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4.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worksheets/sheet1.xml" ContentType="application/vnd.openxmlformats-officedocument.spreadsheetml.worksheet+xml"/>
  <Override PartName="/xl/drawings/drawing22.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drawings/drawing26.xml" ContentType="application/vnd.openxmlformats-officedocument.drawing+xml"/>
  <Override PartName="/xl/drawings/drawing11.xml" ContentType="application/vnd.openxmlformats-officedocument.drawing+xml"/>
  <Override PartName="/xl/drawings/drawing21.xml" ContentType="application/vnd.openxmlformats-officedocument.drawing+xml"/>
  <Override PartName="/xl/sharedStrings.xml" ContentType="application/vnd.openxmlformats-officedocument.spreadsheetml.sharedStrings+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styles.xml" ContentType="application/vnd.openxmlformats-officedocument.spreadsheetml.styles+xml"/>
  <Override PartName="/xl/drawings/drawing1.xml" ContentType="application/vnd.openxmlformats-officedocument.drawing+xml"/>
  <Override PartName="/xl/worksheets/sheet25.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drawings/drawing6.xml" ContentType="application/vnd.openxmlformats-officedocument.drawing+xml"/>
  <Override PartName="/xl/theme/theme1.xml" ContentType="application/vnd.openxmlformats-officedocument.theme+xml"/>
  <Override PartName="/xl/drawings/drawing10.xml" ContentType="application/vnd.openxmlformats-officedocument.drawing+xml"/>
  <Override PartName="/xl/worksheets/sheet63.xml" ContentType="application/vnd.openxmlformats-officedocument.spreadsheetml.worksheet+xml"/>
  <Override PartName="/xl/worksheets/sheet5.xml" ContentType="application/vnd.openxmlformats-officedocument.spreadsheetml.worksheet+xml"/>
  <Override PartName="/xl/drawings/drawing9.xml" ContentType="application/vnd.openxmlformats-officedocument.drawing+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drawings/drawing8.xml" ContentType="application/vnd.openxmlformats-officedocument.drawing+xml"/>
  <Override PartName="/xl/worksheets/sheet26.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drawings/drawing3.xml" ContentType="application/vnd.openxmlformats-officedocument.drawing+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drawings/drawing2.xml" ContentType="application/vnd.openxmlformats-officedocument.drawing+xml"/>
  <Override PartName="/xl/worksheets/sheet24.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18.xml" ContentType="application/vnd.openxmlformats-officedocument.spreadsheetml.worksheet+xml"/>
  <Override PartName="/xl/worksheets/sheet14.xml" ContentType="application/vnd.openxmlformats-officedocument.spreadsheetml.worksheet+xml"/>
  <Override PartName="/xl/drawings/drawing5.xml" ContentType="application/vnd.openxmlformats-officedocument.drawing+xml"/>
  <Override PartName="/xl/worksheets/sheet19.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drawings/drawing4.xml" ContentType="application/vnd.openxmlformats-officedocument.drawing+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3.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bookViews>
    <workbookView xWindow="-690" yWindow="1245" windowWidth="12900" windowHeight="4305" tabRatio="732" firstSheet="32" activeTab="35"/>
  </bookViews>
  <sheets>
    <sheet name="RevReqSummary" sheetId="6" r:id="rId1"/>
    <sheet name="RevReqCalc" sheetId="10" r:id="rId2"/>
    <sheet name="Conversion factor" sheetId="8" r:id="rId3"/>
    <sheet name="cost of capital" sheetId="9" r:id="rId4"/>
    <sheet name="staff v company" sheetId="5" r:id="rId5"/>
    <sheet name="Table 1" sheetId="18" state="hidden" r:id="rId6"/>
    <sheet name="Table2" sheetId="17" state="hidden" r:id="rId7"/>
    <sheet name="Table3" sheetId="16" state="hidden" r:id="rId8"/>
    <sheet name="Table4" sheetId="15" state="hidden" r:id="rId9"/>
    <sheet name="Table5" sheetId="14" state="hidden" r:id="rId10"/>
    <sheet name="Table6" sheetId="13" state="hidden" r:id="rId11"/>
    <sheet name="Total Adjustments " sheetId="88" r:id="rId12"/>
    <sheet name="Adj Summary" sheetId="91" r:id="rId13"/>
    <sheet name="Adjustments - restating" sheetId="7" r:id="rId14"/>
    <sheet name="Adjustments - Pro Forma" sheetId="87" r:id="rId15"/>
    <sheet name="Adj 3.1 Temp Norm" sheetId="21" r:id="rId16"/>
    <sheet name="Adj 3.2 Rev Normalizing" sheetId="23" r:id="rId17"/>
    <sheet name="Adj 3.3 Effec. Price Change" sheetId="24" r:id="rId18"/>
    <sheet name="Adj 3.4 SO2 Emmissions" sheetId="25" r:id="rId19"/>
    <sheet name="Adj 3.5 Rec Rev" sheetId="26" r:id="rId20"/>
    <sheet name="Adj 3.6 Wheeling Rev" sheetId="27" r:id="rId21"/>
    <sheet name="Adj 3.7 Ancillary Revenue" sheetId="106" r:id="rId22"/>
    <sheet name="Adj 4.1 Misc Gen Exp" sheetId="32" r:id="rId23"/>
    <sheet name="Adj 4.2 Gen Wage Inc-Annual" sheetId="33" r:id="rId24"/>
    <sheet name="Adj 4.3 PF Gen Wage Inc" sheetId="34" r:id="rId25"/>
    <sheet name="Adj 4.4 AMR Savings" sheetId="35" r:id="rId26"/>
    <sheet name="Adj 4.5 Remove Non-Recurring En" sheetId="36" r:id="rId27"/>
    <sheet name="Adj 4.6 Pension" sheetId="37" r:id="rId28"/>
    <sheet name="Adj 4.7 DSM Rev-Exp Remove" sheetId="38" r:id="rId29"/>
    <sheet name="Adj 4.8 Inverted Rates Adv" sheetId="40" r:id="rId30"/>
    <sheet name="Adj 4.9 MEHC trans Cost Amort" sheetId="96" r:id="rId31"/>
    <sheet name="Adj 4.10 Affiliate Mgt Fee" sheetId="94" r:id="rId32"/>
    <sheet name="Adj 4.11 Insurance Exp" sheetId="95" r:id="rId33"/>
    <sheet name="Adj 4.12 Advertising" sheetId="105" r:id="rId34"/>
    <sheet name="Adj 4.13 Memberships &amp; Subscip." sheetId="104" r:id="rId35"/>
    <sheet name="Adj 4.14 Reg Comm Expense" sheetId="111" r:id="rId36"/>
    <sheet name="Adj 5.1 Net Power Costs Restat" sheetId="49" r:id="rId37"/>
    <sheet name="Adj 5.1.1 Net Power Costs - PF" sheetId="50" r:id="rId38"/>
    <sheet name="Adj 5.2 James River Royalty Of" sheetId="84" r:id="rId39"/>
    <sheet name="Adj 5.3 BPA Res Exchange" sheetId="52" r:id="rId40"/>
    <sheet name="Adj 5.4 Removal of Colstrip #3" sheetId="85" r:id="rId41"/>
    <sheet name="Adj 6.1 Hydro Decomm." sheetId="53" r:id="rId42"/>
    <sheet name="Adj 7.1 Interest True-up" sheetId="55" r:id="rId43"/>
    <sheet name="Adj 7.2 Renewable Tax Credit" sheetId="57" r:id="rId44"/>
    <sheet name="Adj 7.3 Malin Midpoint Adj" sheetId="58" r:id="rId45"/>
    <sheet name="Adj 7.4 WA Pub Util Tax" sheetId="63" r:id="rId46"/>
    <sheet name="7.5 AFUDC - Equity" sheetId="60" r:id="rId47"/>
    <sheet name="Adj 7.6 WA Flow-through Adj" sheetId="61" r:id="rId48"/>
    <sheet name="Adj 7.7 Remove Def State Tax E" sheetId="62" r:id="rId49"/>
    <sheet name="Adj 7.8 ADIT Balance Adj" sheetId="64" r:id="rId50"/>
    <sheet name="Adj 8.1 Cust Svc Deposits" sheetId="100" r:id="rId51"/>
    <sheet name="Adj 8.2 Jim Bridger Mine RB" sheetId="69" r:id="rId52"/>
    <sheet name="Adj 8.3 Environ Remediation" sheetId="70" r:id="rId53"/>
    <sheet name="Adj 8.4 Cust Adv for Construct" sheetId="71" r:id="rId54"/>
    <sheet name="Adj 8.5 Removal of Colstrip #4" sheetId="73" r:id="rId55"/>
    <sheet name="Adj 8.6 Misc. Rate base" sheetId="72" r:id="rId56"/>
    <sheet name="Adj 8.6.1 Misc Rate Base" sheetId="107" r:id="rId57"/>
    <sheet name="Adj. 8.6Misc RB (pg 2)" sheetId="102" r:id="rId58"/>
    <sheet name="Adj 8.7 Powerdale" sheetId="74" r:id="rId59"/>
    <sheet name="Adj 8.8 Reg Asset Amort " sheetId="101" r:id="rId60"/>
    <sheet name="Adj 8.9 Trojan Unrec Plant Adj" sheetId="75" r:id="rId61"/>
    <sheet name="Adj 8.10 Condit Removal  " sheetId="76" r:id="rId62"/>
    <sheet name="Adj 9.1 Prod Factor" sheetId="109" r:id="rId63"/>
    <sheet name="Adj 9.1.1 Prod Factor (cont)" sheetId="108" r:id="rId64"/>
    <sheet name="WCA Allocation Factors" sheetId="83" r:id="rId65"/>
    <sheet name="appendix" sheetId="12" r:id="rId66"/>
  </sheets>
  <externalReferences>
    <externalReference r:id="rId67"/>
    <externalReference r:id="rId68"/>
    <externalReference r:id="rId69"/>
    <externalReference r:id="rId70"/>
    <externalReference r:id="rId71"/>
    <externalReference r:id="rId72"/>
    <externalReference r:id="rId73"/>
  </externalReferences>
  <definedNames>
    <definedName name="AcctTable">[1]Variables!$AK$42:$AK$402</definedName>
    <definedName name="AllocationMethod">[1]Variables!$AP$33</definedName>
    <definedName name="AvgFactors">[1]Factors!$B$3:$P$99</definedName>
    <definedName name="Debt">[1]Variables!$AQ$25</definedName>
    <definedName name="DebtCost">[1]Variables!$AT$25</definedName>
    <definedName name="FactorType">[1]Variables!$AK$2:$AL$12</definedName>
    <definedName name="Jurisdiction">[1]Variables!$AK$15</definedName>
    <definedName name="JurisNumber">[1]Variables!$AL$15</definedName>
    <definedName name="_xlnm.Print_Area" localSheetId="46">'7.5 AFUDC - Equity'!$A$1:$J$23</definedName>
    <definedName name="_xlnm.Print_Area" localSheetId="15">'Adj 3.1 Temp Norm'!$A$1:$K$27</definedName>
    <definedName name="_xlnm.Print_Area" localSheetId="16">'Adj 3.2 Rev Normalizing'!$A$1:$J$51</definedName>
    <definedName name="_xlnm.Print_Area" localSheetId="18">'Adj 3.4 SO2 Emmissions'!$B$1:$I$37</definedName>
    <definedName name="_xlnm.Print_Area" localSheetId="19">'Adj 3.5 Rec Rev'!$A$1:$J$49</definedName>
    <definedName name="_xlnm.Print_Area" localSheetId="20">'Adj 3.6 Wheeling Rev'!$A$1:$I$38</definedName>
    <definedName name="_xlnm.Print_Area" localSheetId="22">'Adj 4.1 Misc Gen Exp'!$A$1:$J$50</definedName>
    <definedName name="_xlnm.Print_Area" localSheetId="35">'Adj 4.14 Reg Comm Expense'!$A$1:$H$22</definedName>
    <definedName name="_xlnm.Print_Area" localSheetId="23">'Adj 4.2 Gen Wage Inc-Annual'!$A$1:$I$74</definedName>
    <definedName name="_xlnm.Print_Area" localSheetId="24">'Adj 4.3 PF Gen Wage Inc'!$A$1:$J$60</definedName>
    <definedName name="_xlnm.Print_Area" localSheetId="25">'Adj 4.4 AMR Savings'!$A$1:$I$47</definedName>
    <definedName name="_xlnm.Print_Area" localSheetId="27">'Adj 4.6 Pension'!$A$1:$J$36</definedName>
    <definedName name="_xlnm.Print_Area" localSheetId="28">'Adj 4.7 DSM Rev-Exp Remove'!$B$1:$J$38</definedName>
    <definedName name="_xlnm.Print_Area" localSheetId="29">'Adj 4.8 Inverted Rates Adv'!$A$1:$J$36</definedName>
    <definedName name="_xlnm.Print_Area" localSheetId="36">'Adj 5.1 Net Power Costs Restat'!$A$1:$I$43</definedName>
    <definedName name="_xlnm.Print_Area" localSheetId="37">'Adj 5.1.1 Net Power Costs - PF'!$B$1:$I$44</definedName>
    <definedName name="_xlnm.Print_Area" localSheetId="39">'Adj 5.3 BPA Res Exchange'!$B$1:$I$25</definedName>
    <definedName name="_xlnm.Print_Area" localSheetId="40">'Adj 5.4 Removal of Colstrip #3'!$B$1:$H$35</definedName>
    <definedName name="_xlnm.Print_Area" localSheetId="41">'Adj 6.1 Hydro Decomm.'!$A$1:$J$43</definedName>
    <definedName name="_xlnm.Print_Area" localSheetId="42">'Adj 7.1 Interest True-up'!$A$1:$H$47</definedName>
    <definedName name="_xlnm.Print_Area" localSheetId="43">'Adj 7.2 Renewable Tax Credit'!$A$1:$J$30</definedName>
    <definedName name="_xlnm.Print_Area" localSheetId="44">'Adj 7.3 Malin Midpoint Adj'!$A$1:$J$30</definedName>
    <definedName name="_xlnm.Print_Area" localSheetId="45">'Adj 7.4 WA Pub Util Tax'!$A$1:$J$23</definedName>
    <definedName name="_xlnm.Print_Area" localSheetId="47">'Adj 7.6 WA Flow-through Adj'!$A$1:$J$103</definedName>
    <definedName name="_xlnm.Print_Area" localSheetId="48">'Adj 7.7 Remove Def State Tax E'!$A$1:$J$27</definedName>
    <definedName name="_xlnm.Print_Area" localSheetId="49">'Adj 7.8 ADIT Balance Adj'!$A$1:$J$49</definedName>
    <definedName name="_xlnm.Print_Area" localSheetId="61">'Adj 8.10 Condit Removal  '!$A$1:$J$30</definedName>
    <definedName name="_xlnm.Print_Area" localSheetId="51">'Adj 8.2 Jim Bridger Mine RB'!$A$1:$J$27</definedName>
    <definedName name="_xlnm.Print_Area" localSheetId="53">'Adj 8.4 Cust Adv for Construct'!$A$1:$J$29</definedName>
    <definedName name="_xlnm.Print_Area" localSheetId="54">'Adj 8.5 Removal of Colstrip #4'!$A$1:$J$29</definedName>
    <definedName name="_xlnm.Print_Area" localSheetId="55">'Adj 8.6 Misc. Rate base'!$A$1:$J$90</definedName>
    <definedName name="_xlnm.Print_Area" localSheetId="56">'Adj 8.6.1 Misc Rate Base'!$A$1:$J$49</definedName>
    <definedName name="_xlnm.Print_Area" localSheetId="58">'Adj 8.7 Powerdale'!$A$1:$J$62</definedName>
    <definedName name="_xlnm.Print_Area" localSheetId="60">'Adj 8.9 Trojan Unrec Plant Adj'!$A$1:$J$40</definedName>
    <definedName name="_xlnm.Print_Area" localSheetId="12">'Adj Summary'!$C$7:$BA$82</definedName>
    <definedName name="_xlnm.Print_Area" localSheetId="13">'Adjustments - restating'!$A$1:$AY$82</definedName>
    <definedName name="_xlnm.Print_Area" localSheetId="2">'Conversion factor'!$A$1:$F$28</definedName>
    <definedName name="_xlnm.Print_Area" localSheetId="3">'cost of capital'!$A$1:$F$26</definedName>
    <definedName name="_xlnm.Print_Area" localSheetId="1">RevReqCalc!$A$1:$D$22</definedName>
    <definedName name="_xlnm.Print_Area" localSheetId="0">RevReqSummary!$C$8:$G$84</definedName>
    <definedName name="_xlnm.Print_Area" localSheetId="4">'staff v company'!$D$8:$H$83</definedName>
    <definedName name="_xlnm.Print_Area" localSheetId="5">'Table 1'!$A$1:$D$57</definedName>
    <definedName name="_xlnm.Print_Area" localSheetId="6">Table2!$A$1:$D$66</definedName>
    <definedName name="_xlnm.Print_Area" localSheetId="7">Table3!$A$1:$F$17</definedName>
    <definedName name="_xlnm.Print_Area" localSheetId="8">Table4!$A$1:$E$18</definedName>
    <definedName name="_xlnm.Print_Area" localSheetId="9">Table5!$A$1:$D$24</definedName>
    <definedName name="_xlnm.Print_Area" localSheetId="10">Table6!$A$1:$D$22</definedName>
    <definedName name="_xlnm.Print_Area" localSheetId="64">'WCA Allocation Factors'!$A$1:$L$40</definedName>
    <definedName name="_xlnm.Print_Titles" localSheetId="12">'Adj Summary'!$B:$C,'Adj Summary'!$1:$7</definedName>
    <definedName name="_xlnm.Print_Titles" localSheetId="14">'Adjustments - Pro Forma'!$A:$C,'Adjustments - Pro Forma'!$1:$7</definedName>
    <definedName name="_xlnm.Print_Titles" localSheetId="13">'Adjustments - restating'!$A:$C,'Adjustments - restating'!$1:$7</definedName>
    <definedName name="_xlnm.Print_Titles" localSheetId="0">RevReqSummary!$A:$B,RevReqSummary!$1:$7</definedName>
    <definedName name="_xlnm.Print_Titles" localSheetId="4">'staff v company'!$A:$C,'staff v company'!$1:$7</definedName>
    <definedName name="_xlnm.Print_Titles" localSheetId="5">'Table 1'!$A:$C,'Table 1'!$1:$5</definedName>
    <definedName name="_xlnm.Print_Titles" localSheetId="6">Table2!$A:$C,Table2!$1:$6</definedName>
    <definedName name="_xlnm.Print_Titles" localSheetId="11">'Total Adjustments '!$1:$7</definedName>
    <definedName name="_xlnm.Print_Titles" localSheetId="64">'WCA Allocation Factors'!$A:$B,'WCA Allocation Factors'!$1:$5</definedName>
    <definedName name="situs">[1]Variables!$AL$29</definedName>
    <definedName name="ValidAccount">[2]Variables!$AK$43:$AK$367</definedName>
    <definedName name="ValidAccount1">[1]Variables!$AK$43:$AK$375</definedName>
    <definedName name="xcvs">[3]Variables!$AP$33</definedName>
    <definedName name="YEFactors">[1]Factors!$S$3:$AG$99</definedName>
  </definedNames>
  <calcPr calcId="145621" iterate="1"/>
</workbook>
</file>

<file path=xl/calcChain.xml><?xml version="1.0" encoding="utf-8"?>
<calcChain xmlns="http://schemas.openxmlformats.org/spreadsheetml/2006/main">
  <c r="H9" i="33" l="1"/>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1" i="33"/>
  <c r="H43" i="33"/>
  <c r="H44" i="33"/>
  <c r="H46" i="33"/>
  <c r="H47" i="33"/>
  <c r="H50" i="33"/>
  <c r="H52" i="33"/>
  <c r="H8" i="33"/>
  <c r="H53" i="33" s="1"/>
  <c r="H17" i="5" l="1"/>
  <c r="I9" i="106"/>
  <c r="X24" i="87" l="1"/>
  <c r="AU70" i="91" l="1"/>
  <c r="F46" i="108"/>
  <c r="F43" i="108"/>
  <c r="E17" i="50"/>
  <c r="F17" i="108" l="1"/>
  <c r="E28" i="50" l="1"/>
  <c r="E27" i="50"/>
  <c r="E15" i="50"/>
  <c r="E14" i="50"/>
  <c r="E8" i="50"/>
  <c r="I18" i="37" l="1"/>
  <c r="P56" i="7" s="1"/>
  <c r="U19" i="87"/>
  <c r="U18" i="87"/>
  <c r="F28" i="95" l="1"/>
  <c r="I27" i="95"/>
  <c r="I26" i="95"/>
  <c r="I28" i="95" s="1"/>
  <c r="I15" i="95"/>
  <c r="I13" i="95" l="1"/>
  <c r="I12" i="95"/>
  <c r="H10" i="35" l="1"/>
  <c r="I46" i="34" l="1"/>
  <c r="G30" i="55" l="1"/>
  <c r="A64" i="88"/>
  <c r="A65" i="88" s="1"/>
  <c r="A66" i="88" s="1"/>
  <c r="A67" i="88" s="1"/>
  <c r="A68" i="88" s="1"/>
  <c r="C80" i="7"/>
  <c r="D82" i="88" s="1"/>
  <c r="A69" i="88" l="1"/>
  <c r="A70" i="88" s="1"/>
  <c r="A71" i="88" s="1"/>
  <c r="A72" i="88" s="1"/>
  <c r="A73" i="88" s="1"/>
  <c r="A74" i="88" s="1"/>
  <c r="A75" i="88" s="1"/>
  <c r="A76" i="88" s="1"/>
  <c r="A77" i="88" s="1"/>
  <c r="A78" i="88" s="1"/>
  <c r="A79" i="88" s="1"/>
  <c r="A80" i="88" s="1"/>
  <c r="A81" i="88" s="1"/>
  <c r="A82" i="88" s="1"/>
  <c r="A83" i="88" s="1"/>
  <c r="AX21" i="91" l="1"/>
  <c r="AS21" i="91"/>
  <c r="AR21" i="91"/>
  <c r="AM21" i="91"/>
  <c r="AC22" i="91"/>
  <c r="AC21" i="91"/>
  <c r="AA21" i="91"/>
  <c r="Z21" i="91"/>
  <c r="E22" i="9" l="1"/>
  <c r="E21" i="9"/>
  <c r="E20" i="9"/>
  <c r="E19" i="9"/>
  <c r="I27" i="55" s="1"/>
  <c r="F25" i="7"/>
  <c r="G27" i="55" l="1"/>
  <c r="I18" i="55"/>
  <c r="F22" i="107" l="1"/>
  <c r="I22" i="107" s="1"/>
  <c r="F37" i="95"/>
  <c r="I37" i="95" s="1"/>
  <c r="F35" i="95"/>
  <c r="I35" i="95" s="1"/>
  <c r="F34" i="95"/>
  <c r="F22" i="95"/>
  <c r="I22" i="95" s="1"/>
  <c r="F21" i="95"/>
  <c r="I21" i="95" s="1"/>
  <c r="F11" i="95"/>
  <c r="I34" i="95"/>
  <c r="I11" i="95"/>
  <c r="I35" i="32"/>
  <c r="I36" i="32"/>
  <c r="I37" i="32"/>
  <c r="I38" i="32"/>
  <c r="I34" i="32"/>
  <c r="I33" i="32"/>
  <c r="I39" i="32" s="1"/>
  <c r="U75" i="87" l="1"/>
  <c r="I38" i="95"/>
  <c r="F38" i="95"/>
  <c r="I30" i="95"/>
  <c r="I16" i="95"/>
  <c r="U24" i="87" s="1"/>
  <c r="U76" i="87"/>
  <c r="K18" i="7"/>
  <c r="G69" i="5" l="1"/>
  <c r="G71" i="5" s="1"/>
  <c r="E82" i="5"/>
  <c r="E80" i="5"/>
  <c r="F23" i="107" l="1"/>
  <c r="I20" i="37"/>
  <c r="P50" i="7" s="1"/>
  <c r="G80" i="5"/>
  <c r="E79" i="5"/>
  <c r="E81" i="5"/>
  <c r="E31" i="5" l="1"/>
  <c r="E32" i="5"/>
  <c r="E33" i="5"/>
  <c r="X81" i="91" l="1"/>
  <c r="X73" i="91"/>
  <c r="X72" i="91"/>
  <c r="X71" i="91"/>
  <c r="X60" i="91"/>
  <c r="X59" i="91"/>
  <c r="X58" i="91"/>
  <c r="X57" i="91"/>
  <c r="X55" i="91"/>
  <c r="X54" i="91"/>
  <c r="X50" i="91"/>
  <c r="X49" i="91"/>
  <c r="X48" i="91"/>
  <c r="X47" i="91"/>
  <c r="X46" i="91"/>
  <c r="X45" i="91"/>
  <c r="X44" i="91"/>
  <c r="X43" i="91"/>
  <c r="X42" i="91"/>
  <c r="X41" i="91"/>
  <c r="X40" i="91"/>
  <c r="X34" i="91"/>
  <c r="X33" i="91"/>
  <c r="X29" i="91"/>
  <c r="X28" i="91"/>
  <c r="X27" i="91"/>
  <c r="X23" i="91"/>
  <c r="X21" i="91"/>
  <c r="X17" i="91"/>
  <c r="X16" i="91"/>
  <c r="X15" i="91"/>
  <c r="X11" i="91"/>
  <c r="X10" i="91"/>
  <c r="X9" i="91"/>
  <c r="X8" i="91"/>
  <c r="X75" i="91"/>
  <c r="X56" i="87"/>
  <c r="X62" i="87" s="1"/>
  <c r="X51" i="87"/>
  <c r="X32" i="87"/>
  <c r="X32" i="91" s="1"/>
  <c r="X24" i="91"/>
  <c r="X20" i="91"/>
  <c r="X19" i="91"/>
  <c r="X12" i="87"/>
  <c r="X73" i="7"/>
  <c r="X74" i="91" s="1"/>
  <c r="X62" i="7"/>
  <c r="X51" i="7"/>
  <c r="X64" i="7" s="1"/>
  <c r="X22" i="7"/>
  <c r="X25" i="7" s="1"/>
  <c r="X12" i="7"/>
  <c r="X25" i="87" l="1"/>
  <c r="X71" i="87" s="1"/>
  <c r="X78" i="87" s="1"/>
  <c r="X79" i="87" s="1"/>
  <c r="X31" i="87" s="1"/>
  <c r="X31" i="91" s="1"/>
  <c r="X64" i="87"/>
  <c r="X56" i="91"/>
  <c r="X62" i="91" s="1"/>
  <c r="X22" i="91"/>
  <c r="X51" i="91"/>
  <c r="X18" i="91"/>
  <c r="X25" i="91" s="1"/>
  <c r="X69" i="7"/>
  <c r="X76" i="7" s="1"/>
  <c r="X77" i="7" s="1"/>
  <c r="X78" i="7" s="1"/>
  <c r="X79" i="7" s="1"/>
  <c r="X81" i="7" s="1"/>
  <c r="I10" i="32"/>
  <c r="I11" i="32"/>
  <c r="I12" i="32"/>
  <c r="I13" i="32"/>
  <c r="K19" i="7" s="1"/>
  <c r="I14" i="32"/>
  <c r="K20" i="7" s="1"/>
  <c r="I15" i="32"/>
  <c r="K21" i="7" s="1"/>
  <c r="K21" i="91" s="1"/>
  <c r="I17" i="32"/>
  <c r="I18" i="32"/>
  <c r="I20" i="32"/>
  <c r="I25" i="32"/>
  <c r="I26" i="32"/>
  <c r="I27" i="32"/>
  <c r="I28" i="32"/>
  <c r="I29" i="32"/>
  <c r="I9" i="32"/>
  <c r="K24" i="7" l="1"/>
  <c r="K22" i="7"/>
  <c r="X64" i="91"/>
  <c r="X30" i="7"/>
  <c r="X35" i="7" s="1"/>
  <c r="X37" i="7" s="1"/>
  <c r="I30" i="32"/>
  <c r="I42" i="32" s="1"/>
  <c r="X70" i="91"/>
  <c r="X77" i="91" s="1"/>
  <c r="X79" i="91" s="1"/>
  <c r="X80" i="87"/>
  <c r="X81" i="87" s="1"/>
  <c r="X83" i="87" s="1"/>
  <c r="X80" i="91" l="1"/>
  <c r="X82" i="91" s="1"/>
  <c r="X30" i="87"/>
  <c r="X30" i="91" s="1"/>
  <c r="X35" i="91" s="1"/>
  <c r="X37" i="91" s="1"/>
  <c r="D33" i="5" s="1"/>
  <c r="AZ81" i="91"/>
  <c r="AY81" i="91"/>
  <c r="AX81" i="91"/>
  <c r="AW81" i="91"/>
  <c r="AV81" i="91"/>
  <c r="AU81" i="91"/>
  <c r="AT81" i="91"/>
  <c r="AS81" i="91"/>
  <c r="AR81" i="91"/>
  <c r="AQ81" i="91"/>
  <c r="AP81" i="91"/>
  <c r="AO81" i="91"/>
  <c r="AN81" i="91"/>
  <c r="AM81" i="91"/>
  <c r="AL81" i="91"/>
  <c r="AK81" i="91"/>
  <c r="AJ81" i="91"/>
  <c r="AI81" i="91"/>
  <c r="AH81" i="91"/>
  <c r="AG81" i="91"/>
  <c r="AE81" i="91"/>
  <c r="AD81" i="91"/>
  <c r="AC81" i="91"/>
  <c r="AB81" i="91"/>
  <c r="AA81" i="91"/>
  <c r="Z81" i="91"/>
  <c r="Y81" i="91"/>
  <c r="W81" i="91"/>
  <c r="V81" i="91"/>
  <c r="U81" i="91"/>
  <c r="T81" i="91"/>
  <c r="S81" i="91"/>
  <c r="R81" i="91"/>
  <c r="Q81" i="91"/>
  <c r="P81" i="91"/>
  <c r="O81" i="91"/>
  <c r="N81" i="91"/>
  <c r="M81" i="91"/>
  <c r="L81" i="91"/>
  <c r="K81" i="91"/>
  <c r="J81" i="91"/>
  <c r="I81" i="91"/>
  <c r="H81" i="91"/>
  <c r="G81" i="91"/>
  <c r="F81" i="91"/>
  <c r="E81" i="91"/>
  <c r="D81" i="91"/>
  <c r="BA75" i="91"/>
  <c r="AZ75" i="91"/>
  <c r="BA74" i="91"/>
  <c r="AZ74" i="91"/>
  <c r="BA73" i="91"/>
  <c r="AZ73" i="91"/>
  <c r="BA72" i="91"/>
  <c r="AZ72" i="91"/>
  <c r="BA71" i="91"/>
  <c r="AZ71" i="91"/>
  <c r="AZ60" i="91"/>
  <c r="BA58" i="91"/>
  <c r="AZ58" i="91"/>
  <c r="BA57" i="91"/>
  <c r="AZ57" i="91"/>
  <c r="BA56" i="91"/>
  <c r="AZ56" i="91"/>
  <c r="BA55" i="91"/>
  <c r="AZ55" i="91"/>
  <c r="BA50" i="91"/>
  <c r="AZ50" i="91"/>
  <c r="BA49" i="91"/>
  <c r="AZ49" i="91"/>
  <c r="BA48" i="91"/>
  <c r="AZ48" i="91"/>
  <c r="BA47" i="91"/>
  <c r="AZ47" i="91"/>
  <c r="BA46" i="91"/>
  <c r="AZ46" i="91"/>
  <c r="BA45" i="91"/>
  <c r="AZ45" i="91"/>
  <c r="BA44" i="91"/>
  <c r="AZ44" i="91"/>
  <c r="BA43" i="91"/>
  <c r="AZ43" i="91"/>
  <c r="AZ42" i="91"/>
  <c r="BA41" i="91"/>
  <c r="AZ41" i="91"/>
  <c r="BA33" i="91"/>
  <c r="AZ33" i="91"/>
  <c r="BA32" i="91"/>
  <c r="AZ32" i="91"/>
  <c r="BA29" i="91"/>
  <c r="AZ29" i="91"/>
  <c r="BA28" i="91"/>
  <c r="AZ28" i="91"/>
  <c r="BA27" i="91"/>
  <c r="BA24" i="91"/>
  <c r="AZ24" i="91"/>
  <c r="BA23" i="91"/>
  <c r="AZ23" i="91"/>
  <c r="BA22" i="91"/>
  <c r="AZ22" i="91"/>
  <c r="BA21" i="91"/>
  <c r="AZ21" i="91"/>
  <c r="BA20" i="91"/>
  <c r="AZ20" i="91"/>
  <c r="AZ19" i="91"/>
  <c r="BA16" i="91"/>
  <c r="AZ16" i="91"/>
  <c r="AZ11" i="91"/>
  <c r="AZ10" i="91"/>
  <c r="BA9" i="91"/>
  <c r="AZ9" i="91"/>
  <c r="BA8" i="91"/>
  <c r="AZ8" i="91"/>
  <c r="AZ12" i="91" s="1"/>
  <c r="BA11" i="87"/>
  <c r="BA11" i="91" s="1"/>
  <c r="AZ12" i="87"/>
  <c r="AZ34" i="87"/>
  <c r="AZ34" i="91" s="1"/>
  <c r="AZ59" i="87"/>
  <c r="AZ59" i="91" s="1"/>
  <c r="BA59" i="87"/>
  <c r="C70" i="7"/>
  <c r="C41" i="7"/>
  <c r="C43" i="7"/>
  <c r="C44" i="7"/>
  <c r="C49" i="7"/>
  <c r="C33" i="7"/>
  <c r="C16" i="7"/>
  <c r="C23" i="7"/>
  <c r="C9" i="7"/>
  <c r="AZ12" i="7"/>
  <c r="BA12" i="7"/>
  <c r="AZ25" i="7"/>
  <c r="BA25" i="7"/>
  <c r="AZ51" i="7"/>
  <c r="BA51" i="7"/>
  <c r="AZ62" i="7"/>
  <c r="BA62" i="7"/>
  <c r="AZ64" i="7"/>
  <c r="BA64" i="7"/>
  <c r="AZ69" i="7"/>
  <c r="BA69" i="7"/>
  <c r="AZ76" i="7"/>
  <c r="BA76" i="7"/>
  <c r="AZ77" i="7"/>
  <c r="BA77" i="7"/>
  <c r="AZ78" i="7"/>
  <c r="AZ79" i="7" s="1"/>
  <c r="AZ81" i="7" s="1"/>
  <c r="BA78" i="7"/>
  <c r="BA79" i="7" s="1"/>
  <c r="BA81" i="7" s="1"/>
  <c r="AZ30" i="7"/>
  <c r="AZ35" i="7" s="1"/>
  <c r="AZ37" i="7" s="1"/>
  <c r="BA30" i="7"/>
  <c r="BA35" i="7" s="1"/>
  <c r="BA37" i="7" s="1"/>
  <c r="C73" i="87"/>
  <c r="C72" i="87"/>
  <c r="C57" i="87"/>
  <c r="C58" i="87"/>
  <c r="C41" i="87"/>
  <c r="C43" i="87"/>
  <c r="C44" i="87"/>
  <c r="C45" i="87"/>
  <c r="C46" i="87"/>
  <c r="C48" i="87"/>
  <c r="C49" i="87"/>
  <c r="C33" i="87"/>
  <c r="E32" i="87"/>
  <c r="R32" i="87"/>
  <c r="S32" i="87"/>
  <c r="T32" i="87"/>
  <c r="U32" i="87"/>
  <c r="V32" i="87"/>
  <c r="W32" i="87"/>
  <c r="C23" i="87"/>
  <c r="C16" i="87"/>
  <c r="C9" i="87"/>
  <c r="D8" i="87"/>
  <c r="E8" i="87"/>
  <c r="X35" i="87" l="1"/>
  <c r="X37" i="87" s="1"/>
  <c r="BA59" i="91"/>
  <c r="F37" i="108"/>
  <c r="I29" i="108"/>
  <c r="BA60" i="87" s="1"/>
  <c r="BA60" i="91" s="1"/>
  <c r="I28" i="108"/>
  <c r="BA34" i="87" s="1"/>
  <c r="BA34" i="91" s="1"/>
  <c r="I22" i="108"/>
  <c r="BA40" i="87" s="1"/>
  <c r="F25" i="108"/>
  <c r="I12" i="108"/>
  <c r="I39" i="109"/>
  <c r="I37" i="109"/>
  <c r="I12" i="109"/>
  <c r="AY32" i="91"/>
  <c r="AX17" i="91"/>
  <c r="AG75" i="91"/>
  <c r="AG74" i="91"/>
  <c r="AG73" i="91"/>
  <c r="AG72" i="91"/>
  <c r="AG71" i="91"/>
  <c r="AG61" i="91"/>
  <c r="AG60" i="91"/>
  <c r="AG59" i="91"/>
  <c r="AG58" i="91"/>
  <c r="AG57" i="91"/>
  <c r="AG55" i="91"/>
  <c r="AG54" i="91"/>
  <c r="AG50" i="91"/>
  <c r="AG49" i="91"/>
  <c r="AG48" i="91"/>
  <c r="AG47" i="91"/>
  <c r="AG46" i="91"/>
  <c r="AG45" i="91"/>
  <c r="AG44" i="91"/>
  <c r="AG43" i="91"/>
  <c r="AG42" i="91"/>
  <c r="AG41" i="91"/>
  <c r="AG40" i="91"/>
  <c r="AG34" i="91"/>
  <c r="AG33" i="91"/>
  <c r="AG29" i="91"/>
  <c r="AG28" i="91"/>
  <c r="AG27" i="91"/>
  <c r="AG24" i="91"/>
  <c r="AG23" i="91"/>
  <c r="AG22" i="91"/>
  <c r="AG21" i="91"/>
  <c r="AG20" i="91"/>
  <c r="AG19" i="91"/>
  <c r="AG18" i="91"/>
  <c r="AG17" i="91"/>
  <c r="AG16" i="91"/>
  <c r="AG15" i="91"/>
  <c r="AG11" i="91"/>
  <c r="AG10" i="91"/>
  <c r="AG9" i="91"/>
  <c r="AG8" i="91"/>
  <c r="AF75" i="91"/>
  <c r="AF74" i="91"/>
  <c r="AF73" i="91"/>
  <c r="AF72" i="91"/>
  <c r="AF71" i="91"/>
  <c r="AF60" i="91"/>
  <c r="AF59" i="91"/>
  <c r="AF58" i="91"/>
  <c r="AF57" i="91"/>
  <c r="AF56" i="91"/>
  <c r="AF55" i="91"/>
  <c r="AF54" i="91"/>
  <c r="AF50" i="91"/>
  <c r="AF49" i="91"/>
  <c r="AF48" i="91"/>
  <c r="AF47" i="91"/>
  <c r="AF46" i="91"/>
  <c r="AF45" i="91"/>
  <c r="AF44" i="91"/>
  <c r="AF43" i="91"/>
  <c r="AF42" i="91"/>
  <c r="AF41" i="91"/>
  <c r="AF40" i="91"/>
  <c r="AF34" i="91"/>
  <c r="AF33" i="91"/>
  <c r="AF29" i="91"/>
  <c r="AF28" i="91"/>
  <c r="AF27" i="91"/>
  <c r="AF24" i="91"/>
  <c r="AF23" i="91"/>
  <c r="AF22" i="91"/>
  <c r="AF21" i="91"/>
  <c r="AF20" i="91"/>
  <c r="AF19" i="91"/>
  <c r="AF18" i="91"/>
  <c r="AF17" i="91"/>
  <c r="AF16" i="91"/>
  <c r="AF15" i="91"/>
  <c r="AF11" i="91"/>
  <c r="AF10" i="91"/>
  <c r="AF9" i="91"/>
  <c r="AF8" i="91"/>
  <c r="V75" i="91"/>
  <c r="W73" i="91"/>
  <c r="V73" i="91"/>
  <c r="W72" i="91"/>
  <c r="V72" i="91"/>
  <c r="W71" i="91"/>
  <c r="V71" i="91"/>
  <c r="W60" i="91"/>
  <c r="V60" i="91"/>
  <c r="W59" i="91"/>
  <c r="V59" i="91"/>
  <c r="W58" i="91"/>
  <c r="V58" i="91"/>
  <c r="W57" i="91"/>
  <c r="V57" i="91"/>
  <c r="W55" i="91"/>
  <c r="V55" i="91"/>
  <c r="W54" i="91"/>
  <c r="V54" i="91"/>
  <c r="W50" i="91"/>
  <c r="V50" i="91"/>
  <c r="W49" i="91"/>
  <c r="V49" i="91"/>
  <c r="W48" i="91"/>
  <c r="V48" i="91"/>
  <c r="W47" i="91"/>
  <c r="V47" i="91"/>
  <c r="W46" i="91"/>
  <c r="V46" i="91"/>
  <c r="W45" i="91"/>
  <c r="V45" i="91"/>
  <c r="W44" i="91"/>
  <c r="V44" i="91"/>
  <c r="W43" i="91"/>
  <c r="V43" i="91"/>
  <c r="W42" i="91"/>
  <c r="V42" i="91"/>
  <c r="W41" i="91"/>
  <c r="V41" i="91"/>
  <c r="W40" i="91"/>
  <c r="W51" i="91" s="1"/>
  <c r="V40" i="91"/>
  <c r="V51" i="91" s="1"/>
  <c r="W34" i="91"/>
  <c r="V34" i="91"/>
  <c r="W33" i="91"/>
  <c r="V33" i="91"/>
  <c r="W32" i="91"/>
  <c r="V32" i="91"/>
  <c r="W29" i="91"/>
  <c r="V29" i="91"/>
  <c r="W28" i="91"/>
  <c r="V28" i="91"/>
  <c r="W27" i="91"/>
  <c r="V27" i="91"/>
  <c r="V24" i="91"/>
  <c r="W23" i="91"/>
  <c r="V23" i="91"/>
  <c r="W21" i="91"/>
  <c r="V21" i="91"/>
  <c r="V20" i="91"/>
  <c r="V19" i="91"/>
  <c r="V18" i="91"/>
  <c r="W17" i="91"/>
  <c r="V17" i="91"/>
  <c r="W16" i="91"/>
  <c r="V16" i="91"/>
  <c r="W15" i="91"/>
  <c r="V15" i="91"/>
  <c r="W11" i="91"/>
  <c r="V11" i="91"/>
  <c r="W10" i="91"/>
  <c r="V10" i="91"/>
  <c r="W9" i="91"/>
  <c r="V9" i="91"/>
  <c r="W8" i="91"/>
  <c r="V8" i="91"/>
  <c r="J75" i="91"/>
  <c r="J74" i="91"/>
  <c r="J73" i="91"/>
  <c r="J72" i="91"/>
  <c r="J71" i="91"/>
  <c r="J60" i="91"/>
  <c r="J59" i="91"/>
  <c r="J58" i="91"/>
  <c r="J57" i="91"/>
  <c r="J56" i="91"/>
  <c r="J55" i="91"/>
  <c r="J54" i="91"/>
  <c r="J50" i="91"/>
  <c r="J49" i="91"/>
  <c r="J48" i="91"/>
  <c r="J47" i="91"/>
  <c r="J46" i="91"/>
  <c r="J45" i="91"/>
  <c r="J44" i="91"/>
  <c r="J43" i="91"/>
  <c r="J42" i="91"/>
  <c r="J41" i="91"/>
  <c r="J40" i="91"/>
  <c r="J34" i="91"/>
  <c r="J33" i="91"/>
  <c r="J32" i="91"/>
  <c r="J29" i="91"/>
  <c r="J28" i="91"/>
  <c r="J27" i="91"/>
  <c r="J24" i="91"/>
  <c r="J23" i="91"/>
  <c r="J22" i="91"/>
  <c r="J21" i="91"/>
  <c r="J20" i="91"/>
  <c r="J18" i="91"/>
  <c r="J17" i="91"/>
  <c r="J16" i="91"/>
  <c r="J15" i="91"/>
  <c r="J10" i="91"/>
  <c r="J9" i="91"/>
  <c r="J8" i="91"/>
  <c r="I38" i="107"/>
  <c r="F36" i="107"/>
  <c r="I35" i="107"/>
  <c r="I34" i="107"/>
  <c r="I33" i="107"/>
  <c r="I31" i="107"/>
  <c r="I30" i="107"/>
  <c r="I29" i="107"/>
  <c r="I26" i="107"/>
  <c r="I21" i="107"/>
  <c r="I20" i="107"/>
  <c r="I19" i="107"/>
  <c r="F14" i="107"/>
  <c r="I9" i="107"/>
  <c r="I8" i="107"/>
  <c r="I7" i="107"/>
  <c r="Z62" i="7"/>
  <c r="Z51" i="7"/>
  <c r="Z18" i="7"/>
  <c r="Z15" i="7"/>
  <c r="Z10" i="7"/>
  <c r="Z12" i="7" s="1"/>
  <c r="V22" i="7"/>
  <c r="V22" i="91" s="1"/>
  <c r="W73" i="7"/>
  <c r="V73" i="7"/>
  <c r="V74" i="91" s="1"/>
  <c r="W62" i="7"/>
  <c r="V62" i="7"/>
  <c r="W51" i="7"/>
  <c r="V51" i="7"/>
  <c r="W22" i="7"/>
  <c r="V25" i="7"/>
  <c r="W12" i="7"/>
  <c r="V12" i="7"/>
  <c r="AG12" i="91" l="1"/>
  <c r="AF12" i="91"/>
  <c r="Z25" i="7"/>
  <c r="J51" i="91"/>
  <c r="W22" i="91"/>
  <c r="Z69" i="7"/>
  <c r="Z76" i="7" s="1"/>
  <c r="V25" i="91"/>
  <c r="BA40" i="91"/>
  <c r="AF25" i="91"/>
  <c r="AF70" i="91" s="1"/>
  <c r="AF77" i="91" s="1"/>
  <c r="AG25" i="91"/>
  <c r="AG51" i="91"/>
  <c r="AF62" i="91"/>
  <c r="AF51" i="91"/>
  <c r="V70" i="91"/>
  <c r="V77" i="91" s="1"/>
  <c r="V79" i="91" s="1"/>
  <c r="J62" i="91"/>
  <c r="J64" i="91" s="1"/>
  <c r="Z64" i="7"/>
  <c r="Z77" i="7"/>
  <c r="Z78" i="7" s="1"/>
  <c r="Z79" i="7" s="1"/>
  <c r="Z81" i="7" s="1"/>
  <c r="W64" i="7"/>
  <c r="V69" i="7"/>
  <c r="V76" i="7" s="1"/>
  <c r="V77" i="7" s="1"/>
  <c r="V78" i="7" s="1"/>
  <c r="V79" i="7" s="1"/>
  <c r="V81" i="7" s="1"/>
  <c r="V64" i="7"/>
  <c r="J62" i="7"/>
  <c r="J51" i="7"/>
  <c r="J19" i="7"/>
  <c r="J11" i="7"/>
  <c r="V80" i="91" l="1"/>
  <c r="V82" i="91" s="1"/>
  <c r="V30" i="7"/>
  <c r="V35" i="7" s="1"/>
  <c r="V37" i="7" s="1"/>
  <c r="Z30" i="7"/>
  <c r="Z35" i="7" s="1"/>
  <c r="Z37" i="7" s="1"/>
  <c r="AG70" i="91"/>
  <c r="AG77" i="91" s="1"/>
  <c r="AG78" i="91" s="1"/>
  <c r="AG79" i="91" s="1"/>
  <c r="J25" i="7"/>
  <c r="J19" i="91"/>
  <c r="J25" i="91" s="1"/>
  <c r="J12" i="7"/>
  <c r="AF64" i="91"/>
  <c r="AF78" i="91"/>
  <c r="AF79" i="91" s="1"/>
  <c r="AF80" i="91" s="1"/>
  <c r="J64" i="7"/>
  <c r="J62" i="87"/>
  <c r="J51" i="87"/>
  <c r="J25" i="87"/>
  <c r="AY54" i="87"/>
  <c r="AY40" i="87"/>
  <c r="AY17" i="87"/>
  <c r="BB78" i="87"/>
  <c r="W75" i="91"/>
  <c r="W74" i="91"/>
  <c r="W56" i="87"/>
  <c r="V56" i="87"/>
  <c r="W51" i="87"/>
  <c r="V51" i="87"/>
  <c r="W20" i="91"/>
  <c r="W19" i="91"/>
  <c r="W18" i="91"/>
  <c r="V25" i="87"/>
  <c r="W12" i="87"/>
  <c r="V12" i="87"/>
  <c r="H51" i="72"/>
  <c r="I51" i="72" s="1"/>
  <c r="AG80" i="91" l="1"/>
  <c r="AG82" i="91" s="1"/>
  <c r="J69" i="7"/>
  <c r="J76" i="7" s="1"/>
  <c r="W62" i="87"/>
  <c r="W64" i="87" s="1"/>
  <c r="W56" i="91"/>
  <c r="W62" i="91" s="1"/>
  <c r="W64" i="91" s="1"/>
  <c r="J64" i="87"/>
  <c r="V62" i="87"/>
  <c r="V64" i="87" s="1"/>
  <c r="V56" i="91"/>
  <c r="V62" i="91" s="1"/>
  <c r="V64" i="91" s="1"/>
  <c r="J77" i="7"/>
  <c r="J31" i="7" s="1"/>
  <c r="W25" i="87"/>
  <c r="W71" i="87" s="1"/>
  <c r="W78" i="87" s="1"/>
  <c r="W79" i="87" s="1"/>
  <c r="W31" i="87" s="1"/>
  <c r="W31" i="91" s="1"/>
  <c r="V71" i="87"/>
  <c r="V78" i="87" s="1"/>
  <c r="F69" i="61"/>
  <c r="I88" i="61"/>
  <c r="F88" i="61"/>
  <c r="F90" i="61" s="1"/>
  <c r="H84" i="61"/>
  <c r="I66" i="61"/>
  <c r="I69" i="61" s="1"/>
  <c r="H64" i="61"/>
  <c r="E11" i="49"/>
  <c r="F29" i="104"/>
  <c r="I27" i="104"/>
  <c r="I28" i="104"/>
  <c r="I26" i="104"/>
  <c r="I25" i="104"/>
  <c r="I24" i="104"/>
  <c r="I23" i="104"/>
  <c r="I16" i="104"/>
  <c r="I17" i="104"/>
  <c r="I15" i="104"/>
  <c r="I13" i="104"/>
  <c r="F18" i="104"/>
  <c r="I14" i="104"/>
  <c r="I11" i="105"/>
  <c r="I14" i="37"/>
  <c r="P32" i="7" s="1"/>
  <c r="I13" i="37"/>
  <c r="P73" i="7" s="1"/>
  <c r="G26" i="36"/>
  <c r="K41" i="83"/>
  <c r="K40" i="83"/>
  <c r="L39" i="83"/>
  <c r="J39" i="83"/>
  <c r="I39" i="83"/>
  <c r="H39" i="83"/>
  <c r="G39" i="83"/>
  <c r="K39" i="83" s="1"/>
  <c r="F39" i="83"/>
  <c r="E39" i="83"/>
  <c r="D39" i="83"/>
  <c r="C39" i="83"/>
  <c r="L38" i="83"/>
  <c r="J38" i="83"/>
  <c r="I38" i="83"/>
  <c r="H38" i="83"/>
  <c r="G38" i="83"/>
  <c r="F38" i="83"/>
  <c r="E38" i="83"/>
  <c r="D38" i="83"/>
  <c r="C38" i="83"/>
  <c r="L37" i="83"/>
  <c r="J37" i="83"/>
  <c r="I37" i="83"/>
  <c r="H37" i="83"/>
  <c r="G37" i="83"/>
  <c r="K37" i="83" s="1"/>
  <c r="F37" i="83"/>
  <c r="E37" i="83"/>
  <c r="D37" i="83"/>
  <c r="C37" i="83"/>
  <c r="L36" i="83"/>
  <c r="J36" i="83"/>
  <c r="I36" i="83"/>
  <c r="H36" i="83"/>
  <c r="G36" i="83"/>
  <c r="F36" i="83"/>
  <c r="E36" i="83"/>
  <c r="D36" i="83"/>
  <c r="C36" i="83"/>
  <c r="L35" i="83"/>
  <c r="J35" i="83"/>
  <c r="I35" i="83"/>
  <c r="H35" i="83"/>
  <c r="G35" i="83"/>
  <c r="K35" i="83" s="1"/>
  <c r="F35" i="83"/>
  <c r="E35" i="83"/>
  <c r="H79" i="61" s="1"/>
  <c r="D35" i="83"/>
  <c r="C35" i="83"/>
  <c r="L34" i="83"/>
  <c r="J34" i="83"/>
  <c r="I34" i="83"/>
  <c r="H34" i="83"/>
  <c r="G34" i="83"/>
  <c r="F34" i="83"/>
  <c r="E34" i="83"/>
  <c r="D34" i="83"/>
  <c r="C34" i="83"/>
  <c r="L33" i="83"/>
  <c r="J33" i="83"/>
  <c r="I33" i="83"/>
  <c r="H33" i="83"/>
  <c r="G33" i="83"/>
  <c r="K33" i="83" s="1"/>
  <c r="F33" i="83"/>
  <c r="E33" i="83"/>
  <c r="D33" i="83"/>
  <c r="C33" i="83"/>
  <c r="K32" i="83"/>
  <c r="K31" i="83"/>
  <c r="K30" i="83"/>
  <c r="K29" i="83"/>
  <c r="K28" i="83"/>
  <c r="K27" i="83"/>
  <c r="K26" i="83"/>
  <c r="K25" i="83"/>
  <c r="L24" i="83"/>
  <c r="J24" i="83"/>
  <c r="I24" i="83"/>
  <c r="H24" i="83"/>
  <c r="G24" i="83"/>
  <c r="F24" i="83"/>
  <c r="E24" i="83"/>
  <c r="H71" i="61" s="1"/>
  <c r="D24" i="83"/>
  <c r="C24" i="83"/>
  <c r="J23" i="83"/>
  <c r="I23" i="83"/>
  <c r="H23" i="83"/>
  <c r="G23" i="83"/>
  <c r="E23" i="83"/>
  <c r="D23" i="83"/>
  <c r="C23" i="83"/>
  <c r="L22" i="83"/>
  <c r="J22" i="83"/>
  <c r="I22" i="83"/>
  <c r="H22" i="83"/>
  <c r="G22" i="83"/>
  <c r="F22" i="83"/>
  <c r="E22" i="83"/>
  <c r="H54" i="61" s="1"/>
  <c r="D22" i="83"/>
  <c r="C22" i="83"/>
  <c r="L17" i="83"/>
  <c r="L20" i="83" s="1"/>
  <c r="J17" i="83"/>
  <c r="J20" i="83" s="1"/>
  <c r="I17" i="83"/>
  <c r="I20" i="83" s="1"/>
  <c r="H17" i="83"/>
  <c r="H20" i="83" s="1"/>
  <c r="G17" i="83"/>
  <c r="G20" i="83" s="1"/>
  <c r="K20" i="83" s="1"/>
  <c r="E17" i="83"/>
  <c r="D17" i="83"/>
  <c r="C17" i="83"/>
  <c r="L16" i="83"/>
  <c r="J16" i="83"/>
  <c r="I16" i="83"/>
  <c r="H16" i="83"/>
  <c r="G16" i="83"/>
  <c r="K16" i="83" s="1"/>
  <c r="E16" i="83"/>
  <c r="D16" i="83"/>
  <c r="D20" i="83" s="1"/>
  <c r="C16" i="83"/>
  <c r="C20" i="83" s="1"/>
  <c r="L15" i="83"/>
  <c r="J15" i="83"/>
  <c r="I15" i="83"/>
  <c r="H15" i="83"/>
  <c r="G15" i="83"/>
  <c r="K15" i="83" s="1"/>
  <c r="F15" i="83"/>
  <c r="E15" i="83"/>
  <c r="H78" i="61" s="1"/>
  <c r="D15" i="83"/>
  <c r="C15" i="83"/>
  <c r="L14" i="83"/>
  <c r="J14" i="83"/>
  <c r="I14" i="83"/>
  <c r="H14" i="83"/>
  <c r="G14" i="83"/>
  <c r="F14" i="83"/>
  <c r="E14" i="83"/>
  <c r="H77" i="61" s="1"/>
  <c r="D14" i="83"/>
  <c r="C14" i="83"/>
  <c r="L13" i="83"/>
  <c r="J13" i="83"/>
  <c r="I13" i="83"/>
  <c r="H13" i="83"/>
  <c r="G13" i="83"/>
  <c r="K13" i="83" s="1"/>
  <c r="E13" i="83"/>
  <c r="H58" i="61" s="1"/>
  <c r="D13" i="83"/>
  <c r="C13" i="83"/>
  <c r="L12" i="83"/>
  <c r="J12" i="83"/>
  <c r="I12" i="83"/>
  <c r="H12" i="83"/>
  <c r="G12" i="83"/>
  <c r="K12" i="83" s="1"/>
  <c r="E12" i="83"/>
  <c r="D12" i="83"/>
  <c r="C12" i="83"/>
  <c r="L11" i="83"/>
  <c r="L21" i="83" s="1"/>
  <c r="J11" i="83"/>
  <c r="J21" i="83" s="1"/>
  <c r="I11" i="83"/>
  <c r="I21" i="83" s="1"/>
  <c r="H11" i="83"/>
  <c r="H21" i="83" s="1"/>
  <c r="G11" i="83"/>
  <c r="G21" i="83" s="1"/>
  <c r="K21" i="83" s="1"/>
  <c r="E11" i="83"/>
  <c r="D11" i="83"/>
  <c r="C11" i="83"/>
  <c r="J10" i="83"/>
  <c r="I10" i="83"/>
  <c r="H10" i="83"/>
  <c r="G10" i="83"/>
  <c r="E10" i="83"/>
  <c r="D10" i="83"/>
  <c r="D21" i="83" s="1"/>
  <c r="C10" i="83"/>
  <c r="C21" i="83" s="1"/>
  <c r="L9" i="83"/>
  <c r="J9" i="83"/>
  <c r="I9" i="83"/>
  <c r="H9" i="83"/>
  <c r="G9" i="83"/>
  <c r="E9" i="83"/>
  <c r="D9" i="83"/>
  <c r="C9" i="83"/>
  <c r="L8" i="83"/>
  <c r="J8" i="83"/>
  <c r="I8" i="83"/>
  <c r="H8" i="83"/>
  <c r="G8" i="83"/>
  <c r="E8" i="83"/>
  <c r="D8" i="83"/>
  <c r="C8" i="83"/>
  <c r="L7" i="83"/>
  <c r="J7" i="83"/>
  <c r="I7" i="83"/>
  <c r="H7" i="83"/>
  <c r="G7" i="83"/>
  <c r="E7" i="83"/>
  <c r="D7" i="83"/>
  <c r="C7" i="83"/>
  <c r="A2" i="83"/>
  <c r="G22" i="50" l="1"/>
  <c r="H43" i="108"/>
  <c r="I43" i="108" s="1"/>
  <c r="I44" i="108" s="1"/>
  <c r="BA17" i="87" s="1"/>
  <c r="BA17" i="91" s="1"/>
  <c r="H46" i="108"/>
  <c r="I46" i="108" s="1"/>
  <c r="I47" i="108" s="1"/>
  <c r="G29" i="50"/>
  <c r="H29" i="50" s="1"/>
  <c r="H32" i="108"/>
  <c r="G18" i="50"/>
  <c r="H18" i="50" s="1"/>
  <c r="I90" i="61"/>
  <c r="AK32" i="7" s="1"/>
  <c r="K7" i="83"/>
  <c r="H72" i="61"/>
  <c r="H11" i="107"/>
  <c r="I11" i="107" s="1"/>
  <c r="H60" i="61"/>
  <c r="H35" i="108"/>
  <c r="I35" i="108" s="1"/>
  <c r="H18" i="107"/>
  <c r="I18" i="107" s="1"/>
  <c r="E20" i="83"/>
  <c r="I32" i="108"/>
  <c r="H19" i="108"/>
  <c r="H13" i="108"/>
  <c r="I13" i="108" s="1"/>
  <c r="BA19" i="87" s="1"/>
  <c r="BA19" i="91" s="1"/>
  <c r="H10" i="108"/>
  <c r="I10" i="108" s="1"/>
  <c r="H41" i="109"/>
  <c r="I41" i="109" s="1"/>
  <c r="H25" i="109"/>
  <c r="I25" i="109" s="1"/>
  <c r="H23" i="109"/>
  <c r="I23" i="109" s="1"/>
  <c r="H19" i="109"/>
  <c r="I19" i="109" s="1"/>
  <c r="H17" i="109"/>
  <c r="I17" i="109" s="1"/>
  <c r="H13" i="109"/>
  <c r="I13" i="109" s="1"/>
  <c r="H13" i="107"/>
  <c r="I13" i="107" s="1"/>
  <c r="H9" i="108"/>
  <c r="I9" i="108" s="1"/>
  <c r="H36" i="109"/>
  <c r="I36" i="109" s="1"/>
  <c r="H34" i="109"/>
  <c r="I34" i="109" s="1"/>
  <c r="H32" i="109"/>
  <c r="I32" i="109" s="1"/>
  <c r="H26" i="109"/>
  <c r="I26" i="109" s="1"/>
  <c r="H20" i="109"/>
  <c r="I20" i="109" s="1"/>
  <c r="H14" i="109"/>
  <c r="I14" i="109" s="1"/>
  <c r="H11" i="109"/>
  <c r="I11" i="109" s="1"/>
  <c r="H9" i="106"/>
  <c r="J11" i="87" s="1"/>
  <c r="H22" i="76"/>
  <c r="H15" i="76"/>
  <c r="H11" i="76"/>
  <c r="H25" i="76"/>
  <c r="H23" i="76"/>
  <c r="H21" i="76"/>
  <c r="H19" i="76"/>
  <c r="H14" i="76"/>
  <c r="H12" i="76"/>
  <c r="H10" i="76"/>
  <c r="H28" i="76"/>
  <c r="H24" i="76"/>
  <c r="H20" i="76"/>
  <c r="H13" i="76"/>
  <c r="H9" i="76"/>
  <c r="H56" i="61"/>
  <c r="H10" i="107"/>
  <c r="I10" i="107" s="1"/>
  <c r="K22" i="83"/>
  <c r="K23" i="83"/>
  <c r="K24" i="83"/>
  <c r="K34" i="83"/>
  <c r="G20" i="36"/>
  <c r="H20" i="36" s="1"/>
  <c r="H39" i="108"/>
  <c r="I39" i="108" s="1"/>
  <c r="H36" i="108"/>
  <c r="I36" i="108" s="1"/>
  <c r="H38" i="109"/>
  <c r="I38" i="109" s="1"/>
  <c r="H35" i="109"/>
  <c r="I35" i="109" s="1"/>
  <c r="H31" i="109"/>
  <c r="I31" i="109" s="1"/>
  <c r="H10" i="109"/>
  <c r="I10" i="109" s="1"/>
  <c r="H17" i="107"/>
  <c r="I17" i="107" s="1"/>
  <c r="I23" i="107" s="1"/>
  <c r="H40" i="109"/>
  <c r="I40" i="109" s="1"/>
  <c r="G21" i="36"/>
  <c r="H21" i="36" s="1"/>
  <c r="O60" i="7" s="1"/>
  <c r="H29" i="109"/>
  <c r="I29" i="109" s="1"/>
  <c r="H32" i="107"/>
  <c r="I32" i="107" s="1"/>
  <c r="I36" i="107" s="1"/>
  <c r="H33" i="108"/>
  <c r="I33" i="108" s="1"/>
  <c r="H27" i="108"/>
  <c r="I27" i="108" s="1"/>
  <c r="E21" i="83"/>
  <c r="H15" i="108"/>
  <c r="I15" i="108" s="1"/>
  <c r="BA15" i="87" s="1"/>
  <c r="H16" i="108"/>
  <c r="I16" i="108" s="1"/>
  <c r="H14" i="108"/>
  <c r="I14" i="108" s="1"/>
  <c r="H11" i="108"/>
  <c r="I11" i="108" s="1"/>
  <c r="H12" i="107"/>
  <c r="I12" i="107" s="1"/>
  <c r="J78" i="7"/>
  <c r="J79" i="7" s="1"/>
  <c r="J81" i="7" s="1"/>
  <c r="V79" i="87"/>
  <c r="V31" i="87" s="1"/>
  <c r="V31" i="91" s="1"/>
  <c r="W80" i="87"/>
  <c r="W81" i="87" s="1"/>
  <c r="W83" i="87" s="1"/>
  <c r="K8" i="83"/>
  <c r="K9" i="83"/>
  <c r="K10" i="83"/>
  <c r="K14" i="83"/>
  <c r="K36" i="83"/>
  <c r="K38" i="83"/>
  <c r="G27" i="36"/>
  <c r="H10" i="105"/>
  <c r="I10" i="105" s="1"/>
  <c r="H11" i="104"/>
  <c r="H21" i="104"/>
  <c r="I21" i="104" s="1"/>
  <c r="I29" i="104" s="1"/>
  <c r="I31" i="104" s="1"/>
  <c r="W24" i="7" s="1"/>
  <c r="H14" i="57"/>
  <c r="I14" i="57" s="1"/>
  <c r="H55" i="61"/>
  <c r="H57" i="61"/>
  <c r="H73" i="61"/>
  <c r="H76" i="61"/>
  <c r="H80" i="61"/>
  <c r="G28" i="36"/>
  <c r="H12" i="104"/>
  <c r="I12" i="104" s="1"/>
  <c r="H22" i="104"/>
  <c r="H74" i="61"/>
  <c r="K11" i="83"/>
  <c r="K17" i="83"/>
  <c r="C18" i="83"/>
  <c r="E18" i="83"/>
  <c r="H18" i="83"/>
  <c r="J18" i="83"/>
  <c r="L18" i="83"/>
  <c r="D19" i="83"/>
  <c r="G19" i="83"/>
  <c r="I19" i="83"/>
  <c r="D18" i="83"/>
  <c r="G18" i="83"/>
  <c r="K18" i="83" s="1"/>
  <c r="I18" i="83"/>
  <c r="C19" i="83"/>
  <c r="E19" i="83"/>
  <c r="H19" i="83"/>
  <c r="J19" i="83"/>
  <c r="L19" i="83"/>
  <c r="BA18" i="87" l="1"/>
  <c r="I17" i="108"/>
  <c r="W30" i="87"/>
  <c r="W35" i="87" s="1"/>
  <c r="W37" i="87" s="1"/>
  <c r="J30" i="7"/>
  <c r="J35" i="7" s="1"/>
  <c r="J37" i="7" s="1"/>
  <c r="H33" i="109"/>
  <c r="I33" i="109" s="1"/>
  <c r="H42" i="109"/>
  <c r="I42" i="109" s="1"/>
  <c r="H24" i="109"/>
  <c r="I24" i="109" s="1"/>
  <c r="I27" i="109" s="1"/>
  <c r="AZ27" i="87" s="1"/>
  <c r="AZ27" i="91" s="1"/>
  <c r="H18" i="109"/>
  <c r="I18" i="109" s="1"/>
  <c r="H9" i="109"/>
  <c r="I9" i="109" s="1"/>
  <c r="I15" i="109" s="1"/>
  <c r="AZ40" i="87" s="1"/>
  <c r="H59" i="61"/>
  <c r="H34" i="108"/>
  <c r="I34" i="108" s="1"/>
  <c r="I37" i="108" s="1"/>
  <c r="BA82" i="87" s="1"/>
  <c r="BA81" i="91" s="1"/>
  <c r="H24" i="108"/>
  <c r="I24" i="108" s="1"/>
  <c r="BA54" i="87" s="1"/>
  <c r="H23" i="108"/>
  <c r="I23" i="108" s="1"/>
  <c r="H30" i="109"/>
  <c r="I30" i="109" s="1"/>
  <c r="AZ15" i="87"/>
  <c r="I14" i="107"/>
  <c r="AT45" i="7" s="1"/>
  <c r="I21" i="109"/>
  <c r="AZ54" i="87" s="1"/>
  <c r="BA15" i="91"/>
  <c r="W24" i="91"/>
  <c r="W25" i="91" s="1"/>
  <c r="W70" i="91" s="1"/>
  <c r="W77" i="91" s="1"/>
  <c r="W79" i="91" s="1"/>
  <c r="W25" i="7"/>
  <c r="W69" i="7" s="1"/>
  <c r="W76" i="7" s="1"/>
  <c r="W77" i="7" s="1"/>
  <c r="W78" i="7" s="1"/>
  <c r="W79" i="7" s="1"/>
  <c r="W81" i="7" s="1"/>
  <c r="J11" i="91"/>
  <c r="J12" i="91" s="1"/>
  <c r="J70" i="91" s="1"/>
  <c r="J77" i="91" s="1"/>
  <c r="J78" i="91" s="1"/>
  <c r="J79" i="91" s="1"/>
  <c r="J12" i="87"/>
  <c r="J71" i="87" s="1"/>
  <c r="J78" i="87" s="1"/>
  <c r="J79" i="87" s="1"/>
  <c r="J31" i="87" s="1"/>
  <c r="J31" i="91" s="1"/>
  <c r="AZ17" i="87"/>
  <c r="AZ17" i="91" s="1"/>
  <c r="BA10" i="87"/>
  <c r="BA18" i="91"/>
  <c r="V80" i="87"/>
  <c r="V81" i="87" s="1"/>
  <c r="V83" i="87" s="1"/>
  <c r="K19" i="83"/>
  <c r="I43" i="109" l="1"/>
  <c r="AZ18" i="87"/>
  <c r="AZ18" i="91" s="1"/>
  <c r="J80" i="91"/>
  <c r="J82" i="91" s="1"/>
  <c r="W80" i="91"/>
  <c r="W82" i="91" s="1"/>
  <c r="V30" i="87"/>
  <c r="W30" i="7"/>
  <c r="BA25" i="91"/>
  <c r="AZ54" i="91"/>
  <c r="AZ62" i="91" s="1"/>
  <c r="AZ62" i="87"/>
  <c r="AZ25" i="87"/>
  <c r="AZ71" i="87" s="1"/>
  <c r="AZ78" i="87" s="1"/>
  <c r="AZ15" i="91"/>
  <c r="BA42" i="87"/>
  <c r="I25" i="108"/>
  <c r="AZ51" i="87"/>
  <c r="AZ64" i="87" s="1"/>
  <c r="AZ40" i="91"/>
  <c r="AZ51" i="91" s="1"/>
  <c r="J80" i="87"/>
  <c r="J81" i="87" s="1"/>
  <c r="J83" i="87" s="1"/>
  <c r="BA12" i="87"/>
  <c r="BA10" i="91"/>
  <c r="BA12" i="91" s="1"/>
  <c r="BA25" i="87"/>
  <c r="BA54" i="91"/>
  <c r="BA62" i="91" s="1"/>
  <c r="BA62" i="87"/>
  <c r="I21" i="23"/>
  <c r="AZ25" i="91" l="1"/>
  <c r="V30" i="91"/>
  <c r="V35" i="91" s="1"/>
  <c r="V37" i="91" s="1"/>
  <c r="D31" i="5" s="1"/>
  <c r="V35" i="87"/>
  <c r="V37" i="87" s="1"/>
  <c r="J30" i="87"/>
  <c r="W35" i="7"/>
  <c r="W37" i="7" s="1"/>
  <c r="W30" i="91"/>
  <c r="W35" i="91" s="1"/>
  <c r="W37" i="91" s="1"/>
  <c r="D32" i="5" s="1"/>
  <c r="BA70" i="91"/>
  <c r="BA77" i="91" s="1"/>
  <c r="BA79" i="91" s="1"/>
  <c r="BA42" i="91"/>
  <c r="BA51" i="91" s="1"/>
  <c r="BA64" i="91" s="1"/>
  <c r="BA51" i="87"/>
  <c r="BA64" i="87" s="1"/>
  <c r="AZ79" i="87"/>
  <c r="AZ31" i="87" s="1"/>
  <c r="AZ31" i="91" s="1"/>
  <c r="BA71" i="87"/>
  <c r="BA78" i="87" s="1"/>
  <c r="AZ64" i="91"/>
  <c r="AZ70" i="91"/>
  <c r="AZ77" i="91" s="1"/>
  <c r="AZ79" i="91" s="1"/>
  <c r="F62" i="7"/>
  <c r="F64" i="7" s="1"/>
  <c r="F35" i="7"/>
  <c r="F12" i="7"/>
  <c r="BA80" i="91" l="1"/>
  <c r="BA82" i="91" s="1"/>
  <c r="AZ80" i="91"/>
  <c r="AZ82" i="91" s="1"/>
  <c r="E68" i="5"/>
  <c r="BB64" i="91"/>
  <c r="J30" i="91"/>
  <c r="J35" i="91" s="1"/>
  <c r="J37" i="91" s="1"/>
  <c r="D17" i="5" s="1"/>
  <c r="J35" i="87"/>
  <c r="J37" i="87" s="1"/>
  <c r="BA79" i="87"/>
  <c r="BA31" i="87" s="1"/>
  <c r="BA31" i="91" s="1"/>
  <c r="AZ80" i="87"/>
  <c r="AZ81" i="87" s="1"/>
  <c r="AZ83" i="87" s="1"/>
  <c r="F37" i="7"/>
  <c r="F69" i="7"/>
  <c r="F76" i="7" s="1"/>
  <c r="F77" i="7"/>
  <c r="AE27" i="91"/>
  <c r="AZ30" i="87" l="1"/>
  <c r="AZ35" i="87" s="1"/>
  <c r="AZ37" i="87" s="1"/>
  <c r="BA80" i="87"/>
  <c r="BA81" i="87" s="1"/>
  <c r="BA83" i="87" s="1"/>
  <c r="AZ30" i="91"/>
  <c r="AZ35" i="91" s="1"/>
  <c r="AZ37" i="91" s="1"/>
  <c r="F78" i="7"/>
  <c r="F79" i="7" s="1"/>
  <c r="F81" i="7" s="1"/>
  <c r="AA25" i="7"/>
  <c r="AA76" i="7"/>
  <c r="AA77" i="7" s="1"/>
  <c r="AA78" i="7" s="1"/>
  <c r="AA79" i="7" s="1"/>
  <c r="AA81" i="7" s="1"/>
  <c r="AA62" i="7"/>
  <c r="AA51" i="7"/>
  <c r="AA12" i="7"/>
  <c r="U12" i="7"/>
  <c r="T12" i="7"/>
  <c r="R12" i="7"/>
  <c r="S12" i="7"/>
  <c r="M12" i="7"/>
  <c r="N12" i="7"/>
  <c r="M76" i="7"/>
  <c r="M77" i="7" s="1"/>
  <c r="N76" i="7"/>
  <c r="M62" i="7"/>
  <c r="N62" i="7"/>
  <c r="M51" i="7"/>
  <c r="M64" i="7" s="1"/>
  <c r="N51" i="7"/>
  <c r="N64" i="7" s="1"/>
  <c r="N25" i="7"/>
  <c r="M25" i="7"/>
  <c r="AA30" i="7" l="1"/>
  <c r="AA35" i="7" s="1"/>
  <c r="AA37" i="7" s="1"/>
  <c r="BA30" i="87"/>
  <c r="AA64" i="7"/>
  <c r="M78" i="7"/>
  <c r="M79" i="7" s="1"/>
  <c r="M81" i="7" s="1"/>
  <c r="N77" i="7"/>
  <c r="N78" i="7" s="1"/>
  <c r="N79" i="7" s="1"/>
  <c r="N81" i="7" s="1"/>
  <c r="BA30" i="91" l="1"/>
  <c r="BA35" i="91" s="1"/>
  <c r="BA37" i="91" s="1"/>
  <c r="BB37" i="91" s="1"/>
  <c r="BA35" i="87"/>
  <c r="BA37" i="87" s="1"/>
  <c r="N30" i="7"/>
  <c r="N35" i="7" s="1"/>
  <c r="N37" i="7" s="1"/>
  <c r="M30" i="7"/>
  <c r="M35" i="7" s="1"/>
  <c r="M37" i="7" s="1"/>
  <c r="AL75" i="91"/>
  <c r="AL74" i="91"/>
  <c r="AL73" i="91"/>
  <c r="AL72" i="91"/>
  <c r="AL71" i="91"/>
  <c r="AL60" i="91"/>
  <c r="AL59" i="91"/>
  <c r="AL58" i="91"/>
  <c r="AL57" i="91"/>
  <c r="AL55" i="91"/>
  <c r="AL54" i="91"/>
  <c r="AL50" i="91"/>
  <c r="AL49" i="91"/>
  <c r="AL48" i="91"/>
  <c r="AL47" i="91"/>
  <c r="AL46" i="91"/>
  <c r="AL45" i="91"/>
  <c r="AL44" i="91"/>
  <c r="AL43" i="91"/>
  <c r="AL42" i="91"/>
  <c r="AL41" i="91"/>
  <c r="AL40" i="91"/>
  <c r="AL34" i="91"/>
  <c r="AL33" i="91"/>
  <c r="AL29" i="91"/>
  <c r="AL28" i="91"/>
  <c r="AL27" i="91"/>
  <c r="AL24" i="91"/>
  <c r="AL23" i="91"/>
  <c r="AL22" i="91"/>
  <c r="AL21" i="91"/>
  <c r="AL20" i="91"/>
  <c r="AL19" i="91"/>
  <c r="AL18" i="91"/>
  <c r="AL17" i="91"/>
  <c r="AL16" i="91"/>
  <c r="AL15" i="91"/>
  <c r="AL11" i="91"/>
  <c r="AL10" i="91"/>
  <c r="AL9" i="91"/>
  <c r="AL8" i="91"/>
  <c r="AY60" i="91"/>
  <c r="AU40" i="91"/>
  <c r="AW60" i="91"/>
  <c r="AW28" i="91"/>
  <c r="AW75" i="91"/>
  <c r="AW50" i="91"/>
  <c r="AX15" i="91"/>
  <c r="AX16" i="91"/>
  <c r="AX18" i="91"/>
  <c r="AX19" i="91"/>
  <c r="AX20" i="91"/>
  <c r="AX22" i="91"/>
  <c r="AX23" i="91"/>
  <c r="AX24" i="91"/>
  <c r="AS74" i="91"/>
  <c r="AQ75" i="91"/>
  <c r="AS75" i="91"/>
  <c r="AQ74" i="91"/>
  <c r="AQ72" i="91"/>
  <c r="AR72" i="91"/>
  <c r="AP73" i="91"/>
  <c r="AP72" i="91"/>
  <c r="D68" i="5" l="1"/>
  <c r="AL51" i="91"/>
  <c r="AL12" i="91"/>
  <c r="AL25" i="91"/>
  <c r="AA18" i="91"/>
  <c r="AL70" i="91" l="1"/>
  <c r="AL77" i="91" s="1"/>
  <c r="AL78" i="91" s="1"/>
  <c r="AL79" i="91" s="1"/>
  <c r="AY74" i="91"/>
  <c r="AY73" i="91"/>
  <c r="AY72" i="91"/>
  <c r="AY71" i="91"/>
  <c r="AY58" i="91"/>
  <c r="AY57" i="91"/>
  <c r="AY55" i="91"/>
  <c r="AY54" i="91"/>
  <c r="AY50" i="91"/>
  <c r="AY49" i="91"/>
  <c r="AY48" i="91"/>
  <c r="AY47" i="91"/>
  <c r="AY46" i="91"/>
  <c r="AY45" i="91"/>
  <c r="AY44" i="91"/>
  <c r="AY43" i="91"/>
  <c r="AY42" i="91"/>
  <c r="AY41" i="91"/>
  <c r="AY33" i="91"/>
  <c r="AY29" i="91"/>
  <c r="AY28" i="91"/>
  <c r="AY27" i="91"/>
  <c r="AY24" i="91"/>
  <c r="AY23" i="91"/>
  <c r="AY22" i="91"/>
  <c r="AY21" i="91"/>
  <c r="AY20" i="91"/>
  <c r="AY19" i="91"/>
  <c r="AY18" i="91"/>
  <c r="AY17" i="91"/>
  <c r="AY16" i="91"/>
  <c r="AY15" i="91"/>
  <c r="AY11" i="91"/>
  <c r="AY10" i="91"/>
  <c r="AY9" i="91"/>
  <c r="AY8" i="91"/>
  <c r="AU73" i="91"/>
  <c r="AU72" i="91"/>
  <c r="AU71" i="91"/>
  <c r="AU60" i="91"/>
  <c r="AU59" i="91"/>
  <c r="AU58" i="91"/>
  <c r="AU57" i="91"/>
  <c r="AU56" i="91"/>
  <c r="AU55" i="91"/>
  <c r="AU54" i="91"/>
  <c r="AU50" i="91"/>
  <c r="AU49" i="91"/>
  <c r="AU48" i="91"/>
  <c r="AU47" i="91"/>
  <c r="AU46" i="91"/>
  <c r="AU45" i="91"/>
  <c r="AU44" i="91"/>
  <c r="AU43" i="91"/>
  <c r="AU42" i="91"/>
  <c r="AU41" i="91"/>
  <c r="AU34" i="91"/>
  <c r="AU33" i="91"/>
  <c r="AU32" i="91"/>
  <c r="AU29" i="91"/>
  <c r="AU28" i="91"/>
  <c r="AU27" i="91"/>
  <c r="AU24" i="91"/>
  <c r="AU23" i="91"/>
  <c r="AU22" i="91"/>
  <c r="AU21" i="91"/>
  <c r="AU20" i="91"/>
  <c r="AU19" i="91"/>
  <c r="AU18" i="91"/>
  <c r="AU17" i="91"/>
  <c r="AU16" i="91"/>
  <c r="AU15" i="91"/>
  <c r="AU11" i="91"/>
  <c r="AU10" i="91"/>
  <c r="AU9" i="91"/>
  <c r="AU8" i="91"/>
  <c r="AN75" i="91"/>
  <c r="AN74" i="91"/>
  <c r="AN73" i="91"/>
  <c r="AN72" i="91"/>
  <c r="AN71" i="91"/>
  <c r="AN60" i="91"/>
  <c r="AN58" i="91"/>
  <c r="AN57" i="91"/>
  <c r="AN56" i="91"/>
  <c r="AN55" i="91"/>
  <c r="AN54" i="91"/>
  <c r="AN50" i="91"/>
  <c r="AN49" i="91"/>
  <c r="AN48" i="91"/>
  <c r="AN47" i="91"/>
  <c r="AN46" i="91"/>
  <c r="AN45" i="91"/>
  <c r="AN44" i="91"/>
  <c r="AN43" i="91"/>
  <c r="AN42" i="91"/>
  <c r="AN41" i="91"/>
  <c r="AN40" i="91"/>
  <c r="AN33" i="91"/>
  <c r="AN32" i="91"/>
  <c r="AN29" i="91"/>
  <c r="AN28" i="91"/>
  <c r="AN27" i="91"/>
  <c r="AN24" i="91"/>
  <c r="AN23" i="91"/>
  <c r="AN22" i="91"/>
  <c r="AN21" i="91"/>
  <c r="AN20" i="91"/>
  <c r="AN19" i="91"/>
  <c r="AN18" i="91"/>
  <c r="AN17" i="91"/>
  <c r="AN16" i="91"/>
  <c r="AN15" i="91"/>
  <c r="AN11" i="91"/>
  <c r="AN10" i="91"/>
  <c r="AN9" i="91"/>
  <c r="AN8" i="91"/>
  <c r="AE8" i="91"/>
  <c r="AH8" i="91"/>
  <c r="AI8" i="91"/>
  <c r="AJ8" i="91"/>
  <c r="AK8" i="91"/>
  <c r="AM8" i="91"/>
  <c r="AO8" i="91"/>
  <c r="AP8" i="91"/>
  <c r="AQ8" i="91"/>
  <c r="AR8" i="91"/>
  <c r="AS8" i="91"/>
  <c r="AT8" i="91"/>
  <c r="AV8" i="91"/>
  <c r="AW8" i="91"/>
  <c r="AX8" i="91"/>
  <c r="AC73" i="91"/>
  <c r="AC72" i="91"/>
  <c r="AC71" i="91"/>
  <c r="AC60" i="91"/>
  <c r="AC59" i="91"/>
  <c r="AC58" i="91"/>
  <c r="AC55" i="91"/>
  <c r="AC50" i="91"/>
  <c r="AC49" i="91"/>
  <c r="AC48" i="91"/>
  <c r="AC47" i="91"/>
  <c r="AC46" i="91"/>
  <c r="AC45" i="91"/>
  <c r="AC44" i="91"/>
  <c r="AC43" i="91"/>
  <c r="AC42" i="91"/>
  <c r="AC41" i="91"/>
  <c r="AC34" i="91"/>
  <c r="AC33" i="91"/>
  <c r="AC28" i="91"/>
  <c r="AC24" i="91"/>
  <c r="AC23" i="91"/>
  <c r="AC20" i="91"/>
  <c r="AC19" i="91"/>
  <c r="AC18" i="91"/>
  <c r="AC17" i="91"/>
  <c r="AC16" i="91"/>
  <c r="AC15" i="91"/>
  <c r="AC11" i="91"/>
  <c r="AC10" i="91"/>
  <c r="AC9" i="91"/>
  <c r="AC8" i="91"/>
  <c r="AA75" i="91"/>
  <c r="AA73" i="91"/>
  <c r="AA72" i="91"/>
  <c r="AA71" i="91"/>
  <c r="AA60" i="91"/>
  <c r="AA59" i="91"/>
  <c r="AA58" i="91"/>
  <c r="AA57" i="91"/>
  <c r="AA56" i="91"/>
  <c r="AA55" i="91"/>
  <c r="AA54" i="91"/>
  <c r="AA50" i="91"/>
  <c r="AA49" i="91"/>
  <c r="AA48" i="91"/>
  <c r="AA47" i="91"/>
  <c r="AA46" i="91"/>
  <c r="AA45" i="91"/>
  <c r="AA44" i="91"/>
  <c r="AA43" i="91"/>
  <c r="AA42" i="91"/>
  <c r="AA41" i="91"/>
  <c r="AA40" i="91"/>
  <c r="AA34" i="91"/>
  <c r="AA33" i="91"/>
  <c r="AA32" i="91"/>
  <c r="AA29" i="91"/>
  <c r="AA28" i="91"/>
  <c r="AA27" i="91"/>
  <c r="AA24" i="91"/>
  <c r="AA23" i="91"/>
  <c r="AA22" i="91"/>
  <c r="AA20" i="91"/>
  <c r="AA19" i="91"/>
  <c r="AA17" i="91"/>
  <c r="AA16" i="91"/>
  <c r="AA15" i="91"/>
  <c r="AA10" i="91"/>
  <c r="AA9" i="91"/>
  <c r="AA8" i="91"/>
  <c r="U73" i="91"/>
  <c r="T73" i="91"/>
  <c r="S73" i="91"/>
  <c r="U72" i="91"/>
  <c r="T72" i="91"/>
  <c r="S72" i="91"/>
  <c r="U71" i="91"/>
  <c r="T71" i="91"/>
  <c r="S71" i="91"/>
  <c r="U60" i="91"/>
  <c r="T60" i="91"/>
  <c r="S60" i="91"/>
  <c r="U59" i="91"/>
  <c r="T59" i="91"/>
  <c r="S59" i="91"/>
  <c r="U58" i="91"/>
  <c r="T58" i="91"/>
  <c r="S58" i="91"/>
  <c r="U57" i="91"/>
  <c r="T57" i="91"/>
  <c r="S57" i="91"/>
  <c r="U55" i="91"/>
  <c r="T55" i="91"/>
  <c r="S55" i="91"/>
  <c r="U54" i="91"/>
  <c r="T54" i="91"/>
  <c r="S54" i="91"/>
  <c r="U50" i="91"/>
  <c r="T50" i="91"/>
  <c r="S50" i="91"/>
  <c r="U49" i="91"/>
  <c r="T49" i="91"/>
  <c r="S49" i="91"/>
  <c r="U48" i="91"/>
  <c r="T48" i="91"/>
  <c r="S48" i="91"/>
  <c r="U47" i="91"/>
  <c r="T47" i="91"/>
  <c r="S47" i="91"/>
  <c r="U46" i="91"/>
  <c r="T46" i="91"/>
  <c r="S46" i="91"/>
  <c r="U45" i="91"/>
  <c r="T45" i="91"/>
  <c r="S45" i="91"/>
  <c r="U44" i="91"/>
  <c r="T44" i="91"/>
  <c r="S44" i="91"/>
  <c r="U43" i="91"/>
  <c r="T43" i="91"/>
  <c r="S43" i="91"/>
  <c r="U42" i="91"/>
  <c r="T42" i="91"/>
  <c r="U41" i="91"/>
  <c r="T41" i="91"/>
  <c r="S41" i="91"/>
  <c r="U40" i="91"/>
  <c r="T40" i="91"/>
  <c r="S40" i="91"/>
  <c r="U34" i="91"/>
  <c r="T34" i="91"/>
  <c r="S34" i="91"/>
  <c r="U33" i="91"/>
  <c r="T33" i="91"/>
  <c r="S33" i="91"/>
  <c r="U29" i="91"/>
  <c r="T29" i="91"/>
  <c r="S29" i="91"/>
  <c r="U28" i="91"/>
  <c r="T28" i="91"/>
  <c r="S28" i="91"/>
  <c r="U27" i="91"/>
  <c r="T27" i="91"/>
  <c r="S27" i="91"/>
  <c r="U24" i="91"/>
  <c r="T23" i="91"/>
  <c r="S23" i="91"/>
  <c r="S22" i="91"/>
  <c r="U21" i="91"/>
  <c r="T21" i="91"/>
  <c r="S21" i="91"/>
  <c r="T20" i="91"/>
  <c r="S20" i="91"/>
  <c r="U17" i="91"/>
  <c r="T17" i="91"/>
  <c r="S17" i="91"/>
  <c r="U16" i="91"/>
  <c r="T16" i="91"/>
  <c r="S16" i="91"/>
  <c r="U15" i="91"/>
  <c r="T15" i="91"/>
  <c r="S15" i="91"/>
  <c r="U11" i="91"/>
  <c r="T11" i="91"/>
  <c r="S11" i="91"/>
  <c r="U10" i="91"/>
  <c r="T10" i="91"/>
  <c r="S10" i="91"/>
  <c r="U9" i="91"/>
  <c r="T9" i="91"/>
  <c r="S9" i="91"/>
  <c r="U8" i="91"/>
  <c r="T8" i="91"/>
  <c r="S8" i="91"/>
  <c r="AW62" i="7"/>
  <c r="AW51" i="7"/>
  <c r="AW17" i="7"/>
  <c r="AW25" i="7" s="1"/>
  <c r="AW12" i="7"/>
  <c r="AU62" i="7"/>
  <c r="AU51" i="7"/>
  <c r="AU25" i="7"/>
  <c r="AU12" i="7"/>
  <c r="H16" i="102"/>
  <c r="H14" i="102"/>
  <c r="I14" i="102" s="1"/>
  <c r="AU74" i="7" s="1"/>
  <c r="AU75" i="91" s="1"/>
  <c r="H12" i="102"/>
  <c r="H10" i="102"/>
  <c r="I10" i="102" s="1"/>
  <c r="I18" i="102"/>
  <c r="I16" i="102"/>
  <c r="I12" i="102"/>
  <c r="AL12" i="7"/>
  <c r="AL25" i="7"/>
  <c r="AL51" i="7"/>
  <c r="U73" i="7"/>
  <c r="U62" i="7"/>
  <c r="U51" i="7"/>
  <c r="U22" i="7"/>
  <c r="U25" i="7" s="1"/>
  <c r="T73" i="7"/>
  <c r="T62" i="7"/>
  <c r="S62" i="7"/>
  <c r="T51" i="7"/>
  <c r="T64" i="7" s="1"/>
  <c r="T22" i="7"/>
  <c r="T22" i="91" s="1"/>
  <c r="R51" i="7"/>
  <c r="R62" i="7"/>
  <c r="AL80" i="91" l="1"/>
  <c r="AL82" i="91" s="1"/>
  <c r="AA62" i="91"/>
  <c r="AU12" i="91"/>
  <c r="AC25" i="91"/>
  <c r="AU73" i="7"/>
  <c r="AU74" i="91" s="1"/>
  <c r="AU25" i="91"/>
  <c r="AC12" i="91"/>
  <c r="AU77" i="91"/>
  <c r="AU79" i="91" s="1"/>
  <c r="AU62" i="91"/>
  <c r="AY12" i="91"/>
  <c r="AY25" i="91"/>
  <c r="AN12" i="91"/>
  <c r="AN25" i="91"/>
  <c r="U22" i="91"/>
  <c r="AN51" i="91"/>
  <c r="T51" i="91"/>
  <c r="AA25" i="91"/>
  <c r="AA51" i="91"/>
  <c r="AA64" i="91" s="1"/>
  <c r="E37" i="5" s="1"/>
  <c r="AU51" i="91"/>
  <c r="U51" i="91"/>
  <c r="AW69" i="7"/>
  <c r="AU69" i="7"/>
  <c r="AW76" i="7"/>
  <c r="AW77" i="7" s="1"/>
  <c r="AW31" i="7" s="1"/>
  <c r="AW64" i="7"/>
  <c r="AU64" i="7"/>
  <c r="R64" i="7"/>
  <c r="AL69" i="7"/>
  <c r="AL76" i="7" s="1"/>
  <c r="U64" i="7"/>
  <c r="U69" i="7"/>
  <c r="U76" i="7" s="1"/>
  <c r="H30" i="74"/>
  <c r="I30" i="74" s="1"/>
  <c r="H29" i="74"/>
  <c r="I29" i="74" s="1"/>
  <c r="H28" i="74"/>
  <c r="I28" i="74" s="1"/>
  <c r="T76" i="87"/>
  <c r="T75" i="91" s="1"/>
  <c r="S76" i="87"/>
  <c r="S75" i="91" s="1"/>
  <c r="T75" i="87"/>
  <c r="T74" i="91" s="1"/>
  <c r="S75" i="87"/>
  <c r="U56" i="87"/>
  <c r="T56" i="87"/>
  <c r="S56" i="87"/>
  <c r="U51" i="87"/>
  <c r="T51" i="87"/>
  <c r="U32" i="91"/>
  <c r="T32" i="91"/>
  <c r="S32" i="91"/>
  <c r="T19" i="87"/>
  <c r="T19" i="91" s="1"/>
  <c r="S19" i="87"/>
  <c r="S19" i="91" s="1"/>
  <c r="T18" i="87"/>
  <c r="S18" i="87"/>
  <c r="S18" i="91" s="1"/>
  <c r="U12" i="87"/>
  <c r="T12" i="87"/>
  <c r="S12" i="87"/>
  <c r="AU80" i="91" l="1"/>
  <c r="AU82" i="91" s="1"/>
  <c r="AU64" i="91"/>
  <c r="E63" i="5" s="1"/>
  <c r="T25" i="87"/>
  <c r="T18" i="91"/>
  <c r="S62" i="87"/>
  <c r="S56" i="91"/>
  <c r="S62" i="91" s="1"/>
  <c r="U62" i="87"/>
  <c r="U56" i="91"/>
  <c r="U62" i="91" s="1"/>
  <c r="U64" i="91" s="1"/>
  <c r="E30" i="5" s="1"/>
  <c r="T62" i="87"/>
  <c r="T56" i="91"/>
  <c r="T62" i="91" s="1"/>
  <c r="T64" i="91" s="1"/>
  <c r="E29" i="5" s="1"/>
  <c r="AU76" i="7"/>
  <c r="AU77" i="7" s="1"/>
  <c r="AU78" i="7" s="1"/>
  <c r="AU79" i="7" s="1"/>
  <c r="AU81" i="7" s="1"/>
  <c r="S51" i="87"/>
  <c r="S64" i="87" s="1"/>
  <c r="AT42" i="7"/>
  <c r="AW78" i="7"/>
  <c r="AW79" i="7" s="1"/>
  <c r="AW81" i="7" s="1"/>
  <c r="AL77" i="7"/>
  <c r="AL31" i="7" s="1"/>
  <c r="U77" i="7"/>
  <c r="U78" i="7" s="1"/>
  <c r="U79" i="7" s="1"/>
  <c r="U81" i="7" s="1"/>
  <c r="T64" i="87"/>
  <c r="S25" i="87"/>
  <c r="S71" i="87" s="1"/>
  <c r="S78" i="87" s="1"/>
  <c r="U64" i="87"/>
  <c r="T71" i="87"/>
  <c r="T78" i="87" s="1"/>
  <c r="H23" i="35"/>
  <c r="H22" i="35"/>
  <c r="H20" i="35"/>
  <c r="N54" i="87" s="1"/>
  <c r="H19" i="35"/>
  <c r="AW27" i="87"/>
  <c r="AW40" i="87"/>
  <c r="AW40" i="91" s="1"/>
  <c r="AU12" i="87"/>
  <c r="AU25" i="87"/>
  <c r="AU51" i="87"/>
  <c r="AU62" i="87"/>
  <c r="AU30" i="7" l="1"/>
  <c r="AU35" i="7" s="1"/>
  <c r="AU37" i="7" s="1"/>
  <c r="U30" i="7"/>
  <c r="U35" i="7" s="1"/>
  <c r="U37" i="7" s="1"/>
  <c r="AW30" i="7"/>
  <c r="AW35" i="7" s="1"/>
  <c r="AW37" i="7" s="1"/>
  <c r="AU64" i="87"/>
  <c r="N27" i="87"/>
  <c r="AL78" i="7"/>
  <c r="AL79" i="7" s="1"/>
  <c r="AL81" i="7" s="1"/>
  <c r="T79" i="87"/>
  <c r="T31" i="87" s="1"/>
  <c r="T31" i="91" s="1"/>
  <c r="S79" i="87"/>
  <c r="S31" i="87" s="1"/>
  <c r="S31" i="91" s="1"/>
  <c r="AU71" i="87"/>
  <c r="AU78" i="87" s="1"/>
  <c r="I27" i="75"/>
  <c r="I26" i="75"/>
  <c r="AX74" i="7" s="1"/>
  <c r="AX75" i="91" s="1"/>
  <c r="H25" i="75"/>
  <c r="H20" i="75"/>
  <c r="H19" i="75"/>
  <c r="H17" i="75"/>
  <c r="H16" i="75"/>
  <c r="H9" i="75"/>
  <c r="I25" i="101"/>
  <c r="I24" i="101"/>
  <c r="I23" i="101"/>
  <c r="I21" i="101"/>
  <c r="I20" i="101"/>
  <c r="I19" i="101"/>
  <c r="AW75" i="87" s="1"/>
  <c r="AW74" i="91" s="1"/>
  <c r="I14" i="101"/>
  <c r="I10" i="101"/>
  <c r="AW21" i="87" s="1"/>
  <c r="I13" i="101"/>
  <c r="AW42" i="87" s="1"/>
  <c r="AW42" i="91" s="1"/>
  <c r="I17" i="101"/>
  <c r="AW56" i="87" s="1"/>
  <c r="I9" i="101"/>
  <c r="AW11" i="87" s="1"/>
  <c r="AW12" i="87" s="1"/>
  <c r="I38" i="74"/>
  <c r="I39" i="74"/>
  <c r="I37" i="74"/>
  <c r="AV76" i="87" s="1"/>
  <c r="AV75" i="91" s="1"/>
  <c r="I26" i="74"/>
  <c r="H25" i="74"/>
  <c r="I25" i="74" s="1"/>
  <c r="H34" i="74"/>
  <c r="H33" i="74"/>
  <c r="H32" i="74"/>
  <c r="H24" i="74"/>
  <c r="I24" i="74" s="1"/>
  <c r="H23" i="74"/>
  <c r="I23" i="74" s="1"/>
  <c r="H14" i="74"/>
  <c r="I14" i="74" s="1"/>
  <c r="H9" i="74"/>
  <c r="H20" i="74"/>
  <c r="H17" i="74"/>
  <c r="I17" i="74" s="1"/>
  <c r="F15" i="74"/>
  <c r="H13" i="74"/>
  <c r="I13" i="74" s="1"/>
  <c r="H12" i="74"/>
  <c r="I12" i="74" s="1"/>
  <c r="H11" i="74"/>
  <c r="I11" i="74" s="1"/>
  <c r="H10" i="74"/>
  <c r="F42" i="72"/>
  <c r="AL30" i="7" l="1"/>
  <c r="AW51" i="87"/>
  <c r="AW11" i="91"/>
  <c r="AW56" i="91"/>
  <c r="AW62" i="87"/>
  <c r="AW64" i="87" s="1"/>
  <c r="AW21" i="91"/>
  <c r="AW25" i="87"/>
  <c r="AW71" i="87" s="1"/>
  <c r="AW78" i="87" s="1"/>
  <c r="AW79" i="87" s="1"/>
  <c r="AW31" i="87" s="1"/>
  <c r="AW32" i="87"/>
  <c r="AW32" i="91" s="1"/>
  <c r="AY56" i="91"/>
  <c r="AY40" i="91"/>
  <c r="AY51" i="91" s="1"/>
  <c r="AY75" i="91"/>
  <c r="AV28" i="87"/>
  <c r="C28" i="87" s="1"/>
  <c r="T80" i="87"/>
  <c r="T81" i="87" s="1"/>
  <c r="T83" i="87" s="1"/>
  <c r="S80" i="87"/>
  <c r="S81" i="87" s="1"/>
  <c r="S83" i="87" s="1"/>
  <c r="AU79" i="87"/>
  <c r="AU31" i="87" s="1"/>
  <c r="AU31" i="91" s="1"/>
  <c r="H50" i="72"/>
  <c r="H49" i="72"/>
  <c r="H47" i="72"/>
  <c r="H48" i="72"/>
  <c r="I48" i="72" s="1"/>
  <c r="H46" i="72"/>
  <c r="H45" i="72"/>
  <c r="H44" i="72"/>
  <c r="H41" i="72"/>
  <c r="I41" i="72" s="1"/>
  <c r="H40" i="72"/>
  <c r="I40" i="72" s="1"/>
  <c r="H39" i="72"/>
  <c r="I39" i="72" s="1"/>
  <c r="H38" i="72"/>
  <c r="I38" i="72" s="1"/>
  <c r="I37" i="72"/>
  <c r="I36" i="72"/>
  <c r="I35" i="72"/>
  <c r="H34" i="72"/>
  <c r="I34" i="72" s="1"/>
  <c r="I33" i="72"/>
  <c r="I32" i="72"/>
  <c r="H31" i="72"/>
  <c r="I31" i="72" s="1"/>
  <c r="I30" i="72"/>
  <c r="I29" i="72"/>
  <c r="H28" i="72"/>
  <c r="I28" i="72" s="1"/>
  <c r="F26" i="72"/>
  <c r="H25" i="72"/>
  <c r="H24" i="72"/>
  <c r="I24" i="72" s="1"/>
  <c r="I25" i="72"/>
  <c r="H23" i="72"/>
  <c r="I23" i="72" s="1"/>
  <c r="H22" i="72"/>
  <c r="I22" i="72" s="1"/>
  <c r="H15" i="72"/>
  <c r="H13" i="72"/>
  <c r="H12" i="72"/>
  <c r="H11" i="72"/>
  <c r="H10" i="72"/>
  <c r="H9" i="72"/>
  <c r="F19" i="71"/>
  <c r="H18" i="71"/>
  <c r="I18" i="71" s="1"/>
  <c r="H16" i="71"/>
  <c r="H27" i="70"/>
  <c r="H26" i="70"/>
  <c r="I26" i="70" s="1"/>
  <c r="AP32" i="7" s="1"/>
  <c r="H25" i="70"/>
  <c r="I24" i="70"/>
  <c r="I23" i="70"/>
  <c r="I22" i="70"/>
  <c r="H21" i="70"/>
  <c r="F19" i="70"/>
  <c r="H18" i="70"/>
  <c r="H17" i="70"/>
  <c r="I17" i="70" s="1"/>
  <c r="I16" i="70"/>
  <c r="H15" i="70"/>
  <c r="H11" i="70"/>
  <c r="H10" i="70"/>
  <c r="H9" i="70"/>
  <c r="F12" i="69"/>
  <c r="H11" i="69"/>
  <c r="I11" i="69" s="1"/>
  <c r="AO54" i="7" s="1"/>
  <c r="H10" i="69"/>
  <c r="I10" i="69" s="1"/>
  <c r="AO42" i="7" s="1"/>
  <c r="H9" i="69"/>
  <c r="I14" i="100"/>
  <c r="AN59" i="7" s="1"/>
  <c r="I9" i="100"/>
  <c r="AN34" i="7" s="1"/>
  <c r="AN34" i="91" s="1"/>
  <c r="AN70" i="91" s="1"/>
  <c r="AN77" i="91" s="1"/>
  <c r="AN78" i="91" s="1"/>
  <c r="AN79" i="91" s="1"/>
  <c r="F35" i="64"/>
  <c r="I34" i="64"/>
  <c r="I33" i="64"/>
  <c r="I32" i="64"/>
  <c r="I35" i="64" s="1"/>
  <c r="AM32" i="7" s="1"/>
  <c r="I30" i="64"/>
  <c r="I28" i="64"/>
  <c r="I29" i="64"/>
  <c r="I27" i="64"/>
  <c r="H23" i="64"/>
  <c r="I23" i="64" s="1"/>
  <c r="F21" i="64"/>
  <c r="I20" i="64"/>
  <c r="I19" i="64"/>
  <c r="I18" i="64"/>
  <c r="I17" i="64"/>
  <c r="H16" i="64"/>
  <c r="I16" i="64" s="1"/>
  <c r="I15" i="64"/>
  <c r="I14" i="64"/>
  <c r="I13" i="64"/>
  <c r="H12" i="64"/>
  <c r="I12" i="64" s="1"/>
  <c r="H11" i="64"/>
  <c r="I11" i="64" s="1"/>
  <c r="H10" i="64"/>
  <c r="I18" i="63"/>
  <c r="I20" i="63" s="1"/>
  <c r="I24" i="63" s="1"/>
  <c r="AH29" i="87" s="1"/>
  <c r="C29" i="87" s="1"/>
  <c r="F18" i="63"/>
  <c r="F30" i="61"/>
  <c r="F48" i="61"/>
  <c r="I47" i="61"/>
  <c r="I46" i="61"/>
  <c r="I45" i="61"/>
  <c r="H44" i="61"/>
  <c r="I44" i="61" s="1"/>
  <c r="I43" i="61"/>
  <c r="I42" i="61"/>
  <c r="I41" i="61"/>
  <c r="H40" i="61"/>
  <c r="I40" i="61" s="1"/>
  <c r="H39" i="61"/>
  <c r="I39" i="61" s="1"/>
  <c r="H38" i="61"/>
  <c r="I38" i="61" s="1"/>
  <c r="H37" i="61"/>
  <c r="I37" i="61" s="1"/>
  <c r="H36" i="61"/>
  <c r="I36" i="61" s="1"/>
  <c r="H35" i="61"/>
  <c r="I35" i="61" s="1"/>
  <c r="H34" i="61"/>
  <c r="I34" i="61" s="1"/>
  <c r="H33" i="61"/>
  <c r="I33" i="61" s="1"/>
  <c r="H29" i="61"/>
  <c r="I29" i="61" s="1"/>
  <c r="H10" i="61"/>
  <c r="I10" i="61" s="1"/>
  <c r="H28" i="61"/>
  <c r="I28" i="61" s="1"/>
  <c r="F26" i="61"/>
  <c r="F50" i="61" s="1"/>
  <c r="I25" i="61"/>
  <c r="H23" i="61"/>
  <c r="H20" i="61"/>
  <c r="I20" i="61" s="1"/>
  <c r="H19" i="61"/>
  <c r="I19" i="61" s="1"/>
  <c r="H18" i="61"/>
  <c r="I18" i="61" s="1"/>
  <c r="H17" i="61"/>
  <c r="I17" i="61" s="1"/>
  <c r="H16" i="61"/>
  <c r="I16" i="61" s="1"/>
  <c r="H15" i="61"/>
  <c r="I15" i="61" s="1"/>
  <c r="H14" i="61"/>
  <c r="I14" i="61" s="1"/>
  <c r="H13" i="61"/>
  <c r="I13" i="61" s="1"/>
  <c r="H12" i="61"/>
  <c r="I12" i="61" s="1"/>
  <c r="H11" i="61"/>
  <c r="I11" i="61" s="1"/>
  <c r="H9" i="61"/>
  <c r="I9" i="61" s="1"/>
  <c r="H9" i="60"/>
  <c r="H12" i="58"/>
  <c r="H9" i="58"/>
  <c r="H16" i="57"/>
  <c r="I16" i="57" s="1"/>
  <c r="H15" i="57"/>
  <c r="I15" i="57" s="1"/>
  <c r="H13" i="57"/>
  <c r="I13" i="57" s="1"/>
  <c r="H9" i="57"/>
  <c r="F27" i="53"/>
  <c r="H21" i="53"/>
  <c r="I21" i="53" s="1"/>
  <c r="AD56" i="87" s="1"/>
  <c r="H20" i="53"/>
  <c r="I20" i="53" s="1"/>
  <c r="AD32" i="87" s="1"/>
  <c r="H19" i="53"/>
  <c r="I19" i="53" s="1"/>
  <c r="AD76" i="87" s="1"/>
  <c r="H13" i="53"/>
  <c r="H9" i="53"/>
  <c r="G21" i="85"/>
  <c r="G20" i="85"/>
  <c r="G19" i="85"/>
  <c r="G18" i="85"/>
  <c r="G17" i="85"/>
  <c r="G16" i="85"/>
  <c r="G13" i="85"/>
  <c r="H13" i="85" s="1"/>
  <c r="G12" i="85"/>
  <c r="G11" i="85"/>
  <c r="G10" i="85"/>
  <c r="G9" i="85"/>
  <c r="H9" i="84"/>
  <c r="G28" i="50"/>
  <c r="G27" i="50"/>
  <c r="E24" i="50"/>
  <c r="G23" i="50"/>
  <c r="H23" i="50" s="1"/>
  <c r="G17" i="50"/>
  <c r="G15" i="50"/>
  <c r="H15" i="50" s="1"/>
  <c r="G14" i="50"/>
  <c r="G9" i="50"/>
  <c r="G8" i="50"/>
  <c r="G29" i="49"/>
  <c r="G28" i="49"/>
  <c r="G23" i="49"/>
  <c r="G22" i="49"/>
  <c r="G17" i="49"/>
  <c r="G15" i="49"/>
  <c r="G14" i="49"/>
  <c r="G10" i="49"/>
  <c r="H10" i="49" s="1"/>
  <c r="G9" i="49"/>
  <c r="U74" i="91"/>
  <c r="U20" i="91"/>
  <c r="U19" i="91"/>
  <c r="I18" i="96"/>
  <c r="S73" i="7" s="1"/>
  <c r="S74" i="91" s="1"/>
  <c r="I15" i="96"/>
  <c r="S42" i="7" s="1"/>
  <c r="H12" i="96"/>
  <c r="I12" i="96" s="1"/>
  <c r="H11" i="96"/>
  <c r="I11" i="96" s="1"/>
  <c r="I10" i="96"/>
  <c r="E16" i="94"/>
  <c r="G10" i="94"/>
  <c r="H10" i="94" s="1"/>
  <c r="T24" i="7" s="1"/>
  <c r="K16" i="57" l="1"/>
  <c r="AN80" i="91"/>
  <c r="AN82" i="91" s="1"/>
  <c r="S30" i="87"/>
  <c r="S35" i="87" s="1"/>
  <c r="S37" i="87" s="1"/>
  <c r="T30" i="87"/>
  <c r="T35" i="87" s="1"/>
  <c r="T37" i="87" s="1"/>
  <c r="AN59" i="91"/>
  <c r="AN62" i="91" s="1"/>
  <c r="AN64" i="91" s="1"/>
  <c r="C59" i="7"/>
  <c r="S24" i="7"/>
  <c r="S51" i="7"/>
  <c r="S64" i="7" s="1"/>
  <c r="S42" i="91"/>
  <c r="S51" i="91" s="1"/>
  <c r="S64" i="91" s="1"/>
  <c r="E28" i="5" s="1"/>
  <c r="AF32" i="87"/>
  <c r="AF32" i="91" s="1"/>
  <c r="AW80" i="87"/>
  <c r="AW81" i="87" s="1"/>
  <c r="AW83" i="87" s="1"/>
  <c r="I30" i="61"/>
  <c r="U18" i="91"/>
  <c r="U75" i="91"/>
  <c r="I48" i="61"/>
  <c r="T24" i="91"/>
  <c r="T25" i="91" s="1"/>
  <c r="T70" i="91" s="1"/>
  <c r="T77" i="91" s="1"/>
  <c r="T79" i="91" s="1"/>
  <c r="T25" i="7"/>
  <c r="T69" i="7" s="1"/>
  <c r="T76" i="7" s="1"/>
  <c r="T77" i="7" s="1"/>
  <c r="T78" i="7" s="1"/>
  <c r="T79" i="7" s="1"/>
  <c r="T81" i="7" s="1"/>
  <c r="I26" i="61"/>
  <c r="I26" i="72"/>
  <c r="AS46" i="7" s="1"/>
  <c r="C46" i="7" s="1"/>
  <c r="AU80" i="87"/>
  <c r="AU81" i="87" s="1"/>
  <c r="AU83" i="87" s="1"/>
  <c r="I42" i="72"/>
  <c r="AS47" i="7" s="1"/>
  <c r="C47" i="7" s="1"/>
  <c r="H10" i="40"/>
  <c r="I10" i="40" s="1"/>
  <c r="R22" i="7" s="1"/>
  <c r="R25" i="7" s="1"/>
  <c r="R69" i="7" s="1"/>
  <c r="R76" i="7" s="1"/>
  <c r="R77" i="7" s="1"/>
  <c r="R78" i="7" s="1"/>
  <c r="R79" i="7" s="1"/>
  <c r="R81" i="7" s="1"/>
  <c r="H26" i="38"/>
  <c r="I26" i="38" s="1"/>
  <c r="Q73" i="7" s="1"/>
  <c r="F23" i="38"/>
  <c r="I21" i="38"/>
  <c r="I17" i="38"/>
  <c r="F15" i="38"/>
  <c r="I13" i="38"/>
  <c r="I15" i="38" s="1"/>
  <c r="Q11" i="7" s="1"/>
  <c r="I9" i="38"/>
  <c r="I17" i="37"/>
  <c r="I10" i="37"/>
  <c r="I9" i="37"/>
  <c r="G19" i="36"/>
  <c r="H19" i="36" s="1"/>
  <c r="G18" i="36"/>
  <c r="H18" i="36" s="1"/>
  <c r="G17" i="36"/>
  <c r="H17" i="36" s="1"/>
  <c r="E15" i="36"/>
  <c r="E22" i="36" s="1"/>
  <c r="G14" i="36"/>
  <c r="H14" i="36" s="1"/>
  <c r="O20" i="7" s="1"/>
  <c r="G13" i="36"/>
  <c r="H13" i="36" s="1"/>
  <c r="O19" i="7" s="1"/>
  <c r="G12" i="36"/>
  <c r="H12" i="36" s="1"/>
  <c r="O17" i="7" s="1"/>
  <c r="G11" i="36"/>
  <c r="H11" i="36" s="1"/>
  <c r="G9" i="36"/>
  <c r="H30" i="35"/>
  <c r="N56" i="87" s="1"/>
  <c r="E17" i="35"/>
  <c r="H15" i="35"/>
  <c r="H16" i="35"/>
  <c r="H14" i="35"/>
  <c r="F53" i="34"/>
  <c r="H49" i="34"/>
  <c r="H43" i="34"/>
  <c r="H40" i="34"/>
  <c r="H21" i="34"/>
  <c r="H20" i="34"/>
  <c r="H19" i="34"/>
  <c r="I19" i="34" s="1"/>
  <c r="H18" i="34"/>
  <c r="I18" i="34" s="1"/>
  <c r="H14" i="34"/>
  <c r="I14" i="34" s="1"/>
  <c r="H13" i="34"/>
  <c r="I13" i="34" s="1"/>
  <c r="H11" i="34"/>
  <c r="I11" i="34" s="1"/>
  <c r="H10" i="34"/>
  <c r="H9" i="34"/>
  <c r="H8" i="34"/>
  <c r="H7" i="34"/>
  <c r="H16" i="27"/>
  <c r="I16" i="27" s="1"/>
  <c r="F13" i="27"/>
  <c r="H11" i="27"/>
  <c r="I11" i="27" s="1"/>
  <c r="H9" i="27"/>
  <c r="F35" i="26"/>
  <c r="F31" i="26"/>
  <c r="G30" i="26" s="1"/>
  <c r="F25" i="26"/>
  <c r="G24" i="26" s="1"/>
  <c r="F18" i="26"/>
  <c r="H17" i="26"/>
  <c r="I17" i="26" s="1"/>
  <c r="H16" i="26"/>
  <c r="I16" i="26" s="1"/>
  <c r="F13" i="26"/>
  <c r="H12" i="26"/>
  <c r="H11" i="26"/>
  <c r="I11" i="26" s="1"/>
  <c r="H9" i="26"/>
  <c r="H21" i="25"/>
  <c r="G56" i="7" s="1"/>
  <c r="I11" i="37" l="1"/>
  <c r="I23" i="38"/>
  <c r="Q22" i="7" s="1"/>
  <c r="H16" i="34"/>
  <c r="I16" i="34" s="1"/>
  <c r="I8" i="34"/>
  <c r="H38" i="34"/>
  <c r="I38" i="34" s="1"/>
  <c r="I10" i="34"/>
  <c r="H31" i="34"/>
  <c r="I31" i="34" s="1"/>
  <c r="I20" i="34"/>
  <c r="H42" i="34"/>
  <c r="I42" i="34" s="1"/>
  <c r="I40" i="34"/>
  <c r="H51" i="34"/>
  <c r="I51" i="34" s="1"/>
  <c r="I49" i="34"/>
  <c r="T80" i="91"/>
  <c r="T82" i="91" s="1"/>
  <c r="H10" i="27"/>
  <c r="I10" i="27" s="1"/>
  <c r="I9" i="27"/>
  <c r="H15" i="34"/>
  <c r="I15" i="34" s="1"/>
  <c r="I7" i="34"/>
  <c r="H17" i="34"/>
  <c r="I17" i="34" s="1"/>
  <c r="I9" i="34"/>
  <c r="H32" i="34"/>
  <c r="I32" i="34" s="1"/>
  <c r="I21" i="34"/>
  <c r="H45" i="34"/>
  <c r="I45" i="34" s="1"/>
  <c r="I43" i="34"/>
  <c r="R30" i="7"/>
  <c r="R35" i="7" s="1"/>
  <c r="R37" i="7" s="1"/>
  <c r="T30" i="7"/>
  <c r="AW30" i="87"/>
  <c r="U25" i="91"/>
  <c r="U70" i="91" s="1"/>
  <c r="U77" i="91" s="1"/>
  <c r="U79" i="91" s="1"/>
  <c r="O18" i="7"/>
  <c r="I50" i="61"/>
  <c r="AJ56" i="7" s="1"/>
  <c r="AU30" i="87"/>
  <c r="H17" i="35"/>
  <c r="N40" i="87" s="1"/>
  <c r="G23" i="26"/>
  <c r="G25" i="26" s="1"/>
  <c r="G29" i="26"/>
  <c r="G31" i="26" s="1"/>
  <c r="O15" i="7"/>
  <c r="H15" i="36"/>
  <c r="I18" i="26"/>
  <c r="H11" i="87" s="1"/>
  <c r="S25" i="7"/>
  <c r="S69" i="7" s="1"/>
  <c r="S76" i="7" s="1"/>
  <c r="S77" i="7" s="1"/>
  <c r="S78" i="7" s="1"/>
  <c r="S79" i="7" s="1"/>
  <c r="S81" i="7" s="1"/>
  <c r="S24" i="91"/>
  <c r="S25" i="91" s="1"/>
  <c r="S70" i="91" s="1"/>
  <c r="S77" i="91" s="1"/>
  <c r="S79" i="91" s="1"/>
  <c r="H22" i="34"/>
  <c r="I22" i="34" s="1"/>
  <c r="H35" i="34"/>
  <c r="I35" i="34" s="1"/>
  <c r="H27" i="34"/>
  <c r="I27" i="34" s="1"/>
  <c r="H33" i="34"/>
  <c r="I33" i="34" s="1"/>
  <c r="H37" i="34"/>
  <c r="I37" i="34" s="1"/>
  <c r="H29" i="34"/>
  <c r="I29" i="34" s="1"/>
  <c r="H12" i="34"/>
  <c r="I12" i="34" s="1"/>
  <c r="H23" i="34"/>
  <c r="I23" i="34" s="1"/>
  <c r="H28" i="34"/>
  <c r="I28" i="34" s="1"/>
  <c r="H36" i="34"/>
  <c r="I36" i="34" s="1"/>
  <c r="H25" i="34"/>
  <c r="I25" i="34" s="1"/>
  <c r="H24" i="34"/>
  <c r="I24" i="34" s="1"/>
  <c r="H34" i="34"/>
  <c r="I34" i="34" s="1"/>
  <c r="H26" i="34"/>
  <c r="I26" i="34" s="1"/>
  <c r="H30" i="34"/>
  <c r="I30" i="34" s="1"/>
  <c r="D12" i="87"/>
  <c r="E12" i="87"/>
  <c r="Y12" i="87"/>
  <c r="Z11" i="87"/>
  <c r="G12" i="87"/>
  <c r="K12" i="87"/>
  <c r="L12" i="87"/>
  <c r="M12" i="87"/>
  <c r="N12" i="87"/>
  <c r="O12" i="87"/>
  <c r="P12" i="87"/>
  <c r="Q12" i="87"/>
  <c r="R12" i="87"/>
  <c r="AB12" i="87"/>
  <c r="AD12" i="87"/>
  <c r="AE12" i="87"/>
  <c r="AF12" i="87"/>
  <c r="AG12" i="87"/>
  <c r="AH12" i="87"/>
  <c r="AI12" i="87"/>
  <c r="AJ12" i="87"/>
  <c r="AK12" i="87"/>
  <c r="AL12" i="87"/>
  <c r="AM12" i="87"/>
  <c r="AO12" i="87"/>
  <c r="AP12" i="87"/>
  <c r="AQ12" i="87"/>
  <c r="AS12" i="87"/>
  <c r="AT12" i="87"/>
  <c r="AR12" i="87"/>
  <c r="AV12" i="87"/>
  <c r="AX12" i="87"/>
  <c r="AN12" i="87"/>
  <c r="L15" i="87"/>
  <c r="Q15" i="87"/>
  <c r="Y15" i="87"/>
  <c r="L17" i="87"/>
  <c r="AR17" i="87"/>
  <c r="AR25" i="87" s="1"/>
  <c r="K18" i="87"/>
  <c r="L18" i="87"/>
  <c r="O18" i="87"/>
  <c r="Q18" i="87"/>
  <c r="R18" i="87"/>
  <c r="L19" i="87"/>
  <c r="Q19" i="87"/>
  <c r="R19" i="87"/>
  <c r="L20" i="87"/>
  <c r="Q20" i="87"/>
  <c r="L21" i="87"/>
  <c r="Q21" i="87"/>
  <c r="K22" i="87"/>
  <c r="K22" i="91" s="1"/>
  <c r="L22" i="87"/>
  <c r="P25" i="87"/>
  <c r="P71" i="87" s="1"/>
  <c r="K24" i="87"/>
  <c r="L24" i="87"/>
  <c r="O24" i="87"/>
  <c r="AP24" i="87"/>
  <c r="AP25" i="87" s="1"/>
  <c r="D25" i="87"/>
  <c r="E25" i="87"/>
  <c r="F25" i="87"/>
  <c r="G25" i="87"/>
  <c r="H25" i="87"/>
  <c r="I25" i="87"/>
  <c r="AA25" i="87"/>
  <c r="AB25" i="87"/>
  <c r="AC25" i="87"/>
  <c r="AD25" i="87"/>
  <c r="AE25" i="87"/>
  <c r="AF25" i="87"/>
  <c r="AG25" i="87"/>
  <c r="AH25" i="87"/>
  <c r="AI25" i="87"/>
  <c r="AJ25" i="87"/>
  <c r="AK25" i="87"/>
  <c r="AL25" i="87"/>
  <c r="AM25" i="87"/>
  <c r="AM71" i="87" s="1"/>
  <c r="AM78" i="87" s="1"/>
  <c r="AM79" i="87" s="1"/>
  <c r="AM31" i="87" s="1"/>
  <c r="AO25" i="87"/>
  <c r="AQ25" i="87"/>
  <c r="AS25" i="87"/>
  <c r="AT25" i="87"/>
  <c r="AX25" i="87"/>
  <c r="AN25" i="87"/>
  <c r="AY25" i="87"/>
  <c r="AD27" i="87"/>
  <c r="AS27" i="87"/>
  <c r="AV27" i="87"/>
  <c r="AX27" i="87"/>
  <c r="AP32" i="87"/>
  <c r="AY34" i="87"/>
  <c r="AA51" i="87"/>
  <c r="AS40" i="87"/>
  <c r="AV40" i="87"/>
  <c r="AV40" i="91" s="1"/>
  <c r="AX40" i="87"/>
  <c r="AX40" i="91" s="1"/>
  <c r="AP42" i="87"/>
  <c r="AS42" i="87"/>
  <c r="AS47" i="87"/>
  <c r="C47" i="87" s="1"/>
  <c r="AV50" i="87"/>
  <c r="C50" i="87" s="1"/>
  <c r="D51" i="87"/>
  <c r="E51" i="87"/>
  <c r="F51" i="87"/>
  <c r="G51" i="87"/>
  <c r="H51" i="87"/>
  <c r="I51" i="87"/>
  <c r="K51" i="87"/>
  <c r="L51" i="87"/>
  <c r="M51" i="87"/>
  <c r="O51" i="87"/>
  <c r="P51" i="87"/>
  <c r="Q51" i="87"/>
  <c r="Y51" i="87"/>
  <c r="Z51" i="87"/>
  <c r="AB51" i="87"/>
  <c r="AC51" i="87"/>
  <c r="AD51" i="87"/>
  <c r="AE51" i="87"/>
  <c r="AF51" i="87"/>
  <c r="AG51" i="87"/>
  <c r="AH51" i="87"/>
  <c r="AI51" i="87"/>
  <c r="AJ51" i="87"/>
  <c r="AK51" i="87"/>
  <c r="AL51" i="87"/>
  <c r="AM51" i="87"/>
  <c r="AO51" i="87"/>
  <c r="AQ51" i="87"/>
  <c r="AT51" i="87"/>
  <c r="AR51" i="87"/>
  <c r="AN51" i="87"/>
  <c r="AS54" i="87"/>
  <c r="AS55" i="87"/>
  <c r="C55" i="87" s="1"/>
  <c r="P62" i="87"/>
  <c r="AS56" i="87"/>
  <c r="AY59" i="87"/>
  <c r="C59" i="87" s="1"/>
  <c r="AV60" i="87"/>
  <c r="C60" i="87" s="1"/>
  <c r="D62" i="87"/>
  <c r="D64" i="87" s="1"/>
  <c r="E62" i="87"/>
  <c r="F62" i="87"/>
  <c r="F64" i="87" s="1"/>
  <c r="H62" i="87"/>
  <c r="H64" i="87" s="1"/>
  <c r="I62" i="87"/>
  <c r="K62" i="87"/>
  <c r="L62" i="87"/>
  <c r="M62" i="87"/>
  <c r="M64" i="87" s="1"/>
  <c r="N62" i="87"/>
  <c r="O62" i="87"/>
  <c r="Q62" i="87"/>
  <c r="Y62" i="87"/>
  <c r="Z62" i="87"/>
  <c r="AA62" i="87"/>
  <c r="AB62" i="87"/>
  <c r="AB64" i="87" s="1"/>
  <c r="AC62" i="87"/>
  <c r="AE62" i="87"/>
  <c r="AF62" i="87"/>
  <c r="AF64" i="87" s="1"/>
  <c r="AG62" i="87"/>
  <c r="AH62" i="87"/>
  <c r="AH64" i="87" s="1"/>
  <c r="AI62" i="87"/>
  <c r="AJ62" i="87"/>
  <c r="AJ64" i="87" s="1"/>
  <c r="AK62" i="87"/>
  <c r="AK64" i="87" s="1"/>
  <c r="AL62" i="87"/>
  <c r="AL64" i="87" s="1"/>
  <c r="AM62" i="87"/>
  <c r="AO62" i="87"/>
  <c r="AP62" i="87"/>
  <c r="AT62" i="87"/>
  <c r="AR62" i="87"/>
  <c r="AR64" i="87" s="1"/>
  <c r="AX62" i="87"/>
  <c r="AN62" i="87"/>
  <c r="AN64" i="87" s="1"/>
  <c r="K64" i="87"/>
  <c r="AG64" i="87"/>
  <c r="AT64" i="87"/>
  <c r="AB71" i="87"/>
  <c r="AB78" i="87" s="1"/>
  <c r="AB79" i="87" s="1"/>
  <c r="AB31" i="87" s="1"/>
  <c r="AE71" i="87"/>
  <c r="AJ71" i="87"/>
  <c r="AJ78" i="87" s="1"/>
  <c r="AO71" i="87"/>
  <c r="AO78" i="87" s="1"/>
  <c r="AO79" i="87" s="1"/>
  <c r="AO31" i="87" s="1"/>
  <c r="AT71" i="87"/>
  <c r="AA75" i="87"/>
  <c r="AA74" i="91" s="1"/>
  <c r="AP75" i="87"/>
  <c r="AR74" i="91" s="1"/>
  <c r="AP76" i="87"/>
  <c r="AT78" i="87"/>
  <c r="AT79" i="87" s="1"/>
  <c r="AT31" i="87" s="1"/>
  <c r="P24" i="91" l="1"/>
  <c r="P24" i="7"/>
  <c r="S80" i="91"/>
  <c r="S82" i="91" s="1"/>
  <c r="U80" i="91"/>
  <c r="U82" i="91" s="1"/>
  <c r="AM64" i="87"/>
  <c r="Q25" i="87"/>
  <c r="Q71" i="87" s="1"/>
  <c r="Q78" i="87" s="1"/>
  <c r="Q79" i="87" s="1"/>
  <c r="Q31" i="87" s="1"/>
  <c r="AQ71" i="87"/>
  <c r="AQ78" i="87" s="1"/>
  <c r="AQ79" i="87" s="1"/>
  <c r="AQ31" i="87" s="1"/>
  <c r="AH71" i="87"/>
  <c r="AH78" i="87" s="1"/>
  <c r="AH79" i="87" s="1"/>
  <c r="AH31" i="87" s="1"/>
  <c r="T35" i="7"/>
  <c r="T37" i="7" s="1"/>
  <c r="T30" i="91"/>
  <c r="T35" i="91" s="1"/>
  <c r="T37" i="91" s="1"/>
  <c r="D29" i="5" s="1"/>
  <c r="AW35" i="87"/>
  <c r="AW37" i="87" s="1"/>
  <c r="AW30" i="91"/>
  <c r="S30" i="7"/>
  <c r="U25" i="87"/>
  <c r="U71" i="87" s="1"/>
  <c r="U78" i="87" s="1"/>
  <c r="AI64" i="87"/>
  <c r="AE64" i="87"/>
  <c r="AY34" i="91"/>
  <c r="AY70" i="91" s="1"/>
  <c r="AY77" i="91" s="1"/>
  <c r="AY79" i="91" s="1"/>
  <c r="C34" i="87"/>
  <c r="H12" i="87"/>
  <c r="AP51" i="87"/>
  <c r="C27" i="87"/>
  <c r="K25" i="87"/>
  <c r="K71" i="87" s="1"/>
  <c r="K78" i="87" s="1"/>
  <c r="K79" i="87" s="1"/>
  <c r="K31" i="87" s="1"/>
  <c r="N51" i="87"/>
  <c r="N64" i="87" s="1"/>
  <c r="C40" i="87"/>
  <c r="AI71" i="87"/>
  <c r="AI78" i="87" s="1"/>
  <c r="AI79" i="87" s="1"/>
  <c r="AI31" i="87" s="1"/>
  <c r="AG71" i="87"/>
  <c r="AG78" i="87" s="1"/>
  <c r="AG79" i="87" s="1"/>
  <c r="AG31" i="87" s="1"/>
  <c r="AO64" i="87"/>
  <c r="AC64" i="87"/>
  <c r="E64" i="87"/>
  <c r="AX51" i="87"/>
  <c r="AX64" i="87" s="1"/>
  <c r="O64" i="87"/>
  <c r="AL71" i="87"/>
  <c r="AL78" i="87" s="1"/>
  <c r="AL79" i="87" s="1"/>
  <c r="AL31" i="87" s="1"/>
  <c r="AL31" i="91" s="1"/>
  <c r="Y64" i="87"/>
  <c r="Z64" i="87"/>
  <c r="Q64" i="87"/>
  <c r="AU30" i="91"/>
  <c r="AU35" i="91" s="1"/>
  <c r="AU37" i="91" s="1"/>
  <c r="D63" i="5" s="1"/>
  <c r="AU35" i="87"/>
  <c r="AU37" i="87" s="1"/>
  <c r="AX71" i="87"/>
  <c r="AX78" i="87" s="1"/>
  <c r="AX79" i="87" s="1"/>
  <c r="AX31" i="87" s="1"/>
  <c r="AP71" i="87"/>
  <c r="AL80" i="87"/>
  <c r="AL81" i="87" s="1"/>
  <c r="AL83" i="87" s="1"/>
  <c r="AY59" i="91"/>
  <c r="AY62" i="91" s="1"/>
  <c r="AY64" i="91" s="1"/>
  <c r="AS71" i="87"/>
  <c r="AS78" i="87" s="1"/>
  <c r="AS79" i="87" s="1"/>
  <c r="AS80" i="87" s="1"/>
  <c r="AS81" i="87" s="1"/>
  <c r="AS83" i="87" s="1"/>
  <c r="S35" i="7"/>
  <c r="S37" i="7" s="1"/>
  <c r="S30" i="91"/>
  <c r="S35" i="91" s="1"/>
  <c r="S37" i="91" s="1"/>
  <c r="D28" i="5" s="1"/>
  <c r="L64" i="87"/>
  <c r="I64" i="87"/>
  <c r="P64" i="87"/>
  <c r="AR71" i="87"/>
  <c r="AR78" i="87" s="1"/>
  <c r="AR79" i="87" s="1"/>
  <c r="AR31" i="87" s="1"/>
  <c r="H71" i="87"/>
  <c r="H78" i="87" s="1"/>
  <c r="H79" i="87" s="1"/>
  <c r="H31" i="87" s="1"/>
  <c r="AB80" i="87"/>
  <c r="AB81" i="87" s="1"/>
  <c r="AB83" i="87" s="1"/>
  <c r="AJ79" i="87"/>
  <c r="AJ31" i="87" s="1"/>
  <c r="AN71" i="87"/>
  <c r="AN78" i="87" s="1"/>
  <c r="AN79" i="87" s="1"/>
  <c r="AN31" i="87" s="1"/>
  <c r="AD71" i="87"/>
  <c r="AD78" i="87" s="1"/>
  <c r="AD79" i="87" s="1"/>
  <c r="AD31" i="87" s="1"/>
  <c r="AH80" i="87"/>
  <c r="AH81" i="87" s="1"/>
  <c r="AH83" i="87" s="1"/>
  <c r="AQ80" i="87"/>
  <c r="AQ81" i="87" s="1"/>
  <c r="AQ83" i="87" s="1"/>
  <c r="AT80" i="87"/>
  <c r="AT81" i="87" s="1"/>
  <c r="AT83" i="87" s="1"/>
  <c r="AO80" i="87"/>
  <c r="AO81" i="87" s="1"/>
  <c r="AO83" i="87" s="1"/>
  <c r="AI80" i="87"/>
  <c r="AI81" i="87" s="1"/>
  <c r="AI83" i="87" s="1"/>
  <c r="AS51" i="87"/>
  <c r="E71" i="87"/>
  <c r="E78" i="87" s="1"/>
  <c r="E79" i="87" s="1"/>
  <c r="E31" i="87" s="1"/>
  <c r="AS62" i="87"/>
  <c r="AA64" i="87"/>
  <c r="AM80" i="87"/>
  <c r="AM81" i="87" s="1"/>
  <c r="AM83" i="87" s="1"/>
  <c r="P78" i="87"/>
  <c r="O25" i="87"/>
  <c r="O71" i="87" s="1"/>
  <c r="O78" i="87" s="1"/>
  <c r="O79" i="87" s="1"/>
  <c r="O31" i="87" s="1"/>
  <c r="L25" i="87"/>
  <c r="L71" i="87" s="1"/>
  <c r="L78" i="87" s="1"/>
  <c r="L79" i="87" s="1"/>
  <c r="L31" i="87" s="1"/>
  <c r="AP78" i="87"/>
  <c r="AP79" i="87" s="1"/>
  <c r="AP31" i="87" s="1"/>
  <c r="AP64" i="87"/>
  <c r="D71" i="87"/>
  <c r="AQ62" i="87"/>
  <c r="AQ64" i="87" s="1"/>
  <c r="Q80" i="87"/>
  <c r="Q81" i="87" s="1"/>
  <c r="Q83" i="87" s="1"/>
  <c r="AY80" i="91" l="1"/>
  <c r="AY82" i="91" s="1"/>
  <c r="AX80" i="87"/>
  <c r="AX81" i="87" s="1"/>
  <c r="AX83" i="87" s="1"/>
  <c r="Q30" i="87"/>
  <c r="Q35" i="87" s="1"/>
  <c r="Q37" i="87" s="1"/>
  <c r="AM30" i="87"/>
  <c r="AM35" i="87" s="1"/>
  <c r="AM37" i="87" s="1"/>
  <c r="AO30" i="87"/>
  <c r="AO35" i="87" s="1"/>
  <c r="AO37" i="87" s="1"/>
  <c r="AQ30" i="87"/>
  <c r="AQ35" i="87" s="1"/>
  <c r="AQ37" i="87" s="1"/>
  <c r="AH30" i="87"/>
  <c r="AH35" i="87" s="1"/>
  <c r="AH37" i="87" s="1"/>
  <c r="AB30" i="87"/>
  <c r="AB35" i="87" s="1"/>
  <c r="AB37" i="87" s="1"/>
  <c r="AI30" i="87"/>
  <c r="AI35" i="87" s="1"/>
  <c r="AI37" i="87" s="1"/>
  <c r="AT30" i="87"/>
  <c r="AT35" i="87" s="1"/>
  <c r="AT37" i="87" s="1"/>
  <c r="AX30" i="87"/>
  <c r="AX35" i="87" s="1"/>
  <c r="AX37" i="87" s="1"/>
  <c r="AS30" i="87"/>
  <c r="AL30" i="87"/>
  <c r="AL35" i="87" s="1"/>
  <c r="AL37" i="87" s="1"/>
  <c r="D78" i="87"/>
  <c r="D79" i="87" s="1"/>
  <c r="D31" i="87" s="1"/>
  <c r="AG80" i="87"/>
  <c r="AG81" i="87" s="1"/>
  <c r="AG83" i="87" s="1"/>
  <c r="AR80" i="87"/>
  <c r="AR81" i="87" s="1"/>
  <c r="AR83" i="87" s="1"/>
  <c r="AS31" i="87"/>
  <c r="U79" i="87"/>
  <c r="U31" i="87" s="1"/>
  <c r="U31" i="91" s="1"/>
  <c r="P79" i="87"/>
  <c r="P31" i="87" s="1"/>
  <c r="AJ80" i="87"/>
  <c r="AJ81" i="87" s="1"/>
  <c r="AJ83" i="87" s="1"/>
  <c r="E80" i="87"/>
  <c r="E81" i="87" s="1"/>
  <c r="E83" i="87" s="1"/>
  <c r="H80" i="87"/>
  <c r="H81" i="87" s="1"/>
  <c r="H83" i="87" s="1"/>
  <c r="AS64" i="87"/>
  <c r="AN80" i="87"/>
  <c r="AN81" i="87" s="1"/>
  <c r="AN83" i="87" s="1"/>
  <c r="AD80" i="87"/>
  <c r="AD81" i="87" s="1"/>
  <c r="AD83" i="87" s="1"/>
  <c r="O80" i="87"/>
  <c r="O81" i="87" s="1"/>
  <c r="O83" i="87" s="1"/>
  <c r="L80" i="87"/>
  <c r="L81" i="87" s="1"/>
  <c r="L83" i="87" s="1"/>
  <c r="AP80" i="87"/>
  <c r="AP81" i="87" s="1"/>
  <c r="AP83" i="87" s="1"/>
  <c r="K80" i="87"/>
  <c r="K81" i="87" s="1"/>
  <c r="K83" i="87" s="1"/>
  <c r="AL30" i="91" l="1"/>
  <c r="AP30" i="87"/>
  <c r="AP35" i="87" s="1"/>
  <c r="AP37" i="87" s="1"/>
  <c r="O30" i="87"/>
  <c r="O35" i="87" s="1"/>
  <c r="O37" i="87" s="1"/>
  <c r="AN30" i="87"/>
  <c r="AN35" i="87" s="1"/>
  <c r="AN37" i="87" s="1"/>
  <c r="E30" i="87"/>
  <c r="E35" i="87" s="1"/>
  <c r="E37" i="87" s="1"/>
  <c r="AS35" i="87"/>
  <c r="AS37" i="87" s="1"/>
  <c r="K30" i="87"/>
  <c r="K35" i="87" s="1"/>
  <c r="K37" i="87" s="1"/>
  <c r="L30" i="87"/>
  <c r="L35" i="87" s="1"/>
  <c r="L37" i="87" s="1"/>
  <c r="AD30" i="87"/>
  <c r="AD35" i="87" s="1"/>
  <c r="AD37" i="87" s="1"/>
  <c r="H30" i="87"/>
  <c r="H35" i="87" s="1"/>
  <c r="H37" i="87" s="1"/>
  <c r="AJ30" i="87"/>
  <c r="AJ35" i="87" s="1"/>
  <c r="AJ37" i="87" s="1"/>
  <c r="AR30" i="87"/>
  <c r="AR35" i="87" s="1"/>
  <c r="AR37" i="87" s="1"/>
  <c r="D80" i="87"/>
  <c r="D81" i="87" s="1"/>
  <c r="D83" i="87" s="1"/>
  <c r="U80" i="87"/>
  <c r="U81" i="87" s="1"/>
  <c r="U83" i="87" s="1"/>
  <c r="P80" i="87"/>
  <c r="P81" i="87" s="1"/>
  <c r="P83" i="87" s="1"/>
  <c r="H14" i="50"/>
  <c r="I12" i="26"/>
  <c r="I13" i="26" s="1"/>
  <c r="U30" i="87" l="1"/>
  <c r="U30" i="91" s="1"/>
  <c r="U35" i="91" s="1"/>
  <c r="U37" i="91" s="1"/>
  <c r="D30" i="5" s="1"/>
  <c r="P30" i="87"/>
  <c r="P35" i="87" s="1"/>
  <c r="P37" i="87" s="1"/>
  <c r="D30" i="87"/>
  <c r="D35" i="87" s="1"/>
  <c r="D37" i="87" s="1"/>
  <c r="AX73" i="91"/>
  <c r="AW73" i="91"/>
  <c r="AV73" i="91"/>
  <c r="AS73" i="91"/>
  <c r="AT73" i="91"/>
  <c r="AR73" i="91"/>
  <c r="AQ73" i="91"/>
  <c r="AO73" i="91"/>
  <c r="AM73" i="91"/>
  <c r="AK73" i="91"/>
  <c r="AJ73" i="91"/>
  <c r="AH73" i="91"/>
  <c r="AI73" i="91"/>
  <c r="AB55" i="91"/>
  <c r="AB56" i="91"/>
  <c r="AB57" i="91"/>
  <c r="AB58" i="91"/>
  <c r="AB59" i="91"/>
  <c r="AB60" i="91"/>
  <c r="AB61" i="91"/>
  <c r="AB54" i="91"/>
  <c r="AB41" i="91"/>
  <c r="AB42" i="91"/>
  <c r="AB43" i="91"/>
  <c r="AB44" i="91"/>
  <c r="AB45" i="91"/>
  <c r="AB46" i="91"/>
  <c r="AB47" i="91"/>
  <c r="AB48" i="91"/>
  <c r="AB49" i="91"/>
  <c r="AB50" i="91"/>
  <c r="AB40" i="91"/>
  <c r="AB28" i="91"/>
  <c r="AB29" i="91"/>
  <c r="AB32" i="91"/>
  <c r="AB33" i="91"/>
  <c r="AB34" i="91"/>
  <c r="AB27" i="91"/>
  <c r="AB16" i="91"/>
  <c r="AB17" i="91"/>
  <c r="AB19" i="91"/>
  <c r="AB20" i="91"/>
  <c r="AB21" i="91"/>
  <c r="AB22" i="91"/>
  <c r="AB23" i="91"/>
  <c r="AB24" i="91"/>
  <c r="AB15" i="91"/>
  <c r="AE72" i="91"/>
  <c r="AE74" i="91"/>
  <c r="AE75" i="91"/>
  <c r="AD72" i="91"/>
  <c r="AD73" i="91"/>
  <c r="AD74" i="91"/>
  <c r="AD75" i="91"/>
  <c r="AD71" i="91"/>
  <c r="AE71" i="91"/>
  <c r="AH71" i="91"/>
  <c r="AI71" i="91"/>
  <c r="AJ71" i="91"/>
  <c r="AK71" i="91"/>
  <c r="AM71" i="91"/>
  <c r="AO71" i="91"/>
  <c r="AP71" i="91"/>
  <c r="AQ71" i="91"/>
  <c r="AR71" i="91"/>
  <c r="AT71" i="91"/>
  <c r="AS71" i="91"/>
  <c r="AV71" i="91"/>
  <c r="AW71" i="91"/>
  <c r="AX71" i="91"/>
  <c r="AB9" i="91"/>
  <c r="AB10" i="91"/>
  <c r="AB11" i="91"/>
  <c r="AB8" i="91"/>
  <c r="AD8" i="91"/>
  <c r="F75" i="91"/>
  <c r="H75" i="91"/>
  <c r="I75" i="91"/>
  <c r="K75" i="91"/>
  <c r="L75" i="91"/>
  <c r="M75" i="91"/>
  <c r="O75" i="91"/>
  <c r="Q75" i="91"/>
  <c r="Y75" i="91"/>
  <c r="Z75" i="91"/>
  <c r="AB75" i="91"/>
  <c r="AI75" i="91"/>
  <c r="AJ75" i="91"/>
  <c r="AK75" i="91"/>
  <c r="AM75" i="91"/>
  <c r="F74" i="91"/>
  <c r="H74" i="91"/>
  <c r="I74" i="91"/>
  <c r="K74" i="91"/>
  <c r="L74" i="91"/>
  <c r="M74" i="91"/>
  <c r="N74" i="91"/>
  <c r="O74" i="91"/>
  <c r="P74" i="91"/>
  <c r="Q74" i="91"/>
  <c r="Y74" i="91"/>
  <c r="Z74" i="91"/>
  <c r="AB74" i="91"/>
  <c r="AH74" i="91"/>
  <c r="AI74" i="91"/>
  <c r="AJ74" i="91"/>
  <c r="AK74" i="91"/>
  <c r="AM74" i="91"/>
  <c r="E73" i="91"/>
  <c r="F73" i="91"/>
  <c r="G73" i="91"/>
  <c r="H73" i="91"/>
  <c r="I73" i="91"/>
  <c r="K73" i="91"/>
  <c r="L73" i="91"/>
  <c r="M73" i="91"/>
  <c r="N73" i="91"/>
  <c r="O73" i="91"/>
  <c r="P73" i="91"/>
  <c r="Q73" i="91"/>
  <c r="R73" i="91"/>
  <c r="Y73" i="91"/>
  <c r="Z73" i="91"/>
  <c r="AB73" i="91"/>
  <c r="E72" i="91"/>
  <c r="F72" i="91"/>
  <c r="G72" i="91"/>
  <c r="H72" i="91"/>
  <c r="I72" i="91"/>
  <c r="K72" i="91"/>
  <c r="L72" i="91"/>
  <c r="M72" i="91"/>
  <c r="N72" i="91"/>
  <c r="O72" i="91"/>
  <c r="P72" i="91"/>
  <c r="Q72" i="91"/>
  <c r="R72" i="91"/>
  <c r="Y72" i="91"/>
  <c r="Z72" i="91"/>
  <c r="AB72" i="91"/>
  <c r="AH72" i="91"/>
  <c r="AK72" i="91"/>
  <c r="AM72" i="91"/>
  <c r="AT72" i="91"/>
  <c r="AS72" i="91"/>
  <c r="AV72" i="91"/>
  <c r="AW72" i="91"/>
  <c r="AX72" i="91"/>
  <c r="E71" i="91"/>
  <c r="F71" i="91"/>
  <c r="G71" i="91"/>
  <c r="H71" i="91"/>
  <c r="I71" i="91"/>
  <c r="K71" i="91"/>
  <c r="L71" i="91"/>
  <c r="M71" i="91"/>
  <c r="N71" i="91"/>
  <c r="O71" i="91"/>
  <c r="P71" i="91"/>
  <c r="Q71" i="91"/>
  <c r="R71" i="91"/>
  <c r="Y71" i="91"/>
  <c r="Z71" i="91"/>
  <c r="AB71" i="91"/>
  <c r="AS60" i="91"/>
  <c r="AT60" i="91"/>
  <c r="AR60" i="91"/>
  <c r="AQ60" i="91"/>
  <c r="AP60" i="91"/>
  <c r="AO60" i="91"/>
  <c r="AM60" i="91"/>
  <c r="AK60" i="91"/>
  <c r="AJ60" i="91"/>
  <c r="AI60" i="91"/>
  <c r="AH60" i="91"/>
  <c r="AE60" i="91"/>
  <c r="AD60" i="91"/>
  <c r="Z60" i="91"/>
  <c r="Y60" i="91"/>
  <c r="R60" i="91"/>
  <c r="Q60" i="91"/>
  <c r="P60" i="91"/>
  <c r="O60" i="91"/>
  <c r="N60" i="91"/>
  <c r="M60" i="91"/>
  <c r="L60" i="91"/>
  <c r="K60" i="91"/>
  <c r="I60" i="91"/>
  <c r="H60" i="91"/>
  <c r="F60" i="91"/>
  <c r="E60" i="91"/>
  <c r="D60" i="91"/>
  <c r="AW59" i="91"/>
  <c r="AV59" i="91"/>
  <c r="AS59" i="91"/>
  <c r="AT59" i="91"/>
  <c r="AR59" i="91"/>
  <c r="AQ59" i="91"/>
  <c r="AP59" i="91"/>
  <c r="AO59" i="91"/>
  <c r="AM59" i="91"/>
  <c r="AK59" i="91"/>
  <c r="AJ59" i="91"/>
  <c r="AI59" i="91"/>
  <c r="AH59" i="91"/>
  <c r="AE59" i="91"/>
  <c r="AD59" i="91"/>
  <c r="Z59" i="91"/>
  <c r="Y59" i="91"/>
  <c r="R59" i="91"/>
  <c r="Q59" i="91"/>
  <c r="P59" i="91"/>
  <c r="O59" i="91"/>
  <c r="N59" i="91"/>
  <c r="M59" i="91"/>
  <c r="L59" i="91"/>
  <c r="K59" i="91"/>
  <c r="I59" i="91"/>
  <c r="H59" i="91"/>
  <c r="G59" i="91"/>
  <c r="F59" i="91"/>
  <c r="E59" i="91"/>
  <c r="D59" i="91"/>
  <c r="AX58" i="91"/>
  <c r="AW58" i="91"/>
  <c r="AV58" i="91"/>
  <c r="AS58" i="91"/>
  <c r="AT58" i="91"/>
  <c r="AR58" i="91"/>
  <c r="AP58" i="91"/>
  <c r="AO58" i="91"/>
  <c r="AM58" i="91"/>
  <c r="AK58" i="91"/>
  <c r="AJ58" i="91"/>
  <c r="AI58" i="91"/>
  <c r="AH58" i="91"/>
  <c r="AE58" i="91"/>
  <c r="AD58" i="91"/>
  <c r="Z58" i="91"/>
  <c r="Y58" i="91"/>
  <c r="R58" i="91"/>
  <c r="Q58" i="91"/>
  <c r="P58" i="91"/>
  <c r="O58" i="91"/>
  <c r="N58" i="91"/>
  <c r="M58" i="91"/>
  <c r="L58" i="91"/>
  <c r="K58" i="91"/>
  <c r="I58" i="91"/>
  <c r="H58" i="91"/>
  <c r="G58" i="91"/>
  <c r="F58" i="91"/>
  <c r="E58" i="91"/>
  <c r="D58" i="91"/>
  <c r="AX57" i="91"/>
  <c r="AW57" i="91"/>
  <c r="AV57" i="91"/>
  <c r="AS57" i="91"/>
  <c r="AT57" i="91"/>
  <c r="AR57" i="91"/>
  <c r="AQ57" i="91"/>
  <c r="AP57" i="91"/>
  <c r="AO57" i="91"/>
  <c r="AM57" i="91"/>
  <c r="AK57" i="91"/>
  <c r="AJ57" i="91"/>
  <c r="AI57" i="91"/>
  <c r="AH57" i="91"/>
  <c r="AE57" i="91"/>
  <c r="AD57" i="91"/>
  <c r="Z57" i="91"/>
  <c r="Y57" i="91"/>
  <c r="R57" i="91"/>
  <c r="Q57" i="91"/>
  <c r="P57" i="91"/>
  <c r="O57" i="91"/>
  <c r="N57" i="91"/>
  <c r="M57" i="91"/>
  <c r="L57" i="91"/>
  <c r="K57" i="91"/>
  <c r="I57" i="91"/>
  <c r="H57" i="91"/>
  <c r="G57" i="91"/>
  <c r="F57" i="91"/>
  <c r="E57" i="91"/>
  <c r="D57" i="91"/>
  <c r="AX56" i="91"/>
  <c r="AS56" i="91"/>
  <c r="AQ56" i="91"/>
  <c r="AO56" i="91"/>
  <c r="AJ56" i="91"/>
  <c r="AI56" i="91"/>
  <c r="AE56" i="91"/>
  <c r="AD56" i="91"/>
  <c r="Z56" i="91"/>
  <c r="Y56" i="91"/>
  <c r="Q56" i="91"/>
  <c r="O56" i="91"/>
  <c r="N56" i="91"/>
  <c r="M56" i="91"/>
  <c r="L56" i="91"/>
  <c r="K56" i="91"/>
  <c r="I56" i="91"/>
  <c r="H56" i="91"/>
  <c r="F56" i="91"/>
  <c r="D56" i="91"/>
  <c r="AX55" i="91"/>
  <c r="AW55" i="91"/>
  <c r="AV55" i="91"/>
  <c r="AS55" i="91"/>
  <c r="AT55" i="91"/>
  <c r="AQ55" i="91"/>
  <c r="AP55" i="91"/>
  <c r="AO55" i="91"/>
  <c r="AM55" i="91"/>
  <c r="AK55" i="91"/>
  <c r="AJ55" i="91"/>
  <c r="AI55" i="91"/>
  <c r="AH55" i="91"/>
  <c r="AE55" i="91"/>
  <c r="AD55" i="91"/>
  <c r="Z55" i="91"/>
  <c r="Y55" i="91"/>
  <c r="R55" i="91"/>
  <c r="Q55" i="91"/>
  <c r="P55" i="91"/>
  <c r="O55" i="91"/>
  <c r="N55" i="91"/>
  <c r="M55" i="91"/>
  <c r="L55" i="91"/>
  <c r="K55" i="91"/>
  <c r="I55" i="91"/>
  <c r="H55" i="91"/>
  <c r="G55" i="91"/>
  <c r="F55" i="91"/>
  <c r="E55" i="91"/>
  <c r="D55" i="91"/>
  <c r="E54" i="91"/>
  <c r="F54" i="91"/>
  <c r="G54" i="91"/>
  <c r="H54" i="91"/>
  <c r="I54" i="91"/>
  <c r="K54" i="91"/>
  <c r="L54" i="91"/>
  <c r="M54" i="91"/>
  <c r="N54" i="91"/>
  <c r="O54" i="91"/>
  <c r="P54" i="91"/>
  <c r="Q54" i="91"/>
  <c r="R54" i="91"/>
  <c r="Y54" i="91"/>
  <c r="Z54" i="91"/>
  <c r="AE54" i="91"/>
  <c r="AH54" i="91"/>
  <c r="AI54" i="91"/>
  <c r="AJ54" i="91"/>
  <c r="AK54" i="91"/>
  <c r="AM54" i="91"/>
  <c r="AO54" i="91"/>
  <c r="AP54" i="91"/>
  <c r="AQ54" i="91"/>
  <c r="AT54" i="91"/>
  <c r="AS54" i="91"/>
  <c r="AV54" i="91"/>
  <c r="AW54" i="91"/>
  <c r="AX54" i="91"/>
  <c r="AT50" i="91"/>
  <c r="AQ50" i="91"/>
  <c r="AP50" i="91"/>
  <c r="AO50" i="91"/>
  <c r="AM50" i="91"/>
  <c r="AK50" i="91"/>
  <c r="AJ50" i="91"/>
  <c r="AI50" i="91"/>
  <c r="AH50" i="91"/>
  <c r="AE50" i="91"/>
  <c r="AD50" i="91"/>
  <c r="Z50" i="91"/>
  <c r="Y50" i="91"/>
  <c r="R50" i="91"/>
  <c r="Q50" i="91"/>
  <c r="P50" i="91"/>
  <c r="O50" i="91"/>
  <c r="N50" i="91"/>
  <c r="M50" i="91"/>
  <c r="L50" i="91"/>
  <c r="K50" i="91"/>
  <c r="I50" i="91"/>
  <c r="H50" i="91"/>
  <c r="G50" i="91"/>
  <c r="F50" i="91"/>
  <c r="E50" i="91"/>
  <c r="D50" i="91"/>
  <c r="AX49" i="91"/>
  <c r="AW49" i="91"/>
  <c r="AV49" i="91"/>
  <c r="AT49" i="91"/>
  <c r="AS49" i="91"/>
  <c r="AQ49" i="91"/>
  <c r="AP49" i="91"/>
  <c r="AO49" i="91"/>
  <c r="AM49" i="91"/>
  <c r="AK49" i="91"/>
  <c r="AJ49" i="91"/>
  <c r="AI49" i="91"/>
  <c r="AH49" i="91"/>
  <c r="AE49" i="91"/>
  <c r="AD49" i="91"/>
  <c r="Z49" i="91"/>
  <c r="Y49" i="91"/>
  <c r="R49" i="91"/>
  <c r="Q49" i="91"/>
  <c r="P49" i="91"/>
  <c r="O49" i="91"/>
  <c r="N49" i="91"/>
  <c r="M49" i="91"/>
  <c r="L49" i="91"/>
  <c r="K49" i="91"/>
  <c r="I49" i="91"/>
  <c r="H49" i="91"/>
  <c r="G49" i="91"/>
  <c r="F49" i="91"/>
  <c r="E49" i="91"/>
  <c r="D49" i="91"/>
  <c r="AX48" i="91"/>
  <c r="AW48" i="91"/>
  <c r="AV48" i="91"/>
  <c r="AT48" i="91"/>
  <c r="AQ48" i="91"/>
  <c r="AP48" i="91"/>
  <c r="AO48" i="91"/>
  <c r="AM48" i="91"/>
  <c r="AK48" i="91"/>
  <c r="AJ48" i="91"/>
  <c r="AI48" i="91"/>
  <c r="AH48" i="91"/>
  <c r="AE48" i="91"/>
  <c r="AD48" i="91"/>
  <c r="Z48" i="91"/>
  <c r="Y48" i="91"/>
  <c r="R48" i="91"/>
  <c r="Q48" i="91"/>
  <c r="P48" i="91"/>
  <c r="O48" i="91"/>
  <c r="N48" i="91"/>
  <c r="M48" i="91"/>
  <c r="L48" i="91"/>
  <c r="K48" i="91"/>
  <c r="I48" i="91"/>
  <c r="H48" i="91"/>
  <c r="G48" i="91"/>
  <c r="F48" i="91"/>
  <c r="E48" i="91"/>
  <c r="D48" i="91"/>
  <c r="AX47" i="91"/>
  <c r="AW47" i="91"/>
  <c r="AV47" i="91"/>
  <c r="AT47" i="91"/>
  <c r="AQ47" i="91"/>
  <c r="AP47" i="91"/>
  <c r="AO47" i="91"/>
  <c r="AM47" i="91"/>
  <c r="AK47" i="91"/>
  <c r="AJ47" i="91"/>
  <c r="AI47" i="91"/>
  <c r="AH47" i="91"/>
  <c r="AE47" i="91"/>
  <c r="AD47" i="91"/>
  <c r="Z47" i="91"/>
  <c r="Y47" i="91"/>
  <c r="R47" i="91"/>
  <c r="Q47" i="91"/>
  <c r="P47" i="91"/>
  <c r="O47" i="91"/>
  <c r="N47" i="91"/>
  <c r="M47" i="91"/>
  <c r="L47" i="91"/>
  <c r="K47" i="91"/>
  <c r="I47" i="91"/>
  <c r="H47" i="91"/>
  <c r="G47" i="91"/>
  <c r="F47" i="91"/>
  <c r="E47" i="91"/>
  <c r="D47" i="91"/>
  <c r="AX46" i="91"/>
  <c r="AW46" i="91"/>
  <c r="AV46" i="91"/>
  <c r="AT46" i="91"/>
  <c r="AQ46" i="91"/>
  <c r="AP46" i="91"/>
  <c r="AO46" i="91"/>
  <c r="AM46" i="91"/>
  <c r="AK46" i="91"/>
  <c r="AJ46" i="91"/>
  <c r="AI46" i="91"/>
  <c r="AH46" i="91"/>
  <c r="AE46" i="91"/>
  <c r="AD46" i="91"/>
  <c r="Z46" i="91"/>
  <c r="Y46" i="91"/>
  <c r="R46" i="91"/>
  <c r="Q46" i="91"/>
  <c r="P46" i="91"/>
  <c r="O46" i="91"/>
  <c r="N46" i="91"/>
  <c r="M46" i="91"/>
  <c r="L46" i="91"/>
  <c r="K46" i="91"/>
  <c r="I46" i="91"/>
  <c r="H46" i="91"/>
  <c r="G46" i="91"/>
  <c r="F46" i="91"/>
  <c r="E46" i="91"/>
  <c r="D46" i="91"/>
  <c r="AX45" i="91"/>
  <c r="AW45" i="91"/>
  <c r="AV45" i="91"/>
  <c r="AT45" i="91"/>
  <c r="AQ45" i="91"/>
  <c r="AP45" i="91"/>
  <c r="AO45" i="91"/>
  <c r="AM45" i="91"/>
  <c r="AK45" i="91"/>
  <c r="AJ45" i="91"/>
  <c r="AI45" i="91"/>
  <c r="AH45" i="91"/>
  <c r="AE45" i="91"/>
  <c r="AD45" i="91"/>
  <c r="Z45" i="91"/>
  <c r="Y45" i="91"/>
  <c r="R45" i="91"/>
  <c r="Q45" i="91"/>
  <c r="P45" i="91"/>
  <c r="O45" i="91"/>
  <c r="N45" i="91"/>
  <c r="M45" i="91"/>
  <c r="L45" i="91"/>
  <c r="K45" i="91"/>
  <c r="I45" i="91"/>
  <c r="H45" i="91"/>
  <c r="G45" i="91"/>
  <c r="F45" i="91"/>
  <c r="E45" i="91"/>
  <c r="D45" i="91"/>
  <c r="AX44" i="91"/>
  <c r="AW44" i="91"/>
  <c r="AV44" i="91"/>
  <c r="AS44" i="91"/>
  <c r="AT44" i="91"/>
  <c r="AR44" i="91"/>
  <c r="AQ44" i="91"/>
  <c r="AP44" i="91"/>
  <c r="AO44" i="91"/>
  <c r="AM44" i="91"/>
  <c r="AK44" i="91"/>
  <c r="AJ44" i="91"/>
  <c r="AI44" i="91"/>
  <c r="AH44" i="91"/>
  <c r="AE44" i="91"/>
  <c r="AD44" i="91"/>
  <c r="Z44" i="91"/>
  <c r="Y44" i="91"/>
  <c r="R44" i="91"/>
  <c r="Q44" i="91"/>
  <c r="P44" i="91"/>
  <c r="O44" i="91"/>
  <c r="N44" i="91"/>
  <c r="M44" i="91"/>
  <c r="L44" i="91"/>
  <c r="K44" i="91"/>
  <c r="I44" i="91"/>
  <c r="H44" i="91"/>
  <c r="G44" i="91"/>
  <c r="F44" i="91"/>
  <c r="E44" i="91"/>
  <c r="D44" i="91"/>
  <c r="AX43" i="91"/>
  <c r="AW43" i="91"/>
  <c r="AV43" i="91"/>
  <c r="AS43" i="91"/>
  <c r="AT43" i="91"/>
  <c r="AR43" i="91"/>
  <c r="AQ43" i="91"/>
  <c r="AP43" i="91"/>
  <c r="AO43" i="91"/>
  <c r="AM43" i="91"/>
  <c r="AK43" i="91"/>
  <c r="AJ43" i="91"/>
  <c r="AI43" i="91"/>
  <c r="AH43" i="91"/>
  <c r="AE43" i="91"/>
  <c r="AD43" i="91"/>
  <c r="Z43" i="91"/>
  <c r="Y43" i="91"/>
  <c r="R43" i="91"/>
  <c r="Q43" i="91"/>
  <c r="P43" i="91"/>
  <c r="O43" i="91"/>
  <c r="N43" i="91"/>
  <c r="M43" i="91"/>
  <c r="L43" i="91"/>
  <c r="K43" i="91"/>
  <c r="I43" i="91"/>
  <c r="H43" i="91"/>
  <c r="G43" i="91"/>
  <c r="F43" i="91"/>
  <c r="E43" i="91"/>
  <c r="D43" i="91"/>
  <c r="AX42" i="91"/>
  <c r="AS42" i="91"/>
  <c r="AT42" i="91"/>
  <c r="AQ42" i="91"/>
  <c r="AO42" i="91"/>
  <c r="AM42" i="91"/>
  <c r="AK42" i="91"/>
  <c r="AJ42" i="91"/>
  <c r="AI42" i="91"/>
  <c r="AH42" i="91"/>
  <c r="AE42" i="91"/>
  <c r="AD42" i="91"/>
  <c r="Z42" i="91"/>
  <c r="Y42" i="91"/>
  <c r="Q42" i="91"/>
  <c r="P42" i="91"/>
  <c r="O42" i="91"/>
  <c r="N42" i="91"/>
  <c r="M42" i="91"/>
  <c r="L42" i="91"/>
  <c r="K42" i="91"/>
  <c r="I42" i="91"/>
  <c r="H42" i="91"/>
  <c r="G42" i="91"/>
  <c r="F42" i="91"/>
  <c r="E42" i="91"/>
  <c r="D42" i="91"/>
  <c r="AX41" i="91"/>
  <c r="AW41" i="91"/>
  <c r="AV41" i="91"/>
  <c r="AS41" i="91"/>
  <c r="AT41" i="91"/>
  <c r="AR41" i="91"/>
  <c r="AQ41" i="91"/>
  <c r="AP41" i="91"/>
  <c r="AO41" i="91"/>
  <c r="AM41" i="91"/>
  <c r="AK41" i="91"/>
  <c r="AJ41" i="91"/>
  <c r="AI41" i="91"/>
  <c r="AH41" i="91"/>
  <c r="AE41" i="91"/>
  <c r="AD41" i="91"/>
  <c r="Z41" i="91"/>
  <c r="Y41" i="91"/>
  <c r="R41" i="91"/>
  <c r="Q41" i="91"/>
  <c r="P41" i="91"/>
  <c r="O41" i="91"/>
  <c r="N41" i="91"/>
  <c r="M41" i="91"/>
  <c r="L41" i="91"/>
  <c r="K41" i="91"/>
  <c r="I41" i="91"/>
  <c r="H41" i="91"/>
  <c r="G41" i="91"/>
  <c r="F41" i="91"/>
  <c r="E41" i="91"/>
  <c r="D41" i="91"/>
  <c r="E40" i="91"/>
  <c r="F40" i="91"/>
  <c r="G40" i="91"/>
  <c r="H40" i="91"/>
  <c r="I40" i="91"/>
  <c r="K40" i="91"/>
  <c r="L40" i="91"/>
  <c r="M40" i="91"/>
  <c r="N40" i="91"/>
  <c r="O40" i="91"/>
  <c r="P40" i="91"/>
  <c r="Q40" i="91"/>
  <c r="R40" i="91"/>
  <c r="Y40" i="91"/>
  <c r="Z40" i="91"/>
  <c r="AD40" i="91"/>
  <c r="AE40" i="91"/>
  <c r="AH40" i="91"/>
  <c r="AI40" i="91"/>
  <c r="AJ40" i="91"/>
  <c r="AK40" i="91"/>
  <c r="AM40" i="91"/>
  <c r="AP40" i="91"/>
  <c r="AQ40" i="91"/>
  <c r="AT40" i="91"/>
  <c r="AW34" i="91"/>
  <c r="AV34" i="91"/>
  <c r="AS34" i="91"/>
  <c r="AT34" i="91"/>
  <c r="AR34" i="91"/>
  <c r="AQ34" i="91"/>
  <c r="AP34" i="91"/>
  <c r="AO34" i="91"/>
  <c r="AM34" i="91"/>
  <c r="AK34" i="91"/>
  <c r="AJ34" i="91"/>
  <c r="AI34" i="91"/>
  <c r="AH34" i="91"/>
  <c r="AE34" i="91"/>
  <c r="AD34" i="91"/>
  <c r="Z34" i="91"/>
  <c r="Y34" i="91"/>
  <c r="R34" i="91"/>
  <c r="Q34" i="91"/>
  <c r="P34" i="91"/>
  <c r="O34" i="91"/>
  <c r="N34" i="91"/>
  <c r="M34" i="91"/>
  <c r="L34" i="91"/>
  <c r="K34" i="91"/>
  <c r="I34" i="91"/>
  <c r="H34" i="91"/>
  <c r="F34" i="91"/>
  <c r="E34" i="91"/>
  <c r="D34" i="91"/>
  <c r="AX33" i="91"/>
  <c r="AW33" i="91"/>
  <c r="AV33" i="91"/>
  <c r="AS33" i="91"/>
  <c r="AT33" i="91"/>
  <c r="AR33" i="91"/>
  <c r="AQ33" i="91"/>
  <c r="AP33" i="91"/>
  <c r="AO33" i="91"/>
  <c r="AM33" i="91"/>
  <c r="AK33" i="91"/>
  <c r="AJ33" i="91"/>
  <c r="AI33" i="91"/>
  <c r="AH33" i="91"/>
  <c r="AE33" i="91"/>
  <c r="AD33" i="91"/>
  <c r="Z33" i="91"/>
  <c r="Y33" i="91"/>
  <c r="R33" i="91"/>
  <c r="Q33" i="91"/>
  <c r="P33" i="91"/>
  <c r="O33" i="91"/>
  <c r="N33" i="91"/>
  <c r="M33" i="91"/>
  <c r="L33" i="91"/>
  <c r="K33" i="91"/>
  <c r="I33" i="91"/>
  <c r="H33" i="91"/>
  <c r="G33" i="91"/>
  <c r="F33" i="91"/>
  <c r="E33" i="91"/>
  <c r="D33" i="91"/>
  <c r="AX32" i="91"/>
  <c r="AS32" i="91"/>
  <c r="AQ32" i="91"/>
  <c r="AO32" i="91"/>
  <c r="AK32" i="91"/>
  <c r="AJ32" i="91"/>
  <c r="AE32" i="91"/>
  <c r="AD32" i="91"/>
  <c r="Z32" i="91"/>
  <c r="Y32" i="91"/>
  <c r="Q32" i="91"/>
  <c r="O32" i="91"/>
  <c r="M32" i="91"/>
  <c r="L32" i="91"/>
  <c r="K32" i="91"/>
  <c r="I32" i="91"/>
  <c r="H32" i="91"/>
  <c r="F32" i="91"/>
  <c r="D32" i="91"/>
  <c r="Y31" i="91"/>
  <c r="AX29" i="91"/>
  <c r="AW29" i="91"/>
  <c r="AV29" i="91"/>
  <c r="AS29" i="91"/>
  <c r="AT29" i="91"/>
  <c r="AR29" i="91"/>
  <c r="AQ29" i="91"/>
  <c r="AP29" i="91"/>
  <c r="AO29" i="91"/>
  <c r="AM29" i="91"/>
  <c r="AJ29" i="91"/>
  <c r="AI29" i="91"/>
  <c r="AH29" i="91"/>
  <c r="AE29" i="91"/>
  <c r="AD29" i="91"/>
  <c r="Z29" i="91"/>
  <c r="Y29" i="91"/>
  <c r="R29" i="91"/>
  <c r="Q29" i="91"/>
  <c r="P29" i="91"/>
  <c r="O29" i="91"/>
  <c r="N29" i="91"/>
  <c r="M29" i="91"/>
  <c r="L29" i="91"/>
  <c r="K29" i="91"/>
  <c r="I29" i="91"/>
  <c r="H29" i="91"/>
  <c r="G29" i="91"/>
  <c r="F29" i="91"/>
  <c r="E29" i="91"/>
  <c r="D29" i="91"/>
  <c r="AS28" i="91"/>
  <c r="AT28" i="91"/>
  <c r="AQ28" i="91"/>
  <c r="AP28" i="91"/>
  <c r="AO28" i="91"/>
  <c r="AM28" i="91"/>
  <c r="AK28" i="91"/>
  <c r="AJ28" i="91"/>
  <c r="AI28" i="91"/>
  <c r="AH28" i="91"/>
  <c r="AE28" i="91"/>
  <c r="AD28" i="91"/>
  <c r="Z28" i="91"/>
  <c r="Y28" i="91"/>
  <c r="R28" i="91"/>
  <c r="Q28" i="91"/>
  <c r="P28" i="91"/>
  <c r="O28" i="91"/>
  <c r="N28" i="91"/>
  <c r="M28" i="91"/>
  <c r="L28" i="91"/>
  <c r="K28" i="91"/>
  <c r="I28" i="91"/>
  <c r="H28" i="91"/>
  <c r="G28" i="91"/>
  <c r="F28" i="91"/>
  <c r="E28" i="91"/>
  <c r="D28" i="91"/>
  <c r="E27" i="91"/>
  <c r="F27" i="91"/>
  <c r="G27" i="91"/>
  <c r="H27" i="91"/>
  <c r="I27" i="91"/>
  <c r="K27" i="91"/>
  <c r="L27" i="91"/>
  <c r="M27" i="91"/>
  <c r="N27" i="91"/>
  <c r="O27" i="91"/>
  <c r="P27" i="91"/>
  <c r="Q27" i="91"/>
  <c r="R27" i="91"/>
  <c r="Y27" i="91"/>
  <c r="Z27" i="91"/>
  <c r="AH27" i="91"/>
  <c r="AI27" i="91"/>
  <c r="AJ27" i="91"/>
  <c r="AK27" i="91"/>
  <c r="AM27" i="91"/>
  <c r="AO27" i="91"/>
  <c r="AP27" i="91"/>
  <c r="AQ27" i="91"/>
  <c r="AT27" i="91"/>
  <c r="AX27" i="91"/>
  <c r="AW24" i="91"/>
  <c r="AV24" i="91"/>
  <c r="AS24" i="91"/>
  <c r="AT24" i="91"/>
  <c r="AR24" i="91"/>
  <c r="AQ24" i="91"/>
  <c r="AO24" i="91"/>
  <c r="AM24" i="91"/>
  <c r="AK24" i="91"/>
  <c r="AJ24" i="91"/>
  <c r="AI24" i="91"/>
  <c r="AH24" i="91"/>
  <c r="AE24" i="91"/>
  <c r="AD24" i="91"/>
  <c r="Z24" i="91"/>
  <c r="Y24" i="91"/>
  <c r="Q24" i="91"/>
  <c r="I24" i="91"/>
  <c r="H24" i="91"/>
  <c r="G24" i="91"/>
  <c r="F24" i="91"/>
  <c r="E24" i="91"/>
  <c r="D24" i="91"/>
  <c r="AW23" i="91"/>
  <c r="AV23" i="91"/>
  <c r="AS23" i="91"/>
  <c r="AT23" i="91"/>
  <c r="AR23" i="91"/>
  <c r="AQ23" i="91"/>
  <c r="AP23" i="91"/>
  <c r="AO23" i="91"/>
  <c r="AM23" i="91"/>
  <c r="AK23" i="91"/>
  <c r="AJ23" i="91"/>
  <c r="AI23" i="91"/>
  <c r="AH23" i="91"/>
  <c r="AE23" i="91"/>
  <c r="AD23" i="91"/>
  <c r="Z23" i="91"/>
  <c r="Y23" i="91"/>
  <c r="R23" i="91"/>
  <c r="Q23" i="91"/>
  <c r="P23" i="91"/>
  <c r="O23" i="91"/>
  <c r="N23" i="91"/>
  <c r="M23" i="91"/>
  <c r="L23" i="91"/>
  <c r="K23" i="91"/>
  <c r="I23" i="91"/>
  <c r="H23" i="91"/>
  <c r="G23" i="91"/>
  <c r="F23" i="91"/>
  <c r="E23" i="91"/>
  <c r="D23" i="91"/>
  <c r="AW22" i="91"/>
  <c r="AV22" i="91"/>
  <c r="AS22" i="91"/>
  <c r="AT22" i="91"/>
  <c r="AR22" i="91"/>
  <c r="AQ22" i="91"/>
  <c r="AP22" i="91"/>
  <c r="AO22" i="91"/>
  <c r="AM22" i="91"/>
  <c r="AK22" i="91"/>
  <c r="AJ22" i="91"/>
  <c r="AI22" i="91"/>
  <c r="AH22" i="91"/>
  <c r="AE22" i="91"/>
  <c r="AD22" i="91"/>
  <c r="Z22" i="91"/>
  <c r="Y22" i="91"/>
  <c r="R22" i="91"/>
  <c r="Q22" i="91"/>
  <c r="O22" i="91"/>
  <c r="N22" i="91"/>
  <c r="I22" i="91"/>
  <c r="H22" i="91"/>
  <c r="G22" i="91"/>
  <c r="F22" i="91"/>
  <c r="E22" i="91"/>
  <c r="D22" i="91"/>
  <c r="AV21" i="91"/>
  <c r="AT21" i="91"/>
  <c r="AQ21" i="91"/>
  <c r="AP21" i="91"/>
  <c r="AO21" i="91"/>
  <c r="AK21" i="91"/>
  <c r="AJ21" i="91"/>
  <c r="AI21" i="91"/>
  <c r="AH21" i="91"/>
  <c r="AE21" i="91"/>
  <c r="AD21" i="91"/>
  <c r="Y21" i="91"/>
  <c r="R21" i="91"/>
  <c r="P21" i="91"/>
  <c r="O21" i="91"/>
  <c r="I21" i="91"/>
  <c r="H21" i="91"/>
  <c r="G21" i="91"/>
  <c r="F21" i="91"/>
  <c r="E21" i="91"/>
  <c r="D21" i="91"/>
  <c r="AW20" i="91"/>
  <c r="AV20" i="91"/>
  <c r="AS20" i="91"/>
  <c r="AT20" i="91"/>
  <c r="AR20" i="91"/>
  <c r="AQ20" i="91"/>
  <c r="AP20" i="91"/>
  <c r="AO20" i="91"/>
  <c r="AM20" i="91"/>
  <c r="AK20" i="91"/>
  <c r="AJ20" i="91"/>
  <c r="AI20" i="91"/>
  <c r="AH20" i="91"/>
  <c r="AE20" i="91"/>
  <c r="AD20" i="91"/>
  <c r="Z20" i="91"/>
  <c r="Y20" i="91"/>
  <c r="R20" i="91"/>
  <c r="P20" i="91"/>
  <c r="O20" i="91"/>
  <c r="I20" i="91"/>
  <c r="H20" i="91"/>
  <c r="G20" i="91"/>
  <c r="F20" i="91"/>
  <c r="E20" i="91"/>
  <c r="D20" i="91"/>
  <c r="AW19" i="91"/>
  <c r="AV19" i="91"/>
  <c r="AS19" i="91"/>
  <c r="AT19" i="91"/>
  <c r="AR19" i="91"/>
  <c r="AQ19" i="91"/>
  <c r="AP19" i="91"/>
  <c r="AO19" i="91"/>
  <c r="AM19" i="91"/>
  <c r="AK19" i="91"/>
  <c r="AJ19" i="91"/>
  <c r="AI19" i="91"/>
  <c r="AH19" i="91"/>
  <c r="AE19" i="91"/>
  <c r="AD19" i="91"/>
  <c r="Y19" i="91"/>
  <c r="P19" i="91"/>
  <c r="O19" i="91"/>
  <c r="N19" i="91"/>
  <c r="K19" i="91"/>
  <c r="H19" i="91"/>
  <c r="G19" i="91"/>
  <c r="F19" i="91"/>
  <c r="E19" i="91"/>
  <c r="D19" i="91"/>
  <c r="AW18" i="91"/>
  <c r="AV18" i="91"/>
  <c r="AS18" i="91"/>
  <c r="AT18" i="91"/>
  <c r="AR18" i="91"/>
  <c r="AQ18" i="91"/>
  <c r="AP18" i="91"/>
  <c r="AO18" i="91"/>
  <c r="AM18" i="91"/>
  <c r="AK18" i="91"/>
  <c r="AJ18" i="91"/>
  <c r="AI18" i="91"/>
  <c r="AH18" i="91"/>
  <c r="AE18" i="91"/>
  <c r="AD18" i="91"/>
  <c r="P18" i="91"/>
  <c r="N18" i="91"/>
  <c r="I18" i="91"/>
  <c r="H18" i="91"/>
  <c r="G18" i="91"/>
  <c r="F18" i="91"/>
  <c r="E18" i="91"/>
  <c r="D18" i="91"/>
  <c r="AW17" i="91"/>
  <c r="AT17" i="91"/>
  <c r="AR17" i="91"/>
  <c r="AQ17" i="91"/>
  <c r="AP17" i="91"/>
  <c r="AO17" i="91"/>
  <c r="AM17" i="91"/>
  <c r="AK17" i="91"/>
  <c r="AJ17" i="91"/>
  <c r="AI17" i="91"/>
  <c r="AH17" i="91"/>
  <c r="AE17" i="91"/>
  <c r="AD17" i="91"/>
  <c r="Z17" i="91"/>
  <c r="Y17" i="91"/>
  <c r="R17" i="91"/>
  <c r="Q17" i="91"/>
  <c r="P17" i="91"/>
  <c r="N17" i="91"/>
  <c r="K17" i="91"/>
  <c r="I17" i="91"/>
  <c r="H17" i="91"/>
  <c r="G17" i="91"/>
  <c r="F17" i="91"/>
  <c r="E17" i="91"/>
  <c r="D17" i="91"/>
  <c r="AW16" i="91"/>
  <c r="AV16" i="91"/>
  <c r="AS16" i="91"/>
  <c r="AT16" i="91"/>
  <c r="AR16" i="91"/>
  <c r="AQ16" i="91"/>
  <c r="AP16" i="91"/>
  <c r="AO16" i="91"/>
  <c r="AM16" i="91"/>
  <c r="AK16" i="91"/>
  <c r="AJ16" i="91"/>
  <c r="AI16" i="91"/>
  <c r="AH16" i="91"/>
  <c r="AE16" i="91"/>
  <c r="AD16" i="91"/>
  <c r="Z16" i="91"/>
  <c r="Y16" i="91"/>
  <c r="R16" i="91"/>
  <c r="Q16" i="91"/>
  <c r="P16" i="91"/>
  <c r="O17" i="91"/>
  <c r="N16" i="91"/>
  <c r="M16" i="91"/>
  <c r="L16" i="91"/>
  <c r="K16" i="91"/>
  <c r="I16" i="91"/>
  <c r="H16" i="91"/>
  <c r="G16" i="91"/>
  <c r="F16" i="91"/>
  <c r="E16" i="91"/>
  <c r="D16" i="91"/>
  <c r="E15" i="91"/>
  <c r="F15" i="91"/>
  <c r="G15" i="91"/>
  <c r="H15" i="91"/>
  <c r="I15" i="91"/>
  <c r="K15" i="91"/>
  <c r="N15" i="91"/>
  <c r="O15" i="91"/>
  <c r="P15" i="91"/>
  <c r="R15" i="91"/>
  <c r="AD15" i="91"/>
  <c r="AE15" i="91"/>
  <c r="AH15" i="91"/>
  <c r="AI15" i="91"/>
  <c r="AJ15" i="91"/>
  <c r="AK15" i="91"/>
  <c r="AM15" i="91"/>
  <c r="AO15" i="91"/>
  <c r="AP15" i="91"/>
  <c r="AQ15" i="91"/>
  <c r="AR15" i="91"/>
  <c r="AT15" i="91"/>
  <c r="AS15" i="91"/>
  <c r="AV15" i="91"/>
  <c r="AW15" i="91"/>
  <c r="AX9" i="91"/>
  <c r="AX10" i="91"/>
  <c r="AX11" i="91"/>
  <c r="AW9" i="91"/>
  <c r="AW10" i="91"/>
  <c r="AV9" i="91"/>
  <c r="AV10" i="91"/>
  <c r="AV11" i="91"/>
  <c r="AS9" i="91"/>
  <c r="AS10" i="91"/>
  <c r="AS11" i="91"/>
  <c r="AT9" i="91"/>
  <c r="AT10" i="91"/>
  <c r="AT11" i="91"/>
  <c r="AR9" i="91"/>
  <c r="AR10" i="91"/>
  <c r="AR11" i="91"/>
  <c r="AQ9" i="91"/>
  <c r="AQ10" i="91"/>
  <c r="AQ11" i="91"/>
  <c r="AO9" i="91"/>
  <c r="AO10" i="91"/>
  <c r="AO11" i="91"/>
  <c r="AM9" i="91"/>
  <c r="AM10" i="91"/>
  <c r="AM11" i="91"/>
  <c r="AK9" i="91"/>
  <c r="AK10" i="91"/>
  <c r="AK11" i="91"/>
  <c r="AJ9" i="91"/>
  <c r="AJ10" i="91"/>
  <c r="AJ11" i="91"/>
  <c r="AI9" i="91"/>
  <c r="AI10" i="91"/>
  <c r="AI11" i="91"/>
  <c r="AH9" i="91"/>
  <c r="AH10" i="91"/>
  <c r="AH11" i="91"/>
  <c r="AE9" i="91"/>
  <c r="AE10" i="91"/>
  <c r="AE11" i="91"/>
  <c r="AD9" i="91"/>
  <c r="AD10" i="91"/>
  <c r="AD11" i="91"/>
  <c r="Z9" i="91"/>
  <c r="Y9" i="91"/>
  <c r="Y11" i="91"/>
  <c r="R9" i="91"/>
  <c r="R10" i="91"/>
  <c r="R11" i="91"/>
  <c r="Q9" i="91"/>
  <c r="Q10" i="91"/>
  <c r="Q11" i="91"/>
  <c r="P9" i="91"/>
  <c r="P10" i="91"/>
  <c r="P11" i="91"/>
  <c r="O9" i="91"/>
  <c r="O10" i="91"/>
  <c r="O11" i="91"/>
  <c r="N9" i="91"/>
  <c r="N10" i="91"/>
  <c r="N11" i="91"/>
  <c r="L9" i="91"/>
  <c r="L10" i="91"/>
  <c r="L11" i="91"/>
  <c r="K9" i="91"/>
  <c r="K10" i="91"/>
  <c r="K11" i="91"/>
  <c r="I9" i="91"/>
  <c r="I10" i="91"/>
  <c r="H9" i="91"/>
  <c r="H10" i="91"/>
  <c r="G9" i="91"/>
  <c r="G10" i="91"/>
  <c r="G11" i="91"/>
  <c r="F9" i="91"/>
  <c r="F10" i="91"/>
  <c r="F11" i="91"/>
  <c r="E9" i="91"/>
  <c r="E10" i="91"/>
  <c r="E11" i="91"/>
  <c r="G8" i="91"/>
  <c r="H8" i="91"/>
  <c r="I8" i="91"/>
  <c r="K8" i="91"/>
  <c r="L8" i="91"/>
  <c r="M8" i="91"/>
  <c r="N8" i="91"/>
  <c r="O8" i="91"/>
  <c r="P8" i="91"/>
  <c r="Q8" i="91"/>
  <c r="R8" i="91"/>
  <c r="Y8" i="91"/>
  <c r="Z8" i="91"/>
  <c r="D75" i="91"/>
  <c r="D74" i="91"/>
  <c r="D73" i="91"/>
  <c r="D72" i="91"/>
  <c r="D71" i="91"/>
  <c r="C71" i="91" s="1"/>
  <c r="D61" i="91"/>
  <c r="D54" i="91"/>
  <c r="D40" i="91"/>
  <c r="D27" i="91"/>
  <c r="D15" i="91"/>
  <c r="D11" i="91"/>
  <c r="D10" i="91"/>
  <c r="D9" i="91"/>
  <c r="AP12" i="91"/>
  <c r="H82" i="5"/>
  <c r="H80" i="5"/>
  <c r="E19" i="49"/>
  <c r="E19" i="50"/>
  <c r="U35" i="87" l="1"/>
  <c r="U37" i="87" s="1"/>
  <c r="C23" i="91"/>
  <c r="C33" i="91"/>
  <c r="C43" i="91"/>
  <c r="C44" i="91"/>
  <c r="C49" i="91"/>
  <c r="C9" i="91"/>
  <c r="C16" i="91"/>
  <c r="C41" i="91"/>
  <c r="AW62" i="91"/>
  <c r="E51" i="91"/>
  <c r="AB12" i="91"/>
  <c r="D51" i="91"/>
  <c r="AE12" i="91"/>
  <c r="AI12" i="91"/>
  <c r="AW25" i="91"/>
  <c r="AR25" i="91"/>
  <c r="AK25" i="91"/>
  <c r="AI25" i="91"/>
  <c r="AE25" i="91"/>
  <c r="G25" i="91"/>
  <c r="AT51" i="91"/>
  <c r="AM51" i="91"/>
  <c r="AJ51" i="91"/>
  <c r="Y51" i="91"/>
  <c r="Q51" i="91"/>
  <c r="O51" i="91"/>
  <c r="H62" i="91"/>
  <c r="F62" i="91"/>
  <c r="H25" i="91"/>
  <c r="AR12" i="91"/>
  <c r="I51" i="91"/>
  <c r="G51" i="91"/>
  <c r="AS62" i="91"/>
  <c r="AO62" i="91"/>
  <c r="AJ62" i="91"/>
  <c r="Z62" i="91"/>
  <c r="N62" i="91"/>
  <c r="L62" i="91"/>
  <c r="AW12" i="91"/>
  <c r="AK12" i="91"/>
  <c r="AH51" i="91"/>
  <c r="M51" i="91"/>
  <c r="AD51" i="91"/>
  <c r="K51" i="91"/>
  <c r="AB62" i="91"/>
  <c r="F25" i="91"/>
  <c r="P12" i="91"/>
  <c r="Q12" i="91"/>
  <c r="K12" i="91"/>
  <c r="G12" i="91"/>
  <c r="O12" i="91"/>
  <c r="AS12" i="91"/>
  <c r="AX25" i="91"/>
  <c r="AT25" i="91"/>
  <c r="AQ25" i="91"/>
  <c r="AO25" i="91"/>
  <c r="AM25" i="91"/>
  <c r="AJ25" i="91"/>
  <c r="AH25" i="91"/>
  <c r="AD25" i="91"/>
  <c r="AQ51" i="91"/>
  <c r="AK51" i="91"/>
  <c r="AI51" i="91"/>
  <c r="AE51" i="91"/>
  <c r="Z51" i="91"/>
  <c r="P51" i="91"/>
  <c r="N51" i="91"/>
  <c r="L51" i="91"/>
  <c r="H51" i="91"/>
  <c r="F51" i="91"/>
  <c r="F64" i="91" s="1"/>
  <c r="E13" i="5" s="1"/>
  <c r="AK62" i="91"/>
  <c r="AI62" i="91"/>
  <c r="AE62" i="91"/>
  <c r="Y62" i="91"/>
  <c r="Q62" i="91"/>
  <c r="O62" i="91"/>
  <c r="M62" i="91"/>
  <c r="K62" i="91"/>
  <c r="I62" i="91"/>
  <c r="AB51" i="91"/>
  <c r="L12" i="91"/>
  <c r="AD12" i="91"/>
  <c r="AH12" i="91"/>
  <c r="AJ12" i="91"/>
  <c r="AJ70" i="91" s="1"/>
  <c r="AM12" i="91"/>
  <c r="AO12" i="91"/>
  <c r="AQ12" i="91"/>
  <c r="AT12" i="91"/>
  <c r="AV12" i="91"/>
  <c r="AX12" i="91"/>
  <c r="E25" i="91"/>
  <c r="Z64" i="91" l="1"/>
  <c r="E36" i="5" s="1"/>
  <c r="O64" i="91"/>
  <c r="E24" i="5" s="1"/>
  <c r="AI70" i="91"/>
  <c r="AT70" i="91"/>
  <c r="AO70" i="91"/>
  <c r="AO77" i="91" s="1"/>
  <c r="AO78" i="91" s="1"/>
  <c r="AM70" i="91"/>
  <c r="AM77" i="91" s="1"/>
  <c r="AM78" i="91" s="1"/>
  <c r="M64" i="91"/>
  <c r="E22" i="5" s="1"/>
  <c r="AQ70" i="91"/>
  <c r="AH70" i="91"/>
  <c r="AH77" i="91" s="1"/>
  <c r="AH78" i="91" s="1"/>
  <c r="N64" i="91"/>
  <c r="E23" i="5" s="1"/>
  <c r="AE70" i="91"/>
  <c r="AH79" i="91" l="1"/>
  <c r="AO79" i="91"/>
  <c r="AM79" i="91"/>
  <c r="AH80" i="91" l="1"/>
  <c r="AH82" i="91" s="1"/>
  <c r="AM80" i="91"/>
  <c r="AM82" i="91" s="1"/>
  <c r="AO80" i="91"/>
  <c r="AO82" i="91" s="1"/>
  <c r="AK64" i="91"/>
  <c r="E51" i="5" s="1"/>
  <c r="AS46" i="91"/>
  <c r="C46" i="91" s="1"/>
  <c r="H81" i="5"/>
  <c r="H79" i="5"/>
  <c r="AY62" i="87"/>
  <c r="AY12" i="87"/>
  <c r="AY71" i="87" s="1"/>
  <c r="I25" i="75"/>
  <c r="F21" i="75"/>
  <c r="I20" i="75"/>
  <c r="I19" i="75"/>
  <c r="I18" i="75"/>
  <c r="I17" i="75"/>
  <c r="I16" i="75"/>
  <c r="I15" i="75"/>
  <c r="F11" i="75"/>
  <c r="I10" i="75"/>
  <c r="I9" i="75"/>
  <c r="I34" i="74"/>
  <c r="I33" i="74"/>
  <c r="AV32" i="87" s="1"/>
  <c r="I32" i="74"/>
  <c r="I20" i="74"/>
  <c r="I10" i="74"/>
  <c r="I9" i="74"/>
  <c r="I17" i="73"/>
  <c r="I13" i="73"/>
  <c r="I9" i="73"/>
  <c r="F19" i="72"/>
  <c r="I50" i="72"/>
  <c r="I49" i="72"/>
  <c r="I47" i="72"/>
  <c r="I46" i="72"/>
  <c r="I45" i="72"/>
  <c r="I44" i="72"/>
  <c r="I18" i="72"/>
  <c r="I17" i="72"/>
  <c r="I16" i="72"/>
  <c r="I15" i="72"/>
  <c r="I14" i="72"/>
  <c r="I13" i="72"/>
  <c r="I12" i="72"/>
  <c r="I11" i="72"/>
  <c r="I10" i="72"/>
  <c r="I9" i="72"/>
  <c r="I16" i="71"/>
  <c r="I13" i="71"/>
  <c r="F12" i="70"/>
  <c r="I27" i="70"/>
  <c r="I25" i="70"/>
  <c r="AP73" i="7" s="1"/>
  <c r="AP74" i="91" s="1"/>
  <c r="I21" i="70"/>
  <c r="AP74" i="7" s="1"/>
  <c r="AP75" i="91" s="1"/>
  <c r="I18" i="70"/>
  <c r="I15" i="70"/>
  <c r="I11" i="70"/>
  <c r="I10" i="70"/>
  <c r="I9" i="70"/>
  <c r="E77" i="88"/>
  <c r="I9" i="69"/>
  <c r="I10" i="64"/>
  <c r="I21" i="64" s="1"/>
  <c r="AM56" i="7" s="1"/>
  <c r="I10" i="63"/>
  <c r="I10" i="62"/>
  <c r="AL32" i="7" s="1"/>
  <c r="I12" i="62"/>
  <c r="AL56" i="7" s="1"/>
  <c r="I9" i="60"/>
  <c r="AI71" i="7" s="1"/>
  <c r="I12" i="58"/>
  <c r="AG56" i="7" s="1"/>
  <c r="AG56" i="91" s="1"/>
  <c r="AG62" i="91" s="1"/>
  <c r="AG64" i="91" s="1"/>
  <c r="I9" i="58"/>
  <c r="AG32" i="7" s="1"/>
  <c r="AG32" i="91" s="1"/>
  <c r="I9" i="57"/>
  <c r="AF82" i="87" s="1"/>
  <c r="I14" i="53"/>
  <c r="I13" i="53"/>
  <c r="I10" i="53"/>
  <c r="I9" i="53"/>
  <c r="H20" i="85"/>
  <c r="H24" i="85"/>
  <c r="AC73" i="7" s="1"/>
  <c r="AC74" i="91" s="1"/>
  <c r="H21" i="85"/>
  <c r="H19" i="85"/>
  <c r="H18" i="85"/>
  <c r="H17" i="85"/>
  <c r="H16" i="85"/>
  <c r="H12" i="85"/>
  <c r="H11" i="85"/>
  <c r="H10" i="85"/>
  <c r="H9" i="85"/>
  <c r="F18" i="84"/>
  <c r="I9" i="84"/>
  <c r="F12" i="52"/>
  <c r="I10" i="52"/>
  <c r="I12" i="52" s="1"/>
  <c r="E30" i="50"/>
  <c r="H16" i="50"/>
  <c r="E11" i="50"/>
  <c r="H22" i="50"/>
  <c r="H28" i="50"/>
  <c r="H30" i="50" s="1"/>
  <c r="H27" i="50"/>
  <c r="Z15" i="87" s="1"/>
  <c r="H17" i="50"/>
  <c r="H9" i="50"/>
  <c r="H8" i="50"/>
  <c r="E31" i="49"/>
  <c r="E25" i="49"/>
  <c r="H29" i="49"/>
  <c r="H28" i="49"/>
  <c r="H22" i="49"/>
  <c r="H25" i="49" s="1"/>
  <c r="H17" i="49"/>
  <c r="H15" i="49"/>
  <c r="H14" i="49"/>
  <c r="H9" i="49"/>
  <c r="H11" i="49" s="1"/>
  <c r="R76" i="87"/>
  <c r="R75" i="87"/>
  <c r="H9" i="36"/>
  <c r="H29" i="35"/>
  <c r="N32" i="87" s="1"/>
  <c r="H28" i="35"/>
  <c r="N76" i="87" s="1"/>
  <c r="C76" i="87" s="1"/>
  <c r="H9" i="35"/>
  <c r="H11" i="35" s="1"/>
  <c r="N21" i="87" s="1"/>
  <c r="M24" i="87"/>
  <c r="M22" i="87"/>
  <c r="C22" i="87" s="1"/>
  <c r="M21" i="87"/>
  <c r="F25" i="27"/>
  <c r="I11" i="87"/>
  <c r="I9" i="26"/>
  <c r="AF81" i="91" l="1"/>
  <c r="C81" i="91" s="1"/>
  <c r="C82" i="87"/>
  <c r="E82" i="88" s="1"/>
  <c r="AL56" i="91"/>
  <c r="AL62" i="91" s="1"/>
  <c r="AL64" i="91" s="1"/>
  <c r="E52" i="5" s="1"/>
  <c r="AL62" i="7"/>
  <c r="AL64" i="7" s="1"/>
  <c r="BB32" i="87"/>
  <c r="C32" i="87"/>
  <c r="C71" i="7"/>
  <c r="AI72" i="91"/>
  <c r="AL35" i="7"/>
  <c r="AL37" i="7" s="1"/>
  <c r="AL32" i="91"/>
  <c r="AL35" i="91" s="1"/>
  <c r="AL37" i="91" s="1"/>
  <c r="D52" i="5" s="1"/>
  <c r="I19" i="70"/>
  <c r="I53" i="72"/>
  <c r="AS45" i="7" s="1"/>
  <c r="I11" i="75"/>
  <c r="M17" i="87"/>
  <c r="N21" i="91"/>
  <c r="K13" i="26"/>
  <c r="H11" i="7"/>
  <c r="I13" i="27"/>
  <c r="I53" i="34"/>
  <c r="H19" i="50"/>
  <c r="H24" i="50"/>
  <c r="AF71" i="87"/>
  <c r="AF78" i="87" s="1"/>
  <c r="AO40" i="7"/>
  <c r="I12" i="69"/>
  <c r="AV75" i="87"/>
  <c r="AV74" i="91" s="1"/>
  <c r="AV56" i="87"/>
  <c r="O24" i="7"/>
  <c r="H22" i="36"/>
  <c r="AC12" i="87"/>
  <c r="AC71" i="87" s="1"/>
  <c r="AC78" i="87" s="1"/>
  <c r="AA11" i="87"/>
  <c r="C11" i="87" s="1"/>
  <c r="K13" i="57"/>
  <c r="AP56" i="7"/>
  <c r="AV42" i="87"/>
  <c r="I21" i="75"/>
  <c r="I15" i="74"/>
  <c r="AV17" i="87" s="1"/>
  <c r="AV25" i="87" s="1"/>
  <c r="AV71" i="87" s="1"/>
  <c r="I11" i="53"/>
  <c r="H31" i="49"/>
  <c r="R25" i="87"/>
  <c r="R71" i="87" s="1"/>
  <c r="R78" i="87" s="1"/>
  <c r="R56" i="87"/>
  <c r="C56" i="87" s="1"/>
  <c r="H19" i="49"/>
  <c r="Y18" i="7" s="1"/>
  <c r="E33" i="49"/>
  <c r="H11" i="50"/>
  <c r="Z10" i="87" s="1"/>
  <c r="C10" i="87" s="1"/>
  <c r="Z19" i="87"/>
  <c r="I19" i="71"/>
  <c r="AV62" i="87"/>
  <c r="AY51" i="87"/>
  <c r="AY64" i="87" s="1"/>
  <c r="AY78" i="87"/>
  <c r="M18" i="87"/>
  <c r="AC79" i="87"/>
  <c r="AC31" i="87" s="1"/>
  <c r="AK71" i="87"/>
  <c r="AK78" i="87" s="1"/>
  <c r="I12" i="70"/>
  <c r="I15" i="53"/>
  <c r="AD54" i="87" s="1"/>
  <c r="F15" i="53"/>
  <c r="E32" i="50"/>
  <c r="N24" i="87"/>
  <c r="C24" i="87" s="1"/>
  <c r="M15" i="87"/>
  <c r="C15" i="87" s="1"/>
  <c r="M19" i="87"/>
  <c r="C19" i="87" s="1"/>
  <c r="M20" i="87"/>
  <c r="C20" i="87" s="1"/>
  <c r="AJ64" i="91"/>
  <c r="E50" i="5" s="1"/>
  <c r="I19" i="72"/>
  <c r="AS48" i="7" s="1"/>
  <c r="C48" i="7" s="1"/>
  <c r="Z18" i="87" l="1"/>
  <c r="H32" i="50"/>
  <c r="C18" i="87"/>
  <c r="C21" i="87"/>
  <c r="AD62" i="87"/>
  <c r="AD64" i="87" s="1"/>
  <c r="C54" i="87"/>
  <c r="AV51" i="87"/>
  <c r="C42" i="87"/>
  <c r="C51" i="87" s="1"/>
  <c r="C17" i="87"/>
  <c r="C45" i="7"/>
  <c r="AS45" i="91"/>
  <c r="C45" i="91" s="1"/>
  <c r="C75" i="87"/>
  <c r="K20" i="91"/>
  <c r="Z12" i="87"/>
  <c r="N25" i="87"/>
  <c r="N71" i="87" s="1"/>
  <c r="N78" i="87" s="1"/>
  <c r="N79" i="87" s="1"/>
  <c r="N31" i="87" s="1"/>
  <c r="AF79" i="87"/>
  <c r="AF31" i="87" s="1"/>
  <c r="AA11" i="91"/>
  <c r="AA12" i="91" s="1"/>
  <c r="AA70" i="91" s="1"/>
  <c r="AA77" i="91" s="1"/>
  <c r="AA79" i="91" s="1"/>
  <c r="AA12" i="87"/>
  <c r="AA71" i="87" s="1"/>
  <c r="AA78" i="87" s="1"/>
  <c r="AV64" i="87"/>
  <c r="AC80" i="87"/>
  <c r="AC81" i="87" s="1"/>
  <c r="AC83" i="87" s="1"/>
  <c r="AV78" i="87"/>
  <c r="AV79" i="87" s="1"/>
  <c r="AV31" i="87" s="1"/>
  <c r="H33" i="49"/>
  <c r="AY79" i="87"/>
  <c r="AY31" i="87" s="1"/>
  <c r="AY31" i="91" s="1"/>
  <c r="R79" i="87"/>
  <c r="R31" i="87" s="1"/>
  <c r="AK79" i="87"/>
  <c r="AK31" i="87" s="1"/>
  <c r="AG30" i="87"/>
  <c r="R62" i="87"/>
  <c r="R51" i="87"/>
  <c r="M25" i="87"/>
  <c r="M71" i="87" s="1"/>
  <c r="M78" i="87" s="1"/>
  <c r="I12" i="87"/>
  <c r="I71" i="87" s="1"/>
  <c r="I78" i="87" s="1"/>
  <c r="AI64" i="91"/>
  <c r="E49" i="5" s="1"/>
  <c r="C27" i="8"/>
  <c r="AA80" i="91" l="1"/>
  <c r="AA82" i="91" s="1"/>
  <c r="AC30" i="87"/>
  <c r="AC35" i="87" s="1"/>
  <c r="AC37" i="87" s="1"/>
  <c r="AF82" i="91"/>
  <c r="R64" i="87"/>
  <c r="AG35" i="87"/>
  <c r="AG37" i="87" s="1"/>
  <c r="AF80" i="87"/>
  <c r="AF81" i="87" s="1"/>
  <c r="AF83" i="87" s="1"/>
  <c r="AA79" i="87"/>
  <c r="AA31" i="87" s="1"/>
  <c r="AK80" i="87"/>
  <c r="AK81" i="87" s="1"/>
  <c r="AK83" i="87" s="1"/>
  <c r="AV80" i="87"/>
  <c r="AV81" i="87" s="1"/>
  <c r="AV83" i="87" s="1"/>
  <c r="R80" i="87"/>
  <c r="R81" i="87" s="1"/>
  <c r="R83" i="87" s="1"/>
  <c r="AY80" i="87"/>
  <c r="AY81" i="87" s="1"/>
  <c r="AY83" i="87" s="1"/>
  <c r="N80" i="87"/>
  <c r="N81" i="87" s="1"/>
  <c r="N83" i="87" s="1"/>
  <c r="Z25" i="87"/>
  <c r="Z71" i="87" s="1"/>
  <c r="Z78" i="87" s="1"/>
  <c r="Z79" i="87" s="1"/>
  <c r="Z31" i="87" s="1"/>
  <c r="M79" i="87"/>
  <c r="M31" i="87" s="1"/>
  <c r="I79" i="87"/>
  <c r="I31" i="87" s="1"/>
  <c r="D37" i="6"/>
  <c r="D62" i="6"/>
  <c r="D64" i="6"/>
  <c r="D68" i="6"/>
  <c r="C39" i="88"/>
  <c r="AQ77" i="91"/>
  <c r="R75" i="91"/>
  <c r="N75" i="91"/>
  <c r="R74" i="91"/>
  <c r="E73" i="88"/>
  <c r="E72" i="88"/>
  <c r="AV60" i="91"/>
  <c r="E55" i="88"/>
  <c r="E49" i="88"/>
  <c r="E47" i="88"/>
  <c r="E46" i="88"/>
  <c r="E45" i="88"/>
  <c r="E44" i="88"/>
  <c r="E43" i="88"/>
  <c r="AV42" i="91"/>
  <c r="E41" i="88"/>
  <c r="E33" i="88"/>
  <c r="AV32" i="91"/>
  <c r="R32" i="91"/>
  <c r="N32" i="91"/>
  <c r="AK29" i="91"/>
  <c r="AK70" i="91" s="1"/>
  <c r="AK77" i="91" s="1"/>
  <c r="AV28" i="91"/>
  <c r="AR28" i="91"/>
  <c r="AW27" i="91"/>
  <c r="AV27" i="91"/>
  <c r="R24" i="91"/>
  <c r="N24" i="91"/>
  <c r="M24" i="91"/>
  <c r="E23" i="88"/>
  <c r="M22" i="91"/>
  <c r="M21" i="91"/>
  <c r="M20" i="91"/>
  <c r="Z19" i="91"/>
  <c r="R19" i="91"/>
  <c r="M19" i="91"/>
  <c r="Z18" i="91"/>
  <c r="R18" i="91"/>
  <c r="M18" i="91"/>
  <c r="M17" i="91"/>
  <c r="E16" i="88"/>
  <c r="M15" i="91"/>
  <c r="Z11" i="91"/>
  <c r="Z10" i="91"/>
  <c r="E9" i="88"/>
  <c r="AY30" i="87" l="1"/>
  <c r="AY35" i="87" s="1"/>
  <c r="AY37" i="87" s="1"/>
  <c r="AV30" i="87"/>
  <c r="AV35" i="87" s="1"/>
  <c r="AV37" i="87" s="1"/>
  <c r="N30" i="87"/>
  <c r="N35" i="87" s="1"/>
  <c r="N37" i="87" s="1"/>
  <c r="R30" i="87"/>
  <c r="R35" i="87" s="1"/>
  <c r="R37" i="87" s="1"/>
  <c r="AK30" i="87"/>
  <c r="AK35" i="87" s="1"/>
  <c r="AK37" i="87" s="1"/>
  <c r="AF30" i="87"/>
  <c r="AF35" i="87" s="1"/>
  <c r="AF37" i="87" s="1"/>
  <c r="AA80" i="87"/>
  <c r="AA81" i="87" s="1"/>
  <c r="AA83" i="87" s="1"/>
  <c r="Z12" i="91"/>
  <c r="M25" i="91"/>
  <c r="M70" i="91" s="1"/>
  <c r="M77" i="91" s="1"/>
  <c r="M79" i="91" s="1"/>
  <c r="Z80" i="87"/>
  <c r="Z81" i="87" s="1"/>
  <c r="Z83" i="87" s="1"/>
  <c r="M80" i="87"/>
  <c r="M81" i="87" s="1"/>
  <c r="M83" i="87" s="1"/>
  <c r="I80" i="87"/>
  <c r="I81" i="87" s="1"/>
  <c r="I83" i="87" s="1"/>
  <c r="R25" i="91"/>
  <c r="R70" i="91" s="1"/>
  <c r="R77" i="91" s="1"/>
  <c r="R79" i="91" s="1"/>
  <c r="E57" i="88"/>
  <c r="E58" i="88"/>
  <c r="E59" i="88"/>
  <c r="AQ78" i="91"/>
  <c r="AQ79" i="91" s="1"/>
  <c r="Z15" i="91"/>
  <c r="Z25" i="91" s="1"/>
  <c r="AS17" i="91"/>
  <c r="AS25" i="91" s="1"/>
  <c r="AS70" i="91" s="1"/>
  <c r="AK78" i="91"/>
  <c r="AK79" i="91" s="1"/>
  <c r="R56" i="91"/>
  <c r="R62" i="91" s="1"/>
  <c r="N20" i="91"/>
  <c r="N25" i="91" s="1"/>
  <c r="N70" i="91" s="1"/>
  <c r="N77" i="91" s="1"/>
  <c r="N79" i="91" s="1"/>
  <c r="R42" i="91"/>
  <c r="E50" i="88"/>
  <c r="AV50" i="91"/>
  <c r="AV51" i="91" s="1"/>
  <c r="AV56" i="91"/>
  <c r="AV62" i="91" s="1"/>
  <c r="E47" i="5"/>
  <c r="E17" i="88"/>
  <c r="E21" i="88"/>
  <c r="E54" i="88"/>
  <c r="E56" i="88"/>
  <c r="E24" i="88"/>
  <c r="E20" i="88"/>
  <c r="E10" i="88"/>
  <c r="E11" i="88"/>
  <c r="E22" i="88"/>
  <c r="E28" i="88"/>
  <c r="E40" i="88"/>
  <c r="E42" i="88"/>
  <c r="E48" i="88"/>
  <c r="E15" i="88"/>
  <c r="E19" i="88"/>
  <c r="E27" i="88"/>
  <c r="D77" i="88"/>
  <c r="C77" i="88" s="1"/>
  <c r="D72" i="88"/>
  <c r="C72" i="88" s="1"/>
  <c r="D73" i="6" s="1"/>
  <c r="D49" i="88"/>
  <c r="C49" i="88" s="1"/>
  <c r="D50" i="6" s="1"/>
  <c r="E50" i="6" s="1"/>
  <c r="D46" i="88"/>
  <c r="C46" i="88" s="1"/>
  <c r="D47" i="6" s="1"/>
  <c r="E47" i="6" s="1"/>
  <c r="D44" i="88"/>
  <c r="C44" i="88" s="1"/>
  <c r="D45" i="6" s="1"/>
  <c r="D43" i="88"/>
  <c r="C43" i="88" s="1"/>
  <c r="D44" i="6" s="1"/>
  <c r="D41" i="88"/>
  <c r="C41" i="88" s="1"/>
  <c r="D42" i="6" s="1"/>
  <c r="D33" i="88"/>
  <c r="C33" i="88" s="1"/>
  <c r="D34" i="6" s="1"/>
  <c r="D23" i="88"/>
  <c r="C23" i="88" s="1"/>
  <c r="D24" i="6" s="1"/>
  <c r="E24" i="6" s="1"/>
  <c r="D16" i="88"/>
  <c r="C16" i="88" s="1"/>
  <c r="D17" i="6" s="1"/>
  <c r="D9" i="88"/>
  <c r="C9" i="88" s="1"/>
  <c r="D10" i="6" s="1"/>
  <c r="AQ80" i="91" l="1"/>
  <c r="AQ82" i="91" s="1"/>
  <c r="R80" i="91"/>
  <c r="R82" i="91" s="1"/>
  <c r="AK80" i="91"/>
  <c r="AK82" i="91" s="1"/>
  <c r="N80" i="91"/>
  <c r="N82" i="91" s="1"/>
  <c r="M80" i="91"/>
  <c r="M82" i="91" s="1"/>
  <c r="I30" i="87"/>
  <c r="I35" i="87" s="1"/>
  <c r="I37" i="87" s="1"/>
  <c r="Z30" i="87"/>
  <c r="Z35" i="87" s="1"/>
  <c r="Z37" i="87" s="1"/>
  <c r="AA30" i="87"/>
  <c r="AA30" i="91" s="1"/>
  <c r="M30" i="87"/>
  <c r="M35" i="87" s="1"/>
  <c r="M37" i="87" s="1"/>
  <c r="AA35" i="87"/>
  <c r="AA37" i="87" s="1"/>
  <c r="Z70" i="91"/>
  <c r="Z77" i="91" s="1"/>
  <c r="Z79" i="91" s="1"/>
  <c r="R51" i="91"/>
  <c r="E67" i="5"/>
  <c r="AV64" i="91"/>
  <c r="E64" i="5" s="1"/>
  <c r="E51" i="88"/>
  <c r="R31" i="91"/>
  <c r="N31" i="91"/>
  <c r="M31" i="91"/>
  <c r="Z31" i="91"/>
  <c r="Z80" i="91" l="1"/>
  <c r="Z82" i="91" s="1"/>
  <c r="R64" i="91"/>
  <c r="E27" i="5" s="1"/>
  <c r="AE64" i="91"/>
  <c r="E45" i="5" s="1"/>
  <c r="AX73" i="7"/>
  <c r="AX74" i="91" s="1"/>
  <c r="AX60" i="7"/>
  <c r="AX60" i="91" s="1"/>
  <c r="AX56" i="7"/>
  <c r="AX50" i="7"/>
  <c r="C50" i="7" s="1"/>
  <c r="AX28" i="7"/>
  <c r="AD54" i="7"/>
  <c r="AD54" i="91" s="1"/>
  <c r="AD62" i="91" s="1"/>
  <c r="AC74" i="7"/>
  <c r="AC75" i="91" s="1"/>
  <c r="AC57" i="7"/>
  <c r="AC56" i="7"/>
  <c r="AC54" i="7"/>
  <c r="AC40" i="7"/>
  <c r="AC32" i="7"/>
  <c r="AC32" i="91" s="1"/>
  <c r="AC29" i="7"/>
  <c r="AC27" i="7"/>
  <c r="AC40" i="91" l="1"/>
  <c r="AC27" i="91"/>
  <c r="AC54" i="91"/>
  <c r="AC57" i="91"/>
  <c r="C57" i="91" s="1"/>
  <c r="C57" i="7"/>
  <c r="AC29" i="91"/>
  <c r="C29" i="91" s="1"/>
  <c r="C29" i="7"/>
  <c r="AX28" i="91"/>
  <c r="C28" i="91" s="1"/>
  <c r="C28" i="7"/>
  <c r="AC56" i="91"/>
  <c r="AC51" i="91"/>
  <c r="AW51" i="91"/>
  <c r="AW64" i="91" s="1"/>
  <c r="E65" i="5" s="1"/>
  <c r="AX50" i="91"/>
  <c r="AX51" i="91" s="1"/>
  <c r="AC70" i="91"/>
  <c r="AC77" i="91" s="1"/>
  <c r="AC79" i="91" s="1"/>
  <c r="Z30" i="91"/>
  <c r="Z35" i="91" s="1"/>
  <c r="Z37" i="91" s="1"/>
  <c r="D36" i="5" s="1"/>
  <c r="AW70" i="91"/>
  <c r="AW77" i="91" s="1"/>
  <c r="R30" i="91"/>
  <c r="R35" i="91" s="1"/>
  <c r="R37" i="91" s="1"/>
  <c r="D27" i="5" s="1"/>
  <c r="N30" i="91"/>
  <c r="N35" i="91" s="1"/>
  <c r="N37" i="91" s="1"/>
  <c r="D23" i="5" s="1"/>
  <c r="M30" i="91"/>
  <c r="M35" i="91" s="1"/>
  <c r="M37" i="91" s="1"/>
  <c r="D22" i="5" s="1"/>
  <c r="AD64" i="91"/>
  <c r="E42" i="5" s="1"/>
  <c r="D28" i="88"/>
  <c r="C28" i="88" s="1"/>
  <c r="D29" i="6" s="1"/>
  <c r="AX59" i="91"/>
  <c r="AX34" i="91"/>
  <c r="AR74" i="7"/>
  <c r="AR75" i="91" s="1"/>
  <c r="AR62" i="7"/>
  <c r="AR40" i="7"/>
  <c r="C40" i="7" s="1"/>
  <c r="AR27" i="7"/>
  <c r="AR27" i="91" s="1"/>
  <c r="AR70" i="91" s="1"/>
  <c r="AR25" i="7"/>
  <c r="AR12" i="7"/>
  <c r="AT75" i="91"/>
  <c r="AT74" i="91"/>
  <c r="AT56" i="91"/>
  <c r="AT32" i="91"/>
  <c r="AS48" i="91"/>
  <c r="C48" i="91" s="1"/>
  <c r="AS50" i="91"/>
  <c r="C50" i="91" s="1"/>
  <c r="AS47" i="91"/>
  <c r="C47" i="91" s="1"/>
  <c r="AR42" i="91"/>
  <c r="AQ58" i="7"/>
  <c r="AP56" i="91"/>
  <c r="AP62" i="91" s="1"/>
  <c r="AP42" i="7"/>
  <c r="AP32" i="91"/>
  <c r="AO40" i="91"/>
  <c r="AM56" i="91"/>
  <c r="AM32" i="91"/>
  <c r="AJ72" i="91"/>
  <c r="C72" i="91" s="1"/>
  <c r="AI32" i="91"/>
  <c r="AH32" i="91"/>
  <c r="AH56" i="91"/>
  <c r="I11" i="7"/>
  <c r="AC62" i="7"/>
  <c r="AC51" i="7"/>
  <c r="AC18" i="7"/>
  <c r="AC11" i="7"/>
  <c r="AB18" i="7"/>
  <c r="AC62" i="91" l="1"/>
  <c r="AC80" i="91"/>
  <c r="AC82" i="91" s="1"/>
  <c r="AC64" i="91"/>
  <c r="E39" i="5" s="1"/>
  <c r="AX70" i="91"/>
  <c r="AX77" i="91" s="1"/>
  <c r="I11" i="91"/>
  <c r="I12" i="91" s="1"/>
  <c r="C11" i="7"/>
  <c r="AP42" i="91"/>
  <c r="C42" i="91" s="1"/>
  <c r="C42" i="7"/>
  <c r="D42" i="88" s="1"/>
  <c r="AQ58" i="91"/>
  <c r="C58" i="91" s="1"/>
  <c r="C58" i="7"/>
  <c r="AX62" i="91"/>
  <c r="AX64" i="91" s="1"/>
  <c r="E66" i="5" s="1"/>
  <c r="C59" i="91"/>
  <c r="AQ62" i="91"/>
  <c r="AQ64" i="91" s="1"/>
  <c r="E59" i="5" s="1"/>
  <c r="AR77" i="91"/>
  <c r="AR78" i="91" s="1"/>
  <c r="AR79" i="91" s="1"/>
  <c r="AT77" i="91"/>
  <c r="AT78" i="91" s="1"/>
  <c r="AT79" i="91" s="1"/>
  <c r="AH62" i="91"/>
  <c r="AH64" i="91" s="1"/>
  <c r="E48" i="5" s="1"/>
  <c r="E46" i="5"/>
  <c r="AM62" i="91"/>
  <c r="AM64" i="91" s="1"/>
  <c r="E53" i="5" s="1"/>
  <c r="AO51" i="91"/>
  <c r="AO64" i="91" s="1"/>
  <c r="E57" i="5" s="1"/>
  <c r="AP51" i="91"/>
  <c r="AP64" i="91" s="1"/>
  <c r="E58" i="5" s="1"/>
  <c r="AT62" i="91"/>
  <c r="AT64" i="91" s="1"/>
  <c r="E62" i="5" s="1"/>
  <c r="AB18" i="91"/>
  <c r="AB25" i="91" s="1"/>
  <c r="AB70" i="91" s="1"/>
  <c r="AB77" i="91" s="1"/>
  <c r="AB78" i="91" s="1"/>
  <c r="AB79" i="91" s="1"/>
  <c r="AJ77" i="91"/>
  <c r="AC12" i="7"/>
  <c r="E56" i="5"/>
  <c r="AX78" i="91"/>
  <c r="AX79" i="91" s="1"/>
  <c r="AC25" i="7"/>
  <c r="AR51" i="7"/>
  <c r="AR64" i="7" s="1"/>
  <c r="AR40" i="91"/>
  <c r="C40" i="91" s="1"/>
  <c r="AW78" i="91"/>
  <c r="AW79" i="91" s="1"/>
  <c r="D73" i="88"/>
  <c r="C73" i="88" s="1"/>
  <c r="D74" i="6" s="1"/>
  <c r="D48" i="88"/>
  <c r="C48" i="88" s="1"/>
  <c r="D49" i="6" s="1"/>
  <c r="E49" i="6" s="1"/>
  <c r="D58" i="88"/>
  <c r="C58" i="88" s="1"/>
  <c r="D59" i="6" s="1"/>
  <c r="D45" i="88"/>
  <c r="C45" i="88" s="1"/>
  <c r="D46" i="6" s="1"/>
  <c r="E46" i="6" s="1"/>
  <c r="D50" i="88"/>
  <c r="C50" i="88" s="1"/>
  <c r="D51" i="6" s="1"/>
  <c r="E51" i="6" s="1"/>
  <c r="D47" i="88"/>
  <c r="C47" i="88" s="1"/>
  <c r="D48" i="6" s="1"/>
  <c r="E48" i="6" s="1"/>
  <c r="D59" i="88"/>
  <c r="C59" i="88" s="1"/>
  <c r="D60" i="6" s="1"/>
  <c r="AR69" i="7"/>
  <c r="AR76" i="7" s="1"/>
  <c r="AR77" i="7" s="1"/>
  <c r="AR31" i="7" s="1"/>
  <c r="AS31" i="91" s="1"/>
  <c r="AC64" i="7"/>
  <c r="AT80" i="91" l="1"/>
  <c r="AT82" i="91" s="1"/>
  <c r="AW80" i="91"/>
  <c r="AW82" i="91" s="1"/>
  <c r="AX80" i="91"/>
  <c r="AX82" i="91" s="1"/>
  <c r="AB80" i="91"/>
  <c r="AB82" i="91" s="1"/>
  <c r="AR80" i="91"/>
  <c r="AR82" i="91" s="1"/>
  <c r="AC69" i="7"/>
  <c r="AC76" i="7" s="1"/>
  <c r="AC77" i="7" s="1"/>
  <c r="AC31" i="7" s="1"/>
  <c r="AS77" i="91"/>
  <c r="AS78" i="91" s="1"/>
  <c r="AS79" i="91" s="1"/>
  <c r="AR78" i="7"/>
  <c r="AR79" i="7" s="1"/>
  <c r="AR81" i="7" s="1"/>
  <c r="AS51" i="91"/>
  <c r="AJ78" i="91"/>
  <c r="AJ79" i="91" s="1"/>
  <c r="AB64" i="91"/>
  <c r="E38" i="5" s="1"/>
  <c r="C42" i="88"/>
  <c r="AJ80" i="91" l="1"/>
  <c r="AJ82" i="91" s="1"/>
  <c r="AS80" i="91"/>
  <c r="AS82" i="91" s="1"/>
  <c r="AR30" i="7"/>
  <c r="AS30" i="91" s="1"/>
  <c r="AS35" i="91" s="1"/>
  <c r="AS37" i="91" s="1"/>
  <c r="D61" i="5" s="1"/>
  <c r="AS64" i="91"/>
  <c r="E61" i="5" s="1"/>
  <c r="AC78" i="7"/>
  <c r="AC79" i="7" s="1"/>
  <c r="AC81" i="7" s="1"/>
  <c r="D43" i="6"/>
  <c r="Y15" i="7"/>
  <c r="Y10" i="7"/>
  <c r="Q20" i="91"/>
  <c r="Q19" i="7"/>
  <c r="Q19" i="91" s="1"/>
  <c r="Q18" i="91"/>
  <c r="Q15" i="7"/>
  <c r="Q15" i="91" s="1"/>
  <c r="P75" i="91"/>
  <c r="P56" i="91"/>
  <c r="P62" i="91" s="1"/>
  <c r="P32" i="91"/>
  <c r="P25" i="91"/>
  <c r="P70" i="91" s="1"/>
  <c r="O24" i="91"/>
  <c r="K24" i="91"/>
  <c r="I19" i="7"/>
  <c r="H11" i="91"/>
  <c r="C11" i="91" s="1"/>
  <c r="AR35" i="7" l="1"/>
  <c r="AR37" i="7" s="1"/>
  <c r="AC30" i="7"/>
  <c r="I19" i="91"/>
  <c r="I25" i="91" s="1"/>
  <c r="I70" i="91" s="1"/>
  <c r="I77" i="91" s="1"/>
  <c r="Y10" i="91"/>
  <c r="C10" i="91" s="1"/>
  <c r="C10" i="7"/>
  <c r="D10" i="88" s="1"/>
  <c r="C10" i="88" s="1"/>
  <c r="D11" i="6" s="1"/>
  <c r="P77" i="91"/>
  <c r="P78" i="91" s="1"/>
  <c r="P79" i="91" s="1"/>
  <c r="Y15" i="91"/>
  <c r="H12" i="91"/>
  <c r="H70" i="91" s="1"/>
  <c r="H77" i="91" s="1"/>
  <c r="D11" i="88"/>
  <c r="C11" i="88" s="1"/>
  <c r="D12" i="6" s="1"/>
  <c r="H23" i="25"/>
  <c r="G74" i="7" s="1"/>
  <c r="C74" i="7" s="1"/>
  <c r="H24" i="25"/>
  <c r="H25" i="25"/>
  <c r="H22" i="25"/>
  <c r="G73" i="7" s="1"/>
  <c r="H16" i="25"/>
  <c r="G56" i="91"/>
  <c r="G10" i="25"/>
  <c r="H10" i="25" s="1"/>
  <c r="H11" i="25"/>
  <c r="E17" i="25"/>
  <c r="E12" i="25"/>
  <c r="G32" i="7" l="1"/>
  <c r="C32" i="7" s="1"/>
  <c r="P80" i="91"/>
  <c r="P82" i="91" s="1"/>
  <c r="AC30" i="91"/>
  <c r="AC35" i="7"/>
  <c r="AC37" i="7" s="1"/>
  <c r="D31" i="18" s="1"/>
  <c r="Y12" i="91"/>
  <c r="H12" i="25"/>
  <c r="G34" i="7" s="1"/>
  <c r="C34" i="7" s="1"/>
  <c r="D34" i="88" s="1"/>
  <c r="E32" i="88"/>
  <c r="E76" i="88"/>
  <c r="E75" i="88"/>
  <c r="H78" i="91"/>
  <c r="H79" i="91" s="1"/>
  <c r="I78" i="91"/>
  <c r="I79" i="91" s="1"/>
  <c r="H17" i="25"/>
  <c r="I11" i="24"/>
  <c r="I12" i="24"/>
  <c r="I13" i="24"/>
  <c r="I10" i="24"/>
  <c r="F14" i="24"/>
  <c r="I22" i="23"/>
  <c r="E75" i="91" s="1"/>
  <c r="I20" i="23"/>
  <c r="I11" i="23"/>
  <c r="I12" i="23"/>
  <c r="I13" i="23"/>
  <c r="I10" i="23"/>
  <c r="F15" i="23"/>
  <c r="F12" i="21"/>
  <c r="H80" i="91" l="1"/>
  <c r="H82" i="91" s="1"/>
  <c r="I80" i="91"/>
  <c r="I82" i="91" s="1"/>
  <c r="E73" i="7"/>
  <c r="C73" i="7" s="1"/>
  <c r="G34" i="91"/>
  <c r="G70" i="91" s="1"/>
  <c r="G60" i="7"/>
  <c r="C60" i="7" s="1"/>
  <c r="D60" i="88" s="1"/>
  <c r="C34" i="91"/>
  <c r="G74" i="91"/>
  <c r="G75" i="91"/>
  <c r="C75" i="91" s="1"/>
  <c r="G32" i="91"/>
  <c r="G62" i="87"/>
  <c r="G64" i="87" s="1"/>
  <c r="G71" i="87"/>
  <c r="G78" i="87" s="1"/>
  <c r="E34" i="88"/>
  <c r="C34" i="88" s="1"/>
  <c r="D35" i="6" s="1"/>
  <c r="I14" i="24"/>
  <c r="I15" i="23"/>
  <c r="E8" i="7" s="1"/>
  <c r="E8" i="91" s="1"/>
  <c r="E12" i="91" s="1"/>
  <c r="E70" i="91" s="1"/>
  <c r="E56" i="91"/>
  <c r="E32" i="91"/>
  <c r="I9" i="21"/>
  <c r="I12" i="21" s="1"/>
  <c r="AV17" i="7"/>
  <c r="E74" i="91" l="1"/>
  <c r="C74" i="91" s="1"/>
  <c r="AV17" i="91"/>
  <c r="AV25" i="91" s="1"/>
  <c r="G60" i="91"/>
  <c r="F8" i="87"/>
  <c r="C8" i="87" s="1"/>
  <c r="E8" i="88" s="1"/>
  <c r="E12" i="88" s="1"/>
  <c r="G77" i="91"/>
  <c r="G78" i="91" s="1"/>
  <c r="G79" i="91" s="1"/>
  <c r="C62" i="87"/>
  <c r="C64" i="87" s="1"/>
  <c r="E60" i="88"/>
  <c r="G79" i="87"/>
  <c r="G31" i="87" s="1"/>
  <c r="C12" i="87"/>
  <c r="AS56" i="7"/>
  <c r="AS55" i="7"/>
  <c r="AS54" i="7"/>
  <c r="AR32" i="91"/>
  <c r="C32" i="91" s="1"/>
  <c r="AP24" i="7"/>
  <c r="M13" i="69"/>
  <c r="AD27" i="7"/>
  <c r="G80" i="91" l="1"/>
  <c r="G82" i="91" s="1"/>
  <c r="E77" i="91"/>
  <c r="E78" i="91" s="1"/>
  <c r="E79" i="91" s="1"/>
  <c r="AR55" i="91"/>
  <c r="C55" i="91" s="1"/>
  <c r="C55" i="7"/>
  <c r="D55" i="88" s="1"/>
  <c r="C55" i="88" s="1"/>
  <c r="D56" i="6" s="1"/>
  <c r="AD27" i="91"/>
  <c r="C27" i="91" s="1"/>
  <c r="C27" i="7"/>
  <c r="D27" i="88" s="1"/>
  <c r="C27" i="88" s="1"/>
  <c r="D28" i="6" s="1"/>
  <c r="AP24" i="91"/>
  <c r="AR54" i="91"/>
  <c r="C54" i="91" s="1"/>
  <c r="C54" i="7"/>
  <c r="D54" i="88" s="1"/>
  <c r="C54" i="88" s="1"/>
  <c r="D55" i="6" s="1"/>
  <c r="AR56" i="91"/>
  <c r="C56" i="91" s="1"/>
  <c r="C56" i="7"/>
  <c r="D56" i="88" s="1"/>
  <c r="F12" i="87"/>
  <c r="F71" i="87" s="1"/>
  <c r="F78" i="87" s="1"/>
  <c r="F8" i="91"/>
  <c r="F12" i="91" s="1"/>
  <c r="F70" i="91" s="1"/>
  <c r="F77" i="91" s="1"/>
  <c r="F79" i="91" s="1"/>
  <c r="C60" i="91"/>
  <c r="G62" i="91"/>
  <c r="AD70" i="91"/>
  <c r="AD77" i="91" s="1"/>
  <c r="AD78" i="91" s="1"/>
  <c r="AD79" i="91" s="1"/>
  <c r="E62" i="88"/>
  <c r="E64" i="88" s="1"/>
  <c r="C60" i="88"/>
  <c r="D61" i="6" s="1"/>
  <c r="G80" i="87"/>
  <c r="G81" i="87" s="1"/>
  <c r="G83" i="87" s="1"/>
  <c r="AV70" i="91"/>
  <c r="AV77" i="91" s="1"/>
  <c r="Y64" i="91"/>
  <c r="E35" i="5" s="1"/>
  <c r="D76" i="88"/>
  <c r="C76" i="88" s="1"/>
  <c r="D77" i="6" s="1"/>
  <c r="D32" i="88"/>
  <c r="C32" i="88" s="1"/>
  <c r="D33" i="6" s="1"/>
  <c r="D57" i="88"/>
  <c r="C57" i="88" s="1"/>
  <c r="D58" i="6" s="1"/>
  <c r="Q21" i="7"/>
  <c r="AD80" i="91" l="1"/>
  <c r="AD82" i="91" s="1"/>
  <c r="E80" i="91"/>
  <c r="E82" i="91" s="1"/>
  <c r="F80" i="91"/>
  <c r="F82" i="91" s="1"/>
  <c r="G30" i="87"/>
  <c r="G35" i="87" s="1"/>
  <c r="G37" i="87" s="1"/>
  <c r="AP25" i="91"/>
  <c r="AP70" i="91" s="1"/>
  <c r="AP77" i="91" s="1"/>
  <c r="AP78" i="91" s="1"/>
  <c r="AP79" i="91" s="1"/>
  <c r="AR62" i="91"/>
  <c r="Q21" i="91"/>
  <c r="F79" i="87"/>
  <c r="F31" i="87" s="1"/>
  <c r="F31" i="91" s="1"/>
  <c r="C62" i="91"/>
  <c r="AV78" i="91"/>
  <c r="AV79" i="91" s="1"/>
  <c r="Q64" i="91"/>
  <c r="E26" i="5" s="1"/>
  <c r="D29" i="88"/>
  <c r="C56" i="88"/>
  <c r="D57" i="6" s="1"/>
  <c r="D63" i="6" s="1"/>
  <c r="D62" i="88"/>
  <c r="D75" i="88"/>
  <c r="C75" i="88" s="1"/>
  <c r="D76" i="6" s="1"/>
  <c r="C62" i="7"/>
  <c r="O18" i="91"/>
  <c r="O25" i="91" s="1"/>
  <c r="O70" i="91" s="1"/>
  <c r="O77" i="91" s="1"/>
  <c r="K18" i="91"/>
  <c r="AP80" i="91" l="1"/>
  <c r="AP82" i="91" s="1"/>
  <c r="AV80" i="91"/>
  <c r="AV82" i="91" s="1"/>
  <c r="Q25" i="91"/>
  <c r="Q70" i="91" s="1"/>
  <c r="Q77" i="91" s="1"/>
  <c r="Q78" i="91" s="1"/>
  <c r="Q79" i="91" s="1"/>
  <c r="F80" i="87"/>
  <c r="F81" i="87" s="1"/>
  <c r="F83" i="87" s="1"/>
  <c r="O78" i="91"/>
  <c r="O79" i="91" s="1"/>
  <c r="K25" i="91"/>
  <c r="K70" i="91" s="1"/>
  <c r="K77" i="91" s="1"/>
  <c r="P64" i="91"/>
  <c r="E25" i="5" s="1"/>
  <c r="C62" i="88"/>
  <c r="O80" i="91" l="1"/>
  <c r="O82" i="91" s="1"/>
  <c r="Q80" i="91"/>
  <c r="Q82" i="91" s="1"/>
  <c r="F30" i="87"/>
  <c r="F35" i="87" s="1"/>
  <c r="F37" i="87" s="1"/>
  <c r="K78" i="91"/>
  <c r="K79" i="91" s="1"/>
  <c r="D8" i="7"/>
  <c r="K80" i="91" l="1"/>
  <c r="K82" i="91" s="1"/>
  <c r="F30" i="91"/>
  <c r="F35" i="91" s="1"/>
  <c r="F37" i="91" s="1"/>
  <c r="D13" i="5" s="1"/>
  <c r="D8" i="91"/>
  <c r="C8" i="91" s="1"/>
  <c r="C12" i="91" s="1"/>
  <c r="C8" i="7"/>
  <c r="L64" i="91"/>
  <c r="E21" i="5" s="1"/>
  <c r="AR51" i="91"/>
  <c r="C52" i="91" s="1"/>
  <c r="D12" i="91" l="1"/>
  <c r="D70" i="91" s="1"/>
  <c r="AR64" i="91"/>
  <c r="E60" i="5" s="1"/>
  <c r="C51" i="91"/>
  <c r="K64" i="91"/>
  <c r="E20" i="5" s="1"/>
  <c r="C12" i="7"/>
  <c r="D8" i="88"/>
  <c r="C8" i="88" l="1"/>
  <c r="D9" i="6" s="1"/>
  <c r="D13" i="6" s="1"/>
  <c r="D12" i="88"/>
  <c r="C12" i="88" s="1"/>
  <c r="C51" i="7"/>
  <c r="C64" i="7" s="1"/>
  <c r="D40" i="88"/>
  <c r="D15" i="16"/>
  <c r="D14" i="16"/>
  <c r="D13" i="16"/>
  <c r="C15" i="16"/>
  <c r="C14" i="16"/>
  <c r="C13" i="16"/>
  <c r="D12" i="16"/>
  <c r="C12" i="16"/>
  <c r="C82" i="17"/>
  <c r="B82" i="17"/>
  <c r="C81" i="17"/>
  <c r="B81" i="17"/>
  <c r="C80" i="17"/>
  <c r="B80" i="17"/>
  <c r="D79" i="17"/>
  <c r="C79" i="17"/>
  <c r="B79" i="17"/>
  <c r="D78" i="17"/>
  <c r="C78" i="17"/>
  <c r="B78" i="17"/>
  <c r="C77" i="17"/>
  <c r="B77" i="17"/>
  <c r="C76" i="17"/>
  <c r="B76" i="17"/>
  <c r="C75" i="17"/>
  <c r="B75" i="17"/>
  <c r="C74" i="17"/>
  <c r="B74" i="17"/>
  <c r="C73" i="17"/>
  <c r="B73" i="17"/>
  <c r="C72" i="17"/>
  <c r="B72" i="17"/>
  <c r="C71" i="17"/>
  <c r="B71" i="17"/>
  <c r="C70" i="17"/>
  <c r="B70" i="17"/>
  <c r="C69" i="17"/>
  <c r="B69" i="17"/>
  <c r="C68" i="17"/>
  <c r="B68" i="17"/>
  <c r="C67" i="17"/>
  <c r="B67" i="17"/>
  <c r="C66" i="17"/>
  <c r="B66" i="17"/>
  <c r="C65" i="17"/>
  <c r="B65" i="17"/>
  <c r="D64" i="17"/>
  <c r="C64" i="17"/>
  <c r="B64" i="17"/>
  <c r="D63" i="17"/>
  <c r="C63" i="17"/>
  <c r="B63" i="17"/>
  <c r="C62" i="17"/>
  <c r="B62" i="17"/>
  <c r="C61" i="17"/>
  <c r="B61" i="17"/>
  <c r="C60" i="17"/>
  <c r="B60" i="17"/>
  <c r="C59" i="17"/>
  <c r="B59" i="17"/>
  <c r="C58" i="17"/>
  <c r="B58" i="17"/>
  <c r="C57" i="17"/>
  <c r="B57" i="17"/>
  <c r="C56" i="17"/>
  <c r="B56" i="17"/>
  <c r="C55" i="17"/>
  <c r="B55" i="17"/>
  <c r="C54" i="17"/>
  <c r="B54" i="17"/>
  <c r="C53" i="17"/>
  <c r="B53" i="17"/>
  <c r="C52" i="17"/>
  <c r="B52" i="17"/>
  <c r="C51" i="17"/>
  <c r="B51" i="17"/>
  <c r="C50" i="17"/>
  <c r="B50" i="17"/>
  <c r="D49" i="17"/>
  <c r="C49" i="17"/>
  <c r="B49" i="17"/>
  <c r="D48" i="17"/>
  <c r="C48" i="17"/>
  <c r="B48" i="17"/>
  <c r="C47" i="17"/>
  <c r="B47" i="17"/>
  <c r="C46" i="17"/>
  <c r="B46" i="17"/>
  <c r="D45" i="17"/>
  <c r="C45" i="17"/>
  <c r="B45" i="17"/>
  <c r="D44" i="17"/>
  <c r="C44" i="17"/>
  <c r="B44" i="17"/>
  <c r="C43" i="17"/>
  <c r="B43" i="17"/>
  <c r="C42" i="17"/>
  <c r="B42" i="17"/>
  <c r="C41" i="17"/>
  <c r="B41" i="17"/>
  <c r="C40" i="17"/>
  <c r="B40" i="17"/>
  <c r="D39" i="17"/>
  <c r="C39" i="17"/>
  <c r="B39" i="17"/>
  <c r="D38" i="17"/>
  <c r="C38" i="17"/>
  <c r="B38" i="17"/>
  <c r="C37" i="17"/>
  <c r="B37" i="17"/>
  <c r="C36" i="17"/>
  <c r="B36" i="17"/>
  <c r="C35" i="17"/>
  <c r="B35" i="17"/>
  <c r="C34" i="17"/>
  <c r="B34" i="17"/>
  <c r="C33" i="17"/>
  <c r="B33" i="17"/>
  <c r="C32" i="17"/>
  <c r="B32" i="17"/>
  <c r="C31" i="17"/>
  <c r="B31" i="17"/>
  <c r="C30" i="17"/>
  <c r="B30" i="17"/>
  <c r="C29" i="17"/>
  <c r="B29" i="17"/>
  <c r="C28" i="17"/>
  <c r="B28" i="17"/>
  <c r="C27" i="17"/>
  <c r="B27" i="17"/>
  <c r="C26" i="17"/>
  <c r="B26" i="17"/>
  <c r="C25" i="17"/>
  <c r="B25" i="17"/>
  <c r="C24" i="17"/>
  <c r="B24" i="17"/>
  <c r="C23" i="17"/>
  <c r="B23" i="17"/>
  <c r="C22" i="17"/>
  <c r="B22" i="17"/>
  <c r="C21" i="17"/>
  <c r="B21" i="17"/>
  <c r="D20" i="17"/>
  <c r="C20" i="17"/>
  <c r="B20" i="17"/>
  <c r="D19" i="17"/>
  <c r="C19" i="17"/>
  <c r="B19" i="17"/>
  <c r="C18" i="17"/>
  <c r="B18" i="17"/>
  <c r="C17" i="17"/>
  <c r="B17" i="17"/>
  <c r="C16" i="17"/>
  <c r="B16" i="17"/>
  <c r="C15" i="17"/>
  <c r="B15" i="17"/>
  <c r="C14" i="17"/>
  <c r="B14" i="17"/>
  <c r="C13" i="17"/>
  <c r="B13" i="17"/>
  <c r="C12" i="17"/>
  <c r="B12" i="17"/>
  <c r="C11" i="17"/>
  <c r="B11" i="17"/>
  <c r="C10" i="17"/>
  <c r="B10" i="17"/>
  <c r="B66" i="18"/>
  <c r="C65" i="18"/>
  <c r="B65" i="18"/>
  <c r="C64" i="18"/>
  <c r="B64" i="18"/>
  <c r="B63" i="18"/>
  <c r="C61" i="18"/>
  <c r="B61" i="18"/>
  <c r="C60" i="18"/>
  <c r="B60" i="18"/>
  <c r="C59" i="18"/>
  <c r="B59" i="18"/>
  <c r="C58" i="18"/>
  <c r="B58" i="18"/>
  <c r="C57" i="18"/>
  <c r="B57" i="18"/>
  <c r="C56" i="18"/>
  <c r="B56" i="18"/>
  <c r="C55" i="18"/>
  <c r="B55" i="18"/>
  <c r="C54" i="18"/>
  <c r="B54" i="18"/>
  <c r="C53" i="18"/>
  <c r="B53" i="18"/>
  <c r="C52" i="18"/>
  <c r="B52" i="18"/>
  <c r="C51" i="18"/>
  <c r="B51" i="18"/>
  <c r="B50" i="18"/>
  <c r="C48" i="18"/>
  <c r="B48" i="18"/>
  <c r="C47" i="18"/>
  <c r="B47" i="18"/>
  <c r="C46" i="18"/>
  <c r="B46" i="18"/>
  <c r="C45" i="18"/>
  <c r="B45" i="18"/>
  <c r="C44" i="18"/>
  <c r="B44" i="18"/>
  <c r="C43" i="18"/>
  <c r="B43" i="18"/>
  <c r="C42" i="18"/>
  <c r="B42" i="18"/>
  <c r="C41" i="18"/>
  <c r="B41" i="18"/>
  <c r="C40" i="18"/>
  <c r="B40" i="18"/>
  <c r="C39" i="18"/>
  <c r="B39" i="18"/>
  <c r="C38" i="18"/>
  <c r="B38" i="18"/>
  <c r="C37" i="18"/>
  <c r="B37" i="18"/>
  <c r="B36" i="18"/>
  <c r="B34" i="18"/>
  <c r="B33" i="18"/>
  <c r="C29" i="18"/>
  <c r="B29" i="18"/>
  <c r="C28" i="18"/>
  <c r="B28" i="18"/>
  <c r="C27" i="18"/>
  <c r="B27" i="18"/>
  <c r="C26" i="18"/>
  <c r="B26" i="18"/>
  <c r="B25" i="18"/>
  <c r="B23" i="18"/>
  <c r="B22" i="18"/>
  <c r="B21" i="18"/>
  <c r="B20" i="18"/>
  <c r="B19" i="18"/>
  <c r="B18" i="18"/>
  <c r="B17" i="18"/>
  <c r="B16" i="18"/>
  <c r="B14" i="18"/>
  <c r="B13" i="18"/>
  <c r="B11" i="18"/>
  <c r="B10" i="18"/>
  <c r="B9" i="18"/>
  <c r="A9" i="5"/>
  <c r="A10" i="5" s="1"/>
  <c r="A11" i="5" s="1"/>
  <c r="A12" i="5" s="1"/>
  <c r="A13" i="5" s="1"/>
  <c r="A14" i="5" s="1"/>
  <c r="E43" i="6"/>
  <c r="G43" i="6" s="1"/>
  <c r="AB62" i="7"/>
  <c r="AB51" i="7"/>
  <c r="AB25" i="7"/>
  <c r="AB12" i="7"/>
  <c r="A51" i="8"/>
  <c r="A52" i="8" s="1"/>
  <c r="A53" i="8" s="1"/>
  <c r="A54" i="8" s="1"/>
  <c r="A55" i="8" s="1"/>
  <c r="A56" i="8" s="1"/>
  <c r="A57" i="8" s="1"/>
  <c r="E25" i="7"/>
  <c r="D25" i="7"/>
  <c r="D25" i="91" s="1"/>
  <c r="E77" i="6"/>
  <c r="G77" i="6" s="1"/>
  <c r="E76" i="6"/>
  <c r="G76" i="6" s="1"/>
  <c r="E42" i="6"/>
  <c r="G42" i="6" s="1"/>
  <c r="E35" i="6"/>
  <c r="G35" i="6" s="1"/>
  <c r="E33" i="6"/>
  <c r="G33" i="6" s="1"/>
  <c r="E29" i="6"/>
  <c r="G29" i="6" s="1"/>
  <c r="G24" i="6"/>
  <c r="E17" i="6"/>
  <c r="G17" i="6" s="1"/>
  <c r="E9" i="6"/>
  <c r="G83" i="5"/>
  <c r="AY62" i="7"/>
  <c r="AX62" i="7"/>
  <c r="AV62" i="7"/>
  <c r="AT62" i="7"/>
  <c r="AS62" i="7"/>
  <c r="AQ62" i="7"/>
  <c r="AP62" i="7"/>
  <c r="AO62" i="7"/>
  <c r="AN62" i="7"/>
  <c r="AM62" i="7"/>
  <c r="AK62" i="7"/>
  <c r="AJ62" i="7"/>
  <c r="AI62" i="7"/>
  <c r="AH62" i="7"/>
  <c r="AG62" i="7"/>
  <c r="AF62" i="7"/>
  <c r="AE62" i="7"/>
  <c r="AD62" i="7"/>
  <c r="Y62" i="7"/>
  <c r="Q62" i="7"/>
  <c r="P62" i="7"/>
  <c r="O62" i="7"/>
  <c r="L62" i="7"/>
  <c r="K62" i="7"/>
  <c r="I62" i="7"/>
  <c r="H62" i="7"/>
  <c r="G62" i="7"/>
  <c r="E62" i="7"/>
  <c r="D62" i="7"/>
  <c r="D77" i="17"/>
  <c r="D8" i="14" s="1"/>
  <c r="AY51" i="7"/>
  <c r="AX51" i="7"/>
  <c r="AV51" i="7"/>
  <c r="AV64" i="7" s="1"/>
  <c r="D71" i="17" s="1"/>
  <c r="AT51" i="7"/>
  <c r="AS51" i="7"/>
  <c r="AQ51" i="7"/>
  <c r="AP51" i="7"/>
  <c r="AO51" i="7"/>
  <c r="AN51" i="7"/>
  <c r="AN64" i="7" s="1"/>
  <c r="D62" i="17"/>
  <c r="D61" i="17"/>
  <c r="D59" i="17"/>
  <c r="AM51" i="7"/>
  <c r="AK51" i="7"/>
  <c r="AJ51" i="7"/>
  <c r="AI51" i="7"/>
  <c r="AH51" i="7"/>
  <c r="AG51" i="7"/>
  <c r="AG64" i="7" s="1"/>
  <c r="D52" i="17" s="1"/>
  <c r="AF51" i="7"/>
  <c r="AE51" i="7"/>
  <c r="AE64" i="7" s="1"/>
  <c r="D50" i="17" s="1"/>
  <c r="D47" i="17"/>
  <c r="AD51" i="7"/>
  <c r="D41" i="17"/>
  <c r="Y51" i="7"/>
  <c r="D36" i="17"/>
  <c r="D35" i="17"/>
  <c r="D34" i="17"/>
  <c r="D33" i="17"/>
  <c r="D32" i="17"/>
  <c r="D31" i="17"/>
  <c r="D30" i="17"/>
  <c r="D29" i="17"/>
  <c r="D28" i="17"/>
  <c r="Q51" i="7"/>
  <c r="P51" i="7"/>
  <c r="O51" i="7"/>
  <c r="D24" i="17"/>
  <c r="D23" i="17"/>
  <c r="L51" i="7"/>
  <c r="K51" i="7"/>
  <c r="D18" i="17"/>
  <c r="D17" i="17"/>
  <c r="D16" i="17"/>
  <c r="I51" i="7"/>
  <c r="H51" i="7"/>
  <c r="G51" i="7"/>
  <c r="D11" i="17"/>
  <c r="E51" i="7"/>
  <c r="D51" i="7"/>
  <c r="AY25" i="7"/>
  <c r="AX25" i="7"/>
  <c r="AV25" i="7"/>
  <c r="AT25" i="7"/>
  <c r="AS25" i="7"/>
  <c r="AQ25" i="7"/>
  <c r="AP25" i="7"/>
  <c r="AO25" i="7"/>
  <c r="AN25" i="7"/>
  <c r="AM25" i="7"/>
  <c r="AK25" i="7"/>
  <c r="AJ25" i="7"/>
  <c r="AI25" i="7"/>
  <c r="AH25" i="7"/>
  <c r="AG25" i="7"/>
  <c r="AF25" i="7"/>
  <c r="AE25" i="7"/>
  <c r="AD25" i="7"/>
  <c r="Q25" i="7"/>
  <c r="P25" i="7"/>
  <c r="O25" i="7"/>
  <c r="K25" i="7"/>
  <c r="I25" i="7"/>
  <c r="H25" i="7"/>
  <c r="G25" i="7"/>
  <c r="AY12" i="7"/>
  <c r="AX12" i="7"/>
  <c r="AX69" i="7" s="1"/>
  <c r="AX76" i="7" s="1"/>
  <c r="AV12" i="7"/>
  <c r="AT12" i="7"/>
  <c r="AT69" i="7" s="1"/>
  <c r="AT76" i="7" s="1"/>
  <c r="AT77" i="7" s="1"/>
  <c r="AT31" i="91" s="1"/>
  <c r="AS12" i="7"/>
  <c r="AQ12" i="7"/>
  <c r="AQ69" i="7" s="1"/>
  <c r="AQ76" i="7" s="1"/>
  <c r="AP12" i="7"/>
  <c r="AO12" i="7"/>
  <c r="AO69" i="7" s="1"/>
  <c r="AO76" i="7" s="1"/>
  <c r="AO77" i="7" s="1"/>
  <c r="AO31" i="7" s="1"/>
  <c r="AO31" i="91" s="1"/>
  <c r="AN12" i="7"/>
  <c r="AM12" i="7"/>
  <c r="AM69" i="7" s="1"/>
  <c r="AM76" i="7" s="1"/>
  <c r="AM77" i="7" s="1"/>
  <c r="AM31" i="7" s="1"/>
  <c r="AM31" i="91" s="1"/>
  <c r="AK12" i="7"/>
  <c r="AJ12" i="7"/>
  <c r="AJ69" i="7" s="1"/>
  <c r="AJ76" i="7" s="1"/>
  <c r="AJ77" i="7" s="1"/>
  <c r="AJ31" i="7" s="1"/>
  <c r="AJ31" i="91" s="1"/>
  <c r="AI12" i="7"/>
  <c r="AH12" i="7"/>
  <c r="AH69" i="7" s="1"/>
  <c r="AH76" i="7" s="1"/>
  <c r="AH77" i="7" s="1"/>
  <c r="AH31" i="7" s="1"/>
  <c r="AH31" i="91" s="1"/>
  <c r="AG12" i="7"/>
  <c r="AF12" i="7"/>
  <c r="AE12" i="7"/>
  <c r="AD12" i="7"/>
  <c r="AD69" i="7" s="1"/>
  <c r="AD76" i="7" s="1"/>
  <c r="Y12" i="7"/>
  <c r="Q12" i="7"/>
  <c r="P12" i="7"/>
  <c r="O12" i="7"/>
  <c r="L12" i="7"/>
  <c r="K12" i="7"/>
  <c r="I12" i="7"/>
  <c r="H12" i="7"/>
  <c r="G12" i="7"/>
  <c r="E12" i="7"/>
  <c r="D12" i="7"/>
  <c r="C63" i="6"/>
  <c r="C52" i="6"/>
  <c r="C26" i="6"/>
  <c r="C36" i="6" s="1"/>
  <c r="C13" i="6"/>
  <c r="C9" i="15"/>
  <c r="C10" i="15"/>
  <c r="C11" i="15"/>
  <c r="C12" i="15"/>
  <c r="C9" i="17"/>
  <c r="B9" i="17"/>
  <c r="B8" i="18"/>
  <c r="E44" i="6"/>
  <c r="E45" i="6"/>
  <c r="G45" i="6" s="1"/>
  <c r="G46" i="6"/>
  <c r="G47" i="6"/>
  <c r="G49" i="6"/>
  <c r="G50" i="6"/>
  <c r="G51" i="6"/>
  <c r="E55" i="6"/>
  <c r="G55" i="6" s="1"/>
  <c r="E56" i="6"/>
  <c r="G56" i="6" s="1"/>
  <c r="E57" i="6"/>
  <c r="E58" i="6"/>
  <c r="G58" i="6" s="1"/>
  <c r="E59" i="6"/>
  <c r="G59" i="6" s="1"/>
  <c r="E60" i="6"/>
  <c r="G60" i="6" s="1"/>
  <c r="E61" i="6"/>
  <c r="G61" i="6" s="1"/>
  <c r="C11" i="8"/>
  <c r="C12" i="8" s="1"/>
  <c r="C14" i="15" s="1"/>
  <c r="C21" i="8"/>
  <c r="E28" i="6"/>
  <c r="G28" i="6" s="1"/>
  <c r="E34" i="6"/>
  <c r="G34" i="6" s="1"/>
  <c r="E11" i="6"/>
  <c r="G11" i="6" s="1"/>
  <c r="E12" i="6"/>
  <c r="G12" i="6" s="1"/>
  <c r="E10" i="6"/>
  <c r="E74" i="6"/>
  <c r="G74" i="6" s="1"/>
  <c r="C20" i="8"/>
  <c r="F52" i="6"/>
  <c r="F63" i="6"/>
  <c r="AF76" i="7"/>
  <c r="AF77" i="7" s="1"/>
  <c r="AF78" i="7" s="1"/>
  <c r="C23" i="9"/>
  <c r="AF79" i="7" l="1"/>
  <c r="AF81" i="7" s="1"/>
  <c r="AG30" i="7" s="1"/>
  <c r="AF30" i="91" s="1"/>
  <c r="H8" i="6"/>
  <c r="G74" i="5"/>
  <c r="E14" i="16"/>
  <c r="E15" i="16"/>
  <c r="E21" i="8"/>
  <c r="E22" i="8" s="1"/>
  <c r="AK64" i="7"/>
  <c r="D56" i="17" s="1"/>
  <c r="AJ64" i="7"/>
  <c r="D55" i="17" s="1"/>
  <c r="AB69" i="7"/>
  <c r="AB76" i="7" s="1"/>
  <c r="D13" i="13"/>
  <c r="H64" i="7"/>
  <c r="AE69" i="7"/>
  <c r="AN69" i="7"/>
  <c r="AN76" i="7" s="1"/>
  <c r="AN77" i="7" s="1"/>
  <c r="AN31" i="7" s="1"/>
  <c r="AN31" i="91" s="1"/>
  <c r="AP69" i="7"/>
  <c r="AP76" i="7" s="1"/>
  <c r="AP77" i="7" s="1"/>
  <c r="AP31" i="7" s="1"/>
  <c r="AP31" i="91" s="1"/>
  <c r="AS69" i="7"/>
  <c r="AS76" i="7" s="1"/>
  <c r="AS77" i="7" s="1"/>
  <c r="AS31" i="7" s="1"/>
  <c r="AR31" i="91" s="1"/>
  <c r="AV69" i="7"/>
  <c r="AV76" i="7" s="1"/>
  <c r="AV77" i="7" s="1"/>
  <c r="AV31" i="7" s="1"/>
  <c r="AV31" i="91" s="1"/>
  <c r="F65" i="6"/>
  <c r="AI69" i="7"/>
  <c r="AI76" i="7" s="1"/>
  <c r="AI77" i="7" s="1"/>
  <c r="AI31" i="7" s="1"/>
  <c r="AI31" i="91" s="1"/>
  <c r="AK69" i="7"/>
  <c r="AK76" i="7" s="1"/>
  <c r="AY69" i="7"/>
  <c r="AY76" i="7" s="1"/>
  <c r="D64" i="7"/>
  <c r="L64" i="7"/>
  <c r="D22" i="17" s="1"/>
  <c r="AO64" i="7"/>
  <c r="D66" i="17" s="1"/>
  <c r="E12" i="9"/>
  <c r="A15" i="5"/>
  <c r="A16" i="5" s="1"/>
  <c r="D13" i="17"/>
  <c r="I64" i="91"/>
  <c r="F20" i="9"/>
  <c r="E23" i="9"/>
  <c r="C40" i="88"/>
  <c r="D51" i="88"/>
  <c r="D64" i="88" s="1"/>
  <c r="C64" i="88" s="1"/>
  <c r="D58" i="17"/>
  <c r="AF64" i="7"/>
  <c r="D51" i="17" s="1"/>
  <c r="D65" i="17"/>
  <c r="E13" i="16"/>
  <c r="P64" i="7"/>
  <c r="D26" i="17" s="1"/>
  <c r="AT64" i="7"/>
  <c r="D70" i="17" s="1"/>
  <c r="D83" i="5"/>
  <c r="O69" i="7"/>
  <c r="O76" i="7" s="1"/>
  <c r="O77" i="7" s="1"/>
  <c r="O31" i="7" s="1"/>
  <c r="O31" i="91" s="1"/>
  <c r="AX64" i="7"/>
  <c r="K69" i="7"/>
  <c r="K76" i="7" s="1"/>
  <c r="K77" i="7" s="1"/>
  <c r="K78" i="7" s="1"/>
  <c r="K79" i="7" s="1"/>
  <c r="K81" i="7" s="1"/>
  <c r="AD64" i="7"/>
  <c r="E64" i="7"/>
  <c r="G64" i="7"/>
  <c r="I64" i="7"/>
  <c r="K64" i="7"/>
  <c r="D21" i="17" s="1"/>
  <c r="O64" i="7"/>
  <c r="D25" i="17" s="1"/>
  <c r="Q64" i="7"/>
  <c r="D27" i="17" s="1"/>
  <c r="Y64" i="7"/>
  <c r="D40" i="17" s="1"/>
  <c r="AP64" i="7"/>
  <c r="D67" i="17" s="1"/>
  <c r="AM64" i="7"/>
  <c r="D57" i="17" s="1"/>
  <c r="AH64" i="7"/>
  <c r="D53" i="17" s="1"/>
  <c r="P69" i="7"/>
  <c r="P76" i="7" s="1"/>
  <c r="P77" i="7" s="1"/>
  <c r="P31" i="91" s="1"/>
  <c r="Q69" i="7"/>
  <c r="Q76" i="7" s="1"/>
  <c r="Q77" i="7" s="1"/>
  <c r="Q31" i="7" s="1"/>
  <c r="Q31" i="91" s="1"/>
  <c r="D81" i="17"/>
  <c r="AD77" i="7"/>
  <c r="AD31" i="7" s="1"/>
  <c r="E69" i="7"/>
  <c r="E76" i="7" s="1"/>
  <c r="E77" i="7" s="1"/>
  <c r="E78" i="7" s="1"/>
  <c r="E79" i="7" s="1"/>
  <c r="E81" i="7" s="1"/>
  <c r="I69" i="7"/>
  <c r="I76" i="7" s="1"/>
  <c r="I77" i="7" s="1"/>
  <c r="I31" i="7" s="1"/>
  <c r="I31" i="91" s="1"/>
  <c r="AQ77" i="7"/>
  <c r="AQ31" i="7" s="1"/>
  <c r="AQ31" i="91" s="1"/>
  <c r="G69" i="7"/>
  <c r="G76" i="7" s="1"/>
  <c r="G77" i="7" s="1"/>
  <c r="G31" i="7" s="1"/>
  <c r="G31" i="91" s="1"/>
  <c r="AT78" i="7"/>
  <c r="AT79" i="7" s="1"/>
  <c r="AT81" i="7" s="1"/>
  <c r="AO78" i="7"/>
  <c r="AO79" i="7" s="1"/>
  <c r="AO81" i="7" s="1"/>
  <c r="H69" i="7"/>
  <c r="H76" i="7" s="1"/>
  <c r="H77" i="7" s="1"/>
  <c r="H31" i="7" s="1"/>
  <c r="H31" i="91" s="1"/>
  <c r="AB64" i="7"/>
  <c r="D43" i="17" s="1"/>
  <c r="AK77" i="7"/>
  <c r="AK31" i="7" s="1"/>
  <c r="AK31" i="91" s="1"/>
  <c r="D14" i="14"/>
  <c r="D47" i="18"/>
  <c r="AH78" i="7"/>
  <c r="AH79" i="7" s="1"/>
  <c r="AH81" i="7" s="1"/>
  <c r="AJ78" i="7"/>
  <c r="AJ79" i="7" s="1"/>
  <c r="AJ81" i="7" s="1"/>
  <c r="D76" i="17"/>
  <c r="D75" i="17"/>
  <c r="D37" i="17"/>
  <c r="AQ64" i="7"/>
  <c r="D68" i="17" s="1"/>
  <c r="AY64" i="7"/>
  <c r="D74" i="17" s="1"/>
  <c r="C65" i="6"/>
  <c r="AI64" i="7"/>
  <c r="D54" i="17" s="1"/>
  <c r="D60" i="17"/>
  <c r="AY77" i="7"/>
  <c r="AX31" i="91" s="1"/>
  <c r="AX77" i="7"/>
  <c r="AX31" i="7" s="1"/>
  <c r="AW31" i="91" s="1"/>
  <c r="AS64" i="7"/>
  <c r="D69" i="17" s="1"/>
  <c r="AS78" i="7"/>
  <c r="AS79" i="7" s="1"/>
  <c r="AS81" i="7" s="1"/>
  <c r="AM78" i="7"/>
  <c r="AM79" i="7" s="1"/>
  <c r="AM81" i="7" s="1"/>
  <c r="AF31" i="7"/>
  <c r="AF31" i="91" s="1"/>
  <c r="D42" i="17"/>
  <c r="D27" i="18"/>
  <c r="C16" i="16"/>
  <c r="D80" i="17"/>
  <c r="AB77" i="7"/>
  <c r="AB31" i="7" s="1"/>
  <c r="C72" i="6"/>
  <c r="C79" i="6" s="1"/>
  <c r="C81" i="6" s="1"/>
  <c r="C82" i="6" s="1"/>
  <c r="C84" i="6" s="1"/>
  <c r="C38" i="6"/>
  <c r="C13" i="8"/>
  <c r="C13" i="15"/>
  <c r="C15" i="15" s="1"/>
  <c r="C16" i="15" s="1"/>
  <c r="C17" i="15" s="1"/>
  <c r="E10" i="9"/>
  <c r="G10" i="6"/>
  <c r="E13" i="6"/>
  <c r="G44" i="6"/>
  <c r="G57" i="6"/>
  <c r="G63" i="6" s="1"/>
  <c r="E63" i="6"/>
  <c r="E12" i="16"/>
  <c r="AF35" i="91" l="1"/>
  <c r="AF37" i="91" s="1"/>
  <c r="E8" i="5"/>
  <c r="I17" i="55"/>
  <c r="I19" i="55" s="1"/>
  <c r="E30" i="7"/>
  <c r="E30" i="91" s="1"/>
  <c r="AS30" i="7"/>
  <c r="AJ30" i="7"/>
  <c r="AM30" i="7"/>
  <c r="AH30" i="7"/>
  <c r="AO30" i="7"/>
  <c r="A17" i="5"/>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E16" i="5"/>
  <c r="D14" i="17" s="1"/>
  <c r="AP78" i="7"/>
  <c r="AP79" i="7" s="1"/>
  <c r="AP81" i="7" s="1"/>
  <c r="D45" i="18"/>
  <c r="O78" i="7"/>
  <c r="O79" i="7" s="1"/>
  <c r="O81" i="7" s="1"/>
  <c r="AD31" i="91"/>
  <c r="AC31" i="91"/>
  <c r="AC35" i="91" s="1"/>
  <c r="AC37" i="91" s="1"/>
  <c r="D39" i="5" s="1"/>
  <c r="D30" i="18" s="1"/>
  <c r="AB31" i="91"/>
  <c r="AA31" i="91"/>
  <c r="AA35" i="91" s="1"/>
  <c r="AA37" i="91" s="1"/>
  <c r="D37" i="5" s="1"/>
  <c r="D28" i="18" s="1"/>
  <c r="K30" i="7"/>
  <c r="K30" i="91" s="1"/>
  <c r="AV78" i="7"/>
  <c r="AV79" i="7" s="1"/>
  <c r="AV81" i="7" s="1"/>
  <c r="P78" i="7"/>
  <c r="P79" i="7" s="1"/>
  <c r="P81" i="7" s="1"/>
  <c r="K31" i="7"/>
  <c r="K31" i="91" s="1"/>
  <c r="I78" i="7"/>
  <c r="I79" i="7" s="1"/>
  <c r="I81" i="7" s="1"/>
  <c r="G78" i="7"/>
  <c r="G79" i="7" s="1"/>
  <c r="G81" i="7" s="1"/>
  <c r="D7" i="17"/>
  <c r="E11" i="9"/>
  <c r="Q78" i="7"/>
  <c r="Q79" i="7" s="1"/>
  <c r="Q81" i="7" s="1"/>
  <c r="AF35" i="7"/>
  <c r="AF37" i="7" s="1"/>
  <c r="D46" i="5"/>
  <c r="H64" i="91"/>
  <c r="D46" i="17"/>
  <c r="D41" i="6"/>
  <c r="D52" i="6" s="1"/>
  <c r="D65" i="6" s="1"/>
  <c r="C51" i="88"/>
  <c r="D72" i="17"/>
  <c r="D57" i="18"/>
  <c r="D18" i="18"/>
  <c r="AT30" i="7"/>
  <c r="H78" i="7"/>
  <c r="H79" i="7" s="1"/>
  <c r="H81" i="7" s="1"/>
  <c r="AD78" i="7"/>
  <c r="AD79" i="7" s="1"/>
  <c r="AD81" i="7" s="1"/>
  <c r="AQ78" i="7"/>
  <c r="AQ79" i="7" s="1"/>
  <c r="AQ81" i="7" s="1"/>
  <c r="AI78" i="7"/>
  <c r="AI79" i="7" s="1"/>
  <c r="AI81" i="7" s="1"/>
  <c r="AK78" i="7"/>
  <c r="AK79" i="7" s="1"/>
  <c r="AK81" i="7" s="1"/>
  <c r="D48" i="18"/>
  <c r="D23" i="18"/>
  <c r="D19" i="18"/>
  <c r="AY78" i="7"/>
  <c r="AY79" i="7" s="1"/>
  <c r="AY81" i="7" s="1"/>
  <c r="AX78" i="7"/>
  <c r="AX79" i="7" s="1"/>
  <c r="AX81" i="7" s="1"/>
  <c r="D69" i="7"/>
  <c r="D8" i="5"/>
  <c r="C67" i="6"/>
  <c r="AN78" i="7"/>
  <c r="AN79" i="7" s="1"/>
  <c r="AN81" i="7" s="1"/>
  <c r="AB78" i="7"/>
  <c r="AB79" i="7" s="1"/>
  <c r="AB81" i="7" s="1"/>
  <c r="E9" i="9"/>
  <c r="C13" i="9"/>
  <c r="C14" i="8"/>
  <c r="C15" i="8" s="1"/>
  <c r="G73" i="5" s="1"/>
  <c r="C18" i="15"/>
  <c r="D9" i="13"/>
  <c r="F13" i="16"/>
  <c r="E16" i="16"/>
  <c r="D10" i="14" s="1"/>
  <c r="D12" i="14" s="1"/>
  <c r="D16" i="14" s="1"/>
  <c r="D7" i="13" s="1"/>
  <c r="D11" i="13" s="1"/>
  <c r="D15" i="13" s="1"/>
  <c r="E31" i="7"/>
  <c r="E31" i="91" s="1"/>
  <c r="I22" i="55" l="1"/>
  <c r="AE72" i="7" s="1"/>
  <c r="C72" i="7" s="1"/>
  <c r="I30" i="55"/>
  <c r="F10" i="55"/>
  <c r="AH35" i="7"/>
  <c r="AH37" i="7" s="1"/>
  <c r="AH30" i="91"/>
  <c r="AH35" i="91" s="1"/>
  <c r="AH37" i="91" s="1"/>
  <c r="D48" i="5" s="1"/>
  <c r="AO35" i="7"/>
  <c r="AO37" i="7" s="1"/>
  <c r="AO30" i="91"/>
  <c r="AO35" i="91" s="1"/>
  <c r="AO37" i="91" s="1"/>
  <c r="D57" i="5" s="1"/>
  <c r="AM35" i="7"/>
  <c r="AM37" i="7" s="1"/>
  <c r="AM30" i="91"/>
  <c r="AM35" i="91" s="1"/>
  <c r="AM37" i="91" s="1"/>
  <c r="D53" i="5" s="1"/>
  <c r="AS35" i="7"/>
  <c r="AS37" i="7" s="1"/>
  <c r="AR30" i="91"/>
  <c r="AR35" i="91" s="1"/>
  <c r="AR37" i="91" s="1"/>
  <c r="D60" i="5" s="1"/>
  <c r="D55" i="18" s="1"/>
  <c r="AJ30" i="91"/>
  <c r="AJ35" i="91" s="1"/>
  <c r="AJ37" i="91" s="1"/>
  <c r="D50" i="5" s="1"/>
  <c r="D42" i="18" s="1"/>
  <c r="AJ35" i="7"/>
  <c r="AJ37" i="7" s="1"/>
  <c r="E35" i="91"/>
  <c r="E37" i="91" s="1"/>
  <c r="D12" i="5" s="1"/>
  <c r="AB30" i="7"/>
  <c r="AN30" i="7"/>
  <c r="AX30" i="7"/>
  <c r="AK30" i="7"/>
  <c r="AQ30" i="7"/>
  <c r="H30" i="7"/>
  <c r="Q30" i="7"/>
  <c r="I30" i="7"/>
  <c r="P30" i="7"/>
  <c r="AY30" i="7"/>
  <c r="AI30" i="7"/>
  <c r="AD30" i="7"/>
  <c r="G30" i="7"/>
  <c r="O30" i="7"/>
  <c r="AP30" i="7"/>
  <c r="A43" i="5"/>
  <c r="A44" i="5" s="1"/>
  <c r="A45" i="5" s="1"/>
  <c r="A46" i="5" s="1"/>
  <c r="A47" i="5" s="1"/>
  <c r="A48" i="5" s="1"/>
  <c r="A49" i="5" s="1"/>
  <c r="A50" i="5" s="1"/>
  <c r="A51" i="5" s="1"/>
  <c r="A52" i="5" s="1"/>
  <c r="A53" i="5" s="1"/>
  <c r="D52" i="18"/>
  <c r="D40" i="18"/>
  <c r="D46" i="18"/>
  <c r="D44" i="18"/>
  <c r="AV30" i="7"/>
  <c r="AV30" i="91" s="1"/>
  <c r="AV35" i="91" s="1"/>
  <c r="AV37" i="91" s="1"/>
  <c r="D64" i="5" s="1"/>
  <c r="D58" i="18" s="1"/>
  <c r="E15" i="5"/>
  <c r="D15" i="17" s="1"/>
  <c r="D38" i="18"/>
  <c r="K35" i="91"/>
  <c r="K37" i="91" s="1"/>
  <c r="D20" i="5" s="1"/>
  <c r="K35" i="7"/>
  <c r="K37" i="7" s="1"/>
  <c r="E13" i="9"/>
  <c r="AW35" i="91"/>
  <c r="AW37" i="91" s="1"/>
  <c r="AT35" i="7"/>
  <c r="AT37" i="7" s="1"/>
  <c r="AT30" i="91"/>
  <c r="AT35" i="91" s="1"/>
  <c r="AT37" i="91" s="1"/>
  <c r="D62" i="5" s="1"/>
  <c r="G64" i="91"/>
  <c r="E14" i="5" s="1"/>
  <c r="D12" i="17" s="1"/>
  <c r="E29" i="88"/>
  <c r="C29" i="88" s="1"/>
  <c r="D30" i="6" s="1"/>
  <c r="E30" i="6" s="1"/>
  <c r="E41" i="6"/>
  <c r="G41" i="6" s="1"/>
  <c r="AI77" i="91"/>
  <c r="D73" i="17"/>
  <c r="D76" i="7"/>
  <c r="D77" i="7" s="1"/>
  <c r="D19" i="10"/>
  <c r="C16" i="8"/>
  <c r="G48" i="6"/>
  <c r="D6" i="18"/>
  <c r="F10" i="9"/>
  <c r="E35" i="7"/>
  <c r="E37" i="7" s="1"/>
  <c r="D11" i="10" l="1"/>
  <c r="E83" i="5"/>
  <c r="I10" i="55"/>
  <c r="AD30" i="91"/>
  <c r="AD35" i="91" s="1"/>
  <c r="AD37" i="91" s="1"/>
  <c r="D42" i="5" s="1"/>
  <c r="AD35" i="7"/>
  <c r="AD37" i="7" s="1"/>
  <c r="I35" i="7"/>
  <c r="I37" i="7" s="1"/>
  <c r="I30" i="91"/>
  <c r="I35" i="91" s="1"/>
  <c r="I37" i="91" s="1"/>
  <c r="D16" i="5" s="1"/>
  <c r="D13" i="18" s="1"/>
  <c r="AP35" i="7"/>
  <c r="AP37" i="7" s="1"/>
  <c r="AP30" i="91"/>
  <c r="AP35" i="91" s="1"/>
  <c r="AP37" i="91" s="1"/>
  <c r="D58" i="5" s="1"/>
  <c r="D53" i="18" s="1"/>
  <c r="G30" i="91"/>
  <c r="G35" i="91" s="1"/>
  <c r="G37" i="91" s="1"/>
  <c r="D14" i="5" s="1"/>
  <c r="G35" i="7"/>
  <c r="G37" i="7" s="1"/>
  <c r="AI30" i="91"/>
  <c r="AI35" i="91" s="1"/>
  <c r="AI37" i="91" s="1"/>
  <c r="D49" i="5" s="1"/>
  <c r="AI35" i="7"/>
  <c r="AI37" i="7" s="1"/>
  <c r="P35" i="7"/>
  <c r="P37" i="7" s="1"/>
  <c r="P30" i="91"/>
  <c r="P35" i="91" s="1"/>
  <c r="P37" i="91" s="1"/>
  <c r="D25" i="5" s="1"/>
  <c r="D21" i="18" s="1"/>
  <c r="Q30" i="91"/>
  <c r="Q35" i="91" s="1"/>
  <c r="Q37" i="91" s="1"/>
  <c r="D26" i="5" s="1"/>
  <c r="Q35" i="7"/>
  <c r="Q37" i="7" s="1"/>
  <c r="AQ35" i="7"/>
  <c r="AQ37" i="7" s="1"/>
  <c r="AQ30" i="91"/>
  <c r="AQ35" i="91" s="1"/>
  <c r="AQ37" i="91" s="1"/>
  <c r="D59" i="5" s="1"/>
  <c r="AX30" i="91"/>
  <c r="AX35" i="91" s="1"/>
  <c r="AX37" i="91" s="1"/>
  <c r="D66" i="5" s="1"/>
  <c r="AX35" i="7"/>
  <c r="AX37" i="7" s="1"/>
  <c r="AB30" i="91"/>
  <c r="AB35" i="91" s="1"/>
  <c r="AB37" i="91" s="1"/>
  <c r="D38" i="5" s="1"/>
  <c r="D29" i="18" s="1"/>
  <c r="AB35" i="7"/>
  <c r="AB37" i="7" s="1"/>
  <c r="O35" i="7"/>
  <c r="O37" i="7" s="1"/>
  <c r="O30" i="91"/>
  <c r="O35" i="91" s="1"/>
  <c r="O37" i="91" s="1"/>
  <c r="D24" i="5" s="1"/>
  <c r="D20" i="18" s="1"/>
  <c r="AY30" i="91"/>
  <c r="AY35" i="91" s="1"/>
  <c r="AY37" i="91" s="1"/>
  <c r="D67" i="5" s="1"/>
  <c r="D61" i="18" s="1"/>
  <c r="AY35" i="7"/>
  <c r="AY37" i="7" s="1"/>
  <c r="H30" i="91"/>
  <c r="H35" i="91" s="1"/>
  <c r="H37" i="91" s="1"/>
  <c r="D15" i="5" s="1"/>
  <c r="D12" i="18" s="1"/>
  <c r="H35" i="7"/>
  <c r="H37" i="7" s="1"/>
  <c r="AK30" i="91"/>
  <c r="AK35" i="91" s="1"/>
  <c r="AK37" i="91" s="1"/>
  <c r="D51" i="5" s="1"/>
  <c r="AK35" i="7"/>
  <c r="AK37" i="7" s="1"/>
  <c r="AN30" i="91"/>
  <c r="AN35" i="91" s="1"/>
  <c r="AN37" i="91" s="1"/>
  <c r="D56" i="5" s="1"/>
  <c r="AN35" i="7"/>
  <c r="AN37" i="7" s="1"/>
  <c r="F31" i="5"/>
  <c r="H31" i="5" s="1"/>
  <c r="F33" i="5"/>
  <c r="H33" i="5" s="1"/>
  <c r="F17" i="5"/>
  <c r="F32" i="5"/>
  <c r="H32" i="5" s="1"/>
  <c r="A54" i="5"/>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F23" i="5"/>
  <c r="H23" i="5" s="1"/>
  <c r="F63" i="5"/>
  <c r="H63" i="5" s="1"/>
  <c r="F52" i="5"/>
  <c r="H52" i="5" s="1"/>
  <c r="F28" i="5"/>
  <c r="H28" i="5" s="1"/>
  <c r="F30" i="5"/>
  <c r="H30" i="5" s="1"/>
  <c r="F64" i="5"/>
  <c r="H64" i="5" s="1"/>
  <c r="F29" i="5"/>
  <c r="H29" i="5" s="1"/>
  <c r="D56" i="18"/>
  <c r="D34" i="18"/>
  <c r="D54" i="18"/>
  <c r="D65" i="5"/>
  <c r="D59" i="18" s="1"/>
  <c r="AV35" i="7"/>
  <c r="AV37" i="7" s="1"/>
  <c r="D41" i="18"/>
  <c r="D43" i="18"/>
  <c r="D16" i="18"/>
  <c r="F50" i="5"/>
  <c r="H50" i="5" s="1"/>
  <c r="F61" i="5"/>
  <c r="H61" i="5" s="1"/>
  <c r="F37" i="5"/>
  <c r="H37" i="5" s="1"/>
  <c r="F60" i="5"/>
  <c r="H60" i="5" s="1"/>
  <c r="F46" i="5"/>
  <c r="H46" i="5" s="1"/>
  <c r="F57" i="5"/>
  <c r="H57" i="5" s="1"/>
  <c r="F20" i="5"/>
  <c r="H20" i="5" s="1"/>
  <c r="F15" i="5"/>
  <c r="H15" i="5" s="1"/>
  <c r="E52" i="6"/>
  <c r="E65" i="6" s="1"/>
  <c r="D9" i="10" s="1"/>
  <c r="F14" i="5"/>
  <c r="H14" i="5" s="1"/>
  <c r="D60" i="18"/>
  <c r="F56" i="5"/>
  <c r="H56" i="5" s="1"/>
  <c r="F49" i="5"/>
  <c r="H49" i="5" s="1"/>
  <c r="F48" i="5"/>
  <c r="H48" i="5" s="1"/>
  <c r="F38" i="5"/>
  <c r="H38" i="5" s="1"/>
  <c r="AI78" i="91"/>
  <c r="AI79" i="91" s="1"/>
  <c r="D77" i="91"/>
  <c r="D78" i="91" s="1"/>
  <c r="E62" i="91"/>
  <c r="E64" i="91" s="1"/>
  <c r="F67" i="5"/>
  <c r="H67" i="5" s="1"/>
  <c r="G52" i="6"/>
  <c r="G65" i="6" s="1"/>
  <c r="F62" i="5"/>
  <c r="H62" i="5" s="1"/>
  <c r="F22" i="5"/>
  <c r="H22" i="5" s="1"/>
  <c r="F16" i="5"/>
  <c r="H16" i="5" s="1"/>
  <c r="F36" i="5"/>
  <c r="H36" i="5" s="1"/>
  <c r="F51" i="5"/>
  <c r="H51" i="5" s="1"/>
  <c r="F66" i="5"/>
  <c r="H66" i="5" s="1"/>
  <c r="F59" i="5"/>
  <c r="H59" i="5" s="1"/>
  <c r="F26" i="5"/>
  <c r="H26" i="5" s="1"/>
  <c r="F53" i="5"/>
  <c r="H53" i="5" s="1"/>
  <c r="F24" i="5"/>
  <c r="H24" i="5" s="1"/>
  <c r="F27" i="5"/>
  <c r="H27" i="5" s="1"/>
  <c r="F58" i="5"/>
  <c r="H58" i="5" s="1"/>
  <c r="F42" i="5"/>
  <c r="H42" i="5" s="1"/>
  <c r="F39" i="5"/>
  <c r="H39" i="5" s="1"/>
  <c r="D31" i="7"/>
  <c r="F13" i="5"/>
  <c r="D78" i="7"/>
  <c r="D79" i="7" s="1"/>
  <c r="D81" i="7" s="1"/>
  <c r="D9" i="18"/>
  <c r="F25" i="5" l="1"/>
  <c r="H25" i="5" s="1"/>
  <c r="F68" i="5"/>
  <c r="H68" i="5" s="1"/>
  <c r="H83" i="5"/>
  <c r="F8" i="5"/>
  <c r="H8" i="5" s="1"/>
  <c r="AI80" i="91"/>
  <c r="AI82" i="91" s="1"/>
  <c r="D13" i="10"/>
  <c r="I26" i="55"/>
  <c r="I28" i="55" s="1"/>
  <c r="I31" i="55" s="1"/>
  <c r="G26" i="55"/>
  <c r="G28" i="55" s="1"/>
  <c r="G31" i="55" s="1"/>
  <c r="D51" i="18"/>
  <c r="D22" i="18"/>
  <c r="D11" i="18"/>
  <c r="D31" i="91"/>
  <c r="F65" i="5"/>
  <c r="H65" i="5" s="1"/>
  <c r="E12" i="5"/>
  <c r="D79" i="91"/>
  <c r="C64" i="91"/>
  <c r="D62" i="91"/>
  <c r="D10" i="18"/>
  <c r="D30" i="7"/>
  <c r="D64" i="18"/>
  <c r="H13" i="5"/>
  <c r="D80" i="91" l="1"/>
  <c r="D82" i="91" s="1"/>
  <c r="AE74" i="87"/>
  <c r="C74" i="87" s="1"/>
  <c r="F12" i="55"/>
  <c r="AE73" i="91"/>
  <c r="C73" i="91" s="1"/>
  <c r="AE76" i="7"/>
  <c r="AE77" i="7" s="1"/>
  <c r="AE31" i="7" s="1"/>
  <c r="D64" i="91"/>
  <c r="D10" i="17"/>
  <c r="F12" i="5"/>
  <c r="H12" i="5" s="1"/>
  <c r="D35" i="7"/>
  <c r="D37" i="7" s="1"/>
  <c r="D30" i="91"/>
  <c r="I12" i="55" l="1"/>
  <c r="I13" i="55" s="1"/>
  <c r="F13" i="55"/>
  <c r="D35" i="91"/>
  <c r="D37" i="91" s="1"/>
  <c r="D11" i="5" s="1"/>
  <c r="AE78" i="7"/>
  <c r="AE79" i="7" s="1"/>
  <c r="AE81" i="7" s="1"/>
  <c r="AE77" i="91"/>
  <c r="AE78" i="87"/>
  <c r="AE79" i="87" s="1"/>
  <c r="D74" i="88"/>
  <c r="E11" i="5"/>
  <c r="E69" i="5" s="1"/>
  <c r="E71" i="5" s="1"/>
  <c r="D65" i="18"/>
  <c r="AE30" i="7" l="1"/>
  <c r="AE35" i="7" s="1"/>
  <c r="AE37" i="7" s="1"/>
  <c r="D8" i="18"/>
  <c r="F11" i="5"/>
  <c r="E74" i="88"/>
  <c r="C74" i="88" s="1"/>
  <c r="D75" i="6" s="1"/>
  <c r="E75" i="6" s="1"/>
  <c r="G75" i="6" s="1"/>
  <c r="AE80" i="87"/>
  <c r="AE81" i="87" s="1"/>
  <c r="AE83" i="87" s="1"/>
  <c r="AE31" i="87"/>
  <c r="AE78" i="91"/>
  <c r="D82" i="17"/>
  <c r="D9" i="17"/>
  <c r="H11" i="5" l="1"/>
  <c r="AE79" i="91"/>
  <c r="C31" i="87"/>
  <c r="E31" i="88" s="1"/>
  <c r="AE31" i="91"/>
  <c r="AE30" i="87"/>
  <c r="AE80" i="91" l="1"/>
  <c r="AE82" i="91" s="1"/>
  <c r="AE35" i="87"/>
  <c r="AE37" i="87" s="1"/>
  <c r="AE30" i="91"/>
  <c r="AE35" i="91" s="1"/>
  <c r="AE37" i="91" s="1"/>
  <c r="D45" i="5" s="1"/>
  <c r="F45" i="5" l="1"/>
  <c r="H45" i="5" s="1"/>
  <c r="D37" i="18"/>
  <c r="D66" i="18" l="1"/>
  <c r="AG76" i="7" l="1"/>
  <c r="AG77" i="7" l="1"/>
  <c r="AG78" i="7" s="1"/>
  <c r="AG79" i="7" s="1"/>
  <c r="AG81" i="7" s="1"/>
  <c r="AG31" i="7" l="1"/>
  <c r="AG31" i="91" l="1"/>
  <c r="AG35" i="7"/>
  <c r="AG37" i="7" s="1"/>
  <c r="AG35" i="91" l="1"/>
  <c r="AG37" i="91" s="1"/>
  <c r="D47" i="5" s="1"/>
  <c r="F47" i="5" l="1"/>
  <c r="H47" i="5" s="1"/>
  <c r="D39" i="18"/>
  <c r="Y25" i="7" l="1"/>
  <c r="Y69" i="7" s="1"/>
  <c r="Y76" i="7" l="1"/>
  <c r="Y77" i="7" l="1"/>
  <c r="Y78" i="7" l="1"/>
  <c r="Y79" i="7" s="1"/>
  <c r="Y81" i="7" s="1"/>
  <c r="Y30" i="7" l="1"/>
  <c r="Y35" i="7" s="1"/>
  <c r="Y37" i="7" s="1"/>
  <c r="Y18" i="91" l="1"/>
  <c r="Y25" i="87"/>
  <c r="E18" i="88"/>
  <c r="Y25" i="91" l="1"/>
  <c r="Y70" i="91" s="1"/>
  <c r="C25" i="87"/>
  <c r="C71" i="87" s="1"/>
  <c r="C78" i="87" s="1"/>
  <c r="E25" i="88"/>
  <c r="Y71" i="87"/>
  <c r="C70" i="87" s="1"/>
  <c r="E71" i="88" l="1"/>
  <c r="Y78" i="87"/>
  <c r="Y77" i="91"/>
  <c r="E78" i="88"/>
  <c r="Y79" i="87" l="1"/>
  <c r="C79" i="87" s="1"/>
  <c r="Y78" i="91"/>
  <c r="Y80" i="87" l="1"/>
  <c r="Y81" i="87" s="1"/>
  <c r="Y83" i="87" s="1"/>
  <c r="C86" i="87" s="1"/>
  <c r="Y79" i="91"/>
  <c r="E79" i="88"/>
  <c r="C80" i="87"/>
  <c r="C81" i="87" s="1"/>
  <c r="Y80" i="91" l="1"/>
  <c r="Y82" i="91" s="1"/>
  <c r="C83" i="87"/>
  <c r="Y30" i="87"/>
  <c r="Y30" i="91" s="1"/>
  <c r="BC82" i="7"/>
  <c r="E80" i="88"/>
  <c r="E81" i="88" s="1"/>
  <c r="E83" i="88" s="1"/>
  <c r="E30" i="88" s="1"/>
  <c r="Y35" i="87"/>
  <c r="Y37" i="87" s="1"/>
  <c r="C30" i="87" l="1"/>
  <c r="C87" i="87"/>
  <c r="Y35" i="91"/>
  <c r="Y37" i="91" s="1"/>
  <c r="D35" i="5" s="1"/>
  <c r="E35" i="88"/>
  <c r="C35" i="87"/>
  <c r="C37" i="87" s="1"/>
  <c r="F35" i="5" l="1"/>
  <c r="D26" i="18"/>
  <c r="E37" i="88"/>
  <c r="H35" i="5" l="1"/>
  <c r="C82" i="88" l="1"/>
  <c r="D83" i="6" l="1"/>
  <c r="E83" i="6" s="1"/>
  <c r="G83" i="6" s="1"/>
  <c r="D84" i="6"/>
  <c r="E84" i="6" s="1"/>
  <c r="L21" i="7" l="1"/>
  <c r="L21" i="91" s="1"/>
  <c r="C21" i="91" s="1"/>
  <c r="E53" i="33"/>
  <c r="L15" i="7"/>
  <c r="L15" i="91" s="1"/>
  <c r="L17" i="7"/>
  <c r="L17" i="91" s="1"/>
  <c r="C17" i="91" s="1"/>
  <c r="L18" i="7"/>
  <c r="L18" i="91" s="1"/>
  <c r="C18" i="91" s="1"/>
  <c r="L19" i="7"/>
  <c r="L19" i="91" s="1"/>
  <c r="C19" i="91" s="1"/>
  <c r="L24" i="7"/>
  <c r="L24" i="91" s="1"/>
  <c r="C24" i="91" s="1"/>
  <c r="L20" i="7" l="1"/>
  <c r="L20" i="91" s="1"/>
  <c r="C20" i="91" s="1"/>
  <c r="L22" i="7"/>
  <c r="L22" i="91" s="1"/>
  <c r="C22" i="91" s="1"/>
  <c r="L25" i="7"/>
  <c r="L69" i="7" s="1"/>
  <c r="C68" i="7" s="1"/>
  <c r="C15" i="91"/>
  <c r="C24" i="7"/>
  <c r="D24" i="88" s="1"/>
  <c r="C24" i="88" s="1"/>
  <c r="D25" i="6" s="1"/>
  <c r="E25" i="6" s="1"/>
  <c r="G25" i="6" s="1"/>
  <c r="C22" i="7"/>
  <c r="D22" i="88" s="1"/>
  <c r="C22" i="88" s="1"/>
  <c r="D23" i="6" s="1"/>
  <c r="E23" i="6" s="1"/>
  <c r="G23" i="6" s="1"/>
  <c r="C21" i="7"/>
  <c r="D21" i="88" s="1"/>
  <c r="C21" i="88" s="1"/>
  <c r="D22" i="6" s="1"/>
  <c r="E22" i="6" s="1"/>
  <c r="C19" i="7"/>
  <c r="D19" i="88" s="1"/>
  <c r="C19" i="88" s="1"/>
  <c r="D20" i="6" s="1"/>
  <c r="E20" i="6" s="1"/>
  <c r="G20" i="6" s="1"/>
  <c r="C18" i="7"/>
  <c r="D18" i="88" s="1"/>
  <c r="C18" i="88" s="1"/>
  <c r="D19" i="6" s="1"/>
  <c r="E19" i="6" s="1"/>
  <c r="G19" i="6" s="1"/>
  <c r="C17" i="7"/>
  <c r="D17" i="88" s="1"/>
  <c r="C17" i="88" s="1"/>
  <c r="D18" i="6" s="1"/>
  <c r="E18" i="6" s="1"/>
  <c r="G18" i="6" s="1"/>
  <c r="C15" i="7"/>
  <c r="C20" i="7" l="1"/>
  <c r="D20" i="88" s="1"/>
  <c r="C20" i="88" s="1"/>
  <c r="D21" i="6" s="1"/>
  <c r="E21" i="6" s="1"/>
  <c r="G21" i="6" s="1"/>
  <c r="L25" i="91"/>
  <c r="L70" i="91" s="1"/>
  <c r="C25" i="91"/>
  <c r="L76" i="7"/>
  <c r="C25" i="7"/>
  <c r="D15" i="88"/>
  <c r="C70" i="91"/>
  <c r="C77" i="91" s="1"/>
  <c r="L77" i="7"/>
  <c r="L77" i="91" l="1"/>
  <c r="L31" i="7"/>
  <c r="C77" i="7"/>
  <c r="D79" i="88" s="1"/>
  <c r="C69" i="7"/>
  <c r="L78" i="7"/>
  <c r="L79" i="7" s="1"/>
  <c r="L81" i="7" s="1"/>
  <c r="C15" i="88"/>
  <c r="D16" i="6" s="1"/>
  <c r="D25" i="88"/>
  <c r="E16" i="6" l="1"/>
  <c r="D26" i="6"/>
  <c r="C76" i="7"/>
  <c r="D71" i="88"/>
  <c r="C71" i="88" s="1"/>
  <c r="L31" i="91"/>
  <c r="C31" i="91" s="1"/>
  <c r="C31" i="7"/>
  <c r="D31" i="88" s="1"/>
  <c r="C31" i="88" s="1"/>
  <c r="D32" i="6" s="1"/>
  <c r="E32" i="6" s="1"/>
  <c r="C25" i="88"/>
  <c r="C79" i="88"/>
  <c r="D80" i="6" s="1"/>
  <c r="E80" i="6" s="1"/>
  <c r="L78" i="91"/>
  <c r="C78" i="91" s="1"/>
  <c r="C79" i="91" s="1"/>
  <c r="C80" i="91" s="1"/>
  <c r="C82" i="91" s="1"/>
  <c r="C30" i="91" s="1"/>
  <c r="C35" i="91" s="1"/>
  <c r="C37" i="91" s="1"/>
  <c r="L30" i="7"/>
  <c r="C81" i="7"/>
  <c r="C30" i="7" s="1"/>
  <c r="C35" i="7" s="1"/>
  <c r="C37" i="7" s="1"/>
  <c r="L79" i="91" l="1"/>
  <c r="L30" i="91"/>
  <c r="L35" i="7"/>
  <c r="L37" i="7" s="1"/>
  <c r="C78" i="7"/>
  <c r="C79" i="7" s="1"/>
  <c r="C83" i="7" s="1"/>
  <c r="D78" i="88"/>
  <c r="G16" i="6"/>
  <c r="E26" i="6"/>
  <c r="BB30" i="91" l="1"/>
  <c r="L35" i="91"/>
  <c r="L37" i="91" s="1"/>
  <c r="D21" i="5" s="1"/>
  <c r="L80" i="91"/>
  <c r="L82" i="91" s="1"/>
  <c r="C78" i="88"/>
  <c r="D80" i="88"/>
  <c r="C80" i="88" l="1"/>
  <c r="C81" i="88" s="1"/>
  <c r="D81" i="88"/>
  <c r="D83" i="88" s="1"/>
  <c r="D30" i="88" s="1"/>
  <c r="D35" i="88" s="1"/>
  <c r="D69" i="5"/>
  <c r="D17" i="18"/>
  <c r="F21" i="5"/>
  <c r="D71" i="5" l="1"/>
  <c r="J74" i="5"/>
  <c r="C83" i="88"/>
  <c r="C30" i="88" s="1"/>
  <c r="D31" i="6" s="1"/>
  <c r="D82" i="6"/>
  <c r="E82" i="6" s="1"/>
  <c r="G82" i="6" s="1"/>
  <c r="C35" i="88"/>
  <c r="D37" i="88"/>
  <c r="C37" i="88" s="1"/>
  <c r="H21" i="5"/>
  <c r="H69" i="5" s="1"/>
  <c r="H71" i="5" s="1"/>
  <c r="F69" i="5"/>
  <c r="F71" i="5" s="1"/>
  <c r="F74" i="5" s="1"/>
  <c r="E31" i="6" l="1"/>
  <c r="D36" i="6"/>
  <c r="E36" i="6" l="1"/>
  <c r="D38" i="6"/>
  <c r="D72" i="6"/>
  <c r="D79" i="6" s="1"/>
  <c r="D81" i="6" s="1"/>
  <c r="E72" i="6" l="1"/>
  <c r="E79" i="6" s="1"/>
  <c r="E81" i="6" s="1"/>
  <c r="E38" i="6"/>
  <c r="D15" i="10" l="1"/>
  <c r="D17" i="10" s="1"/>
  <c r="D21" i="10" s="1"/>
  <c r="F9" i="6" s="1"/>
  <c r="E67" i="6"/>
  <c r="F22" i="6" l="1"/>
  <c r="F8" i="6"/>
  <c r="G9" i="6"/>
  <c r="G13" i="6" s="1"/>
  <c r="I9" i="6"/>
  <c r="F30" i="6"/>
  <c r="G30" i="6" s="1"/>
  <c r="F13" i="6"/>
  <c r="F26" i="6" l="1"/>
  <c r="G22" i="6"/>
  <c r="G26" i="6" s="1"/>
  <c r="G72" i="6" s="1"/>
  <c r="G79" i="6" s="1"/>
  <c r="F72" i="6"/>
  <c r="F79" i="6" s="1"/>
  <c r="F80" i="6" s="1"/>
  <c r="F81" i="6" l="1"/>
  <c r="F84" i="6" s="1"/>
  <c r="F32" i="6"/>
  <c r="G32" i="6" s="1"/>
  <c r="G80" i="6"/>
  <c r="G81" i="6" s="1"/>
  <c r="G84" i="6" l="1"/>
  <c r="F31" i="6"/>
  <c r="G31" i="6" l="1"/>
  <c r="G36" i="6" s="1"/>
  <c r="G38" i="6" s="1"/>
  <c r="G67" i="6" s="1"/>
  <c r="F36" i="6"/>
  <c r="F38" i="6" s="1"/>
</calcChain>
</file>

<file path=xl/sharedStrings.xml><?xml version="1.0" encoding="utf-8"?>
<sst xmlns="http://schemas.openxmlformats.org/spreadsheetml/2006/main" count="4276" uniqueCount="1107">
  <si>
    <t>Return on Rate Base</t>
  </si>
  <si>
    <t>Difference</t>
  </si>
  <si>
    <t>State of Washington</t>
  </si>
  <si>
    <t>Electric Utility Results of Operations</t>
  </si>
  <si>
    <t>Per Company</t>
  </si>
  <si>
    <t>Total</t>
  </si>
  <si>
    <t>Ratemaking</t>
  </si>
  <si>
    <t>Revenue</t>
  </si>
  <si>
    <t>Interest</t>
  </si>
  <si>
    <t>JimBridger Mine</t>
  </si>
  <si>
    <t>Adjustments</t>
  </si>
  <si>
    <t>Normalization</t>
  </si>
  <si>
    <t>Price Change</t>
  </si>
  <si>
    <t>Normalizing</t>
  </si>
  <si>
    <t>Allowances</t>
  </si>
  <si>
    <t>True-up</t>
  </si>
  <si>
    <t>Rate Base</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</si>
  <si>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</si>
  <si>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</si>
  <si>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</si>
  <si>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</si>
  <si>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</si>
  <si>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</si>
  <si>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</si>
  <si>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</si>
  <si>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</si>
  <si>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</si>
  <si>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</si>
  <si>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</si>
  <si>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</si>
  <si>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</si>
  <si>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</si>
  <si>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</si>
  <si>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</si>
  <si>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</si>
  <si>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</si>
  <si>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</si>
  <si>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</si>
  <si>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</si>
  <si>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</si>
  <si>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</si>
  <si>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</si>
  <si>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</si>
  <si>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</si>
  <si>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</si>
  <si>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Operating Revenue for Return:</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</si>
  <si>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</si>
  <si>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</si>
  <si>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</si>
  <si>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</si>
  <si>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</si>
  <si>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</si>
  <si>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</si>
  <si>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</si>
  <si>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</si>
  <si>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</si>
  <si>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</si>
  <si>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</si>
  <si>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</si>
  <si>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</si>
  <si>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</si>
  <si>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</si>
  <si>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</si>
  <si>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</si>
  <si>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</si>
  <si>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</si>
  <si>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</si>
  <si>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</si>
  <si>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</si>
  <si>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</si>
  <si>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</si>
  <si>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</si>
  <si>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</si>
  <si>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</si>
  <si>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</si>
  <si>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</si>
  <si>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</si>
  <si>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</si>
  <si>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</si>
  <si>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Federal Income Tax</t>
  </si>
  <si>
    <t>Jurisdiction Specific Adjusted Rate Base</t>
  </si>
  <si>
    <t>PacifiCorp Results of Operations For Ratemaking Purposes</t>
  </si>
  <si>
    <t>(1)</t>
  </si>
  <si>
    <t>(2)</t>
  </si>
  <si>
    <t>(3)</t>
  </si>
  <si>
    <t>(4)</t>
  </si>
  <si>
    <t>(5)</t>
  </si>
  <si>
    <t>Unadjusted</t>
  </si>
  <si>
    <t>Total Adjusted</t>
  </si>
  <si>
    <t>Results With</t>
  </si>
  <si>
    <t>Results</t>
  </si>
  <si>
    <t xml:space="preserve">at Present Rates </t>
  </si>
  <si>
    <t>Total Rate Base Deductions:</t>
  </si>
  <si>
    <t>Federal Income Tax-Current</t>
  </si>
  <si>
    <t>Cap.Structure</t>
  </si>
  <si>
    <t>Weighted Cost</t>
  </si>
  <si>
    <t>Long-term Debt</t>
  </si>
  <si>
    <t>Short term Debt</t>
  </si>
  <si>
    <t>Conversion Factor</t>
  </si>
  <si>
    <t>Operating Revenue Deductions:</t>
  </si>
  <si>
    <t>Uncollectible Accounts</t>
  </si>
  <si>
    <t>Franchise Tax</t>
  </si>
  <si>
    <t>WA Revenue Tax</t>
  </si>
  <si>
    <t>WUTC Fee</t>
  </si>
  <si>
    <t>Sub-Total</t>
  </si>
  <si>
    <t>Federal Income Tax @ 35%</t>
  </si>
  <si>
    <t>a) Net Rate Base - Washington Jurisdiction</t>
  </si>
  <si>
    <t>b) Proposed Rate of Return</t>
  </si>
  <si>
    <t>c) Net Operating Income Requirement</t>
  </si>
  <si>
    <t>d) Proforma Net Operating Income</t>
  </si>
  <si>
    <t>Weighted Average Cost of Capital</t>
  </si>
  <si>
    <t>customer accounting</t>
  </si>
  <si>
    <t>other taxes</t>
  </si>
  <si>
    <t>Revenue Sensitive Tax Rates</t>
  </si>
  <si>
    <t>Net Operating Income Conversion Factor</t>
  </si>
  <si>
    <t>f) NOI &gt; Revenue Conversion Factor</t>
  </si>
  <si>
    <t>Debt Rate</t>
  </si>
  <si>
    <t>Type of Capital</t>
  </si>
  <si>
    <t>Preferred Stock</t>
  </si>
  <si>
    <t>Common Stock</t>
  </si>
  <si>
    <t>Adj.</t>
  </si>
  <si>
    <t>FIT above = sum of adjustments</t>
  </si>
  <si>
    <t>NOI</t>
  </si>
  <si>
    <t>Net Rate Base</t>
  </si>
  <si>
    <t>Requirement</t>
  </si>
  <si>
    <t>No.</t>
  </si>
  <si>
    <t>Impact</t>
  </si>
  <si>
    <t>Per Books</t>
  </si>
  <si>
    <t>Net Operating Income:</t>
  </si>
  <si>
    <t>Tax Rate</t>
  </si>
  <si>
    <t>Nominal</t>
  </si>
  <si>
    <t>PacifiCorp</t>
  </si>
  <si>
    <t>PacifiCorp General Rate Case</t>
  </si>
  <si>
    <t>Mechanics of the Exhibit</t>
  </si>
  <si>
    <t>Company uses inverse known as "Net to Gross Bump-up".</t>
  </si>
  <si>
    <t>Calculation of Revenue Requirement Deficiency or (Excess):</t>
  </si>
  <si>
    <t>Table 1</t>
  </si>
  <si>
    <t>Table 2</t>
  </si>
  <si>
    <t>Net Rate Base Impacts</t>
  </si>
  <si>
    <t>Net Operating Income Impacts</t>
  </si>
  <si>
    <t>Table 3</t>
  </si>
  <si>
    <t>Rate of Return</t>
  </si>
  <si>
    <t>Table 4</t>
  </si>
  <si>
    <t>Table 5</t>
  </si>
  <si>
    <t>Table 6</t>
  </si>
  <si>
    <t>Net Operating Income "Unadjusted"</t>
  </si>
  <si>
    <t>Net Rate Base "Unadjusted"</t>
  </si>
  <si>
    <t>Net Operating Income Requirement</t>
  </si>
  <si>
    <t>Proforma Net Operating Income</t>
  </si>
  <si>
    <t>Recommended Increase (Decrease) in Net Operating Income</t>
  </si>
  <si>
    <t>NOI &gt; Revenue Conversion Factor</t>
  </si>
  <si>
    <t>Capital</t>
  </si>
  <si>
    <t>Structure</t>
  </si>
  <si>
    <t>Rate</t>
  </si>
  <si>
    <r>
      <t xml:space="preserve">Revenue Requirement Calculation </t>
    </r>
    <r>
      <rPr>
        <b/>
        <sz val="12"/>
        <rFont val="Times New Roman"/>
        <family val="1"/>
      </rPr>
      <t/>
    </r>
  </si>
  <si>
    <t xml:space="preserve">Revenue Requirement Increase (Decrease) </t>
  </si>
  <si>
    <t xml:space="preserve">Staff Recommended </t>
  </si>
  <si>
    <t>Staff Recommended</t>
  </si>
  <si>
    <t>Adjustment</t>
  </si>
  <si>
    <t xml:space="preserve">Weighted </t>
  </si>
  <si>
    <t>1*</t>
  </si>
  <si>
    <t>2*</t>
  </si>
  <si>
    <t>3*</t>
  </si>
  <si>
    <t>4*</t>
  </si>
  <si>
    <t>5*</t>
  </si>
  <si>
    <t>Sources:</t>
  </si>
  <si>
    <t>1*  From Table 5, line 5</t>
  </si>
  <si>
    <t>2*  From Table 4, line 11</t>
  </si>
  <si>
    <t>3*  Line 1 divided by line 3</t>
  </si>
  <si>
    <t>Adjusted Revenues at Present Rates</t>
  </si>
  <si>
    <t>5*  Line 5 divided by line 7.</t>
  </si>
  <si>
    <t>Notes</t>
  </si>
  <si>
    <t xml:space="preserve">Net Rate Base - Washington Jurisdiction  </t>
  </si>
  <si>
    <t xml:space="preserve">Proposed Rate of Return  </t>
  </si>
  <si>
    <t>Line 1:  From Table 2, line 77</t>
  </si>
  <si>
    <t>Line 2:  From Table 3, lines 6 or 19</t>
  </si>
  <si>
    <t>Line 3:  Line 1 times line 2</t>
  </si>
  <si>
    <t>Line 4:  From Table 1, line 74</t>
  </si>
  <si>
    <t>Line 5:  Line 3 less line 4</t>
  </si>
  <si>
    <t>Temperature</t>
  </si>
  <si>
    <t>Interest True Up</t>
  </si>
  <si>
    <t>Per</t>
  </si>
  <si>
    <t>Staff</t>
  </si>
  <si>
    <t>Per Pacificorp</t>
  </si>
  <si>
    <t>filing</t>
  </si>
  <si>
    <t>difference</t>
  </si>
  <si>
    <t>Capital Structure</t>
  </si>
  <si>
    <t>Long-term Debt / Cost</t>
  </si>
  <si>
    <t>Short term Debt / Cost</t>
  </si>
  <si>
    <t>Preferred Stock / Cost</t>
  </si>
  <si>
    <t>Common Stock / Cost</t>
  </si>
  <si>
    <t>Company</t>
  </si>
  <si>
    <t>Percentage Increase in Revenues</t>
  </si>
  <si>
    <t>Summary of Adjustments</t>
  </si>
  <si>
    <t>O &amp; M</t>
  </si>
  <si>
    <t>TAX ADJUSTMENTS</t>
  </si>
  <si>
    <t>RATE BASE</t>
  </si>
  <si>
    <t>REVENUE</t>
  </si>
  <si>
    <t>footnote</t>
  </si>
  <si>
    <t>PacifiCorp's</t>
  </si>
  <si>
    <t>A</t>
  </si>
  <si>
    <t>B</t>
  </si>
  <si>
    <t>C</t>
  </si>
  <si>
    <t>D</t>
  </si>
  <si>
    <t>E</t>
  </si>
  <si>
    <t>F</t>
  </si>
  <si>
    <t>G</t>
  </si>
  <si>
    <t>H</t>
  </si>
  <si>
    <t>Staff's</t>
  </si>
  <si>
    <t>NOI Impact</t>
  </si>
  <si>
    <t>4*  Exhibit ___(TES-2) at 1, line 1, column 3</t>
  </si>
  <si>
    <t>Increase to Revenue Requirements</t>
  </si>
  <si>
    <t>g) Revenue Requirement Deficiency (line e/line f)</t>
  </si>
  <si>
    <t>Rate Base Impact</t>
  </si>
  <si>
    <t>Increase in Net Operating Income</t>
  </si>
  <si>
    <t>e) Net Operating Income Deficiency</t>
  </si>
  <si>
    <t>REVENUES</t>
  </si>
  <si>
    <t>POWER COSTS</t>
  </si>
  <si>
    <t>STAFF PROPOSED</t>
  </si>
  <si>
    <r>
      <t xml:space="preserve">Net Operating Income </t>
    </r>
    <r>
      <rPr>
        <b/>
        <sz val="12"/>
        <rFont val="Times New Roman"/>
        <family val="1"/>
      </rPr>
      <t>Insufficiency</t>
    </r>
  </si>
  <si>
    <r>
      <t xml:space="preserve">Percentage </t>
    </r>
    <r>
      <rPr>
        <b/>
        <sz val="12"/>
        <rFont val="Times New Roman"/>
        <family val="1"/>
      </rPr>
      <t>Increase</t>
    </r>
  </si>
  <si>
    <t>Effective</t>
  </si>
  <si>
    <t>SO2</t>
  </si>
  <si>
    <t>Wheeling</t>
  </si>
  <si>
    <t>Misc. General</t>
  </si>
  <si>
    <t>Hydro</t>
  </si>
  <si>
    <t>Customer Advances</t>
  </si>
  <si>
    <t>Powerdale</t>
  </si>
  <si>
    <t>Decommissioning</t>
  </si>
  <si>
    <t>for Construction</t>
  </si>
  <si>
    <t>Hydro Removal</t>
  </si>
  <si>
    <t>DEPRECIATION/AMORTIZATION</t>
  </si>
  <si>
    <t>Miscellaneous Rate Base Adj.</t>
  </si>
  <si>
    <t>Powerdale Hydro Removal</t>
  </si>
  <si>
    <t>Trojan Unrecovered Plant</t>
  </si>
  <si>
    <t>Renewable Energy Tax Credit</t>
  </si>
  <si>
    <t>Hydro Decommissioning</t>
  </si>
  <si>
    <t>Removal of Colstrip #3</t>
  </si>
  <si>
    <t>Miscellaneous General Expense</t>
  </si>
  <si>
    <t>Remove Non-Recurring Entries</t>
  </si>
  <si>
    <t>Temperature Normalization</t>
  </si>
  <si>
    <t>Revenue Normalizing</t>
  </si>
  <si>
    <t>SO2 Emission Allowances</t>
  </si>
  <si>
    <t>Wheeling Revenue</t>
  </si>
  <si>
    <t>Green Tag Revenue</t>
  </si>
  <si>
    <t>SO</t>
  </si>
  <si>
    <t>Company Proposed</t>
  </si>
  <si>
    <t>PER COMPANY</t>
  </si>
  <si>
    <t>Staff Recommended Weighted Average Cost of Capital</t>
  </si>
  <si>
    <t>TOTAL</t>
  </si>
  <si>
    <t>SITUS</t>
  </si>
  <si>
    <t>ACCOUNT</t>
  </si>
  <si>
    <t>Type</t>
  </si>
  <si>
    <t>COMPANY</t>
  </si>
  <si>
    <t>FACTOR</t>
  </si>
  <si>
    <t>FACTOR %</t>
  </si>
  <si>
    <t>ALLOCATED</t>
  </si>
  <si>
    <t>REF#</t>
  </si>
  <si>
    <t>Adjustment to Income:</t>
  </si>
  <si>
    <t>Residential</t>
  </si>
  <si>
    <t>RES</t>
  </si>
  <si>
    <t>WA</t>
  </si>
  <si>
    <t>Situs</t>
  </si>
  <si>
    <t>3.1.1</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</si>
  <si>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</si>
  <si>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</si>
  <si>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</si>
  <si>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</si>
  <si>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</si>
  <si>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</si>
  <si>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</si>
  <si>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</si>
  <si>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</si>
  <si>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</si>
  <si>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</si>
  <si>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</si>
  <si>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</si>
  <si>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</si>
  <si>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</si>
  <si>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</si>
  <si>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</si>
  <si>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</si>
  <si>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</si>
  <si>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</si>
  <si>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</si>
  <si>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</si>
  <si>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</si>
  <si>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SNPT</t>
  </si>
  <si>
    <t>TROJP</t>
  </si>
  <si>
    <t>TROJD</t>
  </si>
  <si>
    <t>SCHMDEXP</t>
  </si>
  <si>
    <t>CA</t>
  </si>
  <si>
    <t>OR</t>
  </si>
  <si>
    <t>UT</t>
  </si>
  <si>
    <t>ID</t>
  </si>
  <si>
    <t>108D</t>
  </si>
  <si>
    <t>108D00</t>
  </si>
  <si>
    <t>108DS</t>
  </si>
  <si>
    <t>108EP</t>
  </si>
  <si>
    <t>108GP</t>
  </si>
  <si>
    <t>108HP</t>
  </si>
  <si>
    <t>108MP</t>
  </si>
  <si>
    <t>108NP</t>
  </si>
  <si>
    <t>108OP</t>
  </si>
  <si>
    <t>108SP</t>
  </si>
  <si>
    <t>108TP</t>
  </si>
  <si>
    <t>111CLG</t>
  </si>
  <si>
    <t>111CLH</t>
  </si>
  <si>
    <t>111CLS</t>
  </si>
  <si>
    <t>111IP</t>
  </si>
  <si>
    <t>182M</t>
  </si>
  <si>
    <t>186M</t>
  </si>
  <si>
    <t>390L</t>
  </si>
  <si>
    <t>392L</t>
  </si>
  <si>
    <t>399G</t>
  </si>
  <si>
    <t>399L</t>
  </si>
  <si>
    <t>403EP</t>
  </si>
  <si>
    <t>403GP</t>
  </si>
  <si>
    <t>403GV0</t>
  </si>
  <si>
    <t>403HP</t>
  </si>
  <si>
    <t>403MP</t>
  </si>
  <si>
    <t>403NP</t>
  </si>
  <si>
    <t>403OP</t>
  </si>
  <si>
    <t>403SP</t>
  </si>
  <si>
    <t>403TP</t>
  </si>
  <si>
    <t>404CLG</t>
  </si>
  <si>
    <t>404CLS</t>
  </si>
  <si>
    <t>404IP</t>
  </si>
  <si>
    <t>404M</t>
  </si>
  <si>
    <t>CWC</t>
  </si>
  <si>
    <t>D00</t>
  </si>
  <si>
    <t>DS0</t>
  </si>
  <si>
    <t>FITOTH</t>
  </si>
  <si>
    <t>FITPMI</t>
  </si>
  <si>
    <t>G00</t>
  </si>
  <si>
    <t>H00</t>
  </si>
  <si>
    <t>I00</t>
  </si>
  <si>
    <t>N00</t>
  </si>
  <si>
    <t>O00</t>
  </si>
  <si>
    <t>OWC131</t>
  </si>
  <si>
    <t>OWC135</t>
  </si>
  <si>
    <t>OWC143</t>
  </si>
  <si>
    <t>OWC232</t>
  </si>
  <si>
    <t>OWC25330</t>
  </si>
  <si>
    <t>DFA</t>
  </si>
  <si>
    <t>S00</t>
  </si>
  <si>
    <t>SCHMAF</t>
  </si>
  <si>
    <t>SCHMAP</t>
  </si>
  <si>
    <t>SCHMAT</t>
  </si>
  <si>
    <t>SCHMDF</t>
  </si>
  <si>
    <t>SCHMDP</t>
  </si>
  <si>
    <t>SCHMDT</t>
  </si>
  <si>
    <t>T00</t>
  </si>
  <si>
    <t>TS0</t>
  </si>
  <si>
    <t>182W</t>
  </si>
  <si>
    <t>OWC230</t>
  </si>
  <si>
    <t>Washington</t>
  </si>
  <si>
    <t>Adjustment to Revenues:</t>
  </si>
  <si>
    <t>Other Electric Revenues</t>
  </si>
  <si>
    <t>Adjustment to Expense:</t>
  </si>
  <si>
    <t>Distribution Maintenance</t>
  </si>
  <si>
    <t xml:space="preserve"> </t>
  </si>
  <si>
    <t>Other Electric Revenue</t>
  </si>
  <si>
    <t>Wyoming</t>
  </si>
  <si>
    <t>Idaho</t>
  </si>
  <si>
    <t>CAGW</t>
  </si>
  <si>
    <t>Below</t>
  </si>
  <si>
    <t>Adjustment Detail:</t>
  </si>
  <si>
    <t>Sales for Resale  (Account 447)</t>
  </si>
  <si>
    <t>Purchased Power (Account 555)</t>
  </si>
  <si>
    <t>CAEW</t>
  </si>
  <si>
    <t>WA Qualifying Facilities</t>
  </si>
  <si>
    <t>Wheeling (Account 565)</t>
  </si>
  <si>
    <t>Fuel Expense (Accounts 501 and 547)</t>
  </si>
  <si>
    <t>Fuel Consumed - Coal</t>
  </si>
  <si>
    <t>Fuel Consumed - Natural Gas</t>
  </si>
  <si>
    <t>Description of Adjustment</t>
  </si>
  <si>
    <t>Depreciation Reserve</t>
  </si>
  <si>
    <t>6.1.3</t>
  </si>
  <si>
    <t>CAGE</t>
  </si>
  <si>
    <t>Adjustment to Expense</t>
  </si>
  <si>
    <t>6.1.1</t>
  </si>
  <si>
    <t>Adjustment to Rate Base</t>
  </si>
  <si>
    <t>Calculation:</t>
  </si>
  <si>
    <t xml:space="preserve">Adjustment to Expense: </t>
  </si>
  <si>
    <t>8.3.1</t>
  </si>
  <si>
    <t xml:space="preserve">Adjustment to Rate Base: </t>
  </si>
  <si>
    <t>Schedule M Addition</t>
  </si>
  <si>
    <t>Miscellaneous Rate Base</t>
  </si>
  <si>
    <t>Adjustment to Rate Base:</t>
  </si>
  <si>
    <t>Current Assets:</t>
  </si>
  <si>
    <t>Other A/R</t>
  </si>
  <si>
    <t>Accounts Payable</t>
  </si>
  <si>
    <t>Prepayments:</t>
  </si>
  <si>
    <t>Prepaid Insurance</t>
  </si>
  <si>
    <t>Prepaid Taxes</t>
  </si>
  <si>
    <t>Prepayments - Other</t>
  </si>
  <si>
    <t>Miscellaneous Deferred Debits</t>
  </si>
  <si>
    <t>JBG</t>
  </si>
  <si>
    <t>JBE</t>
  </si>
  <si>
    <t>Provo Working Capital</t>
  </si>
  <si>
    <t>FERC</t>
  </si>
  <si>
    <t>Adjustment to Tax:</t>
  </si>
  <si>
    <t>Schedule M Adjustment</t>
  </si>
  <si>
    <t>Remove Unamortized AMA Balance</t>
  </si>
  <si>
    <t>WASHINGTON</t>
  </si>
  <si>
    <t>Deferred Tax Expense</t>
  </si>
  <si>
    <t>Deferred Income Tax - Federal</t>
  </si>
  <si>
    <t>Accumulated DIT</t>
  </si>
  <si>
    <t>FED Renewable Energy Tax Credit</t>
  </si>
  <si>
    <t>Adjustment to Revenue:</t>
  </si>
  <si>
    <t>Effective Price Change</t>
  </si>
  <si>
    <t>WRG</t>
  </si>
  <si>
    <t>WRE</t>
  </si>
  <si>
    <t xml:space="preserve">Total Adjustments </t>
  </si>
  <si>
    <t>Wheeling Revenue Adjustment</t>
  </si>
  <si>
    <t>Regulatory Deferred Sales</t>
  </si>
  <si>
    <t>Other Expenses</t>
  </si>
  <si>
    <t>-</t>
  </si>
  <si>
    <t>Office Supplies &amp; Exp</t>
  </si>
  <si>
    <t>Total Miscellaneous General Expense Removal</t>
  </si>
  <si>
    <t>4.4.1</t>
  </si>
  <si>
    <t>Affiliate Management Fee</t>
  </si>
  <si>
    <t>S</t>
  </si>
  <si>
    <t>12 Months Ended</t>
  </si>
  <si>
    <t>James River Offset</t>
  </si>
  <si>
    <t xml:space="preserve">Capital Recovery </t>
  </si>
  <si>
    <t>5.2.1</t>
  </si>
  <si>
    <t>Major Maintenance Allowance</t>
  </si>
  <si>
    <t>Total Offset</t>
  </si>
  <si>
    <t>Pre-merger Depreciation Expense</t>
  </si>
  <si>
    <t>Post-merger Depreciation Expense</t>
  </si>
  <si>
    <t>Taxes Other</t>
  </si>
  <si>
    <t>Deferred Income Tax Expense</t>
  </si>
  <si>
    <t>Pre-merger Plant</t>
  </si>
  <si>
    <t>Post-merger Plant</t>
  </si>
  <si>
    <t>Pre-merger Depreciation Reserve</t>
  </si>
  <si>
    <t>Post-merger Depreciation Reserve</t>
  </si>
  <si>
    <t>Deferred Income Tax Balance</t>
  </si>
  <si>
    <t>Deferred ITC</t>
  </si>
  <si>
    <t>CAEE</t>
  </si>
  <si>
    <t>Other Interest Expense - Restating</t>
  </si>
  <si>
    <t>Restating:</t>
  </si>
  <si>
    <t>Weighted Cost of Debt:</t>
  </si>
  <si>
    <t>Restated Interest Expense</t>
  </si>
  <si>
    <t>7.4.2</t>
  </si>
  <si>
    <t>Tax Depreciation</t>
  </si>
  <si>
    <t>Schedule M Additions</t>
  </si>
  <si>
    <t>Schedule M Deduction</t>
  </si>
  <si>
    <t>Customer Advances for Construction</t>
  </si>
  <si>
    <t/>
  </si>
  <si>
    <t>WY-All</t>
  </si>
  <si>
    <t>8.4.1</t>
  </si>
  <si>
    <t>Total Adjustment to Expense</t>
  </si>
  <si>
    <t>Accum Prov for Decommissioning</t>
  </si>
  <si>
    <t>Asset Retirement Obligations</t>
  </si>
  <si>
    <t>FAS 143 ARO Regulatory Liability</t>
  </si>
  <si>
    <t>Total Adjustment to Rate Base</t>
  </si>
  <si>
    <t>WA Customer Service Deposit Interest</t>
  </si>
  <si>
    <t>8.10.1</t>
  </si>
  <si>
    <t>WA Customer Service Deposits</t>
  </si>
  <si>
    <t>Total Type 1</t>
  </si>
  <si>
    <t>Schedule M Addition-WA Hydro Def NPC</t>
  </si>
  <si>
    <t>3.2.1</t>
  </si>
  <si>
    <t>Schedule M - WA Low Energy Program</t>
  </si>
  <si>
    <t>Public St. &amp; Hwy</t>
  </si>
  <si>
    <t>Total Type III Adjustment to Income</t>
  </si>
  <si>
    <t>Adjustment to Operating Income:</t>
  </si>
  <si>
    <t>3.4.3</t>
  </si>
  <si>
    <t>Accum Deferred Income Taxes</t>
  </si>
  <si>
    <t>DIT Expense</t>
  </si>
  <si>
    <t>AVERAGE OF MONTHLY AVERAGE FACTORS</t>
  </si>
  <si>
    <t>West Control Area</t>
  </si>
  <si>
    <t>DESCRIPTION</t>
  </si>
  <si>
    <t>FERC-UPL</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</si>
  <si>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</si>
  <si>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</si>
  <si>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</si>
  <si>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</si>
  <si>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</si>
  <si>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</si>
  <si>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</si>
  <si>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</si>
  <si>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</si>
  <si>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</si>
  <si>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</si>
  <si>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</si>
  <si>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</si>
  <si>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</si>
  <si>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</si>
  <si>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</si>
  <si>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</si>
  <si>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</si>
  <si>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</si>
  <si>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</si>
  <si>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</si>
  <si>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</si>
  <si>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</si>
  <si>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</si>
  <si>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</si>
  <si>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</si>
  <si>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</si>
  <si>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</si>
  <si>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</si>
  <si>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</si>
  <si>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</si>
  <si>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</si>
  <si>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</si>
  <si>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Washington General Rate Case December 2009</t>
  </si>
  <si>
    <t>Total Wheeling Revenue Adjustment</t>
  </si>
  <si>
    <t>Wheeling Imbalance Expense</t>
  </si>
  <si>
    <t>Normalized Wheeling Revenues</t>
  </si>
  <si>
    <t>4.1</t>
  </si>
  <si>
    <t>Miscellaneous General Expense Adjustment</t>
  </si>
  <si>
    <t>Non-utility Flights</t>
  </si>
  <si>
    <t>Advertising Expense</t>
  </si>
  <si>
    <t>4.1.1</t>
  </si>
  <si>
    <t>4.2</t>
  </si>
  <si>
    <t>General Wage Increase  - Annualization</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</si>
  <si>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</si>
  <si>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</si>
  <si>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</si>
  <si>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</si>
  <si>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</si>
  <si>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</si>
  <si>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</si>
  <si>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</si>
  <si>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</si>
  <si>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</si>
  <si>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</si>
  <si>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</si>
  <si>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t>
  </si>
  <si>
    <t xml:space="preserve">Proforma General Wage Increase </t>
  </si>
  <si>
    <t>4.4</t>
  </si>
  <si>
    <t>Pension Curtailment</t>
  </si>
  <si>
    <t>Remove amortization in unadjusted results</t>
  </si>
  <si>
    <t>4.6</t>
  </si>
  <si>
    <t>DSM Removal Adjustment</t>
  </si>
  <si>
    <t>Def Inc Tax Expense</t>
  </si>
  <si>
    <t>Accum Def Inc Tax Balance</t>
  </si>
  <si>
    <t>4.7</t>
  </si>
  <si>
    <t>4.7.1</t>
  </si>
  <si>
    <t>Total Non-Recurring Entries</t>
  </si>
  <si>
    <t>4.8</t>
  </si>
  <si>
    <t>4.8.1</t>
  </si>
  <si>
    <t>Adjustments to Tax:</t>
  </si>
  <si>
    <t>Net Power Costs - Restating</t>
  </si>
  <si>
    <t>447NPC</t>
  </si>
  <si>
    <t>Total Sales for Resale</t>
  </si>
  <si>
    <t>555NPC</t>
  </si>
  <si>
    <t>Other Generation Expenses</t>
  </si>
  <si>
    <t>Total Purchased Power</t>
  </si>
  <si>
    <t>565NPC</t>
  </si>
  <si>
    <t>Total Wheeling Expense</t>
  </si>
  <si>
    <t>501NPC</t>
  </si>
  <si>
    <t>547NPC</t>
  </si>
  <si>
    <t>Total Fuel and Other Expense</t>
  </si>
  <si>
    <t>Total Net Power Cost Adjustment - Restating</t>
  </si>
  <si>
    <t>Net Power Costs - Proforma</t>
  </si>
  <si>
    <t>Total Net Power Cost Adjustment - Pro Forma</t>
  </si>
  <si>
    <t>BPA Residential Exchange</t>
  </si>
  <si>
    <t>Purchased Power Expense</t>
  </si>
  <si>
    <t>James River Royalty Offset</t>
  </si>
  <si>
    <t>Remove Base Data:</t>
  </si>
  <si>
    <t>6.1</t>
  </si>
  <si>
    <t>Allocation Correction to Booked Reserve</t>
  </si>
  <si>
    <t xml:space="preserve">Adjustment to Reserve </t>
  </si>
  <si>
    <t>Malin Midpoint Adjustment</t>
  </si>
  <si>
    <t>AFUDC - Equity</t>
  </si>
  <si>
    <t>WA Public Utility Tax Rate</t>
  </si>
  <si>
    <t>Normalized WA Public Utility Tax</t>
  </si>
  <si>
    <t>ADIT</t>
  </si>
  <si>
    <t>Remove Deferred State Tax Expense</t>
  </si>
  <si>
    <t>ADIT Balance</t>
  </si>
  <si>
    <t>Jim Bridger Mine Rate Base Adjustment</t>
  </si>
  <si>
    <t xml:space="preserve">Environmental Remediation </t>
  </si>
  <si>
    <t>Remove Environ. Cost Amort. as Booked</t>
  </si>
  <si>
    <t>Add back Third West Amortization</t>
  </si>
  <si>
    <t>Add back Minor Remed. Projects Cost</t>
  </si>
  <si>
    <t>Remove Environ. Reg. Asset as Booked</t>
  </si>
  <si>
    <t>Add back Third West Regulatory Asset</t>
  </si>
  <si>
    <t>8.3.4</t>
  </si>
  <si>
    <t xml:space="preserve">Other Msc. Df. Crd. </t>
  </si>
  <si>
    <t>Asset Retir. Oblig.</t>
  </si>
  <si>
    <t>ARO Reg Liability</t>
  </si>
  <si>
    <t>OWC254105</t>
  </si>
  <si>
    <t>8.5.2</t>
  </si>
  <si>
    <t xml:space="preserve">(Cont) Miscellaneous Rate Base </t>
  </si>
  <si>
    <t>Schedule M Add - Joseph Settlement</t>
  </si>
  <si>
    <t>8.5.3</t>
  </si>
  <si>
    <t>Schedule M Add - Hermiston</t>
  </si>
  <si>
    <t>Schedule M Deduct - Prepaid Property taxes</t>
  </si>
  <si>
    <t>Schedule M Deduct - Other Prepaids</t>
  </si>
  <si>
    <t>Removal of Colstrip #4 AFUDC</t>
  </si>
  <si>
    <t>8.6.2</t>
  </si>
  <si>
    <t>Remove Booked Amortization</t>
  </si>
  <si>
    <t>8.7.1</t>
  </si>
  <si>
    <t>Unrecoverd Plant Regulatory Asset:</t>
  </si>
  <si>
    <t>8.7.3</t>
  </si>
  <si>
    <t>Decommissioning Reg Asset:</t>
  </si>
  <si>
    <t>Powerdale Decommissioning Reg Asset</t>
  </si>
  <si>
    <t>8.7.4</t>
  </si>
  <si>
    <t>Regulatory Offset</t>
  </si>
  <si>
    <t>8.7.6</t>
  </si>
  <si>
    <t>AMA ADIT Def Inc Tax Balance</t>
  </si>
  <si>
    <t>Trojan Unrecovered Plant Adjustment</t>
  </si>
  <si>
    <t>8.8.1</t>
  </si>
  <si>
    <t>8.10</t>
  </si>
  <si>
    <t>STAFF ADJUSTMENT</t>
  </si>
  <si>
    <t xml:space="preserve">Green Tag </t>
  </si>
  <si>
    <t>Revenues</t>
  </si>
  <si>
    <t>Gen Wage Increase Annual.</t>
  </si>
  <si>
    <t>PF Gen Wage Increase</t>
  </si>
  <si>
    <t>Net Power Costs-Restating</t>
  </si>
  <si>
    <t>Net Power Costs - Pro Forma</t>
  </si>
  <si>
    <t>RESTATING ----&gt;</t>
  </si>
  <si>
    <t>PRO FORMA -----&gt;</t>
  </si>
  <si>
    <t>7.2.1</t>
  </si>
  <si>
    <t>Environmental Remediation</t>
  </si>
  <si>
    <t>Sale (cont.)</t>
  </si>
  <si>
    <t>Trojan Unrecovered Plant Adj</t>
  </si>
  <si>
    <t>SO2 Emissions</t>
  </si>
  <si>
    <t>Gen Wage Increase</t>
  </si>
  <si>
    <t>Miscellaneous General Expense Adj.</t>
  </si>
  <si>
    <t>Malin Midpoint</t>
  </si>
  <si>
    <t>Remove Def State Tax Exp</t>
  </si>
  <si>
    <t>Miscellaneous Rate Base (cont)</t>
  </si>
  <si>
    <t>Restating</t>
  </si>
  <si>
    <t>Pro Forma</t>
  </si>
  <si>
    <t>a.  Uncollectible Accounts (FERC Account 904)</t>
  </si>
  <si>
    <t>b.  General Business Revenues</t>
  </si>
  <si>
    <t>Ref 2.2, line 2</t>
  </si>
  <si>
    <t>Uncollectible Accounts %</t>
  </si>
  <si>
    <t>a/b</t>
  </si>
  <si>
    <t>Net Power Costs Restating</t>
  </si>
  <si>
    <t>Net Power Costs Pro Forma</t>
  </si>
  <si>
    <t>Miscellaneous Rate Base Adj. (cont.)</t>
  </si>
  <si>
    <t>3.3</t>
  </si>
  <si>
    <t>3.4</t>
  </si>
  <si>
    <t>3.6</t>
  </si>
  <si>
    <t>4.5</t>
  </si>
  <si>
    <t>WA Situs =</t>
  </si>
  <si>
    <t>cross check</t>
  </si>
  <si>
    <t>Ref 2.14, line 890</t>
  </si>
  <si>
    <t xml:space="preserve">Misc. Deferred Debits </t>
  </si>
  <si>
    <t xml:space="preserve">Accum. Deferred Income Tax </t>
  </si>
  <si>
    <t xml:space="preserve">Schedule "M" additions </t>
  </si>
  <si>
    <t xml:space="preserve">Schedule "M" deductions </t>
  </si>
  <si>
    <t>Gen Wage Increase Annualized</t>
  </si>
  <si>
    <t>Revenue Normalization</t>
  </si>
  <si>
    <t>Total Adjustments</t>
  </si>
  <si>
    <t>Expense</t>
  </si>
  <si>
    <t>ALLOC</t>
  </si>
  <si>
    <t>ACCT</t>
  </si>
  <si>
    <t>for the twelve months ended December 2009</t>
  </si>
  <si>
    <t>For The Twelve Months Ended December 2009 - Washington</t>
  </si>
  <si>
    <t>Appendix to Exhibit No. ___ (MDF-2)</t>
  </si>
  <si>
    <t>Comm Basis Rpt</t>
  </si>
  <si>
    <t>Schedule M Addition-BPA NW Pwr WA</t>
  </si>
  <si>
    <t>Other</t>
  </si>
  <si>
    <t>PRO</t>
  </si>
  <si>
    <t>Restating Adjustment:</t>
  </si>
  <si>
    <t>Remove 2010 Booked Rev (including accruals)</t>
  </si>
  <si>
    <t>Add 2010 Actual Rev from ECA Resources</t>
  </si>
  <si>
    <t>Add 2010 Actual Rev from WCA Resources</t>
  </si>
  <si>
    <t>Pro Forma Adjustment:</t>
  </si>
  <si>
    <t>Remove All REC Revenues from Results</t>
  </si>
  <si>
    <t>Total 2010 REC Revenues per Books (including Accruals)</t>
  </si>
  <si>
    <t>2010 Actual Revenues from ECA Resources</t>
  </si>
  <si>
    <t>2011 Actual Revenues from WCA Resources</t>
  </si>
  <si>
    <t>Variance in Revenues due to Accrual based Accounting</t>
  </si>
  <si>
    <t>Variance Attributable to ECA Resources</t>
  </si>
  <si>
    <t>Variance Attributable to WCA Resources</t>
  </si>
  <si>
    <t>Total 2010 REC Revenues from ECA Resources</t>
  </si>
  <si>
    <t>Total 2010 REC Revenues from WCA Resources</t>
  </si>
  <si>
    <t>Actual Wheeling Revenues 12 ME Dec 2010</t>
  </si>
  <si>
    <t>Outside Services</t>
  </si>
  <si>
    <t>Centennial Expenses</t>
  </si>
  <si>
    <t>Meter Reading Expense</t>
  </si>
  <si>
    <t>Meter Additions - Distribution Plant</t>
  </si>
  <si>
    <t>Meter Additions - General Plant</t>
  </si>
  <si>
    <t>AMA Accum Def Inc Tax</t>
  </si>
  <si>
    <t>Trans Alta Sale Liability</t>
  </si>
  <si>
    <t>Settlement Fees</t>
  </si>
  <si>
    <t>Total settlements</t>
  </si>
  <si>
    <t>Set up CEMA Regulatory Asset</t>
  </si>
  <si>
    <t>Record Local 127 pension curtailment</t>
  </si>
  <si>
    <t>Jim Bridger Turbine upgrade</t>
  </si>
  <si>
    <t>Tax Adjustments:</t>
  </si>
  <si>
    <t>Sch M Adj - CA January 2010 Storm Costs</t>
  </si>
  <si>
    <t>Pension and Postretirement Curtailment and Date Change</t>
  </si>
  <si>
    <t>Pro Forma amortization</t>
  </si>
  <si>
    <t>DSM Revenue and Expense Removal</t>
  </si>
  <si>
    <t>Adjustment toRevenue:</t>
  </si>
  <si>
    <t>Remove DSM Revenue</t>
  </si>
  <si>
    <t>Remove DSM Amortization Expense</t>
  </si>
  <si>
    <t>Adjustment to tax:</t>
  </si>
  <si>
    <t>Inverted Rates Advertising</t>
  </si>
  <si>
    <t>Remove Wyoming advertising</t>
  </si>
  <si>
    <t>MEHC Transition Cost Amortization</t>
  </si>
  <si>
    <t>Remove amortization expense from base period</t>
  </si>
  <si>
    <t>Remove SERP portion of Cross Charge</t>
  </si>
  <si>
    <t>AdjustmentDetail:</t>
  </si>
  <si>
    <t>MEHC Cross Charge booked above the line - 12 ME Dec 2010</t>
  </si>
  <si>
    <t>Remove SERP charges included above the  line</t>
  </si>
  <si>
    <t>Adjusted MEHC Cross Charge</t>
  </si>
  <si>
    <t>Remove expense credited from reg Asset set up</t>
  </si>
  <si>
    <t>remove expense credited from CA reg Asset set up</t>
  </si>
  <si>
    <t>Adjustment to RateBase:</t>
  </si>
  <si>
    <t>Remove rate base from base period</t>
  </si>
  <si>
    <t>Sch M Sdj. March 2006 Trans Plan Costs - WA</t>
  </si>
  <si>
    <t>Insurance Expense</t>
  </si>
  <si>
    <t>Commission Basis Report December 2010</t>
  </si>
  <si>
    <t>Non-firm sales</t>
  </si>
  <si>
    <t>REC</t>
  </si>
  <si>
    <t>Non-firm</t>
  </si>
  <si>
    <t>Net Depreciation Expense - Sch M</t>
  </si>
  <si>
    <t>Deferred Income Tax</t>
  </si>
  <si>
    <t>ADIT Average balance</t>
  </si>
  <si>
    <t>Adjustment to Reserve for Projected Spend/Accrual detail:</t>
  </si>
  <si>
    <t>December 2010 AMA Reserve balance</t>
  </si>
  <si>
    <t>December 2011 AMA Reserve balance</t>
  </si>
  <si>
    <t>Total Adjustment to AMA Reserve</t>
  </si>
  <si>
    <t>Remove from Base Period:</t>
  </si>
  <si>
    <t>Oregon Business Energy Tax Credit</t>
  </si>
  <si>
    <t>WA Flow Through Adjustment</t>
  </si>
  <si>
    <t>Adjustment toTax:</t>
  </si>
  <si>
    <t>Accum Def Tax Balance</t>
  </si>
  <si>
    <t>Total Account 190</t>
  </si>
  <si>
    <t>Total Account 282</t>
  </si>
  <si>
    <t>Net Change to Rate base Tax Accounts</t>
  </si>
  <si>
    <t>WA Public Utility Tax Adjustmenet</t>
  </si>
  <si>
    <t>Base Period WA Public Utility Tax</t>
  </si>
  <si>
    <t>Normalized Revenues from page 3.1.1</t>
  </si>
  <si>
    <t>Normalized Adjustment to bring WA Public Utility Tax in line w/Normalized Revenues</t>
  </si>
  <si>
    <t>ADIT Balance Adjustment</t>
  </si>
  <si>
    <t>Adjustment to Tax</t>
  </si>
  <si>
    <t>Cholla SHL</t>
  </si>
  <si>
    <t>Accel Amort of Pollution Cntrl Facilities</t>
  </si>
  <si>
    <t>California</t>
  </si>
  <si>
    <t xml:space="preserve">CA </t>
  </si>
  <si>
    <t>Oregon</t>
  </si>
  <si>
    <t>Utah</t>
  </si>
  <si>
    <t>Repair Deduction Beg/End Avg bal</t>
  </si>
  <si>
    <t>Adjustment to Deferred Tax Expense:</t>
  </si>
  <si>
    <t>Depreciation Flow-Through - CA</t>
  </si>
  <si>
    <t>Depreciation Flow-Through - ID</t>
  </si>
  <si>
    <t>Depreciation Flow-Through - FERC</t>
  </si>
  <si>
    <t>Depreciation Flow-Through - Other</t>
  </si>
  <si>
    <t>Depreciation Flow-Through - OR</t>
  </si>
  <si>
    <t>Depreciation Flow-Through -UT</t>
  </si>
  <si>
    <t>Depreciation Flow-Through - WA</t>
  </si>
  <si>
    <t>Depreciation Flow-Through -WY</t>
  </si>
  <si>
    <t>WY_All</t>
  </si>
  <si>
    <t>Coal Mine</t>
  </si>
  <si>
    <t>Misc Deferred Debits</t>
  </si>
  <si>
    <t>Mining Plant Accumulated Deprec.</t>
  </si>
  <si>
    <t>OWC233</t>
  </si>
  <si>
    <t>Materials and Supplies:</t>
  </si>
  <si>
    <t>Prepayments -Coal</t>
  </si>
  <si>
    <t>Materials and Supplies</t>
  </si>
  <si>
    <t>Decomm Reg Asset Amortization</t>
  </si>
  <si>
    <t>Remove Booked Regulatory Asset</t>
  </si>
  <si>
    <t>Schedule M Decommissioning</t>
  </si>
  <si>
    <t>Reg Asset Amortization Adjustment</t>
  </si>
  <si>
    <t>Trojan Removal Adjustment</t>
  </si>
  <si>
    <t>Chehalis Amortization</t>
  </si>
  <si>
    <t>Adjust Grid West - WA Amortization</t>
  </si>
  <si>
    <t>Adjust Chehalis Rate base</t>
  </si>
  <si>
    <t xml:space="preserve">Adjust Grid West - WA </t>
  </si>
  <si>
    <t>Accumulated Deferred Tax Balance</t>
  </si>
  <si>
    <t xml:space="preserve">Trojan Amort </t>
  </si>
  <si>
    <t>Trojan Decommissioning Cost</t>
  </si>
  <si>
    <t>Major Plant Additions</t>
  </si>
  <si>
    <t>AMR Savings</t>
  </si>
  <si>
    <t>Pension/postretirement</t>
  </si>
  <si>
    <t>Curtailment &amp; date change</t>
  </si>
  <si>
    <t>MEHC Transition</t>
  </si>
  <si>
    <t>Cost Amort</t>
  </si>
  <si>
    <t>Affil Mgmt Fee</t>
  </si>
  <si>
    <t xml:space="preserve">Insurance </t>
  </si>
  <si>
    <t>5.1.1</t>
  </si>
  <si>
    <t>WA Flow-Through</t>
  </si>
  <si>
    <t>8.6.1</t>
  </si>
  <si>
    <t>Reg Asset</t>
  </si>
  <si>
    <r>
      <t>Industrial</t>
    </r>
    <r>
      <rPr>
        <vertAlign val="superscript"/>
        <sz val="12"/>
        <rFont val="Calibri"/>
        <family val="2"/>
        <scheme val="minor"/>
      </rPr>
      <t>1</t>
    </r>
  </si>
  <si>
    <r>
      <t>1</t>
    </r>
    <r>
      <rPr>
        <sz val="12"/>
        <rFont val="Calibri"/>
        <family val="2"/>
        <scheme val="minor"/>
      </rPr>
      <t>Includes Irrigation</t>
    </r>
  </si>
  <si>
    <r>
      <t>Industrial</t>
    </r>
    <r>
      <rPr>
        <vertAlign val="superscript"/>
        <sz val="10"/>
        <color indexed="8"/>
        <rFont val="Calibri"/>
        <family val="2"/>
        <scheme val="minor"/>
      </rPr>
      <t>1</t>
    </r>
  </si>
  <si>
    <r>
      <t xml:space="preserve">1 </t>
    </r>
    <r>
      <rPr>
        <sz val="10"/>
        <rFont val="Calibri"/>
        <family val="2"/>
        <scheme val="minor"/>
      </rPr>
      <t>Includes Irrigation</t>
    </r>
  </si>
  <si>
    <t>=</t>
  </si>
  <si>
    <t>Meter Retirements</t>
  </si>
  <si>
    <t>Accumulated Depreciation</t>
  </si>
  <si>
    <t>Depreciation Expense - Meters</t>
  </si>
  <si>
    <t>Depreciation Expense - General Plant</t>
  </si>
  <si>
    <t>Accumulated Deferred Income Tax Balance</t>
  </si>
  <si>
    <t>Pension &amp; Postretirement Curtailment</t>
  </si>
  <si>
    <t>DSM Revenue</t>
  </si>
  <si>
    <t>and Expense Removal</t>
  </si>
  <si>
    <t>Cost Amortization</t>
  </si>
  <si>
    <t>Affliate Management Fee</t>
  </si>
  <si>
    <t>Insurance</t>
  </si>
  <si>
    <t xml:space="preserve">WA Flow-Through </t>
  </si>
  <si>
    <t>7.7.1</t>
  </si>
  <si>
    <t>WA Public Utility Tax</t>
  </si>
  <si>
    <t>Customer Service</t>
  </si>
  <si>
    <t>Deposits</t>
  </si>
  <si>
    <t>Schedule M Add - TGS Buyout</t>
  </si>
  <si>
    <t>Regulatory Asset</t>
  </si>
  <si>
    <t>Affiliate Mgmt Fee</t>
  </si>
  <si>
    <t>Net Power Costs ProForma</t>
  </si>
  <si>
    <t>JimBridger Mine Rate Base</t>
  </si>
  <si>
    <t>(Cont. 3) Miscellaneous Rate Base</t>
  </si>
  <si>
    <t>Regulatory Asset Amortization</t>
  </si>
  <si>
    <t>Trojan Removal Adj.</t>
  </si>
  <si>
    <t>Remove Non-recurring Entries</t>
  </si>
  <si>
    <t>DSM Revenue &amp; Expense Removal</t>
  </si>
  <si>
    <t>Federal Tax Credit</t>
  </si>
  <si>
    <t>REC Revenues</t>
  </si>
  <si>
    <t>Wage &amp; Employee Benefits - Pro Forma</t>
  </si>
  <si>
    <t>Wage &amp; Employee Benefits Annualization</t>
  </si>
  <si>
    <t>3.1</t>
  </si>
  <si>
    <t>3.2</t>
  </si>
  <si>
    <t>Pension &amp; Post-retirement Curtailment</t>
  </si>
  <si>
    <t>Inverted rates Advertising</t>
  </si>
  <si>
    <t>4.9</t>
  </si>
  <si>
    <t>4.10</t>
  </si>
  <si>
    <t>4.11</t>
  </si>
  <si>
    <t>5.2</t>
  </si>
  <si>
    <t>5.3</t>
  </si>
  <si>
    <t>Colstrip #3 Removal</t>
  </si>
  <si>
    <t>5.4</t>
  </si>
  <si>
    <t>WA Flow-Through (cont.)</t>
  </si>
  <si>
    <t>WA Public Utility Tax Adj.</t>
  </si>
  <si>
    <r>
      <t>Impact per Filing</t>
    </r>
    <r>
      <rPr>
        <vertAlign val="superscript"/>
        <sz val="12"/>
        <rFont val="Calibri"/>
        <family val="2"/>
      </rPr>
      <t>1</t>
    </r>
  </si>
  <si>
    <t>Description of Company Adjustment:</t>
  </si>
  <si>
    <t>Results of Operations - December 2010</t>
  </si>
  <si>
    <t>Results of Operations - Dec 2010</t>
  </si>
  <si>
    <t>WA General Rate Case - December 2010</t>
  </si>
  <si>
    <t>Remove 12 ME Dec 2010 Allowance sales</t>
  </si>
  <si>
    <t>Wyo-PPL</t>
  </si>
  <si>
    <t xml:space="preserve"> Wyo-UPL</t>
  </si>
  <si>
    <t>NON-UTIL</t>
  </si>
  <si>
    <t>math check</t>
  </si>
  <si>
    <t>NON-UTIL INT</t>
  </si>
  <si>
    <t>SCHMDT Amortization Expense</t>
  </si>
  <si>
    <t>SCHMAEXP</t>
  </si>
  <si>
    <t>System Generation Cholla Transaction</t>
  </si>
  <si>
    <t>SGCT</t>
  </si>
  <si>
    <t>Add 12 ME Dec 2011 Amortization</t>
  </si>
  <si>
    <t>Washington General Rate Case December 2010</t>
  </si>
  <si>
    <t>Description of Company Adjustment</t>
  </si>
  <si>
    <t>IDU</t>
  </si>
  <si>
    <t>Description of Staff Adjustment</t>
  </si>
  <si>
    <t>4.3.1</t>
  </si>
  <si>
    <t>Automated Meter Reading Savings</t>
  </si>
  <si>
    <t>4.4.4</t>
  </si>
  <si>
    <t>4.5.1</t>
  </si>
  <si>
    <t>Remove East Side Electric Lake Charges</t>
  </si>
  <si>
    <t>Sch M Adj - Deferred Coal Cost - Arch</t>
  </si>
  <si>
    <t>Sch M Adj - Reg Liability - Deferred Benefit</t>
  </si>
  <si>
    <t>4.6.1</t>
  </si>
  <si>
    <t>4.6.2</t>
  </si>
  <si>
    <t>4.6.4</t>
  </si>
  <si>
    <t>4.7.2</t>
  </si>
  <si>
    <t>Description of  Company Adjustment:</t>
  </si>
  <si>
    <t>Limit per commitment WA 4</t>
  </si>
  <si>
    <t>4.10.1</t>
  </si>
  <si>
    <t>4.12.1</t>
  </si>
  <si>
    <t>Washington General Rate Case - December 2010</t>
  </si>
  <si>
    <t>Advertising Adjustment</t>
  </si>
  <si>
    <t>WA Advertising Expense</t>
  </si>
  <si>
    <t>Other States Advertising Expense</t>
  </si>
  <si>
    <t>Memberships and Subscriptions</t>
  </si>
  <si>
    <t>Remove Memberships As Booked</t>
  </si>
  <si>
    <t>4.13.4</t>
  </si>
  <si>
    <t>WY-ALL</t>
  </si>
  <si>
    <t>Add Back Memberships on State Specific Factors</t>
  </si>
  <si>
    <t>Firm Sales - Pacific</t>
  </si>
  <si>
    <t>Firm Demand - Pacific</t>
  </si>
  <si>
    <t>Firm Energy</t>
  </si>
  <si>
    <t>Firm</t>
  </si>
  <si>
    <t>Non Firm</t>
  </si>
  <si>
    <t xml:space="preserve"> Washington General Rate Case - December 2010 </t>
  </si>
  <si>
    <t>Firm Sales</t>
  </si>
  <si>
    <t>Non-firm Sales</t>
  </si>
  <si>
    <t>Firm Demand</t>
  </si>
  <si>
    <t>5.3.1</t>
  </si>
  <si>
    <t>5.4.2</t>
  </si>
  <si>
    <t>5.4.1</t>
  </si>
  <si>
    <t>5.4.3</t>
  </si>
  <si>
    <t>6.1.2</t>
  </si>
  <si>
    <t>7.2.2</t>
  </si>
  <si>
    <t>UT Renewable Energy Systems Tax Credit</t>
  </si>
  <si>
    <t>Tab B5</t>
  </si>
  <si>
    <t>2011 Fiscal Year Low Income Home Energy Assistance Program (LIHEAP) Credit</t>
  </si>
  <si>
    <t>7.4.1</t>
  </si>
  <si>
    <t>Net WA Public Utility Tax Adjustment</t>
  </si>
  <si>
    <t>WYP</t>
  </si>
  <si>
    <t>Total 41010</t>
  </si>
  <si>
    <t>7.6.4</t>
  </si>
  <si>
    <t>Total 41110</t>
  </si>
  <si>
    <t>Net Deferred Tax Expense Change</t>
  </si>
  <si>
    <t xml:space="preserve">                          -</t>
  </si>
  <si>
    <t xml:space="preserve">Washington General Rate Case - December 2010 </t>
  </si>
  <si>
    <t>8.1.1</t>
  </si>
  <si>
    <t>8.6.3</t>
  </si>
  <si>
    <t>Operation &amp; Maintenance Expense</t>
  </si>
  <si>
    <t>Hydraulic Expense</t>
  </si>
  <si>
    <t>Misc. Hydro Expense</t>
  </si>
  <si>
    <t>Maintenance of Structures</t>
  </si>
  <si>
    <t>Maintenance of Dams and Waterways</t>
  </si>
  <si>
    <t>Maintenance of Misc. Hydro Plant</t>
  </si>
  <si>
    <t xml:space="preserve">Remove Reg Dec 2010 AMA Asset </t>
  </si>
  <si>
    <t>Page</t>
  </si>
  <si>
    <t>Condit Removal</t>
  </si>
  <si>
    <t>Operation - Super &amp; Eng</t>
  </si>
  <si>
    <t>Hydro - Other</t>
  </si>
  <si>
    <t>Misc. Hydro</t>
  </si>
  <si>
    <t>Maintenance - Structures</t>
  </si>
  <si>
    <t>Maintenance - Dams</t>
  </si>
  <si>
    <t>Maintenance - Electric Plant</t>
  </si>
  <si>
    <t>Maintenance - Misc Hydro Plant</t>
  </si>
  <si>
    <t xml:space="preserve">  Total O&amp;M</t>
  </si>
  <si>
    <t>Land and Land Rights</t>
  </si>
  <si>
    <t>Structures and Improvements</t>
  </si>
  <si>
    <t>Reservoirs, Dams and Waterways</t>
  </si>
  <si>
    <t>Waterwheel, Turbines &amp; Generators</t>
  </si>
  <si>
    <t>Accessory Electric Equipment</t>
  </si>
  <si>
    <t>Misc. Power Plant Equipment</t>
  </si>
  <si>
    <t>Roads, Railroads and Bridges</t>
  </si>
  <si>
    <t xml:space="preserve">  Total Electric Plant in Service</t>
  </si>
  <si>
    <t>Hydro Plant Accum Depr</t>
  </si>
  <si>
    <t xml:space="preserve">  Net Rate Base</t>
  </si>
  <si>
    <t xml:space="preserve"> CAGW </t>
  </si>
  <si>
    <t>for the twelve months ended December 2010</t>
  </si>
  <si>
    <t>Memberships &amp; Subscriptions</t>
  </si>
  <si>
    <t>WA Public Utility Tax Adjustment</t>
  </si>
  <si>
    <t>AFUDC Equity</t>
  </si>
  <si>
    <t>WA Flow-Through Adjustment</t>
  </si>
  <si>
    <t>7.6.1</t>
  </si>
  <si>
    <t>Condit Hydro Removal</t>
  </si>
  <si>
    <t>Washington General Rate Case -  December 2010</t>
  </si>
  <si>
    <t>Ancillary Revenue - WA</t>
  </si>
  <si>
    <t>Ancillary Contract Expiration</t>
  </si>
  <si>
    <t>3.7</t>
  </si>
  <si>
    <t>Ancillary Revenues</t>
  </si>
  <si>
    <t>Ancillary Revenue</t>
  </si>
  <si>
    <t>Net Power Costs-Pro Forma</t>
  </si>
  <si>
    <t>Other Interest Expense - Type 2</t>
  </si>
  <si>
    <t>Other Interest Expense - Pro Forma</t>
  </si>
  <si>
    <t>Trued-up Interest Expense</t>
  </si>
  <si>
    <t>Unadjusted Interest Expense</t>
  </si>
  <si>
    <t>Restating Interest True-up Adjustment</t>
  </si>
  <si>
    <t>Pro Forma:</t>
  </si>
  <si>
    <t>Total Pro Forma Interest True-up Adjustment</t>
  </si>
  <si>
    <t>Remove Deferred State Tax &amp; Expense Balance</t>
  </si>
  <si>
    <t>Adjustment to Rate Base (cont.)</t>
  </si>
  <si>
    <t>Trojan Removal</t>
  </si>
  <si>
    <t>Remove Deferred State Tax Expense &amp; Balance</t>
  </si>
  <si>
    <t>Production Factor</t>
  </si>
  <si>
    <t>Electric Plant In Service</t>
  </si>
  <si>
    <t>9.1.3</t>
  </si>
  <si>
    <t>Other Production</t>
  </si>
  <si>
    <t>Depreciation Expense</t>
  </si>
  <si>
    <t>Operating Expenses (Excluding Net Power Costs)</t>
  </si>
  <si>
    <t>Purchased Power Non-NPC</t>
  </si>
  <si>
    <t>System Control</t>
  </si>
  <si>
    <t xml:space="preserve">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9.1.4.  This factor is then applied to the generation related components of the revenue requirement. 
</t>
  </si>
  <si>
    <t>9.1.1</t>
  </si>
  <si>
    <t>(cont.) Production Factor</t>
  </si>
  <si>
    <t>Net Power Costs</t>
  </si>
  <si>
    <t>Sales for Resale</t>
  </si>
  <si>
    <t>Purchased Power</t>
  </si>
  <si>
    <t>Wheeling Expenses</t>
  </si>
  <si>
    <t>Fuel Expenses</t>
  </si>
  <si>
    <t>Jim Bridger Mine Rate Base</t>
  </si>
  <si>
    <t>Mining Plant Accum. Depr.</t>
  </si>
  <si>
    <t>SO2 Emission Allowance Sales</t>
  </si>
  <si>
    <t>Gain from Emission Sales</t>
  </si>
  <si>
    <t>Renewable Energy Tax Credits</t>
  </si>
  <si>
    <t>Federal Taxes</t>
  </si>
  <si>
    <t>Renewable Energy Credit Sales</t>
  </si>
  <si>
    <t xml:space="preserve">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9.1.4.  This factor is then applied to the generation related components of the revenue requirement. </t>
  </si>
  <si>
    <t>Production Factor (cont)</t>
  </si>
  <si>
    <t>Uncollectible Accounts:</t>
  </si>
  <si>
    <t>Hydraulic Exp</t>
  </si>
  <si>
    <t>Other Expense</t>
  </si>
  <si>
    <t>Misc. Customer Service</t>
  </si>
  <si>
    <t>Regulatory Commission Expense</t>
  </si>
  <si>
    <t>4.12</t>
  </si>
  <si>
    <t>4.13</t>
  </si>
  <si>
    <t>4.14</t>
  </si>
  <si>
    <t>7.7</t>
  </si>
  <si>
    <t xml:space="preserve">1.  This column is drawn from Revenue Requirements Model, Tab Exhibit NO __(RBD-2) pg 1, column E.  </t>
  </si>
  <si>
    <t>9.1/9.1.1</t>
  </si>
  <si>
    <t xml:space="preserve">Production Factor </t>
  </si>
  <si>
    <t>Pension Curtailment Gain</t>
  </si>
  <si>
    <t>Staff Adjustment for Outside Legal:</t>
  </si>
  <si>
    <t>Misc Legal Expenses</t>
  </si>
  <si>
    <t>4.1.2</t>
  </si>
  <si>
    <t>Total Staff Adjustment for Outside Legal Fees</t>
  </si>
  <si>
    <t>TOTAL STAFF ADJUSTMENT</t>
  </si>
  <si>
    <t>Self-insured Property Damage Expense</t>
  </si>
  <si>
    <t>Adjustment 4.1</t>
  </si>
  <si>
    <t xml:space="preserve">Power Update </t>
  </si>
  <si>
    <t>Energy Tax Credits</t>
  </si>
  <si>
    <t>Federal Income Tax Before Credits</t>
  </si>
  <si>
    <t>Check</t>
  </si>
  <si>
    <t>Check FIT</t>
  </si>
  <si>
    <t>Severence Pay Expense</t>
  </si>
  <si>
    <t>Liability Accidents and Damage Account 925:</t>
  </si>
  <si>
    <t>Remove existing Captive Liability Insurance Accruals</t>
  </si>
  <si>
    <t>Remove Captive Liability Insurance Premiums</t>
  </si>
  <si>
    <t>Remove Captive Liability Accruals</t>
  </si>
  <si>
    <t>Remove Captive Liability Insurance Reimbursements</t>
  </si>
  <si>
    <t>Add Six Year Average Activity</t>
  </si>
  <si>
    <t>Net Adjustment to Expense - Account 925</t>
  </si>
  <si>
    <t>Property Insurance Account 924</t>
  </si>
  <si>
    <t>Remove "Captive" Property Insurance Premiums</t>
  </si>
  <si>
    <t>Reimbursements and Accruals from FERC Account 924</t>
  </si>
  <si>
    <t>Test Period Captive Property Premium - Account 924</t>
  </si>
  <si>
    <t>Add Six Year Average Activity:</t>
  </si>
  <si>
    <t>Washington Distribution</t>
  </si>
  <si>
    <t>WCA Transmission</t>
  </si>
  <si>
    <t>WCA Non-distribution and Transmission</t>
  </si>
  <si>
    <t>Net Adjustment to Expense - Account 924</t>
  </si>
  <si>
    <t>Remove Test Period Schedule M Adjustment MEHC</t>
  </si>
  <si>
    <t>MEHC Insurance Serrvices - Premiums</t>
  </si>
  <si>
    <t>MEHC Insurance Serrvices - Receivable</t>
  </si>
  <si>
    <t>Property Insurance (same as Injuries &amp; Damages)</t>
  </si>
  <si>
    <t>Accum Def Inc Tax AMA</t>
  </si>
  <si>
    <t>Hydro Derating</t>
  </si>
  <si>
    <t>Fuel Adjustment</t>
  </si>
  <si>
    <t>Staff Adjustment for Production Factor</t>
  </si>
  <si>
    <t>Fuel Adjustment - Staff</t>
  </si>
  <si>
    <t>Hydro Derating- Staff</t>
  </si>
  <si>
    <t>Description of Staff Adjustment:</t>
  </si>
  <si>
    <t xml:space="preserve">Staff removes the Chehalis deferred maintenance from rate base. </t>
  </si>
  <si>
    <t>Docket UE-111190</t>
  </si>
  <si>
    <t>Remove Actual Expense</t>
  </si>
  <si>
    <t>various</t>
  </si>
  <si>
    <t>Pro Forma Expense</t>
  </si>
  <si>
    <t xml:space="preserve">The Memberships and Subscription Adjustment reviews the booked values of FERC account 930.2 and reallocates the entries from system to situs or below the line. </t>
  </si>
  <si>
    <t>The adjustment reflects the test year 2010 Pension Curtailment Gain Regulatory Liability and three year amortization as orderd in Docket UE-090205 beginning January 1, 2010.</t>
  </si>
  <si>
    <t>Staff has removed the wage escalation as proposed by the Company.  It also removed severence pay paid to displaced workers as being a non-revurring expense.</t>
  </si>
  <si>
    <t>Staff reviewed the Company response to WUTC Data Request 48 Confidential and reallocated certain outside leagl expenses to more closely follow the WCA methodology.</t>
  </si>
  <si>
    <t>In response to WUTC DR 101, the Company shows a new contract with Seattle City Light.  The Company in their Adjustment 3.7 removes the remaing balance of the old contract.  Staff is adding the revenue from the new contract.</t>
  </si>
  <si>
    <t>Staff Adjustment 3.7.1</t>
  </si>
  <si>
    <t>page 2 line 7</t>
  </si>
  <si>
    <t>page 2 line 11</t>
  </si>
  <si>
    <t>Staff Description of Adjustment:</t>
  </si>
  <si>
    <t>Staff's adjustment reduces the rate base for the Chehalis deferred maintenance not reflected by6 the Company.  In addition to the Company's restating adjustement to remove prepayments and other miscellaneous rate base balances per books from results as directed by the Commission in UE-100749.  The associated tax impacts related to these balances are also removed in this adjustment.</t>
  </si>
  <si>
    <t>Adjustment 4.11</t>
  </si>
  <si>
    <t>Rec Revenues</t>
  </si>
  <si>
    <t>Adjustment 3.1</t>
  </si>
  <si>
    <t>Adjustment 3.2</t>
  </si>
  <si>
    <t>Adjustment 3.3</t>
  </si>
  <si>
    <t>Adjustment 3.4</t>
  </si>
  <si>
    <t>Adjustment 3.5</t>
  </si>
  <si>
    <t>Adjustment 3.6</t>
  </si>
  <si>
    <t>Adjustment 3.7</t>
  </si>
  <si>
    <t>Adjustment 4.2</t>
  </si>
  <si>
    <t>Adjustment 4.3</t>
  </si>
  <si>
    <t>Adjustment 4.4</t>
  </si>
  <si>
    <t>Adjustment 4.5</t>
  </si>
  <si>
    <t>Adjustment 4.6</t>
  </si>
  <si>
    <t>Adjustment 4.7</t>
  </si>
  <si>
    <t>Adjustment 4.8</t>
  </si>
  <si>
    <t>Adjustment 4.9</t>
  </si>
  <si>
    <t>Adjustment 4.10</t>
  </si>
  <si>
    <t>Adjustment 4.12</t>
  </si>
  <si>
    <t>Adjustment 4.13</t>
  </si>
  <si>
    <r>
      <t xml:space="preserve"> </t>
    </r>
    <r>
      <rPr>
        <b/>
        <sz val="12"/>
        <rFont val="Calibri"/>
        <family val="2"/>
        <scheme val="minor"/>
      </rPr>
      <t>Net Adjustment to Account 928 Regulatory Commission Expense</t>
    </r>
  </si>
  <si>
    <t xml:space="preserve">Adjustment 4.14 </t>
  </si>
  <si>
    <t>Adjustment 5.1</t>
  </si>
  <si>
    <t>Adjustment 5.1.1</t>
  </si>
  <si>
    <t>Adjustment 5.2</t>
  </si>
  <si>
    <t>Adjustment 5.3</t>
  </si>
  <si>
    <t>Adjustment 5.4</t>
  </si>
  <si>
    <t>Adjustment 6.1</t>
  </si>
  <si>
    <t>Adjustment 7.1</t>
  </si>
  <si>
    <t>Adjustment 7.2</t>
  </si>
  <si>
    <t>Adjustment 7.3</t>
  </si>
  <si>
    <t>Adjustment 7.4</t>
  </si>
  <si>
    <t>Adjustment 7.5</t>
  </si>
  <si>
    <t>Adjustment 7.6</t>
  </si>
  <si>
    <t>Adjustment 7.7</t>
  </si>
  <si>
    <t>Adjustment 7.8</t>
  </si>
  <si>
    <t>Adjustment 8.1</t>
  </si>
  <si>
    <t>Adjustment 8.2</t>
  </si>
  <si>
    <t>Adjustment 8.3</t>
  </si>
  <si>
    <t>Adjustment 8.4</t>
  </si>
  <si>
    <t>Adjustment 8.5</t>
  </si>
  <si>
    <t>Adjustment 8.6</t>
  </si>
  <si>
    <t>Adjustment 8.6 (cont.)</t>
  </si>
  <si>
    <t>Adjustment 8.7</t>
  </si>
  <si>
    <t>Adjustment 8.8</t>
  </si>
  <si>
    <t>Adjustment 8.9</t>
  </si>
  <si>
    <t>Adjustment 8.10</t>
  </si>
  <si>
    <t>Adjustment 9.1</t>
  </si>
  <si>
    <t>Adjustment 9.1.1</t>
  </si>
  <si>
    <t>MT</t>
  </si>
  <si>
    <t>WY</t>
  </si>
  <si>
    <t>Staff's adjustment removes all captive insurance from the test year and reflects a six-year average of actual claim activity, in other words a normalized level of expense.  Without any insurance, it is appropriate to consider the appropriate level of expense in the test period for liability legal proceeding and settlements (liability) and property damage.</t>
  </si>
  <si>
    <t>Staff Description:</t>
  </si>
  <si>
    <t>This adjustment replaces actual test year Account 928 Regulatory Commission Expense with a three year average.</t>
  </si>
  <si>
    <t>Acct.</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</si>
</sst>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_(&quot;$&quot;* #,##0_);_(&quot;$&quot;* \(#,##0\);_(&quot;$&quot;* &quot;-&quot;??_);_(@_)"/>
    <numFmt numFmtId="168" formatCode="0.0000%"/>
    <numFmt numFmtId="169" formatCode="0.00000%"/>
    <numFmt numFmtId="170" formatCode="dd\-mmm\-yy_)"/>
    <numFmt numFmtId="171" formatCode="0.0"/>
    <numFmt numFmtId="172" formatCode="0.000000"/>
    <numFmt numFmtId="173" formatCode="_*\ 0;_*\ 0;_(* &quot;-&quot;??_);_(@_)"/>
    <numFmt numFmtId="174" formatCode=";;;"/>
    <numFmt numFmtId="175" formatCode="_(* #,##0.0_);_(* \(#,##0.0\);_(* &quot;-&quot;??_);_(@_)"/>
    <numFmt numFmtId="176" formatCode="mm/dd/yy"/>
    <numFmt numFmtId="177" formatCode="_(* #,##0.0000_);_(* \(#,##0.0000\);_(* &quot;-&quot;????_);_(@_)"/>
    <numFmt numFmtId="178" formatCode="_(* #,##0.0000_);_(* \(#,##0.0000\);_(* &quot;-&quot;??_);_(@_)"/>
    <numFmt numFmtId="179" formatCode="_-* #,##0\ &quot;F&quot;_-;\-* #,##0\ &quot;F&quot;_-;_-* &quot;-&quot;\ &quot;F&quot;_-;_-@_-"/>
    <numFmt numFmtId="180" formatCode="mmmm\ d\,\ yyyy"/>
    <numFmt numFmtId="181" formatCode="#,##0.000;[Red]\-#,##0.000"/>
    <numFmt numFmtId="182" formatCode="#,##0.0000"/>
    <numFmt numFmtId="183" formatCode="General_)"/>
    <numFmt numFmtId="184" formatCode="&quot;$&quot;###0;[Red]\(&quot;$&quot;###0\)"/>
    <numFmt numFmtId="185" formatCode="########\-###\-###"/>
    <numFmt numFmtId="186" formatCode="#,##0.0_);\(#,##0.0\);\-\ ;"/>
    <numFmt numFmtId="187" formatCode="mmm\ dd\,\ yyyy"/>
    <numFmt numFmtId="188" formatCode="&quot;$&quot;#,##0\ ;\(&quot;$&quot;#,##0\)"/>
    <numFmt numFmtId="189" formatCode="_(* #,##0.00_);[Red]_(* \(#,##0.00\);_(* &quot;-&quot;??_);_(@_)"/>
    <numFmt numFmtId="190" formatCode="_(* #,##0_);[Red]_(* \(#,##0\);_(* &quot;-&quot;_);_(@_)"/>
    <numFmt numFmtId="191" formatCode="[$-409]mmmm\-yy;@"/>
    <numFmt numFmtId="192" formatCode="0.00_)"/>
    <numFmt numFmtId="193" formatCode="#,##0.0_);\(#,##0.0\)"/>
    <numFmt numFmtId="194" formatCode="_(* #,##0.00000_);_(* \(#,##0.00000\);_(* &quot;-&quot;??_);_(@_)"/>
    <numFmt numFmtId="195" formatCode="0.0000000"/>
    <numFmt numFmtId="196" formatCode="d\.mmm\.yy"/>
    <numFmt numFmtId="197" formatCode="#."/>
    <numFmt numFmtId="198" formatCode="_(* ###0_);_(* \(###0\);_(* &quot;-&quot;_);_(@_)"/>
    <numFmt numFmtId="199" formatCode="_([$€-2]* #,##0.00_);_([$€-2]* \(#,##0.00\);_([$€-2]* &quot;-&quot;??_)"/>
    <numFmt numFmtId="200" formatCode="0000000"/>
    <numFmt numFmtId="201" formatCode="_(&quot;$&quot;* #,##0.0000_);_(&quot;$&quot;* \(#,##0.0000\);_(&quot;$&quot;* &quot;-&quot;????_);_(@_)"/>
    <numFmt numFmtId="202" formatCode="_(* #,##0.0_);_(* \(#,##0.0\);_(* &quot;-&quot;_);_(@_)"/>
    <numFmt numFmtId="203" formatCode="&quot;$&quot;#,##0.00"/>
    <numFmt numFmtId="204" formatCode="#,##0.00000_);\(#,##0.00000\)"/>
  </numFmts>
  <fonts count="231">
    <font>
      <sz val="10"/>
      <name val="Arial"/>
    </font>
    <font>
      <sz val="12"/>
      <color theme="1"/>
      <name val="Calibri"/>
      <family val="2"/>
    </font>
    <font>
      <sz val="12"/>
      <color theme="1"/>
      <name val="Calibri"/>
      <family val="2"/>
    </font>
    <font>
      <sz val="11"/>
      <color theme="1"/>
      <name val="Calibri"/>
      <family val="2"/>
      <scheme val="minor"/>
    </font>
    <font>
      <sz val="10"/>
      <name val="Arial"/>
      <family val="2"/>
    </font>
    <font>
      <sz val="8"/>
      <name val="Arial"/>
      <family val="2"/>
    </font>
    <font>
      <sz val="12"/>
      <name val="Times New Roman"/>
      <family val="1"/>
    </font>
    <font>
      <b/>
      <sz val="12"/>
      <name val="Times New Roman"/>
      <family val="1"/>
    </font>
    <font>
      <sz val="10"/>
      <name val="Times New Roman"/>
      <family val="1"/>
    </font>
    <font>
      <sz val="12"/>
      <color indexed="8"/>
      <name val="Times New Roman"/>
      <family val="1"/>
    </font>
    <font>
      <b/>
      <sz val="12"/>
      <color indexed="8"/>
      <name val="Times New Roman"/>
      <family val="1"/>
    </font>
    <font>
      <u val="singleAccounting"/>
      <sz val="12"/>
      <name val="Times New Roman"/>
      <family val="1"/>
    </font>
    <font>
      <b/>
      <sz val="14"/>
      <name val="Times New Roman"/>
      <family val="1"/>
    </font>
    <font>
      <sz val="10"/>
      <name val="Arial"/>
      <family val="2"/>
    </font>
    <font>
      <sz val="12"/>
      <name val="Times New Roman"/>
      <family val="1"/>
    </font>
    <font>
      <sz val="10"/>
      <name val="MS Sans Serif"/>
      <family val="2"/>
    </font>
    <font>
      <sz val="10"/>
      <color indexed="8"/>
      <name val="Arial"/>
      <family val="2"/>
    </font>
    <font>
      <sz val="14"/>
      <name val="Calibri"/>
      <family val="2"/>
      <scheme val="minor"/>
    </font>
    <font>
      <b/>
      <sz val="14"/>
      <name val="Calibri"/>
      <family val="2"/>
      <scheme val="minor"/>
    </font>
    <font>
      <sz val="10"/>
      <name val="Calibri"/>
      <family val="2"/>
      <scheme val="minor"/>
    </font>
    <font>
      <sz val="14"/>
      <color indexed="8"/>
      <name val="Calibri"/>
      <family val="2"/>
      <scheme val="minor"/>
    </font>
    <font>
      <sz val="14"/>
      <color rgb="FFFF0000"/>
      <name val="Calibri"/>
      <family val="2"/>
      <scheme val="minor"/>
    </font>
    <font>
      <b/>
      <sz val="14"/>
      <color indexed="8"/>
      <name val="Calibri"/>
      <family val="2"/>
      <scheme val="minor"/>
    </font>
    <font>
      <b/>
      <i/>
      <sz val="14"/>
      <name val="Calibri"/>
      <family val="2"/>
      <scheme val="minor"/>
    </font>
    <font>
      <sz val="12"/>
      <name val="Calibri"/>
      <family val="2"/>
      <scheme val="minor"/>
    </font>
    <font>
      <b/>
      <sz val="12"/>
      <color rgb="FFC00000"/>
      <name val="Calibri"/>
      <family val="2"/>
      <scheme val="minor"/>
    </font>
    <font>
      <b/>
      <sz val="10"/>
      <name val="Calibri"/>
      <family val="2"/>
      <scheme val="minor"/>
    </font>
    <font>
      <u/>
      <sz val="10"/>
      <name val="Calibri"/>
      <family val="2"/>
      <scheme val="minor"/>
    </font>
    <font>
      <sz val="10"/>
      <color theme="1"/>
      <name val="Calibri"/>
      <family val="2"/>
      <scheme val="minor"/>
    </font>
    <font>
      <b/>
      <sz val="10"/>
      <color theme="1"/>
      <name val="Calibri"/>
      <family val="2"/>
      <scheme val="minor"/>
    </font>
    <font>
      <b/>
      <sz val="10"/>
      <color rgb="FF00B0F0"/>
      <name val="Calibri"/>
      <family val="2"/>
      <scheme val="minor"/>
    </font>
    <font>
      <i/>
      <sz val="10"/>
      <name val="Calibri"/>
      <family val="2"/>
      <scheme val="minor"/>
    </font>
    <font>
      <sz val="10"/>
      <color rgb="FFFF0000"/>
      <name val="Calibri"/>
      <family val="2"/>
      <scheme val="minor"/>
    </font>
    <font>
      <sz val="10"/>
      <color indexed="9"/>
      <name val="Calibri"/>
      <family val="2"/>
      <scheme val="minor"/>
    </font>
    <font>
      <sz val="10"/>
      <color indexed="8"/>
      <name val="Calibri"/>
      <family val="2"/>
      <scheme val="minor"/>
    </font>
    <font>
      <sz val="10"/>
      <color indexed="12"/>
      <name val="Calibri"/>
      <family val="2"/>
      <scheme val="minor"/>
    </font>
    <font>
      <b/>
      <i/>
      <sz val="10"/>
      <name val="Calibri"/>
      <family val="2"/>
      <scheme val="minor"/>
    </font>
    <font>
      <b/>
      <sz val="12"/>
      <name val="Calibri"/>
      <family val="2"/>
      <scheme val="minor"/>
    </font>
    <font>
      <sz val="12"/>
      <color indexed="8"/>
      <name val="Calibri"/>
      <family val="2"/>
      <scheme val="minor"/>
    </font>
    <font>
      <sz val="12"/>
      <color indexed="10"/>
      <name val="Calibri"/>
      <family val="2"/>
      <scheme val="minor"/>
    </font>
    <font>
      <sz val="12"/>
      <color indexed="12"/>
      <name val="Calibri"/>
      <family val="2"/>
      <scheme val="minor"/>
    </font>
    <font>
      <u/>
      <sz val="12"/>
      <name val="Calibri"/>
      <family val="2"/>
      <scheme val="minor"/>
    </font>
    <font>
      <b/>
      <sz val="12"/>
      <color rgb="FFFF0000"/>
      <name val="Calibri"/>
      <family val="2"/>
      <scheme val="minor"/>
    </font>
    <font>
      <u val="singleAccounting"/>
      <sz val="12"/>
      <name val="Calibri"/>
      <family val="2"/>
      <scheme val="minor"/>
    </font>
    <font>
      <b/>
      <sz val="10"/>
      <color indexed="9"/>
      <name val="Calibri"/>
      <family val="2"/>
      <scheme val="minor"/>
    </font>
    <font>
      <sz val="12"/>
      <color theme="1"/>
      <name val="Calibri"/>
      <family val="2"/>
      <scheme val="minor"/>
    </font>
    <font>
      <b/>
      <i/>
      <sz val="12"/>
      <name val="Calibri"/>
      <family val="2"/>
      <scheme val="minor"/>
    </font>
    <font>
      <vertAlign val="superscript"/>
      <sz val="12"/>
      <name val="Calibri"/>
      <family val="2"/>
      <scheme val="minor"/>
    </font>
    <font>
      <i/>
      <sz val="12"/>
      <name val="Calibri"/>
      <family val="2"/>
      <scheme val="minor"/>
    </font>
    <font>
      <vertAlign val="superscript"/>
      <sz val="10"/>
      <color indexed="8"/>
      <name val="Calibri"/>
      <family val="2"/>
      <scheme val="minor"/>
    </font>
    <font>
      <vertAlign val="superscript"/>
      <sz val="10"/>
      <name val="Calibri"/>
      <family val="2"/>
      <scheme val="minor"/>
    </font>
    <font>
      <sz val="13"/>
      <name val="Calibri"/>
      <family val="2"/>
      <scheme val="minor"/>
    </font>
    <font>
      <b/>
      <sz val="13"/>
      <name val="Calibri"/>
      <family val="2"/>
      <scheme val="minor"/>
    </font>
    <font>
      <sz val="13"/>
      <color rgb="FFFF0000"/>
      <name val="Calibri"/>
      <family val="2"/>
      <scheme val="minor"/>
    </font>
    <font>
      <sz val="13"/>
      <color indexed="8"/>
      <name val="Calibri"/>
      <family val="2"/>
      <scheme val="minor"/>
    </font>
    <font>
      <b/>
      <sz val="12"/>
      <color indexed="8"/>
      <name val="Calibri"/>
      <family val="2"/>
      <scheme val="minor"/>
    </font>
    <font>
      <b/>
      <u/>
      <sz val="12"/>
      <name val="Calibri"/>
      <family val="2"/>
      <scheme val="minor"/>
    </font>
    <font>
      <b/>
      <sz val="10"/>
      <color indexed="8"/>
      <name val="Calibri"/>
      <family val="2"/>
      <scheme val="minor"/>
    </font>
    <font>
      <vertAlign val="superscript"/>
      <sz val="12"/>
      <name val="Calibri"/>
      <family val="2"/>
    </font>
    <font>
      <sz val="10"/>
      <name val="Arial"/>
      <family val="2"/>
    </font>
    <font>
      <b/>
      <sz val="18"/>
      <color theme="3"/>
      <name val="Cambria"/>
      <family val="2"/>
      <scheme val="major"/>
    </font>
    <font>
      <b/>
      <sz val="11"/>
      <name val="Calibri"/>
      <family val="2"/>
      <scheme val="minor"/>
    </font>
    <font>
      <sz val="11"/>
      <name val="Calibri"/>
      <family val="2"/>
      <scheme val="minor"/>
    </font>
    <font>
      <b/>
      <sz val="10"/>
      <name val="Arial"/>
      <family val="2"/>
    </font>
    <font>
      <b/>
      <u/>
      <sz val="9"/>
      <name val="Arial"/>
      <family val="2"/>
    </font>
    <font>
      <b/>
      <sz val="9"/>
      <name val="Arial"/>
      <family val="2"/>
    </font>
    <font>
      <sz val="10"/>
      <color theme="1"/>
      <name val="Arial"/>
      <family val="2"/>
    </font>
    <font>
      <sz val="9"/>
      <name val="Arial"/>
      <family val="2"/>
    </font>
    <font>
      <b/>
      <i/>
      <sz val="10"/>
      <name val="Arial"/>
      <family val="2"/>
    </font>
    <font>
      <u/>
      <sz val="10"/>
      <name val="Arial"/>
      <family val="2"/>
    </font>
    <font>
      <u/>
      <sz val="9"/>
      <name val="Arial"/>
      <family val="2"/>
    </font>
    <font>
      <b/>
      <sz val="8"/>
      <name val="Arial"/>
      <family val="2"/>
    </font>
    <font>
      <b/>
      <sz val="10"/>
      <color theme="1"/>
      <name val="Arial"/>
      <family val="2"/>
    </font>
    <font>
      <sz val="10"/>
      <name val="Courier"/>
      <family val="3"/>
    </font>
    <font>
      <sz val="10"/>
      <color indexed="8"/>
      <name val="Helv"/>
    </font>
    <font>
      <sz val="10"/>
      <name val="Helv"/>
    </font>
    <font>
      <sz val="7"/>
      <name val="Arial"/>
      <family val="2"/>
    </font>
    <font>
      <b/>
      <sz val="16"/>
      <name val="Times New Roman"/>
      <family val="1"/>
    </font>
    <font>
      <b/>
      <sz val="12"/>
      <name val="Arial"/>
      <family val="2"/>
    </font>
    <font>
      <sz val="11"/>
      <color indexed="8"/>
      <name val="TimesNewRomanPS"/>
    </font>
    <font>
      <sz val="10"/>
      <color indexed="11"/>
      <name val="Geneva"/>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sz val="10"/>
      <color indexed="10"/>
      <name val="Arial"/>
      <family val="2"/>
    </font>
    <font>
      <sz val="12"/>
      <name val="Arial MT"/>
    </font>
    <font>
      <sz val="10"/>
      <name val="LinePrinte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Arial"/>
      <family val="2"/>
    </font>
    <font>
      <sz val="10"/>
      <name val="Tahoma"/>
      <family val="2"/>
    </font>
    <font>
      <sz val="8"/>
      <name val="Helv"/>
    </font>
    <font>
      <i/>
      <sz val="11"/>
      <color indexed="23"/>
      <name val="Calibri"/>
      <family val="2"/>
    </font>
    <font>
      <sz val="11"/>
      <color indexed="17"/>
      <name val="Calibri"/>
      <family val="2"/>
    </font>
    <font>
      <b/>
      <sz val="15"/>
      <color indexed="56"/>
      <name val="Calibri"/>
      <family val="2"/>
    </font>
    <font>
      <b/>
      <sz val="18"/>
      <name val="Arial"/>
      <family val="2"/>
    </font>
    <font>
      <b/>
      <sz val="13"/>
      <color indexed="56"/>
      <name val="Calibri"/>
      <family val="2"/>
    </font>
    <font>
      <b/>
      <sz val="11"/>
      <color indexed="56"/>
      <name val="Calibri"/>
      <family val="2"/>
    </font>
    <font>
      <sz val="11"/>
      <color indexed="62"/>
      <name val="Calibri"/>
      <family val="2"/>
    </font>
    <font>
      <b/>
      <u/>
      <sz val="10"/>
      <color indexed="39"/>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8"/>
      <color indexed="12"/>
      <name val="Arial"/>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b/>
      <sz val="11"/>
      <color theme="1"/>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sz val="10"/>
      <color indexed="24"/>
      <name val="Courier New"/>
      <family val="3"/>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rgb="FFFF0000"/>
      <name val="Arial"/>
      <family val="2"/>
    </font>
    <font>
      <sz val="12"/>
      <color indexed="12"/>
      <name val="Times New Roman"/>
      <family val="1"/>
    </font>
    <font>
      <sz val="10"/>
      <color rgb="FF0000FF"/>
      <name val="Arial"/>
      <family val="2"/>
    </font>
    <font>
      <sz val="8"/>
      <color rgb="FF0000FF"/>
      <name val="Arial"/>
      <family val="2"/>
    </font>
    <font>
      <b/>
      <sz val="12"/>
      <color indexed="24"/>
      <name val="Times New Roman"/>
      <family val="1"/>
    </font>
    <font>
      <sz val="10"/>
      <color indexed="24"/>
      <name val="Times New Roman"/>
      <family val="1"/>
    </font>
    <font>
      <b/>
      <i/>
      <sz val="8"/>
      <color indexed="18"/>
      <name val="Helv"/>
    </font>
    <font>
      <sz val="9"/>
      <name val="Helv"/>
    </font>
    <font>
      <b/>
      <sz val="10"/>
      <color indexed="63"/>
      <name val="Arial"/>
      <family val="2"/>
    </font>
    <font>
      <sz val="10"/>
      <name val="Geneva"/>
      <family val="2"/>
    </font>
    <font>
      <sz val="10"/>
      <color indexed="11"/>
      <name val="Geneva"/>
      <family val="2"/>
    </font>
    <font>
      <sz val="8"/>
      <color indexed="62"/>
      <name val="Arial"/>
      <family val="2"/>
    </font>
    <font>
      <b/>
      <i/>
      <sz val="16"/>
      <name val="Helv"/>
    </font>
    <font>
      <u/>
      <sz val="10"/>
      <color indexed="12"/>
      <name val="Arial"/>
      <family val="2"/>
    </font>
    <font>
      <sz val="12"/>
      <name val="Helv"/>
    </font>
    <font>
      <b/>
      <sz val="14"/>
      <name val="Helv"/>
    </font>
    <font>
      <sz val="24"/>
      <color indexed="13"/>
      <name val="Helv"/>
    </font>
    <font>
      <sz val="10"/>
      <name val="Tms Rmn"/>
    </font>
    <font>
      <sz val="8"/>
      <color indexed="10"/>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11"/>
      <color indexed="19"/>
      <name val="Calibri"/>
      <family val="2"/>
      <scheme val="minor"/>
    </font>
    <font>
      <b/>
      <sz val="18"/>
      <color indexed="62"/>
      <name val="Cambria"/>
      <family val="2"/>
      <scheme val="major"/>
    </font>
    <font>
      <sz val="12"/>
      <color indexed="24"/>
      <name val="Arial"/>
      <family val="2"/>
    </font>
    <font>
      <u/>
      <sz val="12"/>
      <color indexed="24"/>
      <name val="Arial"/>
      <family val="2"/>
    </font>
    <font>
      <sz val="8"/>
      <color indexed="24"/>
      <name val="Arial"/>
      <family val="2"/>
    </font>
    <font>
      <b/>
      <sz val="12"/>
      <color indexed="12"/>
      <name val="Calibri"/>
      <family val="2"/>
      <scheme val="minor"/>
    </font>
    <font>
      <sz val="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sz val="9"/>
      <color indexed="10"/>
      <name val="Arial"/>
      <family val="2"/>
    </font>
    <font>
      <b/>
      <sz val="9"/>
      <color indexed="9"/>
      <name val="Arial"/>
      <family val="2"/>
    </font>
    <font>
      <sz val="9"/>
      <color indexed="9"/>
      <name val="Arial"/>
      <family val="2"/>
    </font>
    <font>
      <u/>
      <sz val="11"/>
      <name val="Calibri"/>
      <family val="2"/>
      <scheme val="minor"/>
    </font>
    <font>
      <sz val="11"/>
      <color indexed="12"/>
      <name val="Calibri"/>
      <family val="2"/>
      <scheme val="minor"/>
    </font>
    <font>
      <b/>
      <sz val="12"/>
      <color theme="1"/>
      <name val="Calibri"/>
      <family val="2"/>
      <scheme val="minor"/>
    </font>
    <font>
      <b/>
      <sz val="15"/>
      <color theme="3"/>
      <name val="Times New Roman"/>
      <family val="2"/>
    </font>
    <font>
      <b/>
      <sz val="13"/>
      <color theme="3"/>
      <name val="Times New Roman"/>
      <family val="2"/>
    </font>
    <font>
      <b/>
      <sz val="11"/>
      <color theme="3"/>
      <name val="Times New Roman"/>
      <family val="2"/>
    </font>
    <font>
      <sz val="11"/>
      <color rgb="FF006100"/>
      <name val="Times New Roman"/>
      <family val="2"/>
    </font>
    <font>
      <sz val="11"/>
      <color rgb="FF9C0006"/>
      <name val="Times New Roman"/>
      <family val="2"/>
    </font>
    <font>
      <sz val="11"/>
      <color rgb="FF9C6500"/>
      <name val="Times New Roman"/>
      <family val="2"/>
    </font>
    <font>
      <sz val="11"/>
      <color rgb="FF3F3F76"/>
      <name val="Times New Roman"/>
      <family val="2"/>
    </font>
    <font>
      <b/>
      <sz val="11"/>
      <color rgb="FF3F3F3F"/>
      <name val="Times New Roman"/>
      <family val="2"/>
    </font>
    <font>
      <b/>
      <sz val="11"/>
      <color rgb="FFFA7D00"/>
      <name val="Times New Roman"/>
      <family val="2"/>
    </font>
    <font>
      <sz val="11"/>
      <color rgb="FFFA7D00"/>
      <name val="Times New Roman"/>
      <family val="2"/>
    </font>
    <font>
      <b/>
      <sz val="11"/>
      <color theme="0"/>
      <name val="Times New Roman"/>
      <family val="2"/>
    </font>
    <font>
      <sz val="11"/>
      <color rgb="FFFF0000"/>
      <name val="Times New Roman"/>
      <family val="2"/>
    </font>
    <font>
      <i/>
      <sz val="11"/>
      <color rgb="FF7F7F7F"/>
      <name val="Times New Roman"/>
      <family val="2"/>
    </font>
    <font>
      <b/>
      <sz val="11"/>
      <color theme="1"/>
      <name val="Times New Roman"/>
      <family val="2"/>
    </font>
    <font>
      <sz val="11"/>
      <color theme="0"/>
      <name val="Times New Roman"/>
      <family val="2"/>
    </font>
    <font>
      <sz val="10"/>
      <color indexed="8"/>
      <name val="MS Sans Serif"/>
      <family val="2"/>
    </font>
    <font>
      <sz val="12"/>
      <name val="Times"/>
      <family val="1"/>
    </font>
    <font>
      <sz val="1"/>
      <color indexed="16"/>
      <name val="Courier"/>
      <family val="3"/>
    </font>
    <font>
      <sz val="10"/>
      <name val="MS Serif"/>
      <family val="1"/>
    </font>
    <font>
      <sz val="10"/>
      <color indexed="12"/>
      <name val="Arial"/>
      <family val="2"/>
    </font>
    <font>
      <b/>
      <sz val="12"/>
      <color indexed="20"/>
      <name val="Arial"/>
      <family val="2"/>
    </font>
    <font>
      <sz val="7"/>
      <name val="Small Fonts"/>
      <family val="2"/>
    </font>
    <font>
      <sz val="10"/>
      <name val="Geneva"/>
    </font>
    <font>
      <b/>
      <sz val="10"/>
      <name val="MS Sans Serif"/>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color theme="4" tint="-0.249977111117893"/>
      <name val="Arial"/>
      <family val="2"/>
    </font>
    <font>
      <b/>
      <sz val="13"/>
      <color rgb="FFFF0000"/>
      <name val="Calibri"/>
      <family val="2"/>
      <scheme val="minor"/>
    </font>
    <font>
      <b/>
      <sz val="14"/>
      <color rgb="FFFF0000"/>
      <name val="Calibri"/>
      <family val="2"/>
      <scheme val="minor"/>
    </font>
    <font>
      <sz val="12"/>
      <name val="Calibri"/>
      <family val="2"/>
    </font>
    <font>
      <sz val="10"/>
      <name val="Calibri"/>
      <family val="2"/>
    </font>
    <font>
      <b/>
      <sz val="12"/>
      <name val="Calibri"/>
      <family val="2"/>
    </font>
    <font>
      <sz val="10"/>
      <name val="Arial"/>
    </font>
  </fonts>
  <fills count="86">
    <fill>
      <patternFill patternType="none"/>
    </fill>
    <fill>
      <patternFill patternType="gray125"/>
    </fill>
    <fill>
      <patternFill patternType="solid">
        <fgColor indexed="9"/>
        <bgColor indexed="9"/>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26"/>
      </patternFill>
    </fill>
    <fill>
      <patternFill patternType="solid">
        <fgColor indexed="55"/>
        <bgColor indexed="64"/>
      </patternFill>
    </fill>
    <fill>
      <patternFill patternType="solid">
        <fgColor indexed="31"/>
        <bgColor indexed="64"/>
      </patternFill>
    </fill>
    <fill>
      <patternFill patternType="solid">
        <fgColor indexed="14"/>
        <bgColor indexed="64"/>
      </patternFill>
    </fill>
    <fill>
      <patternFill patternType="solid">
        <fgColor indexed="62"/>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gray125">
        <fgColor indexed="8"/>
      </patternFill>
    </fill>
    <fill>
      <patternFill patternType="solid">
        <fgColor indexed="12"/>
      </patternFill>
    </fill>
    <fill>
      <patternFill patternType="mediumGray">
        <fgColor indexed="22"/>
      </patternFill>
    </fill>
    <fill>
      <patternFill patternType="gray0625">
        <fgColor indexed="8"/>
      </patternFill>
    </fill>
  </fills>
  <borders count="12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medium">
        <color indexed="8"/>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right/>
      <top style="thin">
        <color indexed="64"/>
      </top>
      <bottom style="thick">
        <color indexed="64"/>
      </bottom>
      <diagonal/>
    </border>
    <border>
      <left/>
      <right/>
      <top/>
      <bottom style="medium">
        <color indexed="64"/>
      </bottom>
      <diagonal/>
    </border>
    <border>
      <left style="thin">
        <color indexed="64"/>
      </left>
      <right style="thin">
        <color indexed="64"/>
      </right>
      <top/>
      <bottom/>
      <diagonal/>
    </border>
    <border>
      <left style="thin">
        <color indexed="48"/>
      </left>
      <right style="thin">
        <color indexed="48"/>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48"/>
      </left>
      <right style="thin">
        <color indexed="48"/>
      </right>
      <top/>
      <bottom/>
      <diagonal/>
    </border>
    <border>
      <left/>
      <right/>
      <top/>
      <bottom style="thin">
        <color indexed="8"/>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bottom/>
      <diagonal/>
    </border>
    <border>
      <left style="thin">
        <color indexed="48"/>
      </left>
      <right style="thin">
        <color indexed="48"/>
      </right>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style="hair">
        <color indexed="64"/>
      </top>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4769">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6"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6" fillId="0" borderId="0"/>
    <xf numFmtId="0" fontId="14" fillId="0" borderId="0"/>
    <xf numFmtId="0" fontId="4" fillId="0" borderId="0"/>
    <xf numFmtId="0" fontId="14" fillId="0" borderId="0"/>
    <xf numFmtId="0" fontId="15" fillId="0" borderId="0"/>
    <xf numFmtId="0" fontId="14" fillId="0" borderId="0"/>
    <xf numFmtId="43" fontId="13" fillId="0" borderId="0" applyFont="0" applyFill="0" applyBorder="0" applyAlignment="0" applyProtection="0"/>
    <xf numFmtId="4" fontId="16" fillId="0" borderId="19" applyNumberFormat="0" applyProtection="0">
      <alignment horizontal="left" vertical="center" indent="1"/>
    </xf>
    <xf numFmtId="9" fontId="6" fillId="0" borderId="0" applyFont="0" applyFill="0" applyBorder="0" applyAlignment="0" applyProtection="0"/>
    <xf numFmtId="172" fontId="4" fillId="0" borderId="0">
      <alignment horizontal="left" wrapText="1"/>
    </xf>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60" fillId="0" borderId="0" applyNumberFormat="0" applyFill="0" applyBorder="0" applyAlignment="0" applyProtection="0"/>
    <xf numFmtId="0" fontId="4" fillId="0" borderId="0"/>
    <xf numFmtId="0" fontId="122" fillId="8" borderId="24" applyNumberFormat="0" applyAlignment="0" applyProtection="0"/>
    <xf numFmtId="43" fontId="15" fillId="0" borderId="0" applyFont="0" applyFill="0" applyBorder="0" applyAlignment="0" applyProtection="0"/>
    <xf numFmtId="43" fontId="4" fillId="0" borderId="0" applyFont="0" applyFill="0" applyBorder="0" applyAlignment="0" applyProtection="0"/>
    <xf numFmtId="0" fontId="15" fillId="0" borderId="0"/>
    <xf numFmtId="0" fontId="118" fillId="5" borderId="0" applyNumberFormat="0" applyBorder="0" applyAlignment="0" applyProtection="0"/>
    <xf numFmtId="9" fontId="15" fillId="0" borderId="0" applyFont="0" applyFill="0" applyBorder="0" applyAlignment="0" applyProtection="0"/>
    <xf numFmtId="4" fontId="16" fillId="36" borderId="19" applyNumberFormat="0" applyProtection="0">
      <alignment horizontal="left" vertical="center" indent="1"/>
    </xf>
    <xf numFmtId="43" fontId="6" fillId="0" borderId="0" applyFont="0" applyFill="0" applyBorder="0" applyAlignment="0" applyProtection="0"/>
    <xf numFmtId="43" fontId="66" fillId="0" borderId="0" applyFont="0" applyFill="0" applyBorder="0" applyAlignment="0" applyProtection="0"/>
    <xf numFmtId="0" fontId="66" fillId="0" borderId="0"/>
    <xf numFmtId="43" fontId="3" fillId="0" borderId="0" applyFont="0" applyFill="0" applyBorder="0" applyAlignment="0" applyProtection="0"/>
    <xf numFmtId="43" fontId="66" fillId="0" borderId="0" applyFont="0" applyFill="0" applyBorder="0" applyAlignment="0" applyProtection="0"/>
    <xf numFmtId="0" fontId="114" fillId="0" borderId="21" applyNumberFormat="0" applyFill="0" applyAlignment="0" applyProtection="0"/>
    <xf numFmtId="0" fontId="116" fillId="0" borderId="0" applyNumberFormat="0" applyFill="0" applyBorder="0" applyAlignment="0" applyProtection="0"/>
    <xf numFmtId="0" fontId="121" fillId="8" borderId="25" applyNumberFormat="0" applyAlignment="0" applyProtection="0"/>
    <xf numFmtId="0" fontId="66" fillId="0" borderId="0"/>
    <xf numFmtId="0" fontId="115" fillId="0" borderId="22" applyNumberFormat="0" applyFill="0" applyAlignment="0" applyProtection="0"/>
    <xf numFmtId="0" fontId="73"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 fontId="74" fillId="0" borderId="0"/>
    <xf numFmtId="41" fontId="4" fillId="0" borderId="0" applyFont="0" applyFill="0" applyBorder="0" applyAlignment="0" applyProtection="0"/>
    <xf numFmtId="43" fontId="3" fillId="0" borderId="0" applyFont="0" applyFill="0" applyBorder="0" applyAlignment="0" applyProtection="0"/>
    <xf numFmtId="0" fontId="120" fillId="7" borderId="24" applyNumberFormat="0" applyAlignment="0" applyProtection="0"/>
    <xf numFmtId="43" fontId="3" fillId="0" borderId="0" applyFont="0" applyFill="0" applyBorder="0" applyAlignment="0" applyProtection="0"/>
    <xf numFmtId="43" fontId="66" fillId="0" borderId="0" applyFont="0" applyFill="0" applyBorder="0" applyAlignment="0" applyProtection="0"/>
    <xf numFmtId="37" fontId="4" fillId="0" borderId="0" applyFill="0" applyBorder="0" applyAlignment="0" applyProtection="0"/>
    <xf numFmtId="0" fontId="75" fillId="0" borderId="0"/>
    <xf numFmtId="0" fontId="75" fillId="0" borderId="0"/>
    <xf numFmtId="0" fontId="75" fillId="0" borderId="0"/>
    <xf numFmtId="44" fontId="3" fillId="0" borderId="0" applyFont="0" applyFill="0" applyBorder="0" applyAlignment="0" applyProtection="0"/>
    <xf numFmtId="5" fontId="75" fillId="0" borderId="0"/>
    <xf numFmtId="5" fontId="4" fillId="0" borderId="0" applyFill="0" applyBorder="0" applyAlignment="0" applyProtection="0"/>
    <xf numFmtId="180" fontId="4" fillId="0" borderId="0" applyFill="0" applyBorder="0" applyAlignment="0" applyProtection="0"/>
    <xf numFmtId="0" fontId="75" fillId="0" borderId="0"/>
    <xf numFmtId="2" fontId="4" fillId="0" borderId="0" applyFill="0" applyBorder="0" applyAlignment="0" applyProtection="0"/>
    <xf numFmtId="0" fontId="76" fillId="0" borderId="0" applyFont="0" applyFill="0" applyBorder="0" applyAlignment="0" applyProtection="0">
      <alignment horizontal="left"/>
    </xf>
    <xf numFmtId="38" fontId="5" fillId="37" borderId="0" applyNumberFormat="0" applyBorder="0" applyAlignment="0" applyProtection="0"/>
    <xf numFmtId="0" fontId="77" fillId="0" borderId="0"/>
    <xf numFmtId="0" fontId="78" fillId="0" borderId="32" applyNumberFormat="0" applyAlignment="0" applyProtection="0">
      <alignment horizontal="left" vertical="center"/>
    </xf>
    <xf numFmtId="0" fontId="78" fillId="0" borderId="2">
      <alignment horizontal="left" vertical="center"/>
    </xf>
    <xf numFmtId="10" fontId="5" fillId="38" borderId="30" applyNumberFormat="0" applyBorder="0" applyAlignment="0" applyProtection="0"/>
    <xf numFmtId="37" fontId="79" fillId="0" borderId="0" applyNumberFormat="0" applyFill="0" applyBorder="0"/>
    <xf numFmtId="181" fontId="4" fillId="0" borderId="0"/>
    <xf numFmtId="0" fontId="116" fillId="0" borderId="23" applyNumberFormat="0" applyFill="0" applyAlignment="0" applyProtection="0"/>
    <xf numFmtId="0" fontId="3" fillId="0" borderId="0"/>
    <xf numFmtId="0" fontId="3" fillId="0" borderId="0"/>
    <xf numFmtId="0" fontId="4" fillId="0" borderId="0"/>
    <xf numFmtId="0" fontId="3" fillId="0" borderId="0"/>
    <xf numFmtId="0" fontId="4" fillId="0" borderId="0"/>
    <xf numFmtId="0" fontId="4" fillId="0" borderId="0"/>
    <xf numFmtId="37" fontId="75" fillId="0" borderId="0"/>
    <xf numFmtId="0" fontId="75" fillId="0" borderId="0"/>
    <xf numFmtId="0" fontId="75" fillId="0" borderId="0"/>
    <xf numFmtId="10" fontId="4" fillId="0" borderId="0" applyFont="0" applyFill="0" applyBorder="0" applyAlignment="0" applyProtection="0"/>
    <xf numFmtId="0" fontId="3" fillId="0" borderId="0"/>
    <xf numFmtId="9" fontId="3" fillId="0" borderId="0" applyFont="0" applyFill="0" applyBorder="0" applyAlignment="0" applyProtection="0"/>
    <xf numFmtId="9" fontId="4" fillId="0" borderId="0" applyFont="0" applyFill="0" applyBorder="0" applyAlignment="0" applyProtection="0"/>
    <xf numFmtId="9" fontId="80" fillId="0" borderId="0"/>
    <xf numFmtId="4" fontId="81" fillId="39" borderId="19" applyNumberFormat="0" applyProtection="0">
      <alignment vertical="center"/>
    </xf>
    <xf numFmtId="4" fontId="82" fillId="40" borderId="19" applyNumberFormat="0" applyProtection="0">
      <alignment vertical="center"/>
    </xf>
    <xf numFmtId="4" fontId="81" fillId="40" borderId="19" applyNumberFormat="0" applyProtection="0">
      <alignment horizontal="left" vertical="center" indent="1"/>
    </xf>
    <xf numFmtId="0" fontId="81" fillId="40" borderId="19" applyNumberFormat="0" applyProtection="0">
      <alignment horizontal="left" vertical="top" indent="1"/>
    </xf>
    <xf numFmtId="4" fontId="81" fillId="41" borderId="19" applyNumberFormat="0" applyProtection="0"/>
    <xf numFmtId="4" fontId="16" fillId="42" borderId="19" applyNumberFormat="0" applyProtection="0">
      <alignment horizontal="right" vertical="center"/>
    </xf>
    <xf numFmtId="4" fontId="16" fillId="43" borderId="19" applyNumberFormat="0" applyProtection="0">
      <alignment horizontal="right" vertical="center"/>
    </xf>
    <xf numFmtId="4" fontId="16" fillId="44" borderId="19" applyNumberFormat="0" applyProtection="0">
      <alignment horizontal="right" vertical="center"/>
    </xf>
    <xf numFmtId="4" fontId="16" fillId="45" borderId="19" applyNumberFormat="0" applyProtection="0">
      <alignment horizontal="right" vertical="center"/>
    </xf>
    <xf numFmtId="4" fontId="16" fillId="46" borderId="19" applyNumberFormat="0" applyProtection="0">
      <alignment horizontal="right" vertical="center"/>
    </xf>
    <xf numFmtId="4" fontId="16" fillId="47" borderId="19" applyNumberFormat="0" applyProtection="0">
      <alignment horizontal="right" vertical="center"/>
    </xf>
    <xf numFmtId="4" fontId="16" fillId="48" borderId="19" applyNumberFormat="0" applyProtection="0">
      <alignment horizontal="right" vertical="center"/>
    </xf>
    <xf numFmtId="4" fontId="16" fillId="49" borderId="19" applyNumberFormat="0" applyProtection="0">
      <alignment horizontal="right" vertical="center"/>
    </xf>
    <xf numFmtId="4" fontId="16" fillId="50" borderId="19" applyNumberFormat="0" applyProtection="0">
      <alignment horizontal="right" vertical="center"/>
    </xf>
    <xf numFmtId="4" fontId="81" fillId="51" borderId="33" applyNumberFormat="0" applyProtection="0">
      <alignment horizontal="left" vertical="center" indent="1"/>
    </xf>
    <xf numFmtId="4" fontId="16" fillId="52" borderId="0" applyNumberFormat="0" applyProtection="0">
      <alignment horizontal="left"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16" fillId="54" borderId="19" applyNumberFormat="0" applyProtection="0">
      <alignment horizontal="right" vertical="center"/>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4" fontId="16" fillId="38" borderId="19" applyNumberFormat="0" applyProtection="0">
      <alignment vertical="center"/>
    </xf>
    <xf numFmtId="4" fontId="86" fillId="38" borderId="19" applyNumberFormat="0" applyProtection="0">
      <alignment vertical="center"/>
    </xf>
    <xf numFmtId="4" fontId="16" fillId="38" borderId="19" applyNumberFormat="0" applyProtection="0">
      <alignment horizontal="left" vertical="center" indent="1"/>
    </xf>
    <xf numFmtId="0" fontId="16" fillId="38" borderId="19" applyNumberFormat="0" applyProtection="0">
      <alignment horizontal="left" vertical="top" indent="1"/>
    </xf>
    <xf numFmtId="4" fontId="16" fillId="0" borderId="19" applyNumberFormat="0" applyProtection="0">
      <alignment horizontal="right" vertical="center"/>
    </xf>
    <xf numFmtId="4" fontId="86" fillId="52" borderId="19" applyNumberFormat="0" applyProtection="0">
      <alignment horizontal="right" vertical="center"/>
    </xf>
    <xf numFmtId="0" fontId="16" fillId="41" borderId="19" applyNumberFormat="0" applyProtection="0">
      <alignment horizontal="left" vertical="top"/>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8" fillId="52" borderId="19" applyNumberFormat="0" applyProtection="0">
      <alignment horizontal="right" vertical="center"/>
    </xf>
    <xf numFmtId="37" fontId="89" fillId="60" borderId="0" applyNumberFormat="0" applyFont="0" applyBorder="0" applyAlignment="0" applyProtection="0"/>
    <xf numFmtId="182" fontId="4" fillId="0" borderId="34">
      <alignment horizontal="justify" vertical="top" wrapText="1"/>
    </xf>
    <xf numFmtId="0" fontId="63" fillId="0" borderId="30">
      <alignment horizontal="center" vertical="center" wrapText="1"/>
    </xf>
    <xf numFmtId="0" fontId="75" fillId="0" borderId="7"/>
    <xf numFmtId="183" fontId="90" fillId="0" borderId="0">
      <alignment horizontal="left"/>
    </xf>
    <xf numFmtId="0" fontId="75" fillId="0" borderId="10"/>
    <xf numFmtId="43" fontId="4" fillId="0" borderId="0" applyFont="0" applyFill="0" applyBorder="0" applyAlignment="0" applyProtection="0"/>
    <xf numFmtId="0" fontId="91" fillId="61" borderId="0" applyNumberFormat="0" applyBorder="0" applyAlignment="0" applyProtection="0"/>
    <xf numFmtId="0" fontId="91" fillId="42" borderId="0" applyNumberFormat="0" applyBorder="0" applyAlignment="0" applyProtection="0"/>
    <xf numFmtId="0" fontId="91" fillId="62" borderId="0" applyNumberFormat="0" applyBorder="0" applyAlignment="0" applyProtection="0"/>
    <xf numFmtId="0" fontId="91" fillId="63" borderId="0" applyNumberFormat="0" applyBorder="0" applyAlignment="0" applyProtection="0"/>
    <xf numFmtId="0" fontId="91" fillId="64" borderId="0" applyNumberFormat="0" applyBorder="0" applyAlignment="0" applyProtection="0"/>
    <xf numFmtId="0" fontId="91" fillId="65" borderId="0" applyNumberFormat="0" applyBorder="0" applyAlignment="0" applyProtection="0"/>
    <xf numFmtId="0" fontId="91" fillId="66" borderId="0" applyNumberFormat="0" applyBorder="0" applyAlignment="0" applyProtection="0"/>
    <xf numFmtId="0" fontId="91" fillId="43" borderId="0" applyNumberFormat="0" applyBorder="0" applyAlignment="0" applyProtection="0"/>
    <xf numFmtId="0" fontId="91" fillId="50" borderId="0" applyNumberFormat="0" applyBorder="0" applyAlignment="0" applyProtection="0"/>
    <xf numFmtId="0" fontId="91" fillId="63" borderId="0" applyNumberFormat="0" applyBorder="0" applyAlignment="0" applyProtection="0"/>
    <xf numFmtId="0" fontId="91" fillId="66" borderId="0" applyNumberFormat="0" applyBorder="0" applyAlignment="0" applyProtection="0"/>
    <xf numFmtId="0" fontId="91" fillId="45" borderId="0" applyNumberFormat="0" applyBorder="0" applyAlignment="0" applyProtection="0"/>
    <xf numFmtId="0" fontId="92" fillId="67" borderId="0" applyNumberFormat="0" applyBorder="0" applyAlignment="0" applyProtection="0"/>
    <xf numFmtId="0" fontId="92" fillId="43" borderId="0" applyNumberFormat="0" applyBorder="0" applyAlignment="0" applyProtection="0"/>
    <xf numFmtId="0" fontId="92" fillId="50" borderId="0" applyNumberFormat="0" applyBorder="0" applyAlignment="0" applyProtection="0"/>
    <xf numFmtId="0" fontId="92" fillId="68" borderId="0" applyNumberFormat="0" applyBorder="0" applyAlignment="0" applyProtection="0"/>
    <xf numFmtId="0" fontId="92" fillId="69" borderId="0" applyNumberFormat="0" applyBorder="0" applyAlignment="0" applyProtection="0"/>
    <xf numFmtId="0" fontId="92" fillId="46" borderId="0" applyNumberFormat="0" applyBorder="0" applyAlignment="0" applyProtection="0"/>
    <xf numFmtId="0" fontId="92" fillId="70" borderId="0" applyNumberFormat="0" applyBorder="0" applyAlignment="0" applyProtection="0"/>
    <xf numFmtId="0" fontId="92" fillId="44" borderId="0" applyNumberFormat="0" applyBorder="0" applyAlignment="0" applyProtection="0"/>
    <xf numFmtId="0" fontId="92" fillId="48" borderId="0" applyNumberFormat="0" applyBorder="0" applyAlignment="0" applyProtection="0"/>
    <xf numFmtId="0" fontId="92" fillId="68" borderId="0" applyNumberFormat="0" applyBorder="0" applyAlignment="0" applyProtection="0"/>
    <xf numFmtId="0" fontId="92" fillId="69" borderId="0" applyNumberFormat="0" applyBorder="0" applyAlignment="0" applyProtection="0"/>
    <xf numFmtId="0" fontId="92" fillId="47" borderId="0" applyNumberFormat="0" applyBorder="0" applyAlignment="0" applyProtection="0"/>
    <xf numFmtId="0" fontId="93" fillId="42" borderId="0" applyNumberFormat="0" applyBorder="0" applyAlignment="0" applyProtection="0"/>
    <xf numFmtId="0" fontId="94" fillId="71" borderId="35" applyNumberFormat="0" applyAlignment="0" applyProtection="0"/>
    <xf numFmtId="0" fontId="95" fillId="72" borderId="36" applyNumberFormat="0" applyAlignment="0" applyProtection="0"/>
    <xf numFmtId="0" fontId="73" fillId="0" borderId="0"/>
    <xf numFmtId="0" fontId="73"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41"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119" fillId="6" borderId="0" applyNumberFormat="0" applyBorder="0" applyAlignment="0" applyProtection="0"/>
    <xf numFmtId="43" fontId="66" fillId="0" borderId="0" applyFont="0" applyFill="0" applyBorder="0" applyAlignment="0" applyProtection="0"/>
    <xf numFmtId="43" fontId="96" fillId="0" borderId="0" applyFont="0" applyFill="0" applyBorder="0" applyAlignment="0" applyProtection="0"/>
    <xf numFmtId="43" fontId="9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5" fillId="0" borderId="0"/>
    <xf numFmtId="0" fontId="75" fillId="0" borderId="0"/>
    <xf numFmtId="37" fontId="4" fillId="0" borderId="0" applyFill="0" applyBorder="0" applyAlignment="0" applyProtection="0"/>
    <xf numFmtId="37" fontId="4" fillId="0" borderId="0" applyFill="0" applyBorder="0" applyAlignment="0" applyProtection="0"/>
    <xf numFmtId="0" fontId="75" fillId="0" borderId="0"/>
    <xf numFmtId="0" fontId="75" fillId="0" borderId="0"/>
    <xf numFmtId="42" fontId="4" fillId="0" borderId="0" applyFont="0" applyFill="0" applyBorder="0" applyAlignment="0" applyProtection="0"/>
    <xf numFmtId="44" fontId="66"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184" fontId="98" fillId="0" borderId="0" applyFont="0" applyFill="0" applyBorder="0" applyProtection="0">
      <alignment horizontal="right"/>
    </xf>
    <xf numFmtId="5" fontId="4" fillId="0" borderId="0" applyFill="0" applyBorder="0" applyAlignment="0" applyProtection="0"/>
    <xf numFmtId="5" fontId="4" fillId="0" borderId="0" applyFill="0" applyBorder="0" applyAlignment="0" applyProtection="0"/>
    <xf numFmtId="0" fontId="75" fillId="0" borderId="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0" fontId="99" fillId="0" borderId="0" applyNumberFormat="0" applyFill="0" applyBorder="0" applyAlignment="0" applyProtection="0"/>
    <xf numFmtId="2" fontId="4" fillId="0" borderId="0" applyFill="0" applyBorder="0" applyAlignment="0" applyProtection="0"/>
    <xf numFmtId="2" fontId="4" fillId="0" borderId="0" applyFill="0" applyBorder="0" applyAlignment="0" applyProtection="0"/>
    <xf numFmtId="0" fontId="75" fillId="0" borderId="0"/>
    <xf numFmtId="0" fontId="100" fillId="62" borderId="0" applyNumberFormat="0" applyBorder="0" applyAlignment="0" applyProtection="0"/>
    <xf numFmtId="0" fontId="101" fillId="0" borderId="37" applyNumberFormat="0" applyFill="0" applyAlignment="0" applyProtection="0"/>
    <xf numFmtId="0" fontId="102" fillId="0" borderId="0" applyNumberFormat="0" applyFill="0" applyBorder="0" applyAlignment="0" applyProtection="0"/>
    <xf numFmtId="0" fontId="103" fillId="0" borderId="38" applyNumberFormat="0" applyFill="0" applyAlignment="0" applyProtection="0"/>
    <xf numFmtId="0" fontId="78" fillId="0" borderId="0" applyNumberFormat="0" applyFill="0" applyBorder="0" applyAlignment="0" applyProtection="0"/>
    <xf numFmtId="0" fontId="104" fillId="0" borderId="39" applyNumberFormat="0" applyFill="0" applyAlignment="0" applyProtection="0"/>
    <xf numFmtId="0" fontId="104" fillId="0" borderId="0" applyNumberFormat="0" applyFill="0" applyBorder="0" applyAlignment="0" applyProtection="0"/>
    <xf numFmtId="166" fontId="4" fillId="0" borderId="0">
      <protection locked="0"/>
    </xf>
    <xf numFmtId="166" fontId="4" fillId="0" borderId="0">
      <protection locked="0"/>
    </xf>
    <xf numFmtId="0" fontId="105" fillId="65" borderId="35" applyNumberFormat="0" applyAlignment="0" applyProtection="0"/>
    <xf numFmtId="38" fontId="68" fillId="0" borderId="0">
      <alignment horizontal="left" wrapText="1"/>
    </xf>
    <xf numFmtId="38" fontId="106" fillId="0" borderId="0">
      <alignment horizontal="left" wrapText="1"/>
    </xf>
    <xf numFmtId="0" fontId="107" fillId="0" borderId="40" applyNumberFormat="0" applyFill="0" applyAlignment="0" applyProtection="0"/>
    <xf numFmtId="185" fontId="4" fillId="0" borderId="0"/>
    <xf numFmtId="185" fontId="4" fillId="0" borderId="0"/>
    <xf numFmtId="185" fontId="4" fillId="0" borderId="0"/>
    <xf numFmtId="171" fontId="71" fillId="0" borderId="0" applyNumberFormat="0" applyFill="0" applyBorder="0" applyAlignment="0" applyProtection="0"/>
    <xf numFmtId="0" fontId="108" fillId="39" borderId="0" applyNumberFormat="0" applyBorder="0" applyAlignment="0" applyProtection="0"/>
    <xf numFmtId="0" fontId="5" fillId="0" borderId="41" applyNumberFormat="0" applyBorder="0" applyAlignment="0"/>
    <xf numFmtId="181" fontId="4" fillId="0" borderId="0"/>
    <xf numFmtId="181" fontId="4"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7" fillId="4" borderId="0" applyNumberFormat="0" applyBorder="0" applyAlignment="0" applyProtection="0"/>
    <xf numFmtId="0" fontId="3" fillId="0" borderId="0"/>
    <xf numFmtId="0" fontId="3" fillId="0" borderId="0"/>
    <xf numFmtId="0" fontId="3" fillId="0" borderId="0"/>
    <xf numFmtId="0" fontId="3" fillId="0" borderId="0"/>
    <xf numFmtId="0" fontId="6" fillId="0" borderId="0" applyFill="0" applyBorder="0" applyProtection="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6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15"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73" borderId="42" applyNumberFormat="0" applyFont="0" applyAlignment="0" applyProtection="0"/>
    <xf numFmtId="0" fontId="4" fillId="73" borderId="42" applyNumberFormat="0" applyFont="0" applyAlignment="0" applyProtection="0"/>
    <xf numFmtId="0" fontId="3" fillId="10" borderId="28" applyNumberFormat="0" applyFont="0" applyAlignment="0" applyProtection="0"/>
    <xf numFmtId="186" fontId="6" fillId="0" borderId="0" applyFont="0" applyFill="0" applyBorder="0" applyProtection="0"/>
    <xf numFmtId="186" fontId="6" fillId="0" borderId="0" applyFont="0" applyFill="0" applyBorder="0" applyProtection="0"/>
    <xf numFmtId="186" fontId="6" fillId="0" borderId="0" applyFont="0" applyFill="0" applyBorder="0" applyProtection="0"/>
    <xf numFmtId="0" fontId="109" fillId="71" borderId="43" applyNumberFormat="0" applyAlignment="0" applyProtection="0"/>
    <xf numFmtId="12" fontId="78" fillId="74" borderId="12">
      <alignment horizontal="left"/>
    </xf>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7" fillId="0" borderId="0" applyFont="0" applyFill="0" applyBorder="0" applyAlignment="0" applyProtection="0"/>
    <xf numFmtId="4" fontId="81" fillId="39" borderId="19" applyNumberFormat="0" applyProtection="0">
      <alignment vertical="center"/>
    </xf>
    <xf numFmtId="4" fontId="81" fillId="40" borderId="19" applyNumberFormat="0" applyProtection="0">
      <alignment horizontal="left" vertical="center" indent="1"/>
    </xf>
    <xf numFmtId="4" fontId="81" fillId="41" borderId="19" applyNumberFormat="0" applyProtection="0"/>
    <xf numFmtId="0" fontId="4" fillId="75" borderId="43" applyNumberFormat="0" applyProtection="0">
      <alignment horizontal="left" vertical="center" indent="1"/>
    </xf>
    <xf numFmtId="4" fontId="81" fillId="51" borderId="33" applyNumberFormat="0" applyProtection="0">
      <alignment horizontal="left" vertical="center" indent="1"/>
    </xf>
    <xf numFmtId="4" fontId="16" fillId="52" borderId="0" applyNumberFormat="0" applyProtection="0">
      <alignment horizontal="left"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3" fillId="53" borderId="0" applyNumberFormat="0" applyProtection="0">
      <alignment horizontal="left" vertical="center"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4" fillId="55" borderId="0" applyNumberFormat="0" applyProtection="0">
      <alignment horizontal="left" indent="1"/>
    </xf>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4" fontId="85" fillId="56" borderId="0" applyNumberFormat="0" applyProtection="0"/>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center"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53" borderId="19" applyNumberFormat="0" applyProtection="0">
      <alignment horizontal="left" vertical="top"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center"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41" borderId="19" applyNumberFormat="0" applyProtection="0">
      <alignment horizontal="left" vertical="top"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center"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7" borderId="19" applyNumberFormat="0" applyProtection="0">
      <alignment horizontal="left" vertical="top"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center"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0" fontId="4" fillId="58" borderId="19" applyNumberFormat="0" applyProtection="0">
      <alignment horizontal="left" vertical="top" indent="1"/>
    </xf>
    <xf numFmtId="4" fontId="16" fillId="0" borderId="19" applyNumberFormat="0" applyProtection="0">
      <alignment horizontal="right" vertical="center"/>
    </xf>
    <xf numFmtId="4" fontId="16" fillId="52" borderId="19" applyNumberFormat="0" applyProtection="0">
      <alignment horizontal="right" vertical="center"/>
    </xf>
    <xf numFmtId="4" fontId="16" fillId="0" borderId="19" applyNumberFormat="0" applyProtection="0">
      <alignment horizontal="left" vertical="center" indent="1"/>
    </xf>
    <xf numFmtId="0" fontId="4" fillId="75" borderId="43" applyNumberFormat="0" applyProtection="0">
      <alignment horizontal="left" vertical="center" indent="1"/>
    </xf>
    <xf numFmtId="4" fontId="16" fillId="54" borderId="19" applyNumberFormat="0" applyProtection="0">
      <alignment horizontal="left" vertical="center" indent="1"/>
    </xf>
    <xf numFmtId="0" fontId="16" fillId="41" borderId="19" applyNumberFormat="0" applyProtection="0">
      <alignment horizontal="left" vertical="top"/>
    </xf>
    <xf numFmtId="0" fontId="4" fillId="75" borderId="43" applyNumberFormat="0" applyProtection="0">
      <alignment horizontal="left" vertical="center" indent="1"/>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7" fillId="59" borderId="0" applyNumberFormat="0" applyProtection="0">
      <alignment horizontal="left"/>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4" fontId="88" fillId="52" borderId="19" applyNumberFormat="0" applyProtection="0">
      <alignment horizontal="right" vertical="center"/>
    </xf>
    <xf numFmtId="182" fontId="4" fillId="0" borderId="34">
      <alignment horizontal="justify" vertical="top" wrapText="1"/>
    </xf>
    <xf numFmtId="182" fontId="4" fillId="0" borderId="34">
      <alignment horizontal="justify" vertical="top" wrapText="1"/>
    </xf>
    <xf numFmtId="0" fontId="4" fillId="0" borderId="0">
      <alignment horizontal="left" wrapText="1"/>
    </xf>
    <xf numFmtId="0" fontId="4" fillId="0" borderId="0">
      <alignment horizontal="left" wrapText="1"/>
    </xf>
    <xf numFmtId="0" fontId="4" fillId="0" borderId="0">
      <alignment horizontal="left" wrapText="1"/>
    </xf>
    <xf numFmtId="187" fontId="4" fillId="0" borderId="0" applyFill="0" applyBorder="0" applyAlignment="0" applyProtection="0">
      <alignment wrapText="1"/>
    </xf>
    <xf numFmtId="0" fontId="63" fillId="0" borderId="0" applyNumberFormat="0" applyFill="0" applyBorder="0">
      <alignment horizontal="center" wrapText="1"/>
    </xf>
    <xf numFmtId="0" fontId="63" fillId="0" borderId="0" applyNumberFormat="0" applyFill="0" applyBorder="0">
      <alignment horizontal="center" wrapText="1"/>
    </xf>
    <xf numFmtId="38" fontId="4" fillId="0" borderId="0">
      <alignment horizontal="left" wrapText="1"/>
    </xf>
    <xf numFmtId="0" fontId="110" fillId="0" borderId="0" applyNumberFormat="0" applyFill="0" applyBorder="0" applyAlignment="0" applyProtection="0"/>
    <xf numFmtId="0" fontId="63" fillId="0" borderId="30">
      <alignment horizontal="center" vertical="center" wrapText="1"/>
    </xf>
    <xf numFmtId="0" fontId="63" fillId="0" borderId="30">
      <alignment horizontal="center" vertical="center" wrapText="1"/>
    </xf>
    <xf numFmtId="0" fontId="111" fillId="0" borderId="44" applyNumberFormat="0" applyFill="0" applyAlignment="0" applyProtection="0"/>
    <xf numFmtId="0" fontId="4" fillId="0" borderId="45" applyNumberFormat="0" applyFill="0" applyAlignment="0" applyProtection="0"/>
    <xf numFmtId="37" fontId="5" fillId="40" borderId="0" applyNumberFormat="0" applyBorder="0" applyAlignment="0" applyProtection="0"/>
    <xf numFmtId="37" fontId="5" fillId="0" borderId="0"/>
    <xf numFmtId="37" fontId="5" fillId="0" borderId="0"/>
    <xf numFmtId="37" fontId="5" fillId="0" borderId="0"/>
    <xf numFmtId="3" fontId="112" fillId="76" borderId="46" applyProtection="0"/>
    <xf numFmtId="0" fontId="113" fillId="0" borderId="0" applyNumberFormat="0" applyFill="0" applyBorder="0" applyAlignment="0" applyProtection="0"/>
    <xf numFmtId="0" fontId="123" fillId="0" borderId="26" applyNumberFormat="0" applyFill="0" applyAlignment="0" applyProtection="0"/>
    <xf numFmtId="0" fontId="124" fillId="9" borderId="27" applyNumberFormat="0" applyAlignment="0" applyProtection="0"/>
    <xf numFmtId="0" fontId="125" fillId="0" borderId="0" applyNumberFormat="0" applyFill="0" applyBorder="0" applyAlignment="0" applyProtection="0"/>
    <xf numFmtId="0" fontId="161" fillId="83" borderId="0"/>
    <xf numFmtId="0" fontId="126" fillId="0" borderId="0" applyNumberFormat="0" applyFill="0" applyBorder="0" applyAlignment="0" applyProtection="0"/>
    <xf numFmtId="0" fontId="127" fillId="0" borderId="29" applyNumberFormat="0" applyFill="0" applyAlignment="0" applyProtection="0"/>
    <xf numFmtId="0" fontId="128"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128" fillId="18" borderId="0" applyNumberFormat="0" applyBorder="0" applyAlignment="0" applyProtection="0"/>
    <xf numFmtId="0" fontId="128"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128" fillId="22" borderId="0" applyNumberFormat="0" applyBorder="0" applyAlignment="0" applyProtection="0"/>
    <xf numFmtId="0" fontId="128"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128" fillId="26" borderId="0" applyNumberFormat="0" applyBorder="0" applyAlignment="0" applyProtection="0"/>
    <xf numFmtId="0" fontId="128"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128" fillId="30" borderId="0" applyNumberFormat="0" applyBorder="0" applyAlignment="0" applyProtection="0"/>
    <xf numFmtId="0" fontId="128"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128" fillId="34" borderId="0" applyNumberFormat="0" applyBorder="0" applyAlignment="0" applyProtection="0"/>
    <xf numFmtId="43" fontId="3" fillId="0" borderId="0" applyFont="0" applyFill="0" applyBorder="0" applyAlignment="0" applyProtection="0"/>
    <xf numFmtId="0" fontId="66" fillId="0" borderId="0"/>
    <xf numFmtId="0" fontId="129" fillId="0" borderId="0"/>
    <xf numFmtId="43" fontId="66" fillId="0" borderId="0" applyFont="0" applyFill="0" applyBorder="0" applyAlignment="0" applyProtection="0"/>
    <xf numFmtId="9" fontId="66" fillId="0" borderId="0" applyFont="0" applyFill="0" applyBorder="0" applyAlignment="0" applyProtection="0"/>
    <xf numFmtId="0" fontId="131" fillId="12" borderId="0" applyNumberFormat="0" applyBorder="0" applyAlignment="0" applyProtection="0"/>
    <xf numFmtId="0" fontId="131" fillId="12" borderId="0" applyNumberFormat="0" applyBorder="0" applyAlignment="0" applyProtection="0"/>
    <xf numFmtId="0" fontId="131" fillId="16" borderId="0" applyNumberFormat="0" applyBorder="0" applyAlignment="0" applyProtection="0"/>
    <xf numFmtId="0" fontId="131" fillId="16" borderId="0" applyNumberFormat="0" applyBorder="0" applyAlignment="0" applyProtection="0"/>
    <xf numFmtId="0" fontId="131" fillId="20"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2" borderId="0" applyNumberFormat="0" applyBorder="0" applyAlignment="0" applyProtection="0"/>
    <xf numFmtId="0" fontId="131" fillId="13" borderId="0" applyNumberFormat="0" applyBorder="0" applyAlignment="0" applyProtection="0"/>
    <xf numFmtId="0" fontId="131" fillId="13" borderId="0" applyNumberFormat="0" applyBorder="0" applyAlignment="0" applyProtection="0"/>
    <xf numFmtId="0" fontId="131" fillId="17" borderId="0" applyNumberFormat="0" applyBorder="0" applyAlignment="0" applyProtection="0"/>
    <xf numFmtId="0" fontId="131" fillId="17" borderId="0" applyNumberFormat="0" applyBorder="0" applyAlignment="0" applyProtection="0"/>
    <xf numFmtId="0" fontId="131" fillId="21" borderId="0" applyNumberFormat="0" applyBorder="0" applyAlignment="0" applyProtection="0"/>
    <xf numFmtId="0" fontId="131" fillId="21" borderId="0" applyNumberFormat="0" applyBorder="0" applyAlignment="0" applyProtection="0"/>
    <xf numFmtId="0" fontId="131" fillId="25" borderId="0" applyNumberFormat="0" applyBorder="0" applyAlignment="0" applyProtection="0"/>
    <xf numFmtId="0" fontId="131" fillId="25" borderId="0" applyNumberFormat="0" applyBorder="0" applyAlignment="0" applyProtection="0"/>
    <xf numFmtId="0" fontId="131" fillId="29" borderId="0" applyNumberFormat="0" applyBorder="0" applyAlignment="0" applyProtection="0"/>
    <xf numFmtId="0" fontId="131" fillId="29"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2" fillId="14" borderId="0" applyNumberFormat="0" applyBorder="0" applyAlignment="0" applyProtection="0"/>
    <xf numFmtId="0" fontId="132" fillId="14" borderId="0" applyNumberFormat="0" applyBorder="0" applyAlignment="0" applyProtection="0"/>
    <xf numFmtId="0" fontId="132" fillId="18" borderId="0" applyNumberFormat="0" applyBorder="0" applyAlignment="0" applyProtection="0"/>
    <xf numFmtId="0" fontId="132" fillId="18"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6" borderId="0" applyNumberFormat="0" applyBorder="0" applyAlignment="0" applyProtection="0"/>
    <xf numFmtId="0" fontId="132" fillId="26" borderId="0" applyNumberFormat="0" applyBorder="0" applyAlignment="0" applyProtection="0"/>
    <xf numFmtId="0" fontId="132" fillId="30" borderId="0" applyNumberFormat="0" applyBorder="0" applyAlignment="0" applyProtection="0"/>
    <xf numFmtId="0" fontId="132" fillId="30" borderId="0" applyNumberFormat="0" applyBorder="0" applyAlignment="0" applyProtection="0"/>
    <xf numFmtId="0" fontId="132" fillId="34" borderId="0" applyNumberFormat="0" applyBorder="0" applyAlignment="0" applyProtection="0"/>
    <xf numFmtId="0" fontId="132" fillId="34" borderId="0" applyNumberFormat="0" applyBorder="0" applyAlignment="0" applyProtection="0"/>
    <xf numFmtId="0" fontId="132" fillId="11" borderId="0" applyNumberFormat="0" applyBorder="0" applyAlignment="0" applyProtection="0"/>
    <xf numFmtId="0" fontId="132" fillId="11" borderId="0" applyNumberFormat="0" applyBorder="0" applyAlignment="0" applyProtection="0"/>
    <xf numFmtId="0" fontId="132" fillId="15" borderId="0" applyNumberFormat="0" applyBorder="0" applyAlignment="0" applyProtection="0"/>
    <xf numFmtId="0" fontId="132" fillId="15" borderId="0" applyNumberFormat="0" applyBorder="0" applyAlignment="0" applyProtection="0"/>
    <xf numFmtId="0" fontId="132" fillId="19" borderId="0" applyNumberFormat="0" applyBorder="0" applyAlignment="0" applyProtection="0"/>
    <xf numFmtId="0" fontId="132" fillId="19" borderId="0" applyNumberFormat="0" applyBorder="0" applyAlignment="0" applyProtection="0"/>
    <xf numFmtId="0" fontId="132" fillId="23" borderId="0" applyNumberFormat="0" applyBorder="0" applyAlignment="0" applyProtection="0"/>
    <xf numFmtId="0" fontId="132" fillId="23" borderId="0" applyNumberFormat="0" applyBorder="0" applyAlignment="0" applyProtection="0"/>
    <xf numFmtId="0" fontId="132" fillId="27" borderId="0" applyNumberFormat="0" applyBorder="0" applyAlignment="0" applyProtection="0"/>
    <xf numFmtId="0" fontId="132" fillId="27" borderId="0" applyNumberFormat="0" applyBorder="0" applyAlignment="0" applyProtection="0"/>
    <xf numFmtId="0" fontId="132" fillId="31" borderId="0" applyNumberFormat="0" applyBorder="0" applyAlignment="0" applyProtection="0"/>
    <xf numFmtId="0" fontId="132" fillId="31" borderId="0" applyNumberFormat="0" applyBorder="0" applyAlignment="0" applyProtection="0"/>
    <xf numFmtId="0" fontId="133" fillId="5" borderId="0" applyNumberFormat="0" applyBorder="0" applyAlignment="0" applyProtection="0"/>
    <xf numFmtId="0" fontId="133" fillId="5" borderId="0" applyNumberFormat="0" applyBorder="0" applyAlignment="0" applyProtection="0"/>
    <xf numFmtId="0" fontId="134" fillId="8" borderId="24" applyNumberFormat="0" applyAlignment="0" applyProtection="0"/>
    <xf numFmtId="0" fontId="134" fillId="8" borderId="24" applyNumberFormat="0" applyAlignment="0" applyProtection="0"/>
    <xf numFmtId="0" fontId="135" fillId="9" borderId="27" applyNumberFormat="0" applyAlignment="0" applyProtection="0"/>
    <xf numFmtId="0" fontId="135" fillId="9" borderId="27" applyNumberFormat="0" applyAlignment="0" applyProtection="0"/>
    <xf numFmtId="44" fontId="6" fillId="0" borderId="0" applyFont="0" applyFill="0" applyBorder="0" applyAlignment="0" applyProtection="0"/>
    <xf numFmtId="3" fontId="136" fillId="0" borderId="0" applyFont="0" applyFill="0" applyBorder="0" applyAlignment="0" applyProtection="0"/>
    <xf numFmtId="43" fontId="131" fillId="0" borderId="0" applyFont="0" applyFill="0" applyBorder="0" applyAlignment="0" applyProtection="0"/>
    <xf numFmtId="43" fontId="66" fillId="0" borderId="0" applyFont="0" applyFill="0" applyBorder="0" applyAlignment="0" applyProtection="0"/>
    <xf numFmtId="3" fontId="136" fillId="0" borderId="0" applyFont="0" applyFill="0" applyBorder="0" applyAlignment="0" applyProtection="0"/>
    <xf numFmtId="188" fontId="136" fillId="0" borderId="0" applyFont="0" applyFill="0" applyBorder="0" applyAlignment="0" applyProtection="0"/>
    <xf numFmtId="0" fontId="136" fillId="0" borderId="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2" fontId="136" fillId="0" borderId="0" applyFont="0" applyFill="0" applyBorder="0" applyAlignment="0" applyProtection="0"/>
    <xf numFmtId="0" fontId="138" fillId="4" borderId="0" applyNumberFormat="0" applyBorder="0" applyAlignment="0" applyProtection="0"/>
    <xf numFmtId="0" fontId="138" fillId="4" borderId="0" applyNumberFormat="0" applyBorder="0" applyAlignment="0" applyProtection="0"/>
    <xf numFmtId="0" fontId="127" fillId="0" borderId="64" applyNumberFormat="0" applyFill="0" applyAlignment="0" applyProtection="0"/>
    <xf numFmtId="0" fontId="3" fillId="0" borderId="0"/>
    <xf numFmtId="0" fontId="139" fillId="0" borderId="21" applyNumberFormat="0" applyFill="0" applyAlignment="0" applyProtection="0"/>
    <xf numFmtId="0" fontId="140" fillId="0" borderId="22" applyNumberFormat="0" applyFill="0" applyAlignment="0" applyProtection="0"/>
    <xf numFmtId="0" fontId="141" fillId="7" borderId="24" applyNumberFormat="0" applyAlignment="0" applyProtection="0"/>
    <xf numFmtId="0" fontId="141" fillId="7" borderId="24" applyNumberFormat="0" applyAlignment="0" applyProtection="0"/>
    <xf numFmtId="0" fontId="142" fillId="0" borderId="26" applyNumberFormat="0" applyFill="0" applyAlignment="0" applyProtection="0"/>
    <xf numFmtId="0" fontId="142" fillId="0" borderId="26" applyNumberFormat="0" applyFill="0" applyAlignment="0" applyProtection="0"/>
    <xf numFmtId="0" fontId="143" fillId="6" borderId="0" applyNumberFormat="0" applyBorder="0" applyAlignment="0" applyProtection="0"/>
    <xf numFmtId="0" fontId="143" fillId="6" borderId="0" applyNumberFormat="0" applyBorder="0" applyAlignment="0" applyProtection="0"/>
    <xf numFmtId="0" fontId="120" fillId="7" borderId="24" applyNumberFormat="0" applyAlignment="0" applyProtection="0"/>
    <xf numFmtId="0" fontId="15" fillId="0" borderId="0"/>
    <xf numFmtId="0" fontId="131" fillId="0" borderId="0"/>
    <xf numFmtId="0" fontId="4" fillId="0" borderId="0"/>
    <xf numFmtId="0" fontId="131" fillId="10" borderId="28" applyNumberFormat="0" applyFont="0" applyAlignment="0" applyProtection="0"/>
    <xf numFmtId="0" fontId="144" fillId="8" borderId="25" applyNumberFormat="0" applyAlignment="0" applyProtection="0"/>
    <xf numFmtId="0" fontId="144" fillId="8" borderId="25" applyNumberFormat="0" applyAlignment="0" applyProtection="0"/>
    <xf numFmtId="0" fontId="3" fillId="0" borderId="0"/>
    <xf numFmtId="0" fontId="130" fillId="0" borderId="29" applyNumberFormat="0" applyFill="0" applyAlignment="0" applyProtection="0"/>
    <xf numFmtId="0" fontId="130" fillId="0" borderId="29"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 fillId="0" borderId="0"/>
    <xf numFmtId="43" fontId="3" fillId="0" borderId="0" applyFont="0" applyFill="0" applyBorder="0" applyAlignment="0" applyProtection="0"/>
    <xf numFmtId="43" fontId="4" fillId="0" borderId="0" applyFont="0" applyFill="0" applyBorder="0" applyAlignment="0" applyProtection="0"/>
    <xf numFmtId="0" fontId="129" fillId="0" borderId="0"/>
    <xf numFmtId="0" fontId="6" fillId="0" borderId="0"/>
    <xf numFmtId="0" fontId="136" fillId="0" borderId="0" applyFont="0" applyFill="0" applyBorder="0" applyAlignment="0" applyProtection="0"/>
    <xf numFmtId="0" fontId="8" fillId="0" borderId="0"/>
    <xf numFmtId="0" fontId="125" fillId="0" borderId="0" applyNumberFormat="0" applyFill="0" applyBorder="0" applyAlignment="0" applyProtection="0"/>
    <xf numFmtId="38" fontId="16" fillId="0" borderId="49" applyFill="0" applyBorder="0" applyAlignment="0" applyProtection="0">
      <protection locked="0"/>
    </xf>
    <xf numFmtId="38" fontId="16" fillId="0" borderId="49" applyFill="0" applyBorder="0" applyAlignment="0" applyProtection="0">
      <protection locked="0"/>
    </xf>
    <xf numFmtId="0" fontId="4" fillId="0" borderId="45" applyNumberFormat="0" applyFill="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3" fillId="65" borderId="0" applyNumberFormat="0" applyBorder="0" applyAlignment="0" applyProtection="0"/>
    <xf numFmtId="0" fontId="163" fillId="82" borderId="63"/>
    <xf numFmtId="43" fontId="3" fillId="0" borderId="0" applyFont="0" applyFill="0" applyBorder="0" applyAlignment="0" applyProtection="0"/>
    <xf numFmtId="0" fontId="136" fillId="0" borderId="0" applyFont="0" applyFill="0" applyBorder="0" applyAlignment="0" applyProtection="0"/>
    <xf numFmtId="3" fontId="136" fillId="0" borderId="0" applyFont="0" applyFill="0" applyBorder="0" applyAlignment="0" applyProtection="0"/>
    <xf numFmtId="0" fontId="136" fillId="0" borderId="0" applyFont="0" applyFill="0" applyBorder="0" applyAlignment="0" applyProtection="0"/>
    <xf numFmtId="38" fontId="16" fillId="0" borderId="49" applyFill="0" applyBorder="0" applyAlignment="0" applyProtection="0">
      <protection locked="0"/>
    </xf>
    <xf numFmtId="0" fontId="4" fillId="0" borderId="45" applyNumberFormat="0" applyFill="0" applyAlignment="0" applyProtection="0"/>
    <xf numFmtId="44" fontId="4" fillId="0" borderId="0" applyFont="0" applyFill="0" applyBorder="0" applyAlignment="0" applyProtection="0"/>
    <xf numFmtId="182" fontId="4" fillId="0" borderId="34">
      <alignment horizontal="justify" vertical="top" wrapText="1"/>
    </xf>
    <xf numFmtId="43" fontId="129" fillId="0" borderId="0" applyFont="0" applyFill="0" applyBorder="0" applyAlignment="0" applyProtection="0"/>
    <xf numFmtId="0" fontId="120" fillId="7" borderId="24" applyNumberFormat="0" applyAlignment="0" applyProtection="0"/>
    <xf numFmtId="0" fontId="3" fillId="0" borderId="0"/>
    <xf numFmtId="9" fontId="6" fillId="0" borderId="0" applyFont="0" applyFill="0" applyBorder="0" applyAlignment="0" applyProtection="0"/>
    <xf numFmtId="164" fontId="146" fillId="0" borderId="0" applyFont="0" applyAlignment="0" applyProtection="0"/>
    <xf numFmtId="43" fontId="6" fillId="0" borderId="0" applyFont="0" applyFill="0" applyBorder="0" applyAlignment="0" applyProtection="0"/>
    <xf numFmtId="0" fontId="6" fillId="0" borderId="0"/>
    <xf numFmtId="0" fontId="91" fillId="65" borderId="0" applyNumberFormat="0" applyBorder="0" applyAlignment="0" applyProtection="0"/>
    <xf numFmtId="0" fontId="159" fillId="0" borderId="0"/>
    <xf numFmtId="40" fontId="16" fillId="36" borderId="0">
      <alignment horizontal="right"/>
    </xf>
    <xf numFmtId="0" fontId="121" fillId="80" borderId="25" applyNumberFormat="0" applyAlignment="0" applyProtection="0"/>
    <xf numFmtId="3" fontId="136" fillId="0" borderId="0" applyFont="0" applyFill="0" applyBorder="0" applyAlignment="0" applyProtection="0"/>
    <xf numFmtId="0" fontId="121" fillId="80" borderId="25" applyNumberFormat="0" applyAlignment="0" applyProtection="0"/>
    <xf numFmtId="0" fontId="109" fillId="71" borderId="62" applyNumberFormat="0" applyAlignment="0" applyProtection="0"/>
    <xf numFmtId="0" fontId="91" fillId="10" borderId="28" applyNumberFormat="0" applyFont="0" applyAlignment="0" applyProtection="0"/>
    <xf numFmtId="0" fontId="91" fillId="10" borderId="28" applyNumberFormat="0" applyFont="0" applyAlignment="0" applyProtection="0"/>
    <xf numFmtId="0" fontId="91" fillId="73" borderId="61" applyNumberFormat="0" applyFont="0" applyAlignment="0" applyProtection="0"/>
    <xf numFmtId="3" fontId="136" fillId="0" borderId="0" applyFont="0" applyFill="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36" fillId="0" borderId="0" applyFont="0" applyFill="0" applyBorder="0" applyAlignment="0" applyProtection="0"/>
    <xf numFmtId="43" fontId="131" fillId="0" borderId="0" applyFont="0" applyFill="0" applyBorder="0" applyAlignment="0" applyProtection="0"/>
    <xf numFmtId="0" fontId="168" fillId="0" borderId="60" applyNumberFormat="0" applyFill="0" applyAlignment="0" applyProtection="0"/>
    <xf numFmtId="0" fontId="168" fillId="0" borderId="60" applyNumberFormat="0" applyFill="0" applyAlignment="0" applyProtection="0"/>
    <xf numFmtId="3" fontId="136" fillId="0" borderId="0" applyFont="0" applyFill="0" applyBorder="0" applyAlignment="0" applyProtection="0"/>
    <xf numFmtId="43" fontId="66" fillId="0" borderId="0" applyFont="0" applyFill="0" applyBorder="0" applyAlignment="0" applyProtection="0"/>
    <xf numFmtId="182" fontId="4" fillId="0" borderId="67">
      <alignment horizontal="justify" vertical="top" wrapText="1"/>
    </xf>
    <xf numFmtId="0" fontId="136" fillId="0" borderId="0" applyFont="0" applyFill="0" applyBorder="0" applyAlignment="0" applyProtection="0"/>
    <xf numFmtId="10" fontId="5" fillId="38" borderId="51" applyNumberFormat="0" applyBorder="0" applyAlignment="0" applyProtection="0"/>
    <xf numFmtId="0" fontId="105" fillId="65" borderId="55" applyNumberFormat="0" applyAlignment="0" applyProtection="0"/>
    <xf numFmtId="0" fontId="158" fillId="0" borderId="0" applyNumberFormat="0" applyFill="0" applyBorder="0" applyAlignment="0" applyProtection="0">
      <alignment vertical="top"/>
      <protection locked="0"/>
    </xf>
    <xf numFmtId="0" fontId="151" fillId="0" borderId="0" applyNumberFormat="0" applyFill="0" applyBorder="0" applyAlignment="0">
      <protection locked="0"/>
    </xf>
    <xf numFmtId="0" fontId="158" fillId="0" borderId="0" applyNumberFormat="0" applyFill="0" applyBorder="0" applyAlignment="0" applyProtection="0">
      <alignment vertical="top"/>
      <protection locked="0"/>
    </xf>
    <xf numFmtId="0" fontId="91" fillId="66" borderId="0" applyNumberFormat="0" applyBorder="0" applyAlignment="0" applyProtection="0"/>
    <xf numFmtId="166" fontId="4" fillId="0" borderId="0">
      <protection locked="0"/>
    </xf>
    <xf numFmtId="0" fontId="78"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128" fillId="64" borderId="0" applyNumberFormat="0" applyBorder="0" applyAlignment="0" applyProtection="0"/>
    <xf numFmtId="0" fontId="165" fillId="0" borderId="57" applyNumberFormat="0" applyFill="0" applyAlignment="0" applyProtection="0"/>
    <xf numFmtId="0" fontId="151" fillId="0" borderId="0" applyNumberFormat="0" applyFill="0" applyBorder="0" applyAlignment="0">
      <protection locked="0"/>
    </xf>
    <xf numFmtId="0" fontId="165" fillId="0" borderId="57" applyNumberFormat="0" applyFill="0" applyAlignment="0" applyProtection="0"/>
    <xf numFmtId="0" fontId="102" fillId="0" borderId="0" applyNumberFormat="0" applyFill="0" applyBorder="0" applyAlignment="0" applyProtection="0"/>
    <xf numFmtId="38" fontId="5" fillId="37" borderId="0" applyNumberFormat="0" applyBorder="0" applyAlignment="0" applyProtection="0"/>
    <xf numFmtId="0" fontId="151" fillId="0" borderId="0" applyNumberFormat="0" applyFill="0" applyBorder="0" applyAlignment="0">
      <protection locked="0"/>
    </xf>
    <xf numFmtId="0" fontId="92" fillId="43" borderId="0" applyNumberFormat="0" applyBorder="0" applyAlignment="0" applyProtection="0"/>
    <xf numFmtId="0" fontId="128" fillId="45" borderId="0" applyNumberFormat="0" applyBorder="0" applyAlignment="0" applyProtection="0"/>
    <xf numFmtId="41" fontId="4" fillId="0" borderId="0"/>
    <xf numFmtId="2" fontId="4" fillId="0" borderId="0" applyFill="0" applyBorder="0" applyAlignment="0" applyProtection="0"/>
    <xf numFmtId="0" fontId="152" fillId="73" borderId="42" applyNumberFormat="0" applyFont="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92" fillId="69" borderId="0" applyNumberFormat="0" applyBorder="0" applyAlignment="0" applyProtection="0"/>
    <xf numFmtId="180" fontId="4" fillId="0" borderId="0" applyFill="0" applyBorder="0" applyAlignment="0" applyProtection="0"/>
    <xf numFmtId="0" fontId="159" fillId="0" borderId="56"/>
    <xf numFmtId="0" fontId="159" fillId="0" borderId="0"/>
    <xf numFmtId="0" fontId="91" fillId="73" borderId="61" applyNumberFormat="0" applyFont="0" applyAlignment="0" applyProtection="0"/>
    <xf numFmtId="0" fontId="136" fillId="0" borderId="0" applyFont="0" applyFill="0" applyBorder="0" applyAlignment="0" applyProtection="0"/>
    <xf numFmtId="5" fontId="4" fillId="0" borderId="0" applyFill="0" applyBorder="0" applyAlignment="0" applyProtection="0"/>
    <xf numFmtId="0" fontId="92" fillId="70" borderId="0" applyNumberFormat="0" applyBorder="0" applyAlignment="0" applyProtection="0"/>
    <xf numFmtId="3" fontId="136" fillId="0" borderId="0" applyFont="0" applyFill="0" applyBorder="0" applyAlignment="0" applyProtection="0"/>
    <xf numFmtId="0" fontId="128" fillId="79" borderId="0" applyNumberFormat="0" applyBorder="0" applyAlignment="0" applyProtection="0"/>
    <xf numFmtId="37" fontId="4" fillId="0" borderId="0" applyFill="0" applyBorder="0" applyAlignment="0" applyProtection="0"/>
    <xf numFmtId="0" fontId="128" fillId="27" borderId="0" applyNumberFormat="0" applyBorder="0" applyAlignment="0" applyProtection="0"/>
    <xf numFmtId="0" fontId="124" fillId="9" borderId="27" applyNumberFormat="0" applyAlignment="0" applyProtection="0"/>
    <xf numFmtId="0" fontId="124" fillId="9" borderId="27" applyNumberFormat="0" applyAlignment="0" applyProtection="0"/>
    <xf numFmtId="0" fontId="162" fillId="0" borderId="0"/>
    <xf numFmtId="0" fontId="164" fillId="80" borderId="24" applyNumberFormat="0" applyAlignment="0" applyProtection="0"/>
    <xf numFmtId="0" fontId="6" fillId="0" borderId="0"/>
    <xf numFmtId="0" fontId="4" fillId="0" borderId="0"/>
    <xf numFmtId="9"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0" fontId="6" fillId="0" borderId="0"/>
    <xf numFmtId="2" fontId="4" fillId="0" borderId="0" applyFill="0" applyBorder="0" applyProtection="0">
      <alignment horizontal="right"/>
    </xf>
    <xf numFmtId="14" fontId="153" fillId="77" borderId="47" applyProtection="0">
      <alignment horizontal="right"/>
    </xf>
    <xf numFmtId="0" fontId="153" fillId="0" borderId="0" applyNumberFormat="0" applyFill="0" applyBorder="0" applyProtection="0">
      <alignment horizontal="left"/>
    </xf>
    <xf numFmtId="38" fontId="5" fillId="37" borderId="0" applyNumberFormat="0" applyBorder="0" applyAlignment="0" applyProtection="0"/>
    <xf numFmtId="0" fontId="136" fillId="0" borderId="45" applyNumberFormat="0" applyFont="0" applyFill="0" applyAlignment="0" applyProtection="0"/>
    <xf numFmtId="0" fontId="3" fillId="64" borderId="0" applyNumberFormat="0" applyBorder="0" applyAlignment="0" applyProtection="0"/>
    <xf numFmtId="0" fontId="117" fillId="64" borderId="0" applyNumberFormat="0" applyBorder="0" applyAlignment="0" applyProtection="0"/>
    <xf numFmtId="0" fontId="3" fillId="0" borderId="0"/>
    <xf numFmtId="0" fontId="167" fillId="0" borderId="59" applyNumberFormat="0" applyFill="0" applyAlignment="0" applyProtection="0"/>
    <xf numFmtId="0" fontId="4" fillId="0" borderId="0"/>
    <xf numFmtId="41" fontId="152" fillId="0" borderId="0"/>
    <xf numFmtId="9" fontId="154" fillId="0" borderId="0" applyFont="0" applyFill="0" applyBorder="0" applyAlignment="0" applyProtection="0"/>
    <xf numFmtId="4" fontId="154" fillId="0" borderId="0" applyFont="0" applyFill="0" applyBorder="0" applyAlignment="0" applyProtection="0"/>
    <xf numFmtId="9" fontId="154" fillId="0" borderId="0" applyFont="0" applyFill="0" applyBorder="0" applyAlignment="0" applyProtection="0"/>
    <xf numFmtId="4" fontId="154" fillId="0" borderId="0" applyFont="0" applyFill="0" applyBorder="0" applyAlignment="0" applyProtection="0"/>
    <xf numFmtId="41" fontId="4" fillId="0" borderId="0"/>
    <xf numFmtId="41" fontId="4" fillId="0" borderId="0"/>
    <xf numFmtId="0" fontId="128" fillId="64" borderId="0" applyNumberFormat="0" applyBorder="0" applyAlignment="0" applyProtection="0"/>
    <xf numFmtId="189" fontId="4" fillId="0" borderId="0" applyFont="0" applyFill="0" applyBorder="0" applyAlignment="0" applyProtection="0"/>
    <xf numFmtId="4" fontId="154" fillId="0" borderId="0" applyFont="0" applyFill="0" applyBorder="0" applyAlignment="0" applyProtection="0"/>
    <xf numFmtId="41" fontId="152" fillId="0" borderId="0"/>
    <xf numFmtId="9" fontId="154" fillId="0" borderId="0" applyFont="0" applyFill="0" applyBorder="0" applyAlignment="0" applyProtection="0"/>
    <xf numFmtId="190" fontId="4" fillId="0" borderId="0"/>
    <xf numFmtId="0" fontId="4" fillId="0" borderId="0"/>
    <xf numFmtId="0" fontId="166" fillId="0" borderId="58" applyNumberFormat="0" applyFill="0" applyAlignment="0" applyProtection="0"/>
    <xf numFmtId="0" fontId="120" fillId="39" borderId="24" applyNumberFormat="0" applyAlignment="0" applyProtection="0"/>
    <xf numFmtId="0" fontId="92" fillId="68" borderId="0" applyNumberFormat="0" applyBorder="0" applyAlignment="0" applyProtection="0"/>
    <xf numFmtId="0" fontId="3" fillId="39" borderId="0" applyNumberFormat="0" applyBorder="0" applyAlignment="0" applyProtection="0"/>
    <xf numFmtId="0" fontId="92" fillId="44" borderId="0" applyNumberFormat="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20" fillId="39" borderId="24" applyNumberFormat="0" applyAlignment="0" applyProtection="0"/>
    <xf numFmtId="0" fontId="128" fillId="45" borderId="0" applyNumberFormat="0" applyBorder="0" applyAlignment="0" applyProtection="0"/>
    <xf numFmtId="0" fontId="128" fillId="78" borderId="0" applyNumberFormat="0" applyBorder="0" applyAlignment="0" applyProtection="0"/>
    <xf numFmtId="166" fontId="4" fillId="0" borderId="0">
      <protection locked="0"/>
    </xf>
    <xf numFmtId="0" fontId="160" fillId="81" borderId="56"/>
    <xf numFmtId="0" fontId="3" fillId="73" borderId="0" applyNumberFormat="0" applyBorder="0" applyAlignment="0" applyProtection="0"/>
    <xf numFmtId="0" fontId="167" fillId="0" borderId="59" applyNumberFormat="0" applyFill="0" applyAlignment="0" applyProtection="0"/>
    <xf numFmtId="0" fontId="91" fillId="50" borderId="0" applyNumberFormat="0" applyBorder="0" applyAlignment="0" applyProtection="0"/>
    <xf numFmtId="0" fontId="117" fillId="64" borderId="0" applyNumberFormat="0" applyBorder="0" applyAlignment="0" applyProtection="0"/>
    <xf numFmtId="0" fontId="166" fillId="0" borderId="58" applyNumberFormat="0" applyFill="0" applyAlignment="0" applyProtection="0"/>
    <xf numFmtId="0" fontId="3" fillId="0" borderId="0"/>
    <xf numFmtId="0" fontId="131" fillId="0" borderId="0"/>
    <xf numFmtId="0" fontId="66" fillId="0" borderId="0"/>
    <xf numFmtId="0" fontId="96" fillId="0" borderId="0"/>
    <xf numFmtId="12" fontId="78" fillId="74" borderId="48">
      <alignment horizontal="left"/>
    </xf>
    <xf numFmtId="9" fontId="155" fillId="0" borderId="0"/>
    <xf numFmtId="4" fontId="81" fillId="40" borderId="19" applyNumberFormat="0" applyProtection="0">
      <alignment vertical="center"/>
    </xf>
    <xf numFmtId="4" fontId="16" fillId="52" borderId="0" applyNumberFormat="0" applyProtection="0">
      <alignment horizontal="left" vertical="center" indent="1"/>
    </xf>
    <xf numFmtId="43" fontId="6" fillId="0" borderId="0" applyFont="0" applyFill="0" applyBorder="0" applyAlignment="0" applyProtection="0"/>
    <xf numFmtId="0" fontId="3" fillId="64" borderId="0" applyNumberFormat="0" applyBorder="0" applyAlignment="0" applyProtection="0"/>
    <xf numFmtId="0" fontId="91" fillId="43" borderId="0" applyNumberFormat="0" applyBorder="0" applyAlignment="0" applyProtection="0"/>
    <xf numFmtId="37" fontId="4" fillId="0" borderId="0" applyFill="0" applyBorder="0" applyAlignment="0" applyProtection="0"/>
    <xf numFmtId="10" fontId="5" fillId="38" borderId="77"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4" fontId="156" fillId="0" borderId="0" applyNumberFormat="0" applyProtection="0">
      <alignment horizontal="left" vertical="center" indent="1"/>
    </xf>
    <xf numFmtId="10" fontId="5" fillId="38" borderId="51" applyNumberFormat="0" applyBorder="0" applyAlignment="0" applyProtection="0"/>
    <xf numFmtId="166" fontId="4" fillId="0" borderId="0">
      <protection locked="0"/>
    </xf>
    <xf numFmtId="0" fontId="128" fillId="44" borderId="0" applyNumberFormat="0" applyBorder="0" applyAlignment="0" applyProtection="0"/>
    <xf numFmtId="0" fontId="3" fillId="43" borderId="0" applyNumberFormat="0" applyBorder="0" applyAlignment="0" applyProtection="0"/>
    <xf numFmtId="0" fontId="91" fillId="61" borderId="0" applyNumberFormat="0" applyBorder="0" applyAlignment="0" applyProtection="0"/>
    <xf numFmtId="0" fontId="81" fillId="36" borderId="0">
      <alignment horizontal="left"/>
    </xf>
    <xf numFmtId="0" fontId="128" fillId="42" borderId="0" applyNumberFormat="0" applyBorder="0" applyAlignment="0" applyProtection="0"/>
    <xf numFmtId="0" fontId="128" fillId="47" borderId="0" applyNumberFormat="0" applyBorder="0" applyAlignment="0" applyProtection="0"/>
    <xf numFmtId="0" fontId="3" fillId="73" borderId="0" applyNumberFormat="0" applyBorder="0" applyAlignment="0" applyProtection="0"/>
    <xf numFmtId="166" fontId="4" fillId="0" borderId="0">
      <protection locked="0"/>
    </xf>
    <xf numFmtId="189" fontId="4" fillId="0" borderId="0" applyFont="0" applyFill="0" applyBorder="0" applyAlignment="0" applyProtection="0"/>
    <xf numFmtId="0" fontId="3" fillId="42" borderId="0" applyNumberFormat="0" applyBorder="0" applyAlignment="0" applyProtection="0"/>
    <xf numFmtId="0" fontId="95" fillId="72" borderId="36" applyNumberFormat="0" applyAlignment="0" applyProtection="0"/>
    <xf numFmtId="0" fontId="127" fillId="0" borderId="64" applyNumberFormat="0" applyFill="0" applyAlignment="0" applyProtection="0"/>
    <xf numFmtId="0" fontId="3" fillId="65" borderId="0" applyNumberFormat="0" applyBorder="0" applyAlignment="0" applyProtection="0"/>
    <xf numFmtId="0" fontId="92" fillId="48" borderId="0" applyNumberFormat="0" applyBorder="0" applyAlignment="0" applyProtection="0"/>
    <xf numFmtId="192" fontId="157" fillId="0" borderId="0"/>
    <xf numFmtId="0" fontId="128" fillId="79" borderId="0" applyNumberFormat="0" applyBorder="0" applyAlignment="0" applyProtection="0"/>
    <xf numFmtId="0" fontId="128" fillId="43" borderId="0" applyNumberFormat="0" applyBorder="0" applyAlignment="0" applyProtection="0"/>
    <xf numFmtId="0" fontId="128" fillId="45" borderId="0" applyNumberFormat="0" applyBorder="0" applyAlignment="0" applyProtection="0"/>
    <xf numFmtId="4" fontId="85" fillId="0" borderId="0" applyNumberFormat="0" applyProtection="0">
      <alignment horizontal="left" vertical="center" indent="1"/>
    </xf>
    <xf numFmtId="0" fontId="78" fillId="0" borderId="0" applyNumberFormat="0" applyFill="0" applyBorder="0" applyAlignment="0" applyProtection="0"/>
    <xf numFmtId="38" fontId="4" fillId="0" borderId="0">
      <alignment horizontal="left" wrapText="1"/>
    </xf>
    <xf numFmtId="0" fontId="3" fillId="17" borderId="0" applyNumberFormat="0" applyBorder="0" applyAlignment="0" applyProtection="0"/>
    <xf numFmtId="0" fontId="93" fillId="42" borderId="0" applyNumberFormat="0" applyBorder="0" applyAlignment="0" applyProtection="0"/>
    <xf numFmtId="0" fontId="91" fillId="6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28" fillId="45" borderId="0" applyNumberFormat="0" applyBorder="0" applyAlignment="0" applyProtection="0"/>
    <xf numFmtId="0" fontId="160" fillId="0" borderId="65"/>
    <xf numFmtId="0" fontId="3" fillId="73" borderId="0" applyNumberFormat="0" applyBorder="0" applyAlignment="0" applyProtection="0"/>
    <xf numFmtId="3" fontId="136" fillId="0" borderId="0" applyFont="0" applyFill="0" applyBorder="0" applyAlignment="0" applyProtection="0"/>
    <xf numFmtId="0" fontId="160" fillId="0" borderId="56"/>
    <xf numFmtId="0" fontId="3" fillId="28" borderId="0" applyNumberFormat="0" applyBorder="0" applyAlignment="0" applyProtection="0"/>
    <xf numFmtId="166" fontId="4" fillId="0" borderId="0">
      <protection locked="0"/>
    </xf>
    <xf numFmtId="5" fontId="4" fillId="0" borderId="0" applyFill="0" applyBorder="0" applyAlignment="0" applyProtection="0"/>
    <xf numFmtId="0" fontId="16" fillId="41" borderId="19" applyNumberFormat="0" applyProtection="0">
      <alignment horizontal="left" vertical="top"/>
    </xf>
    <xf numFmtId="4" fontId="16" fillId="0" borderId="19" applyNumberFormat="0" applyProtection="0">
      <alignment horizontal="left" vertical="center" indent="1"/>
    </xf>
    <xf numFmtId="4" fontId="16" fillId="0" borderId="19" applyNumberFormat="0" applyProtection="0">
      <alignment horizontal="right" vertical="center"/>
    </xf>
    <xf numFmtId="0" fontId="3" fillId="73" borderId="0" applyNumberFormat="0" applyBorder="0" applyAlignment="0" applyProtection="0"/>
    <xf numFmtId="0" fontId="3" fillId="64" borderId="0" applyNumberFormat="0" applyBorder="0" applyAlignment="0" applyProtection="0"/>
    <xf numFmtId="180" fontId="4" fillId="0" borderId="0" applyFill="0" applyBorder="0" applyAlignment="0" applyProtection="0"/>
    <xf numFmtId="0" fontId="4" fillId="0" borderId="45" applyNumberFormat="0" applyFill="0" applyAlignment="0" applyProtection="0"/>
    <xf numFmtId="10" fontId="5" fillId="38" borderId="51" applyNumberFormat="0" applyBorder="0" applyAlignment="0" applyProtection="0"/>
    <xf numFmtId="0" fontId="136" fillId="0" borderId="0" applyFont="0" applyFill="0" applyBorder="0" applyAlignment="0" applyProtection="0"/>
    <xf numFmtId="0" fontId="16" fillId="41" borderId="19" applyNumberFormat="0" applyProtection="0">
      <alignment horizontal="left" vertical="top"/>
    </xf>
    <xf numFmtId="4" fontId="16" fillId="0" borderId="19" applyNumberFormat="0" applyProtection="0">
      <alignment horizontal="left" vertical="center" indent="1"/>
    </xf>
    <xf numFmtId="4" fontId="16" fillId="0" borderId="19" applyNumberFormat="0" applyProtection="0">
      <alignment horizontal="right" vertical="center"/>
    </xf>
    <xf numFmtId="4" fontId="81" fillId="40" borderId="19" applyNumberFormat="0" applyProtection="0">
      <alignment horizontal="left" vertical="center" indent="1"/>
    </xf>
    <xf numFmtId="4" fontId="81" fillId="41" borderId="19" applyNumberFormat="0" applyProtection="0"/>
    <xf numFmtId="0" fontId="3" fillId="64" borderId="0" applyNumberFormat="0" applyBorder="0" applyAlignment="0" applyProtection="0"/>
    <xf numFmtId="0" fontId="91" fillId="66" borderId="0" applyNumberFormat="0" applyBorder="0" applyAlignment="0" applyProtection="0"/>
    <xf numFmtId="5" fontId="4" fillId="0" borderId="0" applyFill="0" applyBorder="0" applyAlignment="0" applyProtection="0"/>
    <xf numFmtId="0" fontId="92" fillId="50" borderId="0" applyNumberFormat="0" applyBorder="0" applyAlignment="0" applyProtection="0"/>
    <xf numFmtId="0" fontId="171" fillId="0" borderId="0"/>
    <xf numFmtId="0" fontId="3" fillId="73" borderId="0" applyNumberFormat="0" applyBorder="0" applyAlignment="0" applyProtection="0"/>
    <xf numFmtId="0" fontId="118" fillId="63" borderId="0" applyNumberFormat="0" applyBorder="0" applyAlignment="0" applyProtection="0"/>
    <xf numFmtId="0" fontId="8" fillId="0" borderId="0"/>
    <xf numFmtId="0" fontId="78" fillId="0" borderId="0" applyNumberFormat="0" applyFill="0" applyBorder="0" applyAlignment="0" applyProtection="0"/>
    <xf numFmtId="0" fontId="16" fillId="41" borderId="19" applyNumberFormat="0" applyProtection="0">
      <alignment horizontal="left" vertical="top"/>
    </xf>
    <xf numFmtId="4" fontId="16" fillId="0" borderId="19" applyNumberFormat="0" applyProtection="0">
      <alignment horizontal="left" vertical="center" indent="1"/>
    </xf>
    <xf numFmtId="0" fontId="3" fillId="73" borderId="0" applyNumberFormat="0" applyBorder="0" applyAlignment="0" applyProtection="0"/>
    <xf numFmtId="4" fontId="16" fillId="0" borderId="19" applyNumberFormat="0" applyProtection="0">
      <alignment horizontal="right" vertical="center"/>
    </xf>
    <xf numFmtId="4" fontId="81" fillId="40" borderId="19" applyNumberFormat="0" applyProtection="0">
      <alignment horizontal="left" vertical="center" indent="1"/>
    </xf>
    <xf numFmtId="4" fontId="81" fillId="41" borderId="19" applyNumberFormat="0" applyProtection="0"/>
    <xf numFmtId="0" fontId="3" fillId="42" borderId="0" applyNumberFormat="0" applyBorder="0" applyAlignment="0" applyProtection="0"/>
    <xf numFmtId="0" fontId="3" fillId="73" borderId="0" applyNumberFormat="0" applyBorder="0" applyAlignment="0" applyProtection="0"/>
    <xf numFmtId="37" fontId="4" fillId="0" borderId="0" applyFill="0" applyBorder="0" applyAlignment="0" applyProtection="0"/>
    <xf numFmtId="0" fontId="172" fillId="0" borderId="0" applyNumberFormat="0" applyFill="0" applyBorder="0" applyAlignment="0" applyProtection="0"/>
    <xf numFmtId="0" fontId="3" fillId="73" borderId="0" applyNumberFormat="0" applyBorder="0" applyAlignment="0" applyProtection="0"/>
    <xf numFmtId="0" fontId="3" fillId="73" borderId="0" applyNumberFormat="0" applyBorder="0" applyAlignment="0" applyProtection="0"/>
    <xf numFmtId="180" fontId="4" fillId="0" borderId="0" applyFill="0" applyBorder="0" applyAlignment="0" applyProtection="0"/>
    <xf numFmtId="0" fontId="16" fillId="41" borderId="19" applyNumberFormat="0" applyProtection="0">
      <alignment horizontal="left" vertical="top"/>
    </xf>
    <xf numFmtId="4" fontId="16" fillId="0" borderId="19" applyNumberFormat="0" applyProtection="0">
      <alignment horizontal="left" vertical="center" indent="1"/>
    </xf>
    <xf numFmtId="0" fontId="3" fillId="43" borderId="0" applyNumberFormat="0" applyBorder="0" applyAlignment="0" applyProtection="0"/>
    <xf numFmtId="4" fontId="16" fillId="0" borderId="19" applyNumberFormat="0" applyProtection="0">
      <alignment horizontal="right" vertical="center"/>
    </xf>
    <xf numFmtId="4" fontId="81" fillId="40" borderId="19" applyNumberFormat="0" applyProtection="0">
      <alignment horizontal="left" vertical="center" indent="1"/>
    </xf>
    <xf numFmtId="4" fontId="81" fillId="41" borderId="19" applyNumberFormat="0" applyProtection="0"/>
    <xf numFmtId="0" fontId="3" fillId="39" borderId="0" applyNumberFormat="0" applyBorder="0" applyAlignment="0" applyProtection="0"/>
    <xf numFmtId="182" fontId="4" fillId="0" borderId="34">
      <alignment horizontal="justify" vertical="top" wrapText="1"/>
    </xf>
    <xf numFmtId="0" fontId="128" fillId="43" borderId="0" applyNumberFormat="0" applyBorder="0" applyAlignment="0" applyProtection="0"/>
    <xf numFmtId="0" fontId="91" fillId="45" borderId="0" applyNumberFormat="0" applyBorder="0" applyAlignment="0" applyProtection="0"/>
    <xf numFmtId="0" fontId="173" fillId="0" borderId="0" applyNumberFormat="0" applyFill="0" applyBorder="0" applyAlignment="0" applyProtection="0"/>
    <xf numFmtId="0" fontId="6" fillId="0" borderId="0"/>
    <xf numFmtId="0" fontId="128" fillId="47" borderId="0" applyNumberFormat="0" applyBorder="0" applyAlignment="0" applyProtection="0"/>
    <xf numFmtId="0" fontId="3" fillId="66" borderId="0" applyNumberFormat="0" applyBorder="0" applyAlignment="0" applyProtection="0"/>
    <xf numFmtId="4" fontId="16" fillId="52" borderId="0" applyNumberFormat="0" applyProtection="0">
      <alignment horizontal="left" indent="1"/>
    </xf>
    <xf numFmtId="0" fontId="3" fillId="66" borderId="0" applyNumberFormat="0" applyBorder="0" applyAlignment="0" applyProtection="0"/>
    <xf numFmtId="4" fontId="16" fillId="52" borderId="0" applyNumberFormat="0" applyProtection="0">
      <alignment horizontal="left" indent="1"/>
    </xf>
    <xf numFmtId="4" fontId="16" fillId="52" borderId="0" applyNumberFormat="0" applyProtection="0">
      <alignment horizontal="left" indent="1"/>
    </xf>
    <xf numFmtId="4" fontId="81" fillId="41" borderId="19" applyNumberFormat="0" applyProtection="0"/>
    <xf numFmtId="4" fontId="171" fillId="0" borderId="0" applyFont="0" applyFill="0" applyBorder="0" applyAlignment="0" applyProtection="0"/>
    <xf numFmtId="4" fontId="81" fillId="40" borderId="19" applyNumberFormat="0" applyProtection="0">
      <alignment horizontal="left" vertical="center" indent="1"/>
    </xf>
    <xf numFmtId="4" fontId="16" fillId="52" borderId="0" applyNumberFormat="0" applyProtection="0">
      <alignment horizontal="left" indent="1"/>
    </xf>
    <xf numFmtId="43" fontId="6" fillId="0" borderId="0" applyFont="0" applyFill="0" applyBorder="0" applyAlignment="0" applyProtection="0"/>
    <xf numFmtId="0" fontId="164" fillId="80" borderId="24" applyNumberFormat="0" applyAlignment="0" applyProtection="0"/>
    <xf numFmtId="0" fontId="128" fillId="79" borderId="0" applyNumberFormat="0" applyBorder="0" applyAlignment="0" applyProtection="0"/>
    <xf numFmtId="0" fontId="171" fillId="0" borderId="0" applyFon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38" fontId="5" fillId="37" borderId="0" applyNumberFormat="0" applyBorder="0" applyAlignment="0" applyProtection="0"/>
    <xf numFmtId="38" fontId="5" fillId="37" borderId="0" applyNumberFormat="0" applyBorder="0" applyAlignment="0" applyProtection="0"/>
    <xf numFmtId="3" fontId="171" fillId="0" borderId="0" applyFont="0" applyFill="0" applyBorder="0" applyAlignment="0" applyProtection="0"/>
    <xf numFmtId="38" fontId="16" fillId="0" borderId="49" applyFill="0" applyBorder="0" applyAlignment="0" applyProtection="0">
      <protection locked="0"/>
    </xf>
    <xf numFmtId="0" fontId="6" fillId="0" borderId="0" applyFill="0" applyBorder="0" applyProtection="0"/>
    <xf numFmtId="0" fontId="102" fillId="0" borderId="0" applyNumberFormat="0" applyFill="0" applyBorder="0" applyAlignment="0" applyProtection="0"/>
    <xf numFmtId="9" fontId="6" fillId="0" borderId="0" applyFont="0" applyFill="0" applyBorder="0" applyAlignment="0" applyProtection="0"/>
    <xf numFmtId="0" fontId="124" fillId="9" borderId="27" applyNumberFormat="0" applyAlignment="0" applyProtection="0"/>
    <xf numFmtId="0" fontId="3" fillId="66" borderId="0" applyNumberFormat="0" applyBorder="0" applyAlignment="0" applyProtection="0"/>
    <xf numFmtId="0" fontId="4" fillId="0" borderId="45" applyNumberFormat="0" applyFill="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4" fontId="102" fillId="0" borderId="0" applyNumberFormat="0" applyProtection="0">
      <alignment horizontal="left" vertical="center"/>
    </xf>
    <xf numFmtId="0" fontId="118" fillId="63" borderId="0" applyNumberFormat="0" applyBorder="0" applyAlignment="0" applyProtection="0"/>
    <xf numFmtId="0" fontId="3" fillId="17" borderId="0" applyNumberFormat="0" applyBorder="0" applyAlignment="0" applyProtection="0"/>
    <xf numFmtId="2" fontId="4" fillId="0" borderId="0" applyFill="0" applyBorder="0" applyAlignment="0" applyProtection="0"/>
    <xf numFmtId="0" fontId="16" fillId="41" borderId="19" applyNumberFormat="0" applyProtection="0">
      <alignment horizontal="center" vertical="top"/>
    </xf>
    <xf numFmtId="2" fontId="4" fillId="0" borderId="0" applyFill="0" applyBorder="0" applyAlignment="0" applyProtection="0"/>
    <xf numFmtId="0" fontId="151" fillId="0" borderId="0" applyNumberFormat="0" applyFill="0" applyBorder="0" applyAlignment="0">
      <protection locked="0"/>
    </xf>
    <xf numFmtId="4" fontId="16" fillId="36" borderId="50" applyNumberFormat="0" applyProtection="0">
      <alignment horizontal="right" vertical="center"/>
    </xf>
    <xf numFmtId="0" fontId="78" fillId="0" borderId="0" applyNumberFormat="0" applyFill="0" applyBorder="0" applyAlignment="0" applyProtection="0"/>
    <xf numFmtId="180" fontId="4" fillId="0" borderId="0" applyFill="0" applyBorder="0" applyAlignment="0" applyProtection="0"/>
    <xf numFmtId="166" fontId="4" fillId="0" borderId="0">
      <protection locked="0"/>
    </xf>
    <xf numFmtId="0" fontId="73" fillId="0" borderId="0"/>
    <xf numFmtId="0" fontId="3" fillId="17" borderId="0" applyNumberFormat="0" applyBorder="0" applyAlignment="0" applyProtection="0"/>
    <xf numFmtId="38" fontId="4" fillId="0" borderId="0">
      <alignment horizontal="left" wrapText="1"/>
    </xf>
    <xf numFmtId="0" fontId="128" fillId="42" borderId="0" applyNumberFormat="0" applyBorder="0" applyAlignment="0" applyProtection="0"/>
    <xf numFmtId="0" fontId="3" fillId="28" borderId="0" applyNumberFormat="0" applyBorder="0" applyAlignment="0" applyProtection="0"/>
    <xf numFmtId="37" fontId="4" fillId="0" borderId="0" applyFill="0" applyBorder="0" applyAlignment="0" applyProtection="0"/>
    <xf numFmtId="0" fontId="159" fillId="0" borderId="56"/>
    <xf numFmtId="0" fontId="3" fillId="42" borderId="0" applyNumberFormat="0" applyBorder="0" applyAlignment="0" applyProtection="0"/>
    <xf numFmtId="0" fontId="3" fillId="73" borderId="0" applyNumberFormat="0" applyBorder="0" applyAlignment="0" applyProtection="0"/>
    <xf numFmtId="0" fontId="73" fillId="0" borderId="0"/>
    <xf numFmtId="0" fontId="3" fillId="28" borderId="0" applyNumberFormat="0" applyBorder="0" applyAlignment="0" applyProtection="0"/>
    <xf numFmtId="0" fontId="151" fillId="0" borderId="0" applyNumberFormat="0" applyFill="0" applyBorder="0" applyAlignment="0">
      <protection locked="0"/>
    </xf>
    <xf numFmtId="0" fontId="3" fillId="39" borderId="0" applyNumberFormat="0" applyBorder="0" applyAlignment="0" applyProtection="0"/>
    <xf numFmtId="0" fontId="91" fillId="10" borderId="28" applyNumberFormat="0" applyFont="0" applyAlignment="0" applyProtection="0"/>
    <xf numFmtId="0" fontId="92" fillId="47" borderId="0" applyNumberFormat="0" applyBorder="0" applyAlignment="0" applyProtection="0"/>
    <xf numFmtId="2" fontId="171" fillId="0" borderId="0" applyFont="0" applyFill="0" applyBorder="0" applyAlignment="0" applyProtection="0"/>
    <xf numFmtId="0" fontId="3" fillId="73" borderId="0" applyNumberFormat="0" applyBorder="0" applyAlignment="0" applyProtection="0"/>
    <xf numFmtId="0" fontId="92" fillId="68" borderId="0" applyNumberFormat="0" applyBorder="0" applyAlignment="0" applyProtection="0"/>
    <xf numFmtId="0" fontId="8" fillId="0" borderId="0"/>
    <xf numFmtId="188" fontId="171" fillId="0" borderId="0" applyFont="0" applyFill="0" applyBorder="0" applyAlignment="0" applyProtection="0"/>
    <xf numFmtId="4" fontId="81" fillId="41" borderId="13" applyNumberFormat="0" applyProtection="0">
      <alignment vertical="center"/>
    </xf>
    <xf numFmtId="0" fontId="171" fillId="0" borderId="45" applyNumberFormat="0" applyFont="0" applyFill="0" applyAlignment="0" applyProtection="0"/>
    <xf numFmtId="190" fontId="4" fillId="0" borderId="0"/>
    <xf numFmtId="0" fontId="128" fillId="64" borderId="0" applyNumberFormat="0" applyBorder="0" applyAlignment="0" applyProtection="0"/>
    <xf numFmtId="0" fontId="128" fillId="64" borderId="0" applyNumberFormat="0" applyBorder="0" applyAlignment="0" applyProtection="0"/>
    <xf numFmtId="190" fontId="4" fillId="0" borderId="0"/>
    <xf numFmtId="38" fontId="16" fillId="0" borderId="49" applyFill="0" applyBorder="0" applyAlignment="0" applyProtection="0">
      <protection locked="0"/>
    </xf>
    <xf numFmtId="37" fontId="4" fillId="0" borderId="0" applyFill="0" applyBorder="0" applyAlignment="0" applyProtection="0"/>
    <xf numFmtId="0" fontId="3" fillId="28" borderId="0" applyNumberFormat="0" applyBorder="0" applyAlignment="0" applyProtection="0"/>
    <xf numFmtId="0" fontId="3" fillId="73" borderId="0" applyNumberFormat="0" applyBorder="0" applyAlignment="0" applyProtection="0"/>
    <xf numFmtId="0" fontId="151" fillId="0" borderId="0" applyNumberFormat="0" applyFill="0" applyBorder="0" applyAlignment="0">
      <protection locked="0"/>
    </xf>
    <xf numFmtId="38" fontId="16" fillId="0" borderId="49" applyFill="0" applyBorder="0" applyAlignment="0" applyProtection="0">
      <protection locked="0"/>
    </xf>
    <xf numFmtId="0" fontId="94" fillId="71" borderId="55" applyNumberFormat="0" applyAlignment="0" applyProtection="0"/>
    <xf numFmtId="10" fontId="5" fillId="38" borderId="51" applyNumberFormat="0" applyBorder="0" applyAlignment="0" applyProtection="0"/>
    <xf numFmtId="0" fontId="4" fillId="0" borderId="0"/>
    <xf numFmtId="0" fontId="4" fillId="0" borderId="0"/>
    <xf numFmtId="0" fontId="136" fillId="0" borderId="0" applyFont="0" applyFill="0" applyBorder="0" applyAlignment="0" applyProtection="0"/>
    <xf numFmtId="0" fontId="3" fillId="64" borderId="0" applyNumberFormat="0" applyBorder="0" applyAlignment="0" applyProtection="0"/>
    <xf numFmtId="0" fontId="128" fillId="64" borderId="0" applyNumberFormat="0" applyBorder="0" applyAlignment="0" applyProtection="0"/>
    <xf numFmtId="3" fontId="136" fillId="0" borderId="0" applyFont="0" applyFill="0" applyBorder="0" applyAlignment="0" applyProtection="0"/>
    <xf numFmtId="10" fontId="5" fillId="38" borderId="51" applyNumberFormat="0" applyBorder="0" applyAlignment="0" applyProtection="0"/>
    <xf numFmtId="38" fontId="16" fillId="0" borderId="49" applyFill="0" applyBorder="0" applyAlignment="0" applyProtection="0">
      <protection locked="0"/>
    </xf>
    <xf numFmtId="2" fontId="4" fillId="0" borderId="0" applyFill="0" applyBorder="0" applyAlignment="0" applyProtection="0"/>
    <xf numFmtId="0" fontId="3" fillId="65" borderId="0" applyNumberFormat="0" applyBorder="0" applyAlignment="0" applyProtection="0"/>
    <xf numFmtId="4" fontId="81" fillId="41" borderId="69" applyNumberFormat="0" applyProtection="0"/>
    <xf numFmtId="0" fontId="125" fillId="0" borderId="0" applyNumberFormat="0" applyFill="0" applyBorder="0" applyAlignment="0" applyProtection="0"/>
    <xf numFmtId="0" fontId="3" fillId="39" borderId="0" applyNumberFormat="0" applyBorder="0" applyAlignment="0" applyProtection="0"/>
    <xf numFmtId="166" fontId="4" fillId="0" borderId="0">
      <protection locked="0"/>
    </xf>
    <xf numFmtId="0" fontId="4" fillId="0" borderId="0"/>
    <xf numFmtId="0" fontId="164" fillId="80" borderId="24" applyNumberFormat="0" applyAlignment="0" applyProtection="0"/>
    <xf numFmtId="0" fontId="94" fillId="71" borderId="55" applyNumberFormat="0" applyAlignment="0" applyProtection="0"/>
    <xf numFmtId="0" fontId="118" fillId="63"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7" borderId="0" applyNumberFormat="0" applyBorder="0" applyAlignment="0" applyProtection="0"/>
    <xf numFmtId="0" fontId="128" fillId="47" borderId="0" applyNumberFormat="0" applyBorder="0" applyAlignment="0" applyProtection="0"/>
    <xf numFmtId="0" fontId="128" fillId="78" borderId="0" applyNumberFormat="0" applyBorder="0" applyAlignment="0" applyProtection="0"/>
    <xf numFmtId="0" fontId="128" fillId="78" borderId="0" applyNumberFormat="0" applyBorder="0" applyAlignment="0" applyProtection="0"/>
    <xf numFmtId="0" fontId="128" fillId="43" borderId="0" applyNumberFormat="0" applyBorder="0" applyAlignment="0" applyProtection="0"/>
    <xf numFmtId="0" fontId="128" fillId="64" borderId="0" applyNumberFormat="0" applyBorder="0" applyAlignment="0" applyProtection="0"/>
    <xf numFmtId="0" fontId="128" fillId="42"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4" fontId="16" fillId="0" borderId="69" applyNumberFormat="0" applyProtection="0">
      <alignment horizontal="left" vertical="center" indent="1"/>
    </xf>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4" fillId="0" borderId="45" applyNumberFormat="0" applyFill="0" applyAlignment="0" applyProtection="0"/>
    <xf numFmtId="38" fontId="4" fillId="0" borderId="0">
      <alignment horizontal="left" wrapText="1"/>
    </xf>
    <xf numFmtId="182" fontId="4" fillId="0" borderId="34">
      <alignment horizontal="justify" vertical="top" wrapText="1"/>
    </xf>
    <xf numFmtId="0" fontId="4" fillId="0" borderId="0"/>
    <xf numFmtId="0" fontId="4" fillId="0" borderId="45" applyNumberFormat="0" applyFill="0" applyAlignment="0" applyProtection="0"/>
    <xf numFmtId="38" fontId="4" fillId="0" borderId="0">
      <alignment horizontal="left" wrapText="1"/>
    </xf>
    <xf numFmtId="4" fontId="16" fillId="0" borderId="69" applyNumberFormat="0" applyProtection="0">
      <alignment horizontal="right" vertical="center"/>
    </xf>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166" fontId="4" fillId="0" borderId="0">
      <protection locked="0"/>
    </xf>
    <xf numFmtId="166" fontId="4" fillId="0" borderId="0">
      <protection locked="0"/>
    </xf>
    <xf numFmtId="0" fontId="78" fillId="0" borderId="0" applyNumberFormat="0" applyFill="0" applyBorder="0" applyAlignment="0" applyProtection="0"/>
    <xf numFmtId="0" fontId="102" fillId="0" borderId="0" applyNumberFormat="0" applyFill="0" applyBorder="0" applyAlignment="0" applyProtection="0"/>
    <xf numFmtId="166" fontId="4" fillId="0" borderId="0">
      <protection locked="0"/>
    </xf>
    <xf numFmtId="9" fontId="3" fillId="0" borderId="0" applyFont="0" applyFill="0" applyBorder="0" applyAlignment="0" applyProtection="0"/>
    <xf numFmtId="0" fontId="4" fillId="0" borderId="45" applyNumberFormat="0" applyFill="0" applyAlignment="0" applyProtection="0"/>
    <xf numFmtId="38" fontId="4" fillId="0" borderId="0">
      <alignment horizontal="left" wrapText="1"/>
    </xf>
    <xf numFmtId="4" fontId="81" fillId="40" borderId="69" applyNumberFormat="0" applyProtection="0">
      <alignment horizontal="left" vertical="center" indent="1"/>
    </xf>
    <xf numFmtId="166" fontId="4" fillId="0" borderId="0">
      <protection locked="0"/>
    </xf>
    <xf numFmtId="166" fontId="4" fillId="0" borderId="0">
      <protection locked="0"/>
    </xf>
    <xf numFmtId="0" fontId="78" fillId="0" borderId="0" applyNumberFormat="0" applyFill="0" applyBorder="0" applyAlignment="0" applyProtection="0"/>
    <xf numFmtId="0" fontId="102" fillId="0" borderId="0" applyNumberFormat="0" applyFill="0" applyBorder="0" applyAlignment="0" applyProtection="0"/>
    <xf numFmtId="0" fontId="109" fillId="71" borderId="81" applyNumberFormat="0" applyAlignment="0" applyProtection="0"/>
    <xf numFmtId="0" fontId="4" fillId="0" borderId="45"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4" fillId="0" borderId="0"/>
    <xf numFmtId="0" fontId="4" fillId="0" borderId="45" applyNumberFormat="0" applyFill="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4" fillId="0" borderId="45" applyNumberFormat="0" applyFill="0" applyAlignment="0" applyProtection="0"/>
    <xf numFmtId="0" fontId="78" fillId="0" borderId="0" applyNumberFormat="0" applyFill="0" applyBorder="0" applyAlignment="0" applyProtection="0"/>
    <xf numFmtId="0" fontId="102" fillId="0" borderId="0" applyNumberFormat="0" applyFill="0" applyBorder="0" applyAlignment="0" applyProtection="0"/>
    <xf numFmtId="4" fontId="16" fillId="0" borderId="54" applyNumberFormat="0" applyProtection="0">
      <alignment horizontal="left" vertical="center" indent="1"/>
    </xf>
    <xf numFmtId="0" fontId="4" fillId="0" borderId="45" applyNumberFormat="0" applyFill="0" applyAlignment="0" applyProtection="0"/>
    <xf numFmtId="0" fontId="4" fillId="0" borderId="45" applyNumberFormat="0" applyFill="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4" fillId="0" borderId="45" applyNumberFormat="0" applyFill="0" applyAlignment="0" applyProtection="0"/>
    <xf numFmtId="0" fontId="4" fillId="0" borderId="45" applyNumberFormat="0" applyFill="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4" fillId="0" borderId="45" applyNumberFormat="0" applyFill="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4" fillId="0" borderId="45" applyNumberFormat="0" applyFill="0" applyAlignment="0" applyProtection="0"/>
    <xf numFmtId="0" fontId="4" fillId="0" borderId="0"/>
    <xf numFmtId="0" fontId="4" fillId="0" borderId="45" applyNumberFormat="0" applyFill="0" applyAlignment="0" applyProtection="0"/>
    <xf numFmtId="0" fontId="4" fillId="0" borderId="0"/>
    <xf numFmtId="0" fontId="4" fillId="0" borderId="45"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0" fontId="4" fillId="0" borderId="45" applyNumberFormat="0" applyFill="0" applyAlignment="0" applyProtection="0"/>
    <xf numFmtId="0" fontId="4" fillId="0" borderId="45" applyNumberFormat="0" applyFill="0" applyAlignment="0" applyProtection="0"/>
    <xf numFmtId="4" fontId="16" fillId="0" borderId="69" applyNumberFormat="0" applyProtection="0">
      <alignment horizontal="left" vertical="center" indent="1"/>
    </xf>
    <xf numFmtId="0" fontId="102" fillId="0" borderId="0" applyNumberFormat="0" applyFill="0" applyBorder="0" applyAlignment="0" applyProtection="0"/>
    <xf numFmtId="0" fontId="78" fillId="0" borderId="0" applyNumberFormat="0" applyFill="0" applyBorder="0" applyAlignment="0" applyProtection="0"/>
    <xf numFmtId="0" fontId="102" fillId="0" borderId="0" applyNumberFormat="0" applyFill="0" applyBorder="0" applyAlignment="0" applyProtection="0"/>
    <xf numFmtId="9" fontId="3" fillId="0" borderId="0" applyFont="0" applyFill="0" applyBorder="0" applyAlignment="0" applyProtection="0"/>
    <xf numFmtId="0" fontId="4" fillId="0" borderId="45" applyNumberFormat="0" applyFill="0" applyAlignment="0" applyProtection="0"/>
    <xf numFmtId="0" fontId="16" fillId="41" borderId="69" applyNumberFormat="0" applyProtection="0">
      <alignment horizontal="left" vertical="top"/>
    </xf>
    <xf numFmtId="4" fontId="81" fillId="39" borderId="69" applyNumberFormat="0" applyProtection="0">
      <alignment vertical="center"/>
    </xf>
    <xf numFmtId="0" fontId="16" fillId="41" borderId="54" applyNumberFormat="0" applyProtection="0">
      <alignment horizontal="left" vertical="top"/>
    </xf>
    <xf numFmtId="4" fontId="16" fillId="0" borderId="54" applyNumberFormat="0" applyProtection="0">
      <alignment horizontal="left" vertical="center" indent="1"/>
    </xf>
    <xf numFmtId="4" fontId="16" fillId="0" borderId="54" applyNumberFormat="0" applyProtection="0">
      <alignment horizontal="right" vertical="center"/>
    </xf>
    <xf numFmtId="4" fontId="81" fillId="41" borderId="54" applyNumberFormat="0" applyProtection="0"/>
    <xf numFmtId="4" fontId="81" fillId="40" borderId="54" applyNumberFormat="0" applyProtection="0">
      <alignment horizontal="left" vertical="center" indent="1"/>
    </xf>
    <xf numFmtId="4" fontId="81" fillId="39" borderId="54" applyNumberFormat="0" applyProtection="0">
      <alignment vertical="center"/>
    </xf>
    <xf numFmtId="0" fontId="16" fillId="41" borderId="69" applyNumberFormat="0" applyProtection="0">
      <alignment horizontal="left" vertical="top"/>
    </xf>
    <xf numFmtId="0" fontId="78" fillId="0" borderId="0" applyNumberFormat="0" applyFill="0" applyBorder="0" applyAlignment="0" applyProtection="0"/>
    <xf numFmtId="0" fontId="3" fillId="0" borderId="0"/>
    <xf numFmtId="9" fontId="3" fillId="0" borderId="0" applyFont="0" applyFill="0" applyBorder="0" applyAlignment="0" applyProtection="0"/>
    <xf numFmtId="0" fontId="4" fillId="0" borderId="0"/>
    <xf numFmtId="3" fontId="136" fillId="0" borderId="0" applyFont="0" applyFill="0" applyBorder="0" applyAlignment="0" applyProtection="0"/>
    <xf numFmtId="0" fontId="136" fillId="0" borderId="0" applyFont="0" applyFill="0" applyBorder="0" applyAlignment="0" applyProtection="0"/>
    <xf numFmtId="4" fontId="81" fillId="39" borderId="69" applyNumberFormat="0" applyProtection="0">
      <alignment vertical="center"/>
    </xf>
    <xf numFmtId="0" fontId="4" fillId="0" borderId="0"/>
    <xf numFmtId="0" fontId="4" fillId="0" borderId="0"/>
    <xf numFmtId="0" fontId="4" fillId="0" borderId="0"/>
    <xf numFmtId="0" fontId="4" fillId="0" borderId="0"/>
    <xf numFmtId="9" fontId="6" fillId="0" borderId="0" applyFont="0" applyFill="0" applyBorder="0" applyAlignment="0" applyProtection="0"/>
    <xf numFmtId="0" fontId="4" fillId="0" borderId="0"/>
    <xf numFmtId="9" fontId="6" fillId="0" borderId="0" applyFont="0" applyFill="0" applyBorder="0" applyAlignment="0" applyProtection="0"/>
    <xf numFmtId="0" fontId="136" fillId="0" borderId="0" applyFont="0" applyFill="0" applyBorder="0" applyAlignment="0" applyProtection="0"/>
    <xf numFmtId="3" fontId="136" fillId="0" borderId="0" applyFont="0" applyFill="0" applyBorder="0" applyAlignment="0" applyProtection="0"/>
    <xf numFmtId="9" fontId="6" fillId="0" borderId="0" applyFont="0" applyFill="0" applyBorder="0" applyAlignment="0" applyProtection="0"/>
    <xf numFmtId="0" fontId="102" fillId="0" borderId="0" applyNumberFormat="0" applyFill="0" applyBorder="0" applyAlignment="0" applyProtection="0"/>
    <xf numFmtId="43" fontId="6" fillId="0" borderId="0" applyFont="0" applyFill="0" applyBorder="0" applyAlignment="0" applyProtection="0"/>
    <xf numFmtId="0" fontId="6" fillId="0" borderId="0"/>
    <xf numFmtId="0" fontId="136" fillId="0" borderId="0" applyFont="0" applyFill="0" applyBorder="0" applyAlignment="0" applyProtection="0"/>
    <xf numFmtId="3" fontId="136" fillId="0" borderId="0" applyFont="0" applyFill="0" applyBorder="0" applyAlignment="0" applyProtection="0"/>
    <xf numFmtId="43" fontId="6" fillId="0" borderId="0" applyFont="0" applyFill="0" applyBorder="0" applyAlignment="0" applyProtection="0"/>
    <xf numFmtId="0" fontId="6" fillId="0" borderId="0"/>
    <xf numFmtId="166" fontId="4" fillId="0" borderId="0">
      <protection locked="0"/>
    </xf>
    <xf numFmtId="0" fontId="91" fillId="63" borderId="0" applyNumberFormat="0" applyBorder="0" applyAlignment="0" applyProtection="0"/>
    <xf numFmtId="5" fontId="4" fillId="0" borderId="0" applyFill="0" applyBorder="0" applyAlignment="0" applyProtection="0"/>
    <xf numFmtId="0" fontId="128" fillId="47" borderId="0" applyNumberFormat="0" applyBorder="0" applyAlignment="0" applyProtection="0"/>
    <xf numFmtId="180" fontId="4" fillId="0" borderId="0" applyFill="0" applyBorder="0" applyAlignment="0" applyProtection="0"/>
    <xf numFmtId="0" fontId="3" fillId="64" borderId="0" applyNumberFormat="0" applyBorder="0" applyAlignment="0" applyProtection="0"/>
    <xf numFmtId="166" fontId="4" fillId="0" borderId="0">
      <protection locked="0"/>
    </xf>
    <xf numFmtId="2" fontId="4" fillId="0" borderId="0" applyFill="0" applyBorder="0" applyAlignment="0" applyProtection="0"/>
    <xf numFmtId="166" fontId="4" fillId="0" borderId="0">
      <protection locked="0"/>
    </xf>
    <xf numFmtId="5" fontId="4" fillId="0" borderId="0" applyFill="0" applyBorder="0" applyAlignment="0" applyProtection="0"/>
    <xf numFmtId="0" fontId="3" fillId="42" borderId="0" applyNumberFormat="0" applyBorder="0" applyAlignment="0" applyProtection="0"/>
    <xf numFmtId="166" fontId="4" fillId="0" borderId="0">
      <protection locked="0"/>
    </xf>
    <xf numFmtId="2" fontId="4" fillId="0" borderId="0" applyFill="0" applyBorder="0" applyAlignment="0" applyProtection="0"/>
    <xf numFmtId="0" fontId="92" fillId="46" borderId="0" applyNumberFormat="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0" fontId="3" fillId="43" borderId="0" applyNumberFormat="0" applyBorder="0" applyAlignment="0" applyProtection="0"/>
    <xf numFmtId="0" fontId="4" fillId="0" borderId="45" applyNumberFormat="0" applyFill="0" applyAlignment="0" applyProtection="0"/>
    <xf numFmtId="0" fontId="125" fillId="0" borderId="0" applyNumberFormat="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0" fontId="128" fillId="47" borderId="0" applyNumberFormat="0" applyBorder="0" applyAlignment="0" applyProtection="0"/>
    <xf numFmtId="182" fontId="4" fillId="0" borderId="34">
      <alignment horizontal="justify" vertical="top" wrapText="1"/>
    </xf>
    <xf numFmtId="180" fontId="4" fillId="0" borderId="0" applyFill="0" applyBorder="0" applyAlignment="0" applyProtection="0"/>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0" fontId="91" fillId="64" borderId="0" applyNumberFormat="0" applyBorder="0" applyAlignment="0" applyProtection="0"/>
    <xf numFmtId="0" fontId="3" fillId="66" borderId="0" applyNumberFormat="0" applyBorder="0" applyAlignment="0" applyProtection="0"/>
    <xf numFmtId="180" fontId="4" fillId="0" borderId="0" applyFill="0" applyBorder="0" applyAlignment="0" applyProtection="0"/>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0" fontId="107" fillId="0" borderId="40" applyNumberFormat="0" applyFill="0" applyAlignment="0" applyProtection="0"/>
    <xf numFmtId="0" fontId="4" fillId="0" borderId="45" applyNumberFormat="0" applyFill="0" applyAlignment="0" applyProtection="0"/>
    <xf numFmtId="180" fontId="4" fillId="0" borderId="0" applyFill="0" applyBorder="0" applyAlignment="0" applyProtection="0"/>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3" fillId="43" borderId="0" applyNumberFormat="0" applyBorder="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91" fillId="42" borderId="0" applyNumberFormat="0" applyBorder="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2"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166" fontId="4" fillId="0" borderId="0">
      <protection locked="0"/>
    </xf>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38" fontId="16" fillId="0" borderId="49" applyFill="0" applyBorder="0" applyAlignment="0" applyProtection="0">
      <protection locked="0"/>
    </xf>
    <xf numFmtId="5" fontId="4" fillId="0" borderId="0" applyFill="0" applyBorder="0" applyAlignment="0" applyProtection="0"/>
    <xf numFmtId="37"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38" fontId="16" fillId="0" borderId="49" applyFill="0" applyBorder="0" applyAlignment="0" applyProtection="0">
      <protection locked="0"/>
    </xf>
    <xf numFmtId="182" fontId="4" fillId="0" borderId="34">
      <alignment horizontal="justify" vertical="top" wrapText="1"/>
    </xf>
    <xf numFmtId="0" fontId="4" fillId="0" borderId="45" applyNumberFormat="0" applyFill="0" applyAlignment="0" applyProtection="0"/>
    <xf numFmtId="38" fontId="16" fillId="0" borderId="49" applyFill="0" applyBorder="0" applyAlignment="0" applyProtection="0">
      <protection locked="0"/>
    </xf>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38" fontId="4" fillId="0" borderId="0">
      <alignment horizontal="left" wrapText="1"/>
    </xf>
    <xf numFmtId="0" fontId="4" fillId="0" borderId="45" applyNumberFormat="0" applyFill="0" applyAlignment="0" applyProtection="0"/>
    <xf numFmtId="38" fontId="16" fillId="0" borderId="49" applyFill="0" applyBorder="0" applyAlignment="0" applyProtection="0">
      <protection locked="0"/>
    </xf>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166" fontId="4" fillId="0" borderId="0">
      <protection locked="0"/>
    </xf>
    <xf numFmtId="2" fontId="4" fillId="0" borderId="0" applyFill="0" applyBorder="0" applyAlignment="0" applyProtection="0"/>
    <xf numFmtId="166" fontId="4" fillId="0" borderId="0">
      <protection locked="0"/>
    </xf>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182" fontId="4" fillId="0" borderId="34">
      <alignment horizontal="justify" vertical="top" wrapText="1"/>
    </xf>
    <xf numFmtId="0" fontId="4" fillId="0" borderId="45" applyNumberFormat="0" applyFill="0" applyAlignment="0" applyProtection="0"/>
    <xf numFmtId="38" fontId="16" fillId="0" borderId="49" applyFill="0" applyBorder="0" applyAlignment="0" applyProtection="0">
      <protection locked="0"/>
    </xf>
    <xf numFmtId="0" fontId="4" fillId="0" borderId="45" applyNumberFormat="0" applyFill="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37" fontId="4" fillId="0" borderId="0" applyFill="0" applyBorder="0" applyAlignment="0" applyProtection="0"/>
    <xf numFmtId="0" fontId="171" fillId="0" borderId="45" applyNumberFormat="0" applyFont="0" applyFill="0" applyAlignment="0" applyProtection="0"/>
    <xf numFmtId="0" fontId="173" fillId="0" borderId="0" applyNumberFormat="0" applyFill="0" applyBorder="0" applyAlignment="0" applyProtection="0"/>
    <xf numFmtId="0" fontId="172" fillId="0" borderId="0" applyNumberFormat="0" applyFill="0" applyBorder="0" applyAlignment="0" applyProtection="0"/>
    <xf numFmtId="2" fontId="171" fillId="0" borderId="0" applyFont="0" applyFill="0" applyBorder="0" applyAlignment="0" applyProtection="0"/>
    <xf numFmtId="0" fontId="171" fillId="0" borderId="0" applyFont="0" applyFill="0" applyBorder="0" applyAlignment="0" applyProtection="0"/>
    <xf numFmtId="188" fontId="171" fillId="0" borderId="0" applyFont="0" applyFill="0" applyBorder="0" applyAlignment="0" applyProtection="0"/>
    <xf numFmtId="3" fontId="171" fillId="0" borderId="0" applyFont="0" applyFill="0" applyBorder="0" applyAlignment="0" applyProtection="0"/>
    <xf numFmtId="4" fontId="171" fillId="0" borderId="0" applyFont="0" applyFill="0" applyBorder="0" applyAlignment="0" applyProtection="0"/>
    <xf numFmtId="0" fontId="171" fillId="0" borderId="0"/>
    <xf numFmtId="38" fontId="16" fillId="0" borderId="49" applyFill="0" applyBorder="0" applyAlignment="0" applyProtection="0">
      <protection locked="0"/>
    </xf>
    <xf numFmtId="182" fontId="4" fillId="0" borderId="34">
      <alignment horizontal="justify" vertical="top" wrapText="1"/>
    </xf>
    <xf numFmtId="38" fontId="4" fillId="0" borderId="0">
      <alignment horizontal="left" wrapText="1"/>
    </xf>
    <xf numFmtId="0" fontId="4" fillId="0" borderId="45" applyNumberFormat="0" applyFill="0" applyAlignment="0" applyProtection="0"/>
    <xf numFmtId="38" fontId="16" fillId="0" borderId="49" applyFill="0" applyBorder="0" applyAlignment="0" applyProtection="0">
      <protection locked="0"/>
    </xf>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166" fontId="4" fillId="0" borderId="0">
      <protection locked="0"/>
    </xf>
    <xf numFmtId="5" fontId="4" fillId="0" borderId="0" applyFill="0" applyBorder="0" applyAlignment="0" applyProtection="0"/>
    <xf numFmtId="180" fontId="4" fillId="0" borderId="0" applyFill="0" applyBorder="0" applyAlignment="0" applyProtection="0"/>
    <xf numFmtId="166" fontId="4" fillId="0" borderId="0">
      <protection locked="0"/>
    </xf>
    <xf numFmtId="2" fontId="4" fillId="0" borderId="0" applyFill="0" applyBorder="0" applyAlignment="0" applyProtection="0"/>
    <xf numFmtId="166" fontId="4" fillId="0" borderId="0">
      <protection locked="0"/>
    </xf>
    <xf numFmtId="166" fontId="4" fillId="0" borderId="0">
      <protection locked="0"/>
    </xf>
    <xf numFmtId="166" fontId="4" fillId="0" borderId="0">
      <protection locked="0"/>
    </xf>
    <xf numFmtId="2" fontId="4" fillId="0" borderId="0" applyFill="0" applyBorder="0" applyAlignment="0" applyProtection="0"/>
    <xf numFmtId="0" fontId="4" fillId="0" borderId="45" applyNumberFormat="0" applyFill="0" applyAlignment="0" applyProtection="0"/>
    <xf numFmtId="182" fontId="4" fillId="0" borderId="34">
      <alignment horizontal="justify" vertical="top" wrapText="1"/>
    </xf>
    <xf numFmtId="0" fontId="4" fillId="0" borderId="45" applyNumberFormat="0" applyFill="0" applyAlignment="0" applyProtection="0"/>
    <xf numFmtId="180" fontId="4" fillId="0" borderId="0" applyFill="0" applyBorder="0" applyAlignment="0" applyProtection="0"/>
    <xf numFmtId="182" fontId="4" fillId="0" borderId="34">
      <alignment horizontal="justify" vertical="top" wrapText="1"/>
    </xf>
    <xf numFmtId="0" fontId="4" fillId="0" borderId="45" applyNumberFormat="0" applyFill="0" applyAlignment="0" applyProtection="0"/>
    <xf numFmtId="38" fontId="16" fillId="0" borderId="49" applyFill="0" applyBorder="0" applyAlignment="0" applyProtection="0">
      <protection locked="0"/>
    </xf>
    <xf numFmtId="0" fontId="4" fillId="0" borderId="45" applyNumberFormat="0" applyFill="0" applyAlignment="0" applyProtection="0"/>
    <xf numFmtId="5" fontId="4" fillId="0" borderId="0" applyFill="0" applyBorder="0" applyAlignment="0" applyProtection="0"/>
    <xf numFmtId="38" fontId="16" fillId="0" borderId="49" applyFill="0" applyBorder="0" applyAlignment="0" applyProtection="0">
      <protection locked="0"/>
    </xf>
    <xf numFmtId="0" fontId="4" fillId="0" borderId="45" applyNumberFormat="0" applyFill="0" applyAlignment="0" applyProtection="0"/>
    <xf numFmtId="182" fontId="4" fillId="0" borderId="34">
      <alignment horizontal="justify" vertical="top" wrapText="1"/>
    </xf>
    <xf numFmtId="38" fontId="4" fillId="0" borderId="0">
      <alignment horizontal="left" wrapText="1"/>
    </xf>
    <xf numFmtId="0" fontId="4" fillId="0" borderId="45" applyNumberFormat="0" applyFill="0" applyAlignment="0" applyProtection="0"/>
    <xf numFmtId="182" fontId="4" fillId="0" borderId="34">
      <alignment horizontal="justify" vertical="top" wrapText="1"/>
    </xf>
    <xf numFmtId="166" fontId="4" fillId="0" borderId="0">
      <protection locked="0"/>
    </xf>
    <xf numFmtId="166" fontId="4" fillId="0" borderId="0">
      <protection locked="0"/>
    </xf>
    <xf numFmtId="166" fontId="4" fillId="0" borderId="0">
      <protection locked="0"/>
    </xf>
    <xf numFmtId="0" fontId="91" fillId="10" borderId="28" applyNumberFormat="0" applyFont="0" applyAlignment="0" applyProtection="0"/>
    <xf numFmtId="0" fontId="91" fillId="10" borderId="28" applyNumberFormat="0" applyFont="0" applyAlignment="0" applyProtection="0"/>
    <xf numFmtId="182" fontId="4" fillId="0" borderId="34">
      <alignment horizontal="justify" vertical="top" wrapText="1"/>
    </xf>
    <xf numFmtId="38" fontId="4" fillId="0" borderId="0">
      <alignment horizontal="left" wrapText="1"/>
    </xf>
    <xf numFmtId="0" fontId="4" fillId="0" borderId="45" applyNumberFormat="0" applyFill="0" applyAlignment="0" applyProtection="0"/>
    <xf numFmtId="38" fontId="16" fillId="0" borderId="49" applyFill="0" applyBorder="0" applyAlignment="0" applyProtection="0">
      <protection locked="0"/>
    </xf>
    <xf numFmtId="38" fontId="16" fillId="0" borderId="49" applyFill="0" applyBorder="0" applyAlignment="0" applyProtection="0">
      <protection locked="0"/>
    </xf>
    <xf numFmtId="0" fontId="171" fillId="0" borderId="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02" fillId="0" borderId="0" applyNumberFormat="0" applyFill="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38" fontId="16" fillId="0" borderId="49" applyFill="0" applyBorder="0" applyAlignment="0" applyProtection="0">
      <protection locked="0"/>
    </xf>
    <xf numFmtId="0" fontId="3" fillId="73" borderId="0" applyNumberFormat="0" applyBorder="0" applyAlignment="0" applyProtection="0"/>
    <xf numFmtId="0" fontId="3" fillId="73" borderId="0" applyNumberFormat="0" applyBorder="0" applyAlignment="0" applyProtection="0"/>
    <xf numFmtId="0" fontId="78" fillId="0" borderId="0" applyNumberFormat="0" applyFill="0" applyBorder="0" applyAlignment="0" applyProtection="0"/>
    <xf numFmtId="38" fontId="16" fillId="0" borderId="49" applyFill="0" applyBorder="0" applyAlignment="0" applyProtection="0">
      <protection locked="0"/>
    </xf>
    <xf numFmtId="0" fontId="3" fillId="17" borderId="0" applyNumberFormat="0" applyBorder="0" applyAlignment="0" applyProtection="0"/>
    <xf numFmtId="0" fontId="3" fillId="17" borderId="0" applyNumberFormat="0" applyBorder="0" applyAlignment="0" applyProtection="0"/>
    <xf numFmtId="0" fontId="73" fillId="0" borderId="0"/>
    <xf numFmtId="37" fontId="4" fillId="0" borderId="0" applyFill="0" applyBorder="0" applyAlignment="0" applyProtection="0"/>
    <xf numFmtId="180" fontId="4" fillId="0" borderId="0" applyFill="0" applyBorder="0" applyAlignment="0" applyProtection="0"/>
    <xf numFmtId="0" fontId="3" fillId="42" borderId="0" applyNumberFormat="0" applyBorder="0" applyAlignment="0" applyProtection="0"/>
    <xf numFmtId="5" fontId="4" fillId="0" borderId="0" applyFill="0" applyBorder="0" applyAlignment="0" applyProtection="0"/>
    <xf numFmtId="0" fontId="3" fillId="73" borderId="0" applyNumberFormat="0" applyBorder="0" applyAlignment="0" applyProtection="0"/>
    <xf numFmtId="180" fontId="4" fillId="0" borderId="0" applyFill="0" applyBorder="0" applyAlignment="0" applyProtection="0"/>
    <xf numFmtId="37" fontId="4" fillId="0" borderId="0" applyFill="0" applyBorder="0" applyAlignment="0" applyProtection="0"/>
    <xf numFmtId="2" fontId="4" fillId="0" borderId="0" applyFill="0" applyBorder="0" applyAlignment="0" applyProtection="0"/>
    <xf numFmtId="38" fontId="5" fillId="37" borderId="0" applyNumberFormat="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38" fontId="5" fillId="37" borderId="0" applyNumberFormat="0" applyBorder="0" applyAlignment="0" applyProtection="0"/>
    <xf numFmtId="166" fontId="4" fillId="0" borderId="0">
      <protection locked="0"/>
    </xf>
    <xf numFmtId="166" fontId="4" fillId="0" borderId="0">
      <protection locked="0"/>
    </xf>
    <xf numFmtId="5" fontId="4" fillId="0" borderId="0" applyFill="0" applyBorder="0" applyAlignment="0" applyProtection="0"/>
    <xf numFmtId="10" fontId="5" fillId="38" borderId="51" applyNumberFormat="0" applyBorder="0" applyAlignment="0" applyProtection="0"/>
    <xf numFmtId="180" fontId="4" fillId="0" borderId="0" applyFill="0" applyBorder="0" applyAlignment="0" applyProtection="0"/>
    <xf numFmtId="38" fontId="4" fillId="0" borderId="0">
      <alignment horizontal="left" wrapText="1"/>
    </xf>
    <xf numFmtId="2" fontId="4" fillId="0" borderId="0" applyFill="0" applyBorder="0" applyAlignment="0" applyProtection="0"/>
    <xf numFmtId="182" fontId="4" fillId="0" borderId="34">
      <alignment horizontal="justify" vertical="top" wrapText="1"/>
    </xf>
    <xf numFmtId="0" fontId="3" fillId="0" borderId="0"/>
    <xf numFmtId="0" fontId="3" fillId="0" borderId="0"/>
    <xf numFmtId="0" fontId="3" fillId="0" borderId="0"/>
    <xf numFmtId="0" fontId="3" fillId="0" borderId="0"/>
    <xf numFmtId="0" fontId="91" fillId="10" borderId="28" applyNumberFormat="0" applyFont="0" applyAlignment="0" applyProtection="0"/>
    <xf numFmtId="0" fontId="91" fillId="10" borderId="28" applyNumberFormat="0" applyFont="0" applyAlignment="0" applyProtection="0"/>
    <xf numFmtId="0" fontId="91" fillId="10" borderId="28" applyNumberFormat="0" applyFont="0" applyAlignment="0" applyProtection="0"/>
    <xf numFmtId="0" fontId="91" fillId="10" borderId="28" applyNumberFormat="0" applyFont="0" applyAlignment="0" applyProtection="0"/>
    <xf numFmtId="0" fontId="91" fillId="10" borderId="28" applyNumberFormat="0" applyFont="0" applyAlignment="0" applyProtection="0"/>
    <xf numFmtId="0" fontId="91" fillId="10" borderId="28" applyNumberFormat="0" applyFont="0" applyAlignment="0" applyProtection="0"/>
    <xf numFmtId="0" fontId="3" fillId="0" borderId="0"/>
    <xf numFmtId="0" fontId="3" fillId="0" borderId="0"/>
    <xf numFmtId="182" fontId="4" fillId="0" borderId="34">
      <alignment horizontal="justify" vertical="top" wrapText="1"/>
    </xf>
    <xf numFmtId="2" fontId="4" fillId="0" borderId="0" applyFill="0" applyBorder="0" applyAlignment="0" applyProtection="0"/>
    <xf numFmtId="38" fontId="4" fillId="0" borderId="0">
      <alignment horizontal="left" wrapText="1"/>
    </xf>
    <xf numFmtId="180" fontId="4" fillId="0" borderId="0" applyFill="0" applyBorder="0" applyAlignment="0" applyProtection="0"/>
    <xf numFmtId="5" fontId="4" fillId="0" borderId="0" applyFill="0" applyBorder="0" applyAlignment="0" applyProtection="0"/>
    <xf numFmtId="0" fontId="4" fillId="0" borderId="45" applyNumberFormat="0" applyFill="0" applyAlignment="0" applyProtection="0"/>
    <xf numFmtId="38" fontId="16" fillId="0" borderId="49" applyFill="0" applyBorder="0" applyAlignment="0" applyProtection="0">
      <protection locked="0"/>
    </xf>
    <xf numFmtId="0" fontId="3" fillId="64" borderId="0" applyNumberFormat="0" applyBorder="0" applyAlignment="0" applyProtection="0"/>
    <xf numFmtId="38" fontId="16" fillId="0" borderId="49" applyFill="0" applyBorder="0" applyAlignment="0" applyProtection="0">
      <protection locked="0"/>
    </xf>
    <xf numFmtId="0" fontId="3" fillId="73" borderId="0" applyNumberFormat="0" applyBorder="0" applyAlignment="0" applyProtection="0"/>
    <xf numFmtId="0" fontId="3" fillId="43" borderId="0" applyNumberFormat="0" applyBorder="0" applyAlignment="0" applyProtection="0"/>
    <xf numFmtId="37" fontId="4" fillId="0" borderId="0" applyFill="0" applyBorder="0" applyAlignment="0" applyProtection="0"/>
    <xf numFmtId="180"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37"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0" fontId="92" fillId="69" borderId="0" applyNumberFormat="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04" fillId="0" borderId="39" applyNumberFormat="0" applyFill="0" applyAlignment="0" applyProtection="0"/>
    <xf numFmtId="0" fontId="92" fillId="67" borderId="0" applyNumberFormat="0" applyBorder="0" applyAlignment="0" applyProtection="0"/>
    <xf numFmtId="0" fontId="91" fillId="62" borderId="0" applyNumberFormat="0" applyBorder="0" applyAlignment="0" applyProtection="0"/>
    <xf numFmtId="37" fontId="4" fillId="0" borderId="0" applyFill="0" applyBorder="0" applyAlignment="0" applyProtection="0"/>
    <xf numFmtId="5" fontId="4" fillId="0" borderId="0" applyFill="0" applyBorder="0" applyAlignment="0" applyProtection="0"/>
    <xf numFmtId="4" fontId="171" fillId="0" borderId="0" applyFont="0" applyFill="0" applyBorder="0" applyAlignment="0" applyProtection="0"/>
    <xf numFmtId="5" fontId="4" fillId="0" borderId="0" applyFill="0" applyBorder="0" applyAlignment="0" applyProtection="0"/>
    <xf numFmtId="0" fontId="4" fillId="0" borderId="45" applyNumberFormat="0" applyFill="0" applyAlignment="0" applyProtection="0"/>
    <xf numFmtId="0" fontId="3" fillId="66" borderId="0" applyNumberFormat="0" applyBorder="0" applyAlignment="0" applyProtection="0"/>
    <xf numFmtId="0" fontId="171" fillId="0" borderId="0" applyFont="0" applyFill="0" applyBorder="0" applyAlignment="0" applyProtection="0"/>
    <xf numFmtId="38" fontId="5" fillId="37" borderId="0" applyNumberFormat="0" applyBorder="0" applyAlignment="0" applyProtection="0"/>
    <xf numFmtId="166" fontId="4" fillId="0" borderId="0">
      <protection locked="0"/>
    </xf>
    <xf numFmtId="2" fontId="171" fillId="0" borderId="0" applyFont="0" applyFill="0" applyBorder="0" applyAlignment="0" applyProtection="0"/>
    <xf numFmtId="0" fontId="3" fillId="66" borderId="0" applyNumberFormat="0" applyBorder="0" applyAlignment="0" applyProtection="0"/>
    <xf numFmtId="0" fontId="3" fillId="66" borderId="0" applyNumberFormat="0" applyBorder="0" applyAlignment="0" applyProtection="0"/>
    <xf numFmtId="0" fontId="171" fillId="0" borderId="45" applyNumberFormat="0" applyFont="0" applyFill="0" applyAlignment="0" applyProtection="0"/>
    <xf numFmtId="182" fontId="4" fillId="0" borderId="34">
      <alignment horizontal="justify" vertical="top" wrapText="1"/>
    </xf>
    <xf numFmtId="0" fontId="173" fillId="0" borderId="0" applyNumberFormat="0" applyFill="0" applyBorder="0" applyAlignment="0" applyProtection="0"/>
    <xf numFmtId="0" fontId="172" fillId="0" borderId="0" applyNumberFormat="0" applyFill="0" applyBorder="0" applyAlignment="0" applyProtection="0"/>
    <xf numFmtId="2" fontId="171" fillId="0" borderId="0" applyFont="0" applyFill="0" applyBorder="0" applyAlignment="0" applyProtection="0"/>
    <xf numFmtId="37" fontId="4" fillId="0" borderId="0" applyFill="0" applyBorder="0" applyAlignment="0" applyProtection="0"/>
    <xf numFmtId="0" fontId="171" fillId="0" borderId="0" applyFont="0" applyFill="0" applyBorder="0" applyAlignment="0" applyProtection="0"/>
    <xf numFmtId="188" fontId="171" fillId="0" borderId="0" applyFont="0" applyFill="0" applyBorder="0" applyAlignment="0" applyProtection="0"/>
    <xf numFmtId="0" fontId="172" fillId="0" borderId="0" applyNumberFormat="0" applyFill="0" applyBorder="0" applyAlignment="0" applyProtection="0"/>
    <xf numFmtId="3" fontId="171" fillId="0" borderId="0" applyFont="0" applyFill="0" applyBorder="0" applyAlignment="0" applyProtection="0"/>
    <xf numFmtId="0" fontId="3" fillId="39" borderId="0" applyNumberFormat="0" applyBorder="0" applyAlignment="0" applyProtection="0"/>
    <xf numFmtId="182" fontId="4" fillId="0" borderId="34">
      <alignment horizontal="justify" vertical="top" wrapText="1"/>
    </xf>
    <xf numFmtId="182" fontId="4" fillId="0" borderId="34">
      <alignment horizontal="justify" vertical="top" wrapText="1"/>
    </xf>
    <xf numFmtId="0" fontId="3" fillId="73" borderId="0" applyNumberFormat="0" applyBorder="0" applyAlignment="0" applyProtection="0"/>
    <xf numFmtId="166" fontId="4" fillId="0" borderId="0">
      <protection locked="0"/>
    </xf>
    <xf numFmtId="38" fontId="4" fillId="0" borderId="0">
      <alignment horizontal="left" wrapText="1"/>
    </xf>
    <xf numFmtId="0" fontId="3" fillId="73" borderId="0" applyNumberFormat="0" applyBorder="0" applyAlignment="0" applyProtection="0"/>
    <xf numFmtId="2" fontId="4" fillId="0" borderId="0" applyFill="0" applyBorder="0" applyAlignment="0" applyProtection="0"/>
    <xf numFmtId="166" fontId="4" fillId="0" borderId="0">
      <protection locked="0"/>
    </xf>
    <xf numFmtId="0" fontId="73" fillId="0" borderId="0"/>
    <xf numFmtId="37" fontId="4" fillId="0" borderId="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2" fontId="4" fillId="0" borderId="0" applyFill="0" applyBorder="0" applyAlignment="0" applyProtection="0"/>
    <xf numFmtId="0" fontId="3" fillId="42" borderId="0" applyNumberFormat="0" applyBorder="0" applyAlignment="0" applyProtection="0"/>
    <xf numFmtId="180" fontId="4" fillId="0" borderId="0" applyFill="0" applyBorder="0" applyAlignment="0" applyProtection="0"/>
    <xf numFmtId="0" fontId="173" fillId="0" borderId="0" applyNumberFormat="0" applyFill="0" applyBorder="0" applyAlignment="0" applyProtection="0"/>
    <xf numFmtId="0" fontId="3" fillId="39" borderId="0" applyNumberFormat="0" applyBorder="0" applyAlignment="0" applyProtection="0"/>
    <xf numFmtId="0" fontId="3" fillId="42" borderId="0" applyNumberFormat="0" applyBorder="0" applyAlignment="0" applyProtection="0"/>
    <xf numFmtId="5" fontId="4" fillId="0" borderId="0" applyFill="0" applyBorder="0" applyAlignment="0" applyProtection="0"/>
    <xf numFmtId="166" fontId="4" fillId="0" borderId="0">
      <protection locked="0"/>
    </xf>
    <xf numFmtId="0" fontId="3" fillId="39" borderId="0" applyNumberFormat="0" applyBorder="0" applyAlignment="0" applyProtection="0"/>
    <xf numFmtId="166" fontId="4" fillId="0" borderId="0">
      <protection locked="0"/>
    </xf>
    <xf numFmtId="3" fontId="171" fillId="0" borderId="0" applyFont="0" applyFill="0" applyBorder="0" applyAlignment="0" applyProtection="0"/>
    <xf numFmtId="0" fontId="3" fillId="39" borderId="0" applyNumberFormat="0" applyBorder="0" applyAlignment="0" applyProtection="0"/>
    <xf numFmtId="0" fontId="73" fillId="0" borderId="0"/>
    <xf numFmtId="0" fontId="3" fillId="43" borderId="0" applyNumberFormat="0" applyBorder="0" applyAlignment="0" applyProtection="0"/>
    <xf numFmtId="0" fontId="171" fillId="0" borderId="45" applyNumberFormat="0" applyFont="0" applyFill="0" applyAlignment="0" applyProtection="0"/>
    <xf numFmtId="0" fontId="3" fillId="17" borderId="0" applyNumberFormat="0" applyBorder="0" applyAlignment="0" applyProtection="0"/>
    <xf numFmtId="0" fontId="3" fillId="73" borderId="0" applyNumberFormat="0" applyBorder="0" applyAlignment="0" applyProtection="0"/>
    <xf numFmtId="4" fontId="171" fillId="0" borderId="0" applyFont="0" applyFill="0" applyBorder="0" applyAlignment="0" applyProtection="0"/>
    <xf numFmtId="0" fontId="3" fillId="17" borderId="0" applyNumberFormat="0" applyBorder="0" applyAlignment="0" applyProtection="0"/>
    <xf numFmtId="38" fontId="16" fillId="0" borderId="49" applyFill="0" applyBorder="0" applyAlignment="0" applyProtection="0">
      <protection locked="0"/>
    </xf>
    <xf numFmtId="0" fontId="3" fillId="66" borderId="0" applyNumberFormat="0" applyBorder="0" applyAlignment="0" applyProtection="0"/>
    <xf numFmtId="0" fontId="78" fillId="0" borderId="0" applyNumberFormat="0" applyFill="0" applyBorder="0" applyAlignment="0" applyProtection="0"/>
    <xf numFmtId="0" fontId="3" fillId="73" borderId="0" applyNumberFormat="0" applyBorder="0" applyAlignment="0" applyProtection="0"/>
    <xf numFmtId="0" fontId="3" fillId="64" borderId="0" applyNumberFormat="0" applyBorder="0" applyAlignment="0" applyProtection="0"/>
    <xf numFmtId="166" fontId="4" fillId="0" borderId="0">
      <protection locked="0"/>
    </xf>
    <xf numFmtId="188" fontId="171" fillId="0" borderId="0" applyFont="0" applyFill="0" applyBorder="0" applyAlignment="0" applyProtection="0"/>
    <xf numFmtId="0" fontId="3" fillId="73" borderId="0" applyNumberFormat="0" applyBorder="0" applyAlignment="0" applyProtection="0"/>
    <xf numFmtId="38" fontId="16" fillId="0" borderId="49" applyFill="0" applyBorder="0" applyAlignment="0" applyProtection="0">
      <protection locked="0"/>
    </xf>
    <xf numFmtId="166" fontId="4" fillId="0" borderId="0">
      <protection locked="0"/>
    </xf>
    <xf numFmtId="0" fontId="3" fillId="28" borderId="0" applyNumberFormat="0" applyBorder="0" applyAlignment="0" applyProtection="0"/>
    <xf numFmtId="0" fontId="102" fillId="0" borderId="0" applyNumberFormat="0" applyFill="0" applyBorder="0" applyAlignment="0" applyProtection="0"/>
    <xf numFmtId="0" fontId="3" fillId="28" borderId="0" applyNumberFormat="0" applyBorder="0" applyAlignment="0" applyProtection="0"/>
    <xf numFmtId="0" fontId="3" fillId="73" borderId="0" applyNumberFormat="0" applyBorder="0" applyAlignment="0" applyProtection="0"/>
    <xf numFmtId="5" fontId="4" fillId="0" borderId="0" applyFill="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3" fillId="73" borderId="0" applyNumberFormat="0" applyBorder="0" applyAlignment="0" applyProtection="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180" fontId="4" fillId="0" borderId="0" applyFill="0" applyBorder="0" applyAlignment="0" applyProtection="0"/>
    <xf numFmtId="0" fontId="171" fillId="0" borderId="0"/>
    <xf numFmtId="0" fontId="3" fillId="64" borderId="0" applyNumberFormat="0" applyBorder="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66" fontId="4" fillId="0" borderId="0">
      <protection locked="0"/>
    </xf>
    <xf numFmtId="0" fontId="3" fillId="43" borderId="0" applyNumberFormat="0" applyBorder="0" applyAlignment="0" applyProtection="0"/>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0" fontId="4" fillId="0" borderId="45" applyNumberFormat="0" applyFill="0" applyAlignment="0" applyProtection="0"/>
    <xf numFmtId="0" fontId="3" fillId="64" borderId="0" applyNumberFormat="0" applyBorder="0" applyAlignment="0" applyProtection="0"/>
    <xf numFmtId="10" fontId="5" fillId="38" borderId="51" applyNumberFormat="0" applyBorder="0" applyAlignment="0" applyProtection="0"/>
    <xf numFmtId="0" fontId="4" fillId="0" borderId="45" applyNumberFormat="0" applyFill="0" applyAlignment="0" applyProtection="0"/>
    <xf numFmtId="0" fontId="3" fillId="65"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3" fillId="73" borderId="0" applyNumberFormat="0" applyBorder="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180" fontId="4" fillId="0" borderId="0" applyFill="0" applyBorder="0" applyAlignment="0" applyProtection="0"/>
    <xf numFmtId="0" fontId="171" fillId="0" borderId="0"/>
    <xf numFmtId="0" fontId="3" fillId="64" borderId="0" applyNumberFormat="0" applyBorder="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0" fontId="3" fillId="43" borderId="0" applyNumberFormat="0" applyBorder="0" applyAlignment="0" applyProtection="0"/>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0" fontId="3" fillId="64" borderId="0" applyNumberFormat="0" applyBorder="0" applyAlignment="0" applyProtection="0"/>
    <xf numFmtId="10" fontId="5" fillId="38" borderId="51" applyNumberFormat="0" applyBorder="0" applyAlignment="0" applyProtection="0"/>
    <xf numFmtId="0" fontId="4" fillId="0" borderId="45" applyNumberFormat="0" applyFill="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73" fillId="0" borderId="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38" fontId="5" fillId="37" borderId="0" applyNumberFormat="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166" fontId="4" fillId="0" borderId="0">
      <protection locked="0"/>
    </xf>
    <xf numFmtId="166" fontId="4" fillId="0" borderId="0">
      <protection locked="0"/>
    </xf>
    <xf numFmtId="10" fontId="5" fillId="38" borderId="51"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38" fontId="16" fillId="0" borderId="49" applyFill="0" applyBorder="0" applyAlignment="0" applyProtection="0">
      <protection locked="0"/>
    </xf>
    <xf numFmtId="38" fontId="16" fillId="0" borderId="49" applyFill="0" applyBorder="0" applyAlignment="0" applyProtection="0">
      <protection locked="0"/>
    </xf>
    <xf numFmtId="0" fontId="4" fillId="0" borderId="45" applyNumberFormat="0" applyFill="0" applyAlignment="0" applyProtection="0"/>
    <xf numFmtId="38" fontId="4" fillId="0" borderId="0">
      <alignment horizontal="left" wrapText="1"/>
    </xf>
    <xf numFmtId="182" fontId="4" fillId="0" borderId="34">
      <alignment horizontal="justify" vertical="top" wrapText="1"/>
    </xf>
    <xf numFmtId="0" fontId="91" fillId="10" borderId="28" applyNumberFormat="0" applyFont="0" applyAlignment="0" applyProtection="0"/>
    <xf numFmtId="0" fontId="91" fillId="10" borderId="28" applyNumberFormat="0" applyFont="0" applyAlignment="0" applyProtection="0"/>
    <xf numFmtId="0" fontId="91" fillId="10" borderId="28" applyNumberFormat="0" applyFont="0" applyAlignment="0" applyProtection="0"/>
    <xf numFmtId="0" fontId="91" fillId="10" borderId="28" applyNumberFormat="0" applyFont="0" applyAlignment="0" applyProtection="0"/>
    <xf numFmtId="182" fontId="4" fillId="0" borderId="34">
      <alignment horizontal="justify" vertical="top" wrapText="1"/>
    </xf>
    <xf numFmtId="166" fontId="4" fillId="0" borderId="0">
      <protection locked="0"/>
    </xf>
    <xf numFmtId="38" fontId="4" fillId="0" borderId="0">
      <alignment horizontal="left" wrapText="1"/>
    </xf>
    <xf numFmtId="0" fontId="78" fillId="0" borderId="0" applyNumberFormat="0" applyFill="0" applyBorder="0" applyAlignment="0" applyProtection="0"/>
    <xf numFmtId="180" fontId="4" fillId="0" borderId="0" applyFill="0" applyBorder="0" applyAlignment="0" applyProtection="0"/>
    <xf numFmtId="0" fontId="4" fillId="0" borderId="45" applyNumberFormat="0" applyFill="0" applyAlignment="0" applyProtection="0"/>
    <xf numFmtId="38" fontId="16" fillId="0" borderId="49" applyFill="0" applyBorder="0" applyAlignment="0" applyProtection="0">
      <protection locked="0"/>
    </xf>
    <xf numFmtId="38" fontId="16" fillId="0" borderId="49" applyFill="0" applyBorder="0" applyAlignment="0" applyProtection="0">
      <protection locked="0"/>
    </xf>
    <xf numFmtId="0" fontId="3" fillId="28"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39" borderId="0" applyNumberFormat="0" applyBorder="0" applyAlignment="0" applyProtection="0"/>
    <xf numFmtId="0" fontId="3" fillId="0" borderId="0"/>
    <xf numFmtId="0" fontId="3" fillId="28"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166" fontId="4" fillId="0" borderId="0">
      <protection locked="0"/>
    </xf>
    <xf numFmtId="38" fontId="5" fillId="37" borderId="0" applyNumberFormat="0" applyBorder="0" applyAlignment="0" applyProtection="0"/>
    <xf numFmtId="0" fontId="3" fillId="66" borderId="0" applyNumberFormat="0" applyBorder="0" applyAlignment="0" applyProtection="0"/>
    <xf numFmtId="2" fontId="4" fillId="0" borderId="0" applyFill="0" applyBorder="0" applyAlignment="0" applyProtection="0"/>
    <xf numFmtId="0" fontId="3" fillId="6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5" fontId="4" fillId="0" borderId="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37" fontId="4" fillId="0" borderId="0" applyFill="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0" borderId="0"/>
    <xf numFmtId="0" fontId="3" fillId="17" borderId="0" applyNumberFormat="0" applyBorder="0" applyAlignment="0" applyProtection="0"/>
    <xf numFmtId="0" fontId="73" fillId="0" borderId="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10" fontId="5" fillId="38" borderId="51" applyNumberFormat="0" applyBorder="0" applyAlignment="0" applyProtection="0"/>
    <xf numFmtId="0" fontId="3" fillId="65"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02" fillId="0" borderId="0" applyNumberFormat="0" applyFill="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80" fontId="4" fillId="0" borderId="0" applyFill="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37" fontId="4" fillId="0" borderId="0" applyFill="0" applyBorder="0" applyAlignment="0" applyProtection="0"/>
    <xf numFmtId="180"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37"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6" fillId="0" borderId="54" applyNumberFormat="0" applyProtection="0">
      <alignment horizontal="left" vertical="center" indent="1"/>
    </xf>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5" fontId="4" fillId="0" borderId="0" applyFill="0" applyBorder="0" applyAlignment="0" applyProtection="0"/>
    <xf numFmtId="4" fontId="171" fillId="0" borderId="0" applyFont="0" applyFill="0" applyBorder="0" applyAlignment="0" applyProtection="0"/>
    <xf numFmtId="5" fontId="4" fillId="0" borderId="0" applyFill="0" applyBorder="0" applyAlignment="0" applyProtection="0"/>
    <xf numFmtId="0" fontId="3" fillId="66" borderId="0" applyNumberFormat="0" applyBorder="0" applyAlignment="0" applyProtection="0"/>
    <xf numFmtId="0" fontId="171" fillId="0" borderId="0" applyFont="0" applyFill="0" applyBorder="0" applyAlignment="0" applyProtection="0"/>
    <xf numFmtId="166" fontId="4" fillId="0" borderId="0">
      <protection locked="0"/>
    </xf>
    <xf numFmtId="2" fontId="171" fillId="0" borderId="0" applyFont="0" applyFill="0" applyBorder="0" applyAlignment="0" applyProtection="0"/>
    <xf numFmtId="0" fontId="3" fillId="66" borderId="0" applyNumberFormat="0" applyBorder="0" applyAlignment="0" applyProtection="0"/>
    <xf numFmtId="0" fontId="3" fillId="66" borderId="0" applyNumberFormat="0" applyBorder="0" applyAlignment="0" applyProtection="0"/>
    <xf numFmtId="0" fontId="171" fillId="0" borderId="45" applyNumberFormat="0" applyFont="0" applyFill="0" applyAlignment="0" applyProtection="0"/>
    <xf numFmtId="182" fontId="4" fillId="0" borderId="34">
      <alignment horizontal="justify" vertical="top" wrapText="1"/>
    </xf>
    <xf numFmtId="0" fontId="173" fillId="0" borderId="0" applyNumberFormat="0" applyFill="0" applyBorder="0" applyAlignment="0" applyProtection="0"/>
    <xf numFmtId="0" fontId="172" fillId="0" borderId="0" applyNumberFormat="0" applyFill="0" applyBorder="0" applyAlignment="0" applyProtection="0"/>
    <xf numFmtId="2" fontId="171" fillId="0" borderId="0" applyFont="0" applyFill="0" applyBorder="0" applyAlignment="0" applyProtection="0"/>
    <xf numFmtId="0" fontId="171" fillId="0" borderId="0" applyFont="0" applyFill="0" applyBorder="0" applyAlignment="0" applyProtection="0"/>
    <xf numFmtId="188" fontId="171" fillId="0" borderId="0" applyFont="0" applyFill="0" applyBorder="0" applyAlignment="0" applyProtection="0"/>
    <xf numFmtId="0" fontId="172" fillId="0" borderId="0" applyNumberFormat="0" applyFill="0" applyBorder="0" applyAlignment="0" applyProtection="0"/>
    <xf numFmtId="3" fontId="171" fillId="0" borderId="0" applyFont="0" applyFill="0" applyBorder="0" applyAlignment="0" applyProtection="0"/>
    <xf numFmtId="0" fontId="3" fillId="39" borderId="0" applyNumberFormat="0" applyBorder="0" applyAlignment="0" applyProtection="0"/>
    <xf numFmtId="182" fontId="4" fillId="0" borderId="34">
      <alignment horizontal="justify" vertical="top" wrapText="1"/>
    </xf>
    <xf numFmtId="0" fontId="3" fillId="73" borderId="0" applyNumberFormat="0" applyBorder="0" applyAlignment="0" applyProtection="0"/>
    <xf numFmtId="166" fontId="4" fillId="0" borderId="0">
      <protection locked="0"/>
    </xf>
    <xf numFmtId="0" fontId="3" fillId="73" borderId="0" applyNumberFormat="0" applyBorder="0" applyAlignment="0" applyProtection="0"/>
    <xf numFmtId="2" fontId="4" fillId="0" borderId="0" applyFill="0" applyBorder="0" applyAlignment="0" applyProtection="0"/>
    <xf numFmtId="166" fontId="4" fillId="0" borderId="0">
      <protection locked="0"/>
    </xf>
    <xf numFmtId="37" fontId="4" fillId="0" borderId="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2" fontId="4" fillId="0" borderId="0" applyFill="0" applyBorder="0" applyAlignment="0" applyProtection="0"/>
    <xf numFmtId="0" fontId="3" fillId="42" borderId="0" applyNumberFormat="0" applyBorder="0" applyAlignment="0" applyProtection="0"/>
    <xf numFmtId="180" fontId="4" fillId="0" borderId="0" applyFill="0" applyBorder="0" applyAlignment="0" applyProtection="0"/>
    <xf numFmtId="0" fontId="173" fillId="0" borderId="0" applyNumberFormat="0" applyFill="0" applyBorder="0" applyAlignment="0" applyProtection="0"/>
    <xf numFmtId="0" fontId="3" fillId="39" borderId="0" applyNumberFormat="0" applyBorder="0" applyAlignment="0" applyProtection="0"/>
    <xf numFmtId="0" fontId="3" fillId="42" borderId="0" applyNumberFormat="0" applyBorder="0" applyAlignment="0" applyProtection="0"/>
    <xf numFmtId="5" fontId="4" fillId="0" borderId="0" applyFill="0" applyBorder="0" applyAlignment="0" applyProtection="0"/>
    <xf numFmtId="0" fontId="3" fillId="65" borderId="0" applyNumberFormat="0" applyBorder="0" applyAlignment="0" applyProtection="0"/>
    <xf numFmtId="0" fontId="3" fillId="39" borderId="0" applyNumberFormat="0" applyBorder="0" applyAlignment="0" applyProtection="0"/>
    <xf numFmtId="3" fontId="171" fillId="0" borderId="0" applyFont="0" applyFill="0" applyBorder="0" applyAlignment="0" applyProtection="0"/>
    <xf numFmtId="0" fontId="3" fillId="39" borderId="0" applyNumberFormat="0" applyBorder="0" applyAlignment="0" applyProtection="0"/>
    <xf numFmtId="0" fontId="3" fillId="43" borderId="0" applyNumberFormat="0" applyBorder="0" applyAlignment="0" applyProtection="0"/>
    <xf numFmtId="0" fontId="171" fillId="0" borderId="45" applyNumberFormat="0" applyFont="0" applyFill="0" applyAlignment="0" applyProtection="0"/>
    <xf numFmtId="0" fontId="3" fillId="17" borderId="0" applyNumberFormat="0" applyBorder="0" applyAlignment="0" applyProtection="0"/>
    <xf numFmtId="0" fontId="3" fillId="73" borderId="0" applyNumberFormat="0" applyBorder="0" applyAlignment="0" applyProtection="0"/>
    <xf numFmtId="4" fontId="171" fillId="0" borderId="0" applyFont="0" applyFill="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188" fontId="171" fillId="0" borderId="0" applyFont="0" applyFill="0" applyBorder="0" applyAlignment="0" applyProtection="0"/>
    <xf numFmtId="0" fontId="3" fillId="73" borderId="0" applyNumberFormat="0" applyBorder="0" applyAlignment="0" applyProtection="0"/>
    <xf numFmtId="0" fontId="3" fillId="73" borderId="0" applyNumberFormat="0" applyBorder="0" applyAlignment="0" applyProtection="0"/>
    <xf numFmtId="166" fontId="4" fillId="0" borderId="0">
      <protection locked="0"/>
    </xf>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5" fontId="4" fillId="0" borderId="0" applyFill="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3" fillId="73" borderId="0" applyNumberFormat="0" applyBorder="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180" fontId="4" fillId="0" borderId="0" applyFill="0" applyBorder="0" applyAlignment="0" applyProtection="0"/>
    <xf numFmtId="0" fontId="171" fillId="0" borderId="0"/>
    <xf numFmtId="0" fontId="3" fillId="64" borderId="0" applyNumberFormat="0" applyBorder="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0" fontId="3" fillId="43" borderId="0" applyNumberFormat="0" applyBorder="0" applyAlignment="0" applyProtection="0"/>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0" fontId="3" fillId="64" borderId="0" applyNumberFormat="0" applyBorder="0" applyAlignment="0" applyProtection="0"/>
    <xf numFmtId="0" fontId="3" fillId="0" borderId="0"/>
    <xf numFmtId="0" fontId="4" fillId="0" borderId="45" applyNumberFormat="0" applyFill="0" applyAlignment="0" applyProtection="0"/>
    <xf numFmtId="0" fontId="3" fillId="65"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3" fillId="73" borderId="0" applyNumberFormat="0" applyBorder="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180" fontId="4" fillId="0" borderId="0" applyFill="0" applyBorder="0" applyAlignment="0" applyProtection="0"/>
    <xf numFmtId="0" fontId="171" fillId="0" borderId="0"/>
    <xf numFmtId="0" fontId="3" fillId="64" borderId="0" applyNumberFormat="0" applyBorder="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0" fontId="3" fillId="43" borderId="0" applyNumberFormat="0" applyBorder="0" applyAlignment="0" applyProtection="0"/>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0" fontId="3" fillId="64" borderId="0" applyNumberFormat="0" applyBorder="0" applyAlignment="0" applyProtection="0"/>
    <xf numFmtId="0" fontId="4" fillId="0" borderId="45" applyNumberFormat="0" applyFill="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80" fontId="4" fillId="0" borderId="0" applyFill="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37" fontId="4" fillId="0" borderId="0" applyFill="0" applyBorder="0" applyAlignment="0" applyProtection="0"/>
    <xf numFmtId="180"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37"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5" fontId="4" fillId="0" borderId="0" applyFill="0" applyBorder="0" applyAlignment="0" applyProtection="0"/>
    <xf numFmtId="4" fontId="171" fillId="0" borderId="0" applyFont="0" applyFill="0" applyBorder="0" applyAlignment="0" applyProtection="0"/>
    <xf numFmtId="5" fontId="4" fillId="0" borderId="0" applyFill="0" applyBorder="0" applyAlignment="0" applyProtection="0"/>
    <xf numFmtId="0" fontId="3" fillId="66" borderId="0" applyNumberFormat="0" applyBorder="0" applyAlignment="0" applyProtection="0"/>
    <xf numFmtId="0" fontId="171" fillId="0" borderId="0" applyFont="0" applyFill="0" applyBorder="0" applyAlignment="0" applyProtection="0"/>
    <xf numFmtId="166" fontId="4" fillId="0" borderId="0">
      <protection locked="0"/>
    </xf>
    <xf numFmtId="2" fontId="171" fillId="0" borderId="0" applyFont="0" applyFill="0" applyBorder="0" applyAlignment="0" applyProtection="0"/>
    <xf numFmtId="0" fontId="3" fillId="66" borderId="0" applyNumberFormat="0" applyBorder="0" applyAlignment="0" applyProtection="0"/>
    <xf numFmtId="0" fontId="3" fillId="66" borderId="0" applyNumberFormat="0" applyBorder="0" applyAlignment="0" applyProtection="0"/>
    <xf numFmtId="0" fontId="171" fillId="0" borderId="45" applyNumberFormat="0" applyFont="0" applyFill="0" applyAlignment="0" applyProtection="0"/>
    <xf numFmtId="182" fontId="4" fillId="0" borderId="34">
      <alignment horizontal="justify" vertical="top" wrapText="1"/>
    </xf>
    <xf numFmtId="0" fontId="173" fillId="0" borderId="0" applyNumberFormat="0" applyFill="0" applyBorder="0" applyAlignment="0" applyProtection="0"/>
    <xf numFmtId="0" fontId="172" fillId="0" borderId="0" applyNumberFormat="0" applyFill="0" applyBorder="0" applyAlignment="0" applyProtection="0"/>
    <xf numFmtId="2" fontId="171" fillId="0" borderId="0" applyFont="0" applyFill="0" applyBorder="0" applyAlignment="0" applyProtection="0"/>
    <xf numFmtId="0" fontId="171" fillId="0" borderId="0" applyFont="0" applyFill="0" applyBorder="0" applyAlignment="0" applyProtection="0"/>
    <xf numFmtId="188" fontId="171" fillId="0" borderId="0" applyFont="0" applyFill="0" applyBorder="0" applyAlignment="0" applyProtection="0"/>
    <xf numFmtId="0" fontId="172" fillId="0" borderId="0" applyNumberFormat="0" applyFill="0" applyBorder="0" applyAlignment="0" applyProtection="0"/>
    <xf numFmtId="3" fontId="171" fillId="0" borderId="0" applyFont="0" applyFill="0" applyBorder="0" applyAlignment="0" applyProtection="0"/>
    <xf numFmtId="0" fontId="3" fillId="39" borderId="0" applyNumberFormat="0" applyBorder="0" applyAlignment="0" applyProtection="0"/>
    <xf numFmtId="182" fontId="4" fillId="0" borderId="34">
      <alignment horizontal="justify" vertical="top" wrapText="1"/>
    </xf>
    <xf numFmtId="0" fontId="3" fillId="73" borderId="0" applyNumberFormat="0" applyBorder="0" applyAlignment="0" applyProtection="0"/>
    <xf numFmtId="166" fontId="4" fillId="0" borderId="0">
      <protection locked="0"/>
    </xf>
    <xf numFmtId="0" fontId="3" fillId="73" borderId="0" applyNumberFormat="0" applyBorder="0" applyAlignment="0" applyProtection="0"/>
    <xf numFmtId="2" fontId="4" fillId="0" borderId="0" applyFill="0" applyBorder="0" applyAlignment="0" applyProtection="0"/>
    <xf numFmtId="166" fontId="4" fillId="0" borderId="0">
      <protection locked="0"/>
    </xf>
    <xf numFmtId="37" fontId="4" fillId="0" borderId="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2" fontId="4" fillId="0" borderId="0" applyFill="0" applyBorder="0" applyAlignment="0" applyProtection="0"/>
    <xf numFmtId="0" fontId="3" fillId="42" borderId="0" applyNumberFormat="0" applyBorder="0" applyAlignment="0" applyProtection="0"/>
    <xf numFmtId="180" fontId="4" fillId="0" borderId="0" applyFill="0" applyBorder="0" applyAlignment="0" applyProtection="0"/>
    <xf numFmtId="0" fontId="173" fillId="0" borderId="0" applyNumberFormat="0" applyFill="0" applyBorder="0" applyAlignment="0" applyProtection="0"/>
    <xf numFmtId="0" fontId="3" fillId="39" borderId="0" applyNumberFormat="0" applyBorder="0" applyAlignment="0" applyProtection="0"/>
    <xf numFmtId="0" fontId="3" fillId="42" borderId="0" applyNumberFormat="0" applyBorder="0" applyAlignment="0" applyProtection="0"/>
    <xf numFmtId="5" fontId="4" fillId="0" borderId="0" applyFill="0" applyBorder="0" applyAlignment="0" applyProtection="0"/>
    <xf numFmtId="0" fontId="3" fillId="39" borderId="0" applyNumberFormat="0" applyBorder="0" applyAlignment="0" applyProtection="0"/>
    <xf numFmtId="3" fontId="171" fillId="0" borderId="0" applyFont="0" applyFill="0" applyBorder="0" applyAlignment="0" applyProtection="0"/>
    <xf numFmtId="0" fontId="3" fillId="39" borderId="0" applyNumberFormat="0" applyBorder="0" applyAlignment="0" applyProtection="0"/>
    <xf numFmtId="0" fontId="3" fillId="43" borderId="0" applyNumberFormat="0" applyBorder="0" applyAlignment="0" applyProtection="0"/>
    <xf numFmtId="0" fontId="171" fillId="0" borderId="45" applyNumberFormat="0" applyFont="0" applyFill="0" applyAlignment="0" applyProtection="0"/>
    <xf numFmtId="0" fontId="3" fillId="17" borderId="0" applyNumberFormat="0" applyBorder="0" applyAlignment="0" applyProtection="0"/>
    <xf numFmtId="0" fontId="3" fillId="73" borderId="0" applyNumberFormat="0" applyBorder="0" applyAlignment="0" applyProtection="0"/>
    <xf numFmtId="4" fontId="171" fillId="0" borderId="0" applyFont="0" applyFill="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188" fontId="171" fillId="0" borderId="0" applyFont="0" applyFill="0" applyBorder="0" applyAlignment="0" applyProtection="0"/>
    <xf numFmtId="0" fontId="3" fillId="73" borderId="0" applyNumberFormat="0" applyBorder="0" applyAlignment="0" applyProtection="0"/>
    <xf numFmtId="166" fontId="4" fillId="0" borderId="0">
      <protection locked="0"/>
    </xf>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5" fontId="4" fillId="0" borderId="0" applyFill="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3" fillId="73" borderId="0" applyNumberFormat="0" applyBorder="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180" fontId="4" fillId="0" borderId="0" applyFill="0" applyBorder="0" applyAlignment="0" applyProtection="0"/>
    <xf numFmtId="0" fontId="171" fillId="0" borderId="0"/>
    <xf numFmtId="0" fontId="3" fillId="64" borderId="0" applyNumberFormat="0" applyBorder="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0" fontId="3" fillId="43" borderId="0" applyNumberFormat="0" applyBorder="0" applyAlignment="0" applyProtection="0"/>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0" fontId="3" fillId="64" borderId="0" applyNumberFormat="0" applyBorder="0" applyAlignment="0" applyProtection="0"/>
    <xf numFmtId="0" fontId="4" fillId="0" borderId="45" applyNumberFormat="0" applyFill="0" applyAlignment="0" applyProtection="0"/>
    <xf numFmtId="0" fontId="3" fillId="65"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3" fillId="73" borderId="0" applyNumberFormat="0" applyBorder="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180" fontId="4" fillId="0" borderId="0" applyFill="0" applyBorder="0" applyAlignment="0" applyProtection="0"/>
    <xf numFmtId="0" fontId="171" fillId="0" borderId="0"/>
    <xf numFmtId="0" fontId="3" fillId="64" borderId="0" applyNumberFormat="0" applyBorder="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0" fontId="3" fillId="43" borderId="0" applyNumberFormat="0" applyBorder="0" applyAlignment="0" applyProtection="0"/>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0" fontId="3" fillId="64" borderId="0" applyNumberFormat="0" applyBorder="0" applyAlignment="0" applyProtection="0"/>
    <xf numFmtId="0" fontId="4" fillId="0" borderId="45" applyNumberFormat="0" applyFill="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0" fontId="8" fillId="0" borderId="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73" fillId="0" borderId="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38" fontId="5" fillId="37" borderId="0" applyNumberFormat="0" applyBorder="0" applyAlignment="0" applyProtection="0"/>
    <xf numFmtId="0" fontId="102" fillId="0" borderId="0" applyNumberFormat="0" applyFill="0" applyBorder="0" applyAlignment="0" applyProtection="0"/>
    <xf numFmtId="0" fontId="78" fillId="0" borderId="0" applyNumberFormat="0" applyFill="0" applyBorder="0" applyAlignment="0" applyProtection="0"/>
    <xf numFmtId="166" fontId="4" fillId="0" borderId="0">
      <protection locked="0"/>
    </xf>
    <xf numFmtId="166" fontId="4" fillId="0" borderId="0">
      <protection locked="0"/>
    </xf>
    <xf numFmtId="10" fontId="5" fillId="38" borderId="51" applyNumberFormat="0" applyBorder="0" applyAlignment="0" applyProtection="0"/>
    <xf numFmtId="0" fontId="3" fillId="0" borderId="0"/>
    <xf numFmtId="0" fontId="3" fillId="0" borderId="0"/>
    <xf numFmtId="0" fontId="91" fillId="10" borderId="28" applyNumberFormat="0" applyFont="0" applyAlignment="0" applyProtection="0"/>
    <xf numFmtId="0" fontId="91" fillId="10" borderId="28" applyNumberFormat="0" applyFont="0" applyAlignment="0" applyProtection="0"/>
    <xf numFmtId="182" fontId="4" fillId="0" borderId="34">
      <alignment horizontal="justify" vertical="top" wrapText="1"/>
    </xf>
    <xf numFmtId="38" fontId="4" fillId="0" borderId="0">
      <alignment horizontal="left" wrapText="1"/>
    </xf>
    <xf numFmtId="0" fontId="4" fillId="0" borderId="45" applyNumberFormat="0" applyFill="0" applyAlignment="0" applyProtection="0"/>
    <xf numFmtId="38" fontId="16" fillId="0" borderId="49" applyFill="0" applyBorder="0" applyAlignment="0" applyProtection="0">
      <protection locked="0"/>
    </xf>
    <xf numFmtId="38" fontId="16" fillId="0" borderId="49" applyFill="0" applyBorder="0" applyAlignment="0" applyProtection="0">
      <protection locked="0"/>
    </xf>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80" fontId="4" fillId="0" borderId="0" applyFill="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37" fontId="4" fillId="0" borderId="0" applyFill="0" applyBorder="0" applyAlignment="0" applyProtection="0"/>
    <xf numFmtId="180"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37"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5" fontId="4" fillId="0" borderId="0" applyFill="0" applyBorder="0" applyAlignment="0" applyProtection="0"/>
    <xf numFmtId="4" fontId="171" fillId="0" borderId="0" applyFont="0" applyFill="0" applyBorder="0" applyAlignment="0" applyProtection="0"/>
    <xf numFmtId="5" fontId="4" fillId="0" borderId="0" applyFill="0" applyBorder="0" applyAlignment="0" applyProtection="0"/>
    <xf numFmtId="0" fontId="3" fillId="66" borderId="0" applyNumberFormat="0" applyBorder="0" applyAlignment="0" applyProtection="0"/>
    <xf numFmtId="0" fontId="171" fillId="0" borderId="0" applyFont="0" applyFill="0" applyBorder="0" applyAlignment="0" applyProtection="0"/>
    <xf numFmtId="166" fontId="4" fillId="0" borderId="0">
      <protection locked="0"/>
    </xf>
    <xf numFmtId="2" fontId="171" fillId="0" borderId="0" applyFont="0" applyFill="0" applyBorder="0" applyAlignment="0" applyProtection="0"/>
    <xf numFmtId="0" fontId="3" fillId="66" borderId="0" applyNumberFormat="0" applyBorder="0" applyAlignment="0" applyProtection="0"/>
    <xf numFmtId="0" fontId="3" fillId="66" borderId="0" applyNumberFormat="0" applyBorder="0" applyAlignment="0" applyProtection="0"/>
    <xf numFmtId="0" fontId="171" fillId="0" borderId="45" applyNumberFormat="0" applyFont="0" applyFill="0" applyAlignment="0" applyProtection="0"/>
    <xf numFmtId="182" fontId="4" fillId="0" borderId="34">
      <alignment horizontal="justify" vertical="top" wrapText="1"/>
    </xf>
    <xf numFmtId="0" fontId="173" fillId="0" borderId="0" applyNumberFormat="0" applyFill="0" applyBorder="0" applyAlignment="0" applyProtection="0"/>
    <xf numFmtId="0" fontId="172" fillId="0" borderId="0" applyNumberFormat="0" applyFill="0" applyBorder="0" applyAlignment="0" applyProtection="0"/>
    <xf numFmtId="2" fontId="171" fillId="0" borderId="0" applyFont="0" applyFill="0" applyBorder="0" applyAlignment="0" applyProtection="0"/>
    <xf numFmtId="0" fontId="171" fillId="0" borderId="0" applyFont="0" applyFill="0" applyBorder="0" applyAlignment="0" applyProtection="0"/>
    <xf numFmtId="188" fontId="171" fillId="0" borderId="0" applyFont="0" applyFill="0" applyBorder="0" applyAlignment="0" applyProtection="0"/>
    <xf numFmtId="0" fontId="172" fillId="0" borderId="0" applyNumberFormat="0" applyFill="0" applyBorder="0" applyAlignment="0" applyProtection="0"/>
    <xf numFmtId="3" fontId="171" fillId="0" borderId="0" applyFont="0" applyFill="0" applyBorder="0" applyAlignment="0" applyProtection="0"/>
    <xf numFmtId="0" fontId="3" fillId="39" borderId="0" applyNumberFormat="0" applyBorder="0" applyAlignment="0" applyProtection="0"/>
    <xf numFmtId="182" fontId="4" fillId="0" borderId="34">
      <alignment horizontal="justify" vertical="top" wrapText="1"/>
    </xf>
    <xf numFmtId="0" fontId="3" fillId="73" borderId="0" applyNumberFormat="0" applyBorder="0" applyAlignment="0" applyProtection="0"/>
    <xf numFmtId="166" fontId="4" fillId="0" borderId="0">
      <protection locked="0"/>
    </xf>
    <xf numFmtId="0" fontId="3" fillId="73" borderId="0" applyNumberFormat="0" applyBorder="0" applyAlignment="0" applyProtection="0"/>
    <xf numFmtId="2" fontId="4" fillId="0" borderId="0" applyFill="0" applyBorder="0" applyAlignment="0" applyProtection="0"/>
    <xf numFmtId="166" fontId="4" fillId="0" borderId="0">
      <protection locked="0"/>
    </xf>
    <xf numFmtId="37" fontId="4" fillId="0" borderId="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2" fontId="4" fillId="0" borderId="0" applyFill="0" applyBorder="0" applyAlignment="0" applyProtection="0"/>
    <xf numFmtId="0" fontId="3" fillId="42" borderId="0" applyNumberFormat="0" applyBorder="0" applyAlignment="0" applyProtection="0"/>
    <xf numFmtId="180" fontId="4" fillId="0" borderId="0" applyFill="0" applyBorder="0" applyAlignment="0" applyProtection="0"/>
    <xf numFmtId="0" fontId="173" fillId="0" borderId="0" applyNumberFormat="0" applyFill="0" applyBorder="0" applyAlignment="0" applyProtection="0"/>
    <xf numFmtId="0" fontId="3" fillId="39" borderId="0" applyNumberFormat="0" applyBorder="0" applyAlignment="0" applyProtection="0"/>
    <xf numFmtId="0" fontId="3" fillId="42" borderId="0" applyNumberFormat="0" applyBorder="0" applyAlignment="0" applyProtection="0"/>
    <xf numFmtId="5" fontId="4" fillId="0" borderId="0" applyFill="0" applyBorder="0" applyAlignment="0" applyProtection="0"/>
    <xf numFmtId="0" fontId="3" fillId="39" borderId="0" applyNumberFormat="0" applyBorder="0" applyAlignment="0" applyProtection="0"/>
    <xf numFmtId="3" fontId="171" fillId="0" borderId="0" applyFont="0" applyFill="0" applyBorder="0" applyAlignment="0" applyProtection="0"/>
    <xf numFmtId="0" fontId="3" fillId="39" borderId="0" applyNumberFormat="0" applyBorder="0" applyAlignment="0" applyProtection="0"/>
    <xf numFmtId="0" fontId="3" fillId="43" borderId="0" applyNumberFormat="0" applyBorder="0" applyAlignment="0" applyProtection="0"/>
    <xf numFmtId="0" fontId="171" fillId="0" borderId="45" applyNumberFormat="0" applyFont="0" applyFill="0" applyAlignment="0" applyProtection="0"/>
    <xf numFmtId="0" fontId="3" fillId="17" borderId="0" applyNumberFormat="0" applyBorder="0" applyAlignment="0" applyProtection="0"/>
    <xf numFmtId="0" fontId="3" fillId="73" borderId="0" applyNumberFormat="0" applyBorder="0" applyAlignment="0" applyProtection="0"/>
    <xf numFmtId="4" fontId="171" fillId="0" borderId="0" applyFont="0" applyFill="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188" fontId="171" fillId="0" borderId="0" applyFont="0" applyFill="0" applyBorder="0" applyAlignment="0" applyProtection="0"/>
    <xf numFmtId="0" fontId="3" fillId="73" borderId="0" applyNumberFormat="0" applyBorder="0" applyAlignment="0" applyProtection="0"/>
    <xf numFmtId="166" fontId="4" fillId="0" borderId="0">
      <protection locked="0"/>
    </xf>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5" fontId="4" fillId="0" borderId="0" applyFill="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3" fillId="73" borderId="0" applyNumberFormat="0" applyBorder="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180" fontId="4" fillId="0" borderId="0" applyFill="0" applyBorder="0" applyAlignment="0" applyProtection="0"/>
    <xf numFmtId="0" fontId="171" fillId="0" borderId="0"/>
    <xf numFmtId="0" fontId="3" fillId="64" borderId="0" applyNumberFormat="0" applyBorder="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0" fontId="3" fillId="43" borderId="0" applyNumberFormat="0" applyBorder="0" applyAlignment="0" applyProtection="0"/>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0" fontId="3" fillId="64" borderId="0" applyNumberFormat="0" applyBorder="0" applyAlignment="0" applyProtection="0"/>
    <xf numFmtId="0" fontId="4" fillId="0" borderId="45" applyNumberFormat="0" applyFill="0" applyAlignment="0" applyProtection="0"/>
    <xf numFmtId="0" fontId="3" fillId="65"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3" fillId="73" borderId="0" applyNumberFormat="0" applyBorder="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180" fontId="4" fillId="0" borderId="0" applyFill="0" applyBorder="0" applyAlignment="0" applyProtection="0"/>
    <xf numFmtId="0" fontId="171" fillId="0" borderId="0"/>
    <xf numFmtId="0" fontId="3" fillId="64" borderId="0" applyNumberFormat="0" applyBorder="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0" fontId="3" fillId="43" borderId="0" applyNumberFormat="0" applyBorder="0" applyAlignment="0" applyProtection="0"/>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0" fontId="3" fillId="64" borderId="0" applyNumberFormat="0" applyBorder="0" applyAlignment="0" applyProtection="0"/>
    <xf numFmtId="0" fontId="4" fillId="0" borderId="45" applyNumberFormat="0" applyFill="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39" borderId="0" applyNumberFormat="0" applyBorder="0" applyAlignment="0" applyProtection="0"/>
    <xf numFmtId="0" fontId="3" fillId="0" borderId="0"/>
    <xf numFmtId="0" fontId="3" fillId="28"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0" borderId="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0" borderId="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0" borderId="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28" borderId="0" applyNumberFormat="0" applyBorder="0" applyAlignment="0" applyProtection="0"/>
    <xf numFmtId="0" fontId="3" fillId="17" borderId="0" applyNumberFormat="0" applyBorder="0" applyAlignment="0" applyProtection="0"/>
    <xf numFmtId="0" fontId="3" fillId="0" borderId="0"/>
    <xf numFmtId="0" fontId="3" fillId="64"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66" fontId="4" fillId="0" borderId="0">
      <protection locked="0"/>
    </xf>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0" borderId="0"/>
    <xf numFmtId="0" fontId="3" fillId="39"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7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37" fontId="4" fillId="0" borderId="0" applyFill="0" applyBorder="0" applyAlignment="0" applyProtection="0"/>
    <xf numFmtId="0" fontId="4" fillId="0" borderId="45" applyNumberFormat="0" applyFill="0" applyAlignment="0" applyProtection="0"/>
    <xf numFmtId="0" fontId="3" fillId="64" borderId="0" applyNumberFormat="0" applyBorder="0" applyAlignment="0" applyProtection="0"/>
    <xf numFmtId="37" fontId="4" fillId="0" borderId="0" applyFill="0" applyBorder="0" applyAlignment="0" applyProtection="0"/>
    <xf numFmtId="0" fontId="171" fillId="0" borderId="45" applyNumberFormat="0" applyFont="0" applyFill="0" applyAlignment="0" applyProtection="0"/>
    <xf numFmtId="0" fontId="173" fillId="0" borderId="0" applyNumberFormat="0" applyFill="0" applyBorder="0" applyAlignment="0" applyProtection="0"/>
    <xf numFmtId="5" fontId="4" fillId="0" borderId="0" applyFill="0" applyBorder="0" applyAlignment="0" applyProtection="0"/>
    <xf numFmtId="0" fontId="3" fillId="39" borderId="0" applyNumberFormat="0" applyBorder="0" applyAlignment="0" applyProtection="0"/>
    <xf numFmtId="0" fontId="173" fillId="0" borderId="0" applyNumberFormat="0" applyFill="0" applyBorder="0" applyAlignment="0" applyProtection="0"/>
    <xf numFmtId="180" fontId="4" fillId="0" borderId="0" applyFill="0" applyBorder="0" applyAlignment="0" applyProtection="0"/>
    <xf numFmtId="0" fontId="3" fillId="42" borderId="0" applyNumberFormat="0" applyBorder="0" applyAlignment="0" applyProtection="0"/>
    <xf numFmtId="2" fontId="4" fillId="0" borderId="0" applyFill="0" applyBorder="0" applyAlignment="0" applyProtection="0"/>
    <xf numFmtId="180" fontId="4" fillId="0" borderId="0" applyFill="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2" fontId="4" fillId="0" borderId="0" applyFill="0" applyBorder="0" applyAlignment="0" applyProtection="0"/>
    <xf numFmtId="0" fontId="3" fillId="73" borderId="0" applyNumberFormat="0" applyBorder="0" applyAlignment="0" applyProtection="0"/>
    <xf numFmtId="38" fontId="5" fillId="37" borderId="0" applyNumberFormat="0" applyBorder="0" applyAlignment="0" applyProtection="0"/>
    <xf numFmtId="2" fontId="171" fillId="0" borderId="0" applyFont="0" applyFill="0" applyBorder="0" applyAlignment="0" applyProtection="0"/>
    <xf numFmtId="0" fontId="3" fillId="28" borderId="0" applyNumberFormat="0" applyBorder="0" applyAlignment="0" applyProtection="0"/>
    <xf numFmtId="0" fontId="3" fillId="66" borderId="0" applyNumberFormat="0" applyBorder="0" applyAlignment="0" applyProtection="0"/>
    <xf numFmtId="0" fontId="102" fillId="0" borderId="0" applyNumberFormat="0" applyFill="0" applyBorder="0" applyAlignment="0" applyProtection="0"/>
    <xf numFmtId="0" fontId="3" fillId="66" borderId="0" applyNumberFormat="0" applyBorder="0" applyAlignment="0" applyProtection="0"/>
    <xf numFmtId="0" fontId="3" fillId="0" borderId="0"/>
    <xf numFmtId="0" fontId="78" fillId="0" borderId="0" applyNumberFormat="0" applyFill="0" applyBorder="0" applyAlignment="0" applyProtection="0"/>
    <xf numFmtId="0" fontId="3" fillId="64" borderId="0" applyNumberFormat="0" applyBorder="0" applyAlignment="0" applyProtection="0"/>
    <xf numFmtId="166" fontId="4" fillId="0" borderId="0">
      <protection locked="0"/>
    </xf>
    <xf numFmtId="166" fontId="4" fillId="0" borderId="0">
      <protection locked="0"/>
    </xf>
    <xf numFmtId="0" fontId="172" fillId="0" borderId="0" applyNumberFormat="0" applyFill="0" applyBorder="0" applyAlignment="0" applyProtection="0"/>
    <xf numFmtId="0" fontId="3" fillId="43" borderId="0" applyNumberFormat="0" applyBorder="0" applyAlignment="0" applyProtection="0"/>
    <xf numFmtId="0" fontId="3" fillId="64" borderId="0" applyNumberFormat="0" applyBorder="0" applyAlignment="0" applyProtection="0"/>
    <xf numFmtId="10" fontId="5" fillId="38" borderId="51" applyNumberFormat="0" applyBorder="0" applyAlignment="0" applyProtection="0"/>
    <xf numFmtId="166" fontId="4" fillId="0" borderId="0">
      <protection locked="0"/>
    </xf>
    <xf numFmtId="0" fontId="3" fillId="64" borderId="0" applyNumberFormat="0" applyBorder="0" applyAlignment="0" applyProtection="0"/>
    <xf numFmtId="166" fontId="4" fillId="0" borderId="0">
      <protection locked="0"/>
    </xf>
    <xf numFmtId="0" fontId="3" fillId="17" borderId="0" applyNumberFormat="0" applyBorder="0" applyAlignment="0" applyProtection="0"/>
    <xf numFmtId="5" fontId="4" fillId="0" borderId="0" applyFill="0" applyBorder="0" applyAlignment="0" applyProtection="0"/>
    <xf numFmtId="0" fontId="3" fillId="73" borderId="0" applyNumberFormat="0" applyBorder="0" applyAlignment="0" applyProtection="0"/>
    <xf numFmtId="182" fontId="4" fillId="0" borderId="34">
      <alignment horizontal="justify" vertical="top" wrapText="1"/>
    </xf>
    <xf numFmtId="0" fontId="3" fillId="17"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39" borderId="0" applyNumberFormat="0" applyBorder="0" applyAlignment="0" applyProtection="0"/>
    <xf numFmtId="0" fontId="3" fillId="43" borderId="0" applyNumberFormat="0" applyBorder="0" applyAlignment="0" applyProtection="0"/>
    <xf numFmtId="0" fontId="172" fillId="0" borderId="0" applyNumberFormat="0" applyFill="0" applyBorder="0" applyAlignment="0" applyProtection="0"/>
    <xf numFmtId="5" fontId="4" fillId="0" borderId="0" applyFill="0" applyBorder="0" applyAlignment="0" applyProtection="0"/>
    <xf numFmtId="0" fontId="3" fillId="64" borderId="0" applyNumberFormat="0" applyBorder="0" applyAlignment="0" applyProtection="0"/>
    <xf numFmtId="188" fontId="171" fillId="0" borderId="0" applyFont="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2" fontId="4" fillId="0" borderId="0" applyFill="0" applyBorder="0" applyAlignment="0" applyProtection="0"/>
    <xf numFmtId="0" fontId="3" fillId="28"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43" borderId="0" applyNumberFormat="0" applyBorder="0" applyAlignment="0" applyProtection="0"/>
    <xf numFmtId="0" fontId="91" fillId="10" borderId="28" applyNumberFormat="0" applyFont="0" applyAlignment="0" applyProtection="0"/>
    <xf numFmtId="0" fontId="91" fillId="10" borderId="28" applyNumberFormat="0" applyFont="0" applyAlignment="0" applyProtection="0"/>
    <xf numFmtId="0" fontId="3" fillId="66" borderId="0" applyNumberFormat="0" applyBorder="0" applyAlignment="0" applyProtection="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182" fontId="4" fillId="0" borderId="34">
      <alignment horizontal="justify" vertical="top" wrapText="1"/>
    </xf>
    <xf numFmtId="0" fontId="3" fillId="28" borderId="0" applyNumberFormat="0" applyBorder="0" applyAlignment="0" applyProtection="0"/>
    <xf numFmtId="0" fontId="3" fillId="28" borderId="0" applyNumberFormat="0" applyBorder="0" applyAlignment="0" applyProtection="0"/>
    <xf numFmtId="38" fontId="4" fillId="0" borderId="0">
      <alignment horizontal="left" wrapText="1"/>
    </xf>
    <xf numFmtId="0" fontId="3" fillId="66" borderId="0" applyNumberFormat="0" applyBorder="0" applyAlignment="0" applyProtection="0"/>
    <xf numFmtId="0" fontId="3" fillId="66" borderId="0" applyNumberFormat="0" applyBorder="0" applyAlignment="0" applyProtection="0"/>
    <xf numFmtId="0" fontId="4" fillId="0" borderId="45" applyNumberFormat="0" applyFill="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38" fontId="16" fillId="0" borderId="49" applyFill="0" applyBorder="0" applyAlignment="0" applyProtection="0">
      <protection locked="0"/>
    </xf>
    <xf numFmtId="0" fontId="3" fillId="17" borderId="0" applyNumberFormat="0" applyBorder="0" applyAlignment="0" applyProtection="0"/>
    <xf numFmtId="38" fontId="16" fillId="0" borderId="49" applyFill="0" applyBorder="0" applyAlignment="0" applyProtection="0">
      <protection locked="0"/>
    </xf>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66" borderId="0" applyNumberFormat="0" applyBorder="0" applyAlignment="0" applyProtection="0"/>
    <xf numFmtId="180" fontId="4" fillId="0" borderId="0" applyFill="0" applyBorder="0" applyAlignment="0" applyProtection="0"/>
    <xf numFmtId="3" fontId="171" fillId="0" borderId="0" applyFont="0" applyFill="0" applyBorder="0" applyAlignment="0" applyProtection="0"/>
    <xf numFmtId="0" fontId="3" fillId="73" borderId="0" applyNumberFormat="0" applyBorder="0" applyAlignment="0" applyProtection="0"/>
    <xf numFmtId="0" fontId="3" fillId="66" borderId="0" applyNumberFormat="0" applyBorder="0" applyAlignment="0" applyProtection="0"/>
    <xf numFmtId="166" fontId="4" fillId="0" borderId="0">
      <protection locked="0"/>
    </xf>
    <xf numFmtId="38" fontId="16" fillId="0" borderId="49" applyFill="0" applyBorder="0" applyAlignment="0" applyProtection="0">
      <protection locked="0"/>
    </xf>
    <xf numFmtId="0" fontId="3" fillId="73" borderId="0" applyNumberFormat="0" applyBorder="0" applyAlignment="0" applyProtection="0"/>
    <xf numFmtId="0" fontId="3" fillId="43"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2" fontId="4" fillId="0" borderId="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188" fontId="171" fillId="0" borderId="0" applyFont="0" applyFill="0" applyBorder="0" applyAlignment="0" applyProtection="0"/>
    <xf numFmtId="38" fontId="16" fillId="0" borderId="49" applyFill="0" applyBorder="0" applyAlignment="0" applyProtection="0">
      <protection locked="0"/>
    </xf>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5" fontId="4" fillId="0" borderId="0" applyFill="0" applyBorder="0" applyAlignment="0" applyProtection="0"/>
    <xf numFmtId="0" fontId="172" fillId="0" borderId="0" applyNumberFormat="0" applyFill="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39" borderId="0" applyNumberFormat="0" applyBorder="0" applyAlignment="0" applyProtection="0"/>
    <xf numFmtId="3" fontId="171" fillId="0" borderId="0" applyFont="0" applyFill="0" applyBorder="0" applyAlignment="0" applyProtection="0"/>
    <xf numFmtId="0" fontId="171" fillId="0" borderId="0"/>
    <xf numFmtId="4" fontId="171" fillId="0" borderId="0" applyFont="0" applyFill="0" applyBorder="0" applyAlignment="0" applyProtection="0"/>
    <xf numFmtId="0" fontId="3" fillId="66" borderId="0" applyNumberFormat="0" applyBorder="0" applyAlignment="0" applyProtection="0"/>
    <xf numFmtId="188" fontId="171" fillId="0" borderId="0" applyFont="0" applyFill="0" applyBorder="0" applyAlignment="0" applyProtection="0"/>
    <xf numFmtId="0" fontId="3" fillId="66" borderId="0" applyNumberFormat="0" applyBorder="0" applyAlignment="0" applyProtection="0"/>
    <xf numFmtId="0" fontId="3" fillId="28" borderId="0" applyNumberFormat="0" applyBorder="0" applyAlignment="0" applyProtection="0"/>
    <xf numFmtId="2" fontId="171" fillId="0" borderId="0" applyFont="0" applyFill="0" applyBorder="0" applyAlignment="0" applyProtection="0"/>
    <xf numFmtId="0" fontId="171" fillId="0" borderId="0" applyFont="0" applyFill="0" applyBorder="0" applyAlignment="0" applyProtection="0"/>
    <xf numFmtId="0" fontId="3" fillId="43" borderId="0" applyNumberFormat="0" applyBorder="0" applyAlignment="0" applyProtection="0"/>
    <xf numFmtId="0" fontId="78" fillId="0" borderId="0" applyNumberFormat="0" applyFill="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71" fillId="0" borderId="0"/>
    <xf numFmtId="0" fontId="3" fillId="28" borderId="0" applyNumberFormat="0" applyBorder="0" applyAlignment="0" applyProtection="0"/>
    <xf numFmtId="0" fontId="3" fillId="39" borderId="0" applyNumberFormat="0" applyBorder="0" applyAlignment="0" applyProtection="0"/>
    <xf numFmtId="0" fontId="3" fillId="64" borderId="0" applyNumberFormat="0" applyBorder="0" applyAlignment="0" applyProtection="0"/>
    <xf numFmtId="5" fontId="4" fillId="0" borderId="0" applyFill="0" applyBorder="0" applyAlignment="0" applyProtection="0"/>
    <xf numFmtId="0" fontId="3" fillId="39" borderId="0" applyNumberFormat="0" applyBorder="0" applyAlignment="0" applyProtection="0"/>
    <xf numFmtId="0" fontId="4" fillId="0" borderId="45" applyNumberFormat="0" applyFill="0" applyAlignment="0" applyProtection="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182" fontId="4" fillId="0" borderId="34">
      <alignment horizontal="justify" vertical="top" wrapText="1"/>
    </xf>
    <xf numFmtId="0" fontId="3" fillId="64"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5" fontId="4" fillId="0" borderId="0" applyFill="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166" fontId="4" fillId="0" borderId="0">
      <protection locked="0"/>
    </xf>
    <xf numFmtId="0" fontId="3" fillId="73"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166" fontId="4" fillId="0" borderId="0">
      <protection locked="0"/>
    </xf>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172" fillId="0" borderId="0" applyNumberFormat="0" applyFill="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6" borderId="0" applyNumberFormat="0" applyBorder="0" applyAlignment="0" applyProtection="0"/>
    <xf numFmtId="2" fontId="171" fillId="0" borderId="0" applyFont="0" applyFill="0" applyBorder="0" applyAlignment="0" applyProtection="0"/>
    <xf numFmtId="0" fontId="3" fillId="64"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37" fontId="4" fillId="0" borderId="0" applyFill="0" applyBorder="0" applyAlignment="0" applyProtection="0"/>
    <xf numFmtId="0" fontId="3" fillId="66" borderId="0" applyNumberFormat="0" applyBorder="0" applyAlignment="0" applyProtection="0"/>
    <xf numFmtId="0" fontId="171" fillId="0" borderId="0" applyFont="0" applyFill="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188" fontId="171" fillId="0" borderId="0" applyFont="0" applyFill="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166" fontId="4" fillId="0" borderId="0">
      <protection locked="0"/>
    </xf>
    <xf numFmtId="0" fontId="3" fillId="73" borderId="0" applyNumberFormat="0" applyBorder="0" applyAlignment="0" applyProtection="0"/>
    <xf numFmtId="3" fontId="171" fillId="0" borderId="0" applyFont="0" applyFill="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17" borderId="0" applyNumberFormat="0" applyBorder="0" applyAlignment="0" applyProtection="0"/>
    <xf numFmtId="2" fontId="4" fillId="0" borderId="0" applyFill="0" applyBorder="0" applyAlignment="0" applyProtection="0"/>
    <xf numFmtId="0" fontId="3" fillId="73" borderId="0" applyNumberFormat="0" applyBorder="0" applyAlignment="0" applyProtection="0"/>
    <xf numFmtId="4" fontId="171" fillId="0" borderId="0" applyFont="0" applyFill="0" applyBorder="0" applyAlignment="0" applyProtection="0"/>
    <xf numFmtId="180" fontId="4" fillId="0" borderId="0" applyFill="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171" fillId="0" borderId="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4" fillId="0" borderId="45" applyNumberFormat="0" applyFill="0" applyAlignment="0" applyProtection="0"/>
    <xf numFmtId="182" fontId="4" fillId="0" borderId="34">
      <alignment horizontal="justify" vertical="top" wrapText="1"/>
    </xf>
    <xf numFmtId="0" fontId="3" fillId="66" borderId="0" applyNumberFormat="0" applyBorder="0" applyAlignment="0" applyProtection="0"/>
    <xf numFmtId="0" fontId="3" fillId="73" borderId="0" applyNumberFormat="0" applyBorder="0" applyAlignment="0" applyProtection="0"/>
    <xf numFmtId="166" fontId="4" fillId="0" borderId="0">
      <protection locked="0"/>
    </xf>
    <xf numFmtId="0" fontId="3" fillId="73" borderId="0" applyNumberFormat="0" applyBorder="0" applyAlignment="0" applyProtection="0"/>
    <xf numFmtId="182" fontId="4" fillId="0" borderId="34">
      <alignment horizontal="justify" vertical="top" wrapText="1"/>
    </xf>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43" borderId="0" applyNumberFormat="0" applyBorder="0" applyAlignment="0" applyProtection="0"/>
    <xf numFmtId="0" fontId="3" fillId="64" borderId="0" applyNumberFormat="0" applyBorder="0" applyAlignment="0" applyProtection="0"/>
    <xf numFmtId="0" fontId="3" fillId="28" borderId="0" applyNumberFormat="0" applyBorder="0" applyAlignment="0" applyProtection="0"/>
    <xf numFmtId="180" fontId="4" fillId="0" borderId="0" applyFill="0" applyBorder="0" applyAlignment="0" applyProtection="0"/>
    <xf numFmtId="0" fontId="3" fillId="0" borderId="0"/>
    <xf numFmtId="0" fontId="4" fillId="0" borderId="45" applyNumberFormat="0" applyFill="0" applyAlignment="0" applyProtection="0"/>
    <xf numFmtId="0" fontId="3" fillId="73"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5" fontId="4" fillId="0" borderId="0" applyFill="0" applyBorder="0" applyAlignment="0" applyProtection="0"/>
    <xf numFmtId="0" fontId="3" fillId="64" borderId="0" applyNumberFormat="0" applyBorder="0" applyAlignment="0" applyProtection="0"/>
    <xf numFmtId="182" fontId="4" fillId="0" borderId="34">
      <alignment horizontal="justify" vertical="top" wrapText="1"/>
    </xf>
    <xf numFmtId="0" fontId="171" fillId="0" borderId="45" applyNumberFormat="0" applyFont="0" applyFill="0" applyAlignment="0" applyProtection="0"/>
    <xf numFmtId="182" fontId="4" fillId="0" borderId="34">
      <alignment horizontal="justify" vertical="top" wrapText="1"/>
    </xf>
    <xf numFmtId="0" fontId="3" fillId="65" borderId="0" applyNumberFormat="0" applyBorder="0" applyAlignment="0" applyProtection="0"/>
    <xf numFmtId="5" fontId="4" fillId="0" borderId="0" applyFill="0" applyBorder="0" applyAlignment="0" applyProtection="0"/>
    <xf numFmtId="0" fontId="3" fillId="0" borderId="0"/>
    <xf numFmtId="0" fontId="3" fillId="43" borderId="0" applyNumberFormat="0" applyBorder="0" applyAlignment="0" applyProtection="0"/>
    <xf numFmtId="166" fontId="4" fillId="0" borderId="0">
      <protection locked="0"/>
    </xf>
    <xf numFmtId="166" fontId="4" fillId="0" borderId="0">
      <protection locked="0"/>
    </xf>
    <xf numFmtId="166" fontId="4" fillId="0" borderId="0">
      <protection locked="0"/>
    </xf>
    <xf numFmtId="180" fontId="4" fillId="0" borderId="0" applyFill="0" applyBorder="0" applyAlignment="0" applyProtection="0"/>
    <xf numFmtId="0" fontId="3" fillId="17" borderId="0" applyNumberFormat="0" applyBorder="0" applyAlignment="0" applyProtection="0"/>
    <xf numFmtId="0" fontId="3" fillId="73" borderId="0" applyNumberFormat="0" applyBorder="0" applyAlignment="0" applyProtection="0"/>
    <xf numFmtId="37" fontId="4" fillId="0" borderId="0" applyFill="0" applyBorder="0" applyAlignment="0" applyProtection="0"/>
    <xf numFmtId="0" fontId="3" fillId="17" borderId="0" applyNumberFormat="0" applyBorder="0" applyAlignment="0" applyProtection="0"/>
    <xf numFmtId="166" fontId="4" fillId="0" borderId="0">
      <protection locked="0"/>
    </xf>
    <xf numFmtId="0" fontId="171" fillId="0" borderId="0"/>
    <xf numFmtId="0" fontId="3" fillId="43" borderId="0" applyNumberFormat="0" applyBorder="0" applyAlignment="0" applyProtection="0"/>
    <xf numFmtId="0" fontId="3" fillId="65" borderId="0" applyNumberFormat="0" applyBorder="0" applyAlignment="0" applyProtection="0"/>
    <xf numFmtId="38" fontId="16" fillId="0" borderId="49" applyFill="0" applyBorder="0" applyAlignment="0" applyProtection="0">
      <protection locked="0"/>
    </xf>
    <xf numFmtId="166" fontId="4" fillId="0" borderId="0">
      <protection locked="0"/>
    </xf>
    <xf numFmtId="0" fontId="3" fillId="43" borderId="0" applyNumberFormat="0" applyBorder="0" applyAlignment="0" applyProtection="0"/>
    <xf numFmtId="0" fontId="3" fillId="64" borderId="0" applyNumberFormat="0" applyBorder="0" applyAlignment="0" applyProtection="0"/>
    <xf numFmtId="166" fontId="4" fillId="0" borderId="0">
      <protection locked="0"/>
    </xf>
    <xf numFmtId="166" fontId="4" fillId="0" borderId="0">
      <protection locked="0"/>
    </xf>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2" fontId="4" fillId="0" borderId="0" applyFill="0" applyBorder="0" applyAlignment="0" applyProtection="0"/>
    <xf numFmtId="0" fontId="3" fillId="73" borderId="0" applyNumberFormat="0" applyBorder="0" applyAlignment="0" applyProtection="0"/>
    <xf numFmtId="0" fontId="3" fillId="73" borderId="0" applyNumberFormat="0" applyBorder="0" applyAlignment="0" applyProtection="0"/>
    <xf numFmtId="38" fontId="16" fillId="0" borderId="49" applyFill="0" applyBorder="0" applyAlignment="0" applyProtection="0">
      <protection locked="0"/>
    </xf>
    <xf numFmtId="0" fontId="3" fillId="42" borderId="0" applyNumberFormat="0" applyBorder="0" applyAlignment="0" applyProtection="0"/>
    <xf numFmtId="0" fontId="3" fillId="73" borderId="0" applyNumberFormat="0" applyBorder="0" applyAlignment="0" applyProtection="0"/>
    <xf numFmtId="180" fontId="4" fillId="0" borderId="0" applyFill="0" applyBorder="0" applyAlignment="0" applyProtection="0"/>
    <xf numFmtId="0" fontId="171" fillId="0" borderId="0" applyFont="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5" fontId="4" fillId="0" borderId="0" applyFill="0" applyBorder="0" applyAlignment="0" applyProtection="0"/>
    <xf numFmtId="3" fontId="171" fillId="0" borderId="0" applyFont="0" applyFill="0" applyBorder="0" applyAlignment="0" applyProtection="0"/>
    <xf numFmtId="180" fontId="4" fillId="0" borderId="0" applyFill="0" applyBorder="0" applyAlignment="0" applyProtection="0"/>
    <xf numFmtId="182" fontId="4" fillId="0" borderId="34">
      <alignment horizontal="justify" vertical="top" wrapText="1"/>
    </xf>
    <xf numFmtId="0" fontId="3" fillId="64" borderId="0" applyNumberFormat="0" applyBorder="0" applyAlignment="0" applyProtection="0"/>
    <xf numFmtId="0" fontId="3" fillId="28" borderId="0" applyNumberFormat="0" applyBorder="0" applyAlignment="0" applyProtection="0"/>
    <xf numFmtId="37" fontId="4" fillId="0" borderId="0" applyFill="0" applyBorder="0" applyAlignment="0" applyProtection="0"/>
    <xf numFmtId="166" fontId="4" fillId="0" borderId="0">
      <protection locked="0"/>
    </xf>
    <xf numFmtId="0" fontId="3" fillId="42" borderId="0" applyNumberFormat="0" applyBorder="0" applyAlignment="0" applyProtection="0"/>
    <xf numFmtId="0" fontId="3" fillId="0" borderId="0"/>
    <xf numFmtId="0" fontId="3" fillId="65" borderId="0" applyNumberFormat="0" applyBorder="0" applyAlignment="0" applyProtection="0"/>
    <xf numFmtId="182" fontId="4" fillId="0" borderId="34">
      <alignment horizontal="justify" vertical="top" wrapText="1"/>
    </xf>
    <xf numFmtId="166" fontId="4" fillId="0" borderId="0">
      <protection locked="0"/>
    </xf>
    <xf numFmtId="0" fontId="3" fillId="73" borderId="0" applyNumberFormat="0" applyBorder="0" applyAlignment="0" applyProtection="0"/>
    <xf numFmtId="0" fontId="3" fillId="0" borderId="0"/>
    <xf numFmtId="0" fontId="3" fillId="42" borderId="0" applyNumberFormat="0" applyBorder="0" applyAlignment="0" applyProtection="0"/>
    <xf numFmtId="166" fontId="4" fillId="0" borderId="0">
      <protection locked="0"/>
    </xf>
    <xf numFmtId="0" fontId="3" fillId="43" borderId="0" applyNumberFormat="0" applyBorder="0" applyAlignment="0" applyProtection="0"/>
    <xf numFmtId="0" fontId="4" fillId="0" borderId="45" applyNumberFormat="0" applyFill="0" applyAlignment="0" applyProtection="0"/>
    <xf numFmtId="0" fontId="102" fillId="0" borderId="0" applyNumberFormat="0" applyFill="0" applyBorder="0" applyAlignment="0" applyProtection="0"/>
    <xf numFmtId="0" fontId="3" fillId="0" borderId="0"/>
    <xf numFmtId="0" fontId="3" fillId="73" borderId="0" applyNumberFormat="0" applyBorder="0" applyAlignment="0" applyProtection="0"/>
    <xf numFmtId="166" fontId="4" fillId="0" borderId="0">
      <protection locked="0"/>
    </xf>
    <xf numFmtId="0" fontId="3" fillId="17" borderId="0" applyNumberFormat="0" applyBorder="0" applyAlignment="0" applyProtection="0"/>
    <xf numFmtId="0" fontId="3" fillId="43" borderId="0" applyNumberFormat="0" applyBorder="0" applyAlignment="0" applyProtection="0"/>
    <xf numFmtId="182" fontId="4" fillId="0" borderId="34">
      <alignment horizontal="justify" vertical="top" wrapText="1"/>
    </xf>
    <xf numFmtId="0" fontId="3" fillId="0" borderId="0"/>
    <xf numFmtId="0" fontId="3" fillId="39" borderId="0" applyNumberFormat="0" applyBorder="0" applyAlignment="0" applyProtection="0"/>
    <xf numFmtId="2" fontId="4" fillId="0" borderId="0" applyFill="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42" borderId="0" applyNumberFormat="0" applyBorder="0" applyAlignment="0" applyProtection="0"/>
    <xf numFmtId="0" fontId="3" fillId="17" borderId="0" applyNumberFormat="0" applyBorder="0" applyAlignment="0" applyProtection="0"/>
    <xf numFmtId="0" fontId="3" fillId="65" borderId="0" applyNumberFormat="0" applyBorder="0" applyAlignment="0" applyProtection="0"/>
    <xf numFmtId="0" fontId="171" fillId="0" borderId="45" applyNumberFormat="0" applyFont="0" applyFill="0" applyAlignment="0" applyProtection="0"/>
    <xf numFmtId="0" fontId="3" fillId="64" borderId="0" applyNumberFormat="0" applyBorder="0" applyAlignment="0" applyProtection="0"/>
    <xf numFmtId="2" fontId="4" fillId="0" borderId="0" applyFill="0" applyBorder="0" applyAlignment="0" applyProtection="0"/>
    <xf numFmtId="0" fontId="3" fillId="17" borderId="0" applyNumberFormat="0" applyBorder="0" applyAlignment="0" applyProtection="0"/>
    <xf numFmtId="5" fontId="4" fillId="0" borderId="0" applyFill="0" applyBorder="0" applyAlignment="0" applyProtection="0"/>
    <xf numFmtId="0" fontId="173" fillId="0" borderId="0" applyNumberFormat="0" applyFill="0" applyBorder="0" applyAlignment="0" applyProtection="0"/>
    <xf numFmtId="0" fontId="3" fillId="64" borderId="0" applyNumberFormat="0" applyBorder="0" applyAlignment="0" applyProtection="0"/>
    <xf numFmtId="38" fontId="5" fillId="3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172" fillId="0" borderId="0" applyNumberFormat="0" applyFill="0" applyBorder="0" applyAlignment="0" applyProtection="0"/>
    <xf numFmtId="0" fontId="3" fillId="73" borderId="0" applyNumberFormat="0" applyBorder="0" applyAlignment="0" applyProtection="0"/>
    <xf numFmtId="0" fontId="171" fillId="0" borderId="0"/>
    <xf numFmtId="0" fontId="3" fillId="64" borderId="0" applyNumberFormat="0" applyBorder="0" applyAlignment="0" applyProtection="0"/>
    <xf numFmtId="0" fontId="3" fillId="28" borderId="0" applyNumberFormat="0" applyBorder="0" applyAlignment="0" applyProtection="0"/>
    <xf numFmtId="2" fontId="171" fillId="0" borderId="0" applyFont="0" applyFill="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0" borderId="0"/>
    <xf numFmtId="0" fontId="3" fillId="42"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188" fontId="171" fillId="0" borderId="0" applyFont="0" applyFill="0" applyBorder="0" applyAlignment="0" applyProtection="0"/>
    <xf numFmtId="0" fontId="3" fillId="0" borderId="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3" fontId="171" fillId="0" borderId="0" applyFont="0" applyFill="0" applyBorder="0" applyAlignment="0" applyProtection="0"/>
    <xf numFmtId="2" fontId="171" fillId="0" borderId="0" applyFont="0" applyFill="0" applyBorder="0" applyAlignment="0" applyProtection="0"/>
    <xf numFmtId="0" fontId="173" fillId="0" borderId="0" applyNumberFormat="0" applyFill="0" applyBorder="0" applyAlignment="0" applyProtection="0"/>
    <xf numFmtId="0" fontId="3" fillId="0" borderId="0"/>
    <xf numFmtId="0" fontId="3" fillId="39" borderId="0" applyNumberFormat="0" applyBorder="0" applyAlignment="0" applyProtection="0"/>
    <xf numFmtId="180" fontId="4" fillId="0" borderId="0" applyFill="0" applyBorder="0" applyAlignment="0" applyProtection="0"/>
    <xf numFmtId="37" fontId="4" fillId="0" borderId="0" applyFill="0" applyBorder="0" applyAlignment="0" applyProtection="0"/>
    <xf numFmtId="0" fontId="3" fillId="28" borderId="0" applyNumberFormat="0" applyBorder="0" applyAlignment="0" applyProtection="0"/>
    <xf numFmtId="0" fontId="171" fillId="0" borderId="45" applyNumberFormat="0" applyFont="0" applyFill="0" applyAlignment="0" applyProtection="0"/>
    <xf numFmtId="0" fontId="3" fillId="73"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39" borderId="0" applyNumberFormat="0" applyBorder="0" applyAlignment="0" applyProtection="0"/>
    <xf numFmtId="5" fontId="4" fillId="0" borderId="0" applyFill="0" applyBorder="0" applyAlignment="0" applyProtection="0"/>
    <xf numFmtId="0" fontId="3" fillId="42" borderId="0" applyNumberFormat="0" applyBorder="0" applyAlignment="0" applyProtection="0"/>
    <xf numFmtId="0" fontId="3" fillId="42" borderId="0" applyNumberFormat="0" applyBorder="0" applyAlignment="0" applyProtection="0"/>
    <xf numFmtId="5" fontId="4" fillId="0" borderId="0" applyFill="0" applyBorder="0" applyAlignment="0" applyProtection="0"/>
    <xf numFmtId="37" fontId="4" fillId="0" borderId="0" applyFill="0" applyBorder="0" applyAlignment="0" applyProtection="0"/>
    <xf numFmtId="0" fontId="3" fillId="17" borderId="0" applyNumberFormat="0" applyBorder="0" applyAlignment="0" applyProtection="0"/>
    <xf numFmtId="182" fontId="4" fillId="0" borderId="34">
      <alignment horizontal="justify" vertical="top" wrapText="1"/>
    </xf>
    <xf numFmtId="0" fontId="171" fillId="0" borderId="0" applyFont="0" applyFill="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65" borderId="0" applyNumberFormat="0" applyBorder="0" applyAlignment="0" applyProtection="0"/>
    <xf numFmtId="0" fontId="171" fillId="0" borderId="45" applyNumberFormat="0" applyFont="0" applyFill="0" applyAlignment="0" applyProtection="0"/>
    <xf numFmtId="166" fontId="4" fillId="0" borderId="0">
      <protection locked="0"/>
    </xf>
    <xf numFmtId="0" fontId="3" fillId="17" borderId="0" applyNumberFormat="0" applyBorder="0" applyAlignment="0" applyProtection="0"/>
    <xf numFmtId="0" fontId="171" fillId="0" borderId="45" applyNumberFormat="0" applyFont="0" applyFill="0" applyAlignment="0" applyProtection="0"/>
    <xf numFmtId="0" fontId="3" fillId="65" borderId="0" applyNumberFormat="0" applyBorder="0" applyAlignment="0" applyProtection="0"/>
    <xf numFmtId="0" fontId="3" fillId="17"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0" borderId="0"/>
    <xf numFmtId="0" fontId="173" fillId="0" borderId="0" applyNumberFormat="0" applyFill="0" applyBorder="0" applyAlignment="0" applyProtection="0"/>
    <xf numFmtId="0" fontId="3" fillId="64" borderId="0" applyNumberFormat="0" applyBorder="0" applyAlignment="0" applyProtection="0"/>
    <xf numFmtId="180" fontId="4" fillId="0" borderId="0" applyFill="0" applyBorder="0" applyAlignment="0" applyProtection="0"/>
    <xf numFmtId="0" fontId="3" fillId="66"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0" fontId="3" fillId="28" borderId="0" applyNumberFormat="0" applyBorder="0" applyAlignment="0" applyProtection="0"/>
    <xf numFmtId="0" fontId="3" fillId="64" borderId="0" applyNumberFormat="0" applyBorder="0" applyAlignment="0" applyProtection="0"/>
    <xf numFmtId="37" fontId="4" fillId="0" borderId="0" applyFill="0" applyBorder="0" applyAlignment="0" applyProtection="0"/>
    <xf numFmtId="188" fontId="171" fillId="0" borderId="0" applyFont="0" applyFill="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180" fontId="4" fillId="0" borderId="0" applyFill="0" applyBorder="0" applyAlignment="0" applyProtection="0"/>
    <xf numFmtId="0" fontId="3" fillId="42" borderId="0" applyNumberFormat="0" applyBorder="0" applyAlignment="0" applyProtection="0"/>
    <xf numFmtId="3" fontId="171" fillId="0" borderId="0" applyFont="0" applyFill="0" applyBorder="0" applyAlignment="0" applyProtection="0"/>
    <xf numFmtId="0" fontId="3" fillId="73" borderId="0" applyNumberFormat="0" applyBorder="0" applyAlignment="0" applyProtection="0"/>
    <xf numFmtId="166" fontId="4" fillId="0" borderId="0">
      <protection locked="0"/>
    </xf>
    <xf numFmtId="0" fontId="3" fillId="42" borderId="0" applyNumberFormat="0" applyBorder="0" applyAlignment="0" applyProtection="0"/>
    <xf numFmtId="2" fontId="4" fillId="0" borderId="0" applyFill="0" applyBorder="0" applyAlignment="0" applyProtection="0"/>
    <xf numFmtId="0" fontId="4" fillId="0" borderId="45" applyNumberFormat="0" applyFill="0" applyAlignment="0" applyProtection="0"/>
    <xf numFmtId="0" fontId="171" fillId="0" borderId="0"/>
    <xf numFmtId="0" fontId="3" fillId="42" borderId="0" applyNumberFormat="0" applyBorder="0" applyAlignment="0" applyProtection="0"/>
    <xf numFmtId="2" fontId="4" fillId="0" borderId="0" applyFill="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73" borderId="0" applyNumberFormat="0" applyBorder="0" applyAlignment="0" applyProtection="0"/>
    <xf numFmtId="166" fontId="4" fillId="0" borderId="0">
      <protection locked="0"/>
    </xf>
    <xf numFmtId="3" fontId="171" fillId="0" borderId="0" applyFont="0" applyFill="0" applyBorder="0" applyAlignment="0" applyProtection="0"/>
    <xf numFmtId="0" fontId="3" fillId="0" borderId="0"/>
    <xf numFmtId="0" fontId="3" fillId="0" borderId="0"/>
    <xf numFmtId="0" fontId="3" fillId="65" borderId="0" applyNumberFormat="0" applyBorder="0" applyAlignment="0" applyProtection="0"/>
    <xf numFmtId="37" fontId="4" fillId="0" borderId="0" applyFill="0" applyBorder="0" applyAlignment="0" applyProtection="0"/>
    <xf numFmtId="4" fontId="171" fillId="0" borderId="0" applyFont="0" applyFill="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37" fontId="4" fillId="0" borderId="0" applyFill="0" applyBorder="0" applyAlignment="0" applyProtection="0"/>
    <xf numFmtId="180" fontId="4" fillId="0" borderId="0" applyFill="0" applyBorder="0" applyAlignment="0" applyProtection="0"/>
    <xf numFmtId="5"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37"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5" fontId="4" fillId="0" borderId="0" applyFill="0" applyBorder="0" applyAlignment="0" applyProtection="0"/>
    <xf numFmtId="4" fontId="171" fillId="0" borderId="0" applyFont="0" applyFill="0" applyBorder="0" applyAlignment="0" applyProtection="0"/>
    <xf numFmtId="5" fontId="4" fillId="0" borderId="0" applyFill="0" applyBorder="0" applyAlignment="0" applyProtection="0"/>
    <xf numFmtId="180" fontId="4" fillId="0" borderId="0" applyFill="0" applyBorder="0" applyAlignment="0" applyProtection="0"/>
    <xf numFmtId="0" fontId="3" fillId="66" borderId="0" applyNumberFormat="0" applyBorder="0" applyAlignment="0" applyProtection="0"/>
    <xf numFmtId="0" fontId="171" fillId="0" borderId="0" applyFont="0" applyFill="0" applyBorder="0" applyAlignment="0" applyProtection="0"/>
    <xf numFmtId="0" fontId="3" fillId="64" borderId="0" applyNumberFormat="0" applyBorder="0" applyAlignment="0" applyProtection="0"/>
    <xf numFmtId="166" fontId="4" fillId="0" borderId="0">
      <protection locked="0"/>
    </xf>
    <xf numFmtId="2" fontId="171" fillId="0" borderId="0" applyFont="0" applyFill="0" applyBorder="0" applyAlignment="0" applyProtection="0"/>
    <xf numFmtId="0" fontId="3" fillId="66" borderId="0" applyNumberFormat="0" applyBorder="0" applyAlignment="0" applyProtection="0"/>
    <xf numFmtId="0" fontId="3" fillId="66" borderId="0" applyNumberFormat="0" applyBorder="0" applyAlignment="0" applyProtection="0"/>
    <xf numFmtId="0" fontId="171" fillId="0" borderId="45" applyNumberFormat="0" applyFont="0" applyFill="0" applyAlignment="0" applyProtection="0"/>
    <xf numFmtId="182" fontId="4" fillId="0" borderId="34">
      <alignment horizontal="justify" vertical="top" wrapText="1"/>
    </xf>
    <xf numFmtId="0" fontId="173" fillId="0" borderId="0" applyNumberFormat="0" applyFill="0" applyBorder="0" applyAlignment="0" applyProtection="0"/>
    <xf numFmtId="0" fontId="172" fillId="0" borderId="0" applyNumberFormat="0" applyFill="0" applyBorder="0" applyAlignment="0" applyProtection="0"/>
    <xf numFmtId="2" fontId="171" fillId="0" borderId="0" applyFont="0" applyFill="0" applyBorder="0" applyAlignment="0" applyProtection="0"/>
    <xf numFmtId="0" fontId="171" fillId="0" borderId="0" applyFont="0" applyFill="0" applyBorder="0" applyAlignment="0" applyProtection="0"/>
    <xf numFmtId="188" fontId="171" fillId="0" borderId="0" applyFont="0" applyFill="0" applyBorder="0" applyAlignment="0" applyProtection="0"/>
    <xf numFmtId="0" fontId="172" fillId="0" borderId="0" applyNumberFormat="0" applyFill="0" applyBorder="0" applyAlignment="0" applyProtection="0"/>
    <xf numFmtId="3" fontId="171" fillId="0" borderId="0" applyFont="0" applyFill="0" applyBorder="0" applyAlignment="0" applyProtection="0"/>
    <xf numFmtId="0" fontId="3" fillId="39" borderId="0" applyNumberFormat="0" applyBorder="0" applyAlignment="0" applyProtection="0"/>
    <xf numFmtId="0" fontId="3" fillId="66" borderId="0" applyNumberFormat="0" applyBorder="0" applyAlignment="0" applyProtection="0"/>
    <xf numFmtId="182" fontId="4" fillId="0" borderId="34">
      <alignment horizontal="justify" vertical="top" wrapText="1"/>
    </xf>
    <xf numFmtId="0" fontId="3" fillId="73" borderId="0" applyNumberFormat="0" applyBorder="0" applyAlignment="0" applyProtection="0"/>
    <xf numFmtId="166" fontId="4" fillId="0" borderId="0">
      <protection locked="0"/>
    </xf>
    <xf numFmtId="0" fontId="3" fillId="73" borderId="0" applyNumberFormat="0" applyBorder="0" applyAlignment="0" applyProtection="0"/>
    <xf numFmtId="0" fontId="3" fillId="73" borderId="0" applyNumberFormat="0" applyBorder="0" applyAlignment="0" applyProtection="0"/>
    <xf numFmtId="2" fontId="4" fillId="0" borderId="0" applyFill="0" applyBorder="0" applyAlignment="0" applyProtection="0"/>
    <xf numFmtId="166" fontId="4" fillId="0" borderId="0">
      <protection locked="0"/>
    </xf>
    <xf numFmtId="0" fontId="3" fillId="73" borderId="0" applyNumberFormat="0" applyBorder="0" applyAlignment="0" applyProtection="0"/>
    <xf numFmtId="37" fontId="4" fillId="0" borderId="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2" fontId="4" fillId="0" borderId="0" applyFill="0" applyBorder="0" applyAlignment="0" applyProtection="0"/>
    <xf numFmtId="0" fontId="3" fillId="42" borderId="0" applyNumberFormat="0" applyBorder="0" applyAlignment="0" applyProtection="0"/>
    <xf numFmtId="180" fontId="4" fillId="0" borderId="0" applyFill="0" applyBorder="0" applyAlignment="0" applyProtection="0"/>
    <xf numFmtId="0" fontId="173" fillId="0" borderId="0" applyNumberFormat="0" applyFill="0" applyBorder="0" applyAlignment="0" applyProtection="0"/>
    <xf numFmtId="0" fontId="3" fillId="39" borderId="0" applyNumberFormat="0" applyBorder="0" applyAlignment="0" applyProtection="0"/>
    <xf numFmtId="0" fontId="3" fillId="42" borderId="0" applyNumberFormat="0" applyBorder="0" applyAlignment="0" applyProtection="0"/>
    <xf numFmtId="5" fontId="4" fillId="0" borderId="0" applyFill="0" applyBorder="0" applyAlignment="0" applyProtection="0"/>
    <xf numFmtId="0" fontId="3" fillId="39" borderId="0" applyNumberFormat="0" applyBorder="0" applyAlignment="0" applyProtection="0"/>
    <xf numFmtId="3" fontId="171" fillId="0" borderId="0" applyFont="0" applyFill="0" applyBorder="0" applyAlignment="0" applyProtection="0"/>
    <xf numFmtId="0" fontId="3" fillId="39" borderId="0" applyNumberFormat="0" applyBorder="0" applyAlignment="0" applyProtection="0"/>
    <xf numFmtId="0" fontId="3" fillId="65" borderId="0" applyNumberFormat="0" applyBorder="0" applyAlignment="0" applyProtection="0"/>
    <xf numFmtId="0" fontId="3" fillId="43" borderId="0" applyNumberFormat="0" applyBorder="0" applyAlignment="0" applyProtection="0"/>
    <xf numFmtId="0" fontId="171" fillId="0" borderId="45" applyNumberFormat="0" applyFont="0" applyFill="0" applyAlignment="0" applyProtection="0"/>
    <xf numFmtId="0" fontId="3" fillId="17" borderId="0" applyNumberFormat="0" applyBorder="0" applyAlignment="0" applyProtection="0"/>
    <xf numFmtId="0" fontId="3" fillId="73" borderId="0" applyNumberFormat="0" applyBorder="0" applyAlignment="0" applyProtection="0"/>
    <xf numFmtId="4" fontId="171" fillId="0" borderId="0" applyFont="0" applyFill="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188" fontId="171" fillId="0" borderId="0" applyFont="0" applyFill="0" applyBorder="0" applyAlignment="0" applyProtection="0"/>
    <xf numFmtId="0" fontId="3" fillId="73" borderId="0" applyNumberFormat="0" applyBorder="0" applyAlignment="0" applyProtection="0"/>
    <xf numFmtId="0" fontId="3" fillId="65" borderId="0" applyNumberFormat="0" applyBorder="0" applyAlignment="0" applyProtection="0"/>
    <xf numFmtId="166" fontId="4" fillId="0" borderId="0">
      <protection locked="0"/>
    </xf>
    <xf numFmtId="0" fontId="3" fillId="28"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5" fontId="4" fillId="0" borderId="0" applyFill="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3" fillId="73" borderId="0" applyNumberFormat="0" applyBorder="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180" fontId="4" fillId="0" borderId="0" applyFill="0" applyBorder="0" applyAlignment="0" applyProtection="0"/>
    <xf numFmtId="0" fontId="171" fillId="0" borderId="0"/>
    <xf numFmtId="0" fontId="3" fillId="64" borderId="0" applyNumberFormat="0" applyBorder="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0" fontId="3" fillId="73" borderId="0" applyNumberFormat="0" applyBorder="0" applyAlignment="0" applyProtection="0"/>
    <xf numFmtId="0" fontId="3" fillId="43" borderId="0" applyNumberFormat="0" applyBorder="0" applyAlignment="0" applyProtection="0"/>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0" fontId="173" fillId="0" borderId="0" applyNumberFormat="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0" fontId="4" fillId="0" borderId="45" applyNumberFormat="0" applyFill="0" applyAlignment="0" applyProtection="0"/>
    <xf numFmtId="0" fontId="3" fillId="65"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3" fillId="73" borderId="0" applyNumberFormat="0" applyBorder="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180" fontId="4" fillId="0" borderId="0" applyFill="0" applyBorder="0" applyAlignment="0" applyProtection="0"/>
    <xf numFmtId="0" fontId="171" fillId="0" borderId="0"/>
    <xf numFmtId="0" fontId="3" fillId="64" borderId="0" applyNumberFormat="0" applyBorder="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0" fontId="3" fillId="43" borderId="0" applyNumberFormat="0" applyBorder="0" applyAlignment="0" applyProtection="0"/>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0" fontId="3" fillId="64" borderId="0" applyNumberFormat="0" applyBorder="0" applyAlignment="0" applyProtection="0"/>
    <xf numFmtId="0" fontId="4" fillId="0" borderId="45" applyNumberFormat="0" applyFill="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37" fontId="4" fillId="0" borderId="0" applyFill="0" applyBorder="0" applyAlignment="0" applyProtection="0"/>
    <xf numFmtId="5" fontId="4" fillId="0" borderId="0" applyFill="0" applyBorder="0" applyAlignment="0" applyProtection="0"/>
    <xf numFmtId="180" fontId="4" fillId="0" borderId="0" applyFill="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182" fontId="4" fillId="0" borderId="34">
      <alignment horizontal="justify" vertical="top" wrapText="1"/>
    </xf>
    <xf numFmtId="0" fontId="4" fillId="0" borderId="45" applyNumberFormat="0" applyFill="0" applyAlignment="0" applyProtection="0"/>
    <xf numFmtId="0" fontId="171" fillId="0" borderId="0"/>
    <xf numFmtId="4" fontId="171" fillId="0" borderId="0" applyFont="0" applyFill="0" applyBorder="0" applyAlignment="0" applyProtection="0"/>
    <xf numFmtId="3" fontId="171" fillId="0" borderId="0" applyFont="0" applyFill="0" applyBorder="0" applyAlignment="0" applyProtection="0"/>
    <xf numFmtId="188" fontId="171" fillId="0" borderId="0" applyFont="0" applyFill="0" applyBorder="0" applyAlignment="0" applyProtection="0"/>
    <xf numFmtId="0" fontId="171" fillId="0" borderId="0" applyFont="0" applyFill="0" applyBorder="0" applyAlignment="0" applyProtection="0"/>
    <xf numFmtId="2" fontId="171" fillId="0" borderId="0" applyFon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166" fontId="4" fillId="0" borderId="0">
      <protection locked="0"/>
    </xf>
    <xf numFmtId="182" fontId="4" fillId="0" borderId="34">
      <alignment horizontal="justify" vertical="top" wrapText="1"/>
    </xf>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2" fontId="4" fillId="0" borderId="0" applyFill="0" applyBorder="0" applyAlignment="0" applyProtection="0"/>
    <xf numFmtId="0" fontId="3" fillId="43" borderId="0" applyNumberFormat="0" applyBorder="0" applyAlignment="0" applyProtection="0"/>
    <xf numFmtId="0" fontId="3" fillId="73" borderId="0" applyNumberFormat="0" applyBorder="0" applyAlignment="0" applyProtection="0"/>
    <xf numFmtId="180" fontId="4" fillId="0" borderId="0" applyFill="0" applyBorder="0" applyAlignment="0" applyProtection="0"/>
    <xf numFmtId="0" fontId="3" fillId="65" borderId="0" applyNumberFormat="0" applyBorder="0" applyAlignment="0" applyProtection="0"/>
    <xf numFmtId="37" fontId="4" fillId="0" borderId="0" applyFill="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39" borderId="0" applyNumberFormat="0" applyBorder="0" applyAlignment="0" applyProtection="0"/>
    <xf numFmtId="0" fontId="3" fillId="0" borderId="0"/>
    <xf numFmtId="0" fontId="3" fillId="28"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166" fontId="4" fillId="0" borderId="0">
      <protection locked="0"/>
    </xf>
    <xf numFmtId="0" fontId="3" fillId="66"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166" fontId="4" fillId="0" borderId="0">
      <protection locked="0"/>
    </xf>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0" borderId="0"/>
    <xf numFmtId="0" fontId="3" fillId="17" borderId="0" applyNumberFormat="0" applyBorder="0" applyAlignment="0" applyProtection="0"/>
    <xf numFmtId="0" fontId="3" fillId="28"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166" fontId="4" fillId="0" borderId="0">
      <protection locked="0"/>
    </xf>
    <xf numFmtId="0" fontId="172" fillId="0" borderId="0" applyNumberFormat="0" applyFill="0" applyBorder="0" applyAlignment="0" applyProtection="0"/>
    <xf numFmtId="0" fontId="3" fillId="64" borderId="0" applyNumberFormat="0" applyBorder="0" applyAlignment="0" applyProtection="0"/>
    <xf numFmtId="3" fontId="171" fillId="0" borderId="0" applyFont="0" applyFill="0" applyBorder="0" applyAlignment="0" applyProtection="0"/>
    <xf numFmtId="166" fontId="4" fillId="0" borderId="0">
      <protection locked="0"/>
    </xf>
    <xf numFmtId="4" fontId="171" fillId="0" borderId="0" applyFont="0" applyFill="0" applyBorder="0" applyAlignment="0" applyProtection="0"/>
    <xf numFmtId="0" fontId="3" fillId="39" borderId="0" applyNumberFormat="0" applyBorder="0" applyAlignment="0" applyProtection="0"/>
    <xf numFmtId="0" fontId="4" fillId="0" borderId="45" applyNumberFormat="0" applyFill="0" applyAlignment="0" applyProtection="0"/>
    <xf numFmtId="0" fontId="3" fillId="17" borderId="0" applyNumberFormat="0" applyBorder="0" applyAlignment="0" applyProtection="0"/>
    <xf numFmtId="0" fontId="3" fillId="65" borderId="0" applyNumberFormat="0" applyBorder="0" applyAlignment="0" applyProtection="0"/>
    <xf numFmtId="0" fontId="3" fillId="64" borderId="0" applyNumberFormat="0" applyBorder="0" applyAlignment="0" applyProtection="0"/>
    <xf numFmtId="0" fontId="171" fillId="0" borderId="0" applyFont="0" applyFill="0" applyBorder="0" applyAlignment="0" applyProtection="0"/>
    <xf numFmtId="0" fontId="3" fillId="66" borderId="0" applyNumberFormat="0" applyBorder="0" applyAlignment="0" applyProtection="0"/>
    <xf numFmtId="166" fontId="4" fillId="0" borderId="0">
      <protection locked="0"/>
    </xf>
    <xf numFmtId="188" fontId="171" fillId="0" borderId="0" applyFont="0" applyFill="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171" fillId="0" borderId="45" applyNumberFormat="0" applyFont="0" applyFill="0" applyAlignment="0" applyProtection="0"/>
    <xf numFmtId="0" fontId="3" fillId="28"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38" fontId="4" fillId="0" borderId="0">
      <alignment horizontal="left" wrapText="1"/>
    </xf>
    <xf numFmtId="0" fontId="3" fillId="0" borderId="0"/>
    <xf numFmtId="0" fontId="172" fillId="0" borderId="0" applyNumberFormat="0" applyFill="0" applyBorder="0" applyAlignment="0" applyProtection="0"/>
    <xf numFmtId="188" fontId="171" fillId="0" borderId="0" applyFont="0" applyFill="0" applyBorder="0" applyAlignment="0" applyProtection="0"/>
    <xf numFmtId="0" fontId="172" fillId="0" borderId="0" applyNumberFormat="0" applyFill="0" applyBorder="0" applyAlignment="0" applyProtection="0"/>
    <xf numFmtId="0" fontId="171" fillId="0" borderId="45" applyNumberFormat="0" applyFont="0" applyFill="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4" fillId="0" borderId="45" applyNumberFormat="0" applyFill="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188" fontId="171" fillId="0" borderId="0" applyFont="0" applyFill="0" applyBorder="0" applyAlignment="0" applyProtection="0"/>
    <xf numFmtId="0" fontId="3" fillId="6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2" fontId="171" fillId="0" borderId="0" applyFont="0" applyFill="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171" fillId="0" borderId="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5" fontId="4" fillId="0" borderId="0" applyFill="0" applyBorder="0" applyAlignment="0" applyProtection="0"/>
    <xf numFmtId="0" fontId="3" fillId="73" borderId="0" applyNumberFormat="0" applyBorder="0" applyAlignment="0" applyProtection="0"/>
    <xf numFmtId="0" fontId="3" fillId="0" borderId="0"/>
    <xf numFmtId="0" fontId="3" fillId="66" borderId="0" applyNumberFormat="0" applyBorder="0" applyAlignment="0" applyProtection="0"/>
    <xf numFmtId="4" fontId="171" fillId="0" borderId="0" applyFont="0" applyFill="0" applyBorder="0" applyAlignment="0" applyProtection="0"/>
    <xf numFmtId="166" fontId="4" fillId="0" borderId="0">
      <protection locked="0"/>
    </xf>
    <xf numFmtId="5" fontId="4" fillId="0" borderId="0" applyFill="0" applyBorder="0" applyAlignment="0" applyProtection="0"/>
    <xf numFmtId="166" fontId="4" fillId="0" borderId="0">
      <protection locked="0"/>
    </xf>
    <xf numFmtId="0" fontId="3" fillId="0" borderId="0"/>
    <xf numFmtId="0" fontId="3" fillId="64" borderId="0" applyNumberFormat="0" applyBorder="0" applyAlignment="0" applyProtection="0"/>
    <xf numFmtId="37" fontId="4" fillId="0" borderId="0" applyFill="0" applyBorder="0" applyAlignment="0" applyProtection="0"/>
    <xf numFmtId="0" fontId="3" fillId="17" borderId="0" applyNumberFormat="0" applyBorder="0" applyAlignment="0" applyProtection="0"/>
    <xf numFmtId="180" fontId="4" fillId="0" borderId="0" applyFill="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39" borderId="0" applyNumberFormat="0" applyBorder="0" applyAlignment="0" applyProtection="0"/>
    <xf numFmtId="0" fontId="4" fillId="0" borderId="45" applyNumberFormat="0" applyFill="0" applyAlignment="0" applyProtection="0"/>
    <xf numFmtId="0" fontId="173" fillId="0" borderId="0" applyNumberFormat="0" applyFill="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0" borderId="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9" borderId="0" applyNumberFormat="0" applyBorder="0" applyAlignment="0" applyProtection="0"/>
    <xf numFmtId="37" fontId="4" fillId="0" borderId="0" applyFill="0" applyBorder="0" applyAlignment="0" applyProtection="0"/>
    <xf numFmtId="0" fontId="3" fillId="73" borderId="0" applyNumberFormat="0" applyBorder="0" applyAlignment="0" applyProtection="0"/>
    <xf numFmtId="0" fontId="78" fillId="0" borderId="0" applyNumberFormat="0" applyFill="0" applyBorder="0" applyAlignment="0" applyProtection="0"/>
    <xf numFmtId="0" fontId="3" fillId="43" borderId="0" applyNumberFormat="0" applyBorder="0" applyAlignment="0" applyProtection="0"/>
    <xf numFmtId="0" fontId="3" fillId="0" borderId="0"/>
    <xf numFmtId="0" fontId="4" fillId="0" borderId="45" applyNumberFormat="0" applyFill="0" applyAlignment="0" applyProtection="0"/>
    <xf numFmtId="0" fontId="3" fillId="66" borderId="0" applyNumberFormat="0" applyBorder="0" applyAlignment="0" applyProtection="0"/>
    <xf numFmtId="0" fontId="102" fillId="0" borderId="0" applyNumberFormat="0" applyFill="0" applyBorder="0" applyAlignment="0" applyProtection="0"/>
    <xf numFmtId="166" fontId="4" fillId="0" borderId="0">
      <protection locked="0"/>
    </xf>
    <xf numFmtId="0" fontId="3" fillId="64" borderId="0" applyNumberFormat="0" applyBorder="0" applyAlignment="0" applyProtection="0"/>
    <xf numFmtId="0" fontId="172" fillId="0" borderId="0" applyNumberFormat="0" applyFill="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8"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171" fillId="0" borderId="0" applyFont="0" applyFill="0" applyBorder="0" applyAlignment="0" applyProtection="0"/>
    <xf numFmtId="0" fontId="173" fillId="0" borderId="0" applyNumberFormat="0" applyFill="0" applyBorder="0" applyAlignment="0" applyProtection="0"/>
    <xf numFmtId="0" fontId="3" fillId="65" borderId="0" applyNumberFormat="0" applyBorder="0" applyAlignment="0" applyProtection="0"/>
    <xf numFmtId="0" fontId="3" fillId="64" borderId="0" applyNumberFormat="0" applyBorder="0" applyAlignment="0" applyProtection="0"/>
    <xf numFmtId="0" fontId="3" fillId="0" borderId="0"/>
    <xf numFmtId="0" fontId="4" fillId="0" borderId="45" applyNumberFormat="0" applyFill="0" applyAlignment="0" applyProtection="0"/>
    <xf numFmtId="0" fontId="3" fillId="0" borderId="0"/>
    <xf numFmtId="0" fontId="3" fillId="64" borderId="0" applyNumberFormat="0" applyBorder="0" applyAlignment="0" applyProtection="0"/>
    <xf numFmtId="166" fontId="4" fillId="0" borderId="0">
      <protection locked="0"/>
    </xf>
    <xf numFmtId="4" fontId="171" fillId="0" borderId="0" applyFont="0" applyFill="0" applyBorder="0" applyAlignment="0" applyProtection="0"/>
    <xf numFmtId="188" fontId="171" fillId="0" borderId="0" applyFont="0" applyFill="0" applyBorder="0" applyAlignment="0" applyProtection="0"/>
    <xf numFmtId="0" fontId="3" fillId="65" borderId="0" applyNumberFormat="0" applyBorder="0" applyAlignment="0" applyProtection="0"/>
    <xf numFmtId="0" fontId="3" fillId="0" borderId="0"/>
    <xf numFmtId="0" fontId="4" fillId="0" borderId="45" applyNumberFormat="0" applyFill="0" applyAlignment="0" applyProtection="0"/>
    <xf numFmtId="2" fontId="171" fillId="0" borderId="0" applyFont="0" applyFill="0" applyBorder="0" applyAlignment="0" applyProtection="0"/>
    <xf numFmtId="0" fontId="3" fillId="17" borderId="0" applyNumberFormat="0" applyBorder="0" applyAlignment="0" applyProtection="0"/>
    <xf numFmtId="0" fontId="73" fillId="0" borderId="0"/>
    <xf numFmtId="0" fontId="3" fillId="17" borderId="0" applyNumberFormat="0" applyBorder="0" applyAlignment="0" applyProtection="0"/>
    <xf numFmtId="0" fontId="3" fillId="73" borderId="0" applyNumberFormat="0" applyBorder="0" applyAlignment="0" applyProtection="0"/>
    <xf numFmtId="0" fontId="173" fillId="0" borderId="0" applyNumberFormat="0" applyFill="0" applyBorder="0" applyAlignment="0" applyProtection="0"/>
    <xf numFmtId="4" fontId="171" fillId="0" borderId="0" applyFont="0" applyFill="0" applyBorder="0" applyAlignment="0" applyProtection="0"/>
    <xf numFmtId="10" fontId="5" fillId="38" borderId="51"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2" fontId="171" fillId="0" borderId="0" applyFont="0" applyFill="0" applyBorder="0" applyAlignment="0" applyProtection="0"/>
    <xf numFmtId="0" fontId="3" fillId="0" borderId="0"/>
    <xf numFmtId="4" fontId="171" fillId="0" borderId="0" applyFont="0" applyFill="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171" fillId="0" borderId="0"/>
    <xf numFmtId="0" fontId="3" fillId="66" borderId="0" applyNumberFormat="0" applyBorder="0" applyAlignment="0" applyProtection="0"/>
    <xf numFmtId="2" fontId="4" fillId="0" borderId="0" applyFill="0" applyBorder="0" applyAlignment="0" applyProtection="0"/>
    <xf numFmtId="2" fontId="4" fillId="0" borderId="0" applyFill="0" applyBorder="0" applyAlignment="0" applyProtection="0"/>
    <xf numFmtId="0" fontId="3" fillId="42"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37" fontId="4" fillId="0" borderId="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38" fontId="5" fillId="37"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182" fontId="4" fillId="0" borderId="34">
      <alignment horizontal="justify" vertical="top" wrapText="1"/>
    </xf>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3" fontId="171" fillId="0" borderId="0" applyFont="0" applyFill="0" applyBorder="0" applyAlignment="0" applyProtection="0"/>
    <xf numFmtId="0" fontId="3" fillId="39" borderId="0" applyNumberFormat="0" applyBorder="0" applyAlignment="0" applyProtection="0"/>
    <xf numFmtId="2" fontId="4" fillId="0" borderId="0" applyFill="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171" fillId="0" borderId="0" applyFont="0" applyFill="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5" fontId="4" fillId="0" borderId="0" applyFill="0" applyBorder="0" applyAlignment="0" applyProtection="0"/>
    <xf numFmtId="5" fontId="4" fillId="0" borderId="0" applyFill="0" applyBorder="0" applyAlignment="0" applyProtection="0"/>
    <xf numFmtId="0" fontId="173" fillId="0" borderId="0" applyNumberFormat="0" applyFill="0" applyBorder="0" applyAlignment="0" applyProtection="0"/>
    <xf numFmtId="0" fontId="3" fillId="73" borderId="0" applyNumberFormat="0" applyBorder="0" applyAlignment="0" applyProtection="0"/>
    <xf numFmtId="0" fontId="3" fillId="0" borderId="0"/>
    <xf numFmtId="0" fontId="3" fillId="66" borderId="0" applyNumberFormat="0" applyBorder="0" applyAlignment="0" applyProtection="0"/>
    <xf numFmtId="0" fontId="171" fillId="0" borderId="0"/>
    <xf numFmtId="0" fontId="3" fillId="17" borderId="0" applyNumberFormat="0" applyBorder="0" applyAlignment="0" applyProtection="0"/>
    <xf numFmtId="0" fontId="3" fillId="39" borderId="0" applyNumberFormat="0" applyBorder="0" applyAlignment="0" applyProtection="0"/>
    <xf numFmtId="0" fontId="3" fillId="64" borderId="0" applyNumberFormat="0" applyBorder="0" applyAlignment="0" applyProtection="0"/>
    <xf numFmtId="0" fontId="171" fillId="0" borderId="45" applyNumberFormat="0" applyFont="0" applyFill="0" applyAlignment="0" applyProtection="0"/>
    <xf numFmtId="4" fontId="171" fillId="0" borderId="0" applyFont="0" applyFill="0" applyBorder="0" applyAlignment="0" applyProtection="0"/>
    <xf numFmtId="0" fontId="3" fillId="28"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28"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172" fillId="0" borderId="0" applyNumberFormat="0" applyFill="0" applyBorder="0" applyAlignment="0" applyProtection="0"/>
    <xf numFmtId="180" fontId="4" fillId="0" borderId="0" applyFill="0" applyBorder="0" applyAlignment="0" applyProtection="0"/>
    <xf numFmtId="0" fontId="3" fillId="0" borderId="0"/>
    <xf numFmtId="0" fontId="3" fillId="28"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43" borderId="0" applyNumberFormat="0" applyBorder="0" applyAlignment="0" applyProtection="0"/>
    <xf numFmtId="0" fontId="91" fillId="10" borderId="28" applyNumberFormat="0" applyFont="0" applyAlignment="0" applyProtection="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0" borderId="0"/>
    <xf numFmtId="182" fontId="4" fillId="0" borderId="34">
      <alignment horizontal="justify" vertical="top" wrapText="1"/>
    </xf>
    <xf numFmtId="0" fontId="4" fillId="0" borderId="45" applyNumberFormat="0" applyFill="0" applyAlignment="0" applyProtection="0"/>
    <xf numFmtId="0" fontId="3" fillId="73" borderId="0" applyNumberFormat="0" applyBorder="0" applyAlignment="0" applyProtection="0"/>
    <xf numFmtId="0" fontId="171" fillId="0" borderId="0"/>
    <xf numFmtId="0" fontId="3" fillId="64" borderId="0" applyNumberFormat="0" applyBorder="0" applyAlignment="0" applyProtection="0"/>
    <xf numFmtId="2" fontId="171" fillId="0" borderId="0" applyFont="0" applyFill="0" applyBorder="0" applyAlignment="0" applyProtection="0"/>
    <xf numFmtId="0" fontId="171" fillId="0" borderId="45" applyNumberFormat="0" applyFont="0" applyFill="0" applyAlignment="0" applyProtection="0"/>
    <xf numFmtId="0" fontId="3" fillId="17" borderId="0" applyNumberFormat="0" applyBorder="0" applyAlignment="0" applyProtection="0"/>
    <xf numFmtId="180" fontId="4" fillId="0" borderId="0" applyFill="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39" borderId="0" applyNumberFormat="0" applyBorder="0" applyAlignment="0" applyProtection="0"/>
    <xf numFmtId="0" fontId="3" fillId="64" borderId="0" applyNumberFormat="0" applyBorder="0" applyAlignment="0" applyProtection="0"/>
    <xf numFmtId="37" fontId="4" fillId="0" borderId="0" applyFill="0" applyBorder="0" applyAlignment="0" applyProtection="0"/>
    <xf numFmtId="188" fontId="171" fillId="0" borderId="0" applyFont="0" applyFill="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4"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0" borderId="0"/>
    <xf numFmtId="37" fontId="4" fillId="0" borderId="0" applyFill="0" applyBorder="0" applyAlignment="0" applyProtection="0"/>
    <xf numFmtId="0" fontId="3" fillId="73" borderId="0" applyNumberFormat="0" applyBorder="0" applyAlignment="0" applyProtection="0"/>
    <xf numFmtId="0" fontId="3" fillId="64" borderId="0" applyNumberFormat="0" applyBorder="0" applyAlignment="0" applyProtection="0"/>
    <xf numFmtId="2" fontId="4" fillId="0" borderId="0" applyFill="0" applyBorder="0" applyAlignment="0" applyProtection="0"/>
    <xf numFmtId="5" fontId="4" fillId="0" borderId="0" applyFill="0" applyBorder="0" applyAlignment="0" applyProtection="0"/>
    <xf numFmtId="0" fontId="3" fillId="66" borderId="0" applyNumberFormat="0" applyBorder="0" applyAlignment="0" applyProtection="0"/>
    <xf numFmtId="0" fontId="3" fillId="65" borderId="0" applyNumberFormat="0" applyBorder="0" applyAlignment="0" applyProtection="0"/>
    <xf numFmtId="3" fontId="171" fillId="0" borderId="0" applyFont="0" applyFill="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172" fillId="0" borderId="0" applyNumberFormat="0" applyFill="0" applyBorder="0" applyAlignment="0" applyProtection="0"/>
    <xf numFmtId="0" fontId="171" fillId="0" borderId="0"/>
    <xf numFmtId="0" fontId="171" fillId="0" borderId="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2" fontId="4" fillId="0" borderId="0" applyFill="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71" fillId="0" borderId="0" applyFont="0" applyFill="0" applyBorder="0" applyAlignment="0" applyProtection="0"/>
    <xf numFmtId="0" fontId="3" fillId="0" borderId="0"/>
    <xf numFmtId="0" fontId="171" fillId="0" borderId="0"/>
    <xf numFmtId="37" fontId="4" fillId="0" borderId="0" applyFill="0" applyBorder="0" applyAlignment="0" applyProtection="0"/>
    <xf numFmtId="2" fontId="4" fillId="0" borderId="0" applyFill="0" applyBorder="0" applyAlignment="0" applyProtection="0"/>
    <xf numFmtId="0" fontId="3" fillId="43" borderId="0" applyNumberFormat="0" applyBorder="0" applyAlignment="0" applyProtection="0"/>
    <xf numFmtId="0" fontId="3" fillId="39" borderId="0" applyNumberFormat="0" applyBorder="0" applyAlignment="0" applyProtection="0"/>
    <xf numFmtId="180" fontId="4" fillId="0" borderId="0" applyFill="0" applyBorder="0" applyAlignment="0" applyProtection="0"/>
    <xf numFmtId="2" fontId="171" fillId="0" borderId="0" applyFont="0" applyFill="0" applyBorder="0" applyAlignment="0" applyProtection="0"/>
    <xf numFmtId="0" fontId="3" fillId="43" borderId="0" applyNumberFormat="0" applyBorder="0" applyAlignment="0" applyProtection="0"/>
    <xf numFmtId="0" fontId="3" fillId="39" borderId="0" applyNumberFormat="0" applyBorder="0" applyAlignment="0" applyProtection="0"/>
    <xf numFmtId="180" fontId="4" fillId="0" borderId="0" applyFill="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182" fontId="4" fillId="0" borderId="34">
      <alignment horizontal="justify" vertical="top" wrapText="1"/>
    </xf>
    <xf numFmtId="182" fontId="4" fillId="0" borderId="34">
      <alignment horizontal="justify" vertical="top" wrapText="1"/>
    </xf>
    <xf numFmtId="0" fontId="172" fillId="0" borderId="0" applyNumberFormat="0" applyFill="0" applyBorder="0" applyAlignment="0" applyProtection="0"/>
    <xf numFmtId="0" fontId="3" fillId="73"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166" fontId="4" fillId="0" borderId="0">
      <protection locked="0"/>
    </xf>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4" fontId="171" fillId="0" borderId="0" applyFont="0" applyFill="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188" fontId="171" fillId="0" borderId="0" applyFont="0" applyFill="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4" fillId="0" borderId="45" applyNumberFormat="0" applyFill="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171" fillId="0" borderId="45" applyNumberFormat="0" applyFont="0" applyFill="0" applyAlignment="0" applyProtection="0"/>
    <xf numFmtId="0" fontId="3" fillId="73"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171" fillId="0" borderId="0" applyFont="0" applyFill="0" applyBorder="0" applyAlignment="0" applyProtection="0"/>
    <xf numFmtId="0" fontId="3" fillId="0" borderId="0"/>
    <xf numFmtId="0" fontId="3" fillId="28" borderId="0" applyNumberFormat="0" applyBorder="0" applyAlignment="0" applyProtection="0"/>
    <xf numFmtId="0" fontId="3" fillId="64" borderId="0" applyNumberFormat="0" applyBorder="0" applyAlignment="0" applyProtection="0"/>
    <xf numFmtId="0" fontId="173" fillId="0" borderId="0" applyNumberFormat="0" applyFill="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2" fontId="171" fillId="0" borderId="0" applyFont="0" applyFill="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91" fillId="10" borderId="28" applyNumberFormat="0" applyFont="0" applyAlignment="0" applyProtection="0"/>
    <xf numFmtId="0" fontId="3" fillId="73" borderId="0" applyNumberFormat="0" applyBorder="0" applyAlignment="0" applyProtection="0"/>
    <xf numFmtId="0" fontId="171" fillId="0" borderId="0" applyFont="0" applyFill="0" applyBorder="0" applyAlignment="0" applyProtection="0"/>
    <xf numFmtId="0" fontId="3" fillId="0" borderId="0"/>
    <xf numFmtId="0" fontId="3" fillId="73" borderId="0" applyNumberFormat="0" applyBorder="0" applyAlignment="0" applyProtection="0"/>
    <xf numFmtId="166" fontId="4" fillId="0" borderId="0">
      <protection locked="0"/>
    </xf>
    <xf numFmtId="5" fontId="4" fillId="0" borderId="0" applyFill="0" applyBorder="0" applyAlignment="0" applyProtection="0"/>
    <xf numFmtId="0" fontId="171" fillId="0" borderId="45" applyNumberFormat="0" applyFont="0" applyFill="0" applyAlignment="0" applyProtection="0"/>
    <xf numFmtId="0" fontId="3" fillId="43" borderId="0" applyNumberFormat="0" applyBorder="0" applyAlignment="0" applyProtection="0"/>
    <xf numFmtId="3" fontId="171" fillId="0" borderId="0" applyFont="0" applyFill="0" applyBorder="0" applyAlignment="0" applyProtection="0"/>
    <xf numFmtId="0" fontId="3" fillId="64" borderId="0" applyNumberFormat="0" applyBorder="0" applyAlignment="0" applyProtection="0"/>
    <xf numFmtId="0" fontId="171" fillId="0" borderId="0" applyFont="0" applyFill="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188" fontId="171" fillId="0" borderId="0" applyFont="0" applyFill="0" applyBorder="0" applyAlignment="0" applyProtection="0"/>
    <xf numFmtId="0" fontId="3" fillId="17" borderId="0" applyNumberFormat="0" applyBorder="0" applyAlignment="0" applyProtection="0"/>
    <xf numFmtId="0" fontId="3" fillId="64" borderId="0" applyNumberFormat="0" applyBorder="0" applyAlignment="0" applyProtection="0"/>
    <xf numFmtId="0" fontId="171" fillId="0" borderId="45" applyNumberFormat="0" applyFont="0" applyFill="0" applyAlignment="0" applyProtection="0"/>
    <xf numFmtId="3" fontId="171" fillId="0" borderId="0" applyFont="0" applyFill="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28" borderId="0" applyNumberFormat="0" applyBorder="0" applyAlignment="0" applyProtection="0"/>
    <xf numFmtId="182" fontId="4" fillId="0" borderId="34">
      <alignment horizontal="justify" vertical="top" wrapText="1"/>
    </xf>
    <xf numFmtId="0" fontId="171" fillId="0" borderId="0" applyFont="0" applyFill="0" applyBorder="0" applyAlignment="0" applyProtection="0"/>
    <xf numFmtId="0" fontId="3" fillId="0" borderId="0"/>
    <xf numFmtId="0" fontId="3" fillId="65"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65" borderId="0" applyNumberFormat="0" applyBorder="0" applyAlignment="0" applyProtection="0"/>
    <xf numFmtId="37" fontId="4" fillId="0" borderId="0" applyFill="0" applyBorder="0" applyAlignment="0" applyProtection="0"/>
    <xf numFmtId="0" fontId="3" fillId="17" borderId="0" applyNumberFormat="0" applyBorder="0" applyAlignment="0" applyProtection="0"/>
    <xf numFmtId="4" fontId="171" fillId="0" borderId="0" applyFont="0" applyFill="0" applyBorder="0" applyAlignment="0" applyProtection="0"/>
    <xf numFmtId="3" fontId="171" fillId="0" borderId="0" applyFont="0" applyFill="0" applyBorder="0" applyAlignment="0" applyProtection="0"/>
    <xf numFmtId="0" fontId="3" fillId="73" borderId="0" applyNumberFormat="0" applyBorder="0" applyAlignment="0" applyProtection="0"/>
    <xf numFmtId="180" fontId="4" fillId="0" borderId="0" applyFill="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2" fontId="171" fillId="0" borderId="0" applyFont="0" applyFill="0" applyBorder="0" applyAlignment="0" applyProtection="0"/>
    <xf numFmtId="0" fontId="4" fillId="0" borderId="45" applyNumberFormat="0" applyFill="0" applyAlignment="0" applyProtection="0"/>
    <xf numFmtId="182" fontId="4" fillId="0" borderId="34">
      <alignment horizontal="justify" vertical="top" wrapText="1"/>
    </xf>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39" borderId="0" applyNumberFormat="0" applyBorder="0" applyAlignment="0" applyProtection="0"/>
    <xf numFmtId="0" fontId="3" fillId="0" borderId="0"/>
    <xf numFmtId="0" fontId="3" fillId="28"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0" borderId="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0" borderId="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0" borderId="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166" fontId="4" fillId="0" borderId="0">
      <protection locked="0"/>
    </xf>
    <xf numFmtId="0" fontId="172" fillId="0" borderId="0" applyNumberFormat="0" applyFill="0" applyBorder="0" applyAlignment="0" applyProtection="0"/>
    <xf numFmtId="3" fontId="171" fillId="0" borderId="0" applyFont="0" applyFill="0" applyBorder="0" applyAlignment="0" applyProtection="0"/>
    <xf numFmtId="0" fontId="3" fillId="17" borderId="0" applyNumberFormat="0" applyBorder="0" applyAlignment="0" applyProtection="0"/>
    <xf numFmtId="0" fontId="3" fillId="64" borderId="0" applyNumberFormat="0" applyBorder="0" applyAlignment="0" applyProtection="0"/>
    <xf numFmtId="0" fontId="171" fillId="0" borderId="0" applyFont="0" applyFill="0" applyBorder="0" applyAlignment="0" applyProtection="0"/>
    <xf numFmtId="0" fontId="3" fillId="66" borderId="0" applyNumberFormat="0" applyBorder="0" applyAlignment="0" applyProtection="0"/>
    <xf numFmtId="166" fontId="4" fillId="0" borderId="0">
      <protection locked="0"/>
    </xf>
    <xf numFmtId="188" fontId="171" fillId="0" borderId="0" applyFont="0" applyFill="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171" fillId="0" borderId="45" applyNumberFormat="0" applyFont="0" applyFill="0" applyAlignment="0" applyProtection="0"/>
    <xf numFmtId="0" fontId="3" fillId="66" borderId="0" applyNumberFormat="0" applyBorder="0" applyAlignment="0" applyProtection="0"/>
    <xf numFmtId="0" fontId="3" fillId="66" borderId="0" applyNumberFormat="0" applyBorder="0" applyAlignment="0" applyProtection="0"/>
    <xf numFmtId="38" fontId="4" fillId="0" borderId="0">
      <alignment horizontal="left" wrapText="1"/>
    </xf>
    <xf numFmtId="0" fontId="172" fillId="0" borderId="0" applyNumberFormat="0" applyFill="0" applyBorder="0" applyAlignment="0" applyProtection="0"/>
    <xf numFmtId="0" fontId="171" fillId="0" borderId="45" applyNumberFormat="0" applyFont="0" applyFill="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4" fillId="0" borderId="45" applyNumberFormat="0" applyFill="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188" fontId="171" fillId="0" borderId="0" applyFont="0" applyFill="0" applyBorder="0" applyAlignment="0" applyProtection="0"/>
    <xf numFmtId="0" fontId="3" fillId="6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2" fontId="171" fillId="0" borderId="0" applyFont="0" applyFill="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171" fillId="0" borderId="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5" fontId="4" fillId="0" borderId="0" applyFill="0" applyBorder="0" applyAlignment="0" applyProtection="0"/>
    <xf numFmtId="0" fontId="3" fillId="73" borderId="0" applyNumberFormat="0" applyBorder="0" applyAlignment="0" applyProtection="0"/>
    <xf numFmtId="0" fontId="3" fillId="0" borderId="0"/>
    <xf numFmtId="0" fontId="3" fillId="66" borderId="0" applyNumberFormat="0" applyBorder="0" applyAlignment="0" applyProtection="0"/>
    <xf numFmtId="4" fontId="171" fillId="0" borderId="0" applyFont="0" applyFill="0" applyBorder="0" applyAlignment="0" applyProtection="0"/>
    <xf numFmtId="166" fontId="4" fillId="0" borderId="0">
      <protection locked="0"/>
    </xf>
    <xf numFmtId="0" fontId="3" fillId="0" borderId="0"/>
    <xf numFmtId="0" fontId="3" fillId="64" borderId="0" applyNumberFormat="0" applyBorder="0" applyAlignment="0" applyProtection="0"/>
    <xf numFmtId="37" fontId="4" fillId="0" borderId="0" applyFill="0" applyBorder="0" applyAlignment="0" applyProtection="0"/>
    <xf numFmtId="0" fontId="3" fillId="17" borderId="0" applyNumberFormat="0" applyBorder="0" applyAlignment="0" applyProtection="0"/>
    <xf numFmtId="180" fontId="4" fillId="0" borderId="0" applyFill="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39" borderId="0" applyNumberFormat="0" applyBorder="0" applyAlignment="0" applyProtection="0"/>
    <xf numFmtId="0" fontId="4" fillId="0" borderId="45" applyNumberFormat="0" applyFill="0" applyAlignment="0" applyProtection="0"/>
    <xf numFmtId="0" fontId="173" fillId="0" borderId="0" applyNumberFormat="0" applyFill="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0" borderId="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0" borderId="0"/>
    <xf numFmtId="0" fontId="4" fillId="0" borderId="45" applyNumberFormat="0" applyFill="0" applyAlignment="0" applyProtection="0"/>
    <xf numFmtId="0" fontId="3" fillId="66" borderId="0" applyNumberFormat="0" applyBorder="0" applyAlignment="0" applyProtection="0"/>
    <xf numFmtId="0" fontId="3" fillId="64" borderId="0" applyNumberFormat="0" applyBorder="0" applyAlignment="0" applyProtection="0"/>
    <xf numFmtId="0" fontId="172" fillId="0" borderId="0" applyNumberFormat="0" applyFill="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171" fillId="0" borderId="0" applyFont="0" applyFill="0" applyBorder="0" applyAlignment="0" applyProtection="0"/>
    <xf numFmtId="0" fontId="3" fillId="65"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64" borderId="0" applyNumberFormat="0" applyBorder="0" applyAlignment="0" applyProtection="0"/>
    <xf numFmtId="166" fontId="4" fillId="0" borderId="0">
      <protection locked="0"/>
    </xf>
    <xf numFmtId="4" fontId="171" fillId="0" borderId="0" applyFont="0" applyFill="0" applyBorder="0" applyAlignment="0" applyProtection="0"/>
    <xf numFmtId="188" fontId="171" fillId="0" borderId="0" applyFont="0" applyFill="0" applyBorder="0" applyAlignment="0" applyProtection="0"/>
    <xf numFmtId="0" fontId="73" fillId="0" borderId="0"/>
    <xf numFmtId="0" fontId="3" fillId="17" borderId="0" applyNumberFormat="0" applyBorder="0" applyAlignment="0" applyProtection="0"/>
    <xf numFmtId="0" fontId="3" fillId="73" borderId="0" applyNumberFormat="0" applyBorder="0" applyAlignment="0" applyProtection="0"/>
    <xf numFmtId="0" fontId="173" fillId="0" borderId="0" applyNumberFormat="0" applyFill="0" applyBorder="0" applyAlignment="0" applyProtection="0"/>
    <xf numFmtId="4" fontId="171" fillId="0" borderId="0" applyFont="0" applyFill="0" applyBorder="0" applyAlignment="0" applyProtection="0"/>
    <xf numFmtId="10" fontId="5" fillId="38" borderId="51"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2" fontId="171" fillId="0" borderId="0" applyFont="0" applyFill="0" applyBorder="0" applyAlignment="0" applyProtection="0"/>
    <xf numFmtId="0" fontId="3" fillId="0" borderId="0"/>
    <xf numFmtId="4" fontId="171" fillId="0" borderId="0" applyFont="0" applyFill="0" applyBorder="0" applyAlignment="0" applyProtection="0"/>
    <xf numFmtId="0" fontId="3" fillId="17" borderId="0" applyNumberFormat="0" applyBorder="0" applyAlignment="0" applyProtection="0"/>
    <xf numFmtId="0" fontId="171" fillId="0" borderId="0"/>
    <xf numFmtId="0" fontId="3" fillId="66" borderId="0" applyNumberFormat="0" applyBorder="0" applyAlignment="0" applyProtection="0"/>
    <xf numFmtId="2" fontId="4" fillId="0" borderId="0" applyFill="0" applyBorder="0" applyAlignment="0" applyProtection="0"/>
    <xf numFmtId="0" fontId="3" fillId="42"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182" fontId="4" fillId="0" borderId="34">
      <alignment horizontal="justify" vertical="top" wrapText="1"/>
    </xf>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3" fontId="171" fillId="0" borderId="0" applyFont="0" applyFill="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171" fillId="0" borderId="0" applyFont="0" applyFill="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0" borderId="0"/>
    <xf numFmtId="0" fontId="3" fillId="66" borderId="0" applyNumberFormat="0" applyBorder="0" applyAlignment="0" applyProtection="0"/>
    <xf numFmtId="0" fontId="171" fillId="0" borderId="0"/>
    <xf numFmtId="0" fontId="3" fillId="64" borderId="0" applyNumberFormat="0" applyBorder="0" applyAlignment="0" applyProtection="0"/>
    <xf numFmtId="0" fontId="171" fillId="0" borderId="45" applyNumberFormat="0" applyFont="0" applyFill="0" applyAlignment="0" applyProtection="0"/>
    <xf numFmtId="4" fontId="171" fillId="0" borderId="0" applyFont="0" applyFill="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172" fillId="0" borderId="0" applyNumberFormat="0" applyFill="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91" fillId="10" borderId="28" applyNumberFormat="0" applyFont="0" applyAlignment="0" applyProtection="0"/>
    <xf numFmtId="0" fontId="3" fillId="7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0" borderId="0"/>
    <xf numFmtId="182" fontId="4" fillId="0" borderId="34">
      <alignment horizontal="justify" vertical="top" wrapText="1"/>
    </xf>
    <xf numFmtId="0" fontId="3" fillId="73" borderId="0" applyNumberFormat="0" applyBorder="0" applyAlignment="0" applyProtection="0"/>
    <xf numFmtId="0" fontId="3" fillId="64" borderId="0" applyNumberFormat="0" applyBorder="0" applyAlignment="0" applyProtection="0"/>
    <xf numFmtId="2" fontId="171" fillId="0" borderId="0" applyFont="0" applyFill="0" applyBorder="0" applyAlignment="0" applyProtection="0"/>
    <xf numFmtId="0" fontId="171" fillId="0" borderId="45" applyNumberFormat="0" applyFont="0" applyFill="0" applyAlignment="0" applyProtection="0"/>
    <xf numFmtId="0" fontId="3" fillId="17" borderId="0" applyNumberFormat="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64" borderId="0" applyNumberFormat="0" applyBorder="0" applyAlignment="0" applyProtection="0"/>
    <xf numFmtId="37" fontId="4" fillId="0" borderId="0" applyFill="0" applyBorder="0" applyAlignment="0" applyProtection="0"/>
    <xf numFmtId="188" fontId="171" fillId="0" borderId="0" applyFont="0" applyFill="0" applyBorder="0" applyAlignment="0" applyProtection="0"/>
    <xf numFmtId="0" fontId="3" fillId="65" borderId="0" applyNumberFormat="0" applyBorder="0" applyAlignment="0" applyProtection="0"/>
    <xf numFmtId="0" fontId="3" fillId="64" borderId="0" applyNumberFormat="0" applyBorder="0" applyAlignment="0" applyProtection="0"/>
    <xf numFmtId="37" fontId="4" fillId="0" borderId="0" applyFill="0" applyBorder="0" applyAlignment="0" applyProtection="0"/>
    <xf numFmtId="0" fontId="3" fillId="73" borderId="0" applyNumberFormat="0" applyBorder="0" applyAlignment="0" applyProtection="0"/>
    <xf numFmtId="0" fontId="3" fillId="64" borderId="0" applyNumberFormat="0" applyBorder="0" applyAlignment="0" applyProtection="0"/>
    <xf numFmtId="2" fontId="4" fillId="0" borderId="0" applyFill="0" applyBorder="0" applyAlignment="0" applyProtection="0"/>
    <xf numFmtId="5" fontId="4" fillId="0" borderId="0" applyFill="0" applyBorder="0" applyAlignment="0" applyProtection="0"/>
    <xf numFmtId="3" fontId="171" fillId="0" borderId="0" applyFont="0" applyFill="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172" fillId="0" borderId="0" applyNumberFormat="0" applyFill="0" applyBorder="0" applyAlignment="0" applyProtection="0"/>
    <xf numFmtId="0" fontId="171" fillId="0" borderId="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2" fontId="4" fillId="0" borderId="0" applyFill="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71" fillId="0" borderId="0" applyFont="0" applyFill="0" applyBorder="0" applyAlignment="0" applyProtection="0"/>
    <xf numFmtId="0" fontId="3" fillId="0" borderId="0"/>
    <xf numFmtId="0" fontId="171" fillId="0" borderId="0"/>
    <xf numFmtId="0" fontId="3" fillId="39" borderId="0" applyNumberFormat="0" applyBorder="0" applyAlignment="0" applyProtection="0"/>
    <xf numFmtId="180" fontId="4" fillId="0" borderId="0" applyFill="0" applyBorder="0" applyAlignment="0" applyProtection="0"/>
    <xf numFmtId="2" fontId="171" fillId="0" borderId="0" applyFont="0" applyFill="0" applyBorder="0" applyAlignment="0" applyProtection="0"/>
    <xf numFmtId="180" fontId="4" fillId="0" borderId="0" applyFill="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182" fontId="4" fillId="0" borderId="34">
      <alignment horizontal="justify" vertical="top" wrapText="1"/>
    </xf>
    <xf numFmtId="0" fontId="172" fillId="0" borderId="0" applyNumberFormat="0" applyFill="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166" fontId="4" fillId="0" borderId="0">
      <protection locked="0"/>
    </xf>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4" fontId="171" fillId="0" borderId="0" applyFont="0" applyFill="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188" fontId="171" fillId="0" borderId="0" applyFont="0" applyFill="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4" fillId="0" borderId="45" applyNumberFormat="0" applyFill="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171" fillId="0" borderId="0" applyFont="0" applyFill="0" applyBorder="0" applyAlignment="0" applyProtection="0"/>
    <xf numFmtId="0" fontId="3" fillId="64" borderId="0" applyNumberFormat="0" applyBorder="0" applyAlignment="0" applyProtection="0"/>
    <xf numFmtId="0" fontId="173" fillId="0" borderId="0" applyNumberFormat="0" applyFill="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2" fontId="171" fillId="0" borderId="0" applyFont="0" applyFill="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91" fillId="10" borderId="28" applyNumberFormat="0" applyFont="0" applyAlignment="0" applyProtection="0"/>
    <xf numFmtId="0" fontId="3" fillId="73" borderId="0" applyNumberFormat="0" applyBorder="0" applyAlignment="0" applyProtection="0"/>
    <xf numFmtId="0" fontId="3" fillId="0" borderId="0"/>
    <xf numFmtId="0" fontId="3" fillId="73" borderId="0" applyNumberFormat="0" applyBorder="0" applyAlignment="0" applyProtection="0"/>
    <xf numFmtId="166" fontId="4" fillId="0" borderId="0">
      <protection locked="0"/>
    </xf>
    <xf numFmtId="5" fontId="4" fillId="0" borderId="0" applyFill="0" applyBorder="0" applyAlignment="0" applyProtection="0"/>
    <xf numFmtId="0" fontId="3" fillId="64" borderId="0" applyNumberFormat="0" applyBorder="0" applyAlignment="0" applyProtection="0"/>
    <xf numFmtId="0" fontId="171" fillId="0" borderId="0" applyFon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171" fillId="0" borderId="45" applyNumberFormat="0" applyFont="0" applyFill="0" applyAlignment="0" applyProtection="0"/>
    <xf numFmtId="3" fontId="171" fillId="0" borderId="0" applyFont="0" applyFill="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65" borderId="0" applyNumberFormat="0" applyBorder="0" applyAlignment="0" applyProtection="0"/>
    <xf numFmtId="37" fontId="4" fillId="0" borderId="0" applyFill="0" applyBorder="0" applyAlignment="0" applyProtection="0"/>
    <xf numFmtId="4" fontId="171" fillId="0" borderId="0" applyFont="0" applyFill="0" applyBorder="0" applyAlignment="0" applyProtection="0"/>
    <xf numFmtId="3" fontId="171" fillId="0" borderId="0" applyFont="0" applyFill="0" applyBorder="0" applyAlignment="0" applyProtection="0"/>
    <xf numFmtId="0" fontId="3" fillId="73" borderId="0" applyNumberFormat="0" applyBorder="0" applyAlignment="0" applyProtection="0"/>
    <xf numFmtId="0" fontId="3" fillId="64" borderId="0" applyNumberFormat="0" applyBorder="0" applyAlignment="0" applyProtection="0"/>
    <xf numFmtId="2" fontId="171" fillId="0" borderId="0" applyFont="0" applyFill="0" applyBorder="0" applyAlignment="0" applyProtection="0"/>
    <xf numFmtId="0" fontId="4" fillId="0" borderId="45" applyNumberFormat="0" applyFill="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39" borderId="0" applyNumberFormat="0" applyBorder="0" applyAlignment="0" applyProtection="0"/>
    <xf numFmtId="0" fontId="3" fillId="0" borderId="0"/>
    <xf numFmtId="0" fontId="3" fillId="28"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0" borderId="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0" borderId="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0" borderId="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0" borderId="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0" borderId="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0" borderId="0"/>
    <xf numFmtId="0" fontId="3" fillId="0" borderId="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39" borderId="0" applyNumberFormat="0" applyBorder="0" applyAlignment="0" applyProtection="0"/>
    <xf numFmtId="0" fontId="3" fillId="0" borderId="0"/>
    <xf numFmtId="0" fontId="3" fillId="28"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64" borderId="0" applyNumberFormat="0" applyBorder="0" applyAlignment="0" applyProtection="0"/>
    <xf numFmtId="0" fontId="3" fillId="0" borderId="0"/>
    <xf numFmtId="0" fontId="3" fillId="17" borderId="0" applyNumberFormat="0" applyBorder="0" applyAlignment="0" applyProtection="0"/>
    <xf numFmtId="0" fontId="3" fillId="1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0" borderId="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0" borderId="0"/>
    <xf numFmtId="0" fontId="3" fillId="66" borderId="0" applyNumberFormat="0" applyBorder="0" applyAlignment="0" applyProtection="0"/>
    <xf numFmtId="0" fontId="3" fillId="66"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2" borderId="0" applyNumberFormat="0" applyBorder="0" applyAlignment="0" applyProtection="0"/>
    <xf numFmtId="0" fontId="3" fillId="7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4" borderId="0" applyNumberFormat="0" applyBorder="0" applyAlignment="0" applyProtection="0"/>
    <xf numFmtId="0" fontId="3" fillId="73" borderId="0" applyNumberFormat="0" applyBorder="0" applyAlignment="0" applyProtection="0"/>
    <xf numFmtId="0" fontId="3" fillId="4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3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17" borderId="0" applyNumberFormat="0" applyBorder="0" applyAlignment="0" applyProtection="0"/>
    <xf numFmtId="0" fontId="3" fillId="73" borderId="0" applyNumberFormat="0" applyBorder="0" applyAlignment="0" applyProtection="0"/>
    <xf numFmtId="0" fontId="3" fillId="17" borderId="0" applyNumberFormat="0" applyBorder="0" applyAlignment="0" applyProtection="0"/>
    <xf numFmtId="0" fontId="3" fillId="66"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73" borderId="0" applyNumberFormat="0" applyBorder="0" applyAlignment="0" applyProtection="0"/>
    <xf numFmtId="0" fontId="3" fillId="65" borderId="0" applyNumberFormat="0" applyBorder="0" applyAlignment="0" applyProtection="0"/>
    <xf numFmtId="0" fontId="3" fillId="42"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64" borderId="0" applyNumberFormat="0" applyBorder="0" applyAlignment="0" applyProtection="0"/>
    <xf numFmtId="0" fontId="3" fillId="43" borderId="0" applyNumberFormat="0" applyBorder="0" applyAlignment="0" applyProtection="0"/>
    <xf numFmtId="0" fontId="3" fillId="64" borderId="0" applyNumberFormat="0" applyBorder="0" applyAlignment="0" applyProtection="0"/>
    <xf numFmtId="0" fontId="3" fillId="0" borderId="0"/>
    <xf numFmtId="4" fontId="16" fillId="0" borderId="69" applyNumberFormat="0" applyProtection="0">
      <alignment horizontal="left" vertical="center" indent="1"/>
    </xf>
    <xf numFmtId="180" fontId="4" fillId="0" borderId="0" applyFill="0" applyBorder="0" applyAlignment="0" applyProtection="0"/>
    <xf numFmtId="37" fontId="4" fillId="0" borderId="0" applyFill="0" applyBorder="0" applyAlignment="0" applyProtection="0"/>
    <xf numFmtId="2" fontId="4" fillId="0" borderId="0" applyFill="0" applyBorder="0" applyAlignment="0" applyProtection="0"/>
    <xf numFmtId="38" fontId="5" fillId="37" borderId="0" applyNumberFormat="0" applyBorder="0" applyAlignment="0" applyProtection="0"/>
    <xf numFmtId="10" fontId="5" fillId="38" borderId="51" applyNumberFormat="0" applyBorder="0" applyAlignment="0" applyProtection="0"/>
    <xf numFmtId="166" fontId="4" fillId="0" borderId="0">
      <protection locked="0"/>
    </xf>
    <xf numFmtId="166" fontId="4" fillId="0" borderId="0">
      <protection locked="0"/>
    </xf>
    <xf numFmtId="5" fontId="4" fillId="0" borderId="0" applyFill="0" applyBorder="0" applyAlignment="0" applyProtection="0"/>
    <xf numFmtId="180" fontId="4" fillId="0" borderId="0" applyFill="0" applyBorder="0" applyAlignment="0" applyProtection="0"/>
    <xf numFmtId="38" fontId="5" fillId="37" borderId="0" applyNumberFormat="0" applyBorder="0" applyAlignment="0" applyProtection="0"/>
    <xf numFmtId="166" fontId="4" fillId="0" borderId="0">
      <protection locked="0"/>
    </xf>
    <xf numFmtId="2" fontId="4" fillId="0" borderId="0" applyFill="0" applyBorder="0" applyAlignment="0" applyProtection="0"/>
    <xf numFmtId="2" fontId="4" fillId="0" borderId="0" applyFill="0" applyBorder="0" applyAlignment="0" applyProtection="0"/>
    <xf numFmtId="38" fontId="5" fillId="37" borderId="0" applyNumberFormat="0" applyBorder="0" applyAlignment="0" applyProtection="0"/>
    <xf numFmtId="166" fontId="4" fillId="0" borderId="0">
      <protection locked="0"/>
    </xf>
    <xf numFmtId="10" fontId="5" fillId="38" borderId="51" applyNumberFormat="0" applyBorder="0" applyAlignment="0" applyProtection="0"/>
    <xf numFmtId="166" fontId="4" fillId="0" borderId="0">
      <protection locked="0"/>
    </xf>
    <xf numFmtId="166" fontId="4" fillId="0" borderId="0">
      <protection locked="0"/>
    </xf>
    <xf numFmtId="10" fontId="5" fillId="38" borderId="51" applyNumberFormat="0" applyBorder="0" applyAlignment="0" applyProtection="0"/>
    <xf numFmtId="180" fontId="4" fillId="0" borderId="0" applyFill="0" applyBorder="0" applyAlignment="0" applyProtection="0"/>
    <xf numFmtId="5" fontId="4" fillId="0" borderId="0" applyFill="0" applyBorder="0" applyAlignment="0" applyProtection="0"/>
    <xf numFmtId="182" fontId="4" fillId="0" borderId="34">
      <alignment horizontal="justify" vertical="top" wrapText="1"/>
    </xf>
    <xf numFmtId="37" fontId="4" fillId="0" borderId="0" applyFill="0" applyBorder="0" applyAlignment="0" applyProtection="0"/>
    <xf numFmtId="38" fontId="4" fillId="0" borderId="0">
      <alignment horizontal="left" wrapText="1"/>
    </xf>
    <xf numFmtId="0" fontId="4" fillId="0" borderId="45" applyNumberFormat="0" applyFill="0" applyAlignment="0" applyProtection="0"/>
    <xf numFmtId="38" fontId="16" fillId="0" borderId="49" applyFill="0" applyBorder="0" applyAlignment="0" applyProtection="0">
      <protection locked="0"/>
    </xf>
    <xf numFmtId="5" fontId="4" fillId="0" borderId="0" applyFill="0" applyBorder="0" applyAlignment="0" applyProtection="0"/>
    <xf numFmtId="182" fontId="4" fillId="0" borderId="34">
      <alignment horizontal="justify" vertical="top" wrapText="1"/>
    </xf>
    <xf numFmtId="37" fontId="4" fillId="0" borderId="0" applyFill="0" applyBorder="0" applyAlignment="0" applyProtection="0"/>
    <xf numFmtId="38" fontId="4" fillId="0" borderId="0">
      <alignment horizontal="left" wrapText="1"/>
    </xf>
    <xf numFmtId="0" fontId="4" fillId="0" borderId="45" applyNumberFormat="0" applyFill="0" applyAlignment="0" applyProtection="0"/>
    <xf numFmtId="38" fontId="16" fillId="0" borderId="49" applyFill="0" applyBorder="0" applyAlignment="0" applyProtection="0">
      <protection locked="0"/>
    </xf>
    <xf numFmtId="10" fontId="4" fillId="0" borderId="0" applyFont="0" applyFill="0" applyBorder="0" applyAlignment="0" applyProtection="0"/>
    <xf numFmtId="182" fontId="4" fillId="0" borderId="34">
      <alignment horizontal="justify" vertical="top" wrapText="1"/>
    </xf>
    <xf numFmtId="38" fontId="4" fillId="0" borderId="0">
      <alignment horizontal="left" wrapText="1"/>
    </xf>
    <xf numFmtId="0" fontId="4" fillId="0" borderId="45" applyNumberFormat="0" applyFill="0" applyAlignment="0" applyProtection="0"/>
    <xf numFmtId="38" fontId="16" fillId="0" borderId="49" applyFill="0" applyBorder="0" applyAlignment="0" applyProtection="0">
      <protection locked="0"/>
    </xf>
    <xf numFmtId="0" fontId="128" fillId="42" borderId="0" applyNumberFormat="0" applyBorder="0" applyAlignment="0" applyProtection="0"/>
    <xf numFmtId="37" fontId="4" fillId="0" borderId="0" applyFill="0" applyBorder="0" applyAlignment="0" applyProtection="0"/>
    <xf numFmtId="0" fontId="92" fillId="70" borderId="0" applyNumberFormat="0" applyBorder="0" applyAlignment="0" applyProtection="0"/>
    <xf numFmtId="5" fontId="4" fillId="0" borderId="0" applyFill="0" applyBorder="0" applyAlignment="0" applyProtection="0"/>
    <xf numFmtId="0" fontId="93" fillId="42" borderId="0" applyNumberFormat="0" applyBorder="0" applyAlignment="0" applyProtection="0"/>
    <xf numFmtId="0" fontId="4" fillId="0" borderId="45" applyNumberFormat="0" applyFill="0" applyAlignment="0" applyProtection="0"/>
    <xf numFmtId="180" fontId="4" fillId="0" borderId="0" applyFill="0" applyBorder="0" applyAlignment="0" applyProtection="0"/>
    <xf numFmtId="0" fontId="99" fillId="0" borderId="0" applyNumberFormat="0" applyFill="0" applyBorder="0" applyAlignment="0" applyProtection="0"/>
    <xf numFmtId="0" fontId="126" fillId="0" borderId="0" applyNumberFormat="0" applyFill="0" applyBorder="0" applyAlignment="0" applyProtection="0"/>
    <xf numFmtId="2" fontId="4" fillId="0" borderId="0" applyFill="0" applyBorder="0" applyAlignment="0" applyProtection="0"/>
    <xf numFmtId="0" fontId="100" fillId="62" borderId="0" applyNumberFormat="0" applyBorder="0" applyAlignment="0" applyProtection="0"/>
    <xf numFmtId="0" fontId="117" fillId="64" borderId="0" applyNumberFormat="0" applyBorder="0" applyAlignment="0" applyProtection="0"/>
    <xf numFmtId="37" fontId="4" fillId="0" borderId="0" applyFill="0" applyBorder="0" applyAlignment="0" applyProtection="0"/>
    <xf numFmtId="0" fontId="92" fillId="44" borderId="0" applyNumberFormat="0" applyBorder="0" applyAlignment="0" applyProtection="0"/>
    <xf numFmtId="0" fontId="102" fillId="0" borderId="0" applyNumberFormat="0" applyFill="0" applyBorder="0" applyAlignment="0" applyProtection="0"/>
    <xf numFmtId="0" fontId="165" fillId="0" borderId="57" applyNumberFormat="0" applyFill="0" applyAlignment="0" applyProtection="0"/>
    <xf numFmtId="0" fontId="165" fillId="0" borderId="57" applyNumberFormat="0" applyFill="0" applyAlignment="0" applyProtection="0"/>
    <xf numFmtId="0" fontId="78" fillId="0" borderId="0" applyNumberFormat="0" applyFill="0" applyBorder="0" applyAlignment="0" applyProtection="0"/>
    <xf numFmtId="0" fontId="166" fillId="0" borderId="58" applyNumberFormat="0" applyFill="0" applyAlignment="0" applyProtection="0"/>
    <xf numFmtId="0" fontId="166" fillId="0" borderId="58" applyNumberFormat="0" applyFill="0" applyAlignment="0" applyProtection="0"/>
    <xf numFmtId="0" fontId="104" fillId="0" borderId="39" applyNumberFormat="0" applyFill="0" applyAlignment="0" applyProtection="0"/>
    <xf numFmtId="0" fontId="167" fillId="0" borderId="59" applyNumberFormat="0" applyFill="0" applyAlignment="0" applyProtection="0"/>
    <xf numFmtId="0" fontId="104" fillId="0" borderId="0" applyNumberFormat="0" applyFill="0" applyBorder="0" applyAlignment="0" applyProtection="0"/>
    <xf numFmtId="0" fontId="167" fillId="0" borderId="0" applyNumberFormat="0" applyFill="0" applyBorder="0" applyAlignment="0" applyProtection="0"/>
    <xf numFmtId="166" fontId="4" fillId="0" borderId="0">
      <protection locked="0"/>
    </xf>
    <xf numFmtId="166" fontId="4" fillId="0" borderId="0">
      <protection locked="0"/>
    </xf>
    <xf numFmtId="0" fontId="105" fillId="65" borderId="55" applyNumberFormat="0" applyAlignment="0" applyProtection="0"/>
    <xf numFmtId="0" fontId="91" fillId="45" borderId="0" applyNumberFormat="0" applyBorder="0" applyAlignment="0" applyProtection="0"/>
    <xf numFmtId="0" fontId="120" fillId="39" borderId="24" applyNumberFormat="0" applyAlignment="0" applyProtection="0"/>
    <xf numFmtId="0" fontId="167" fillId="0" borderId="59" applyNumberFormat="0" applyFill="0" applyAlignment="0" applyProtection="0"/>
    <xf numFmtId="0" fontId="107" fillId="0" borderId="40" applyNumberFormat="0" applyFill="0" applyAlignment="0" applyProtection="0"/>
    <xf numFmtId="0" fontId="168" fillId="0" borderId="60" applyNumberFormat="0" applyFill="0" applyAlignment="0" applyProtection="0"/>
    <xf numFmtId="0" fontId="108" fillId="39" borderId="0" applyNumberFormat="0" applyBorder="0" applyAlignment="0" applyProtection="0"/>
    <xf numFmtId="0" fontId="169" fillId="6" borderId="0" applyNumberFormat="0" applyBorder="0" applyAlignment="0" applyProtection="0"/>
    <xf numFmtId="0" fontId="3" fillId="0" borderId="0"/>
    <xf numFmtId="0" fontId="3" fillId="0" borderId="0"/>
    <xf numFmtId="0" fontId="92" fillId="68" borderId="0" applyNumberFormat="0" applyBorder="0" applyAlignment="0" applyProtection="0"/>
    <xf numFmtId="0" fontId="4" fillId="0" borderId="45" applyNumberFormat="0" applyFill="0" applyAlignment="0" applyProtection="0"/>
    <xf numFmtId="0" fontId="3" fillId="64" borderId="0" applyNumberFormat="0" applyBorder="0" applyAlignment="0" applyProtection="0"/>
    <xf numFmtId="0" fontId="128" fillId="79" borderId="0" applyNumberFormat="0" applyBorder="0" applyAlignment="0" applyProtection="0"/>
    <xf numFmtId="0" fontId="4" fillId="0" borderId="45" applyNumberFormat="0" applyFill="0" applyAlignment="0" applyProtection="0"/>
    <xf numFmtId="0" fontId="107" fillId="0" borderId="40" applyNumberFormat="0" applyFill="0" applyAlignment="0" applyProtection="0"/>
    <xf numFmtId="0" fontId="166" fillId="0" borderId="58"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104" fillId="0" borderId="0" applyNumberFormat="0" applyFill="0" applyBorder="0" applyAlignment="0" applyProtection="0"/>
    <xf numFmtId="0" fontId="91" fillId="65" borderId="0" applyNumberFormat="0" applyBorder="0" applyAlignment="0" applyProtection="0"/>
    <xf numFmtId="0" fontId="92" fillId="69" borderId="0" applyNumberFormat="0" applyBorder="0" applyAlignment="0" applyProtection="0"/>
    <xf numFmtId="0" fontId="4" fillId="0" borderId="45" applyNumberFormat="0" applyFill="0" applyAlignment="0" applyProtection="0"/>
    <xf numFmtId="0" fontId="91" fillId="61"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92" fillId="50" borderId="0" applyNumberFormat="0" applyBorder="0" applyAlignment="0" applyProtection="0"/>
    <xf numFmtId="0" fontId="4" fillId="0" borderId="45" applyNumberFormat="0" applyFill="0" applyAlignment="0" applyProtection="0"/>
    <xf numFmtId="0" fontId="169" fillId="6" borderId="0" applyNumberFormat="0" applyBorder="0" applyAlignment="0" applyProtection="0"/>
    <xf numFmtId="0" fontId="4" fillId="0" borderId="45" applyNumberFormat="0" applyFill="0" applyAlignment="0" applyProtection="0"/>
    <xf numFmtId="166" fontId="4" fillId="0" borderId="0">
      <protection locked="0"/>
    </xf>
    <xf numFmtId="0" fontId="91" fillId="73" borderId="61" applyNumberFormat="0" applyFont="0" applyAlignment="0" applyProtection="0"/>
    <xf numFmtId="0" fontId="91" fillId="10" borderId="28" applyNumberFormat="0" applyFont="0" applyAlignment="0" applyProtection="0"/>
    <xf numFmtId="0" fontId="109" fillId="71" borderId="62" applyNumberFormat="0" applyAlignment="0" applyProtection="0"/>
    <xf numFmtId="0" fontId="121" fillId="80" borderId="25" applyNumberFormat="0" applyAlignment="0" applyProtection="0"/>
    <xf numFmtId="9" fontId="155" fillId="0" borderId="0"/>
    <xf numFmtId="182" fontId="4" fillId="0" borderId="34">
      <alignment horizontal="justify" vertical="top" wrapText="1"/>
    </xf>
    <xf numFmtId="0" fontId="78" fillId="0" borderId="0" applyNumberFormat="0" applyFill="0" applyBorder="0" applyAlignment="0" applyProtection="0"/>
    <xf numFmtId="38" fontId="4" fillId="0" borderId="0">
      <alignment horizontal="left" wrapText="1"/>
    </xf>
    <xf numFmtId="0" fontId="128" fillId="44" borderId="0" applyNumberFormat="0" applyBorder="0" applyAlignment="0" applyProtection="0"/>
    <xf numFmtId="0" fontId="4" fillId="0" borderId="45" applyNumberFormat="0" applyFill="0" applyAlignment="0" applyProtection="0"/>
    <xf numFmtId="0" fontId="11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4" fillId="0" borderId="45" applyNumberFormat="0" applyFill="0" applyAlignment="0" applyProtection="0"/>
    <xf numFmtId="0" fontId="127" fillId="0" borderId="64" applyNumberFormat="0" applyFill="0" applyAlignment="0" applyProtection="0"/>
    <xf numFmtId="0" fontId="127" fillId="0" borderId="64" applyNumberFormat="0" applyFill="0" applyAlignment="0" applyProtection="0"/>
    <xf numFmtId="0" fontId="4" fillId="0" borderId="45" applyNumberFormat="0" applyFill="0" applyAlignment="0" applyProtection="0"/>
    <xf numFmtId="0" fontId="128" fillId="44" borderId="0" applyNumberFormat="0" applyBorder="0" applyAlignment="0" applyProtection="0"/>
    <xf numFmtId="0" fontId="92" fillId="47" borderId="0" applyNumberFormat="0" applyBorder="0" applyAlignment="0" applyProtection="0"/>
    <xf numFmtId="0" fontId="128" fillId="27" borderId="0" applyNumberFormat="0" applyBorder="0" applyAlignment="0" applyProtection="0"/>
    <xf numFmtId="0" fontId="92" fillId="68" borderId="0" applyNumberFormat="0" applyBorder="0" applyAlignment="0" applyProtection="0"/>
    <xf numFmtId="0" fontId="91" fillId="63" borderId="0" applyNumberFormat="0" applyBorder="0" applyAlignment="0" applyProtection="0"/>
    <xf numFmtId="0" fontId="113" fillId="0" borderId="0" applyNumberFormat="0" applyFill="0" applyBorder="0" applyAlignment="0" applyProtection="0"/>
    <xf numFmtId="0" fontId="125" fillId="0" borderId="0" applyNumberFormat="0" applyFill="0" applyBorder="0" applyAlignment="0" applyProtection="0"/>
    <xf numFmtId="0" fontId="8" fillId="0" borderId="0"/>
    <xf numFmtId="0" fontId="78" fillId="0" borderId="0" applyNumberFormat="0" applyFill="0" applyBorder="0" applyAlignment="0" applyProtection="0"/>
    <xf numFmtId="0" fontId="110" fillId="0" borderId="0" applyNumberFormat="0" applyFill="0" applyBorder="0" applyAlignment="0" applyProtection="0"/>
    <xf numFmtId="0" fontId="91" fillId="66" borderId="0" applyNumberFormat="0" applyBorder="0" applyAlignment="0" applyProtection="0"/>
    <xf numFmtId="0" fontId="128" fillId="47" borderId="0" applyNumberFormat="0" applyBorder="0" applyAlignment="0" applyProtection="0"/>
    <xf numFmtId="0" fontId="104" fillId="0" borderId="39"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126" fillId="0" borderId="0" applyNumberFormat="0" applyFill="0" applyBorder="0" applyAlignment="0" applyProtection="0"/>
    <xf numFmtId="0" fontId="91" fillId="63" borderId="0" applyNumberFormat="0" applyBorder="0" applyAlignment="0" applyProtection="0"/>
    <xf numFmtId="0" fontId="118" fillId="63" borderId="0" applyNumberFormat="0" applyBorder="0" applyAlignment="0" applyProtection="0"/>
    <xf numFmtId="0" fontId="127" fillId="0" borderId="64" applyNumberFormat="0" applyFill="0" applyAlignment="0" applyProtection="0"/>
    <xf numFmtId="0" fontId="92" fillId="43" borderId="0" applyNumberFormat="0" applyBorder="0" applyAlignment="0" applyProtection="0"/>
    <xf numFmtId="0" fontId="127" fillId="0" borderId="64" applyNumberFormat="0" applyFill="0" applyAlignment="0" applyProtection="0"/>
    <xf numFmtId="0" fontId="127" fillId="0" borderId="64" applyNumberFormat="0" applyFill="0" applyAlignment="0" applyProtection="0"/>
    <xf numFmtId="0" fontId="126" fillId="0" borderId="0" applyNumberFormat="0" applyFill="0" applyBorder="0" applyAlignment="0" applyProtection="0"/>
    <xf numFmtId="0" fontId="127" fillId="0" borderId="64" applyNumberFormat="0" applyFill="0" applyAlignment="0" applyProtection="0"/>
    <xf numFmtId="0" fontId="8" fillId="0" borderId="0"/>
    <xf numFmtId="0" fontId="108" fillId="39" borderId="0" applyNumberFormat="0" applyBorder="0" applyAlignment="0" applyProtection="0"/>
    <xf numFmtId="0" fontId="91" fillId="42" borderId="0" applyNumberFormat="0" applyBorder="0" applyAlignment="0" applyProtection="0"/>
    <xf numFmtId="182" fontId="4" fillId="0" borderId="34">
      <alignment horizontal="justify" vertical="top" wrapText="1"/>
    </xf>
    <xf numFmtId="0" fontId="166" fillId="0" borderId="58" applyNumberFormat="0" applyFill="0" applyAlignment="0" applyProtection="0"/>
    <xf numFmtId="0" fontId="109" fillId="71" borderId="62" applyNumberFormat="0" applyAlignment="0" applyProtection="0"/>
    <xf numFmtId="0" fontId="4" fillId="0" borderId="45" applyNumberFormat="0" applyFill="0" applyAlignment="0" applyProtection="0"/>
    <xf numFmtId="0" fontId="4" fillId="0" borderId="45" applyNumberFormat="0" applyFill="0" applyAlignment="0" applyProtection="0"/>
    <xf numFmtId="4" fontId="171" fillId="0" borderId="0" applyFont="0" applyFill="0" applyBorder="0" applyAlignment="0" applyProtection="0"/>
    <xf numFmtId="9" fontId="155" fillId="0" borderId="0"/>
    <xf numFmtId="0" fontId="172" fillId="0" borderId="0" applyNumberFormat="0" applyFill="0" applyBorder="0" applyAlignment="0" applyProtection="0"/>
    <xf numFmtId="0" fontId="173" fillId="0" borderId="0" applyNumberFormat="0" applyFill="0" applyBorder="0" applyAlignment="0" applyProtection="0"/>
    <xf numFmtId="0" fontId="171" fillId="0" borderId="45" applyNumberFormat="0" applyFont="0" applyFill="0" applyAlignment="0" applyProtection="0"/>
    <xf numFmtId="0" fontId="4" fillId="0" borderId="45" applyNumberFormat="0" applyFill="0" applyAlignment="0" applyProtection="0"/>
    <xf numFmtId="0" fontId="91" fillId="63" borderId="0" applyNumberFormat="0" applyBorder="0" applyAlignment="0" applyProtection="0"/>
    <xf numFmtId="0" fontId="165" fillId="0" borderId="57"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92" fillId="69"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165" fillId="0" borderId="57" applyNumberFormat="0" applyFill="0" applyAlignment="0" applyProtection="0"/>
    <xf numFmtId="0" fontId="3" fillId="73"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2" fontId="4" fillId="0" borderId="0" applyFill="0" applyBorder="0" applyAlignment="0" applyProtection="0"/>
    <xf numFmtId="0" fontId="4" fillId="0" borderId="45" applyNumberFormat="0" applyFill="0" applyAlignment="0" applyProtection="0"/>
    <xf numFmtId="0" fontId="3" fillId="66" borderId="0" applyNumberFormat="0" applyBorder="0" applyAlignment="0" applyProtection="0"/>
    <xf numFmtId="0" fontId="165" fillId="0" borderId="57" applyNumberFormat="0" applyFill="0" applyAlignment="0" applyProtection="0"/>
    <xf numFmtId="0" fontId="3" fillId="64" borderId="0" applyNumberFormat="0" applyBorder="0" applyAlignment="0" applyProtection="0"/>
    <xf numFmtId="0" fontId="4" fillId="0" borderId="45" applyNumberFormat="0" applyFill="0" applyAlignment="0" applyProtection="0"/>
    <xf numFmtId="0" fontId="91" fillId="61" borderId="0" applyNumberFormat="0" applyBorder="0" applyAlignment="0" applyProtection="0"/>
    <xf numFmtId="2" fontId="4" fillId="0" borderId="0" applyFill="0" applyBorder="0" applyAlignment="0" applyProtection="0"/>
    <xf numFmtId="0" fontId="4" fillId="0" borderId="45" applyNumberFormat="0" applyFill="0" applyAlignment="0" applyProtection="0"/>
    <xf numFmtId="0" fontId="92" fillId="69" borderId="0" applyNumberFormat="0" applyBorder="0" applyAlignment="0" applyProtection="0"/>
    <xf numFmtId="0" fontId="91" fillId="63"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167" fillId="0" borderId="59" applyNumberFormat="0" applyFill="0" applyAlignment="0" applyProtection="0"/>
    <xf numFmtId="0" fontId="4" fillId="0" borderId="45" applyNumberFormat="0" applyFill="0" applyAlignment="0" applyProtection="0"/>
    <xf numFmtId="0" fontId="128" fillId="79" borderId="0" applyNumberFormat="0" applyBorder="0" applyAlignment="0" applyProtection="0"/>
    <xf numFmtId="0" fontId="128" fillId="64" borderId="0" applyNumberFormat="0" applyBorder="0" applyAlignment="0" applyProtection="0"/>
    <xf numFmtId="0" fontId="4" fillId="0" borderId="45" applyNumberFormat="0" applyFill="0" applyAlignment="0" applyProtection="0"/>
    <xf numFmtId="0" fontId="92" fillId="68"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3" fillId="65" borderId="0" applyNumberFormat="0" applyBorder="0" applyAlignment="0" applyProtection="0"/>
    <xf numFmtId="0" fontId="4" fillId="0" borderId="45" applyNumberFormat="0" applyFill="0" applyAlignment="0" applyProtection="0"/>
    <xf numFmtId="0" fontId="128" fillId="45" borderId="0" applyNumberFormat="0" applyBorder="0" applyAlignment="0" applyProtection="0"/>
    <xf numFmtId="0" fontId="170" fillId="0" borderId="0" applyNumberFormat="0" applyFill="0" applyBorder="0" applyAlignment="0" applyProtection="0"/>
    <xf numFmtId="166" fontId="4" fillId="0" borderId="0">
      <protection locked="0"/>
    </xf>
    <xf numFmtId="0" fontId="173" fillId="0" borderId="0" applyNumberFormat="0" applyFill="0" applyBorder="0" applyAlignment="0" applyProtection="0"/>
    <xf numFmtId="0" fontId="4" fillId="0" borderId="45" applyNumberFormat="0" applyFill="0" applyAlignment="0" applyProtection="0"/>
    <xf numFmtId="180" fontId="4" fillId="0" borderId="0" applyFill="0" applyBorder="0" applyAlignment="0" applyProtection="0"/>
    <xf numFmtId="0" fontId="92" fillId="48" borderId="0" applyNumberFormat="0" applyBorder="0" applyAlignment="0" applyProtection="0"/>
    <xf numFmtId="0" fontId="4" fillId="0" borderId="45" applyNumberFormat="0" applyFill="0" applyAlignment="0" applyProtection="0"/>
    <xf numFmtId="0" fontId="91" fillId="61"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128" fillId="47" borderId="0" applyNumberFormat="0" applyBorder="0" applyAlignment="0" applyProtection="0"/>
    <xf numFmtId="0" fontId="4" fillId="0" borderId="45" applyNumberFormat="0" applyFill="0" applyAlignment="0" applyProtection="0"/>
    <xf numFmtId="0" fontId="92" fillId="44" borderId="0" applyNumberFormat="0" applyBorder="0" applyAlignment="0" applyProtection="0"/>
    <xf numFmtId="0" fontId="113" fillId="0" borderId="0" applyNumberFormat="0" applyFill="0" applyBorder="0" applyAlignment="0" applyProtection="0"/>
    <xf numFmtId="0" fontId="4" fillId="0" borderId="45" applyNumberFormat="0" applyFill="0" applyAlignment="0" applyProtection="0"/>
    <xf numFmtId="0" fontId="128" fillId="78" borderId="0" applyNumberFormat="0" applyBorder="0" applyAlignment="0" applyProtection="0"/>
    <xf numFmtId="0" fontId="171" fillId="0" borderId="45" applyNumberFormat="0" applyFont="0" applyFill="0" applyAlignment="0" applyProtection="0"/>
    <xf numFmtId="0" fontId="4" fillId="0" borderId="45" applyNumberFormat="0" applyFill="0" applyAlignment="0" applyProtection="0"/>
    <xf numFmtId="0" fontId="92" fillId="70" borderId="0" applyNumberFormat="0" applyBorder="0" applyAlignment="0" applyProtection="0"/>
    <xf numFmtId="0" fontId="173" fillId="0" borderId="0" applyNumberFormat="0" applyFill="0" applyBorder="0" applyAlignment="0" applyProtection="0"/>
    <xf numFmtId="0" fontId="172" fillId="0" borderId="0" applyNumberFormat="0" applyFill="0" applyBorder="0" applyAlignment="0" applyProtection="0"/>
    <xf numFmtId="0" fontId="128" fillId="43" borderId="0" applyNumberFormat="0" applyBorder="0" applyAlignment="0" applyProtection="0"/>
    <xf numFmtId="0" fontId="92" fillId="46" borderId="0" applyNumberFormat="0" applyBorder="0" applyAlignment="0" applyProtection="0"/>
    <xf numFmtId="0" fontId="4" fillId="0" borderId="45" applyNumberFormat="0" applyFill="0" applyAlignment="0" applyProtection="0"/>
    <xf numFmtId="0" fontId="91" fillId="64" borderId="0" applyNumberFormat="0" applyBorder="0" applyAlignment="0" applyProtection="0"/>
    <xf numFmtId="0" fontId="4" fillId="0" borderId="45" applyNumberFormat="0" applyFill="0" applyAlignment="0" applyProtection="0"/>
    <xf numFmtId="0" fontId="128" fillId="64" borderId="0" applyNumberFormat="0" applyBorder="0" applyAlignment="0" applyProtection="0"/>
    <xf numFmtId="0" fontId="3" fillId="28" borderId="0" applyNumberFormat="0" applyBorder="0" applyAlignment="0" applyProtection="0"/>
    <xf numFmtId="0" fontId="92" fillId="46" borderId="0" applyNumberFormat="0" applyBorder="0" applyAlignment="0" applyProtection="0"/>
    <xf numFmtId="0" fontId="92" fillId="69" borderId="0" applyNumberFormat="0" applyBorder="0" applyAlignment="0" applyProtection="0"/>
    <xf numFmtId="0" fontId="109" fillId="71" borderId="62" applyNumberFormat="0" applyAlignment="0" applyProtection="0"/>
    <xf numFmtId="4" fontId="171" fillId="0" borderId="0" applyFont="0" applyFill="0" applyBorder="0" applyAlignment="0" applyProtection="0"/>
    <xf numFmtId="0" fontId="4" fillId="0" borderId="45" applyNumberFormat="0" applyFill="0" applyAlignment="0" applyProtection="0"/>
    <xf numFmtId="0" fontId="128" fillId="42" borderId="0" applyNumberFormat="0" applyBorder="0" applyAlignment="0" applyProtection="0"/>
    <xf numFmtId="0" fontId="91" fillId="66" borderId="0" applyNumberFormat="0" applyBorder="0" applyAlignment="0" applyProtection="0"/>
    <xf numFmtId="0" fontId="165" fillId="0" borderId="57" applyNumberFormat="0" applyFill="0" applyAlignment="0" applyProtection="0"/>
    <xf numFmtId="0" fontId="3" fillId="42" borderId="0" applyNumberFormat="0" applyBorder="0" applyAlignment="0" applyProtection="0"/>
    <xf numFmtId="0" fontId="99" fillId="0" borderId="0" applyNumberFormat="0" applyFill="0" applyBorder="0" applyAlignment="0" applyProtection="0"/>
    <xf numFmtId="0" fontId="128" fillId="78" borderId="0" applyNumberFormat="0" applyBorder="0" applyAlignment="0" applyProtection="0"/>
    <xf numFmtId="0" fontId="91" fillId="63"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3" fillId="39" borderId="0" applyNumberFormat="0" applyBorder="0" applyAlignment="0" applyProtection="0"/>
    <xf numFmtId="0" fontId="8" fillId="0" borderId="0"/>
    <xf numFmtId="0" fontId="92" fillId="43" borderId="0" applyNumberFormat="0" applyBorder="0" applyAlignment="0" applyProtection="0"/>
    <xf numFmtId="0" fontId="92" fillId="48" borderId="0" applyNumberFormat="0" applyBorder="0" applyAlignment="0" applyProtection="0"/>
    <xf numFmtId="0" fontId="91" fillId="50" borderId="0" applyNumberFormat="0" applyBorder="0" applyAlignment="0" applyProtection="0"/>
    <xf numFmtId="0" fontId="104" fillId="0" borderId="39" applyNumberFormat="0" applyFill="0" applyAlignment="0" applyProtection="0"/>
    <xf numFmtId="0" fontId="3" fillId="17" borderId="0" applyNumberFormat="0" applyBorder="0" applyAlignment="0" applyProtection="0"/>
    <xf numFmtId="0" fontId="128" fillId="43" borderId="0" applyNumberFormat="0" applyBorder="0" applyAlignment="0" applyProtection="0"/>
    <xf numFmtId="0" fontId="127" fillId="0" borderId="64" applyNumberFormat="0" applyFill="0" applyAlignment="0" applyProtection="0"/>
    <xf numFmtId="0" fontId="120" fillId="39" borderId="24" applyNumberFormat="0" applyAlignment="0" applyProtection="0"/>
    <xf numFmtId="0" fontId="91" fillId="43" borderId="0" applyNumberFormat="0" applyBorder="0" applyAlignment="0" applyProtection="0"/>
    <xf numFmtId="0" fontId="107" fillId="0" borderId="40" applyNumberFormat="0" applyFill="0" applyAlignment="0" applyProtection="0"/>
    <xf numFmtId="0" fontId="4" fillId="0" borderId="45" applyNumberFormat="0" applyFill="0" applyAlignment="0" applyProtection="0"/>
    <xf numFmtId="0" fontId="109" fillId="71" borderId="62" applyNumberFormat="0" applyAlignment="0" applyProtection="0"/>
    <xf numFmtId="182" fontId="4" fillId="0" borderId="34">
      <alignment horizontal="justify" vertical="top" wrapText="1"/>
    </xf>
    <xf numFmtId="0" fontId="94" fillId="71" borderId="55" applyNumberFormat="0" applyAlignment="0" applyProtection="0"/>
    <xf numFmtId="0" fontId="171" fillId="0" borderId="45" applyNumberFormat="0" applyFont="0" applyFill="0" applyAlignment="0" applyProtection="0"/>
    <xf numFmtId="0" fontId="128" fillId="64" borderId="0" applyNumberFormat="0" applyBorder="0" applyAlignment="0" applyProtection="0"/>
    <xf numFmtId="0" fontId="95" fillId="72" borderId="36" applyNumberFormat="0" applyAlignment="0" applyProtection="0"/>
    <xf numFmtId="0" fontId="169" fillId="6" borderId="0" applyNumberFormat="0" applyBorder="0" applyAlignment="0" applyProtection="0"/>
    <xf numFmtId="0" fontId="91" fillId="45" borderId="0" applyNumberFormat="0" applyBorder="0" applyAlignment="0" applyProtection="0"/>
    <xf numFmtId="0" fontId="3" fillId="28" borderId="0" applyNumberFormat="0" applyBorder="0" applyAlignment="0" applyProtection="0"/>
    <xf numFmtId="0" fontId="3" fillId="17" borderId="0" applyNumberFormat="0" applyBorder="0" applyAlignment="0" applyProtection="0"/>
    <xf numFmtId="0" fontId="91" fillId="66" borderId="0" applyNumberFormat="0" applyBorder="0" applyAlignment="0" applyProtection="0"/>
    <xf numFmtId="0" fontId="4" fillId="0" borderId="45" applyNumberFormat="0" applyFill="0" applyAlignment="0" applyProtection="0"/>
    <xf numFmtId="0" fontId="3" fillId="64" borderId="0" applyNumberFormat="0" applyBorder="0" applyAlignment="0" applyProtection="0"/>
    <xf numFmtId="0" fontId="4" fillId="0" borderId="45" applyNumberFormat="0" applyFill="0" applyAlignment="0" applyProtection="0"/>
    <xf numFmtId="0" fontId="128" fillId="45" borderId="0" applyNumberFormat="0" applyBorder="0" applyAlignment="0" applyProtection="0"/>
    <xf numFmtId="4" fontId="171" fillId="0" borderId="0" applyFont="0" applyFill="0" applyBorder="0" applyAlignment="0" applyProtection="0"/>
    <xf numFmtId="0" fontId="168" fillId="0" borderId="60" applyNumberFormat="0" applyFill="0" applyAlignment="0" applyProtection="0"/>
    <xf numFmtId="0" fontId="92" fillId="67" borderId="0" applyNumberFormat="0" applyBorder="0" applyAlignment="0" applyProtection="0"/>
    <xf numFmtId="0" fontId="164" fillId="80" borderId="24" applyNumberFormat="0" applyAlignment="0" applyProtection="0"/>
    <xf numFmtId="0" fontId="107" fillId="0" borderId="40" applyNumberFormat="0" applyFill="0" applyAlignment="0" applyProtection="0"/>
    <xf numFmtId="0" fontId="127" fillId="0" borderId="64" applyNumberFormat="0" applyFill="0" applyAlignment="0" applyProtection="0"/>
    <xf numFmtId="0" fontId="4" fillId="0" borderId="45" applyNumberFormat="0" applyFill="0" applyAlignment="0" applyProtection="0"/>
    <xf numFmtId="0" fontId="3" fillId="73" borderId="0" applyNumberFormat="0" applyBorder="0" applyAlignment="0" applyProtection="0"/>
    <xf numFmtId="0" fontId="91" fillId="10" borderId="28" applyNumberFormat="0" applyFont="0" applyAlignment="0" applyProtection="0"/>
    <xf numFmtId="0" fontId="165" fillId="0" borderId="57" applyNumberFormat="0" applyFill="0" applyAlignment="0" applyProtection="0"/>
    <xf numFmtId="0" fontId="4" fillId="0" borderId="45" applyNumberFormat="0" applyFill="0" applyAlignment="0" applyProtection="0"/>
    <xf numFmtId="0" fontId="8" fillId="0" borderId="0"/>
    <xf numFmtId="0" fontId="3" fillId="64" borderId="0" applyNumberFormat="0" applyBorder="0" applyAlignment="0" applyProtection="0"/>
    <xf numFmtId="0" fontId="102" fillId="0" borderId="0" applyNumberFormat="0" applyFill="0" applyBorder="0" applyAlignment="0" applyProtection="0"/>
    <xf numFmtId="0" fontId="4" fillId="0" borderId="45" applyNumberFormat="0" applyFill="0" applyAlignment="0" applyProtection="0"/>
    <xf numFmtId="0" fontId="92" fillId="50" borderId="0" applyNumberFormat="0" applyBorder="0" applyAlignment="0" applyProtection="0"/>
    <xf numFmtId="0" fontId="126" fillId="0" borderId="0" applyNumberFormat="0" applyFill="0" applyBorder="0" applyAlignment="0" applyProtection="0"/>
    <xf numFmtId="0" fontId="8" fillId="0" borderId="0"/>
    <xf numFmtId="0" fontId="3" fillId="73" borderId="0" applyNumberFormat="0" applyBorder="0" applyAlignment="0" applyProtection="0"/>
    <xf numFmtId="0" fontId="91" fillId="45" borderId="0" applyNumberFormat="0" applyBorder="0" applyAlignment="0" applyProtection="0"/>
    <xf numFmtId="0" fontId="4" fillId="0" borderId="45" applyNumberFormat="0" applyFill="0" applyAlignment="0" applyProtection="0"/>
    <xf numFmtId="0" fontId="91" fillId="65" borderId="0" applyNumberFormat="0" applyBorder="0" applyAlignment="0" applyProtection="0"/>
    <xf numFmtId="0" fontId="91" fillId="61" borderId="0" applyNumberFormat="0" applyBorder="0" applyAlignment="0" applyProtection="0"/>
    <xf numFmtId="0" fontId="173" fillId="0" borderId="0" applyNumberFormat="0" applyFill="0" applyBorder="0" applyAlignment="0" applyProtection="0"/>
    <xf numFmtId="0" fontId="110" fillId="0" borderId="0" applyNumberFormat="0" applyFill="0" applyBorder="0" applyAlignment="0" applyProtection="0"/>
    <xf numFmtId="0" fontId="4" fillId="0" borderId="45" applyNumberFormat="0" applyFill="0" applyAlignment="0" applyProtection="0"/>
    <xf numFmtId="0" fontId="127" fillId="0" borderId="64" applyNumberFormat="0" applyFill="0" applyAlignment="0" applyProtection="0"/>
    <xf numFmtId="182" fontId="4" fillId="0" borderId="34">
      <alignment horizontal="justify" vertical="top" wrapText="1"/>
    </xf>
    <xf numFmtId="0" fontId="105" fillId="65" borderId="55" applyNumberFormat="0" applyAlignment="0" applyProtection="0"/>
    <xf numFmtId="0" fontId="8" fillId="0" borderId="0"/>
    <xf numFmtId="0" fontId="128" fillId="78" borderId="0" applyNumberFormat="0" applyBorder="0" applyAlignment="0" applyProtection="0"/>
    <xf numFmtId="0" fontId="92" fillId="68" borderId="0" applyNumberFormat="0" applyBorder="0" applyAlignment="0" applyProtection="0"/>
    <xf numFmtId="0" fontId="91" fillId="65" borderId="0" applyNumberFormat="0" applyBorder="0" applyAlignment="0" applyProtection="0"/>
    <xf numFmtId="0" fontId="4" fillId="0" borderId="45" applyNumberFormat="0" applyFill="0" applyAlignment="0" applyProtection="0"/>
    <xf numFmtId="166" fontId="4" fillId="0" borderId="0">
      <protection locked="0"/>
    </xf>
    <xf numFmtId="0" fontId="8" fillId="0" borderId="0"/>
    <xf numFmtId="0" fontId="92" fillId="48" borderId="0" applyNumberFormat="0" applyBorder="0" applyAlignment="0" applyProtection="0"/>
    <xf numFmtId="0" fontId="165" fillId="0" borderId="57" applyNumberFormat="0" applyFill="0" applyAlignment="0" applyProtection="0"/>
    <xf numFmtId="0" fontId="167" fillId="0" borderId="59" applyNumberFormat="0" applyFill="0" applyAlignment="0" applyProtection="0"/>
    <xf numFmtId="0" fontId="92" fillId="43" borderId="0" applyNumberFormat="0" applyBorder="0" applyAlignment="0" applyProtection="0"/>
    <xf numFmtId="4" fontId="171" fillId="0" borderId="0" applyFont="0" applyFill="0" applyBorder="0" applyAlignment="0" applyProtection="0"/>
    <xf numFmtId="0" fontId="4" fillId="0" borderId="45" applyNumberFormat="0" applyFill="0" applyAlignment="0" applyProtection="0"/>
    <xf numFmtId="0" fontId="117" fillId="64" borderId="0" applyNumberFormat="0" applyBorder="0" applyAlignment="0" applyProtection="0"/>
    <xf numFmtId="0" fontId="3" fillId="64" borderId="0" applyNumberFormat="0" applyBorder="0" applyAlignment="0" applyProtection="0"/>
    <xf numFmtId="0" fontId="3" fillId="73" borderId="0" applyNumberFormat="0" applyBorder="0" applyAlignment="0" applyProtection="0"/>
    <xf numFmtId="0" fontId="4" fillId="0" borderId="45" applyNumberFormat="0" applyFill="0" applyAlignment="0" applyProtection="0"/>
    <xf numFmtId="0" fontId="109" fillId="71" borderId="62" applyNumberFormat="0" applyAlignment="0" applyProtection="0"/>
    <xf numFmtId="0" fontId="3" fillId="73" borderId="0" applyNumberFormat="0" applyBorder="0" applyAlignment="0" applyProtection="0"/>
    <xf numFmtId="0" fontId="99" fillId="0" borderId="0" applyNumberFormat="0" applyFill="0" applyBorder="0" applyAlignment="0" applyProtection="0"/>
    <xf numFmtId="0" fontId="91" fillId="45" borderId="0" applyNumberFormat="0" applyBorder="0" applyAlignment="0" applyProtection="0"/>
    <xf numFmtId="180" fontId="4" fillId="0" borderId="0" applyFill="0" applyBorder="0" applyAlignment="0" applyProtection="0"/>
    <xf numFmtId="0" fontId="4" fillId="0" borderId="45" applyNumberFormat="0" applyFill="0" applyAlignment="0" applyProtection="0"/>
    <xf numFmtId="0" fontId="165" fillId="0" borderId="57" applyNumberFormat="0" applyFill="0" applyAlignment="0" applyProtection="0"/>
    <xf numFmtId="0" fontId="113" fillId="0" borderId="0" applyNumberFormat="0" applyFill="0" applyBorder="0" applyAlignment="0" applyProtection="0"/>
    <xf numFmtId="0" fontId="172" fillId="0" borderId="0" applyNumberFormat="0" applyFill="0" applyBorder="0" applyAlignment="0" applyProtection="0"/>
    <xf numFmtId="0" fontId="91" fillId="45" borderId="0" applyNumberFormat="0" applyBorder="0" applyAlignment="0" applyProtection="0"/>
    <xf numFmtId="0" fontId="128" fillId="45" borderId="0" applyNumberFormat="0" applyBorder="0" applyAlignment="0" applyProtection="0"/>
    <xf numFmtId="0" fontId="91" fillId="64" borderId="0" applyNumberFormat="0" applyBorder="0" applyAlignment="0" applyProtection="0"/>
    <xf numFmtId="0" fontId="3" fillId="0" borderId="0"/>
    <xf numFmtId="0" fontId="125" fillId="0" borderId="0" applyNumberFormat="0" applyFill="0" applyBorder="0" applyAlignment="0" applyProtection="0"/>
    <xf numFmtId="0" fontId="8" fillId="0" borderId="0"/>
    <xf numFmtId="0" fontId="3" fillId="0" borderId="0"/>
    <xf numFmtId="0" fontId="3" fillId="28" borderId="0" applyNumberFormat="0" applyBorder="0" applyAlignment="0" applyProtection="0"/>
    <xf numFmtId="0" fontId="165" fillId="0" borderId="57" applyNumberFormat="0" applyFill="0" applyAlignment="0" applyProtection="0"/>
    <xf numFmtId="0" fontId="3" fillId="39" borderId="0" applyNumberFormat="0" applyBorder="0" applyAlignment="0" applyProtection="0"/>
    <xf numFmtId="0" fontId="4" fillId="0" borderId="45" applyNumberFormat="0" applyFill="0" applyAlignment="0" applyProtection="0"/>
    <xf numFmtId="0" fontId="110" fillId="0" borderId="0" applyNumberFormat="0" applyFill="0" applyBorder="0" applyAlignment="0" applyProtection="0"/>
    <xf numFmtId="0" fontId="118" fillId="63" borderId="0" applyNumberFormat="0" applyBorder="0" applyAlignment="0" applyProtection="0"/>
    <xf numFmtId="0" fontId="4" fillId="0" borderId="45" applyNumberFormat="0" applyFill="0" applyAlignment="0" applyProtection="0"/>
    <xf numFmtId="0" fontId="128" fillId="27" borderId="0" applyNumberFormat="0" applyBorder="0" applyAlignment="0" applyProtection="0"/>
    <xf numFmtId="0" fontId="128" fillId="78" borderId="0" applyNumberFormat="0" applyBorder="0" applyAlignment="0" applyProtection="0"/>
    <xf numFmtId="0" fontId="4" fillId="0" borderId="45" applyNumberFormat="0" applyFill="0" applyAlignment="0" applyProtection="0"/>
    <xf numFmtId="0" fontId="92" fillId="50" borderId="0" applyNumberFormat="0" applyBorder="0" applyAlignment="0" applyProtection="0"/>
    <xf numFmtId="0" fontId="4" fillId="0" borderId="45" applyNumberFormat="0" applyFill="0" applyAlignment="0" applyProtection="0"/>
    <xf numFmtId="0" fontId="113" fillId="0" borderId="0" applyNumberFormat="0" applyFill="0" applyBorder="0" applyAlignment="0" applyProtection="0"/>
    <xf numFmtId="0" fontId="93" fillId="42" borderId="0" applyNumberFormat="0" applyBorder="0" applyAlignment="0" applyProtection="0"/>
    <xf numFmtId="0" fontId="165" fillId="0" borderId="57" applyNumberFormat="0" applyFill="0" applyAlignment="0" applyProtection="0"/>
    <xf numFmtId="0" fontId="8" fillId="0" borderId="0"/>
    <xf numFmtId="0" fontId="91" fillId="50" borderId="0" applyNumberFormat="0" applyBorder="0" applyAlignment="0" applyProtection="0"/>
    <xf numFmtId="0" fontId="169" fillId="6" borderId="0" applyNumberFormat="0" applyBorder="0" applyAlignment="0" applyProtection="0"/>
    <xf numFmtId="0" fontId="4" fillId="0" borderId="45" applyNumberFormat="0" applyFill="0" applyAlignment="0" applyProtection="0"/>
    <xf numFmtId="0" fontId="91" fillId="43" borderId="0" applyNumberFormat="0" applyBorder="0" applyAlignment="0" applyProtection="0"/>
    <xf numFmtId="0" fontId="92" fillId="68" borderId="0" applyNumberFormat="0" applyBorder="0" applyAlignment="0" applyProtection="0"/>
    <xf numFmtId="0" fontId="121" fillId="80" borderId="25" applyNumberFormat="0" applyAlignment="0" applyProtection="0"/>
    <xf numFmtId="0" fontId="91" fillId="42" borderId="0" applyNumberFormat="0" applyBorder="0" applyAlignment="0" applyProtection="0"/>
    <xf numFmtId="0" fontId="3" fillId="0" borderId="0"/>
    <xf numFmtId="0" fontId="4" fillId="0" borderId="45" applyNumberFormat="0" applyFill="0" applyAlignment="0" applyProtection="0"/>
    <xf numFmtId="0" fontId="169" fillId="6" borderId="0" applyNumberFormat="0" applyBorder="0" applyAlignment="0" applyProtection="0"/>
    <xf numFmtId="0" fontId="4" fillId="0" borderId="45" applyNumberFormat="0" applyFill="0" applyAlignment="0" applyProtection="0"/>
    <xf numFmtId="0" fontId="8" fillId="0" borderId="0"/>
    <xf numFmtId="0" fontId="105" fillId="65" borderId="55" applyNumberFormat="0" applyAlignment="0" applyProtection="0"/>
    <xf numFmtId="0" fontId="166" fillId="0" borderId="58" applyNumberFormat="0" applyFill="0" applyAlignment="0" applyProtection="0"/>
    <xf numFmtId="0" fontId="124" fillId="9" borderId="27" applyNumberFormat="0" applyAlignment="0" applyProtection="0"/>
    <xf numFmtId="0" fontId="3" fillId="73" borderId="0" applyNumberFormat="0" applyBorder="0" applyAlignment="0" applyProtection="0"/>
    <xf numFmtId="0" fontId="4" fillId="0" borderId="45" applyNumberFormat="0" applyFill="0" applyAlignment="0" applyProtection="0"/>
    <xf numFmtId="0" fontId="104" fillId="0" borderId="0" applyNumberFormat="0" applyFill="0" applyBorder="0" applyAlignment="0" applyProtection="0"/>
    <xf numFmtId="0" fontId="92" fillId="68" borderId="0" applyNumberFormat="0" applyBorder="0" applyAlignment="0" applyProtection="0"/>
    <xf numFmtId="38" fontId="4" fillId="0" borderId="0">
      <alignment horizontal="left" wrapText="1"/>
    </xf>
    <xf numFmtId="0" fontId="171" fillId="0" borderId="45" applyNumberFormat="0" applyFont="0" applyFill="0" applyAlignment="0" applyProtection="0"/>
    <xf numFmtId="0" fontId="3" fillId="64" borderId="0" applyNumberFormat="0" applyBorder="0" applyAlignment="0" applyProtection="0"/>
    <xf numFmtId="0" fontId="128" fillId="64" borderId="0" applyNumberFormat="0" applyBorder="0" applyAlignment="0" applyProtection="0"/>
    <xf numFmtId="0" fontId="99" fillId="0" borderId="0" applyNumberFormat="0" applyFill="0" applyBorder="0" applyAlignment="0" applyProtection="0"/>
    <xf numFmtId="0" fontId="3" fillId="73" borderId="0" applyNumberFormat="0" applyBorder="0" applyAlignment="0" applyProtection="0"/>
    <xf numFmtId="0" fontId="91" fillId="66" borderId="0" applyNumberFormat="0" applyBorder="0" applyAlignment="0" applyProtection="0"/>
    <xf numFmtId="0" fontId="128" fillId="47" borderId="0" applyNumberFormat="0" applyBorder="0" applyAlignment="0" applyProtection="0"/>
    <xf numFmtId="0" fontId="128" fillId="45" borderId="0" applyNumberFormat="0" applyBorder="0" applyAlignment="0" applyProtection="0"/>
    <xf numFmtId="0" fontId="4" fillId="0" borderId="45" applyNumberFormat="0" applyFill="0" applyAlignment="0" applyProtection="0"/>
    <xf numFmtId="0" fontId="107" fillId="0" borderId="40" applyNumberFormat="0" applyFill="0" applyAlignment="0" applyProtection="0"/>
    <xf numFmtId="0" fontId="93" fillId="42" borderId="0" applyNumberFormat="0" applyBorder="0" applyAlignment="0" applyProtection="0"/>
    <xf numFmtId="0" fontId="126" fillId="0" borderId="0" applyNumberFormat="0" applyFill="0" applyBorder="0" applyAlignment="0" applyProtection="0"/>
    <xf numFmtId="0" fontId="164" fillId="80" borderId="24" applyNumberFormat="0" applyAlignment="0" applyProtection="0"/>
    <xf numFmtId="0" fontId="91" fillId="10" borderId="28" applyNumberFormat="0" applyFont="0" applyAlignment="0" applyProtection="0"/>
    <xf numFmtId="0" fontId="104" fillId="0" borderId="39" applyNumberFormat="0" applyFill="0" applyAlignment="0" applyProtection="0"/>
    <xf numFmtId="0" fontId="165" fillId="0" borderId="57" applyNumberFormat="0" applyFill="0" applyAlignment="0" applyProtection="0"/>
    <xf numFmtId="166" fontId="4" fillId="0" borderId="0">
      <protection locked="0"/>
    </xf>
    <xf numFmtId="0" fontId="3" fillId="73" borderId="0" applyNumberFormat="0" applyBorder="0" applyAlignment="0" applyProtection="0"/>
    <xf numFmtId="0" fontId="128" fillId="45" borderId="0" applyNumberFormat="0" applyBorder="0" applyAlignment="0" applyProtection="0"/>
    <xf numFmtId="0" fontId="104" fillId="0" borderId="0" applyNumberFormat="0" applyFill="0" applyBorder="0" applyAlignment="0" applyProtection="0"/>
    <xf numFmtId="0" fontId="4" fillId="0" borderId="45" applyNumberFormat="0" applyFill="0" applyAlignment="0" applyProtection="0"/>
    <xf numFmtId="0" fontId="168" fillId="0" borderId="60" applyNumberFormat="0" applyFill="0" applyAlignment="0" applyProtection="0"/>
    <xf numFmtId="166" fontId="4" fillId="0" borderId="0">
      <protection locked="0"/>
    </xf>
    <xf numFmtId="0" fontId="173" fillId="0" borderId="0" applyNumberFormat="0" applyFill="0" applyBorder="0" applyAlignment="0" applyProtection="0"/>
    <xf numFmtId="0" fontId="127" fillId="0" borderId="64" applyNumberFormat="0" applyFill="0" applyAlignment="0" applyProtection="0"/>
    <xf numFmtId="0" fontId="4" fillId="0" borderId="45" applyNumberFormat="0" applyFill="0" applyAlignment="0" applyProtection="0"/>
    <xf numFmtId="0" fontId="100" fillId="62" borderId="0" applyNumberFormat="0" applyBorder="0" applyAlignment="0" applyProtection="0"/>
    <xf numFmtId="0" fontId="92" fillId="70" borderId="0" applyNumberFormat="0" applyBorder="0" applyAlignment="0" applyProtection="0"/>
    <xf numFmtId="0" fontId="167" fillId="0" borderId="59" applyNumberFormat="0" applyFill="0" applyAlignment="0" applyProtection="0"/>
    <xf numFmtId="0" fontId="4" fillId="0" borderId="45" applyNumberFormat="0" applyFill="0" applyAlignment="0" applyProtection="0"/>
    <xf numFmtId="0" fontId="100" fillId="62" borderId="0" applyNumberFormat="0" applyBorder="0" applyAlignment="0" applyProtection="0"/>
    <xf numFmtId="0" fontId="92" fillId="44" borderId="0" applyNumberFormat="0" applyBorder="0" applyAlignment="0" applyProtection="0"/>
    <xf numFmtId="0" fontId="4" fillId="0" borderId="45" applyNumberFormat="0" applyFill="0" applyAlignment="0" applyProtection="0"/>
    <xf numFmtId="0" fontId="91" fillId="73" borderId="61" applyNumberFormat="0" applyFont="0" applyAlignment="0" applyProtection="0"/>
    <xf numFmtId="0" fontId="4" fillId="0" borderId="45" applyNumberFormat="0" applyFill="0" applyAlignment="0" applyProtection="0"/>
    <xf numFmtId="0" fontId="4" fillId="0" borderId="45" applyNumberFormat="0" applyFill="0" applyAlignment="0" applyProtection="0"/>
    <xf numFmtId="0" fontId="91" fillId="62" borderId="0" applyNumberFormat="0" applyBorder="0" applyAlignment="0" applyProtection="0"/>
    <xf numFmtId="9" fontId="155" fillId="0" borderId="0"/>
    <xf numFmtId="0" fontId="128" fillId="78" borderId="0" applyNumberFormat="0" applyBorder="0" applyAlignment="0" applyProtection="0"/>
    <xf numFmtId="0" fontId="4" fillId="0" borderId="45" applyNumberFormat="0" applyFill="0" applyAlignment="0" applyProtection="0"/>
    <xf numFmtId="0" fontId="91" fillId="66" borderId="0" applyNumberFormat="0" applyBorder="0" applyAlignment="0" applyProtection="0"/>
    <xf numFmtId="0" fontId="8" fillId="0" borderId="0"/>
    <xf numFmtId="0" fontId="166" fillId="0" borderId="58" applyNumberFormat="0" applyFill="0" applyAlignment="0" applyProtection="0"/>
    <xf numFmtId="0" fontId="4" fillId="0" borderId="45" applyNumberFormat="0" applyFill="0" applyAlignment="0" applyProtection="0"/>
    <xf numFmtId="9" fontId="155" fillId="0" borderId="0"/>
    <xf numFmtId="0" fontId="121" fillId="80" borderId="25" applyNumberFormat="0" applyAlignment="0" applyProtection="0"/>
    <xf numFmtId="0" fontId="3" fillId="17" borderId="0" applyNumberFormat="0" applyBorder="0" applyAlignment="0" applyProtection="0"/>
    <xf numFmtId="166" fontId="4" fillId="0" borderId="0">
      <protection locked="0"/>
    </xf>
    <xf numFmtId="180" fontId="4" fillId="0" borderId="0" applyFill="0" applyBorder="0" applyAlignment="0" applyProtection="0"/>
    <xf numFmtId="182" fontId="4" fillId="0" borderId="34">
      <alignment horizontal="justify" vertical="top" wrapText="1"/>
    </xf>
    <xf numFmtId="0" fontId="91" fillId="42" borderId="0" applyNumberFormat="0" applyBorder="0" applyAlignment="0" applyProtection="0"/>
    <xf numFmtId="37" fontId="4" fillId="0" borderId="0" applyFill="0" applyBorder="0" applyAlignment="0" applyProtection="0"/>
    <xf numFmtId="0" fontId="171" fillId="0" borderId="45" applyNumberFormat="0" applyFont="0" applyFill="0" applyAlignment="0" applyProtection="0"/>
    <xf numFmtId="0" fontId="128" fillId="64" borderId="0" applyNumberFormat="0" applyBorder="0" applyAlignment="0" applyProtection="0"/>
    <xf numFmtId="4" fontId="171" fillId="0" borderId="0" applyFont="0" applyFill="0" applyBorder="0" applyAlignment="0" applyProtection="0"/>
    <xf numFmtId="0" fontId="125" fillId="0" borderId="0" applyNumberFormat="0" applyFill="0" applyBorder="0" applyAlignment="0" applyProtection="0"/>
    <xf numFmtId="0" fontId="102" fillId="0" borderId="0" applyNumberFormat="0" applyFill="0" applyBorder="0" applyAlignment="0" applyProtection="0"/>
    <xf numFmtId="0" fontId="118" fillId="63" borderId="0" applyNumberFormat="0" applyBorder="0" applyAlignment="0" applyProtection="0"/>
    <xf numFmtId="0" fontId="4" fillId="0" borderId="45" applyNumberFormat="0" applyFill="0" applyAlignment="0" applyProtection="0"/>
    <xf numFmtId="0" fontId="91" fillId="66" borderId="0" applyNumberFormat="0" applyBorder="0" applyAlignment="0" applyProtection="0"/>
    <xf numFmtId="0" fontId="91" fillId="73" borderId="61" applyNumberFormat="0" applyFont="0" applyAlignment="0" applyProtection="0"/>
    <xf numFmtId="0" fontId="166" fillId="0" borderId="58" applyNumberFormat="0" applyFill="0" applyAlignment="0" applyProtection="0"/>
    <xf numFmtId="0" fontId="91" fillId="66" borderId="0" applyNumberFormat="0" applyBorder="0" applyAlignment="0" applyProtection="0"/>
    <xf numFmtId="0" fontId="102" fillId="0" borderId="0" applyNumberFormat="0" applyFill="0" applyBorder="0" applyAlignment="0" applyProtection="0"/>
    <xf numFmtId="0" fontId="167" fillId="0" borderId="0" applyNumberFormat="0" applyFill="0" applyBorder="0" applyAlignment="0" applyProtection="0"/>
    <xf numFmtId="0" fontId="3" fillId="65" borderId="0" applyNumberFormat="0" applyBorder="0" applyAlignment="0" applyProtection="0"/>
    <xf numFmtId="0" fontId="91" fillId="63" borderId="0" applyNumberFormat="0" applyBorder="0" applyAlignment="0" applyProtection="0"/>
    <xf numFmtId="0" fontId="127" fillId="0" borderId="64" applyNumberFormat="0" applyFill="0" applyAlignment="0" applyProtection="0"/>
    <xf numFmtId="0" fontId="110" fillId="0" borderId="0" applyNumberFormat="0" applyFill="0" applyBorder="0" applyAlignment="0" applyProtection="0"/>
    <xf numFmtId="0" fontId="4" fillId="0" borderId="45" applyNumberFormat="0" applyFill="0" applyAlignment="0" applyProtection="0"/>
    <xf numFmtId="0" fontId="4" fillId="0" borderId="45" applyNumberFormat="0" applyFill="0" applyAlignment="0" applyProtection="0"/>
    <xf numFmtId="0" fontId="164" fillId="80" borderId="24" applyNumberFormat="0" applyAlignment="0" applyProtection="0"/>
    <xf numFmtId="0" fontId="164" fillId="80" borderId="24" applyNumberFormat="0" applyAlignment="0" applyProtection="0"/>
    <xf numFmtId="0" fontId="104" fillId="0" borderId="39" applyNumberFormat="0" applyFill="0" applyAlignment="0" applyProtection="0"/>
    <xf numFmtId="0" fontId="3" fillId="64" borderId="0" applyNumberFormat="0" applyBorder="0" applyAlignment="0" applyProtection="0"/>
    <xf numFmtId="0" fontId="91" fillId="10" borderId="28" applyNumberFormat="0" applyFont="0" applyAlignment="0" applyProtection="0"/>
    <xf numFmtId="0" fontId="8" fillId="0" borderId="0"/>
    <xf numFmtId="0" fontId="124" fillId="9" borderId="27" applyNumberFormat="0" applyAlignment="0" applyProtection="0"/>
    <xf numFmtId="5" fontId="4" fillId="0" borderId="0" applyFill="0" applyBorder="0" applyAlignment="0" applyProtection="0"/>
    <xf numFmtId="0" fontId="78" fillId="0" borderId="0" applyNumberFormat="0" applyFill="0" applyBorder="0" applyAlignment="0" applyProtection="0"/>
    <xf numFmtId="0" fontId="3" fillId="73" borderId="0" applyNumberFormat="0" applyBorder="0" applyAlignment="0" applyProtection="0"/>
    <xf numFmtId="0" fontId="4" fillId="0" borderId="45" applyNumberFormat="0" applyFill="0" applyAlignment="0" applyProtection="0"/>
    <xf numFmtId="0" fontId="3" fillId="66" borderId="0" applyNumberFormat="0" applyBorder="0" applyAlignment="0" applyProtection="0"/>
    <xf numFmtId="0" fontId="113" fillId="0" borderId="0" applyNumberFormat="0" applyFill="0" applyBorder="0" applyAlignment="0" applyProtection="0"/>
    <xf numFmtId="0" fontId="92" fillId="50" borderId="0" applyNumberFormat="0" applyBorder="0" applyAlignment="0" applyProtection="0"/>
    <xf numFmtId="0" fontId="91" fillId="66" borderId="0" applyNumberFormat="0" applyBorder="0" applyAlignment="0" applyProtection="0"/>
    <xf numFmtId="0" fontId="128" fillId="43" borderId="0" applyNumberFormat="0" applyBorder="0" applyAlignment="0" applyProtection="0"/>
    <xf numFmtId="0" fontId="92" fillId="47" borderId="0" applyNumberFormat="0" applyBorder="0" applyAlignment="0" applyProtection="0"/>
    <xf numFmtId="0" fontId="92" fillId="69" borderId="0" applyNumberFormat="0" applyBorder="0" applyAlignment="0" applyProtection="0"/>
    <xf numFmtId="0" fontId="91" fillId="64" borderId="0" applyNumberFormat="0" applyBorder="0" applyAlignment="0" applyProtection="0"/>
    <xf numFmtId="0" fontId="4" fillId="0" borderId="45" applyNumberFormat="0" applyFill="0" applyAlignment="0" applyProtection="0"/>
    <xf numFmtId="0" fontId="91" fillId="63" borderId="0" applyNumberFormat="0" applyBorder="0" applyAlignment="0" applyProtection="0"/>
    <xf numFmtId="0" fontId="3" fillId="64" borderId="0" applyNumberFormat="0" applyBorder="0" applyAlignment="0" applyProtection="0"/>
    <xf numFmtId="0" fontId="91" fillId="45" borderId="0" applyNumberFormat="0" applyBorder="0" applyAlignment="0" applyProtection="0"/>
    <xf numFmtId="182" fontId="4" fillId="0" borderId="34">
      <alignment horizontal="justify" vertical="top" wrapText="1"/>
    </xf>
    <xf numFmtId="0" fontId="91" fillId="63" borderId="0" applyNumberFormat="0" applyBorder="0" applyAlignment="0" applyProtection="0"/>
    <xf numFmtId="0" fontId="169" fillId="6" borderId="0" applyNumberFormat="0" applyBorder="0" applyAlignment="0" applyProtection="0"/>
    <xf numFmtId="0" fontId="4" fillId="0" borderId="45" applyNumberFormat="0" applyFill="0" applyAlignment="0" applyProtection="0"/>
    <xf numFmtId="0" fontId="91" fillId="43" borderId="0" applyNumberFormat="0" applyBorder="0" applyAlignment="0" applyProtection="0"/>
    <xf numFmtId="0" fontId="4" fillId="0" borderId="45" applyNumberFormat="0" applyFill="0" applyAlignment="0" applyProtection="0"/>
    <xf numFmtId="0" fontId="117" fillId="64" borderId="0" applyNumberFormat="0" applyBorder="0" applyAlignment="0" applyProtection="0"/>
    <xf numFmtId="0" fontId="3" fillId="73" borderId="0" applyNumberFormat="0" applyBorder="0" applyAlignment="0" applyProtection="0"/>
    <xf numFmtId="0" fontId="94" fillId="71" borderId="55" applyNumberFormat="0" applyAlignment="0" applyProtection="0"/>
    <xf numFmtId="0" fontId="124" fillId="9" borderId="27" applyNumberFormat="0" applyAlignment="0" applyProtection="0"/>
    <xf numFmtId="0" fontId="92" fillId="68" borderId="0" applyNumberFormat="0" applyBorder="0" applyAlignment="0" applyProtection="0"/>
    <xf numFmtId="0" fontId="91" fillId="66" borderId="0" applyNumberFormat="0" applyBorder="0" applyAlignment="0" applyProtection="0"/>
    <xf numFmtId="0" fontId="173" fillId="0" borderId="0" applyNumberFormat="0" applyFill="0" applyBorder="0" applyAlignment="0" applyProtection="0"/>
    <xf numFmtId="0" fontId="92" fillId="44" borderId="0" applyNumberFormat="0" applyBorder="0" applyAlignment="0" applyProtection="0"/>
    <xf numFmtId="0" fontId="91" fillId="10" borderId="28" applyNumberFormat="0" applyFont="0" applyAlignment="0" applyProtection="0"/>
    <xf numFmtId="0" fontId="95" fillId="72" borderId="36" applyNumberFormat="0" applyAlignment="0" applyProtection="0"/>
    <xf numFmtId="0" fontId="128" fillId="27" borderId="0" applyNumberFormat="0" applyBorder="0" applyAlignment="0" applyProtection="0"/>
    <xf numFmtId="0" fontId="91" fillId="63" borderId="0" applyNumberFormat="0" applyBorder="0" applyAlignment="0" applyProtection="0"/>
    <xf numFmtId="0" fontId="108" fillId="39" borderId="0" applyNumberFormat="0" applyBorder="0" applyAlignment="0" applyProtection="0"/>
    <xf numFmtId="0" fontId="107" fillId="0" borderId="40" applyNumberFormat="0" applyFill="0" applyAlignment="0" applyProtection="0"/>
    <xf numFmtId="0" fontId="3" fillId="64" borderId="0" applyNumberFormat="0" applyBorder="0" applyAlignment="0" applyProtection="0"/>
    <xf numFmtId="0" fontId="91" fillId="63" borderId="0" applyNumberFormat="0" applyBorder="0" applyAlignment="0" applyProtection="0"/>
    <xf numFmtId="0" fontId="4" fillId="0" borderId="45" applyNumberFormat="0" applyFill="0" applyAlignment="0" applyProtection="0"/>
    <xf numFmtId="0" fontId="128" fillId="78" borderId="0" applyNumberFormat="0" applyBorder="0" applyAlignment="0" applyProtection="0"/>
    <xf numFmtId="0" fontId="91" fillId="63" borderId="0" applyNumberFormat="0" applyBorder="0" applyAlignment="0" applyProtection="0"/>
    <xf numFmtId="0" fontId="105" fillId="65" borderId="55" applyNumberFormat="0" applyAlignment="0" applyProtection="0"/>
    <xf numFmtId="0" fontId="92" fillId="67" borderId="0" applyNumberFormat="0" applyBorder="0" applyAlignment="0" applyProtection="0"/>
    <xf numFmtId="0" fontId="92" fillId="70" borderId="0" applyNumberFormat="0" applyBorder="0" applyAlignment="0" applyProtection="0"/>
    <xf numFmtId="0" fontId="92" fillId="69" borderId="0" applyNumberFormat="0" applyBorder="0" applyAlignment="0" applyProtection="0"/>
    <xf numFmtId="0" fontId="4" fillId="0" borderId="45" applyNumberFormat="0" applyFill="0" applyAlignment="0" applyProtection="0"/>
    <xf numFmtId="0" fontId="118" fillId="63" borderId="0" applyNumberFormat="0" applyBorder="0" applyAlignment="0" applyProtection="0"/>
    <xf numFmtId="0" fontId="117" fillId="64"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172" fillId="0" borderId="0" applyNumberFormat="0" applyFill="0" applyBorder="0" applyAlignment="0" applyProtection="0"/>
    <xf numFmtId="0" fontId="91" fillId="63" borderId="0" applyNumberFormat="0" applyBorder="0" applyAlignment="0" applyProtection="0"/>
    <xf numFmtId="166" fontId="4" fillId="0" borderId="0">
      <protection locked="0"/>
    </xf>
    <xf numFmtId="0" fontId="128" fillId="64" borderId="0" applyNumberFormat="0" applyBorder="0" applyAlignment="0" applyProtection="0"/>
    <xf numFmtId="9" fontId="155" fillId="0" borderId="0"/>
    <xf numFmtId="0" fontId="94" fillId="71" borderId="55" applyNumberFormat="0" applyAlignment="0" applyProtection="0"/>
    <xf numFmtId="0" fontId="3" fillId="28" borderId="0" applyNumberFormat="0" applyBorder="0" applyAlignment="0" applyProtection="0"/>
    <xf numFmtId="0" fontId="170" fillId="0" borderId="0" applyNumberFormat="0" applyFill="0" applyBorder="0" applyAlignment="0" applyProtection="0"/>
    <xf numFmtId="0" fontId="4" fillId="0" borderId="45" applyNumberFormat="0" applyFill="0" applyAlignment="0" applyProtection="0"/>
    <xf numFmtId="0" fontId="125" fillId="0" borderId="0" applyNumberFormat="0" applyFill="0" applyBorder="0" applyAlignment="0" applyProtection="0"/>
    <xf numFmtId="0" fontId="92" fillId="46" borderId="0" applyNumberFormat="0" applyBorder="0" applyAlignment="0" applyProtection="0"/>
    <xf numFmtId="0" fontId="4" fillId="0" borderId="45" applyNumberFormat="0" applyFill="0" applyAlignment="0" applyProtection="0"/>
    <xf numFmtId="0" fontId="165" fillId="0" borderId="57" applyNumberFormat="0" applyFill="0" applyAlignment="0" applyProtection="0"/>
    <xf numFmtId="0" fontId="105" fillId="65" borderId="55" applyNumberFormat="0" applyAlignment="0" applyProtection="0"/>
    <xf numFmtId="0" fontId="92" fillId="43" borderId="0" applyNumberFormat="0" applyBorder="0" applyAlignment="0" applyProtection="0"/>
    <xf numFmtId="0" fontId="121" fillId="80" borderId="25" applyNumberFormat="0" applyAlignment="0" applyProtection="0"/>
    <xf numFmtId="0" fontId="92" fillId="48" borderId="0" applyNumberFormat="0" applyBorder="0" applyAlignment="0" applyProtection="0"/>
    <xf numFmtId="0" fontId="168" fillId="0" borderId="60" applyNumberFormat="0" applyFill="0" applyAlignment="0" applyProtection="0"/>
    <xf numFmtId="0" fontId="3" fillId="28" borderId="0" applyNumberFormat="0" applyBorder="0" applyAlignment="0" applyProtection="0"/>
    <xf numFmtId="38" fontId="4" fillId="0" borderId="0">
      <alignment horizontal="left" wrapText="1"/>
    </xf>
    <xf numFmtId="0" fontId="4" fillId="0" borderId="45" applyNumberFormat="0" applyFill="0" applyAlignment="0" applyProtection="0"/>
    <xf numFmtId="0" fontId="108" fillId="39" borderId="0" applyNumberFormat="0" applyBorder="0" applyAlignment="0" applyProtection="0"/>
    <xf numFmtId="4" fontId="171" fillId="0" borderId="0" applyFont="0" applyFill="0" applyBorder="0" applyAlignment="0" applyProtection="0"/>
    <xf numFmtId="0" fontId="128" fillId="64" borderId="0" applyNumberFormat="0" applyBorder="0" applyAlignment="0" applyProtection="0"/>
    <xf numFmtId="0" fontId="128" fillId="64" borderId="0" applyNumberFormat="0" applyBorder="0" applyAlignment="0" applyProtection="0"/>
    <xf numFmtId="0" fontId="91" fillId="63" borderId="0" applyNumberFormat="0" applyBorder="0" applyAlignment="0" applyProtection="0"/>
    <xf numFmtId="0" fontId="170" fillId="0" borderId="0" applyNumberFormat="0" applyFill="0" applyBorder="0" applyAlignment="0" applyProtection="0"/>
    <xf numFmtId="0" fontId="128" fillId="47" borderId="0" applyNumberFormat="0" applyBorder="0" applyAlignment="0" applyProtection="0"/>
    <xf numFmtId="0" fontId="94" fillId="71" borderId="55" applyNumberFormat="0" applyAlignment="0" applyProtection="0"/>
    <xf numFmtId="166" fontId="4" fillId="0" borderId="0">
      <protection locked="0"/>
    </xf>
    <xf numFmtId="0" fontId="128" fillId="47" borderId="0" applyNumberFormat="0" applyBorder="0" applyAlignment="0" applyProtection="0"/>
    <xf numFmtId="0" fontId="4" fillId="0" borderId="45" applyNumberFormat="0" applyFill="0" applyAlignment="0" applyProtection="0"/>
    <xf numFmtId="0" fontId="170" fillId="0" borderId="0" applyNumberFormat="0" applyFill="0" applyBorder="0" applyAlignment="0" applyProtection="0"/>
    <xf numFmtId="0" fontId="128" fillId="64" borderId="0" applyNumberFormat="0" applyBorder="0" applyAlignment="0" applyProtection="0"/>
    <xf numFmtId="0" fontId="171" fillId="0" borderId="45" applyNumberFormat="0" applyFont="0" applyFill="0" applyAlignment="0" applyProtection="0"/>
    <xf numFmtId="0" fontId="170" fillId="0" borderId="0" applyNumberFormat="0" applyFill="0" applyBorder="0" applyAlignment="0" applyProtection="0"/>
    <xf numFmtId="0" fontId="128" fillId="43" borderId="0" applyNumberFormat="0" applyBorder="0" applyAlignment="0" applyProtection="0"/>
    <xf numFmtId="0" fontId="92" fillId="67" borderId="0" applyNumberFormat="0" applyBorder="0" applyAlignment="0" applyProtection="0"/>
    <xf numFmtId="0" fontId="4" fillId="0" borderId="45" applyNumberFormat="0" applyFill="0" applyAlignment="0" applyProtection="0"/>
    <xf numFmtId="0" fontId="128" fillId="43"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2" fillId="0" borderId="0" applyNumberFormat="0" applyFill="0" applyBorder="0" applyAlignment="0" applyProtection="0"/>
    <xf numFmtId="0" fontId="3" fillId="66"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37" fontId="4" fillId="0" borderId="0" applyFill="0" applyBorder="0" applyAlignment="0" applyProtection="0"/>
    <xf numFmtId="0" fontId="128" fillId="47" borderId="0" applyNumberFormat="0" applyBorder="0" applyAlignment="0" applyProtection="0"/>
    <xf numFmtId="0" fontId="171" fillId="0" borderId="45" applyNumberFormat="0" applyFont="0" applyFill="0" applyAlignment="0" applyProtection="0"/>
    <xf numFmtId="0" fontId="3" fillId="39" borderId="0" applyNumberFormat="0" applyBorder="0" applyAlignment="0" applyProtection="0"/>
    <xf numFmtId="0" fontId="4" fillId="0" borderId="45" applyNumberFormat="0" applyFill="0" applyAlignment="0" applyProtection="0"/>
    <xf numFmtId="0" fontId="120" fillId="39" borderId="24" applyNumberFormat="0" applyAlignment="0" applyProtection="0"/>
    <xf numFmtId="0" fontId="128" fillId="42" borderId="0" applyNumberFormat="0" applyBorder="0" applyAlignment="0" applyProtection="0"/>
    <xf numFmtId="0" fontId="118" fillId="63" borderId="0" applyNumberFormat="0" applyBorder="0" applyAlignment="0" applyProtection="0"/>
    <xf numFmtId="0" fontId="128" fillId="47" borderId="0" applyNumberFormat="0" applyBorder="0" applyAlignment="0" applyProtection="0"/>
    <xf numFmtId="0" fontId="121" fillId="80" borderId="25" applyNumberFormat="0" applyAlignment="0" applyProtection="0"/>
    <xf numFmtId="0" fontId="91" fillId="10" borderId="28" applyNumberFormat="0" applyFont="0" applyAlignment="0" applyProtection="0"/>
    <xf numFmtId="0" fontId="91" fillId="66" borderId="0" applyNumberFormat="0" applyBorder="0" applyAlignment="0" applyProtection="0"/>
    <xf numFmtId="0" fontId="166" fillId="0" borderId="58" applyNumberFormat="0" applyFill="0" applyAlignment="0" applyProtection="0"/>
    <xf numFmtId="0" fontId="93" fillId="42"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94" fillId="71" borderId="55" applyNumberFormat="0" applyAlignment="0" applyProtection="0"/>
    <xf numFmtId="0" fontId="4" fillId="0" borderId="45" applyNumberFormat="0" applyFill="0" applyAlignment="0" applyProtection="0"/>
    <xf numFmtId="0" fontId="3" fillId="42" borderId="0" applyNumberFormat="0" applyBorder="0" applyAlignment="0" applyProtection="0"/>
    <xf numFmtId="0" fontId="102" fillId="0" borderId="0" applyNumberFormat="0" applyFill="0" applyBorder="0" applyAlignment="0" applyProtection="0"/>
    <xf numFmtId="0" fontId="127" fillId="0" borderId="64" applyNumberFormat="0" applyFill="0" applyAlignment="0" applyProtection="0"/>
    <xf numFmtId="0" fontId="167" fillId="0" borderId="59" applyNumberFormat="0" applyFill="0" applyAlignment="0" applyProtection="0"/>
    <xf numFmtId="0" fontId="91" fillId="65" borderId="0" applyNumberFormat="0" applyBorder="0" applyAlignment="0" applyProtection="0"/>
    <xf numFmtId="0" fontId="128" fillId="47" borderId="0" applyNumberFormat="0" applyBorder="0" applyAlignment="0" applyProtection="0"/>
    <xf numFmtId="0" fontId="4" fillId="0" borderId="45" applyNumberFormat="0" applyFill="0" applyAlignment="0" applyProtection="0"/>
    <xf numFmtId="0" fontId="99" fillId="0" borderId="0" applyNumberFormat="0" applyFill="0" applyBorder="0" applyAlignment="0" applyProtection="0"/>
    <xf numFmtId="0" fontId="165" fillId="0" borderId="57" applyNumberFormat="0" applyFill="0" applyAlignment="0" applyProtection="0"/>
    <xf numFmtId="0" fontId="104" fillId="0" borderId="0" applyNumberFormat="0" applyFill="0" applyBorder="0" applyAlignment="0" applyProtection="0"/>
    <xf numFmtId="0" fontId="4" fillId="0" borderId="45" applyNumberFormat="0" applyFill="0" applyAlignment="0" applyProtection="0"/>
    <xf numFmtId="0" fontId="92" fillId="67" borderId="0" applyNumberFormat="0" applyBorder="0" applyAlignment="0" applyProtection="0"/>
    <xf numFmtId="0" fontId="3" fillId="0" borderId="0"/>
    <xf numFmtId="0" fontId="171" fillId="0" borderId="45" applyNumberFormat="0" applyFont="0" applyFill="0" applyAlignment="0" applyProtection="0"/>
    <xf numFmtId="0" fontId="3" fillId="42" borderId="0" applyNumberFormat="0" applyBorder="0" applyAlignment="0" applyProtection="0"/>
    <xf numFmtId="0" fontId="125" fillId="0" borderId="0" applyNumberFormat="0" applyFill="0" applyBorder="0" applyAlignment="0" applyProtection="0"/>
    <xf numFmtId="0" fontId="118" fillId="63" borderId="0" applyNumberFormat="0" applyBorder="0" applyAlignment="0" applyProtection="0"/>
    <xf numFmtId="0" fontId="128" fillId="78" borderId="0" applyNumberFormat="0" applyBorder="0" applyAlignment="0" applyProtection="0"/>
    <xf numFmtId="0" fontId="128" fillId="64" borderId="0" applyNumberFormat="0" applyBorder="0" applyAlignment="0" applyProtection="0"/>
    <xf numFmtId="0" fontId="4" fillId="0" borderId="45" applyNumberFormat="0" applyFill="0" applyAlignment="0" applyProtection="0"/>
    <xf numFmtId="0" fontId="91" fillId="62" borderId="0" applyNumberFormat="0" applyBorder="0" applyAlignment="0" applyProtection="0"/>
    <xf numFmtId="0" fontId="4" fillId="0" borderId="45" applyNumberFormat="0" applyFill="0" applyAlignment="0" applyProtection="0"/>
    <xf numFmtId="0" fontId="92" fillId="70" borderId="0" applyNumberFormat="0" applyBorder="0" applyAlignment="0" applyProtection="0"/>
    <xf numFmtId="0" fontId="91" fillId="73" borderId="61" applyNumberFormat="0" applyFont="0" applyAlignment="0" applyProtection="0"/>
    <xf numFmtId="0" fontId="3" fillId="73" borderId="0" applyNumberFormat="0" applyBorder="0" applyAlignment="0" applyProtection="0"/>
    <xf numFmtId="0" fontId="95" fillId="72" borderId="36" applyNumberFormat="0" applyAlignment="0" applyProtection="0"/>
    <xf numFmtId="0" fontId="117" fillId="64" borderId="0" applyNumberFormat="0" applyBorder="0" applyAlignment="0" applyProtection="0"/>
    <xf numFmtId="0" fontId="126" fillId="0" borderId="0" applyNumberFormat="0" applyFill="0" applyBorder="0" applyAlignment="0" applyProtection="0"/>
    <xf numFmtId="0" fontId="169" fillId="6"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91" fillId="63" borderId="0" applyNumberFormat="0" applyBorder="0" applyAlignment="0" applyProtection="0"/>
    <xf numFmtId="0" fontId="128" fillId="47" borderId="0" applyNumberFormat="0" applyBorder="0" applyAlignment="0" applyProtection="0"/>
    <xf numFmtId="0" fontId="125" fillId="0" borderId="0" applyNumberFormat="0" applyFill="0" applyBorder="0" applyAlignment="0" applyProtection="0"/>
    <xf numFmtId="0" fontId="3" fillId="65" borderId="0" applyNumberFormat="0" applyBorder="0" applyAlignment="0" applyProtection="0"/>
    <xf numFmtId="0" fontId="127" fillId="0" borderId="64" applyNumberFormat="0" applyFill="0" applyAlignment="0" applyProtection="0"/>
    <xf numFmtId="0" fontId="128" fillId="79" borderId="0" applyNumberFormat="0" applyBorder="0" applyAlignment="0" applyProtection="0"/>
    <xf numFmtId="0" fontId="168" fillId="0" borderId="60" applyNumberFormat="0" applyFill="0" applyAlignment="0" applyProtection="0"/>
    <xf numFmtId="0" fontId="128" fillId="45" borderId="0" applyNumberFormat="0" applyBorder="0" applyAlignment="0" applyProtection="0"/>
    <xf numFmtId="0" fontId="92" fillId="46" borderId="0" applyNumberFormat="0" applyBorder="0" applyAlignment="0" applyProtection="0"/>
    <xf numFmtId="0" fontId="128" fillId="45" borderId="0" applyNumberFormat="0" applyBorder="0" applyAlignment="0" applyProtection="0"/>
    <xf numFmtId="0" fontId="3" fillId="73" borderId="0" applyNumberFormat="0" applyBorder="0" applyAlignment="0" applyProtection="0"/>
    <xf numFmtId="0" fontId="100" fillId="62" borderId="0" applyNumberFormat="0" applyBorder="0" applyAlignment="0" applyProtection="0"/>
    <xf numFmtId="0" fontId="92" fillId="69" borderId="0" applyNumberFormat="0" applyBorder="0" applyAlignment="0" applyProtection="0"/>
    <xf numFmtId="0" fontId="92" fillId="67" borderId="0" applyNumberFormat="0" applyBorder="0" applyAlignment="0" applyProtection="0"/>
    <xf numFmtId="0" fontId="4" fillId="0" borderId="45" applyNumberFormat="0" applyFill="0" applyAlignment="0" applyProtection="0"/>
    <xf numFmtId="0" fontId="92" fillId="43" borderId="0" applyNumberFormat="0" applyBorder="0" applyAlignment="0" applyProtection="0"/>
    <xf numFmtId="0" fontId="164" fillId="80" borderId="24" applyNumberFormat="0" applyAlignment="0" applyProtection="0"/>
    <xf numFmtId="0" fontId="8" fillId="0" borderId="0"/>
    <xf numFmtId="0" fontId="128" fillId="43" borderId="0" applyNumberFormat="0" applyBorder="0" applyAlignment="0" applyProtection="0"/>
    <xf numFmtId="0" fontId="4" fillId="0" borderId="45" applyNumberFormat="0" applyFill="0" applyAlignment="0" applyProtection="0"/>
    <xf numFmtId="0" fontId="91" fillId="64" borderId="0" applyNumberFormat="0" applyBorder="0" applyAlignment="0" applyProtection="0"/>
    <xf numFmtId="0" fontId="164" fillId="80" borderId="24" applyNumberFormat="0" applyAlignment="0" applyProtection="0"/>
    <xf numFmtId="0" fontId="166" fillId="0" borderId="58" applyNumberFormat="0" applyFill="0" applyAlignment="0" applyProtection="0"/>
    <xf numFmtId="0" fontId="171" fillId="0" borderId="45" applyNumberFormat="0" applyFont="0" applyFill="0" applyAlignment="0" applyProtection="0"/>
    <xf numFmtId="166" fontId="4" fillId="0" borderId="0">
      <protection locked="0"/>
    </xf>
    <xf numFmtId="0" fontId="168" fillId="0" borderId="60" applyNumberFormat="0" applyFill="0" applyAlignment="0" applyProtection="0"/>
    <xf numFmtId="37" fontId="4" fillId="0" borderId="0" applyFill="0" applyBorder="0" applyAlignment="0" applyProtection="0"/>
    <xf numFmtId="0" fontId="104" fillId="0" borderId="0" applyNumberFormat="0" applyFill="0" applyBorder="0" applyAlignment="0" applyProtection="0"/>
    <xf numFmtId="0" fontId="124" fillId="9" borderId="27" applyNumberFormat="0" applyAlignment="0" applyProtection="0"/>
    <xf numFmtId="0" fontId="91" fillId="50" borderId="0" applyNumberFormat="0" applyBorder="0" applyAlignment="0" applyProtection="0"/>
    <xf numFmtId="0" fontId="8" fillId="0" borderId="0"/>
    <xf numFmtId="0" fontId="92" fillId="46" borderId="0" applyNumberFormat="0" applyBorder="0" applyAlignment="0" applyProtection="0"/>
    <xf numFmtId="0" fontId="167" fillId="0" borderId="0" applyNumberFormat="0" applyFill="0" applyBorder="0" applyAlignment="0" applyProtection="0"/>
    <xf numFmtId="0" fontId="4" fillId="0" borderId="45" applyNumberFormat="0" applyFill="0" applyAlignment="0" applyProtection="0"/>
    <xf numFmtId="0" fontId="104" fillId="0" borderId="39" applyNumberFormat="0" applyFill="0" applyAlignment="0" applyProtection="0"/>
    <xf numFmtId="0" fontId="128" fillId="47" borderId="0" applyNumberFormat="0" applyBorder="0" applyAlignment="0" applyProtection="0"/>
    <xf numFmtId="0" fontId="120" fillId="39" borderId="24" applyNumberFormat="0" applyAlignment="0" applyProtection="0"/>
    <xf numFmtId="0" fontId="91" fillId="43" borderId="0" applyNumberFormat="0" applyBorder="0" applyAlignment="0" applyProtection="0"/>
    <xf numFmtId="0" fontId="108" fillId="39"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8" fillId="0" borderId="0"/>
    <xf numFmtId="0" fontId="169" fillId="6" borderId="0" applyNumberFormat="0" applyBorder="0" applyAlignment="0" applyProtection="0"/>
    <xf numFmtId="0" fontId="3" fillId="73" borderId="0" applyNumberFormat="0" applyBorder="0" applyAlignment="0" applyProtection="0"/>
    <xf numFmtId="0" fontId="92" fillId="48" borderId="0" applyNumberFormat="0" applyBorder="0" applyAlignment="0" applyProtection="0"/>
    <xf numFmtId="166" fontId="4" fillId="0" borderId="0">
      <protection locked="0"/>
    </xf>
    <xf numFmtId="0" fontId="128" fillId="42" borderId="0" applyNumberFormat="0" applyBorder="0" applyAlignment="0" applyProtection="0"/>
    <xf numFmtId="0" fontId="4" fillId="0" borderId="45" applyNumberFormat="0" applyFill="0" applyAlignment="0" applyProtection="0"/>
    <xf numFmtId="0" fontId="91" fillId="64" borderId="0" applyNumberFormat="0" applyBorder="0" applyAlignment="0" applyProtection="0"/>
    <xf numFmtId="0" fontId="8" fillId="0" borderId="0"/>
    <xf numFmtId="0" fontId="128" fillId="45" borderId="0" applyNumberFormat="0" applyBorder="0" applyAlignment="0" applyProtection="0"/>
    <xf numFmtId="0" fontId="120" fillId="39" borderId="24" applyNumberFormat="0" applyAlignment="0" applyProtection="0"/>
    <xf numFmtId="0" fontId="128" fillId="45" borderId="0" applyNumberFormat="0" applyBorder="0" applyAlignment="0" applyProtection="0"/>
    <xf numFmtId="180" fontId="4" fillId="0" borderId="0" applyFill="0" applyBorder="0" applyAlignment="0" applyProtection="0"/>
    <xf numFmtId="0" fontId="4" fillId="0" borderId="45" applyNumberFormat="0" applyFill="0" applyAlignment="0" applyProtection="0"/>
    <xf numFmtId="0" fontId="110" fillId="0" borderId="0" applyNumberFormat="0" applyFill="0" applyBorder="0" applyAlignment="0" applyProtection="0"/>
    <xf numFmtId="182" fontId="4" fillId="0" borderId="34">
      <alignment horizontal="justify" vertical="top" wrapText="1"/>
    </xf>
    <xf numFmtId="0" fontId="170" fillId="0" borderId="0" applyNumberFormat="0" applyFill="0" applyBorder="0" applyAlignment="0" applyProtection="0"/>
    <xf numFmtId="0" fontId="4" fillId="0" borderId="45" applyNumberFormat="0" applyFill="0" applyAlignment="0" applyProtection="0"/>
    <xf numFmtId="38" fontId="4" fillId="0" borderId="0">
      <alignment horizontal="left" wrapText="1"/>
    </xf>
    <xf numFmtId="0" fontId="92" fillId="46" borderId="0" applyNumberFormat="0" applyBorder="0" applyAlignment="0" applyProtection="0"/>
    <xf numFmtId="0" fontId="78" fillId="0" borderId="0" applyNumberFormat="0" applyFill="0" applyBorder="0" applyAlignment="0" applyProtection="0"/>
    <xf numFmtId="0" fontId="91" fillId="64" borderId="0" applyNumberFormat="0" applyBorder="0" applyAlignment="0" applyProtection="0"/>
    <xf numFmtId="0" fontId="4" fillId="0" borderId="45" applyNumberFormat="0" applyFill="0" applyAlignment="0" applyProtection="0"/>
    <xf numFmtId="0" fontId="167" fillId="0" borderId="0" applyNumberFormat="0" applyFill="0" applyBorder="0" applyAlignment="0" applyProtection="0"/>
    <xf numFmtId="0" fontId="126" fillId="0" borderId="0" applyNumberFormat="0" applyFill="0" applyBorder="0" applyAlignment="0" applyProtection="0"/>
    <xf numFmtId="0" fontId="121" fillId="80" borderId="25" applyNumberFormat="0" applyAlignment="0" applyProtection="0"/>
    <xf numFmtId="0" fontId="94" fillId="71" borderId="55" applyNumberFormat="0" applyAlignment="0" applyProtection="0"/>
    <xf numFmtId="0" fontId="128" fillId="64" borderId="0" applyNumberFormat="0" applyBorder="0" applyAlignment="0" applyProtection="0"/>
    <xf numFmtId="0" fontId="3" fillId="64" borderId="0" applyNumberFormat="0" applyBorder="0" applyAlignment="0" applyProtection="0"/>
    <xf numFmtId="0" fontId="4" fillId="0" borderId="45" applyNumberFormat="0" applyFill="0" applyAlignment="0" applyProtection="0"/>
    <xf numFmtId="0" fontId="92" fillId="69" borderId="0" applyNumberFormat="0" applyBorder="0" applyAlignment="0" applyProtection="0"/>
    <xf numFmtId="0" fontId="172" fillId="0" borderId="0" applyNumberFormat="0" applyFill="0" applyBorder="0" applyAlignment="0" applyProtection="0"/>
    <xf numFmtId="0" fontId="4" fillId="0" borderId="45" applyNumberFormat="0" applyFill="0" applyAlignment="0" applyProtection="0"/>
    <xf numFmtId="0" fontId="91" fillId="73" borderId="61" applyNumberFormat="0" applyFont="0" applyAlignment="0" applyProtection="0"/>
    <xf numFmtId="0" fontId="128" fillId="27" borderId="0" applyNumberFormat="0" applyBorder="0" applyAlignment="0" applyProtection="0"/>
    <xf numFmtId="0" fontId="120" fillId="39" borderId="24" applyNumberFormat="0" applyAlignment="0" applyProtection="0"/>
    <xf numFmtId="0" fontId="94" fillId="71" borderId="55" applyNumberFormat="0" applyAlignment="0" applyProtection="0"/>
    <xf numFmtId="0" fontId="167" fillId="0" borderId="59" applyNumberFormat="0" applyFill="0" applyAlignment="0" applyProtection="0"/>
    <xf numFmtId="0" fontId="8" fillId="0" borderId="0"/>
    <xf numFmtId="0" fontId="128" fillId="47"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8" fillId="0" borderId="0"/>
    <xf numFmtId="0" fontId="168" fillId="0" borderId="60" applyNumberFormat="0" applyFill="0" applyAlignment="0" applyProtection="0"/>
    <xf numFmtId="0" fontId="166" fillId="0" borderId="58" applyNumberFormat="0" applyFill="0" applyAlignment="0" applyProtection="0"/>
    <xf numFmtId="0" fontId="91" fillId="10" borderId="28" applyNumberFormat="0" applyFont="0" applyAlignment="0" applyProtection="0"/>
    <xf numFmtId="0" fontId="128" fillId="64" borderId="0" applyNumberFormat="0" applyBorder="0" applyAlignment="0" applyProtection="0"/>
    <xf numFmtId="0" fontId="92" fillId="69" borderId="0" applyNumberFormat="0" applyBorder="0" applyAlignment="0" applyProtection="0"/>
    <xf numFmtId="0" fontId="128" fillId="42" borderId="0" applyNumberFormat="0" applyBorder="0" applyAlignment="0" applyProtection="0"/>
    <xf numFmtId="0" fontId="165" fillId="0" borderId="57" applyNumberFormat="0" applyFill="0" applyAlignment="0" applyProtection="0"/>
    <xf numFmtId="0" fontId="3" fillId="73" borderId="0" applyNumberFormat="0" applyBorder="0" applyAlignment="0" applyProtection="0"/>
    <xf numFmtId="0" fontId="4" fillId="0" borderId="45" applyNumberFormat="0" applyFill="0" applyAlignment="0" applyProtection="0"/>
    <xf numFmtId="0" fontId="92" fillId="67" borderId="0" applyNumberFormat="0" applyBorder="0" applyAlignment="0" applyProtection="0"/>
    <xf numFmtId="0" fontId="113" fillId="0" borderId="0" applyNumberFormat="0" applyFill="0" applyBorder="0" applyAlignment="0" applyProtection="0"/>
    <xf numFmtId="0" fontId="171" fillId="0" borderId="45" applyNumberFormat="0" applyFont="0" applyFill="0" applyAlignment="0" applyProtection="0"/>
    <xf numFmtId="0" fontId="4" fillId="0" borderId="45" applyNumberFormat="0" applyFill="0" applyAlignment="0" applyProtection="0"/>
    <xf numFmtId="2" fontId="4" fillId="0" borderId="0" applyFill="0" applyBorder="0" applyAlignment="0" applyProtection="0"/>
    <xf numFmtId="0" fontId="91" fillId="66" borderId="0" applyNumberFormat="0" applyBorder="0" applyAlignment="0" applyProtection="0"/>
    <xf numFmtId="0" fontId="166" fillId="0" borderId="58" applyNumberFormat="0" applyFill="0" applyAlignment="0" applyProtection="0"/>
    <xf numFmtId="0" fontId="92" fillId="70" borderId="0" applyNumberFormat="0" applyBorder="0" applyAlignment="0" applyProtection="0"/>
    <xf numFmtId="0" fontId="92" fillId="68" borderId="0" applyNumberFormat="0" applyBorder="0" applyAlignment="0" applyProtection="0"/>
    <xf numFmtId="0" fontId="110" fillId="0" borderId="0" applyNumberFormat="0" applyFill="0" applyBorder="0" applyAlignment="0" applyProtection="0"/>
    <xf numFmtId="0" fontId="166" fillId="0" borderId="58" applyNumberFormat="0" applyFill="0" applyAlignment="0" applyProtection="0"/>
    <xf numFmtId="0" fontId="3" fillId="66" borderId="0" applyNumberFormat="0" applyBorder="0" applyAlignment="0" applyProtection="0"/>
    <xf numFmtId="37" fontId="4" fillId="0" borderId="0" applyFill="0" applyBorder="0" applyAlignment="0" applyProtection="0"/>
    <xf numFmtId="0" fontId="4" fillId="0" borderId="45" applyNumberFormat="0" applyFill="0" applyAlignment="0" applyProtection="0"/>
    <xf numFmtId="180" fontId="4" fillId="0" borderId="0" applyFill="0" applyBorder="0" applyAlignment="0" applyProtection="0"/>
    <xf numFmtId="0" fontId="92" fillId="50" borderId="0" applyNumberFormat="0" applyBorder="0" applyAlignment="0" applyProtection="0"/>
    <xf numFmtId="0" fontId="3" fillId="0" borderId="0"/>
    <xf numFmtId="0" fontId="4" fillId="0" borderId="45" applyNumberFormat="0" applyFill="0" applyAlignment="0" applyProtection="0"/>
    <xf numFmtId="0" fontId="78" fillId="0" borderId="0" applyNumberFormat="0" applyFill="0" applyBorder="0" applyAlignment="0" applyProtection="0"/>
    <xf numFmtId="0" fontId="118" fillId="63" borderId="0" applyNumberFormat="0" applyBorder="0" applyAlignment="0" applyProtection="0"/>
    <xf numFmtId="0" fontId="104" fillId="0" borderId="0" applyNumberFormat="0" applyFill="0" applyBorder="0" applyAlignment="0" applyProtection="0"/>
    <xf numFmtId="0" fontId="128" fillId="45" borderId="0" applyNumberFormat="0" applyBorder="0" applyAlignment="0" applyProtection="0"/>
    <xf numFmtId="0" fontId="92" fillId="44" borderId="0" applyNumberFormat="0" applyBorder="0" applyAlignment="0" applyProtection="0"/>
    <xf numFmtId="0" fontId="4" fillId="0" borderId="45" applyNumberFormat="0" applyFill="0" applyAlignment="0" applyProtection="0"/>
    <xf numFmtId="0" fontId="128" fillId="45" borderId="0" applyNumberFormat="0" applyBorder="0" applyAlignment="0" applyProtection="0"/>
    <xf numFmtId="0" fontId="3" fillId="64"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38" fontId="4" fillId="0" borderId="0">
      <alignment horizontal="left" wrapText="1"/>
    </xf>
    <xf numFmtId="0" fontId="164" fillId="80" borderId="24" applyNumberFormat="0" applyAlignment="0" applyProtection="0"/>
    <xf numFmtId="0" fontId="3" fillId="73" borderId="0" applyNumberFormat="0" applyBorder="0" applyAlignment="0" applyProtection="0"/>
    <xf numFmtId="0" fontId="120" fillId="39" borderId="24" applyNumberFormat="0" applyAlignment="0" applyProtection="0"/>
    <xf numFmtId="0" fontId="91" fillId="50" borderId="0" applyNumberFormat="0" applyBorder="0" applyAlignment="0" applyProtection="0"/>
    <xf numFmtId="180" fontId="4" fillId="0" borderId="0" applyFill="0" applyBorder="0" applyAlignment="0" applyProtection="0"/>
    <xf numFmtId="0" fontId="3" fillId="64" borderId="0" applyNumberFormat="0" applyBorder="0" applyAlignment="0" applyProtection="0"/>
    <xf numFmtId="0" fontId="91" fillId="42" borderId="0" applyNumberFormat="0" applyBorder="0" applyAlignment="0" applyProtection="0"/>
    <xf numFmtId="0" fontId="92" fillId="67" borderId="0" applyNumberFormat="0" applyBorder="0" applyAlignment="0" applyProtection="0"/>
    <xf numFmtId="0" fontId="128" fillId="78" borderId="0" applyNumberFormat="0" applyBorder="0" applyAlignment="0" applyProtection="0"/>
    <xf numFmtId="0" fontId="166" fillId="0" borderId="58" applyNumberFormat="0" applyFill="0" applyAlignment="0" applyProtection="0"/>
    <xf numFmtId="0" fontId="128" fillId="64" borderId="0" applyNumberFormat="0" applyBorder="0" applyAlignment="0" applyProtection="0"/>
    <xf numFmtId="0" fontId="4" fillId="0" borderId="45" applyNumberFormat="0" applyFill="0" applyAlignment="0" applyProtection="0"/>
    <xf numFmtId="0" fontId="8" fillId="0" borderId="0"/>
    <xf numFmtId="0" fontId="92" fillId="68" borderId="0" applyNumberFormat="0" applyBorder="0" applyAlignment="0" applyProtection="0"/>
    <xf numFmtId="0" fontId="126" fillId="0" borderId="0" applyNumberFormat="0" applyFill="0" applyBorder="0" applyAlignment="0" applyProtection="0"/>
    <xf numFmtId="0" fontId="4" fillId="0" borderId="45" applyNumberFormat="0" applyFill="0" applyAlignment="0" applyProtection="0"/>
    <xf numFmtId="0" fontId="167" fillId="0" borderId="0" applyNumberFormat="0" applyFill="0" applyBorder="0" applyAlignment="0" applyProtection="0"/>
    <xf numFmtId="0" fontId="127" fillId="0" borderId="64" applyNumberFormat="0" applyFill="0" applyAlignment="0" applyProtection="0"/>
    <xf numFmtId="0" fontId="3" fillId="73" borderId="0" applyNumberFormat="0" applyBorder="0" applyAlignment="0" applyProtection="0"/>
    <xf numFmtId="0" fontId="120" fillId="39" borderId="24" applyNumberFormat="0" applyAlignment="0" applyProtection="0"/>
    <xf numFmtId="0" fontId="93" fillId="42" borderId="0" applyNumberFormat="0" applyBorder="0" applyAlignment="0" applyProtection="0"/>
    <xf numFmtId="0" fontId="100" fillId="62" borderId="0" applyNumberFormat="0" applyBorder="0" applyAlignment="0" applyProtection="0"/>
    <xf numFmtId="0" fontId="78" fillId="0" borderId="0" applyNumberFormat="0" applyFill="0" applyBorder="0" applyAlignment="0" applyProtection="0"/>
    <xf numFmtId="9" fontId="155" fillId="0" borderId="0"/>
    <xf numFmtId="0" fontId="109" fillId="71" borderId="62" applyNumberFormat="0" applyAlignment="0" applyProtection="0"/>
    <xf numFmtId="0" fontId="91" fillId="66" borderId="0" applyNumberFormat="0" applyBorder="0" applyAlignment="0" applyProtection="0"/>
    <xf numFmtId="0" fontId="92" fillId="48" borderId="0" applyNumberFormat="0" applyBorder="0" applyAlignment="0" applyProtection="0"/>
    <xf numFmtId="0" fontId="91" fillId="63" borderId="0" applyNumberFormat="0" applyBorder="0" applyAlignment="0" applyProtection="0"/>
    <xf numFmtId="0" fontId="92" fillId="46" borderId="0" applyNumberFormat="0" applyBorder="0" applyAlignment="0" applyProtection="0"/>
    <xf numFmtId="0" fontId="3" fillId="73" borderId="0" applyNumberFormat="0" applyBorder="0" applyAlignment="0" applyProtection="0"/>
    <xf numFmtId="0" fontId="4" fillId="0" borderId="45" applyNumberFormat="0" applyFill="0" applyAlignment="0" applyProtection="0"/>
    <xf numFmtId="182" fontId="4" fillId="0" borderId="34">
      <alignment horizontal="justify" vertical="top" wrapText="1"/>
    </xf>
    <xf numFmtId="0" fontId="104" fillId="0" borderId="0" applyNumberFormat="0" applyFill="0" applyBorder="0" applyAlignment="0" applyProtection="0"/>
    <xf numFmtId="0" fontId="124" fillId="9" borderId="27" applyNumberFormat="0" applyAlignment="0" applyProtection="0"/>
    <xf numFmtId="180" fontId="4" fillId="0" borderId="0" applyFill="0" applyBorder="0" applyAlignment="0" applyProtection="0"/>
    <xf numFmtId="0" fontId="167" fillId="0" borderId="0" applyNumberFormat="0" applyFill="0" applyBorder="0" applyAlignment="0" applyProtection="0"/>
    <xf numFmtId="0" fontId="91" fillId="43" borderId="0" applyNumberFormat="0" applyBorder="0" applyAlignment="0" applyProtection="0"/>
    <xf numFmtId="0" fontId="91" fillId="61" borderId="0" applyNumberFormat="0" applyBorder="0" applyAlignment="0" applyProtection="0"/>
    <xf numFmtId="0" fontId="117" fillId="64" borderId="0" applyNumberFormat="0" applyBorder="0" applyAlignment="0" applyProtection="0"/>
    <xf numFmtId="0" fontId="4" fillId="0" borderId="45" applyNumberFormat="0" applyFill="0" applyAlignment="0" applyProtection="0"/>
    <xf numFmtId="0" fontId="3" fillId="65" borderId="0" applyNumberFormat="0" applyBorder="0" applyAlignment="0" applyProtection="0"/>
    <xf numFmtId="0" fontId="93" fillId="42" borderId="0" applyNumberFormat="0" applyBorder="0" applyAlignment="0" applyProtection="0"/>
    <xf numFmtId="0" fontId="117" fillId="64" borderId="0" applyNumberFormat="0" applyBorder="0" applyAlignment="0" applyProtection="0"/>
    <xf numFmtId="0" fontId="92" fillId="68" borderId="0" applyNumberFormat="0" applyBorder="0" applyAlignment="0" applyProtection="0"/>
    <xf numFmtId="0" fontId="128" fillId="42" borderId="0" applyNumberFormat="0" applyBorder="0" applyAlignment="0" applyProtection="0"/>
    <xf numFmtId="0" fontId="3" fillId="28" borderId="0" applyNumberFormat="0" applyBorder="0" applyAlignment="0" applyProtection="0"/>
    <xf numFmtId="4" fontId="171" fillId="0" borderId="0" applyFont="0" applyFill="0" applyBorder="0" applyAlignment="0" applyProtection="0"/>
    <xf numFmtId="0" fontId="3" fillId="28" borderId="0" applyNumberFormat="0" applyBorder="0" applyAlignment="0" applyProtection="0"/>
    <xf numFmtId="0" fontId="128" fillId="44" borderId="0" applyNumberFormat="0" applyBorder="0" applyAlignment="0" applyProtection="0"/>
    <xf numFmtId="0" fontId="8" fillId="0" borderId="0"/>
    <xf numFmtId="0" fontId="3" fillId="43" borderId="0" applyNumberFormat="0" applyBorder="0" applyAlignment="0" applyProtection="0"/>
    <xf numFmtId="0" fontId="173" fillId="0" borderId="0" applyNumberFormat="0" applyFill="0" applyBorder="0" applyAlignment="0" applyProtection="0"/>
    <xf numFmtId="0" fontId="121" fillId="80" borderId="25" applyNumberFormat="0" applyAlignment="0" applyProtection="0"/>
    <xf numFmtId="0" fontId="91" fillId="65" borderId="0" applyNumberFormat="0" applyBorder="0" applyAlignment="0" applyProtection="0"/>
    <xf numFmtId="0" fontId="3" fillId="73" borderId="0" applyNumberFormat="0" applyBorder="0" applyAlignment="0" applyProtection="0"/>
    <xf numFmtId="0" fontId="167" fillId="0" borderId="59" applyNumberFormat="0" applyFill="0" applyAlignment="0" applyProtection="0"/>
    <xf numFmtId="0" fontId="91" fillId="61" borderId="0" applyNumberFormat="0" applyBorder="0" applyAlignment="0" applyProtection="0"/>
    <xf numFmtId="0" fontId="92" fillId="69" borderId="0" applyNumberFormat="0" applyBorder="0" applyAlignment="0" applyProtection="0"/>
    <xf numFmtId="0" fontId="91" fillId="65" borderId="0" applyNumberFormat="0" applyBorder="0" applyAlignment="0" applyProtection="0"/>
    <xf numFmtId="0" fontId="125" fillId="0" borderId="0" applyNumberFormat="0" applyFill="0" applyBorder="0" applyAlignment="0" applyProtection="0"/>
    <xf numFmtId="0" fontId="91" fillId="64" borderId="0" applyNumberFormat="0" applyBorder="0" applyAlignment="0" applyProtection="0"/>
    <xf numFmtId="0" fontId="4" fillId="0" borderId="45" applyNumberFormat="0" applyFill="0" applyAlignment="0" applyProtection="0"/>
    <xf numFmtId="0" fontId="172" fillId="0" borderId="0" applyNumberFormat="0" applyFill="0" applyBorder="0" applyAlignment="0" applyProtection="0"/>
    <xf numFmtId="0" fontId="169" fillId="6" borderId="0" applyNumberFormat="0" applyBorder="0" applyAlignment="0" applyProtection="0"/>
    <xf numFmtId="0" fontId="91" fillId="73" borderId="61" applyNumberFormat="0" applyFont="0" applyAlignment="0" applyProtection="0"/>
    <xf numFmtId="0" fontId="128" fillId="45" borderId="0" applyNumberFormat="0" applyBorder="0" applyAlignment="0" applyProtection="0"/>
    <xf numFmtId="0" fontId="99" fillId="0" borderId="0" applyNumberFormat="0" applyFill="0" applyBorder="0" applyAlignment="0" applyProtection="0"/>
    <xf numFmtId="0" fontId="128" fillId="44" borderId="0" applyNumberFormat="0" applyBorder="0" applyAlignment="0" applyProtection="0"/>
    <xf numFmtId="0" fontId="94" fillId="71" borderId="55" applyNumberFormat="0" applyAlignment="0" applyProtection="0"/>
    <xf numFmtId="0" fontId="128" fillId="45" borderId="0" applyNumberFormat="0" applyBorder="0" applyAlignment="0" applyProtection="0"/>
    <xf numFmtId="0" fontId="128" fillId="45" borderId="0" applyNumberFormat="0" applyBorder="0" applyAlignment="0" applyProtection="0"/>
    <xf numFmtId="0" fontId="92" fillId="43" borderId="0" applyNumberFormat="0" applyBorder="0" applyAlignment="0" applyProtection="0"/>
    <xf numFmtId="0" fontId="8" fillId="0" borderId="0"/>
    <xf numFmtId="0" fontId="3" fillId="0" borderId="0"/>
    <xf numFmtId="2" fontId="4" fillId="0" borderId="0" applyFill="0" applyBorder="0" applyAlignment="0" applyProtection="0"/>
    <xf numFmtId="0" fontId="3" fillId="42" borderId="0" applyNumberFormat="0" applyBorder="0" applyAlignment="0" applyProtection="0"/>
    <xf numFmtId="0" fontId="92" fillId="44" borderId="0" applyNumberFormat="0" applyBorder="0" applyAlignment="0" applyProtection="0"/>
    <xf numFmtId="0" fontId="4" fillId="0" borderId="45" applyNumberFormat="0" applyFill="0" applyAlignment="0" applyProtection="0"/>
    <xf numFmtId="0" fontId="168" fillId="0" borderId="60" applyNumberFormat="0" applyFill="0" applyAlignment="0" applyProtection="0"/>
    <xf numFmtId="0" fontId="91" fillId="66" borderId="0" applyNumberFormat="0" applyBorder="0" applyAlignment="0" applyProtection="0"/>
    <xf numFmtId="182" fontId="4" fillId="0" borderId="34">
      <alignment horizontal="justify" vertical="top" wrapText="1"/>
    </xf>
    <xf numFmtId="0" fontId="3" fillId="39" borderId="0" applyNumberFormat="0" applyBorder="0" applyAlignment="0" applyProtection="0"/>
    <xf numFmtId="0" fontId="124" fillId="9" borderId="27" applyNumberFormat="0" applyAlignment="0" applyProtection="0"/>
    <xf numFmtId="0" fontId="4" fillId="0" borderId="45" applyNumberFormat="0" applyFill="0" applyAlignment="0" applyProtection="0"/>
    <xf numFmtId="0" fontId="3" fillId="65" borderId="0" applyNumberFormat="0" applyBorder="0" applyAlignment="0" applyProtection="0"/>
    <xf numFmtId="0" fontId="3" fillId="0" borderId="0"/>
    <xf numFmtId="0" fontId="105" fillId="65" borderId="55" applyNumberFormat="0" applyAlignment="0" applyProtection="0"/>
    <xf numFmtId="0" fontId="91" fillId="73" borderId="61" applyNumberFormat="0" applyFont="0" applyAlignment="0" applyProtection="0"/>
    <xf numFmtId="0" fontId="166" fillId="0" borderId="58" applyNumberFormat="0" applyFill="0" applyAlignment="0" applyProtection="0"/>
    <xf numFmtId="0" fontId="121" fillId="80" borderId="25" applyNumberFormat="0" applyAlignment="0" applyProtection="0"/>
    <xf numFmtId="0" fontId="91" fillId="10" borderId="28" applyNumberFormat="0" applyFont="0" applyAlignment="0" applyProtection="0"/>
    <xf numFmtId="0" fontId="127" fillId="0" borderId="64" applyNumberFormat="0" applyFill="0" applyAlignment="0" applyProtection="0"/>
    <xf numFmtId="0" fontId="3" fillId="65" borderId="0" applyNumberFormat="0" applyBorder="0" applyAlignment="0" applyProtection="0"/>
    <xf numFmtId="0" fontId="124" fillId="9" borderId="27" applyNumberFormat="0" applyAlignment="0" applyProtection="0"/>
    <xf numFmtId="0" fontId="3" fillId="17" borderId="0" applyNumberFormat="0" applyBorder="0" applyAlignment="0" applyProtection="0"/>
    <xf numFmtId="0" fontId="3" fillId="0" borderId="0"/>
    <xf numFmtId="0" fontId="3" fillId="0" borderId="0"/>
    <xf numFmtId="0" fontId="105" fillId="65" borderId="55" applyNumberFormat="0" applyAlignment="0" applyProtection="0"/>
    <xf numFmtId="0" fontId="102" fillId="0" borderId="0" applyNumberFormat="0" applyFill="0" applyBorder="0" applyAlignment="0" applyProtection="0"/>
    <xf numFmtId="0" fontId="3" fillId="17" borderId="0" applyNumberFormat="0" applyBorder="0" applyAlignment="0" applyProtection="0"/>
    <xf numFmtId="0" fontId="4" fillId="0" borderId="45" applyNumberFormat="0" applyFill="0" applyAlignment="0" applyProtection="0"/>
    <xf numFmtId="0" fontId="128" fillId="64" borderId="0" applyNumberFormat="0" applyBorder="0" applyAlignment="0" applyProtection="0"/>
    <xf numFmtId="0" fontId="99"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166" fontId="4" fillId="0" borderId="0">
      <protection locked="0"/>
    </xf>
    <xf numFmtId="0" fontId="127" fillId="0" borderId="64" applyNumberFormat="0" applyFill="0" applyAlignment="0" applyProtection="0"/>
    <xf numFmtId="0" fontId="3" fillId="39" borderId="0" applyNumberFormat="0" applyBorder="0" applyAlignment="0" applyProtection="0"/>
    <xf numFmtId="0" fontId="109" fillId="71" borderId="62" applyNumberFormat="0" applyAlignment="0" applyProtection="0"/>
    <xf numFmtId="37" fontId="4" fillId="0" borderId="0" applyFill="0" applyBorder="0" applyAlignment="0" applyProtection="0"/>
    <xf numFmtId="9" fontId="155" fillId="0" borderId="0"/>
    <xf numFmtId="0" fontId="4" fillId="0" borderId="45" applyNumberFormat="0" applyFill="0" applyAlignment="0" applyProtection="0"/>
    <xf numFmtId="0" fontId="4" fillId="0" borderId="45" applyNumberFormat="0" applyFill="0" applyAlignment="0" applyProtection="0"/>
    <xf numFmtId="0" fontId="91" fillId="45" borderId="0" applyNumberFormat="0" applyBorder="0" applyAlignment="0" applyProtection="0"/>
    <xf numFmtId="0" fontId="92" fillId="44" borderId="0" applyNumberFormat="0" applyBorder="0" applyAlignment="0" applyProtection="0"/>
    <xf numFmtId="0" fontId="3" fillId="39" borderId="0" applyNumberFormat="0" applyBorder="0" applyAlignment="0" applyProtection="0"/>
    <xf numFmtId="0" fontId="3" fillId="0" borderId="0"/>
    <xf numFmtId="0" fontId="92" fillId="50" borderId="0" applyNumberFormat="0" applyBorder="0" applyAlignment="0" applyProtection="0"/>
    <xf numFmtId="0" fontId="91" fillId="6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4" fillId="0" borderId="45" applyNumberFormat="0" applyFill="0" applyAlignment="0" applyProtection="0"/>
    <xf numFmtId="0" fontId="91" fillId="62" borderId="0" applyNumberFormat="0" applyBorder="0" applyAlignment="0" applyProtection="0"/>
    <xf numFmtId="0" fontId="128" fillId="64" borderId="0" applyNumberFormat="0" applyBorder="0" applyAlignment="0" applyProtection="0"/>
    <xf numFmtId="0" fontId="166" fillId="0" borderId="58" applyNumberFormat="0" applyFill="0" applyAlignment="0" applyProtection="0"/>
    <xf numFmtId="0" fontId="91" fillId="66" borderId="0" applyNumberFormat="0" applyBorder="0" applyAlignment="0" applyProtection="0"/>
    <xf numFmtId="4" fontId="171" fillId="0" borderId="0" applyFont="0" applyFill="0" applyBorder="0" applyAlignment="0" applyProtection="0"/>
    <xf numFmtId="0" fontId="102" fillId="0" borderId="0" applyNumberFormat="0" applyFill="0" applyBorder="0" applyAlignment="0" applyProtection="0"/>
    <xf numFmtId="0" fontId="4" fillId="0" borderId="45" applyNumberFormat="0" applyFill="0" applyAlignment="0" applyProtection="0"/>
    <xf numFmtId="0" fontId="4" fillId="0" borderId="45" applyNumberFormat="0" applyFill="0" applyAlignment="0" applyProtection="0"/>
    <xf numFmtId="0" fontId="109" fillId="71" borderId="62" applyNumberFormat="0" applyAlignment="0" applyProtection="0"/>
    <xf numFmtId="0" fontId="108" fillId="39" borderId="0" applyNumberFormat="0" applyBorder="0" applyAlignment="0" applyProtection="0"/>
    <xf numFmtId="0" fontId="4" fillId="0" borderId="45" applyNumberFormat="0" applyFill="0" applyAlignment="0" applyProtection="0"/>
    <xf numFmtId="0" fontId="128" fillId="44" borderId="0" applyNumberFormat="0" applyBorder="0" applyAlignment="0" applyProtection="0"/>
    <xf numFmtId="0" fontId="167" fillId="0" borderId="0" applyNumberFormat="0" applyFill="0" applyBorder="0" applyAlignment="0" applyProtection="0"/>
    <xf numFmtId="0" fontId="4" fillId="0" borderId="45" applyNumberFormat="0" applyFill="0" applyAlignment="0" applyProtection="0"/>
    <xf numFmtId="0" fontId="8" fillId="0" borderId="0"/>
    <xf numFmtId="166" fontId="4" fillId="0" borderId="0">
      <protection locked="0"/>
    </xf>
    <xf numFmtId="0" fontId="3" fillId="0" borderId="0"/>
    <xf numFmtId="4" fontId="171" fillId="0" borderId="0" applyFont="0" applyFill="0" applyBorder="0" applyAlignment="0" applyProtection="0"/>
    <xf numFmtId="0" fontId="92" fillId="69" borderId="0" applyNumberFormat="0" applyBorder="0" applyAlignment="0" applyProtection="0"/>
    <xf numFmtId="0" fontId="3" fillId="39" borderId="0" applyNumberFormat="0" applyBorder="0" applyAlignment="0" applyProtection="0"/>
    <xf numFmtId="0" fontId="4" fillId="0" borderId="45" applyNumberFormat="0" applyFill="0" applyAlignment="0" applyProtection="0"/>
    <xf numFmtId="0" fontId="3" fillId="0" borderId="0"/>
    <xf numFmtId="0" fontId="107" fillId="0" borderId="40" applyNumberFormat="0" applyFill="0" applyAlignment="0" applyProtection="0"/>
    <xf numFmtId="0" fontId="117" fillId="64" borderId="0" applyNumberFormat="0" applyBorder="0" applyAlignment="0" applyProtection="0"/>
    <xf numFmtId="0" fontId="91" fillId="50" borderId="0" applyNumberFormat="0" applyBorder="0" applyAlignment="0" applyProtection="0"/>
    <xf numFmtId="0" fontId="92" fillId="67" borderId="0" applyNumberFormat="0" applyBorder="0" applyAlignment="0" applyProtection="0"/>
    <xf numFmtId="9" fontId="155" fillId="0" borderId="0"/>
    <xf numFmtId="0" fontId="117" fillId="64" borderId="0" applyNumberFormat="0" applyBorder="0" applyAlignment="0" applyProtection="0"/>
    <xf numFmtId="0" fontId="127" fillId="0" borderId="64" applyNumberFormat="0" applyFill="0" applyAlignment="0" applyProtection="0"/>
    <xf numFmtId="0" fontId="128" fillId="79" borderId="0" applyNumberFormat="0" applyBorder="0" applyAlignment="0" applyProtection="0"/>
    <xf numFmtId="0" fontId="127" fillId="0" borderId="64" applyNumberFormat="0" applyFill="0" applyAlignment="0" applyProtection="0"/>
    <xf numFmtId="0" fontId="128" fillId="43" borderId="0" applyNumberFormat="0" applyBorder="0" applyAlignment="0" applyProtection="0"/>
    <xf numFmtId="0" fontId="91" fillId="50" borderId="0" applyNumberFormat="0" applyBorder="0" applyAlignment="0" applyProtection="0"/>
    <xf numFmtId="0" fontId="92" fillId="68" borderId="0" applyNumberFormat="0" applyBorder="0" applyAlignment="0" applyProtection="0"/>
    <xf numFmtId="0" fontId="125" fillId="0" borderId="0" applyNumberFormat="0" applyFill="0" applyBorder="0" applyAlignment="0" applyProtection="0"/>
    <xf numFmtId="0" fontId="165" fillId="0" borderId="57" applyNumberFormat="0" applyFill="0" applyAlignment="0" applyProtection="0"/>
    <xf numFmtId="0" fontId="173" fillId="0" borderId="0" applyNumberFormat="0" applyFill="0" applyBorder="0" applyAlignment="0" applyProtection="0"/>
    <xf numFmtId="0" fontId="4" fillId="0" borderId="45" applyNumberFormat="0" applyFill="0" applyAlignment="0" applyProtection="0"/>
    <xf numFmtId="2" fontId="4" fillId="0" borderId="0" applyFill="0" applyBorder="0" applyAlignment="0" applyProtection="0"/>
    <xf numFmtId="0" fontId="3" fillId="73" borderId="0" applyNumberFormat="0" applyBorder="0" applyAlignment="0" applyProtection="0"/>
    <xf numFmtId="0" fontId="92" fillId="48" borderId="0" applyNumberFormat="0" applyBorder="0" applyAlignment="0" applyProtection="0"/>
    <xf numFmtId="0" fontId="91" fillId="73" borderId="61" applyNumberFormat="0" applyFont="0" applyAlignment="0" applyProtection="0"/>
    <xf numFmtId="0" fontId="4" fillId="0" borderId="45" applyNumberFormat="0" applyFill="0" applyAlignment="0" applyProtection="0"/>
    <xf numFmtId="0" fontId="4" fillId="0" borderId="45" applyNumberFormat="0" applyFill="0" applyAlignment="0" applyProtection="0"/>
    <xf numFmtId="0" fontId="120" fillId="39" borderId="24" applyNumberFormat="0" applyAlignment="0" applyProtection="0"/>
    <xf numFmtId="0" fontId="169" fillId="6" borderId="0" applyNumberFormat="0" applyBorder="0" applyAlignment="0" applyProtection="0"/>
    <xf numFmtId="0" fontId="128" fillId="45" borderId="0" applyNumberFormat="0" applyBorder="0" applyAlignment="0" applyProtection="0"/>
    <xf numFmtId="0" fontId="3" fillId="0" borderId="0"/>
    <xf numFmtId="0" fontId="95" fillId="72" borderId="36" applyNumberFormat="0" applyAlignment="0" applyProtection="0"/>
    <xf numFmtId="0" fontId="92" fillId="68" borderId="0" applyNumberFormat="0" applyBorder="0" applyAlignment="0" applyProtection="0"/>
    <xf numFmtId="2" fontId="4" fillId="0" borderId="0" applyFill="0" applyBorder="0" applyAlignment="0" applyProtection="0"/>
    <xf numFmtId="0" fontId="4" fillId="0" borderId="45" applyNumberFormat="0" applyFill="0" applyAlignment="0" applyProtection="0"/>
    <xf numFmtId="0" fontId="104" fillId="0" borderId="0" applyNumberFormat="0" applyFill="0" applyBorder="0" applyAlignment="0" applyProtection="0"/>
    <xf numFmtId="0" fontId="92" fillId="44" borderId="0" applyNumberFormat="0" applyBorder="0" applyAlignment="0" applyProtection="0"/>
    <xf numFmtId="0" fontId="105" fillId="65" borderId="55" applyNumberFormat="0" applyAlignment="0" applyProtection="0"/>
    <xf numFmtId="38" fontId="4" fillId="0" borderId="0">
      <alignment horizontal="left" wrapText="1"/>
    </xf>
    <xf numFmtId="0" fontId="102" fillId="0" borderId="0" applyNumberFormat="0" applyFill="0" applyBorder="0" applyAlignment="0" applyProtection="0"/>
    <xf numFmtId="0" fontId="91" fillId="66" borderId="0" applyNumberFormat="0" applyBorder="0" applyAlignment="0" applyProtection="0"/>
    <xf numFmtId="0" fontId="92" fillId="50" borderId="0" applyNumberFormat="0" applyBorder="0" applyAlignment="0" applyProtection="0"/>
    <xf numFmtId="0" fontId="92" fillId="47" borderId="0" applyNumberFormat="0" applyBorder="0" applyAlignment="0" applyProtection="0"/>
    <xf numFmtId="0" fontId="3" fillId="0" borderId="0"/>
    <xf numFmtId="0" fontId="4" fillId="0" borderId="45" applyNumberFormat="0" applyFill="0" applyAlignment="0" applyProtection="0"/>
    <xf numFmtId="0" fontId="128" fillId="47" borderId="0" applyNumberFormat="0" applyBorder="0" applyAlignment="0" applyProtection="0"/>
    <xf numFmtId="0" fontId="3" fillId="42" borderId="0" applyNumberFormat="0" applyBorder="0" applyAlignment="0" applyProtection="0"/>
    <xf numFmtId="0" fontId="95" fillId="72" borderId="36" applyNumberFormat="0" applyAlignment="0" applyProtection="0"/>
    <xf numFmtId="0" fontId="3" fillId="73" borderId="0" applyNumberFormat="0" applyBorder="0" applyAlignment="0" applyProtection="0"/>
    <xf numFmtId="0" fontId="8" fillId="0" borderId="0"/>
    <xf numFmtId="0" fontId="4" fillId="0" borderId="45" applyNumberFormat="0" applyFill="0" applyAlignment="0" applyProtection="0"/>
    <xf numFmtId="0" fontId="91" fillId="63" borderId="0" applyNumberFormat="0" applyBorder="0" applyAlignment="0" applyProtection="0"/>
    <xf numFmtId="166" fontId="4" fillId="0" borderId="0">
      <protection locked="0"/>
    </xf>
    <xf numFmtId="0" fontId="3" fillId="42" borderId="0" applyNumberFormat="0" applyBorder="0" applyAlignment="0" applyProtection="0"/>
    <xf numFmtId="9" fontId="155" fillId="0" borderId="0"/>
    <xf numFmtId="0" fontId="92" fillId="43" borderId="0" applyNumberFormat="0" applyBorder="0" applyAlignment="0" applyProtection="0"/>
    <xf numFmtId="0" fontId="168" fillId="0" borderId="60" applyNumberFormat="0" applyFill="0" applyAlignment="0" applyProtection="0"/>
    <xf numFmtId="0" fontId="128" fillId="43" borderId="0" applyNumberFormat="0" applyBorder="0" applyAlignment="0" applyProtection="0"/>
    <xf numFmtId="0" fontId="128" fillId="79" borderId="0" applyNumberFormat="0" applyBorder="0" applyAlignment="0" applyProtection="0"/>
    <xf numFmtId="0" fontId="104" fillId="0" borderId="39" applyNumberFormat="0" applyFill="0" applyAlignment="0" applyProtection="0"/>
    <xf numFmtId="2" fontId="4" fillId="0" borderId="0" applyFill="0" applyBorder="0" applyAlignment="0" applyProtection="0"/>
    <xf numFmtId="0" fontId="92" fillId="47" borderId="0" applyNumberFormat="0" applyBorder="0" applyAlignment="0" applyProtection="0"/>
    <xf numFmtId="0" fontId="117" fillId="64" borderId="0" applyNumberFormat="0" applyBorder="0" applyAlignment="0" applyProtection="0"/>
    <xf numFmtId="0" fontId="3" fillId="73" borderId="0" applyNumberFormat="0" applyBorder="0" applyAlignment="0" applyProtection="0"/>
    <xf numFmtId="0" fontId="121" fillId="80" borderId="25" applyNumberFormat="0" applyAlignment="0" applyProtection="0"/>
    <xf numFmtId="0" fontId="3" fillId="42" borderId="0" applyNumberFormat="0" applyBorder="0" applyAlignment="0" applyProtection="0"/>
    <xf numFmtId="0" fontId="128" fillId="45" borderId="0" applyNumberFormat="0" applyBorder="0" applyAlignment="0" applyProtection="0"/>
    <xf numFmtId="0" fontId="3" fillId="64" borderId="0" applyNumberFormat="0" applyBorder="0" applyAlignment="0" applyProtection="0"/>
    <xf numFmtId="0" fontId="4" fillId="0" borderId="45" applyNumberFormat="0" applyFill="0" applyAlignment="0" applyProtection="0"/>
    <xf numFmtId="0" fontId="167" fillId="0" borderId="0" applyNumberFormat="0" applyFill="0" applyBorder="0" applyAlignment="0" applyProtection="0"/>
    <xf numFmtId="0" fontId="128" fillId="45" borderId="0" applyNumberFormat="0" applyBorder="0" applyAlignment="0" applyProtection="0"/>
    <xf numFmtId="0" fontId="4" fillId="0" borderId="45" applyNumberFormat="0" applyFill="0" applyAlignment="0" applyProtection="0"/>
    <xf numFmtId="0" fontId="3" fillId="64" borderId="0" applyNumberFormat="0" applyBorder="0" applyAlignment="0" applyProtection="0"/>
    <xf numFmtId="0" fontId="126" fillId="0" borderId="0" applyNumberFormat="0" applyFill="0" applyBorder="0" applyAlignment="0" applyProtection="0"/>
    <xf numFmtId="0" fontId="8" fillId="0" borderId="0"/>
    <xf numFmtId="0" fontId="3" fillId="65" borderId="0" applyNumberFormat="0" applyBorder="0" applyAlignment="0" applyProtection="0"/>
    <xf numFmtId="0" fontId="4" fillId="0" borderId="45"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45" applyNumberFormat="0" applyFill="0" applyAlignment="0" applyProtection="0"/>
    <xf numFmtId="0" fontId="165" fillId="0" borderId="57" applyNumberFormat="0" applyFill="0" applyAlignment="0" applyProtection="0"/>
    <xf numFmtId="0" fontId="4" fillId="0" borderId="45" applyNumberFormat="0" applyFill="0" applyAlignment="0" applyProtection="0"/>
    <xf numFmtId="0" fontId="91" fillId="61" borderId="0" applyNumberFormat="0" applyBorder="0" applyAlignment="0" applyProtection="0"/>
    <xf numFmtId="0" fontId="91" fillId="64" borderId="0" applyNumberFormat="0" applyBorder="0" applyAlignment="0" applyProtection="0"/>
    <xf numFmtId="0" fontId="128" fillId="79" borderId="0" applyNumberFormat="0" applyBorder="0" applyAlignment="0" applyProtection="0"/>
    <xf numFmtId="0" fontId="92" fillId="68"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95" fillId="72" borderId="36" applyNumberFormat="0" applyAlignment="0" applyProtection="0"/>
    <xf numFmtId="0" fontId="4" fillId="0" borderId="45" applyNumberFormat="0" applyFill="0" applyAlignment="0" applyProtection="0"/>
    <xf numFmtId="166" fontId="4" fillId="0" borderId="0">
      <protection locked="0"/>
    </xf>
    <xf numFmtId="0" fontId="91" fillId="64" borderId="0" applyNumberFormat="0" applyBorder="0" applyAlignment="0" applyProtection="0"/>
    <xf numFmtId="0" fontId="128" fillId="27" borderId="0" applyNumberFormat="0" applyBorder="0" applyAlignment="0" applyProtection="0"/>
    <xf numFmtId="182" fontId="4" fillId="0" borderId="34">
      <alignment horizontal="justify" vertical="top" wrapText="1"/>
    </xf>
    <xf numFmtId="0" fontId="4" fillId="0" borderId="45" applyNumberFormat="0" applyFill="0" applyAlignment="0" applyProtection="0"/>
    <xf numFmtId="0" fontId="128" fillId="79" borderId="0" applyNumberFormat="0" applyBorder="0" applyAlignment="0" applyProtection="0"/>
    <xf numFmtId="0" fontId="4" fillId="0" borderId="45" applyNumberFormat="0" applyFill="0" applyAlignment="0" applyProtection="0"/>
    <xf numFmtId="0" fontId="170" fillId="0" borderId="0" applyNumberFormat="0" applyFill="0" applyBorder="0" applyAlignment="0" applyProtection="0"/>
    <xf numFmtId="0" fontId="4" fillId="0" borderId="45" applyNumberFormat="0" applyFill="0" applyAlignment="0" applyProtection="0"/>
    <xf numFmtId="0" fontId="100" fillId="62" borderId="0" applyNumberFormat="0" applyBorder="0" applyAlignment="0" applyProtection="0"/>
    <xf numFmtId="0" fontId="91" fillId="61" borderId="0" applyNumberFormat="0" applyBorder="0" applyAlignment="0" applyProtection="0"/>
    <xf numFmtId="0" fontId="3" fillId="73" borderId="0" applyNumberFormat="0" applyBorder="0" applyAlignment="0" applyProtection="0"/>
    <xf numFmtId="0" fontId="92" fillId="43" borderId="0" applyNumberFormat="0" applyBorder="0" applyAlignment="0" applyProtection="0"/>
    <xf numFmtId="0" fontId="91" fillId="45" borderId="0" applyNumberFormat="0" applyBorder="0" applyAlignment="0" applyProtection="0"/>
    <xf numFmtId="0" fontId="128" fillId="47" borderId="0" applyNumberFormat="0" applyBorder="0" applyAlignment="0" applyProtection="0"/>
    <xf numFmtId="0" fontId="92" fillId="69" borderId="0" applyNumberFormat="0" applyBorder="0" applyAlignment="0" applyProtection="0"/>
    <xf numFmtId="0" fontId="167" fillId="0" borderId="0" applyNumberFormat="0" applyFill="0" applyBorder="0" applyAlignment="0" applyProtection="0"/>
    <xf numFmtId="166" fontId="4" fillId="0" borderId="0">
      <protection locked="0"/>
    </xf>
    <xf numFmtId="0" fontId="91" fillId="10" borderId="28" applyNumberFormat="0" applyFont="0" applyAlignment="0" applyProtection="0"/>
    <xf numFmtId="0" fontId="3" fillId="17" borderId="0" applyNumberFormat="0" applyBorder="0" applyAlignment="0" applyProtection="0"/>
    <xf numFmtId="0" fontId="164" fillId="80" borderId="24" applyNumberFormat="0" applyAlignment="0" applyProtection="0"/>
    <xf numFmtId="0" fontId="3" fillId="66" borderId="0" applyNumberFormat="0" applyBorder="0" applyAlignment="0" applyProtection="0"/>
    <xf numFmtId="0" fontId="3" fillId="0" borderId="0"/>
    <xf numFmtId="0" fontId="167" fillId="0" borderId="59" applyNumberFormat="0" applyFill="0" applyAlignment="0" applyProtection="0"/>
    <xf numFmtId="0" fontId="4" fillId="0" borderId="45" applyNumberFormat="0" applyFill="0" applyAlignment="0" applyProtection="0"/>
    <xf numFmtId="0" fontId="91" fillId="66" borderId="0" applyNumberFormat="0" applyBorder="0" applyAlignment="0" applyProtection="0"/>
    <xf numFmtId="0" fontId="104" fillId="0" borderId="39" applyNumberFormat="0" applyFill="0" applyAlignment="0" applyProtection="0"/>
    <xf numFmtId="0" fontId="91" fillId="73" borderId="61" applyNumberFormat="0" applyFont="0" applyAlignment="0" applyProtection="0"/>
    <xf numFmtId="0" fontId="3" fillId="64" borderId="0" applyNumberFormat="0" applyBorder="0" applyAlignment="0" applyProtection="0"/>
    <xf numFmtId="0" fontId="124" fillId="9" borderId="27" applyNumberFormat="0" applyAlignment="0" applyProtection="0"/>
    <xf numFmtId="0" fontId="8" fillId="0" borderId="0"/>
    <xf numFmtId="37" fontId="4" fillId="0" borderId="0" applyFill="0" applyBorder="0" applyAlignment="0" applyProtection="0"/>
    <xf numFmtId="0" fontId="104" fillId="0" borderId="39" applyNumberFormat="0" applyFill="0" applyAlignment="0" applyProtection="0"/>
    <xf numFmtId="0" fontId="99" fillId="0" borderId="0" applyNumberFormat="0" applyFill="0" applyBorder="0" applyAlignment="0" applyProtection="0"/>
    <xf numFmtId="37" fontId="4" fillId="0" borderId="0" applyFill="0" applyBorder="0" applyAlignment="0" applyProtection="0"/>
    <xf numFmtId="0" fontId="4" fillId="0" borderId="45" applyNumberFormat="0" applyFill="0" applyAlignment="0" applyProtection="0"/>
    <xf numFmtId="0" fontId="109" fillId="71" borderId="62" applyNumberFormat="0" applyAlignment="0" applyProtection="0"/>
    <xf numFmtId="0" fontId="3" fillId="28" borderId="0" applyNumberFormat="0" applyBorder="0" applyAlignment="0" applyProtection="0"/>
    <xf numFmtId="2" fontId="4" fillId="0" borderId="0" applyFill="0" applyBorder="0" applyAlignment="0" applyProtection="0"/>
    <xf numFmtId="38" fontId="4" fillId="0" borderId="0">
      <alignment horizontal="left" wrapText="1"/>
    </xf>
    <xf numFmtId="0" fontId="91" fillId="65" borderId="0" applyNumberFormat="0" applyBorder="0" applyAlignment="0" applyProtection="0"/>
    <xf numFmtId="0" fontId="3" fillId="0" borderId="0"/>
    <xf numFmtId="0" fontId="3" fillId="42" borderId="0" applyNumberFormat="0" applyBorder="0" applyAlignment="0" applyProtection="0"/>
    <xf numFmtId="0" fontId="92" fillId="68" borderId="0" applyNumberFormat="0" applyBorder="0" applyAlignment="0" applyProtection="0"/>
    <xf numFmtId="0" fontId="4" fillId="0" borderId="45" applyNumberFormat="0" applyFill="0" applyAlignment="0" applyProtection="0"/>
    <xf numFmtId="0" fontId="3" fillId="28" borderId="0" applyNumberFormat="0" applyBorder="0" applyAlignment="0" applyProtection="0"/>
    <xf numFmtId="0" fontId="118" fillId="63" borderId="0" applyNumberFormat="0" applyBorder="0" applyAlignment="0" applyProtection="0"/>
    <xf numFmtId="0" fontId="165" fillId="0" borderId="57" applyNumberFormat="0" applyFill="0" applyAlignment="0" applyProtection="0"/>
    <xf numFmtId="0" fontId="108" fillId="39" borderId="0" applyNumberFormat="0" applyBorder="0" applyAlignment="0" applyProtection="0"/>
    <xf numFmtId="0" fontId="167" fillId="0" borderId="0" applyNumberFormat="0" applyFill="0" applyBorder="0" applyAlignment="0" applyProtection="0"/>
    <xf numFmtId="0" fontId="3" fillId="17" borderId="0" applyNumberFormat="0" applyBorder="0" applyAlignment="0" applyProtection="0"/>
    <xf numFmtId="9" fontId="155" fillId="0" borderId="0"/>
    <xf numFmtId="0" fontId="113" fillId="0" borderId="0" applyNumberFormat="0" applyFill="0" applyBorder="0" applyAlignment="0" applyProtection="0"/>
    <xf numFmtId="0" fontId="165" fillId="0" borderId="57" applyNumberFormat="0" applyFill="0" applyAlignment="0" applyProtection="0"/>
    <xf numFmtId="0" fontId="3" fillId="42" borderId="0" applyNumberFormat="0" applyBorder="0" applyAlignment="0" applyProtection="0"/>
    <xf numFmtId="0" fontId="3" fillId="64" borderId="0" applyNumberFormat="0" applyBorder="0" applyAlignment="0" applyProtection="0"/>
    <xf numFmtId="5" fontId="4" fillId="0" borderId="0" applyFill="0" applyBorder="0" applyAlignment="0" applyProtection="0"/>
    <xf numFmtId="0" fontId="91" fillId="66" borderId="0" applyNumberFormat="0" applyBorder="0" applyAlignment="0" applyProtection="0"/>
    <xf numFmtId="0" fontId="91" fillId="43" borderId="0" applyNumberFormat="0" applyBorder="0" applyAlignment="0" applyProtection="0"/>
    <xf numFmtId="0" fontId="128" fillId="42" borderId="0" applyNumberFormat="0" applyBorder="0" applyAlignment="0" applyProtection="0"/>
    <xf numFmtId="0" fontId="172" fillId="0" borderId="0" applyNumberFormat="0" applyFill="0" applyBorder="0" applyAlignment="0" applyProtection="0"/>
    <xf numFmtId="0" fontId="128" fillId="78" borderId="0" applyNumberFormat="0" applyBorder="0" applyAlignment="0" applyProtection="0"/>
    <xf numFmtId="0" fontId="166" fillId="0" borderId="58" applyNumberFormat="0" applyFill="0" applyAlignment="0" applyProtection="0"/>
    <xf numFmtId="0" fontId="93" fillId="42" borderId="0" applyNumberFormat="0" applyBorder="0" applyAlignment="0" applyProtection="0"/>
    <xf numFmtId="0" fontId="120" fillId="39" borderId="24" applyNumberFormat="0" applyAlignment="0" applyProtection="0"/>
    <xf numFmtId="0" fontId="95" fillId="72" borderId="36" applyNumberFormat="0" applyAlignment="0" applyProtection="0"/>
    <xf numFmtId="0" fontId="121" fillId="80" borderId="25" applyNumberFormat="0" applyAlignment="0" applyProtection="0"/>
    <xf numFmtId="0" fontId="94" fillId="71" borderId="55" applyNumberFormat="0" applyAlignment="0" applyProtection="0"/>
    <xf numFmtId="0" fontId="3" fillId="73" borderId="0" applyNumberFormat="0" applyBorder="0" applyAlignment="0" applyProtection="0"/>
    <xf numFmtId="0" fontId="128" fillId="64" borderId="0" applyNumberFormat="0" applyBorder="0" applyAlignment="0" applyProtection="0"/>
    <xf numFmtId="0" fontId="92" fillId="69" borderId="0" applyNumberFormat="0" applyBorder="0" applyAlignment="0" applyProtection="0"/>
    <xf numFmtId="0" fontId="166" fillId="0" borderId="58" applyNumberFormat="0" applyFill="0" applyAlignment="0" applyProtection="0"/>
    <xf numFmtId="0" fontId="125" fillId="0" borderId="0" applyNumberFormat="0" applyFill="0" applyBorder="0" applyAlignment="0" applyProtection="0"/>
    <xf numFmtId="0" fontId="3" fillId="73" borderId="0" applyNumberFormat="0" applyBorder="0" applyAlignment="0" applyProtection="0"/>
    <xf numFmtId="0" fontId="92" fillId="68" borderId="0" applyNumberFormat="0" applyBorder="0" applyAlignment="0" applyProtection="0"/>
    <xf numFmtId="0" fontId="8" fillId="0" borderId="0"/>
    <xf numFmtId="0" fontId="4" fillId="0" borderId="45" applyNumberFormat="0" applyFill="0" applyAlignment="0" applyProtection="0"/>
    <xf numFmtId="0" fontId="95" fillId="72" borderId="36" applyNumberFormat="0" applyAlignment="0" applyProtection="0"/>
    <xf numFmtId="0" fontId="4" fillId="0" borderId="45" applyNumberFormat="0" applyFill="0" applyAlignment="0" applyProtection="0"/>
    <xf numFmtId="0" fontId="108" fillId="39" borderId="0" applyNumberFormat="0" applyBorder="0" applyAlignment="0" applyProtection="0"/>
    <xf numFmtId="0" fontId="4" fillId="0" borderId="45" applyNumberFormat="0" applyFill="0" applyAlignment="0" applyProtection="0"/>
    <xf numFmtId="0" fontId="167" fillId="0" borderId="59" applyNumberFormat="0" applyFill="0" applyAlignment="0" applyProtection="0"/>
    <xf numFmtId="0" fontId="92" fillId="68" borderId="0" applyNumberFormat="0" applyBorder="0" applyAlignment="0" applyProtection="0"/>
    <xf numFmtId="0" fontId="105" fillId="65" borderId="55" applyNumberFormat="0" applyAlignment="0" applyProtection="0"/>
    <xf numFmtId="0" fontId="3" fillId="64" borderId="0" applyNumberFormat="0" applyBorder="0" applyAlignment="0" applyProtection="0"/>
    <xf numFmtId="0" fontId="91" fillId="45" borderId="0" applyNumberFormat="0" applyBorder="0" applyAlignment="0" applyProtection="0"/>
    <xf numFmtId="0" fontId="3" fillId="65" borderId="0" applyNumberFormat="0" applyBorder="0" applyAlignment="0" applyProtection="0"/>
    <xf numFmtId="2" fontId="4" fillId="0" borderId="0" applyFill="0" applyBorder="0" applyAlignment="0" applyProtection="0"/>
    <xf numFmtId="166" fontId="4" fillId="0" borderId="0">
      <protection locked="0"/>
    </xf>
    <xf numFmtId="166" fontId="4" fillId="0" borderId="0">
      <protection locked="0"/>
    </xf>
    <xf numFmtId="0" fontId="4" fillId="0" borderId="45" applyNumberFormat="0" applyFill="0" applyAlignment="0" applyProtection="0"/>
    <xf numFmtId="0" fontId="92" fillId="46" borderId="0" applyNumberFormat="0" applyBorder="0" applyAlignment="0" applyProtection="0"/>
    <xf numFmtId="0" fontId="109" fillId="71" borderId="62" applyNumberFormat="0" applyAlignment="0" applyProtection="0"/>
    <xf numFmtId="0" fontId="8" fillId="0" borderId="0"/>
    <xf numFmtId="0" fontId="93" fillId="42" borderId="0" applyNumberFormat="0" applyBorder="0" applyAlignment="0" applyProtection="0"/>
    <xf numFmtId="0" fontId="4" fillId="0" borderId="45" applyNumberFormat="0" applyFill="0" applyAlignment="0" applyProtection="0"/>
    <xf numFmtId="0" fontId="172" fillId="0" borderId="0" applyNumberFormat="0" applyFill="0" applyBorder="0" applyAlignment="0" applyProtection="0"/>
    <xf numFmtId="0" fontId="4" fillId="0" borderId="45" applyNumberFormat="0" applyFill="0" applyAlignment="0" applyProtection="0"/>
    <xf numFmtId="0" fontId="4" fillId="0" borderId="45" applyNumberFormat="0" applyFill="0" applyAlignment="0" applyProtection="0"/>
    <xf numFmtId="0" fontId="3" fillId="73" borderId="0" applyNumberFormat="0" applyBorder="0" applyAlignment="0" applyProtection="0"/>
    <xf numFmtId="0" fontId="3" fillId="64" borderId="0" applyNumberFormat="0" applyBorder="0" applyAlignment="0" applyProtection="0"/>
    <xf numFmtId="0" fontId="164" fillId="80" borderId="24" applyNumberFormat="0" applyAlignment="0" applyProtection="0"/>
    <xf numFmtId="0" fontId="4" fillId="0" borderId="45" applyNumberFormat="0" applyFill="0" applyAlignment="0" applyProtection="0"/>
    <xf numFmtId="0" fontId="92" fillId="67"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92" fillId="48" borderId="0" applyNumberFormat="0" applyBorder="0" applyAlignment="0" applyProtection="0"/>
    <xf numFmtId="0" fontId="91" fillId="50" borderId="0" applyNumberFormat="0" applyBorder="0" applyAlignment="0" applyProtection="0"/>
    <xf numFmtId="0" fontId="4" fillId="0" borderId="45" applyNumberFormat="0" applyFill="0" applyAlignment="0" applyProtection="0"/>
    <xf numFmtId="37" fontId="4" fillId="0" borderId="0" applyFill="0" applyBorder="0" applyAlignment="0" applyProtection="0"/>
    <xf numFmtId="0" fontId="4" fillId="0" borderId="45" applyNumberFormat="0" applyFill="0" applyAlignment="0" applyProtection="0"/>
    <xf numFmtId="38" fontId="4" fillId="0" borderId="0">
      <alignment horizontal="left" wrapText="1"/>
    </xf>
    <xf numFmtId="0" fontId="99" fillId="0" borderId="0" applyNumberFormat="0" applyFill="0" applyBorder="0" applyAlignment="0" applyProtection="0"/>
    <xf numFmtId="0" fontId="108" fillId="39" borderId="0" applyNumberFormat="0" applyBorder="0" applyAlignment="0" applyProtection="0"/>
    <xf numFmtId="0" fontId="4" fillId="0" borderId="45" applyNumberFormat="0" applyFill="0" applyAlignment="0" applyProtection="0"/>
    <xf numFmtId="0" fontId="173" fillId="0" borderId="0" applyNumberFormat="0" applyFill="0" applyBorder="0" applyAlignment="0" applyProtection="0"/>
    <xf numFmtId="0" fontId="3" fillId="73" borderId="0" applyNumberFormat="0" applyBorder="0" applyAlignment="0" applyProtection="0"/>
    <xf numFmtId="0" fontId="91" fillId="65" borderId="0" applyNumberFormat="0" applyBorder="0" applyAlignment="0" applyProtection="0"/>
    <xf numFmtId="0" fontId="91" fillId="50" borderId="0" applyNumberFormat="0" applyBorder="0" applyAlignment="0" applyProtection="0"/>
    <xf numFmtId="0" fontId="3" fillId="73" borderId="0" applyNumberFormat="0" applyBorder="0" applyAlignment="0" applyProtection="0"/>
    <xf numFmtId="0" fontId="4" fillId="0" borderId="45" applyNumberFormat="0" applyFill="0" applyAlignment="0" applyProtection="0"/>
    <xf numFmtId="0" fontId="124" fillId="9" borderId="27" applyNumberFormat="0" applyAlignment="0" applyProtection="0"/>
    <xf numFmtId="0" fontId="3" fillId="65" borderId="0" applyNumberFormat="0" applyBorder="0" applyAlignment="0" applyProtection="0"/>
    <xf numFmtId="0" fontId="128" fillId="45" borderId="0" applyNumberFormat="0" applyBorder="0" applyAlignment="0" applyProtection="0"/>
    <xf numFmtId="0" fontId="4" fillId="0" borderId="45" applyNumberFormat="0" applyFill="0" applyAlignment="0" applyProtection="0"/>
    <xf numFmtId="0" fontId="110" fillId="0" borderId="0" applyNumberFormat="0" applyFill="0" applyBorder="0" applyAlignment="0" applyProtection="0"/>
    <xf numFmtId="0" fontId="4" fillId="0" borderId="45" applyNumberFormat="0" applyFill="0" applyAlignment="0" applyProtection="0"/>
    <xf numFmtId="0" fontId="92" fillId="69" borderId="0" applyNumberFormat="0" applyBorder="0" applyAlignment="0" applyProtection="0"/>
    <xf numFmtId="0" fontId="92" fillId="69" borderId="0" applyNumberFormat="0" applyBorder="0" applyAlignment="0" applyProtection="0"/>
    <xf numFmtId="0" fontId="92" fillId="46" borderId="0" applyNumberFormat="0" applyBorder="0" applyAlignment="0" applyProtection="0"/>
    <xf numFmtId="0" fontId="3" fillId="43" borderId="0" applyNumberFormat="0" applyBorder="0" applyAlignment="0" applyProtection="0"/>
    <xf numFmtId="0" fontId="166" fillId="0" borderId="58" applyNumberFormat="0" applyFill="0" applyAlignment="0" applyProtection="0"/>
    <xf numFmtId="0" fontId="3" fillId="17" borderId="0" applyNumberFormat="0" applyBorder="0" applyAlignment="0" applyProtection="0"/>
    <xf numFmtId="0" fontId="113" fillId="0" borderId="0" applyNumberFormat="0" applyFill="0" applyBorder="0" applyAlignment="0" applyProtection="0"/>
    <xf numFmtId="0" fontId="126" fillId="0" borderId="0" applyNumberFormat="0" applyFill="0" applyBorder="0" applyAlignment="0" applyProtection="0"/>
    <xf numFmtId="0" fontId="4" fillId="0" borderId="45" applyNumberFormat="0" applyFill="0" applyAlignment="0" applyProtection="0"/>
    <xf numFmtId="0" fontId="4" fillId="0" borderId="45" applyNumberFormat="0" applyFill="0" applyAlignment="0" applyProtection="0"/>
    <xf numFmtId="0" fontId="3" fillId="17" borderId="0" applyNumberFormat="0" applyBorder="0" applyAlignment="0" applyProtection="0"/>
    <xf numFmtId="0" fontId="91" fillId="43" borderId="0" applyNumberFormat="0" applyBorder="0" applyAlignment="0" applyProtection="0"/>
    <xf numFmtId="0" fontId="128" fillId="43" borderId="0" applyNumberFormat="0" applyBorder="0" applyAlignment="0" applyProtection="0"/>
    <xf numFmtId="0" fontId="100" fillId="62" borderId="0" applyNumberFormat="0" applyBorder="0" applyAlignment="0" applyProtection="0"/>
    <xf numFmtId="0" fontId="4" fillId="0" borderId="45" applyNumberFormat="0" applyFill="0" applyAlignment="0" applyProtection="0"/>
    <xf numFmtId="0" fontId="91" fillId="43" borderId="0" applyNumberFormat="0" applyBorder="0" applyAlignment="0" applyProtection="0"/>
    <xf numFmtId="0" fontId="127" fillId="0" borderId="64" applyNumberFormat="0" applyFill="0" applyAlignment="0" applyProtection="0"/>
    <xf numFmtId="0" fontId="107" fillId="0" borderId="40"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108" fillId="39" borderId="0" applyNumberFormat="0" applyBorder="0" applyAlignment="0" applyProtection="0"/>
    <xf numFmtId="0" fontId="91" fillId="66" borderId="0" applyNumberFormat="0" applyBorder="0" applyAlignment="0" applyProtection="0"/>
    <xf numFmtId="0" fontId="4" fillId="0" borderId="45" applyNumberFormat="0" applyFill="0" applyAlignment="0" applyProtection="0"/>
    <xf numFmtId="0" fontId="110" fillId="0" borderId="0" applyNumberFormat="0" applyFill="0" applyBorder="0" applyAlignment="0" applyProtection="0"/>
    <xf numFmtId="0" fontId="128" fillId="64" borderId="0" applyNumberFormat="0" applyBorder="0" applyAlignment="0" applyProtection="0"/>
    <xf numFmtId="0" fontId="4" fillId="0" borderId="45" applyNumberFormat="0" applyFill="0" applyAlignment="0" applyProtection="0"/>
    <xf numFmtId="0" fontId="172" fillId="0" borderId="0" applyNumberFormat="0" applyFill="0" applyBorder="0" applyAlignment="0" applyProtection="0"/>
    <xf numFmtId="0" fontId="78" fillId="0" borderId="0" applyNumberFormat="0" applyFill="0" applyBorder="0" applyAlignment="0" applyProtection="0"/>
    <xf numFmtId="0" fontId="128" fillId="42" borderId="0" applyNumberFormat="0" applyBorder="0" applyAlignment="0" applyProtection="0"/>
    <xf numFmtId="0" fontId="95" fillId="72" borderId="36" applyNumberFormat="0" applyAlignment="0" applyProtection="0"/>
    <xf numFmtId="0" fontId="4" fillId="0" borderId="0"/>
    <xf numFmtId="43" fontId="4" fillId="0" borderId="0" applyFont="0" applyFill="0" applyBorder="0" applyAlignment="0" applyProtection="0"/>
    <xf numFmtId="4" fontId="16" fillId="0" borderId="69" applyNumberFormat="0" applyProtection="0">
      <alignment horizontal="right" vertical="center"/>
    </xf>
    <xf numFmtId="0" fontId="3" fillId="0" borderId="0"/>
    <xf numFmtId="0" fontId="3" fillId="0" borderId="0"/>
    <xf numFmtId="0" fontId="107" fillId="0" borderId="40" applyNumberFormat="0" applyFill="0" applyAlignment="0" applyProtection="0"/>
    <xf numFmtId="0" fontId="4" fillId="0" borderId="45" applyNumberFormat="0" applyFill="0" applyAlignment="0" applyProtection="0"/>
    <xf numFmtId="166" fontId="4" fillId="0" borderId="0">
      <protection locked="0"/>
    </xf>
    <xf numFmtId="0" fontId="113" fillId="0" borderId="0" applyNumberFormat="0" applyFill="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91" fillId="62" borderId="0" applyNumberFormat="0" applyBorder="0" applyAlignment="0" applyProtection="0"/>
    <xf numFmtId="5" fontId="4" fillId="0" borderId="0" applyFill="0" applyBorder="0" applyAlignment="0" applyProtection="0"/>
    <xf numFmtId="0" fontId="92" fillId="47" borderId="0" applyNumberFormat="0" applyBorder="0" applyAlignment="0" applyProtection="0"/>
    <xf numFmtId="0" fontId="3" fillId="43"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4" fillId="0" borderId="45" applyNumberFormat="0" applyFill="0" applyAlignment="0" applyProtection="0"/>
    <xf numFmtId="0" fontId="3" fillId="0" borderId="0"/>
    <xf numFmtId="0" fontId="93" fillId="42" borderId="0" applyNumberFormat="0" applyBorder="0" applyAlignment="0" applyProtection="0"/>
    <xf numFmtId="0" fontId="91" fillId="42" borderId="0" applyNumberFormat="0" applyBorder="0" applyAlignment="0" applyProtection="0"/>
    <xf numFmtId="0" fontId="4" fillId="0" borderId="45" applyNumberFormat="0" applyFill="0" applyAlignment="0" applyProtection="0"/>
    <xf numFmtId="0" fontId="99" fillId="0" borderId="0" applyNumberFormat="0" applyFill="0" applyBorder="0" applyAlignment="0" applyProtection="0"/>
    <xf numFmtId="0" fontId="118" fillId="63" borderId="0" applyNumberFormat="0" applyBorder="0" applyAlignment="0" applyProtection="0"/>
    <xf numFmtId="0" fontId="128" fillId="47" borderId="0" applyNumberFormat="0" applyBorder="0" applyAlignment="0" applyProtection="0"/>
    <xf numFmtId="38" fontId="4" fillId="0" borderId="0">
      <alignment horizontal="left" wrapText="1"/>
    </xf>
    <xf numFmtId="0" fontId="4" fillId="0" borderId="45" applyNumberFormat="0" applyFill="0" applyAlignment="0" applyProtection="0"/>
    <xf numFmtId="0" fontId="4" fillId="0" borderId="45" applyNumberFormat="0" applyFill="0" applyAlignment="0" applyProtection="0"/>
    <xf numFmtId="0" fontId="92" fillId="44" borderId="0" applyNumberFormat="0" applyBorder="0" applyAlignment="0" applyProtection="0"/>
    <xf numFmtId="0" fontId="92" fillId="69" borderId="0" applyNumberFormat="0" applyBorder="0" applyAlignment="0" applyProtection="0"/>
    <xf numFmtId="0" fontId="4" fillId="0" borderId="45" applyNumberFormat="0" applyFill="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4" fontId="81" fillId="41" borderId="69" applyNumberFormat="0" applyProtection="0"/>
    <xf numFmtId="0" fontId="4" fillId="0" borderId="45" applyNumberFormat="0" applyFill="0" applyAlignment="0" applyProtection="0"/>
    <xf numFmtId="0" fontId="92" fillId="48" borderId="0" applyNumberFormat="0" applyBorder="0" applyAlignment="0" applyProtection="0"/>
    <xf numFmtId="0" fontId="91" fillId="43" borderId="0" applyNumberFormat="0" applyBorder="0" applyAlignment="0" applyProtection="0"/>
    <xf numFmtId="180" fontId="4" fillId="0" borderId="0" applyFill="0" applyBorder="0" applyAlignment="0" applyProtection="0"/>
    <xf numFmtId="0" fontId="128" fillId="79" borderId="0" applyNumberFormat="0" applyBorder="0" applyAlignment="0" applyProtection="0"/>
    <xf numFmtId="0" fontId="91" fillId="62" borderId="0" applyNumberFormat="0" applyBorder="0" applyAlignment="0" applyProtection="0"/>
    <xf numFmtId="0" fontId="166" fillId="0" borderId="58" applyNumberFormat="0" applyFill="0" applyAlignment="0" applyProtection="0"/>
    <xf numFmtId="5" fontId="4" fillId="0" borderId="0" applyFill="0" applyBorder="0" applyAlignment="0" applyProtection="0"/>
    <xf numFmtId="0" fontId="92" fillId="69" borderId="0" applyNumberFormat="0" applyBorder="0" applyAlignment="0" applyProtection="0"/>
    <xf numFmtId="0" fontId="105" fillId="65" borderId="55" applyNumberFormat="0" applyAlignment="0" applyProtection="0"/>
    <xf numFmtId="0" fontId="3" fillId="43" borderId="0" applyNumberFormat="0" applyBorder="0" applyAlignment="0" applyProtection="0"/>
    <xf numFmtId="0" fontId="92" fillId="68" borderId="0" applyNumberFormat="0" applyBorder="0" applyAlignment="0" applyProtection="0"/>
    <xf numFmtId="0" fontId="4" fillId="0" borderId="45" applyNumberFormat="0" applyFill="0" applyAlignment="0" applyProtection="0"/>
    <xf numFmtId="0" fontId="128" fillId="47" borderId="0" applyNumberFormat="0" applyBorder="0" applyAlignment="0" applyProtection="0"/>
    <xf numFmtId="0" fontId="92" fillId="70" borderId="0" applyNumberFormat="0" applyBorder="0" applyAlignment="0" applyProtection="0"/>
    <xf numFmtId="0" fontId="165" fillId="0" borderId="57" applyNumberFormat="0" applyFill="0" applyAlignment="0" applyProtection="0"/>
    <xf numFmtId="0" fontId="4" fillId="0" borderId="45" applyNumberFormat="0" applyFill="0" applyAlignment="0" applyProtection="0"/>
    <xf numFmtId="0" fontId="92" fillId="43" borderId="0" applyNumberFormat="0" applyBorder="0" applyAlignment="0" applyProtection="0"/>
    <xf numFmtId="0" fontId="92" fillId="50"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128" fillId="44" borderId="0" applyNumberFormat="0" applyBorder="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4" fontId="81" fillId="40" borderId="69" applyNumberFormat="0" applyProtection="0">
      <alignment horizontal="left" vertical="center" indent="1"/>
    </xf>
    <xf numFmtId="0" fontId="4" fillId="0" borderId="45" applyNumberFormat="0" applyFill="0" applyAlignment="0" applyProtection="0"/>
    <xf numFmtId="0" fontId="4" fillId="0" borderId="45" applyNumberFormat="0" applyFill="0" applyAlignment="0" applyProtection="0"/>
    <xf numFmtId="0" fontId="104" fillId="0" borderId="0" applyNumberFormat="0" applyFill="0" applyBorder="0" applyAlignment="0" applyProtection="0"/>
    <xf numFmtId="0" fontId="128" fillId="47" borderId="0" applyNumberFormat="0" applyBorder="0" applyAlignment="0" applyProtection="0"/>
    <xf numFmtId="0" fontId="8" fillId="0" borderId="0"/>
    <xf numFmtId="0" fontId="91" fillId="63" borderId="0" applyNumberFormat="0" applyBorder="0" applyAlignment="0" applyProtection="0"/>
    <xf numFmtId="0" fontId="91" fillId="42" borderId="0" applyNumberFormat="0" applyBorder="0" applyAlignment="0" applyProtection="0"/>
    <xf numFmtId="0" fontId="92" fillId="47" borderId="0" applyNumberFormat="0" applyBorder="0" applyAlignment="0" applyProtection="0"/>
    <xf numFmtId="0" fontId="91" fillId="42" borderId="0" applyNumberFormat="0" applyBorder="0" applyAlignment="0" applyProtection="0"/>
    <xf numFmtId="0" fontId="128" fillId="44" borderId="0" applyNumberFormat="0" applyBorder="0" applyAlignment="0" applyProtection="0"/>
    <xf numFmtId="0" fontId="92" fillId="70" borderId="0" applyNumberFormat="0" applyBorder="0" applyAlignment="0" applyProtection="0"/>
    <xf numFmtId="0" fontId="4" fillId="0" borderId="45" applyNumberFormat="0" applyFill="0" applyAlignment="0" applyProtection="0"/>
    <xf numFmtId="0" fontId="92" fillId="68"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100" fillId="62" borderId="0" applyNumberFormat="0" applyBorder="0" applyAlignment="0" applyProtection="0"/>
    <xf numFmtId="0" fontId="91" fillId="63" borderId="0" applyNumberFormat="0" applyBorder="0" applyAlignment="0" applyProtection="0"/>
    <xf numFmtId="0" fontId="4" fillId="0" borderId="45" applyNumberFormat="0" applyFill="0" applyAlignment="0" applyProtection="0"/>
    <xf numFmtId="0" fontId="128" fillId="47" borderId="0" applyNumberFormat="0" applyBorder="0" applyAlignment="0" applyProtection="0"/>
    <xf numFmtId="0" fontId="128" fillId="47" borderId="0" applyNumberFormat="0" applyBorder="0" applyAlignment="0" applyProtection="0"/>
    <xf numFmtId="0" fontId="92" fillId="50" borderId="0" applyNumberFormat="0" applyBorder="0" applyAlignment="0" applyProtection="0"/>
    <xf numFmtId="0" fontId="166" fillId="0" borderId="58" applyNumberFormat="0" applyFill="0" applyAlignment="0" applyProtection="0"/>
    <xf numFmtId="0" fontId="127" fillId="0" borderId="64" applyNumberFormat="0" applyFill="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4" fillId="0" borderId="45" applyNumberFormat="0" applyFill="0" applyAlignment="0" applyProtection="0"/>
    <xf numFmtId="38" fontId="4" fillId="0" borderId="0">
      <alignment horizontal="left" wrapText="1"/>
    </xf>
    <xf numFmtId="0" fontId="168" fillId="0" borderId="60" applyNumberFormat="0" applyFill="0" applyAlignment="0" applyProtection="0"/>
    <xf numFmtId="5" fontId="4" fillId="0" borderId="0" applyFill="0" applyBorder="0" applyAlignment="0" applyProtection="0"/>
    <xf numFmtId="0" fontId="92" fillId="70" borderId="0" applyNumberFormat="0" applyBorder="0" applyAlignment="0" applyProtection="0"/>
    <xf numFmtId="0" fontId="92" fillId="47" borderId="0" applyNumberFormat="0" applyBorder="0" applyAlignment="0" applyProtection="0"/>
    <xf numFmtId="0" fontId="3" fillId="43" borderId="0" applyNumberFormat="0" applyBorder="0" applyAlignment="0" applyProtection="0"/>
    <xf numFmtId="0" fontId="128" fillId="44" borderId="0" applyNumberFormat="0" applyBorder="0" applyAlignment="0" applyProtection="0"/>
    <xf numFmtId="0" fontId="91" fillId="42" borderId="0" applyNumberFormat="0" applyBorder="0" applyAlignment="0" applyProtection="0"/>
    <xf numFmtId="0" fontId="4" fillId="0" borderId="45" applyNumberFormat="0" applyFill="0" applyAlignment="0" applyProtection="0"/>
    <xf numFmtId="0" fontId="8" fillId="0" borderId="0"/>
    <xf numFmtId="0" fontId="3" fillId="0" borderId="0"/>
    <xf numFmtId="0" fontId="4" fillId="0" borderId="45" applyNumberFormat="0" applyFill="0" applyAlignment="0" applyProtection="0"/>
    <xf numFmtId="0" fontId="91" fillId="50" borderId="0" applyNumberFormat="0" applyBorder="0" applyAlignment="0" applyProtection="0"/>
    <xf numFmtId="0" fontId="4" fillId="0" borderId="45" applyNumberFormat="0" applyFill="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66" borderId="0" applyNumberFormat="0" applyBorder="0" applyAlignment="0" applyProtection="0"/>
    <xf numFmtId="0" fontId="4" fillId="0" borderId="45" applyNumberFormat="0" applyFill="0" applyAlignment="0" applyProtection="0"/>
    <xf numFmtId="0" fontId="91" fillId="61" borderId="0" applyNumberFormat="0" applyBorder="0" applyAlignment="0" applyProtection="0"/>
    <xf numFmtId="180" fontId="4" fillId="0" borderId="0" applyFill="0" applyBorder="0" applyAlignment="0" applyProtection="0"/>
    <xf numFmtId="0" fontId="128" fillId="79" borderId="0" applyNumberFormat="0" applyBorder="0" applyAlignment="0" applyProtection="0"/>
    <xf numFmtId="0" fontId="91" fillId="62" borderId="0" applyNumberFormat="0" applyBorder="0" applyAlignment="0" applyProtection="0"/>
    <xf numFmtId="0" fontId="128" fillId="42" borderId="0" applyNumberFormat="0" applyBorder="0" applyAlignment="0" applyProtection="0"/>
    <xf numFmtId="5" fontId="4" fillId="0" borderId="0" applyFill="0" applyBorder="0" applyAlignment="0" applyProtection="0"/>
    <xf numFmtId="0" fontId="92" fillId="69" borderId="0" applyNumberFormat="0" applyBorder="0" applyAlignment="0" applyProtection="0"/>
    <xf numFmtId="0" fontId="3" fillId="43" borderId="0" applyNumberFormat="0" applyBorder="0" applyAlignment="0" applyProtection="0"/>
    <xf numFmtId="0" fontId="128" fillId="64" borderId="0" applyNumberFormat="0" applyBorder="0" applyAlignment="0" applyProtection="0"/>
    <xf numFmtId="0" fontId="113" fillId="0" borderId="0" applyNumberFormat="0" applyFill="0" applyBorder="0" applyAlignment="0" applyProtection="0"/>
    <xf numFmtId="4" fontId="171" fillId="0" borderId="0" applyFont="0" applyFill="0" applyBorder="0" applyAlignment="0" applyProtection="0"/>
    <xf numFmtId="0" fontId="4" fillId="0" borderId="45" applyNumberFormat="0" applyFill="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91" fillId="10" borderId="28" applyNumberFormat="0" applyFont="0" applyAlignment="0" applyProtection="0"/>
    <xf numFmtId="0" fontId="4" fillId="0" borderId="45" applyNumberFormat="0" applyFill="0" applyAlignment="0" applyProtection="0"/>
    <xf numFmtId="0" fontId="128" fillId="44" borderId="0" applyNumberFormat="0" applyBorder="0" applyAlignment="0" applyProtection="0"/>
    <xf numFmtId="0" fontId="91" fillId="42" borderId="0" applyNumberFormat="0" applyBorder="0" applyAlignment="0" applyProtection="0"/>
    <xf numFmtId="0" fontId="4" fillId="0" borderId="45" applyNumberFormat="0" applyFill="0" applyAlignment="0" applyProtection="0"/>
    <xf numFmtId="0" fontId="3" fillId="66" borderId="0" applyNumberFormat="0" applyBorder="0" applyAlignment="0" applyProtection="0"/>
    <xf numFmtId="0" fontId="4" fillId="0" borderId="45" applyNumberFormat="0" applyFill="0" applyAlignment="0" applyProtection="0"/>
    <xf numFmtId="0" fontId="102" fillId="0" borderId="0" applyNumberFormat="0" applyFill="0" applyBorder="0" applyAlignment="0" applyProtection="0"/>
    <xf numFmtId="0" fontId="4" fillId="0" borderId="45" applyNumberFormat="0" applyFill="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10" fillId="0" borderId="0" applyNumberFormat="0" applyFill="0" applyBorder="0" applyAlignment="0" applyProtection="0"/>
    <xf numFmtId="0" fontId="8" fillId="0" borderId="0"/>
    <xf numFmtId="0" fontId="4" fillId="0" borderId="45" applyNumberFormat="0" applyFill="0" applyAlignment="0" applyProtection="0"/>
    <xf numFmtId="0" fontId="128" fillId="27" borderId="0" applyNumberFormat="0" applyBorder="0" applyAlignment="0" applyProtection="0"/>
    <xf numFmtId="0" fontId="91" fillId="62" borderId="0" applyNumberFormat="0" applyBorder="0" applyAlignment="0" applyProtection="0"/>
    <xf numFmtId="5" fontId="4" fillId="0" borderId="0" applyFill="0" applyBorder="0" applyAlignment="0" applyProtection="0"/>
    <xf numFmtId="0" fontId="92" fillId="47" borderId="0" applyNumberFormat="0" applyBorder="0" applyAlignment="0" applyProtection="0"/>
    <xf numFmtId="0" fontId="3" fillId="43"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4" fillId="0" borderId="45" applyNumberFormat="0" applyFill="0" applyAlignment="0" applyProtection="0"/>
    <xf numFmtId="0" fontId="128" fillId="27" borderId="0" applyNumberFormat="0" applyBorder="0" applyAlignment="0" applyProtection="0"/>
    <xf numFmtId="0" fontId="91" fillId="62" borderId="0" applyNumberFormat="0" applyBorder="0" applyAlignment="0" applyProtection="0"/>
    <xf numFmtId="5" fontId="4" fillId="0" borderId="0" applyFill="0" applyBorder="0" applyAlignment="0" applyProtection="0"/>
    <xf numFmtId="0" fontId="92" fillId="47" borderId="0" applyNumberFormat="0" applyBorder="0" applyAlignment="0" applyProtection="0"/>
    <xf numFmtId="0" fontId="3" fillId="43" borderId="0" applyNumberFormat="0" applyBorder="0" applyAlignment="0" applyProtection="0"/>
    <xf numFmtId="0" fontId="4" fillId="0" borderId="45" applyNumberFormat="0" applyFill="0" applyAlignment="0" applyProtection="0"/>
    <xf numFmtId="0" fontId="4" fillId="0" borderId="45" applyNumberFormat="0" applyFill="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91" fillId="62" borderId="0" applyNumberFormat="0" applyBorder="0" applyAlignment="0" applyProtection="0"/>
    <xf numFmtId="5" fontId="4" fillId="0" borderId="0" applyFill="0" applyBorder="0" applyAlignment="0" applyProtection="0"/>
    <xf numFmtId="0" fontId="3" fillId="43" borderId="0" applyNumberFormat="0" applyBorder="0" applyAlignment="0" applyProtection="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3" fontId="4" fillId="0" borderId="0" applyFont="0" applyFill="0" applyBorder="0" applyAlignment="0" applyProtection="0"/>
    <xf numFmtId="4" fontId="16" fillId="36" borderId="54" applyNumberFormat="0" applyProtection="0">
      <alignment horizontal="left" vertical="center" indent="1"/>
    </xf>
    <xf numFmtId="4" fontId="16" fillId="0" borderId="54" applyNumberFormat="0" applyProtection="0">
      <alignment horizontal="left" vertical="center" indent="1"/>
    </xf>
    <xf numFmtId="0" fontId="131" fillId="0" borderId="0"/>
    <xf numFmtId="9" fontId="3" fillId="0" borderId="0" applyFont="0" applyFill="0" applyBorder="0" applyAlignment="0" applyProtection="0"/>
    <xf numFmtId="43" fontId="4" fillId="0" borderId="0" applyFont="0" applyFill="0" applyBorder="0" applyAlignment="0" applyProtection="0"/>
    <xf numFmtId="4" fontId="16" fillId="36" borderId="54" applyNumberFormat="0" applyProtection="0">
      <alignment horizontal="left" vertical="center" indent="1"/>
    </xf>
    <xf numFmtId="9" fontId="3" fillId="0" borderId="0" applyFont="0" applyFill="0" applyBorder="0" applyAlignment="0" applyProtection="0"/>
    <xf numFmtId="0" fontId="13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16" fillId="36" borderId="54" applyNumberFormat="0" applyProtection="0">
      <alignment horizontal="left" vertical="center" indent="1"/>
    </xf>
    <xf numFmtId="4" fontId="16" fillId="0" borderId="54" applyNumberFormat="0" applyProtection="0">
      <alignment horizontal="left" vertical="center" indent="1"/>
    </xf>
    <xf numFmtId="0" fontId="131" fillId="0" borderId="0"/>
    <xf numFmtId="4" fontId="16" fillId="0" borderId="54" applyNumberFormat="0" applyProtection="0">
      <alignment horizontal="left" vertical="center" indent="1"/>
    </xf>
    <xf numFmtId="9" fontId="3" fillId="0" borderId="0" applyFont="0" applyFill="0" applyBorder="0" applyAlignment="0" applyProtection="0"/>
    <xf numFmtId="4" fontId="16" fillId="0" borderId="54" applyNumberFormat="0" applyProtection="0">
      <alignment horizontal="left" vertical="center" indent="1"/>
    </xf>
    <xf numFmtId="43" fontId="4" fillId="0" borderId="0" applyFont="0" applyFill="0" applyBorder="0" applyAlignment="0" applyProtection="0"/>
    <xf numFmtId="4" fontId="16" fillId="36" borderId="54" applyNumberFormat="0" applyProtection="0">
      <alignment horizontal="left" vertical="center" indent="1"/>
    </xf>
    <xf numFmtId="9" fontId="3" fillId="0" borderId="0" applyFont="0" applyFill="0" applyBorder="0" applyAlignment="0" applyProtection="0"/>
    <xf numFmtId="0" fontId="131" fillId="0" borderId="0"/>
    <xf numFmtId="0" fontId="4" fillId="0" borderId="0"/>
    <xf numFmtId="43" fontId="4" fillId="0" borderId="0" applyFont="0" applyFill="0" applyBorder="0" applyAlignment="0" applyProtection="0"/>
    <xf numFmtId="4" fontId="16" fillId="36" borderId="54" applyNumberFormat="0" applyProtection="0">
      <alignment horizontal="left" vertical="center" indent="1"/>
    </xf>
    <xf numFmtId="9" fontId="3" fillId="0" borderId="0" applyFont="0" applyFill="0" applyBorder="0" applyAlignment="0" applyProtection="0"/>
    <xf numFmtId="0" fontId="131" fillId="0" borderId="0"/>
    <xf numFmtId="43" fontId="4" fillId="0" borderId="0" applyFont="0" applyFill="0" applyBorder="0" applyAlignment="0" applyProtection="0"/>
    <xf numFmtId="4" fontId="16" fillId="36" borderId="54" applyNumberFormat="0" applyProtection="0">
      <alignment horizontal="left" vertical="center" indent="1"/>
    </xf>
    <xf numFmtId="0" fontId="131" fillId="0" borderId="0"/>
    <xf numFmtId="0" fontId="4" fillId="0" borderId="0"/>
    <xf numFmtId="4" fontId="81" fillId="39" borderId="54" applyNumberFormat="0" applyProtection="0">
      <alignment vertical="center"/>
    </xf>
    <xf numFmtId="4" fontId="81" fillId="40" borderId="54" applyNumberFormat="0" applyProtection="0">
      <alignment horizontal="left" vertical="center" indent="1"/>
    </xf>
    <xf numFmtId="4" fontId="81" fillId="41" borderId="54" applyNumberFormat="0" applyProtection="0"/>
    <xf numFmtId="4" fontId="16" fillId="0" borderId="54" applyNumberFormat="0" applyProtection="0">
      <alignment horizontal="right" vertical="center"/>
    </xf>
    <xf numFmtId="4" fontId="16" fillId="0" borderId="54" applyNumberFormat="0" applyProtection="0">
      <alignment horizontal="left" vertical="center" indent="1"/>
    </xf>
    <xf numFmtId="0" fontId="16" fillId="41" borderId="54" applyNumberFormat="0" applyProtection="0">
      <alignment horizontal="left" vertical="top"/>
    </xf>
    <xf numFmtId="4" fontId="16" fillId="36" borderId="54" applyNumberFormat="0" applyProtection="0">
      <alignment horizontal="left" vertical="center" indent="1"/>
    </xf>
    <xf numFmtId="43" fontId="4" fillId="0" borderId="0" applyFont="0" applyFill="0" applyBorder="0" applyAlignment="0" applyProtection="0"/>
    <xf numFmtId="0" fontId="3" fillId="0" borderId="0"/>
    <xf numFmtId="0" fontId="171" fillId="0" borderId="0"/>
    <xf numFmtId="4" fontId="171" fillId="0" borderId="0" applyFont="0" applyFill="0" applyBorder="0" applyAlignment="0" applyProtection="0"/>
    <xf numFmtId="0" fontId="131" fillId="0" borderId="0"/>
    <xf numFmtId="9" fontId="3" fillId="0" borderId="0" applyFont="0" applyFill="0" applyBorder="0" applyAlignment="0" applyProtection="0"/>
    <xf numFmtId="0" fontId="171" fillId="0" borderId="0"/>
    <xf numFmtId="43" fontId="4" fillId="0" borderId="0" applyFont="0" applyFill="0" applyBorder="0" applyAlignment="0" applyProtection="0"/>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3" fontId="4" fillId="0" borderId="0" applyFont="0" applyFill="0" applyBorder="0" applyAlignment="0" applyProtection="0"/>
    <xf numFmtId="4" fontId="16" fillId="0" borderId="54" applyNumberFormat="0" applyProtection="0">
      <alignment horizontal="left" vertical="center" indent="1"/>
    </xf>
    <xf numFmtId="43" fontId="4" fillId="0" borderId="0" applyFont="0" applyFill="0" applyBorder="0" applyAlignment="0" applyProtection="0"/>
    <xf numFmtId="0" fontId="131" fillId="0" borderId="0"/>
    <xf numFmtId="0" fontId="131" fillId="0" borderId="0"/>
    <xf numFmtId="9" fontId="3" fillId="0" borderId="0" applyFont="0" applyFill="0" applyBorder="0" applyAlignment="0" applyProtection="0"/>
    <xf numFmtId="9" fontId="3" fillId="0" borderId="0" applyFont="0" applyFill="0" applyBorder="0" applyAlignment="0" applyProtection="0"/>
    <xf numFmtId="4" fontId="16" fillId="36" borderId="54" applyNumberFormat="0" applyProtection="0">
      <alignment horizontal="left" vertical="center" indent="1"/>
    </xf>
    <xf numFmtId="0" fontId="131" fillId="0" borderId="0"/>
    <xf numFmtId="4" fontId="16" fillId="36" borderId="54" applyNumberFormat="0" applyProtection="0">
      <alignment horizontal="left" vertical="center" indent="1"/>
    </xf>
    <xf numFmtId="9"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16" fillId="0" borderId="54" applyNumberFormat="0" applyProtection="0">
      <alignment horizontal="left" vertical="center" indent="1"/>
    </xf>
    <xf numFmtId="43" fontId="4" fillId="0" borderId="0" applyFont="0" applyFill="0" applyBorder="0" applyAlignment="0" applyProtection="0"/>
    <xf numFmtId="4" fontId="16" fillId="0" borderId="54" applyNumberFormat="0" applyProtection="0">
      <alignment horizontal="left" vertical="center" indent="1"/>
    </xf>
    <xf numFmtId="9" fontId="3" fillId="0" borderId="0" applyFont="0" applyFill="0" applyBorder="0" applyAlignment="0" applyProtection="0"/>
    <xf numFmtId="43" fontId="4" fillId="0" borderId="0" applyFont="0" applyFill="0" applyBorder="0" applyAlignment="0" applyProtection="0"/>
    <xf numFmtId="0" fontId="131" fillId="0" borderId="0"/>
    <xf numFmtId="9" fontId="3" fillId="0" borderId="0" applyFont="0" applyFill="0" applyBorder="0" applyAlignment="0" applyProtection="0"/>
    <xf numFmtId="4" fontId="16" fillId="36" borderId="54" applyNumberFormat="0" applyProtection="0">
      <alignment horizontal="left" vertical="center" indent="1"/>
    </xf>
    <xf numFmtId="4" fontId="16" fillId="36" borderId="54" applyNumberFormat="0" applyProtection="0">
      <alignment horizontal="left" vertical="center" indent="1"/>
    </xf>
    <xf numFmtId="43" fontId="4" fillId="0" borderId="0" applyFont="0" applyFill="0" applyBorder="0" applyAlignment="0" applyProtection="0"/>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9" fontId="3" fillId="0" borderId="0" applyFont="0" applyFill="0" applyBorder="0" applyAlignment="0" applyProtection="0"/>
    <xf numFmtId="43" fontId="4" fillId="0" borderId="0" applyFont="0" applyFill="0" applyBorder="0" applyAlignment="0" applyProtection="0"/>
    <xf numFmtId="9" fontId="3" fillId="0" borderId="0" applyFont="0" applyFill="0" applyBorder="0" applyAlignment="0" applyProtection="0"/>
    <xf numFmtId="4" fontId="16" fillId="36" borderId="54" applyNumberFormat="0" applyProtection="0">
      <alignment horizontal="left" vertical="center" indent="1"/>
    </xf>
    <xf numFmtId="0" fontId="131" fillId="0" borderId="0"/>
    <xf numFmtId="0" fontId="131" fillId="0" borderId="0"/>
    <xf numFmtId="0" fontId="131" fillId="0" borderId="0"/>
    <xf numFmtId="4" fontId="16" fillId="0" borderId="54" applyNumberFormat="0" applyProtection="0">
      <alignment horizontal="left" vertical="center" indent="1"/>
    </xf>
    <xf numFmtId="43" fontId="6" fillId="0" borderId="0" applyFont="0" applyFill="0" applyBorder="0" applyAlignment="0" applyProtection="0"/>
    <xf numFmtId="9" fontId="6" fillId="0" borderId="0" applyFont="0" applyFill="0" applyBorder="0" applyAlignment="0" applyProtection="0"/>
    <xf numFmtId="4" fontId="16" fillId="0" borderId="54" applyNumberFormat="0" applyProtection="0">
      <alignment horizontal="left" vertical="center" indent="1"/>
    </xf>
    <xf numFmtId="4" fontId="81" fillId="41" borderId="54" applyNumberFormat="0" applyProtection="0"/>
    <xf numFmtId="0" fontId="16" fillId="41" borderId="54" applyNumberFormat="0" applyProtection="0">
      <alignment horizontal="left" vertical="top"/>
    </xf>
    <xf numFmtId="4" fontId="16" fillId="0" borderId="54" applyNumberFormat="0" applyProtection="0">
      <alignment horizontal="right" vertical="center"/>
    </xf>
    <xf numFmtId="4" fontId="81" fillId="40" borderId="54" applyNumberFormat="0" applyProtection="0">
      <alignment horizontal="left" vertical="center" indent="1"/>
    </xf>
    <xf numFmtId="4" fontId="81" fillId="39" borderId="54" applyNumberFormat="0" applyProtection="0">
      <alignment vertical="center"/>
    </xf>
    <xf numFmtId="4" fontId="16" fillId="0" borderId="54" applyNumberFormat="0" applyProtection="0">
      <alignment horizontal="left" vertical="center" indent="1"/>
    </xf>
    <xf numFmtId="4" fontId="81" fillId="39" borderId="54" applyNumberFormat="0" applyProtection="0">
      <alignment vertical="center"/>
    </xf>
    <xf numFmtId="4" fontId="81" fillId="40" borderId="54" applyNumberFormat="0" applyProtection="0">
      <alignment horizontal="left" vertical="center" indent="1"/>
    </xf>
    <xf numFmtId="4" fontId="81" fillId="41" borderId="54" applyNumberFormat="0" applyProtection="0"/>
    <xf numFmtId="4" fontId="16" fillId="36" borderId="54" applyNumberFormat="0" applyProtection="0">
      <alignment horizontal="left" vertical="center" indent="1"/>
    </xf>
    <xf numFmtId="4" fontId="16" fillId="0" borderId="54" applyNumberFormat="0" applyProtection="0">
      <alignment horizontal="right" vertical="center"/>
    </xf>
    <xf numFmtId="4" fontId="16" fillId="0" borderId="54" applyNumberFormat="0" applyProtection="0">
      <alignment horizontal="left" vertical="center" indent="1"/>
    </xf>
    <xf numFmtId="0" fontId="16" fillId="41" borderId="54" applyNumberFormat="0" applyProtection="0">
      <alignment horizontal="left" vertical="top"/>
    </xf>
    <xf numFmtId="4" fontId="16" fillId="0" borderId="54" applyNumberFormat="0" applyProtection="0">
      <alignment horizontal="left" vertical="center" indent="1"/>
    </xf>
    <xf numFmtId="4" fontId="81" fillId="39" borderId="54" applyNumberFormat="0" applyProtection="0">
      <alignment vertical="center"/>
    </xf>
    <xf numFmtId="4" fontId="81" fillId="4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81" fillId="41" borderId="54" applyNumberForma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4" fontId="16" fillId="36" borderId="54" applyNumberFormat="0" applyProtection="0">
      <alignment horizontal="left" vertical="center" indent="1"/>
    </xf>
    <xf numFmtId="4" fontId="16" fillId="0" borderId="54" applyNumberFormat="0" applyProtection="0">
      <alignment horizontal="left" vertical="center" indent="1"/>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4" fontId="16" fillId="0" borderId="54" applyNumberFormat="0" applyProtection="0">
      <alignment horizontal="right" vertical="center"/>
    </xf>
    <xf numFmtId="4" fontId="16" fillId="0"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0" fontId="16" fillId="41" borderId="54" applyNumberFormat="0" applyProtection="0">
      <alignment horizontal="left" vertical="top"/>
    </xf>
    <xf numFmtId="38" fontId="16" fillId="0" borderId="66" applyFill="0" applyBorder="0" applyAlignment="0" applyProtection="0">
      <protection locked="0"/>
    </xf>
    <xf numFmtId="38" fontId="16" fillId="0" borderId="66" applyFill="0" applyBorder="0" applyAlignment="0" applyProtection="0">
      <protection locked="0"/>
    </xf>
    <xf numFmtId="0" fontId="16" fillId="41" borderId="54" applyNumberFormat="0" applyProtection="0">
      <alignment horizontal="left" vertical="top"/>
    </xf>
    <xf numFmtId="10" fontId="5" fillId="38" borderId="51" applyNumberFormat="0" applyBorder="0" applyAlignment="0" applyProtection="0"/>
    <xf numFmtId="0" fontId="16" fillId="41" borderId="54" applyNumberFormat="0" applyProtection="0">
      <alignment horizontal="left" vertical="top"/>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0" fontId="16" fillId="41" borderId="54" applyNumberFormat="0" applyProtection="0">
      <alignment horizontal="left" vertical="top"/>
    </xf>
    <xf numFmtId="4" fontId="16" fillId="36" borderId="54" applyNumberFormat="0" applyProtection="0">
      <alignment horizontal="left" vertical="center" indent="1"/>
    </xf>
    <xf numFmtId="38" fontId="16" fillId="0" borderId="66" applyFill="0" applyBorder="0" applyAlignment="0" applyProtection="0">
      <protection locked="0"/>
    </xf>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38" fontId="16" fillId="0" borderId="66" applyFill="0" applyBorder="0" applyAlignment="0" applyProtection="0">
      <protection locked="0"/>
    </xf>
    <xf numFmtId="4" fontId="16" fillId="36" borderId="54" applyNumberFormat="0" applyProtection="0">
      <alignment horizontal="left" vertical="center" indent="1"/>
    </xf>
    <xf numFmtId="4" fontId="16" fillId="0" borderId="54" applyNumberFormat="0" applyProtection="0">
      <alignment horizontal="right" vertical="center"/>
    </xf>
    <xf numFmtId="38" fontId="16" fillId="0" borderId="66" applyFill="0" applyBorder="0" applyAlignment="0" applyProtection="0">
      <protection locked="0"/>
    </xf>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38" fontId="16" fillId="0" borderId="66" applyFill="0" applyBorder="0" applyAlignment="0" applyProtection="0">
      <protection locked="0"/>
    </xf>
    <xf numFmtId="10" fontId="5" fillId="38" borderId="51" applyNumberFormat="0" applyBorder="0" applyAlignment="0" applyProtection="0"/>
    <xf numFmtId="38" fontId="16" fillId="0" borderId="66" applyFill="0" applyBorder="0" applyAlignment="0" applyProtection="0">
      <protection locked="0"/>
    </xf>
    <xf numFmtId="38" fontId="16" fillId="0" borderId="66" applyFill="0" applyBorder="0" applyAlignment="0" applyProtection="0">
      <protection locked="0"/>
    </xf>
    <xf numFmtId="4" fontId="16" fillId="36"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4" fontId="81" fillId="41" borderId="54" applyNumberFormat="0" applyProtection="0"/>
    <xf numFmtId="4" fontId="16" fillId="0" borderId="54" applyNumberFormat="0" applyProtection="0">
      <alignment horizontal="left" vertical="center" indent="1"/>
    </xf>
    <xf numFmtId="4" fontId="81" fillId="41" borderId="54" applyNumberFormat="0" applyProtection="0"/>
    <xf numFmtId="10" fontId="5" fillId="38" borderId="51" applyNumberFormat="0" applyBorder="0" applyAlignment="0" applyProtection="0"/>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81" fillId="40" borderId="54" applyNumberFormat="0" applyProtection="0">
      <alignment horizontal="left" vertical="center" indent="1"/>
    </xf>
    <xf numFmtId="10" fontId="5" fillId="38" borderId="51" applyNumberFormat="0" applyBorder="0" applyAlignment="0" applyProtection="0"/>
    <xf numFmtId="4" fontId="16" fillId="36"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4" fontId="16" fillId="36" borderId="54" applyNumberFormat="0" applyProtection="0">
      <alignment horizontal="left" vertical="center" indent="1"/>
    </xf>
    <xf numFmtId="4" fontId="16" fillId="36" borderId="54" applyNumberFormat="0" applyProtection="0">
      <alignment horizontal="left" vertical="center" indent="1"/>
    </xf>
    <xf numFmtId="10" fontId="5" fillId="38" borderId="51" applyNumberFormat="0" applyBorder="0" applyAlignment="0" applyProtection="0"/>
    <xf numFmtId="4" fontId="81" fillId="41" borderId="54" applyNumberFormat="0" applyProtection="0"/>
    <xf numFmtId="10" fontId="5" fillId="38" borderId="51" applyNumberFormat="0" applyBorder="0" applyAlignment="0" applyProtection="0"/>
    <xf numFmtId="38" fontId="16" fillId="0" borderId="66" applyFill="0" applyBorder="0" applyAlignment="0" applyProtection="0">
      <protection locked="0"/>
    </xf>
    <xf numFmtId="38" fontId="16" fillId="0" borderId="66" applyFill="0" applyBorder="0" applyAlignment="0" applyProtection="0">
      <protection locked="0"/>
    </xf>
    <xf numFmtId="4" fontId="16" fillId="36" borderId="54" applyNumberFormat="0" applyProtection="0">
      <alignment horizontal="left" vertical="center" indent="1"/>
    </xf>
    <xf numFmtId="4" fontId="16" fillId="0" borderId="54" applyNumberFormat="0" applyProtection="0">
      <alignment horizontal="left" vertical="center" indent="1"/>
    </xf>
    <xf numFmtId="10" fontId="5" fillId="38" borderId="51" applyNumberFormat="0" applyBorder="0" applyAlignment="0" applyProtection="0"/>
    <xf numFmtId="4" fontId="16" fillId="36"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4" fontId="16" fillId="36" borderId="54" applyNumberFormat="0" applyProtection="0">
      <alignment horizontal="left" vertical="center" indent="1"/>
    </xf>
    <xf numFmtId="10" fontId="5" fillId="38" borderId="51" applyNumberFormat="0" applyBorder="0" applyAlignment="0" applyProtection="0"/>
    <xf numFmtId="0" fontId="16" fillId="41" borderId="54" applyNumberFormat="0" applyProtection="0">
      <alignment horizontal="left" vertical="top"/>
    </xf>
    <xf numFmtId="10" fontId="5" fillId="38" borderId="51" applyNumberFormat="0" applyBorder="0" applyAlignment="0" applyProtection="0"/>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4" fontId="81" fillId="40" borderId="54" applyNumberFormat="0" applyProtection="0">
      <alignment horizontal="left" vertical="center" indent="1"/>
    </xf>
    <xf numFmtId="10" fontId="5" fillId="38" borderId="51" applyNumberFormat="0" applyBorder="0" applyAlignment="0" applyProtection="0"/>
    <xf numFmtId="0" fontId="16" fillId="41" borderId="54" applyNumberFormat="0" applyProtection="0">
      <alignment horizontal="left" vertical="top"/>
    </xf>
    <xf numFmtId="4" fontId="16" fillId="36" borderId="54" applyNumberFormat="0" applyProtection="0">
      <alignment horizontal="left" vertical="center" indent="1"/>
    </xf>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4" fontId="81" fillId="41" borderId="54" applyNumberFormat="0" applyProtection="0"/>
    <xf numFmtId="10" fontId="5" fillId="38" borderId="51" applyNumberFormat="0" applyBorder="0" applyAlignment="0" applyProtection="0"/>
    <xf numFmtId="38" fontId="16" fillId="0" borderId="66" applyFill="0" applyBorder="0" applyAlignment="0" applyProtection="0">
      <protection locked="0"/>
    </xf>
    <xf numFmtId="38" fontId="16" fillId="0" borderId="66" applyFill="0" applyBorder="0" applyAlignment="0" applyProtection="0">
      <protection locked="0"/>
    </xf>
    <xf numFmtId="4" fontId="16" fillId="36" borderId="54" applyNumberFormat="0" applyProtection="0">
      <alignment horizontal="left" vertical="center" indent="1"/>
    </xf>
    <xf numFmtId="38" fontId="16" fillId="0" borderId="66" applyFill="0" applyBorder="0" applyAlignment="0" applyProtection="0">
      <protection locked="0"/>
    </xf>
    <xf numFmtId="4" fontId="16" fillId="0" borderId="54" applyNumberFormat="0" applyProtection="0">
      <alignment horizontal="left" vertical="center" indent="1"/>
    </xf>
    <xf numFmtId="38" fontId="16" fillId="0" borderId="66" applyFill="0" applyBorder="0" applyAlignment="0" applyProtection="0">
      <protection locked="0"/>
    </xf>
    <xf numFmtId="4" fontId="16" fillId="0" borderId="54" applyNumberFormat="0" applyProtection="0">
      <alignment horizontal="left" vertical="center" indent="1"/>
    </xf>
    <xf numFmtId="0" fontId="16" fillId="41" borderId="54" applyNumberFormat="0" applyProtection="0">
      <alignment horizontal="left" vertical="top"/>
    </xf>
    <xf numFmtId="10" fontId="5" fillId="38" borderId="51" applyNumberFormat="0" applyBorder="0" applyAlignment="0" applyProtection="0"/>
    <xf numFmtId="38" fontId="16" fillId="0" borderId="66" applyFill="0" applyBorder="0" applyAlignment="0" applyProtection="0">
      <protection locked="0"/>
    </xf>
    <xf numFmtId="38" fontId="16" fillId="0" borderId="66" applyFill="0" applyBorder="0" applyAlignment="0" applyProtection="0">
      <protection locked="0"/>
    </xf>
    <xf numFmtId="4" fontId="81" fillId="41" borderId="54" applyNumberFormat="0" applyProtection="0"/>
    <xf numFmtId="4" fontId="81" fillId="40"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right" vertical="center"/>
    </xf>
    <xf numFmtId="4" fontId="16" fillId="0" borderId="54" applyNumberFormat="0" applyProtection="0">
      <alignment horizontal="left" vertical="center" indent="1"/>
    </xf>
    <xf numFmtId="4" fontId="81" fillId="4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4" fontId="16" fillId="0" borderId="54" applyNumberFormat="0" applyProtection="0">
      <alignment horizontal="left" vertical="center" indent="1"/>
    </xf>
    <xf numFmtId="4" fontId="81" fillId="39" borderId="54" applyNumberFormat="0" applyProtection="0">
      <alignment vertical="center"/>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4" fontId="81" fillId="4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4" fontId="16" fillId="0" borderId="54" applyNumberFormat="0" applyProtection="0">
      <alignment horizontal="right" vertical="center"/>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0" fontId="16" fillId="41" borderId="54" applyNumberFormat="0" applyProtection="0">
      <alignment horizontal="left" vertical="top"/>
    </xf>
    <xf numFmtId="4" fontId="16" fillId="0" borderId="54" applyNumberFormat="0" applyProtection="0">
      <alignment horizontal="left" vertical="center" indent="1"/>
    </xf>
    <xf numFmtId="10" fontId="5" fillId="38" borderId="51" applyNumberFormat="0" applyBorder="0" applyAlignment="0" applyProtection="0"/>
    <xf numFmtId="4" fontId="16" fillId="36" borderId="54" applyNumberFormat="0" applyProtection="0">
      <alignment horizontal="left" vertical="center" indent="1"/>
    </xf>
    <xf numFmtId="10" fontId="5" fillId="38" borderId="51" applyNumberFormat="0" applyBorder="0" applyAlignment="0" applyProtection="0"/>
    <xf numFmtId="4" fontId="81" fillId="39" borderId="54" applyNumberFormat="0" applyProtection="0">
      <alignment vertical="center"/>
    </xf>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4" fontId="16" fillId="0" borderId="54" applyNumberFormat="0" applyProtection="0">
      <alignment horizontal="left" vertical="center" indent="1"/>
    </xf>
    <xf numFmtId="4" fontId="16" fillId="0" borderId="54" applyNumberFormat="0" applyProtection="0">
      <alignment horizontal="left" vertical="center" indent="1"/>
    </xf>
    <xf numFmtId="4" fontId="81" fillId="39" borderId="54" applyNumberFormat="0" applyProtection="0">
      <alignment vertical="center"/>
    </xf>
    <xf numFmtId="0" fontId="16" fillId="41" borderId="54" applyNumberFormat="0" applyProtection="0">
      <alignment horizontal="left" vertical="top"/>
    </xf>
    <xf numFmtId="4" fontId="81" fillId="39" borderId="54" applyNumberFormat="0" applyProtection="0">
      <alignment vertical="center"/>
    </xf>
    <xf numFmtId="10" fontId="5" fillId="38" borderId="51" applyNumberFormat="0" applyBorder="0" applyAlignment="0" applyProtection="0"/>
    <xf numFmtId="10" fontId="5" fillId="38" borderId="51" applyNumberFormat="0" applyBorder="0" applyAlignment="0" applyProtection="0"/>
    <xf numFmtId="4" fontId="81" fillId="40" borderId="54" applyNumberFormat="0" applyProtection="0">
      <alignment horizontal="left" vertical="center" indent="1"/>
    </xf>
    <xf numFmtId="4" fontId="16" fillId="0" borderId="54" applyNumberFormat="0" applyProtection="0">
      <alignment horizontal="left" vertical="center" indent="1"/>
    </xf>
    <xf numFmtId="4" fontId="81" fillId="40" borderId="54" applyNumberFormat="0" applyProtection="0">
      <alignment horizontal="left" vertical="center" indent="1"/>
    </xf>
    <xf numFmtId="4" fontId="81" fillId="41" borderId="54" applyNumberFormat="0" applyProtection="0"/>
    <xf numFmtId="10" fontId="5" fillId="38" borderId="51" applyNumberFormat="0" applyBorder="0" applyAlignment="0" applyProtection="0"/>
    <xf numFmtId="4" fontId="16" fillId="0" borderId="54" applyNumberFormat="0" applyProtection="0">
      <alignment horizontal="left" vertical="center" indent="1"/>
    </xf>
    <xf numFmtId="4" fontId="16" fillId="0" borderId="54" applyNumberFormat="0" applyProtection="0">
      <alignment horizontal="left" vertical="center" indent="1"/>
    </xf>
    <xf numFmtId="4" fontId="81" fillId="39" borderId="54" applyNumberFormat="0" applyProtection="0">
      <alignment vertical="center"/>
    </xf>
    <xf numFmtId="4" fontId="16" fillId="0" borderId="54" applyNumberFormat="0" applyProtection="0">
      <alignment horizontal="left" vertical="center" indent="1"/>
    </xf>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0" fontId="16" fillId="41" borderId="54" applyNumberFormat="0" applyProtection="0">
      <alignment horizontal="left" vertical="top"/>
    </xf>
    <xf numFmtId="10" fontId="5" fillId="38" borderId="51" applyNumberFormat="0" applyBorder="0" applyAlignment="0" applyProtection="0"/>
    <xf numFmtId="4" fontId="16" fillId="36" borderId="54" applyNumberFormat="0" applyProtection="0">
      <alignment horizontal="left" vertical="center" indent="1"/>
    </xf>
    <xf numFmtId="10" fontId="5" fillId="38" borderId="51" applyNumberFormat="0" applyBorder="0" applyAlignment="0" applyProtection="0"/>
    <xf numFmtId="4" fontId="81" fillId="41" borderId="54" applyNumberFormat="0" applyProtection="0"/>
    <xf numFmtId="4" fontId="16" fillId="0" borderId="54" applyNumberFormat="0" applyProtection="0">
      <alignment horizontal="right" vertical="center"/>
    </xf>
    <xf numFmtId="10" fontId="5" fillId="38" borderId="51" applyNumberFormat="0" applyBorder="0" applyAlignment="0" applyProtection="0"/>
    <xf numFmtId="10" fontId="5" fillId="38" borderId="51" applyNumberFormat="0" applyBorder="0" applyAlignment="0" applyProtection="0"/>
    <xf numFmtId="4" fontId="81" fillId="41" borderId="54" applyNumberFormat="0" applyProtection="0"/>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4" fontId="16" fillId="36"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4" fontId="81" fillId="40"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right" vertical="center"/>
    </xf>
    <xf numFmtId="4" fontId="16" fillId="0"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4" fontId="81" fillId="41" borderId="54" applyNumberFormat="0" applyProtection="0"/>
    <xf numFmtId="4" fontId="16" fillId="0" borderId="54" applyNumberFormat="0" applyProtection="0">
      <alignment horizontal="left" vertical="center" indent="1"/>
    </xf>
    <xf numFmtId="10" fontId="5" fillId="38" borderId="51" applyNumberFormat="0" applyBorder="0" applyAlignment="0" applyProtection="0"/>
    <xf numFmtId="4" fontId="16" fillId="36"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4" fontId="16" fillId="0" borderId="54" applyNumberFormat="0" applyProtection="0">
      <alignment horizontal="left" vertical="center" indent="1"/>
    </xf>
    <xf numFmtId="4" fontId="16" fillId="0" borderId="54" applyNumberFormat="0" applyProtection="0">
      <alignment horizontal="right" vertical="center"/>
    </xf>
    <xf numFmtId="4" fontId="16" fillId="36"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10" fontId="5" fillId="38" borderId="51" applyNumberFormat="0" applyBorder="0" applyAlignment="0" applyProtection="0"/>
    <xf numFmtId="38" fontId="16" fillId="0" borderId="66" applyFill="0" applyBorder="0" applyAlignment="0" applyProtection="0">
      <protection locked="0"/>
    </xf>
    <xf numFmtId="38" fontId="16" fillId="0" borderId="66" applyFill="0" applyBorder="0" applyAlignment="0" applyProtection="0">
      <protection locked="0"/>
    </xf>
    <xf numFmtId="38" fontId="16" fillId="0" borderId="66" applyFill="0" applyBorder="0" applyAlignment="0" applyProtection="0">
      <protection locked="0"/>
    </xf>
    <xf numFmtId="4" fontId="81" fillId="41" borderId="54" applyNumberFormat="0" applyProtection="0"/>
    <xf numFmtId="4" fontId="16" fillId="0" borderId="54" applyNumberFormat="0" applyProtection="0">
      <alignment horizontal="left" vertical="center" indent="1"/>
    </xf>
    <xf numFmtId="0" fontId="16" fillId="41" borderId="54" applyNumberFormat="0" applyProtection="0">
      <alignment horizontal="left" vertical="top"/>
    </xf>
    <xf numFmtId="10" fontId="5" fillId="38" borderId="51" applyNumberFormat="0" applyBorder="0" applyAlignment="0" applyProtection="0"/>
    <xf numFmtId="4" fontId="16" fillId="0" borderId="54" applyNumberFormat="0" applyProtection="0">
      <alignment horizontal="left" vertical="center" indent="1"/>
    </xf>
    <xf numFmtId="4" fontId="16" fillId="0"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left" vertical="center" indent="1"/>
    </xf>
    <xf numFmtId="4" fontId="16" fillId="36" borderId="54" applyNumberFormat="0" applyProtection="0">
      <alignment horizontal="left" vertical="center" indent="1"/>
    </xf>
    <xf numFmtId="4" fontId="81" fillId="39" borderId="54" applyNumberFormat="0" applyProtection="0">
      <alignment vertical="center"/>
    </xf>
    <xf numFmtId="4" fontId="16" fillId="36" borderId="54" applyNumberFormat="0" applyProtection="0">
      <alignment horizontal="left" vertical="center" indent="1"/>
    </xf>
    <xf numFmtId="10" fontId="5" fillId="38" borderId="51" applyNumberFormat="0" applyBorder="0" applyAlignment="0" applyProtection="0"/>
    <xf numFmtId="4" fontId="81" fillId="40"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right" vertical="center"/>
    </xf>
    <xf numFmtId="10" fontId="5" fillId="38" borderId="51" applyNumberFormat="0" applyBorder="0" applyAlignment="0" applyProtection="0"/>
    <xf numFmtId="4" fontId="81" fillId="40" borderId="54" applyNumberFormat="0" applyProtection="0">
      <alignment horizontal="left" vertical="center" indent="1"/>
    </xf>
    <xf numFmtId="0" fontId="16" fillId="41" borderId="54" applyNumberFormat="0" applyProtection="0">
      <alignment horizontal="left" vertical="top"/>
    </xf>
    <xf numFmtId="4" fontId="81" fillId="40" borderId="54" applyNumberFormat="0" applyProtection="0">
      <alignment horizontal="left" vertical="center" indent="1"/>
    </xf>
    <xf numFmtId="10" fontId="5" fillId="38" borderId="51" applyNumberFormat="0" applyBorder="0" applyAlignment="0" applyProtection="0"/>
    <xf numFmtId="4" fontId="81" fillId="39" borderId="54" applyNumberFormat="0" applyProtection="0">
      <alignment vertical="center"/>
    </xf>
    <xf numFmtId="10" fontId="5" fillId="38" borderId="51" applyNumberFormat="0" applyBorder="0" applyAlignment="0" applyProtection="0"/>
    <xf numFmtId="4" fontId="16" fillId="0" borderId="54" applyNumberFormat="0" applyProtection="0">
      <alignment horizontal="left" vertical="center" indent="1"/>
    </xf>
    <xf numFmtId="4" fontId="81" fillId="41" borderId="54" applyNumberFormat="0" applyProtection="0"/>
    <xf numFmtId="4" fontId="16" fillId="0" borderId="54" applyNumberFormat="0" applyProtection="0">
      <alignment horizontal="left" vertical="center" indent="1"/>
    </xf>
    <xf numFmtId="4" fontId="16" fillId="36" borderId="54" applyNumberFormat="0" applyProtection="0">
      <alignment horizontal="left" vertical="center" indent="1"/>
    </xf>
    <xf numFmtId="10" fontId="5" fillId="38" borderId="51" applyNumberFormat="0" applyBorder="0" applyAlignment="0" applyProtection="0"/>
    <xf numFmtId="4" fontId="81" fillId="39" borderId="54" applyNumberFormat="0" applyProtection="0">
      <alignment vertical="center"/>
    </xf>
    <xf numFmtId="4" fontId="81" fillId="39" borderId="54" applyNumberFormat="0" applyProtection="0">
      <alignment vertical="center"/>
    </xf>
    <xf numFmtId="10" fontId="5" fillId="38" borderId="51" applyNumberFormat="0" applyBorder="0" applyAlignment="0" applyProtection="0"/>
    <xf numFmtId="4" fontId="16" fillId="0" borderId="54" applyNumberFormat="0" applyProtection="0">
      <alignment horizontal="right" vertical="center"/>
    </xf>
    <xf numFmtId="0" fontId="16" fillId="41" borderId="54" applyNumberFormat="0" applyProtection="0">
      <alignment horizontal="left" vertical="top"/>
    </xf>
    <xf numFmtId="4" fontId="16" fillId="0" borderId="54" applyNumberFormat="0" applyProtection="0">
      <alignment horizontal="left" vertical="center" indent="1"/>
    </xf>
    <xf numFmtId="4" fontId="16" fillId="0" borderId="54" applyNumberFormat="0" applyProtection="0">
      <alignment horizontal="right" vertical="center"/>
    </xf>
    <xf numFmtId="4" fontId="16" fillId="36"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4" fontId="16" fillId="0" borderId="54" applyNumberFormat="0" applyProtection="0">
      <alignment horizontal="left" vertical="center" indent="1"/>
    </xf>
    <xf numFmtId="4" fontId="81" fillId="41" borderId="54" applyNumberFormat="0" applyProtection="0"/>
    <xf numFmtId="4" fontId="16" fillId="0" borderId="54" applyNumberFormat="0" applyProtection="0">
      <alignment horizontal="right" vertical="center"/>
    </xf>
    <xf numFmtId="10" fontId="5" fillId="38" borderId="51" applyNumberFormat="0" applyBorder="0" applyAlignment="0" applyProtection="0"/>
    <xf numFmtId="4" fontId="81" fillId="40" borderId="54" applyNumberFormat="0" applyProtection="0">
      <alignment horizontal="left" vertical="center" indent="1"/>
    </xf>
    <xf numFmtId="4" fontId="16" fillId="36" borderId="54" applyNumberFormat="0" applyProtection="0">
      <alignment horizontal="left" vertical="center" indent="1"/>
    </xf>
    <xf numFmtId="0" fontId="16" fillId="41" borderId="54" applyNumberFormat="0" applyProtection="0">
      <alignment horizontal="left" vertical="top"/>
    </xf>
    <xf numFmtId="4" fontId="16" fillId="0"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left" vertical="center" indent="1"/>
    </xf>
    <xf numFmtId="10" fontId="5" fillId="38" borderId="51" applyNumberFormat="0" applyBorder="0" applyAlignment="0" applyProtection="0"/>
    <xf numFmtId="4" fontId="81" fillId="40" borderId="54" applyNumberFormat="0" applyProtection="0">
      <alignment horizontal="left" vertical="center" indent="1"/>
    </xf>
    <xf numFmtId="4" fontId="16" fillId="0" borderId="54" applyNumberFormat="0" applyProtection="0">
      <alignment horizontal="right" vertical="center"/>
    </xf>
    <xf numFmtId="10" fontId="5" fillId="38" borderId="51" applyNumberFormat="0" applyBorder="0" applyAlignment="0" applyProtection="0"/>
    <xf numFmtId="4" fontId="16" fillId="0" borderId="54" applyNumberFormat="0" applyProtection="0">
      <alignment horizontal="right" vertical="center"/>
    </xf>
    <xf numFmtId="4" fontId="81" fillId="41" borderId="54" applyNumberFormat="0" applyProtection="0"/>
    <xf numFmtId="10" fontId="5" fillId="38" borderId="51" applyNumberFormat="0" applyBorder="0" applyAlignment="0" applyProtection="0"/>
    <xf numFmtId="4" fontId="16" fillId="0" borderId="54" applyNumberFormat="0" applyProtection="0">
      <alignment horizontal="right" vertical="center"/>
    </xf>
    <xf numFmtId="4" fontId="16" fillId="36" borderId="54" applyNumberFormat="0" applyProtection="0">
      <alignment horizontal="left" vertical="center" indent="1"/>
    </xf>
    <xf numFmtId="4" fontId="16" fillId="0"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left" vertical="center" indent="1"/>
    </xf>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4" fontId="16" fillId="0" borderId="54" applyNumberFormat="0" applyProtection="0">
      <alignment horizontal="left" vertical="center" indent="1"/>
    </xf>
    <xf numFmtId="10" fontId="5" fillId="38" borderId="51" applyNumberFormat="0" applyBorder="0" applyAlignment="0" applyProtection="0"/>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81" fillId="39" borderId="54" applyNumberFormat="0" applyProtection="0">
      <alignment vertical="center"/>
    </xf>
    <xf numFmtId="4" fontId="81" fillId="40" borderId="54" applyNumberFormat="0" applyProtection="0">
      <alignment horizontal="left" vertical="center" indent="1"/>
    </xf>
    <xf numFmtId="4" fontId="81" fillId="41" borderId="54" applyNumberFormat="0" applyProtection="0"/>
    <xf numFmtId="4" fontId="16" fillId="0" borderId="54" applyNumberFormat="0" applyProtection="0">
      <alignment horizontal="right" vertical="center"/>
    </xf>
    <xf numFmtId="4" fontId="16" fillId="0" borderId="54" applyNumberFormat="0" applyProtection="0">
      <alignment horizontal="left" vertical="center" indent="1"/>
    </xf>
    <xf numFmtId="0" fontId="16" fillId="41" borderId="54" applyNumberFormat="0" applyProtection="0">
      <alignment horizontal="left" vertical="top"/>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10" fontId="5" fillId="38" borderId="51" applyNumberFormat="0" applyBorder="0" applyAlignment="0" applyProtection="0"/>
    <xf numFmtId="10" fontId="5" fillId="38" borderId="51" applyNumberFormat="0" applyBorder="0" applyAlignment="0" applyProtection="0"/>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81" fillId="39" borderId="54" applyNumberFormat="0" applyProtection="0">
      <alignment vertical="center"/>
    </xf>
    <xf numFmtId="4" fontId="81" fillId="40" borderId="54" applyNumberFormat="0" applyProtection="0">
      <alignment horizontal="left" vertical="center" indent="1"/>
    </xf>
    <xf numFmtId="4" fontId="81" fillId="41" borderId="54" applyNumberFormat="0" applyProtection="0"/>
    <xf numFmtId="4" fontId="16" fillId="0" borderId="54" applyNumberFormat="0" applyProtection="0">
      <alignment horizontal="right" vertical="center"/>
    </xf>
    <xf numFmtId="4" fontId="16" fillId="0" borderId="54" applyNumberFormat="0" applyProtection="0">
      <alignment horizontal="left" vertical="center" indent="1"/>
    </xf>
    <xf numFmtId="0" fontId="16" fillId="41" borderId="54" applyNumberFormat="0" applyProtection="0">
      <alignment horizontal="left" vertical="top"/>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81" fillId="39" borderId="54" applyNumberFormat="0" applyProtection="0">
      <alignment vertical="center"/>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81" fillId="39" borderId="54" applyNumberFormat="0" applyProtection="0">
      <alignment vertical="center"/>
    </xf>
    <xf numFmtId="4" fontId="81" fillId="40" borderId="54" applyNumberFormat="0" applyProtection="0">
      <alignment horizontal="left" vertical="center" indent="1"/>
    </xf>
    <xf numFmtId="4" fontId="81" fillId="41" borderId="54" applyNumberFormat="0" applyProtection="0"/>
    <xf numFmtId="4" fontId="16" fillId="0" borderId="54" applyNumberFormat="0" applyProtection="0">
      <alignment horizontal="right" vertical="center"/>
    </xf>
    <xf numFmtId="4" fontId="16" fillId="0" borderId="54" applyNumberFormat="0" applyProtection="0">
      <alignment horizontal="left" vertical="center" indent="1"/>
    </xf>
    <xf numFmtId="0" fontId="16" fillId="41" borderId="54" applyNumberFormat="0" applyProtection="0">
      <alignment horizontal="left" vertical="top"/>
    </xf>
    <xf numFmtId="4" fontId="16" fillId="36"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left" vertical="center" indent="1"/>
    </xf>
    <xf numFmtId="4" fontId="81" fillId="39" borderId="54" applyNumberFormat="0" applyProtection="0">
      <alignment vertical="center"/>
    </xf>
    <xf numFmtId="4" fontId="16" fillId="36"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81" fillId="39" borderId="54" applyNumberFormat="0" applyProtection="0">
      <alignment vertical="center"/>
    </xf>
    <xf numFmtId="4" fontId="81" fillId="40" borderId="54" applyNumberFormat="0" applyProtection="0">
      <alignment horizontal="left" vertical="center" indent="1"/>
    </xf>
    <xf numFmtId="4" fontId="81" fillId="41" borderId="54" applyNumberFormat="0" applyProtection="0"/>
    <xf numFmtId="4" fontId="16" fillId="0" borderId="54" applyNumberFormat="0" applyProtection="0">
      <alignment horizontal="right" vertical="center"/>
    </xf>
    <xf numFmtId="4" fontId="16" fillId="0" borderId="54" applyNumberFormat="0" applyProtection="0">
      <alignment horizontal="left" vertical="center" indent="1"/>
    </xf>
    <xf numFmtId="0" fontId="16" fillId="41" borderId="54" applyNumberFormat="0" applyProtection="0">
      <alignment horizontal="left" vertical="top"/>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81" fillId="39" borderId="54" applyNumberFormat="0" applyProtection="0">
      <alignment vertical="center"/>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81" fillId="39" borderId="54" applyNumberFormat="0" applyProtection="0">
      <alignment vertical="center"/>
    </xf>
    <xf numFmtId="4" fontId="81" fillId="40" borderId="54" applyNumberFormat="0" applyProtection="0">
      <alignment horizontal="left" vertical="center" indent="1"/>
    </xf>
    <xf numFmtId="4" fontId="81" fillId="41" borderId="54" applyNumberFormat="0" applyProtection="0"/>
    <xf numFmtId="4" fontId="16" fillId="0" borderId="54" applyNumberFormat="0" applyProtection="0">
      <alignment horizontal="right" vertical="center"/>
    </xf>
    <xf numFmtId="4" fontId="16" fillId="0" borderId="54" applyNumberFormat="0" applyProtection="0">
      <alignment horizontal="left" vertical="center" indent="1"/>
    </xf>
    <xf numFmtId="0" fontId="16" fillId="41" borderId="54" applyNumberFormat="0" applyProtection="0">
      <alignment horizontal="left" vertical="top"/>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81" fillId="39" borderId="54" applyNumberFormat="0" applyProtection="0">
      <alignment vertical="center"/>
    </xf>
    <xf numFmtId="4" fontId="81" fillId="40" borderId="54" applyNumberFormat="0" applyProtection="0">
      <alignment horizontal="left" vertical="center" indent="1"/>
    </xf>
    <xf numFmtId="4" fontId="81" fillId="41" borderId="54" applyNumberFormat="0" applyProtection="0"/>
    <xf numFmtId="4" fontId="16" fillId="0" borderId="54" applyNumberFormat="0" applyProtection="0">
      <alignment horizontal="right" vertical="center"/>
    </xf>
    <xf numFmtId="4" fontId="16" fillId="0" borderId="54" applyNumberFormat="0" applyProtection="0">
      <alignment horizontal="left" vertical="center" indent="1"/>
    </xf>
    <xf numFmtId="0" fontId="16" fillId="41" borderId="54" applyNumberFormat="0" applyProtection="0">
      <alignment horizontal="left" vertical="top"/>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81" fillId="39" borderId="54" applyNumberFormat="0" applyProtection="0">
      <alignment vertical="center"/>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10" fontId="5" fillId="38" borderId="51" applyNumberFormat="0" applyBorder="0" applyAlignment="0" applyProtection="0"/>
    <xf numFmtId="4" fontId="16" fillId="0" borderId="54" applyNumberFormat="0" applyProtection="0">
      <alignment horizontal="left" vertical="center" indent="1"/>
    </xf>
    <xf numFmtId="4" fontId="16" fillId="36" borderId="54" applyNumberFormat="0" applyProtection="0">
      <alignment horizontal="left" vertical="center" indent="1"/>
    </xf>
    <xf numFmtId="4" fontId="81" fillId="39" borderId="54" applyNumberFormat="0" applyProtection="0">
      <alignment vertical="center"/>
    </xf>
    <xf numFmtId="4" fontId="81" fillId="40" borderId="54" applyNumberFormat="0" applyProtection="0">
      <alignment horizontal="left" vertical="center" indent="1"/>
    </xf>
    <xf numFmtId="4" fontId="81" fillId="41" borderId="54" applyNumberFormat="0" applyProtection="0"/>
    <xf numFmtId="4" fontId="16" fillId="0" borderId="54" applyNumberFormat="0" applyProtection="0">
      <alignment horizontal="right" vertical="center"/>
    </xf>
    <xf numFmtId="4" fontId="16" fillId="0" borderId="54" applyNumberFormat="0" applyProtection="0">
      <alignment horizontal="left" vertical="center" indent="1"/>
    </xf>
    <xf numFmtId="0" fontId="16" fillId="41" borderId="54" applyNumberFormat="0" applyProtection="0">
      <alignment horizontal="left" vertical="top"/>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81" fillId="39" borderId="54" applyNumberFormat="0" applyProtection="0">
      <alignment vertical="center"/>
    </xf>
    <xf numFmtId="4" fontId="81" fillId="40" borderId="54" applyNumberFormat="0" applyProtection="0">
      <alignment horizontal="left" vertical="center" indent="1"/>
    </xf>
    <xf numFmtId="4" fontId="81" fillId="41" borderId="54" applyNumberFormat="0" applyProtection="0"/>
    <xf numFmtId="4" fontId="16" fillId="0" borderId="54" applyNumberFormat="0" applyProtection="0">
      <alignment horizontal="right" vertical="center"/>
    </xf>
    <xf numFmtId="4" fontId="16" fillId="0" borderId="54" applyNumberFormat="0" applyProtection="0">
      <alignment horizontal="left" vertical="center" indent="1"/>
    </xf>
    <xf numFmtId="0" fontId="16" fillId="41" borderId="54" applyNumberFormat="0" applyProtection="0">
      <alignment horizontal="left" vertical="top"/>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 fontId="16" fillId="0" borderId="54" applyNumberFormat="0" applyProtection="0">
      <alignment horizontal="left" vertical="center" indent="1"/>
    </xf>
    <xf numFmtId="4" fontId="16" fillId="36" borderId="54" applyNumberFormat="0" applyProtection="0">
      <alignment horizontal="left" vertical="center" indent="1"/>
    </xf>
    <xf numFmtId="4" fontId="16" fillId="0" borderId="54" applyNumberFormat="0" applyProtection="0">
      <alignment horizontal="left" vertical="center" indent="1"/>
    </xf>
    <xf numFmtId="43" fontId="3" fillId="0" borderId="0" applyFont="0" applyFill="0" applyBorder="0" applyAlignment="0" applyProtection="0"/>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0" fontId="109" fillId="71" borderId="81" applyNumberFormat="0" applyAlignment="0" applyProtection="0"/>
    <xf numFmtId="0" fontId="94" fillId="71" borderId="71" applyNumberFormat="0" applyAlignment="0" applyProtection="0"/>
    <xf numFmtId="0" fontId="91" fillId="73" borderId="73" applyNumberFormat="0" applyFont="0" applyAlignment="0" applyProtection="0"/>
    <xf numFmtId="0" fontId="159" fillId="0" borderId="72"/>
    <xf numFmtId="0" fontId="105" fillId="65" borderId="71" applyNumberFormat="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0" fontId="160" fillId="81" borderId="72"/>
    <xf numFmtId="0" fontId="91" fillId="73" borderId="73" applyNumberFormat="0" applyFont="0" applyAlignment="0" applyProtection="0"/>
    <xf numFmtId="0" fontId="109" fillId="71" borderId="74" applyNumberFormat="0" applyAlignment="0" applyProtection="0"/>
    <xf numFmtId="182" fontId="4" fillId="0" borderId="67">
      <alignment horizontal="justify" vertical="top" wrapText="1"/>
    </xf>
    <xf numFmtId="0" fontId="159" fillId="0" borderId="72"/>
    <xf numFmtId="0" fontId="127" fillId="0" borderId="75" applyNumberFormat="0" applyFill="0" applyAlignment="0" applyProtection="0"/>
    <xf numFmtId="0" fontId="127" fillId="0" borderId="75" applyNumberFormat="0" applyFill="0" applyAlignment="0" applyProtection="0"/>
    <xf numFmtId="0" fontId="160" fillId="0" borderId="72"/>
    <xf numFmtId="0" fontId="94" fillId="71" borderId="71" applyNumberFormat="0" applyAlignment="0" applyProtection="0"/>
    <xf numFmtId="10" fontId="5" fillId="38" borderId="70" applyNumberFormat="0" applyBorder="0" applyAlignment="0" applyProtection="0"/>
    <xf numFmtId="10" fontId="5" fillId="38" borderId="70" applyNumberFormat="0" applyBorder="0" applyAlignment="0" applyProtection="0"/>
    <xf numFmtId="182" fontId="4" fillId="0" borderId="67">
      <alignment horizontal="justify" vertical="top" wrapText="1"/>
    </xf>
    <xf numFmtId="0" fontId="127" fillId="0" borderId="82" applyNumberFormat="0" applyFill="0" applyAlignment="0" applyProtection="0"/>
    <xf numFmtId="0" fontId="3" fillId="0" borderId="0"/>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0" fontId="5" fillId="38" borderId="77" applyNumberFormat="0" applyBorder="0" applyAlignment="0" applyProtection="0"/>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0" fontId="5" fillId="38" borderId="77" applyNumberFormat="0" applyBorder="0" applyAlignment="0" applyProtection="0"/>
    <xf numFmtId="4" fontId="81" fillId="41" borderId="76" applyNumberFormat="0" applyProtection="0"/>
    <xf numFmtId="182" fontId="4" fillId="0" borderId="67">
      <alignment horizontal="justify" vertical="top" wrapText="1"/>
    </xf>
    <xf numFmtId="10" fontId="5" fillId="38" borderId="77" applyNumberFormat="0" applyBorder="0" applyAlignment="0" applyProtection="0"/>
    <xf numFmtId="4" fontId="81" fillId="39" borderId="76" applyNumberFormat="0" applyProtection="0">
      <alignment vertical="center"/>
    </xf>
    <xf numFmtId="182" fontId="4" fillId="0" borderId="67">
      <alignment horizontal="justify" vertical="top" wrapText="1"/>
    </xf>
    <xf numFmtId="10" fontId="5" fillId="38" borderId="77" applyNumberFormat="0" applyBorder="0" applyAlignment="0" applyProtection="0"/>
    <xf numFmtId="182" fontId="4" fillId="0" borderId="67">
      <alignment horizontal="justify" vertical="top" wrapText="1"/>
    </xf>
    <xf numFmtId="0" fontId="105" fillId="65" borderId="78" applyNumberFormat="0" applyAlignment="0" applyProtection="0"/>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0" fontId="160" fillId="81" borderId="79"/>
    <xf numFmtId="182" fontId="4" fillId="0" borderId="67">
      <alignment horizontal="justify" vertical="top" wrapText="1"/>
    </xf>
    <xf numFmtId="182" fontId="4" fillId="0" borderId="67">
      <alignment horizontal="justify" vertical="top" wrapText="1"/>
    </xf>
    <xf numFmtId="0" fontId="105" fillId="65" borderId="78" applyNumberFormat="0" applyAlignment="0" applyProtection="0"/>
    <xf numFmtId="4" fontId="16" fillId="0" borderId="76" applyNumberFormat="0" applyProtection="0">
      <alignment horizontal="left" vertical="center" indent="1"/>
    </xf>
    <xf numFmtId="10" fontId="5" fillId="38" borderId="70" applyNumberFormat="0" applyBorder="0" applyAlignment="0" applyProtection="0"/>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0" fontId="109" fillId="71" borderId="81" applyNumberFormat="0" applyAlignment="0" applyProtection="0"/>
    <xf numFmtId="182" fontId="4" fillId="0" borderId="67">
      <alignment horizontal="justify" vertical="top" wrapText="1"/>
    </xf>
    <xf numFmtId="182" fontId="4" fillId="0" borderId="67">
      <alignment horizontal="justify" vertical="top" wrapText="1"/>
    </xf>
    <xf numFmtId="10" fontId="5" fillId="38" borderId="70" applyNumberFormat="0" applyBorder="0" applyAlignment="0" applyProtection="0"/>
    <xf numFmtId="182" fontId="4" fillId="0" borderId="67">
      <alignment horizontal="justify" vertical="top" wrapText="1"/>
    </xf>
    <xf numFmtId="0" fontId="91" fillId="73" borderId="80" applyNumberFormat="0" applyFont="0" applyAlignment="0" applyProtection="0"/>
    <xf numFmtId="182" fontId="4" fillId="0" borderId="67">
      <alignment horizontal="justify" vertical="top" wrapText="1"/>
    </xf>
    <xf numFmtId="10" fontId="5" fillId="38" borderId="70" applyNumberFormat="0" applyBorder="0" applyAlignment="0" applyProtection="0"/>
    <xf numFmtId="182" fontId="4" fillId="0" borderId="67">
      <alignment horizontal="justify" vertical="top" wrapText="1"/>
    </xf>
    <xf numFmtId="10" fontId="5" fillId="38" borderId="77" applyNumberFormat="0" applyBorder="0" applyAlignment="0" applyProtection="0"/>
    <xf numFmtId="182" fontId="4" fillId="0" borderId="67">
      <alignment horizontal="justify" vertical="top" wrapText="1"/>
    </xf>
    <xf numFmtId="10" fontId="5" fillId="38" borderId="77" applyNumberFormat="0" applyBorder="0" applyAlignment="0" applyProtection="0"/>
    <xf numFmtId="10" fontId="5" fillId="38" borderId="70" applyNumberFormat="0" applyBorder="0" applyAlignment="0" applyProtection="0"/>
    <xf numFmtId="182" fontId="4" fillId="0" borderId="67">
      <alignment horizontal="justify" vertical="top" wrapText="1"/>
    </xf>
    <xf numFmtId="182" fontId="4" fillId="0" borderId="67">
      <alignment horizontal="justify" vertical="top" wrapText="1"/>
    </xf>
    <xf numFmtId="0" fontId="105" fillId="65" borderId="78" applyNumberFormat="0" applyAlignment="0" applyProtection="0"/>
    <xf numFmtId="10" fontId="5" fillId="38" borderId="70" applyNumberFormat="0" applyBorder="0" applyAlignment="0" applyProtection="0"/>
    <xf numFmtId="0" fontId="105" fillId="65" borderId="78" applyNumberFormat="0" applyAlignment="0" applyProtection="0"/>
    <xf numFmtId="4" fontId="16" fillId="0" borderId="76" applyNumberFormat="0" applyProtection="0">
      <alignment horizontal="left" vertical="center" indent="1"/>
    </xf>
    <xf numFmtId="182" fontId="4" fillId="0" borderId="67">
      <alignment horizontal="justify" vertical="top" wrapText="1"/>
    </xf>
    <xf numFmtId="4" fontId="16" fillId="0" borderId="69" applyNumberFormat="0" applyProtection="0">
      <alignment horizontal="left" vertical="center" inden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0" fontId="127" fillId="0" borderId="82" applyNumberFormat="0" applyFill="0" applyAlignment="0" applyProtection="0"/>
    <xf numFmtId="182" fontId="4" fillId="0" borderId="67">
      <alignment horizontal="justify" vertical="top" wrapText="1"/>
    </xf>
    <xf numFmtId="182" fontId="4" fillId="0" borderId="67">
      <alignment horizontal="justify" vertical="top" wrapText="1"/>
    </xf>
    <xf numFmtId="0" fontId="94" fillId="71" borderId="78" applyNumberFormat="0" applyAlignment="0" applyProtection="0"/>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0" fontId="5" fillId="38" borderId="77" applyNumberFormat="0" applyBorder="0" applyAlignment="0" applyProtection="0"/>
    <xf numFmtId="182" fontId="4" fillId="0" borderId="67">
      <alignment horizontal="justify" vertical="top" wrapText="1"/>
    </xf>
    <xf numFmtId="0" fontId="109" fillId="71" borderId="81" applyNumberFormat="0" applyAlignment="0" applyProtection="0"/>
    <xf numFmtId="10" fontId="5" fillId="38" borderId="77" applyNumberFormat="0" applyBorder="0" applyAlignment="0" applyProtection="0"/>
    <xf numFmtId="10" fontId="5" fillId="38" borderId="70" applyNumberFormat="0" applyBorder="0" applyAlignment="0" applyProtection="0"/>
    <xf numFmtId="182" fontId="4" fillId="0" borderId="67">
      <alignment horizontal="justify" vertical="top" wrapText="1"/>
    </xf>
    <xf numFmtId="0" fontId="94" fillId="71" borderId="78" applyNumberFormat="0" applyAlignment="0" applyProtection="0"/>
    <xf numFmtId="0" fontId="127" fillId="0" borderId="82" applyNumberFormat="0" applyFill="0" applyAlignment="0" applyProtection="0"/>
    <xf numFmtId="0" fontId="94" fillId="71" borderId="78" applyNumberFormat="0" applyAlignment="0" applyProtection="0"/>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0" fontId="127" fillId="0" borderId="82" applyNumberFormat="0" applyFill="0" applyAlignment="0" applyProtection="0"/>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0" fontId="94" fillId="71" borderId="78" applyNumberFormat="0" applyAlignment="0" applyProtection="0"/>
    <xf numFmtId="0" fontId="91" fillId="73" borderId="80" applyNumberFormat="0" applyFont="0" applyAlignment="0" applyProtection="0"/>
    <xf numFmtId="0" fontId="105" fillId="65" borderId="78" applyNumberFormat="0" applyAlignment="0" applyProtection="0"/>
    <xf numFmtId="0" fontId="109" fillId="71" borderId="81" applyNumberFormat="0" applyAlignment="0" applyProtection="0"/>
    <xf numFmtId="0" fontId="94" fillId="71" borderId="78" applyNumberFormat="0" applyAlignment="0" applyProtection="0"/>
    <xf numFmtId="0" fontId="127" fillId="0" borderId="82" applyNumberFormat="0" applyFill="0" applyAlignment="0" applyProtection="0"/>
    <xf numFmtId="0" fontId="94" fillId="71" borderId="78" applyNumberFormat="0" applyAlignment="0" applyProtection="0"/>
    <xf numFmtId="10" fontId="5" fillId="38" borderId="70" applyNumberFormat="0" applyBorder="0" applyAlignment="0" applyProtection="0"/>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0" fontId="3" fillId="0" borderId="0"/>
    <xf numFmtId="182" fontId="4" fillId="0" borderId="67">
      <alignment horizontal="justify" vertical="top" wrapText="1"/>
    </xf>
    <xf numFmtId="182" fontId="4" fillId="0" borderId="67">
      <alignment horizontal="justify" vertical="top" wrapText="1"/>
    </xf>
    <xf numFmtId="0" fontId="105" fillId="65" borderId="78" applyNumberFormat="0" applyAlignment="0" applyProtection="0"/>
    <xf numFmtId="182" fontId="4" fillId="0" borderId="67">
      <alignment horizontal="justify" vertical="top" wrapText="1"/>
    </xf>
    <xf numFmtId="0" fontId="105" fillId="65" borderId="78" applyNumberFormat="0" applyAlignment="0" applyProtection="0"/>
    <xf numFmtId="182" fontId="4" fillId="0" borderId="67">
      <alignment horizontal="justify" vertical="top" wrapText="1"/>
    </xf>
    <xf numFmtId="0" fontId="109" fillId="71" borderId="81" applyNumberFormat="0" applyAlignment="0" applyProtection="0"/>
    <xf numFmtId="182" fontId="4" fillId="0" borderId="67">
      <alignment horizontal="justify" vertical="top" wrapText="1"/>
    </xf>
    <xf numFmtId="10" fontId="5" fillId="38" borderId="77" applyNumberFormat="0" applyBorder="0" applyAlignment="0" applyProtection="0"/>
    <xf numFmtId="182" fontId="4" fillId="0" borderId="67">
      <alignment horizontal="justify" vertical="top" wrapText="1"/>
    </xf>
    <xf numFmtId="182" fontId="4" fillId="0" borderId="67">
      <alignment horizontal="justify" vertical="top" wrapText="1"/>
    </xf>
    <xf numFmtId="182" fontId="4" fillId="0" borderId="67">
      <alignment horizontal="justify" vertical="top" wrapText="1"/>
    </xf>
    <xf numFmtId="0" fontId="105" fillId="65" borderId="78" applyNumberFormat="0" applyAlignment="0" applyProtection="0"/>
    <xf numFmtId="182" fontId="4" fillId="0" borderId="67">
      <alignment horizontal="justify" vertical="top" wrapText="1"/>
    </xf>
    <xf numFmtId="0" fontId="94" fillId="71" borderId="78" applyNumberFormat="0" applyAlignment="0" applyProtection="0"/>
    <xf numFmtId="0" fontId="105" fillId="65" borderId="78" applyNumberFormat="0" applyAlignment="0" applyProtection="0"/>
    <xf numFmtId="10" fontId="5" fillId="38" borderId="77" applyNumberFormat="0" applyBorder="0" applyAlignment="0" applyProtection="0"/>
    <xf numFmtId="0" fontId="127" fillId="0" borderId="82" applyNumberFormat="0" applyFill="0" applyAlignment="0" applyProtection="0"/>
    <xf numFmtId="0" fontId="105" fillId="65" borderId="78" applyNumberFormat="0" applyAlignment="0" applyProtection="0"/>
    <xf numFmtId="10" fontId="5" fillId="38" borderId="70" applyNumberFormat="0" applyBorder="0" applyAlignment="0" applyProtection="0"/>
    <xf numFmtId="0" fontId="94" fillId="71" borderId="78" applyNumberFormat="0" applyAlignment="0" applyProtection="0"/>
    <xf numFmtId="182" fontId="4" fillId="0" borderId="67">
      <alignment horizontal="justify" vertical="top" wrapText="1"/>
    </xf>
    <xf numFmtId="10" fontId="5" fillId="38" borderId="77" applyNumberFormat="0" applyBorder="0" applyAlignment="0" applyProtection="0"/>
    <xf numFmtId="182" fontId="4" fillId="0" borderId="67">
      <alignment horizontal="justify" vertical="top" wrapText="1"/>
    </xf>
    <xf numFmtId="0" fontId="127" fillId="0" borderId="82" applyNumberFormat="0" applyFill="0" applyAlignment="0" applyProtection="0"/>
    <xf numFmtId="0" fontId="91" fillId="73" borderId="80" applyNumberFormat="0" applyFont="0" applyAlignment="0" applyProtection="0"/>
    <xf numFmtId="10" fontId="5" fillId="38" borderId="77" applyNumberFormat="0" applyBorder="0" applyAlignment="0" applyProtection="0"/>
    <xf numFmtId="182" fontId="4" fillId="0" borderId="67">
      <alignment horizontal="justify" vertical="top" wrapText="1"/>
    </xf>
    <xf numFmtId="182" fontId="4" fillId="0" borderId="67">
      <alignment horizontal="justify" vertical="top" wrapText="1"/>
    </xf>
    <xf numFmtId="0" fontId="127" fillId="0" borderId="82" applyNumberFormat="0" applyFill="0" applyAlignment="0" applyProtection="0"/>
    <xf numFmtId="0" fontId="159" fillId="0" borderId="79"/>
    <xf numFmtId="182" fontId="4" fillId="0" borderId="67">
      <alignment horizontal="justify" vertical="top" wrapText="1"/>
    </xf>
    <xf numFmtId="182" fontId="4" fillId="0" borderId="67">
      <alignment horizontal="justify" vertical="top" wrapText="1"/>
    </xf>
    <xf numFmtId="0" fontId="109" fillId="71" borderId="81" applyNumberFormat="0" applyAlignment="0" applyProtection="0"/>
    <xf numFmtId="0" fontId="109" fillId="71" borderId="81" applyNumberFormat="0" applyAlignment="0" applyProtection="0"/>
    <xf numFmtId="0" fontId="91" fillId="73" borderId="80" applyNumberFormat="0" applyFont="0" applyAlignment="0" applyProtection="0"/>
    <xf numFmtId="0" fontId="127" fillId="0" borderId="82" applyNumberFormat="0" applyFill="0" applyAlignment="0" applyProtection="0"/>
    <xf numFmtId="0" fontId="91" fillId="73" borderId="80" applyNumberFormat="0" applyFont="0" applyAlignment="0" applyProtection="0"/>
    <xf numFmtId="0" fontId="94" fillId="71" borderId="78" applyNumberFormat="0" applyAlignment="0" applyProtection="0"/>
    <xf numFmtId="10" fontId="5" fillId="38" borderId="77" applyNumberFormat="0" applyBorder="0" applyAlignment="0" applyProtection="0"/>
    <xf numFmtId="0" fontId="127" fillId="0" borderId="82" applyNumberFormat="0" applyFill="0" applyAlignment="0" applyProtection="0"/>
    <xf numFmtId="10" fontId="5" fillId="38" borderId="70" applyNumberFormat="0" applyBorder="0" applyAlignment="0" applyProtection="0"/>
    <xf numFmtId="182" fontId="4" fillId="0" borderId="67">
      <alignment horizontal="justify" vertical="top" wrapText="1"/>
    </xf>
    <xf numFmtId="0" fontId="127" fillId="0" borderId="82" applyNumberFormat="0" applyFill="0" applyAlignment="0" applyProtection="0"/>
    <xf numFmtId="182" fontId="4" fillId="0" borderId="67">
      <alignment horizontal="justify" vertical="top" wrapText="1"/>
    </xf>
    <xf numFmtId="0" fontId="91" fillId="73" borderId="80" applyNumberFormat="0" applyFont="0" applyAlignment="0" applyProtection="0"/>
    <xf numFmtId="10" fontId="5" fillId="38" borderId="77" applyNumberFormat="0" applyBorder="0" applyAlignment="0" applyProtection="0"/>
    <xf numFmtId="182" fontId="4" fillId="0" borderId="67">
      <alignment horizontal="justify" vertical="top" wrapText="1"/>
    </xf>
    <xf numFmtId="0" fontId="91" fillId="73" borderId="80" applyNumberFormat="0" applyFont="0" applyAlignment="0" applyProtection="0"/>
    <xf numFmtId="0" fontId="109" fillId="71" borderId="81" applyNumberFormat="0" applyAlignment="0" applyProtection="0"/>
    <xf numFmtId="0" fontId="91" fillId="73" borderId="80" applyNumberFormat="0" applyFont="0" applyAlignment="0" applyProtection="0"/>
    <xf numFmtId="0" fontId="127" fillId="0" borderId="82" applyNumberFormat="0" applyFill="0" applyAlignment="0" applyProtection="0"/>
    <xf numFmtId="10" fontId="5" fillId="38" borderId="77" applyNumberFormat="0" applyBorder="0" applyAlignment="0" applyProtection="0"/>
    <xf numFmtId="0" fontId="127" fillId="0" borderId="82" applyNumberFormat="0" applyFill="0" applyAlignment="0" applyProtection="0"/>
    <xf numFmtId="0" fontId="127" fillId="0" borderId="82" applyNumberFormat="0" applyFill="0" applyAlignment="0" applyProtection="0"/>
    <xf numFmtId="0" fontId="127" fillId="0" borderId="82" applyNumberFormat="0" applyFill="0" applyAlignment="0" applyProtection="0"/>
    <xf numFmtId="0" fontId="105" fillId="65" borderId="78" applyNumberFormat="0" applyAlignment="0" applyProtection="0"/>
    <xf numFmtId="0" fontId="109" fillId="71" borderId="81" applyNumberFormat="0" applyAlignment="0" applyProtection="0"/>
    <xf numFmtId="0" fontId="127" fillId="0" borderId="82" applyNumberFormat="0" applyFill="0" applyAlignment="0" applyProtection="0"/>
    <xf numFmtId="0" fontId="91" fillId="73" borderId="80" applyNumberFormat="0" applyFont="0" applyAlignment="0" applyProtection="0"/>
    <xf numFmtId="0" fontId="91" fillId="73" borderId="80" applyNumberFormat="0" applyFont="0" applyAlignment="0" applyProtection="0"/>
    <xf numFmtId="10" fontId="5" fillId="38" borderId="77"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82" fontId="4" fillId="0" borderId="67">
      <alignment horizontal="justify" vertical="top" wrapText="1"/>
    </xf>
    <xf numFmtId="4" fontId="81" fillId="40" borderId="76" applyNumberFormat="0" applyProtection="0">
      <alignment horizontal="left" vertical="center" indent="1"/>
    </xf>
    <xf numFmtId="182" fontId="4" fillId="0" borderId="67">
      <alignment horizontal="justify" vertical="top" wrapText="1"/>
    </xf>
    <xf numFmtId="0" fontId="16" fillId="41" borderId="76" applyNumberFormat="0" applyProtection="0">
      <alignment horizontal="left" vertical="top"/>
    </xf>
    <xf numFmtId="182" fontId="4" fillId="0" borderId="67">
      <alignment horizontal="justify" vertical="top" wrapText="1"/>
    </xf>
    <xf numFmtId="4" fontId="16" fillId="0" borderId="76" applyNumberFormat="0" applyProtection="0">
      <alignment horizontal="left" vertical="center" indent="1"/>
    </xf>
    <xf numFmtId="0" fontId="105" fillId="65" borderId="71" applyNumberFormat="0" applyAlignment="0" applyProtection="0"/>
    <xf numFmtId="0" fontId="127" fillId="0" borderId="82" applyNumberFormat="0" applyFill="0" applyAlignment="0" applyProtection="0"/>
    <xf numFmtId="0" fontId="91" fillId="73" borderId="73" applyNumberFormat="0" applyFont="0" applyAlignment="0" applyProtection="0"/>
    <xf numFmtId="0" fontId="109" fillId="71" borderId="74" applyNumberFormat="0" applyAlignment="0" applyProtection="0"/>
    <xf numFmtId="182" fontId="4" fillId="0" borderId="67">
      <alignment horizontal="justify" vertical="top" wrapText="1"/>
    </xf>
    <xf numFmtId="0" fontId="127" fillId="0" borderId="75" applyNumberFormat="0" applyFill="0" applyAlignment="0" applyProtection="0"/>
    <xf numFmtId="0" fontId="127" fillId="0" borderId="75" applyNumberFormat="0" applyFill="0" applyAlignment="0" applyProtection="0"/>
    <xf numFmtId="0" fontId="127" fillId="0" borderId="75" applyNumberFormat="0" applyFill="0" applyAlignment="0" applyProtection="0"/>
    <xf numFmtId="0" fontId="127" fillId="0" borderId="75" applyNumberFormat="0" applyFill="0" applyAlignment="0" applyProtection="0"/>
    <xf numFmtId="0" fontId="127" fillId="0" borderId="75" applyNumberFormat="0" applyFill="0" applyAlignment="0" applyProtection="0"/>
    <xf numFmtId="0" fontId="127" fillId="0" borderId="75" applyNumberFormat="0" applyFill="0" applyAlignment="0" applyProtection="0"/>
    <xf numFmtId="0" fontId="94" fillId="71" borderId="78" applyNumberFormat="0" applyAlignment="0" applyProtection="0"/>
    <xf numFmtId="182" fontId="4" fillId="0" borderId="67">
      <alignment horizontal="justify" vertical="top" wrapText="1"/>
    </xf>
    <xf numFmtId="0" fontId="109" fillId="71" borderId="74" applyNumberFormat="0" applyAlignment="0" applyProtection="0"/>
    <xf numFmtId="0" fontId="91" fillId="73" borderId="80" applyNumberFormat="0" applyFont="0" applyAlignment="0" applyProtection="0"/>
    <xf numFmtId="0" fontId="109" fillId="71" borderId="74" applyNumberFormat="0" applyAlignment="0" applyProtection="0"/>
    <xf numFmtId="0" fontId="127" fillId="0" borderId="75" applyNumberFormat="0" applyFill="0" applyAlignment="0" applyProtection="0"/>
    <xf numFmtId="0" fontId="109" fillId="71" borderId="74" applyNumberFormat="0" applyAlignment="0" applyProtection="0"/>
    <xf numFmtId="182" fontId="4" fillId="0" borderId="67">
      <alignment horizontal="justify" vertical="top" wrapText="1"/>
    </xf>
    <xf numFmtId="0" fontId="94" fillId="71" borderId="71" applyNumberFormat="0" applyAlignment="0" applyProtection="0"/>
    <xf numFmtId="0" fontId="127" fillId="0" borderId="75" applyNumberFormat="0" applyFill="0" applyAlignment="0" applyProtection="0"/>
    <xf numFmtId="0" fontId="127" fillId="0" borderId="75" applyNumberFormat="0" applyFill="0" applyAlignment="0" applyProtection="0"/>
    <xf numFmtId="182" fontId="4" fillId="0" borderId="67">
      <alignment horizontal="justify" vertical="top" wrapText="1"/>
    </xf>
    <xf numFmtId="0" fontId="105" fillId="65" borderId="71" applyNumberFormat="0" applyAlignment="0" applyProtection="0"/>
    <xf numFmtId="0" fontId="109" fillId="71" borderId="74" applyNumberFormat="0" applyAlignment="0" applyProtection="0"/>
    <xf numFmtId="0" fontId="127" fillId="0" borderId="82" applyNumberFormat="0" applyFill="0" applyAlignment="0" applyProtection="0"/>
    <xf numFmtId="9" fontId="3" fillId="0" borderId="0" applyFont="0" applyFill="0" applyBorder="0" applyAlignment="0" applyProtection="0"/>
    <xf numFmtId="0" fontId="105" fillId="65" borderId="71" applyNumberFormat="0" applyAlignment="0" applyProtection="0"/>
    <xf numFmtId="0" fontId="127" fillId="0" borderId="75" applyNumberFormat="0" applyFill="0" applyAlignment="0" applyProtection="0"/>
    <xf numFmtId="0" fontId="91" fillId="73" borderId="73" applyNumberFormat="0" applyFont="0" applyAlignment="0" applyProtection="0"/>
    <xf numFmtId="182" fontId="4" fillId="0" borderId="67">
      <alignment horizontal="justify" vertical="top" wrapText="1"/>
    </xf>
    <xf numFmtId="0" fontId="91" fillId="73" borderId="73" applyNumberFormat="0" applyFont="0" applyAlignment="0" applyProtection="0"/>
    <xf numFmtId="0" fontId="127" fillId="0" borderId="75" applyNumberFormat="0" applyFill="0" applyAlignment="0" applyProtection="0"/>
    <xf numFmtId="182" fontId="4" fillId="0" borderId="67">
      <alignment horizontal="justify" vertical="top" wrapText="1"/>
    </xf>
    <xf numFmtId="0" fontId="94" fillId="71" borderId="71" applyNumberFormat="0" applyAlignment="0" applyProtection="0"/>
    <xf numFmtId="0" fontId="105" fillId="65" borderId="71" applyNumberFormat="0" applyAlignment="0" applyProtection="0"/>
    <xf numFmtId="0" fontId="94" fillId="71" borderId="71" applyNumberFormat="0" applyAlignment="0" applyProtection="0"/>
    <xf numFmtId="0" fontId="105" fillId="65" borderId="71" applyNumberFormat="0" applyAlignment="0" applyProtection="0"/>
    <xf numFmtId="0" fontId="94" fillId="71" borderId="71" applyNumberFormat="0" applyAlignment="0" applyProtection="0"/>
    <xf numFmtId="0" fontId="94" fillId="71" borderId="71" applyNumberFormat="0" applyAlignment="0" applyProtection="0"/>
    <xf numFmtId="0" fontId="127" fillId="0" borderId="75" applyNumberFormat="0" applyFill="0" applyAlignment="0" applyProtection="0"/>
    <xf numFmtId="0" fontId="94" fillId="71" borderId="78" applyNumberFormat="0" applyAlignment="0" applyProtection="0"/>
    <xf numFmtId="0" fontId="91" fillId="73" borderId="73" applyNumberFormat="0" applyFont="0" applyAlignment="0" applyProtection="0"/>
    <xf numFmtId="0" fontId="127" fillId="0" borderId="75" applyNumberFormat="0" applyFill="0" applyAlignment="0" applyProtection="0"/>
    <xf numFmtId="182" fontId="4" fillId="0" borderId="67">
      <alignment horizontal="justify" vertical="top" wrapText="1"/>
    </xf>
    <xf numFmtId="0" fontId="94" fillId="71" borderId="71" applyNumberFormat="0" applyAlignment="0" applyProtection="0"/>
    <xf numFmtId="0" fontId="91" fillId="73" borderId="73" applyNumberFormat="0" applyFont="0" applyAlignment="0" applyProtection="0"/>
    <xf numFmtId="0" fontId="94" fillId="71" borderId="71" applyNumberFormat="0" applyAlignment="0" applyProtection="0"/>
    <xf numFmtId="0" fontId="127" fillId="0" borderId="75" applyNumberFormat="0" applyFill="0" applyAlignment="0" applyProtection="0"/>
    <xf numFmtId="0" fontId="109" fillId="71" borderId="74" applyNumberFormat="0" applyAlignment="0" applyProtection="0"/>
    <xf numFmtId="182" fontId="4" fillId="0" borderId="67">
      <alignment horizontal="justify" vertical="top" wrapText="1"/>
    </xf>
    <xf numFmtId="0" fontId="127" fillId="0" borderId="82" applyNumberFormat="0" applyFill="0" applyAlignment="0" applyProtection="0"/>
    <xf numFmtId="0" fontId="91" fillId="73" borderId="73" applyNumberFormat="0" applyFont="0" applyAlignment="0" applyProtection="0"/>
    <xf numFmtId="0" fontId="94" fillId="71" borderId="71" applyNumberFormat="0" applyAlignment="0" applyProtection="0"/>
    <xf numFmtId="182" fontId="4" fillId="0" borderId="67">
      <alignment horizontal="justify" vertical="top" wrapText="1"/>
    </xf>
    <xf numFmtId="0" fontId="105" fillId="65" borderId="71" applyNumberFormat="0" applyAlignment="0" applyProtection="0"/>
    <xf numFmtId="0" fontId="91" fillId="73" borderId="73" applyNumberFormat="0" applyFont="0" applyAlignment="0" applyProtection="0"/>
    <xf numFmtId="0" fontId="127" fillId="0" borderId="75" applyNumberFormat="0" applyFill="0" applyAlignment="0" applyProtection="0"/>
    <xf numFmtId="0" fontId="105" fillId="65" borderId="71" applyNumberFormat="0" applyAlignment="0" applyProtection="0"/>
    <xf numFmtId="0" fontId="127" fillId="0" borderId="75" applyNumberFormat="0" applyFill="0" applyAlignment="0" applyProtection="0"/>
    <xf numFmtId="0" fontId="109" fillId="71" borderId="74" applyNumberFormat="0" applyAlignment="0" applyProtection="0"/>
    <xf numFmtId="0" fontId="109" fillId="71" borderId="74" applyNumberFormat="0" applyAlignment="0" applyProtection="0"/>
    <xf numFmtId="0" fontId="127" fillId="0" borderId="75" applyNumberFormat="0" applyFill="0" applyAlignment="0" applyProtection="0"/>
    <xf numFmtId="0" fontId="127" fillId="0" borderId="75" applyNumberFormat="0" applyFill="0" applyAlignment="0" applyProtection="0"/>
    <xf numFmtId="0" fontId="91" fillId="73" borderId="73" applyNumberFormat="0" applyFont="0" applyAlignment="0" applyProtection="0"/>
    <xf numFmtId="0" fontId="105" fillId="65" borderId="71" applyNumberFormat="0" applyAlignment="0" applyProtection="0"/>
    <xf numFmtId="182" fontId="4" fillId="0" borderId="67">
      <alignment horizontal="justify" vertical="top" wrapText="1"/>
    </xf>
    <xf numFmtId="0" fontId="91" fillId="73" borderId="73" applyNumberFormat="0" applyFont="0" applyAlignment="0" applyProtection="0"/>
    <xf numFmtId="0" fontId="109" fillId="71" borderId="74" applyNumberFormat="0" applyAlignment="0" applyProtection="0"/>
    <xf numFmtId="0" fontId="94" fillId="71" borderId="71" applyNumberFormat="0" applyAlignment="0" applyProtection="0"/>
    <xf numFmtId="0" fontId="105" fillId="65" borderId="71" applyNumberFormat="0" applyAlignment="0" applyProtection="0"/>
    <xf numFmtId="0" fontId="109" fillId="71" borderId="74" applyNumberFormat="0" applyAlignment="0" applyProtection="0"/>
    <xf numFmtId="0" fontId="127" fillId="0" borderId="75" applyNumberFormat="0" applyFill="0" applyAlignment="0" applyProtection="0"/>
    <xf numFmtId="0" fontId="127" fillId="0" borderId="82" applyNumberFormat="0" applyFill="0" applyAlignment="0" applyProtection="0"/>
    <xf numFmtId="0" fontId="127" fillId="0" borderId="82" applyNumberFormat="0" applyFill="0" applyAlignment="0" applyProtection="0"/>
    <xf numFmtId="0" fontId="105" fillId="65" borderId="71" applyNumberFormat="0" applyAlignment="0" applyProtection="0"/>
    <xf numFmtId="0" fontId="127" fillId="0" borderId="75" applyNumberFormat="0" applyFill="0" applyAlignment="0" applyProtection="0"/>
    <xf numFmtId="0" fontId="160" fillId="0" borderId="79"/>
    <xf numFmtId="0" fontId="109" fillId="71" borderId="81" applyNumberFormat="0" applyAlignment="0" applyProtection="0"/>
    <xf numFmtId="0" fontId="159" fillId="0" borderId="79"/>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81" fillId="39" borderId="69" applyNumberFormat="0" applyProtection="0">
      <alignment vertical="center"/>
    </xf>
    <xf numFmtId="4" fontId="81" fillId="40" borderId="69" applyNumberFormat="0" applyProtection="0">
      <alignment horizontal="left" vertical="center" indent="1"/>
    </xf>
    <xf numFmtId="4" fontId="81" fillId="41" borderId="69" applyNumberFormat="0" applyProtection="0"/>
    <xf numFmtId="4" fontId="16" fillId="0" borderId="69" applyNumberFormat="0" applyProtection="0">
      <alignment horizontal="right" vertical="center"/>
    </xf>
    <xf numFmtId="4" fontId="16" fillId="0" borderId="69" applyNumberFormat="0" applyProtection="0">
      <alignment horizontal="left" vertical="center" indent="1"/>
    </xf>
    <xf numFmtId="0" fontId="16" fillId="41" borderId="69" applyNumberFormat="0" applyProtection="0">
      <alignment horizontal="left" vertical="top"/>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81" fillId="41" borderId="69" applyNumberFormat="0" applyProtection="0"/>
    <xf numFmtId="0" fontId="16" fillId="41" borderId="69" applyNumberFormat="0" applyProtection="0">
      <alignment horizontal="left" vertical="top"/>
    </xf>
    <xf numFmtId="4" fontId="16" fillId="0" borderId="69" applyNumberFormat="0" applyProtection="0">
      <alignment horizontal="right" vertical="center"/>
    </xf>
    <xf numFmtId="4" fontId="81" fillId="40" borderId="69" applyNumberFormat="0" applyProtection="0">
      <alignment horizontal="left" vertical="center" indent="1"/>
    </xf>
    <xf numFmtId="4" fontId="81" fillId="39" borderId="69" applyNumberFormat="0" applyProtection="0">
      <alignment vertical="center"/>
    </xf>
    <xf numFmtId="4" fontId="16" fillId="0" borderId="69" applyNumberFormat="0" applyProtection="0">
      <alignment horizontal="left" vertical="center" indent="1"/>
    </xf>
    <xf numFmtId="4" fontId="81" fillId="39" borderId="69" applyNumberFormat="0" applyProtection="0">
      <alignment vertical="center"/>
    </xf>
    <xf numFmtId="4" fontId="81" fillId="40" borderId="69" applyNumberFormat="0" applyProtection="0">
      <alignment horizontal="left" vertical="center" indent="1"/>
    </xf>
    <xf numFmtId="4" fontId="81" fillId="41" borderId="69" applyNumberFormat="0" applyProtection="0"/>
    <xf numFmtId="4" fontId="16" fillId="36" borderId="69" applyNumberFormat="0" applyProtection="0">
      <alignment horizontal="left" vertical="center" indent="1"/>
    </xf>
    <xf numFmtId="4" fontId="16" fillId="0" borderId="69" applyNumberFormat="0" applyProtection="0">
      <alignment horizontal="right" vertical="center"/>
    </xf>
    <xf numFmtId="4" fontId="16" fillId="0" borderId="69" applyNumberFormat="0" applyProtection="0">
      <alignment horizontal="left" vertical="center" indent="1"/>
    </xf>
    <xf numFmtId="0" fontId="16" fillId="41" borderId="69" applyNumberFormat="0" applyProtection="0">
      <alignment horizontal="left" vertical="top"/>
    </xf>
    <xf numFmtId="4" fontId="16" fillId="0" borderId="69" applyNumberFormat="0" applyProtection="0">
      <alignment horizontal="left" vertical="center" indent="1"/>
    </xf>
    <xf numFmtId="4" fontId="81" fillId="39" borderId="69" applyNumberFormat="0" applyProtection="0">
      <alignment vertical="center"/>
    </xf>
    <xf numFmtId="4" fontId="81" fillId="4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81" fillId="41" borderId="69" applyNumberForma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16" fillId="36" borderId="69" applyNumberFormat="0" applyProtection="0">
      <alignment horizontal="left" vertical="center" indent="1"/>
    </xf>
    <xf numFmtId="4" fontId="16" fillId="0" borderId="69" applyNumberFormat="0" applyProtection="0">
      <alignment horizontal="left" vertical="center" indent="1"/>
    </xf>
    <xf numFmtId="9" fontId="3" fillId="0" borderId="0" applyFont="0" applyFill="0" applyBorder="0" applyAlignment="0" applyProtection="0"/>
    <xf numFmtId="4" fontId="16" fillId="0" borderId="69" applyNumberFormat="0" applyProtection="0">
      <alignment horizontal="right" vertical="center"/>
    </xf>
    <xf numFmtId="4" fontId="16" fillId="0"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0" fontId="16" fillId="41" borderId="69" applyNumberFormat="0" applyProtection="0">
      <alignment horizontal="left" vertical="top"/>
    </xf>
    <xf numFmtId="0" fontId="16" fillId="41" borderId="69" applyNumberFormat="0" applyProtection="0">
      <alignment horizontal="left" vertical="top"/>
    </xf>
    <xf numFmtId="10" fontId="5" fillId="38" borderId="70" applyNumberFormat="0" applyBorder="0" applyAlignment="0" applyProtection="0"/>
    <xf numFmtId="0" fontId="16" fillId="41" borderId="69" applyNumberFormat="0" applyProtection="0">
      <alignment horizontal="left" vertical="top"/>
    </xf>
    <xf numFmtId="4" fontId="16" fillId="0" borderId="76"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81" fillId="40" borderId="76"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0" fontId="16" fillId="41" borderId="69" applyNumberFormat="0" applyProtection="0">
      <alignment horizontal="left" vertical="top"/>
    </xf>
    <xf numFmtId="4" fontId="16" fillId="36" borderId="69" applyNumberFormat="0" applyProtection="0">
      <alignment horizontal="left" vertical="center" indent="1"/>
    </xf>
    <xf numFmtId="10" fontId="5" fillId="38" borderId="70" applyNumberFormat="0" applyBorder="0" applyAlignment="0" applyProtection="0"/>
    <xf numFmtId="4" fontId="16" fillId="36" borderId="69" applyNumberFormat="0" applyProtection="0">
      <alignment horizontal="left" vertical="center" indent="1"/>
    </xf>
    <xf numFmtId="4" fontId="16" fillId="0" borderId="69" applyNumberFormat="0" applyProtection="0">
      <alignment horizontal="right" vertical="center"/>
    </xf>
    <xf numFmtId="4" fontId="16" fillId="0" borderId="76" applyNumberFormat="0" applyProtection="0">
      <alignment horizontal="right" vertical="center"/>
    </xf>
    <xf numFmtId="10" fontId="5" fillId="38" borderId="70" applyNumberFormat="0" applyBorder="0" applyAlignment="0" applyProtection="0"/>
    <xf numFmtId="10" fontId="5" fillId="38" borderId="70" applyNumberFormat="0" applyBorder="0" applyAlignment="0" applyProtection="0"/>
    <xf numFmtId="0" fontId="16" fillId="41" borderId="76" applyNumberFormat="0" applyProtection="0">
      <alignment horizontal="left" vertical="top"/>
    </xf>
    <xf numFmtId="4" fontId="16" fillId="36"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81" fillId="41" borderId="69" applyNumberFormat="0" applyProtection="0"/>
    <xf numFmtId="4" fontId="16" fillId="0" borderId="69" applyNumberFormat="0" applyProtection="0">
      <alignment horizontal="left" vertical="center" indent="1"/>
    </xf>
    <xf numFmtId="4" fontId="81" fillId="41" borderId="69" applyNumberForma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81" fillId="40" borderId="69" applyNumberFormat="0" applyProtection="0">
      <alignment horizontal="left" vertical="center" indent="1"/>
    </xf>
    <xf numFmtId="10" fontId="5" fillId="38" borderId="70" applyNumberFormat="0" applyBorder="0" applyAlignment="0" applyProtection="0"/>
    <xf numFmtId="4" fontId="16" fillId="36"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4" fontId="16" fillId="36" borderId="69" applyNumberFormat="0" applyProtection="0">
      <alignment horizontal="left" vertical="center" indent="1"/>
    </xf>
    <xf numFmtId="4" fontId="16" fillId="36" borderId="69" applyNumberFormat="0" applyProtection="0">
      <alignment horizontal="left" vertical="center" indent="1"/>
    </xf>
    <xf numFmtId="10" fontId="5" fillId="38" borderId="70" applyNumberFormat="0" applyBorder="0" applyAlignment="0" applyProtection="0"/>
    <xf numFmtId="4" fontId="81" fillId="41" borderId="69" applyNumberFormat="0" applyProtection="0"/>
    <xf numFmtId="10" fontId="5" fillId="38" borderId="70" applyNumberFormat="0" applyBorder="0" applyAlignment="0" applyProtection="0"/>
    <xf numFmtId="4" fontId="16" fillId="36" borderId="69" applyNumberFormat="0" applyProtection="0">
      <alignment horizontal="left" vertical="center" indent="1"/>
    </xf>
    <xf numFmtId="4" fontId="16" fillId="0" borderId="69" applyNumberFormat="0" applyProtection="0">
      <alignment horizontal="left" vertical="center" indent="1"/>
    </xf>
    <xf numFmtId="10" fontId="5" fillId="38" borderId="70" applyNumberFormat="0" applyBorder="0" applyAlignment="0" applyProtection="0"/>
    <xf numFmtId="4" fontId="16" fillId="36"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4" fontId="16" fillId="36" borderId="69" applyNumberFormat="0" applyProtection="0">
      <alignment horizontal="left" vertical="center" indent="1"/>
    </xf>
    <xf numFmtId="10" fontId="5" fillId="38" borderId="70" applyNumberFormat="0" applyBorder="0" applyAlignment="0" applyProtection="0"/>
    <xf numFmtId="0" fontId="16" fillId="41" borderId="69" applyNumberFormat="0" applyProtection="0">
      <alignment horizontal="left" vertical="top"/>
    </xf>
    <xf numFmtId="10" fontId="5" fillId="38" borderId="70" applyNumberFormat="0" applyBorder="0" applyAlignment="0" applyProtection="0"/>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4" fontId="81" fillId="40" borderId="69" applyNumberFormat="0" applyProtection="0">
      <alignment horizontal="left" vertical="center" indent="1"/>
    </xf>
    <xf numFmtId="10" fontId="5" fillId="38" borderId="70" applyNumberFormat="0" applyBorder="0" applyAlignment="0" applyProtection="0"/>
    <xf numFmtId="0" fontId="16" fillId="41" borderId="69" applyNumberFormat="0" applyProtection="0">
      <alignment horizontal="left" vertical="top"/>
    </xf>
    <xf numFmtId="4" fontId="16" fillId="36" borderId="69" applyNumberFormat="0" applyProtection="0">
      <alignment horizontal="left" vertical="center" indent="1"/>
    </xf>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81" fillId="41" borderId="69" applyNumberFormat="0" applyProtection="0"/>
    <xf numFmtId="10" fontId="5" fillId="38" borderId="70" applyNumberFormat="0" applyBorder="0" applyAlignment="0" applyProtection="0"/>
    <xf numFmtId="4" fontId="16" fillId="36" borderId="69" applyNumberFormat="0" applyProtection="0">
      <alignment horizontal="left" vertical="center" indent="1"/>
    </xf>
    <xf numFmtId="4" fontId="81" fillId="39" borderId="76" applyNumberFormat="0" applyProtection="0">
      <alignment vertical="center"/>
    </xf>
    <xf numFmtId="4" fontId="16" fillId="0" borderId="69" applyNumberFormat="0" applyProtection="0">
      <alignment horizontal="left" vertical="center" indent="1"/>
    </xf>
    <xf numFmtId="4" fontId="16" fillId="0" borderId="69" applyNumberFormat="0" applyProtection="0">
      <alignment horizontal="left" vertical="center" indent="1"/>
    </xf>
    <xf numFmtId="0" fontId="16" fillId="41" borderId="69" applyNumberFormat="0" applyProtection="0">
      <alignment horizontal="left" vertical="top"/>
    </xf>
    <xf numFmtId="10" fontId="5" fillId="38" borderId="70" applyNumberFormat="0" applyBorder="0" applyAlignment="0" applyProtection="0"/>
    <xf numFmtId="4" fontId="81" fillId="41" borderId="69" applyNumberFormat="0" applyProtection="0"/>
    <xf numFmtId="4" fontId="81" fillId="40"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right" vertical="center"/>
    </xf>
    <xf numFmtId="4" fontId="16" fillId="0" borderId="69" applyNumberFormat="0" applyProtection="0">
      <alignment horizontal="left" vertical="center" indent="1"/>
    </xf>
    <xf numFmtId="4" fontId="81" fillId="4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4" fontId="16" fillId="0" borderId="69" applyNumberFormat="0" applyProtection="0">
      <alignment horizontal="left" vertical="center" indent="1"/>
    </xf>
    <xf numFmtId="4" fontId="81" fillId="39" borderId="69" applyNumberFormat="0" applyProtection="0">
      <alignment vertical="center"/>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81" fillId="4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16" fillId="0" borderId="69" applyNumberFormat="0" applyProtection="0">
      <alignment horizontal="right" vertical="center"/>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0" fontId="16" fillId="41" borderId="69" applyNumberFormat="0" applyProtection="0">
      <alignment horizontal="left" vertical="top"/>
    </xf>
    <xf numFmtId="4" fontId="16" fillId="0" borderId="69" applyNumberFormat="0" applyProtection="0">
      <alignment horizontal="left" vertical="center" indent="1"/>
    </xf>
    <xf numFmtId="10" fontId="5" fillId="38" borderId="70" applyNumberFormat="0" applyBorder="0" applyAlignment="0" applyProtection="0"/>
    <xf numFmtId="4" fontId="16" fillId="36" borderId="69" applyNumberFormat="0" applyProtection="0">
      <alignment horizontal="left" vertical="center" indent="1"/>
    </xf>
    <xf numFmtId="10" fontId="5" fillId="38" borderId="70" applyNumberFormat="0" applyBorder="0" applyAlignment="0" applyProtection="0"/>
    <xf numFmtId="4" fontId="81" fillId="39" borderId="69" applyNumberFormat="0" applyProtection="0">
      <alignment vertical="center"/>
    </xf>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16" fillId="0" borderId="69" applyNumberFormat="0" applyProtection="0">
      <alignment horizontal="left" vertical="center" indent="1"/>
    </xf>
    <xf numFmtId="4" fontId="16" fillId="0" borderId="69" applyNumberFormat="0" applyProtection="0">
      <alignment horizontal="left" vertical="center" indent="1"/>
    </xf>
    <xf numFmtId="4" fontId="81" fillId="39" borderId="69" applyNumberFormat="0" applyProtection="0">
      <alignment vertical="center"/>
    </xf>
    <xf numFmtId="0" fontId="16" fillId="41" borderId="69" applyNumberFormat="0" applyProtection="0">
      <alignment horizontal="left" vertical="top"/>
    </xf>
    <xf numFmtId="4" fontId="81" fillId="39" borderId="69" applyNumberFormat="0" applyProtection="0">
      <alignment vertical="center"/>
    </xf>
    <xf numFmtId="10" fontId="5" fillId="38" borderId="70" applyNumberFormat="0" applyBorder="0" applyAlignment="0" applyProtection="0"/>
    <xf numFmtId="10" fontId="5" fillId="38" borderId="70" applyNumberFormat="0" applyBorder="0" applyAlignment="0" applyProtection="0"/>
    <xf numFmtId="4" fontId="81" fillId="40" borderId="69" applyNumberFormat="0" applyProtection="0">
      <alignment horizontal="left" vertical="center" indent="1"/>
    </xf>
    <xf numFmtId="4" fontId="16" fillId="0" borderId="69" applyNumberFormat="0" applyProtection="0">
      <alignment horizontal="left" vertical="center" indent="1"/>
    </xf>
    <xf numFmtId="4" fontId="81" fillId="40" borderId="69" applyNumberFormat="0" applyProtection="0">
      <alignment horizontal="left" vertical="center" indent="1"/>
    </xf>
    <xf numFmtId="4" fontId="81" fillId="41" borderId="69" applyNumberFormat="0" applyProtection="0"/>
    <xf numFmtId="10" fontId="5" fillId="38" borderId="70" applyNumberFormat="0" applyBorder="0" applyAlignment="0" applyProtection="0"/>
    <xf numFmtId="4" fontId="16" fillId="0" borderId="69" applyNumberFormat="0" applyProtection="0">
      <alignment horizontal="left" vertical="center" indent="1"/>
    </xf>
    <xf numFmtId="4" fontId="16" fillId="0" borderId="69" applyNumberFormat="0" applyProtection="0">
      <alignment horizontal="left" vertical="center" indent="1"/>
    </xf>
    <xf numFmtId="4" fontId="81" fillId="39" borderId="69" applyNumberFormat="0" applyProtection="0">
      <alignment vertical="center"/>
    </xf>
    <xf numFmtId="4" fontId="16" fillId="0" borderId="69" applyNumberFormat="0" applyProtection="0">
      <alignment horizontal="left" vertical="center" indent="1"/>
    </xf>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0" fontId="16" fillId="41" borderId="69" applyNumberFormat="0" applyProtection="0">
      <alignment horizontal="left" vertical="top"/>
    </xf>
    <xf numFmtId="10" fontId="5" fillId="38" borderId="70" applyNumberFormat="0" applyBorder="0" applyAlignment="0" applyProtection="0"/>
    <xf numFmtId="4" fontId="16" fillId="36" borderId="69" applyNumberFormat="0" applyProtection="0">
      <alignment horizontal="left" vertical="center" indent="1"/>
    </xf>
    <xf numFmtId="10" fontId="5" fillId="38" borderId="70" applyNumberFormat="0" applyBorder="0" applyAlignment="0" applyProtection="0"/>
    <xf numFmtId="4" fontId="81" fillId="41" borderId="69" applyNumberFormat="0" applyProtection="0"/>
    <xf numFmtId="4" fontId="16" fillId="0" borderId="69" applyNumberFormat="0" applyProtection="0">
      <alignment horizontal="right" vertical="center"/>
    </xf>
    <xf numFmtId="10" fontId="5" fillId="38" borderId="70" applyNumberFormat="0" applyBorder="0" applyAlignment="0" applyProtection="0"/>
    <xf numFmtId="10" fontId="5" fillId="38" borderId="70" applyNumberFormat="0" applyBorder="0" applyAlignment="0" applyProtection="0"/>
    <xf numFmtId="4" fontId="81" fillId="41" borderId="69" applyNumberFormat="0" applyProtection="0"/>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16" fillId="36"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4" fontId="81" fillId="40"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right" vertical="center"/>
    </xf>
    <xf numFmtId="4" fontId="16" fillId="0"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81" fillId="41" borderId="69" applyNumberFormat="0" applyProtection="0"/>
    <xf numFmtId="4" fontId="16" fillId="0" borderId="69" applyNumberFormat="0" applyProtection="0">
      <alignment horizontal="left" vertical="center" indent="1"/>
    </xf>
    <xf numFmtId="10" fontId="5" fillId="38" borderId="70" applyNumberFormat="0" applyBorder="0" applyAlignment="0" applyProtection="0"/>
    <xf numFmtId="4" fontId="16" fillId="36"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4" fontId="16" fillId="0" borderId="69" applyNumberFormat="0" applyProtection="0">
      <alignment horizontal="left" vertical="center" indent="1"/>
    </xf>
    <xf numFmtId="4" fontId="16" fillId="0" borderId="69" applyNumberFormat="0" applyProtection="0">
      <alignment horizontal="right" vertical="center"/>
    </xf>
    <xf numFmtId="4" fontId="16" fillId="36"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10" fontId="5" fillId="38" borderId="70" applyNumberFormat="0" applyBorder="0" applyAlignment="0" applyProtection="0"/>
    <xf numFmtId="4" fontId="16" fillId="0" borderId="76" applyNumberFormat="0" applyProtection="0">
      <alignment horizontal="right" vertical="center"/>
    </xf>
    <xf numFmtId="4" fontId="81" fillId="41" borderId="76" applyNumberFormat="0" applyProtection="0"/>
    <xf numFmtId="4" fontId="81" fillId="41" borderId="69" applyNumberFormat="0" applyProtection="0"/>
    <xf numFmtId="4" fontId="16" fillId="0" borderId="69" applyNumberFormat="0" applyProtection="0">
      <alignment horizontal="left" vertical="center" indent="1"/>
    </xf>
    <xf numFmtId="0" fontId="16" fillId="41" borderId="69" applyNumberFormat="0" applyProtection="0">
      <alignment horizontal="left" vertical="top"/>
    </xf>
    <xf numFmtId="10" fontId="5" fillId="38" borderId="70" applyNumberFormat="0" applyBorder="0" applyAlignment="0" applyProtection="0"/>
    <xf numFmtId="4" fontId="16" fillId="0" borderId="69" applyNumberFormat="0" applyProtection="0">
      <alignment horizontal="left" vertical="center" indent="1"/>
    </xf>
    <xf numFmtId="4" fontId="16" fillId="0"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left" vertical="center" indent="1"/>
    </xf>
    <xf numFmtId="4" fontId="16" fillId="36" borderId="69" applyNumberFormat="0" applyProtection="0">
      <alignment horizontal="left" vertical="center" indent="1"/>
    </xf>
    <xf numFmtId="4" fontId="81" fillId="39" borderId="69" applyNumberFormat="0" applyProtection="0">
      <alignment vertical="center"/>
    </xf>
    <xf numFmtId="4" fontId="16" fillId="36" borderId="69" applyNumberFormat="0" applyProtection="0">
      <alignment horizontal="left" vertical="center" indent="1"/>
    </xf>
    <xf numFmtId="10" fontId="5" fillId="38" borderId="70" applyNumberFormat="0" applyBorder="0" applyAlignment="0" applyProtection="0"/>
    <xf numFmtId="4" fontId="81" fillId="40"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right" vertical="center"/>
    </xf>
    <xf numFmtId="10" fontId="5" fillId="38" borderId="70" applyNumberFormat="0" applyBorder="0" applyAlignment="0" applyProtection="0"/>
    <xf numFmtId="4" fontId="81" fillId="40" borderId="69" applyNumberFormat="0" applyProtection="0">
      <alignment horizontal="left" vertical="center" indent="1"/>
    </xf>
    <xf numFmtId="0" fontId="16" fillId="41" borderId="69" applyNumberFormat="0" applyProtection="0">
      <alignment horizontal="left" vertical="top"/>
    </xf>
    <xf numFmtId="4" fontId="81" fillId="40" borderId="69" applyNumberFormat="0" applyProtection="0">
      <alignment horizontal="left" vertical="center" indent="1"/>
    </xf>
    <xf numFmtId="10" fontId="5" fillId="38" borderId="70" applyNumberFormat="0" applyBorder="0" applyAlignment="0" applyProtection="0"/>
    <xf numFmtId="4" fontId="81" fillId="39" borderId="69" applyNumberFormat="0" applyProtection="0">
      <alignment vertical="center"/>
    </xf>
    <xf numFmtId="10" fontId="5" fillId="38" borderId="70" applyNumberFormat="0" applyBorder="0" applyAlignment="0" applyProtection="0"/>
    <xf numFmtId="4" fontId="16" fillId="0" borderId="69" applyNumberFormat="0" applyProtection="0">
      <alignment horizontal="left" vertical="center" indent="1"/>
    </xf>
    <xf numFmtId="4" fontId="81" fillId="41" borderId="69" applyNumberFormat="0" applyProtection="0"/>
    <xf numFmtId="4" fontId="16" fillId="0" borderId="69" applyNumberFormat="0" applyProtection="0">
      <alignment horizontal="left" vertical="center" indent="1"/>
    </xf>
    <xf numFmtId="4" fontId="16" fillId="36" borderId="69" applyNumberFormat="0" applyProtection="0">
      <alignment horizontal="left" vertical="center" indent="1"/>
    </xf>
    <xf numFmtId="10" fontId="5" fillId="38" borderId="70" applyNumberFormat="0" applyBorder="0" applyAlignment="0" applyProtection="0"/>
    <xf numFmtId="4" fontId="81" fillId="39" borderId="69" applyNumberFormat="0" applyProtection="0">
      <alignment vertical="center"/>
    </xf>
    <xf numFmtId="4" fontId="81" fillId="39" borderId="69" applyNumberFormat="0" applyProtection="0">
      <alignment vertical="center"/>
    </xf>
    <xf numFmtId="10" fontId="5" fillId="38" borderId="70" applyNumberFormat="0" applyBorder="0" applyAlignment="0" applyProtection="0"/>
    <xf numFmtId="4" fontId="16" fillId="0" borderId="69" applyNumberFormat="0" applyProtection="0">
      <alignment horizontal="right" vertical="center"/>
    </xf>
    <xf numFmtId="0" fontId="16" fillId="41" borderId="69" applyNumberFormat="0" applyProtection="0">
      <alignment horizontal="left" vertical="top"/>
    </xf>
    <xf numFmtId="4" fontId="16" fillId="0" borderId="69" applyNumberFormat="0" applyProtection="0">
      <alignment horizontal="left" vertical="center" indent="1"/>
    </xf>
    <xf numFmtId="4" fontId="16" fillId="0" borderId="69" applyNumberFormat="0" applyProtection="0">
      <alignment horizontal="right" vertical="center"/>
    </xf>
    <xf numFmtId="4" fontId="16" fillId="36"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4" fontId="16" fillId="0" borderId="69" applyNumberFormat="0" applyProtection="0">
      <alignment horizontal="left" vertical="center" indent="1"/>
    </xf>
    <xf numFmtId="4" fontId="81" fillId="41" borderId="69" applyNumberFormat="0" applyProtection="0"/>
    <xf numFmtId="4" fontId="16" fillId="0" borderId="69" applyNumberFormat="0" applyProtection="0">
      <alignment horizontal="right" vertical="center"/>
    </xf>
    <xf numFmtId="10" fontId="5" fillId="38" borderId="70" applyNumberFormat="0" applyBorder="0" applyAlignment="0" applyProtection="0"/>
    <xf numFmtId="4" fontId="81" fillId="40" borderId="69" applyNumberFormat="0" applyProtection="0">
      <alignment horizontal="left" vertical="center" indent="1"/>
    </xf>
    <xf numFmtId="4" fontId="16" fillId="36" borderId="69" applyNumberFormat="0" applyProtection="0">
      <alignment horizontal="left" vertical="center" indent="1"/>
    </xf>
    <xf numFmtId="0" fontId="16" fillId="41" borderId="69" applyNumberFormat="0" applyProtection="0">
      <alignment horizontal="left" vertical="top"/>
    </xf>
    <xf numFmtId="4" fontId="16" fillId="0"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left" vertical="center" indent="1"/>
    </xf>
    <xf numFmtId="10" fontId="5" fillId="38" borderId="70" applyNumberFormat="0" applyBorder="0" applyAlignment="0" applyProtection="0"/>
    <xf numFmtId="4" fontId="81" fillId="40" borderId="69" applyNumberFormat="0" applyProtection="0">
      <alignment horizontal="left" vertical="center" indent="1"/>
    </xf>
    <xf numFmtId="4" fontId="16" fillId="0" borderId="69" applyNumberFormat="0" applyProtection="0">
      <alignment horizontal="right" vertical="center"/>
    </xf>
    <xf numFmtId="10" fontId="5" fillId="38" borderId="70" applyNumberFormat="0" applyBorder="0" applyAlignment="0" applyProtection="0"/>
    <xf numFmtId="4" fontId="16" fillId="0" borderId="69" applyNumberFormat="0" applyProtection="0">
      <alignment horizontal="right" vertical="center"/>
    </xf>
    <xf numFmtId="4" fontId="81" fillId="41" borderId="69" applyNumberFormat="0" applyProtection="0"/>
    <xf numFmtId="10" fontId="5" fillId="38" borderId="70" applyNumberFormat="0" applyBorder="0" applyAlignment="0" applyProtection="0"/>
    <xf numFmtId="4" fontId="16" fillId="0" borderId="69" applyNumberFormat="0" applyProtection="0">
      <alignment horizontal="right" vertical="center"/>
    </xf>
    <xf numFmtId="4" fontId="16" fillId="36" borderId="69" applyNumberFormat="0" applyProtection="0">
      <alignment horizontal="left" vertical="center" indent="1"/>
    </xf>
    <xf numFmtId="4" fontId="16" fillId="0"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left" vertical="center" indent="1"/>
    </xf>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4" fontId="16" fillId="0" borderId="69" applyNumberFormat="0" applyProtection="0">
      <alignment horizontal="left" vertical="center" indent="1"/>
    </xf>
    <xf numFmtId="10" fontId="5" fillId="38" borderId="70" applyNumberFormat="0" applyBorder="0" applyAlignment="0" applyProtection="0"/>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81" fillId="39" borderId="69" applyNumberFormat="0" applyProtection="0">
      <alignment vertical="center"/>
    </xf>
    <xf numFmtId="4" fontId="81" fillId="40" borderId="69" applyNumberFormat="0" applyProtection="0">
      <alignment horizontal="left" vertical="center" indent="1"/>
    </xf>
    <xf numFmtId="4" fontId="81" fillId="41" borderId="69" applyNumberFormat="0" applyProtection="0"/>
    <xf numFmtId="4" fontId="16" fillId="0" borderId="69" applyNumberFormat="0" applyProtection="0">
      <alignment horizontal="right" vertical="center"/>
    </xf>
    <xf numFmtId="4" fontId="16" fillId="0" borderId="69" applyNumberFormat="0" applyProtection="0">
      <alignment horizontal="left" vertical="center" indent="1"/>
    </xf>
    <xf numFmtId="0" fontId="16" fillId="41" borderId="69" applyNumberFormat="0" applyProtection="0">
      <alignment horizontal="left" vertical="top"/>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10" fontId="5" fillId="38" borderId="70" applyNumberFormat="0" applyBorder="0" applyAlignment="0" applyProtection="0"/>
    <xf numFmtId="10" fontId="5" fillId="38" borderId="70" applyNumberFormat="0" applyBorder="0" applyAlignment="0" applyProtection="0"/>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81" fillId="39" borderId="69" applyNumberFormat="0" applyProtection="0">
      <alignment vertical="center"/>
    </xf>
    <xf numFmtId="4" fontId="81" fillId="40" borderId="69" applyNumberFormat="0" applyProtection="0">
      <alignment horizontal="left" vertical="center" indent="1"/>
    </xf>
    <xf numFmtId="4" fontId="81" fillId="41" borderId="69" applyNumberFormat="0" applyProtection="0"/>
    <xf numFmtId="4" fontId="16" fillId="0" borderId="69" applyNumberFormat="0" applyProtection="0">
      <alignment horizontal="right" vertical="center"/>
    </xf>
    <xf numFmtId="4" fontId="16" fillId="0" borderId="69" applyNumberFormat="0" applyProtection="0">
      <alignment horizontal="left" vertical="center" indent="1"/>
    </xf>
    <xf numFmtId="0" fontId="16" fillId="41" borderId="69" applyNumberFormat="0" applyProtection="0">
      <alignment horizontal="left" vertical="top"/>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81" fillId="39" borderId="69" applyNumberFormat="0" applyProtection="0">
      <alignment vertical="center"/>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81" fillId="39" borderId="69" applyNumberFormat="0" applyProtection="0">
      <alignment vertical="center"/>
    </xf>
    <xf numFmtId="4" fontId="81" fillId="40" borderId="69" applyNumberFormat="0" applyProtection="0">
      <alignment horizontal="left" vertical="center" indent="1"/>
    </xf>
    <xf numFmtId="4" fontId="81" fillId="41" borderId="69" applyNumberFormat="0" applyProtection="0"/>
    <xf numFmtId="4" fontId="16" fillId="0" borderId="69" applyNumberFormat="0" applyProtection="0">
      <alignment horizontal="right" vertical="center"/>
    </xf>
    <xf numFmtId="4" fontId="16" fillId="0" borderId="69" applyNumberFormat="0" applyProtection="0">
      <alignment horizontal="left" vertical="center" indent="1"/>
    </xf>
    <xf numFmtId="0" fontId="16" fillId="41" borderId="69" applyNumberFormat="0" applyProtection="0">
      <alignment horizontal="left" vertical="top"/>
    </xf>
    <xf numFmtId="4" fontId="16" fillId="36"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left" vertical="center" indent="1"/>
    </xf>
    <xf numFmtId="4" fontId="81" fillId="39" borderId="69" applyNumberFormat="0" applyProtection="0">
      <alignment vertical="center"/>
    </xf>
    <xf numFmtId="4" fontId="16" fillId="36"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81" fillId="39" borderId="69" applyNumberFormat="0" applyProtection="0">
      <alignment vertical="center"/>
    </xf>
    <xf numFmtId="4" fontId="81" fillId="40" borderId="69" applyNumberFormat="0" applyProtection="0">
      <alignment horizontal="left" vertical="center" indent="1"/>
    </xf>
    <xf numFmtId="4" fontId="81" fillId="41" borderId="69" applyNumberFormat="0" applyProtection="0"/>
    <xf numFmtId="4" fontId="16" fillId="0" borderId="69" applyNumberFormat="0" applyProtection="0">
      <alignment horizontal="right" vertical="center"/>
    </xf>
    <xf numFmtId="4" fontId="16" fillId="0" borderId="69" applyNumberFormat="0" applyProtection="0">
      <alignment horizontal="left" vertical="center" indent="1"/>
    </xf>
    <xf numFmtId="0" fontId="16" fillId="41" borderId="69" applyNumberFormat="0" applyProtection="0">
      <alignment horizontal="left" vertical="top"/>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81" fillId="39" borderId="69" applyNumberFormat="0" applyProtection="0">
      <alignment vertical="center"/>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81" fillId="39" borderId="69" applyNumberFormat="0" applyProtection="0">
      <alignment vertical="center"/>
    </xf>
    <xf numFmtId="4" fontId="81" fillId="40" borderId="69" applyNumberFormat="0" applyProtection="0">
      <alignment horizontal="left" vertical="center" indent="1"/>
    </xf>
    <xf numFmtId="4" fontId="81" fillId="41" borderId="69" applyNumberFormat="0" applyProtection="0"/>
    <xf numFmtId="4" fontId="16" fillId="0" borderId="69" applyNumberFormat="0" applyProtection="0">
      <alignment horizontal="right" vertical="center"/>
    </xf>
    <xf numFmtId="4" fontId="16" fillId="0" borderId="69" applyNumberFormat="0" applyProtection="0">
      <alignment horizontal="left" vertical="center" indent="1"/>
    </xf>
    <xf numFmtId="0" fontId="16" fillId="41" borderId="69" applyNumberFormat="0" applyProtection="0">
      <alignment horizontal="left" vertical="top"/>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81" fillId="39" borderId="69" applyNumberFormat="0" applyProtection="0">
      <alignment vertical="center"/>
    </xf>
    <xf numFmtId="4" fontId="81" fillId="40" borderId="69" applyNumberFormat="0" applyProtection="0">
      <alignment horizontal="left" vertical="center" indent="1"/>
    </xf>
    <xf numFmtId="4" fontId="81" fillId="41" borderId="69" applyNumberFormat="0" applyProtection="0"/>
    <xf numFmtId="4" fontId="16" fillId="0" borderId="69" applyNumberFormat="0" applyProtection="0">
      <alignment horizontal="right" vertical="center"/>
    </xf>
    <xf numFmtId="4" fontId="16" fillId="0" borderId="69" applyNumberFormat="0" applyProtection="0">
      <alignment horizontal="left" vertical="center" indent="1"/>
    </xf>
    <xf numFmtId="0" fontId="16" fillId="41" borderId="69" applyNumberFormat="0" applyProtection="0">
      <alignment horizontal="left" vertical="top"/>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81" fillId="39" borderId="69" applyNumberFormat="0" applyProtection="0">
      <alignment vertical="center"/>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10" fontId="5" fillId="38" borderId="70" applyNumberFormat="0" applyBorder="0" applyAlignment="0" applyProtection="0"/>
    <xf numFmtId="4" fontId="16" fillId="0" borderId="69" applyNumberFormat="0" applyProtection="0">
      <alignment horizontal="left" vertical="center" indent="1"/>
    </xf>
    <xf numFmtId="4" fontId="16" fillId="36" borderId="69" applyNumberFormat="0" applyProtection="0">
      <alignment horizontal="left" vertical="center" indent="1"/>
    </xf>
    <xf numFmtId="4" fontId="81" fillId="39" borderId="69" applyNumberFormat="0" applyProtection="0">
      <alignment vertical="center"/>
    </xf>
    <xf numFmtId="4" fontId="81" fillId="40" borderId="69" applyNumberFormat="0" applyProtection="0">
      <alignment horizontal="left" vertical="center" indent="1"/>
    </xf>
    <xf numFmtId="4" fontId="81" fillId="41" borderId="69" applyNumberFormat="0" applyProtection="0"/>
    <xf numFmtId="4" fontId="16" fillId="0" borderId="69" applyNumberFormat="0" applyProtection="0">
      <alignment horizontal="right" vertical="center"/>
    </xf>
    <xf numFmtId="4" fontId="16" fillId="0" borderId="69" applyNumberFormat="0" applyProtection="0">
      <alignment horizontal="left" vertical="center" indent="1"/>
    </xf>
    <xf numFmtId="0" fontId="16" fillId="41" borderId="69" applyNumberFormat="0" applyProtection="0">
      <alignment horizontal="left" vertical="top"/>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81" fillId="39" borderId="69" applyNumberFormat="0" applyProtection="0">
      <alignment vertical="center"/>
    </xf>
    <xf numFmtId="4" fontId="81" fillId="40" borderId="69" applyNumberFormat="0" applyProtection="0">
      <alignment horizontal="left" vertical="center" indent="1"/>
    </xf>
    <xf numFmtId="4" fontId="81" fillId="41" borderId="69" applyNumberFormat="0" applyProtection="0"/>
    <xf numFmtId="4" fontId="16" fillId="0" borderId="69" applyNumberFormat="0" applyProtection="0">
      <alignment horizontal="right" vertical="center"/>
    </xf>
    <xf numFmtId="4" fontId="16" fillId="0" borderId="69" applyNumberFormat="0" applyProtection="0">
      <alignment horizontal="left" vertical="center" indent="1"/>
    </xf>
    <xf numFmtId="0" fontId="16" fillId="41" borderId="69" applyNumberFormat="0" applyProtection="0">
      <alignment horizontal="left" vertical="top"/>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 fontId="16" fillId="0" borderId="69" applyNumberFormat="0" applyProtection="0">
      <alignment horizontal="left" vertical="center" indent="1"/>
    </xf>
    <xf numFmtId="4" fontId="16" fillId="36" borderId="69" applyNumberFormat="0" applyProtection="0">
      <alignment horizontal="left" vertical="center" indent="1"/>
    </xf>
    <xf numFmtId="4" fontId="16" fillId="0" borderId="69" applyNumberFormat="0" applyProtection="0">
      <alignment horizontal="left" vertical="center" indent="1"/>
    </xf>
    <xf numFmtId="43" fontId="3" fillId="0" borderId="0" applyFont="0" applyFill="0" applyBorder="0" applyAlignment="0" applyProtection="0"/>
    <xf numFmtId="0" fontId="127" fillId="0" borderId="82" applyNumberFormat="0" applyFill="0" applyAlignment="0" applyProtection="0"/>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81" fillId="41" borderId="76" applyNumberFormat="0" applyProtection="0"/>
    <xf numFmtId="0" fontId="16" fillId="41" borderId="76" applyNumberFormat="0" applyProtection="0">
      <alignment horizontal="left" vertical="top"/>
    </xf>
    <xf numFmtId="4" fontId="16" fillId="0" borderId="76" applyNumberFormat="0" applyProtection="0">
      <alignment horizontal="right" vertical="center"/>
    </xf>
    <xf numFmtId="4" fontId="81" fillId="40" borderId="76" applyNumberFormat="0" applyProtection="0">
      <alignment horizontal="left" vertical="center" indent="1"/>
    </xf>
    <xf numFmtId="4" fontId="81" fillId="39" borderId="76" applyNumberFormat="0" applyProtection="0">
      <alignment vertical="center"/>
    </xf>
    <xf numFmtId="4" fontId="16" fillId="0"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36" borderId="76" applyNumberFormat="0" applyProtection="0">
      <alignment horizontal="left" vertical="center" indent="1"/>
    </xf>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0"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81" fillId="41" borderId="76" applyNumberForma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4" fontId="16" fillId="0" borderId="76" applyNumberFormat="0" applyProtection="0">
      <alignment horizontal="left" vertical="center" indent="1"/>
    </xf>
    <xf numFmtId="43" fontId="3" fillId="0" borderId="0" applyFont="0" applyFill="0" applyBorder="0" applyAlignmen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0" fontId="16" fillId="41" borderId="76" applyNumberFormat="0" applyProtection="0">
      <alignment horizontal="left" vertical="top"/>
    </xf>
    <xf numFmtId="0" fontId="16" fillId="41" borderId="76" applyNumberFormat="0" applyProtection="0">
      <alignment horizontal="left" vertical="top"/>
    </xf>
    <xf numFmtId="10" fontId="5" fillId="38" borderId="77" applyNumberFormat="0" applyBorder="0" applyAlignment="0" applyProtection="0"/>
    <xf numFmtId="0" fontId="16" fillId="41" borderId="76" applyNumberFormat="0" applyProtection="0">
      <alignment horizontal="left" vertical="top"/>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0" fontId="16" fillId="41" borderId="76" applyNumberFormat="0" applyProtection="0">
      <alignment horizontal="left" vertical="top"/>
    </xf>
    <xf numFmtId="4" fontId="16" fillId="36"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4" fontId="16" fillId="0" borderId="76" applyNumberFormat="0" applyProtection="0">
      <alignment horizontal="right" vertical="center"/>
    </xf>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81" fillId="41" borderId="76" applyNumberFormat="0" applyProtection="0"/>
    <xf numFmtId="4" fontId="16" fillId="0" borderId="76" applyNumberFormat="0" applyProtection="0">
      <alignment horizontal="left" vertical="center" indent="1"/>
    </xf>
    <xf numFmtId="4" fontId="81" fillId="41" borderId="76" applyNumberForma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81" fillId="40"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4" fontId="16" fillId="36" borderId="76" applyNumberFormat="0" applyProtection="0">
      <alignment horizontal="left" vertical="center" indent="1"/>
    </xf>
    <xf numFmtId="10" fontId="5" fillId="38" borderId="77" applyNumberFormat="0" applyBorder="0" applyAlignment="0" applyProtection="0"/>
    <xf numFmtId="4" fontId="81" fillId="41" borderId="76" applyNumberFormat="0" applyProtection="0"/>
    <xf numFmtId="10" fontId="5" fillId="38" borderId="77" applyNumberFormat="0" applyBorder="0" applyAlignment="0" applyProtection="0"/>
    <xf numFmtId="4" fontId="16" fillId="36"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0" fontId="16" fillId="41" borderId="76" applyNumberFormat="0" applyProtection="0">
      <alignment horizontal="left" vertical="top"/>
    </xf>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81" fillId="40" borderId="76" applyNumberFormat="0" applyProtection="0">
      <alignment horizontal="left" vertical="center" indent="1"/>
    </xf>
    <xf numFmtId="10" fontId="5" fillId="38" borderId="77" applyNumberFormat="0" applyBorder="0" applyAlignment="0" applyProtection="0"/>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81" fillId="41" borderId="76" applyNumberFormat="0" applyProtection="0"/>
    <xf numFmtId="10" fontId="5" fillId="38" borderId="77" applyNumberFormat="0" applyBorder="0" applyAlignment="0" applyProtection="0"/>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0" fontId="16" fillId="41" borderId="76" applyNumberFormat="0" applyProtection="0">
      <alignment horizontal="left" vertical="top"/>
    </xf>
    <xf numFmtId="10" fontId="5" fillId="38" borderId="77" applyNumberFormat="0" applyBorder="0" applyAlignment="0" applyProtection="0"/>
    <xf numFmtId="4" fontId="81" fillId="41" borderId="76" applyNumberFormat="0" applyProtection="0"/>
    <xf numFmtId="4" fontId="81" fillId="4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4" fontId="81" fillId="4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4" fontId="81" fillId="39" borderId="76" applyNumberFormat="0" applyProtection="0">
      <alignment vertical="center"/>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81" fillId="4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right" vertical="center"/>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0" fontId="16" fillId="41" borderId="76" applyNumberFormat="0" applyProtection="0">
      <alignment horizontal="left" vertical="top"/>
    </xf>
    <xf numFmtId="4" fontId="16" fillId="0"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4" fontId="81" fillId="39" borderId="76" applyNumberFormat="0" applyProtection="0">
      <alignment vertical="center"/>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4" fontId="16" fillId="0" borderId="76" applyNumberFormat="0" applyProtection="0">
      <alignment horizontal="left" vertical="center" indent="1"/>
    </xf>
    <xf numFmtId="4" fontId="81" fillId="39" borderId="76" applyNumberFormat="0" applyProtection="0">
      <alignment vertical="center"/>
    </xf>
    <xf numFmtId="0" fontId="16" fillId="41" borderId="76" applyNumberFormat="0" applyProtection="0">
      <alignment horizontal="left" vertical="top"/>
    </xf>
    <xf numFmtId="4" fontId="81" fillId="39" borderId="76" applyNumberFormat="0" applyProtection="0">
      <alignment vertical="center"/>
    </xf>
    <xf numFmtId="10" fontId="5" fillId="38" borderId="77" applyNumberFormat="0" applyBorder="0" applyAlignment="0" applyProtection="0"/>
    <xf numFmtId="10" fontId="5" fillId="38" borderId="77" applyNumberFormat="0" applyBorder="0" applyAlignment="0" applyProtection="0"/>
    <xf numFmtId="4" fontId="81" fillId="40" borderId="76" applyNumberFormat="0" applyProtection="0">
      <alignment horizontal="left" vertical="center" indent="1"/>
    </xf>
    <xf numFmtId="4" fontId="16" fillId="0" borderId="76" applyNumberFormat="0" applyProtection="0">
      <alignment horizontal="left" vertical="center" indent="1"/>
    </xf>
    <xf numFmtId="4" fontId="81" fillId="40" borderId="76" applyNumberFormat="0" applyProtection="0">
      <alignment horizontal="left" vertical="center" indent="1"/>
    </xf>
    <xf numFmtId="4" fontId="81" fillId="41" borderId="76" applyNumberFormat="0" applyProtection="0"/>
    <xf numFmtId="10" fontId="5" fillId="38" borderId="77" applyNumberFormat="0" applyBorder="0" applyAlignment="0" applyProtection="0"/>
    <xf numFmtId="4" fontId="16" fillId="0" borderId="76" applyNumberFormat="0" applyProtection="0">
      <alignment horizontal="left" vertical="center" indent="1"/>
    </xf>
    <xf numFmtId="4" fontId="16" fillId="0" borderId="76" applyNumberFormat="0" applyProtection="0">
      <alignment horizontal="left" vertical="center" indent="1"/>
    </xf>
    <xf numFmtId="4" fontId="81" fillId="39" borderId="76" applyNumberFormat="0" applyProtection="0">
      <alignment vertical="center"/>
    </xf>
    <xf numFmtId="4" fontId="16" fillId="0"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0" fontId="16" fillId="41" borderId="76" applyNumberFormat="0" applyProtection="0">
      <alignment horizontal="left" vertical="top"/>
    </xf>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4" fontId="81" fillId="41" borderId="76" applyNumberFormat="0" applyProtection="0"/>
    <xf numFmtId="4" fontId="16" fillId="0" borderId="76" applyNumberFormat="0" applyProtection="0">
      <alignment horizontal="right" vertical="center"/>
    </xf>
    <xf numFmtId="10" fontId="5" fillId="38" borderId="77" applyNumberFormat="0" applyBorder="0" applyAlignment="0" applyProtection="0"/>
    <xf numFmtId="10" fontId="5" fillId="38" borderId="77" applyNumberFormat="0" applyBorder="0" applyAlignment="0" applyProtection="0"/>
    <xf numFmtId="4" fontId="81" fillId="41" borderId="76" applyNumberForma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81" fillId="4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right" vertical="center"/>
    </xf>
    <xf numFmtId="4" fontId="16" fillId="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81" fillId="41" borderId="76" applyNumberFormat="0" applyProtection="0"/>
    <xf numFmtId="4" fontId="16" fillId="0"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4" fontId="16" fillId="0" borderId="76" applyNumberFormat="0" applyProtection="0">
      <alignment horizontal="right" vertical="center"/>
    </xf>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81" fillId="41" borderId="76" applyNumberFormat="0" applyProtection="0"/>
    <xf numFmtId="4" fontId="16" fillId="0" borderId="76" applyNumberFormat="0" applyProtection="0">
      <alignment horizontal="left" vertical="center" indent="1"/>
    </xf>
    <xf numFmtId="0" fontId="16" fillId="41" borderId="76" applyNumberFormat="0" applyProtection="0">
      <alignment horizontal="left" vertical="top"/>
    </xf>
    <xf numFmtId="10" fontId="5" fillId="38" borderId="77" applyNumberFormat="0" applyBorder="0" applyAlignment="0" applyProtection="0"/>
    <xf numFmtId="4" fontId="16" fillId="0"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16" fillId="36" borderId="76" applyNumberFormat="0" applyProtection="0">
      <alignment horizontal="left" vertical="center" indent="1"/>
    </xf>
    <xf numFmtId="10" fontId="5" fillId="38" borderId="77" applyNumberFormat="0" applyBorder="0" applyAlignment="0" applyProtection="0"/>
    <xf numFmtId="4" fontId="81" fillId="40"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right" vertical="center"/>
    </xf>
    <xf numFmtId="10" fontId="5" fillId="38" borderId="77" applyNumberFormat="0" applyBorder="0" applyAlignment="0" applyProtection="0"/>
    <xf numFmtId="4" fontId="81" fillId="40" borderId="76" applyNumberFormat="0" applyProtection="0">
      <alignment horizontal="left" vertical="center" indent="1"/>
    </xf>
    <xf numFmtId="0" fontId="16" fillId="41" borderId="76" applyNumberFormat="0" applyProtection="0">
      <alignment horizontal="left" vertical="top"/>
    </xf>
    <xf numFmtId="4" fontId="81" fillId="40" borderId="76" applyNumberFormat="0" applyProtection="0">
      <alignment horizontal="left" vertical="center" indent="1"/>
    </xf>
    <xf numFmtId="10" fontId="5" fillId="38" borderId="77" applyNumberFormat="0" applyBorder="0" applyAlignment="0" applyProtection="0"/>
    <xf numFmtId="4" fontId="81" fillId="39" borderId="76" applyNumberFormat="0" applyProtection="0">
      <alignment vertical="center"/>
    </xf>
    <xf numFmtId="10" fontId="5" fillId="38" borderId="77" applyNumberFormat="0" applyBorder="0" applyAlignment="0" applyProtection="0"/>
    <xf numFmtId="4" fontId="16" fillId="0" borderId="76" applyNumberFormat="0" applyProtection="0">
      <alignment horizontal="left" vertical="center" indent="1"/>
    </xf>
    <xf numFmtId="4" fontId="81" fillId="41" borderId="76" applyNumberForma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10" fontId="5" fillId="38" borderId="77" applyNumberFormat="0" applyBorder="0" applyAlignment="0" applyProtection="0"/>
    <xf numFmtId="4" fontId="81" fillId="39" borderId="76" applyNumberFormat="0" applyProtection="0">
      <alignment vertical="center"/>
    </xf>
    <xf numFmtId="4" fontId="81" fillId="39" borderId="76" applyNumberFormat="0" applyProtection="0">
      <alignment vertical="center"/>
    </xf>
    <xf numFmtId="10" fontId="5" fillId="38" borderId="77" applyNumberFormat="0" applyBorder="0" applyAlignment="0" applyProtection="0"/>
    <xf numFmtId="4" fontId="16" fillId="0" borderId="76" applyNumberFormat="0" applyProtection="0">
      <alignment horizontal="right" vertical="center"/>
    </xf>
    <xf numFmtId="0" fontId="16" fillId="41" borderId="76" applyNumberFormat="0" applyProtection="0">
      <alignment horizontal="left" vertical="top"/>
    </xf>
    <xf numFmtId="4" fontId="16" fillId="0" borderId="76" applyNumberFormat="0" applyProtection="0">
      <alignment horizontal="left" vertical="center" indent="1"/>
    </xf>
    <xf numFmtId="4" fontId="16" fillId="0" borderId="76" applyNumberFormat="0" applyProtection="0">
      <alignment horizontal="right" vertical="center"/>
    </xf>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10" fontId="5" fillId="38" borderId="77" applyNumberFormat="0" applyBorder="0" applyAlignment="0" applyProtection="0"/>
    <xf numFmtId="4" fontId="81" fillId="40" borderId="76" applyNumberFormat="0" applyProtection="0">
      <alignment horizontal="left" vertical="center" indent="1"/>
    </xf>
    <xf numFmtId="4" fontId="16" fillId="36" borderId="76" applyNumberFormat="0" applyProtection="0">
      <alignment horizontal="left" vertical="center" indent="1"/>
    </xf>
    <xf numFmtId="0" fontId="16" fillId="41" borderId="76" applyNumberFormat="0" applyProtection="0">
      <alignment horizontal="left" vertical="top"/>
    </xf>
    <xf numFmtId="4" fontId="16" fillId="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4" fontId="81" fillId="40" borderId="76" applyNumberFormat="0" applyProtection="0">
      <alignment horizontal="left" vertical="center" indent="1"/>
    </xf>
    <xf numFmtId="4" fontId="16" fillId="0" borderId="76" applyNumberFormat="0" applyProtection="0">
      <alignment horizontal="right" vertical="center"/>
    </xf>
    <xf numFmtId="10" fontId="5" fillId="38" borderId="77" applyNumberFormat="0" applyBorder="0" applyAlignment="0" applyProtection="0"/>
    <xf numFmtId="4" fontId="16" fillId="0" borderId="76" applyNumberFormat="0" applyProtection="0">
      <alignment horizontal="right" vertical="center"/>
    </xf>
    <xf numFmtId="4" fontId="81" fillId="41" borderId="76" applyNumberFormat="0" applyProtection="0"/>
    <xf numFmtId="10" fontId="5" fillId="38" borderId="77" applyNumberFormat="0" applyBorder="0" applyAlignment="0" applyProtection="0"/>
    <xf numFmtId="4" fontId="16" fillId="0" borderId="76" applyNumberFormat="0" applyProtection="0">
      <alignment horizontal="right" vertical="center"/>
    </xf>
    <xf numFmtId="4" fontId="16" fillId="36"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81" fillId="39" borderId="76" applyNumberFormat="0" applyProtection="0">
      <alignment vertical="center"/>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81" fillId="39" borderId="76" applyNumberFormat="0" applyProtection="0">
      <alignment vertical="center"/>
    </xf>
    <xf numFmtId="4" fontId="16" fillId="36"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81" fillId="39" borderId="76" applyNumberFormat="0" applyProtection="0">
      <alignment vertical="center"/>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3" fontId="3"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136" fillId="0" borderId="0" applyFont="0" applyFill="0" applyBorder="0" applyAlignment="0" applyProtection="0"/>
    <xf numFmtId="0" fontId="4" fillId="57" borderId="76" applyNumberFormat="0" applyProtection="0">
      <alignment horizontal="left" vertical="top"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43" fontId="4" fillId="0" borderId="0" applyFont="0" applyFill="0" applyBorder="0" applyAlignment="0" applyProtection="0"/>
    <xf numFmtId="3" fontId="171" fillId="0" borderId="0" applyFont="0" applyFill="0" applyBorder="0" applyAlignment="0" applyProtection="0"/>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44" fontId="4" fillId="0" borderId="0" applyFont="0" applyFill="0" applyBorder="0" applyAlignment="0" applyProtection="0"/>
    <xf numFmtId="0" fontId="4" fillId="41" borderId="76" applyNumberFormat="0" applyProtection="0">
      <alignment horizontal="left" vertical="center" indent="1"/>
    </xf>
    <xf numFmtId="0" fontId="171" fillId="0" borderId="0" applyFont="0" applyFill="0" applyBorder="0" applyAlignment="0" applyProtection="0"/>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0" borderId="0"/>
    <xf numFmtId="0" fontId="4" fillId="57" borderId="76" applyNumberFormat="0" applyProtection="0">
      <alignment horizontal="left" vertical="top" indent="1"/>
    </xf>
    <xf numFmtId="0" fontId="4" fillId="57" borderId="76" applyNumberFormat="0" applyProtection="0">
      <alignment horizontal="left" vertical="top"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4" fontId="82" fillId="40" borderId="76" applyNumberFormat="0" applyProtection="0">
      <alignment vertical="center"/>
    </xf>
    <xf numFmtId="4" fontId="81" fillId="40" borderId="76" applyNumberFormat="0" applyProtection="0">
      <alignment vertical="center"/>
    </xf>
    <xf numFmtId="0" fontId="4" fillId="58" borderId="76" applyNumberFormat="0" applyProtection="0">
      <alignment horizontal="left" vertical="top" indent="1"/>
    </xf>
    <xf numFmtId="4" fontId="81" fillId="40" borderId="76" applyNumberFormat="0" applyProtection="0">
      <alignment horizontal="left" vertical="center" indent="1"/>
    </xf>
    <xf numFmtId="0" fontId="81" fillId="40" borderId="76" applyNumberFormat="0" applyProtection="0">
      <alignment horizontal="left" vertical="top" indent="1"/>
    </xf>
    <xf numFmtId="0" fontId="4" fillId="58" borderId="76" applyNumberFormat="0" applyProtection="0">
      <alignment horizontal="left" vertical="top" indent="1"/>
    </xf>
    <xf numFmtId="4" fontId="81" fillId="41" borderId="76" applyNumberFormat="0" applyProtection="0"/>
    <xf numFmtId="4" fontId="16" fillId="42" borderId="76" applyNumberFormat="0" applyProtection="0">
      <alignment horizontal="right" vertical="center"/>
    </xf>
    <xf numFmtId="4" fontId="16" fillId="43" borderId="76" applyNumberFormat="0" applyProtection="0">
      <alignment horizontal="right" vertical="center"/>
    </xf>
    <xf numFmtId="4" fontId="16" fillId="44" borderId="76" applyNumberFormat="0" applyProtection="0">
      <alignment horizontal="right" vertical="center"/>
    </xf>
    <xf numFmtId="4" fontId="16" fillId="45" borderId="76" applyNumberFormat="0" applyProtection="0">
      <alignment horizontal="right" vertical="center"/>
    </xf>
    <xf numFmtId="4" fontId="16" fillId="46" borderId="76" applyNumberFormat="0" applyProtection="0">
      <alignment horizontal="right" vertical="center"/>
    </xf>
    <xf numFmtId="4" fontId="16" fillId="47" borderId="76" applyNumberFormat="0" applyProtection="0">
      <alignment horizontal="right" vertical="center"/>
    </xf>
    <xf numFmtId="4" fontId="16" fillId="48" borderId="76" applyNumberFormat="0" applyProtection="0">
      <alignment horizontal="right" vertical="center"/>
    </xf>
    <xf numFmtId="4" fontId="16" fillId="49" borderId="76" applyNumberFormat="0" applyProtection="0">
      <alignment horizontal="right" vertical="center"/>
    </xf>
    <xf numFmtId="4" fontId="16" fillId="50" borderId="76" applyNumberFormat="0" applyProtection="0">
      <alignment horizontal="right" vertical="center"/>
    </xf>
    <xf numFmtId="4" fontId="16" fillId="52" borderId="0" applyNumberFormat="0" applyProtection="0">
      <alignment horizontal="left" indent="1"/>
    </xf>
    <xf numFmtId="0" fontId="4" fillId="0" borderId="0"/>
    <xf numFmtId="4" fontId="16" fillId="54" borderId="76" applyNumberFormat="0" applyProtection="0">
      <alignment horizontal="right" vertical="center"/>
    </xf>
    <xf numFmtId="4" fontId="84" fillId="55" borderId="0" applyNumberFormat="0" applyProtection="0">
      <alignment horizontal="left" indent="1"/>
    </xf>
    <xf numFmtId="0" fontId="171" fillId="0" borderId="0" applyFont="0" applyFill="0" applyBorder="0" applyAlignment="0" applyProtection="0"/>
    <xf numFmtId="4" fontId="85" fillId="56" borderId="0" applyNumberFormat="0" applyProtection="0"/>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4" fontId="16" fillId="38" borderId="76" applyNumberFormat="0" applyProtection="0">
      <alignment vertical="center"/>
    </xf>
    <xf numFmtId="4" fontId="86" fillId="38" borderId="76" applyNumberFormat="0" applyProtection="0">
      <alignment vertical="center"/>
    </xf>
    <xf numFmtId="4" fontId="16" fillId="38" borderId="76" applyNumberFormat="0" applyProtection="0">
      <alignment horizontal="left" vertical="center" indent="1"/>
    </xf>
    <xf numFmtId="0" fontId="16" fillId="38" borderId="76" applyNumberFormat="0" applyProtection="0">
      <alignment horizontal="left" vertical="top" indent="1"/>
    </xf>
    <xf numFmtId="4" fontId="16" fillId="36" borderId="94" applyNumberFormat="0" applyProtection="0">
      <alignment horizontal="right" vertical="center"/>
    </xf>
    <xf numFmtId="4" fontId="16" fillId="0" borderId="76" applyNumberFormat="0" applyProtection="0">
      <alignment horizontal="right" vertical="center"/>
    </xf>
    <xf numFmtId="4" fontId="86" fillId="52" borderId="76" applyNumberFormat="0" applyProtection="0">
      <alignment horizontal="right" vertical="center"/>
    </xf>
    <xf numFmtId="3" fontId="171" fillId="0" borderId="0" applyFont="0" applyFill="0" applyBorder="0" applyAlignment="0" applyProtection="0"/>
    <xf numFmtId="4" fontId="16" fillId="0" borderId="76" applyNumberFormat="0" applyProtection="0">
      <alignment horizontal="left" vertical="center" indent="1"/>
    </xf>
    <xf numFmtId="0" fontId="16" fillId="41" borderId="76" applyNumberFormat="0" applyProtection="0">
      <alignment horizontal="center" vertical="top"/>
    </xf>
    <xf numFmtId="0" fontId="16" fillId="41" borderId="76" applyNumberFormat="0" applyProtection="0">
      <alignment horizontal="left" vertical="top"/>
    </xf>
    <xf numFmtId="4" fontId="87" fillId="59" borderId="0" applyNumberFormat="0" applyProtection="0">
      <alignment horizontal="left"/>
    </xf>
    <xf numFmtId="4" fontId="88" fillId="52" borderId="76" applyNumberFormat="0" applyProtection="0">
      <alignment horizontal="right" vertical="center"/>
    </xf>
    <xf numFmtId="0" fontId="75" fillId="0" borderId="95"/>
    <xf numFmtId="0" fontId="4" fillId="58" borderId="76" applyNumberFormat="0" applyProtection="0">
      <alignment horizontal="left" vertical="top" indent="1"/>
    </xf>
    <xf numFmtId="0" fontId="4" fillId="0" borderId="0"/>
    <xf numFmtId="182" fontId="4" fillId="0" borderId="99">
      <alignment horizontal="justify" vertical="top" wrapText="1"/>
    </xf>
    <xf numFmtId="0" fontId="151" fillId="0" borderId="0" applyNumberFormat="0" applyFill="0" applyBorder="0" applyAlignment="0">
      <protection locked="0"/>
    </xf>
    <xf numFmtId="41" fontId="4" fillId="0" borderId="0" applyFont="0" applyFill="0" applyBorder="0" applyAlignment="0" applyProtection="0"/>
    <xf numFmtId="0" fontId="4" fillId="0" borderId="0"/>
    <xf numFmtId="3" fontId="136" fillId="0" borderId="0" applyFont="0" applyFill="0" applyBorder="0" applyAlignment="0" applyProtection="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6" fillId="12" borderId="0" applyNumberFormat="0" applyBorder="0" applyAlignment="0" applyProtection="0"/>
    <xf numFmtId="0" fontId="66" fillId="16" borderId="0" applyNumberFormat="0" applyBorder="0" applyAlignment="0" applyProtection="0"/>
    <xf numFmtId="0" fontId="66" fillId="20" borderId="0" applyNumberFormat="0" applyBorder="0" applyAlignment="0" applyProtection="0"/>
    <xf numFmtId="0" fontId="66" fillId="24" borderId="0" applyNumberFormat="0" applyBorder="0" applyAlignment="0" applyProtection="0"/>
    <xf numFmtId="0" fontId="66" fillId="28" borderId="0" applyNumberFormat="0" applyBorder="0" applyAlignment="0" applyProtection="0"/>
    <xf numFmtId="0" fontId="66" fillId="32" borderId="0" applyNumberFormat="0" applyBorder="0" applyAlignment="0" applyProtection="0"/>
    <xf numFmtId="0" fontId="66" fillId="13"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176" fillId="14" borderId="0" applyNumberFormat="0" applyBorder="0" applyAlignment="0" applyProtection="0"/>
    <xf numFmtId="0" fontId="176" fillId="18" borderId="0" applyNumberFormat="0" applyBorder="0" applyAlignment="0" applyProtection="0"/>
    <xf numFmtId="0" fontId="176" fillId="22" borderId="0" applyNumberFormat="0" applyBorder="0" applyAlignment="0" applyProtection="0"/>
    <xf numFmtId="0" fontId="176" fillId="26" borderId="0" applyNumberFormat="0" applyBorder="0" applyAlignment="0" applyProtection="0"/>
    <xf numFmtId="0" fontId="176" fillId="30" borderId="0" applyNumberFormat="0" applyBorder="0" applyAlignment="0" applyProtection="0"/>
    <xf numFmtId="0" fontId="176" fillId="34" borderId="0" applyNumberFormat="0" applyBorder="0" applyAlignment="0" applyProtection="0"/>
    <xf numFmtId="0" fontId="176" fillId="11" borderId="0" applyNumberFormat="0" applyBorder="0" applyAlignment="0" applyProtection="0"/>
    <xf numFmtId="0" fontId="176" fillId="15" borderId="0" applyNumberFormat="0" applyBorder="0" applyAlignment="0" applyProtection="0"/>
    <xf numFmtId="0" fontId="176" fillId="19" borderId="0" applyNumberFormat="0" applyBorder="0" applyAlignment="0" applyProtection="0"/>
    <xf numFmtId="0" fontId="176" fillId="23" borderId="0" applyNumberFormat="0" applyBorder="0" applyAlignment="0" applyProtection="0"/>
    <xf numFmtId="0" fontId="176" fillId="27" borderId="0" applyNumberFormat="0" applyBorder="0" applyAlignment="0" applyProtection="0"/>
    <xf numFmtId="0" fontId="176" fillId="31" borderId="0" applyNumberFormat="0" applyBorder="0" applyAlignment="0" applyProtection="0"/>
    <xf numFmtId="0" fontId="177" fillId="5" borderId="0" applyNumberFormat="0" applyBorder="0" applyAlignment="0" applyProtection="0"/>
    <xf numFmtId="0" fontId="178" fillId="8" borderId="24" applyNumberFormat="0" applyAlignment="0" applyProtection="0"/>
    <xf numFmtId="0" fontId="179" fillId="9" borderId="27" applyNumberFormat="0" applyAlignment="0" applyProtection="0"/>
    <xf numFmtId="0" fontId="180" fillId="0" borderId="0" applyNumberFormat="0" applyFill="0" applyBorder="0" applyAlignment="0" applyProtection="0"/>
    <xf numFmtId="0" fontId="181" fillId="4" borderId="0" applyNumberFormat="0" applyBorder="0" applyAlignment="0" applyProtection="0"/>
    <xf numFmtId="0" fontId="182" fillId="0" borderId="23" applyNumberFormat="0" applyFill="0" applyAlignment="0" applyProtection="0"/>
    <xf numFmtId="0" fontId="182" fillId="0" borderId="0" applyNumberFormat="0" applyFill="0" applyBorder="0" applyAlignment="0" applyProtection="0"/>
    <xf numFmtId="0" fontId="183" fillId="7" borderId="24" applyNumberFormat="0" applyAlignment="0" applyProtection="0"/>
    <xf numFmtId="0" fontId="184" fillId="0" borderId="26" applyNumberFormat="0" applyFill="0" applyAlignment="0" applyProtection="0"/>
    <xf numFmtId="0" fontId="185" fillId="6" borderId="0" applyNumberFormat="0" applyBorder="0" applyAlignment="0" applyProtection="0"/>
    <xf numFmtId="0" fontId="66" fillId="10" borderId="28" applyNumberFormat="0" applyFont="0" applyAlignment="0" applyProtection="0"/>
    <xf numFmtId="0" fontId="186" fillId="8" borderId="25" applyNumberFormat="0" applyAlignment="0" applyProtection="0"/>
    <xf numFmtId="0" fontId="60" fillId="0" borderId="0" applyNumberFormat="0" applyFill="0" applyBorder="0" applyAlignment="0" applyProtection="0"/>
    <xf numFmtId="0" fontId="72" fillId="0" borderId="29" applyNumberFormat="0" applyFill="0" applyAlignment="0" applyProtection="0"/>
    <xf numFmtId="0" fontId="187" fillId="0" borderId="0" applyNumberFormat="0" applyFill="0" applyBorder="0" applyAlignment="0" applyProtection="0"/>
    <xf numFmtId="0" fontId="6" fillId="0" borderId="0"/>
    <xf numFmtId="0" fontId="4" fillId="0" borderId="0">
      <alignment wrapText="1"/>
    </xf>
    <xf numFmtId="0" fontId="4" fillId="0" borderId="0"/>
    <xf numFmtId="0" fontId="151" fillId="0" borderId="0" applyNumberFormat="0" applyFill="0" applyBorder="0" applyAlignment="0">
      <protection locked="0"/>
    </xf>
    <xf numFmtId="0" fontId="4" fillId="0" borderId="0"/>
    <xf numFmtId="43" fontId="6" fillId="0" borderId="0" applyFont="0" applyFill="0" applyBorder="0" applyAlignment="0" applyProtection="0"/>
    <xf numFmtId="43" fontId="3" fillId="0" borderId="0" applyFont="0" applyFill="0" applyBorder="0" applyAlignment="0" applyProtection="0"/>
    <xf numFmtId="0" fontId="4" fillId="0" borderId="0"/>
    <xf numFmtId="0" fontId="4" fillId="0" borderId="0"/>
    <xf numFmtId="3" fontId="136" fillId="0" borderId="0" applyFont="0" applyFill="0" applyBorder="0" applyAlignment="0" applyProtection="0"/>
    <xf numFmtId="0" fontId="136" fillId="0" borderId="0" applyFont="0" applyFill="0" applyBorder="0" applyAlignment="0" applyProtection="0"/>
    <xf numFmtId="0" fontId="131" fillId="0" borderId="0"/>
    <xf numFmtId="0" fontId="131" fillId="0" borderId="0"/>
    <xf numFmtId="0" fontId="66" fillId="0" borderId="0"/>
    <xf numFmtId="0" fontId="6" fillId="0" borderId="0"/>
    <xf numFmtId="0" fontId="4" fillId="0" borderId="0"/>
    <xf numFmtId="0" fontId="4" fillId="0" borderId="0"/>
    <xf numFmtId="0" fontId="4" fillId="0" borderId="0"/>
    <xf numFmtId="0" fontId="4" fillId="0" borderId="0"/>
    <xf numFmtId="0" fontId="4" fillId="0" borderId="0"/>
    <xf numFmtId="0" fontId="136"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xf numFmtId="3" fontId="136" fillId="0" borderId="0" applyFont="0" applyFill="0" applyBorder="0" applyAlignment="0" applyProtection="0"/>
    <xf numFmtId="0" fontId="4" fillId="0" borderId="0"/>
    <xf numFmtId="0" fontId="4" fillId="0" borderId="0"/>
    <xf numFmtId="0" fontId="136" fillId="0" borderId="0" applyFont="0" applyFill="0" applyBorder="0" applyAlignment="0" applyProtection="0"/>
    <xf numFmtId="0" fontId="4" fillId="0" borderId="0"/>
    <xf numFmtId="0" fontId="4" fillId="0" borderId="0"/>
    <xf numFmtId="0" fontId="4" fillId="0" borderId="0"/>
    <xf numFmtId="0" fontId="4" fillId="0" borderId="0"/>
    <xf numFmtId="0" fontId="136" fillId="0" borderId="0" applyFont="0" applyFill="0" applyBorder="0" applyAlignment="0" applyProtection="0"/>
    <xf numFmtId="3" fontId="136" fillId="0" borderId="0" applyFont="0" applyFill="0" applyBorder="0" applyAlignment="0" applyProtection="0"/>
    <xf numFmtId="3" fontId="136" fillId="0" borderId="0" applyFont="0" applyFill="0" applyBorder="0" applyAlignment="0" applyProtection="0"/>
    <xf numFmtId="0" fontId="136"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38" fontId="16" fillId="0" borderId="104" applyFill="0" applyBorder="0" applyAlignment="0" applyProtection="0">
      <protection locked="0"/>
    </xf>
    <xf numFmtId="4" fontId="88" fillId="52" borderId="106" applyNumberFormat="0" applyProtection="0">
      <alignment horizontal="right" vertical="center"/>
    </xf>
    <xf numFmtId="0" fontId="4" fillId="58" borderId="106" applyNumberFormat="0" applyProtection="0">
      <alignment horizontal="left" vertical="top" indent="1"/>
    </xf>
    <xf numFmtId="38" fontId="16" fillId="0" borderId="107" applyFill="0" applyBorder="0" applyAlignment="0" applyProtection="0">
      <protection locked="0"/>
    </xf>
    <xf numFmtId="0" fontId="4" fillId="57"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center" indent="1"/>
    </xf>
    <xf numFmtId="38" fontId="16" fillId="0" borderId="104" applyFill="0" applyBorder="0" applyAlignment="0" applyProtection="0">
      <protection locked="0"/>
    </xf>
    <xf numFmtId="38" fontId="16" fillId="0" borderId="104" applyFill="0" applyBorder="0" applyAlignment="0" applyProtection="0">
      <protection locked="0"/>
    </xf>
    <xf numFmtId="0" fontId="4" fillId="41" borderId="106" applyNumberFormat="0" applyProtection="0">
      <alignment horizontal="left" vertical="top" indent="1"/>
    </xf>
    <xf numFmtId="0" fontId="4" fillId="58" borderId="106" applyNumberFormat="0" applyProtection="0">
      <alignment horizontal="left" vertical="center" indent="1"/>
    </xf>
    <xf numFmtId="0" fontId="4" fillId="58" borderId="106" applyNumberFormat="0" applyProtection="0">
      <alignment horizontal="left" vertical="top" indent="1"/>
    </xf>
    <xf numFmtId="4" fontId="16" fillId="0" borderId="106" applyNumberFormat="0" applyProtection="0">
      <alignment horizontal="right" vertical="center"/>
    </xf>
    <xf numFmtId="4" fontId="86" fillId="38" borderId="106" applyNumberFormat="0" applyProtection="0">
      <alignment vertical="center"/>
    </xf>
    <xf numFmtId="0" fontId="4" fillId="53" borderId="106" applyNumberFormat="0" applyProtection="0">
      <alignment horizontal="left" vertical="center" indent="1"/>
    </xf>
    <xf numFmtId="4" fontId="16" fillId="0" borderId="106" applyNumberFormat="0" applyProtection="0">
      <alignment horizontal="right" vertical="center"/>
    </xf>
    <xf numFmtId="0" fontId="4" fillId="41" borderId="106" applyNumberFormat="0" applyProtection="0">
      <alignment horizontal="left" vertical="center" indent="1"/>
    </xf>
    <xf numFmtId="0" fontId="4" fillId="53" borderId="106" applyNumberFormat="0" applyProtection="0">
      <alignment horizontal="left" vertical="top" indent="1"/>
    </xf>
    <xf numFmtId="0" fontId="4" fillId="73" borderId="80" applyNumberFormat="0" applyFont="0" applyAlignment="0" applyProtection="0"/>
    <xf numFmtId="0" fontId="4" fillId="73" borderId="80" applyNumberFormat="0" applyFont="0" applyAlignment="0" applyProtection="0"/>
    <xf numFmtId="0" fontId="4" fillId="75" borderId="81" applyNumberFormat="0" applyProtection="0">
      <alignment horizontal="left" vertical="center" indent="1"/>
    </xf>
    <xf numFmtId="38" fontId="16" fillId="0" borderId="107" applyFill="0" applyBorder="0" applyAlignment="0" applyProtection="0">
      <protection locked="0"/>
    </xf>
    <xf numFmtId="0" fontId="4" fillId="41" borderId="106" applyNumberFormat="0" applyProtection="0">
      <alignment horizontal="left" vertical="center" indent="1"/>
    </xf>
    <xf numFmtId="0" fontId="4" fillId="57" borderId="106" applyNumberFormat="0" applyProtection="0">
      <alignment horizontal="left" vertical="center" indent="1"/>
    </xf>
    <xf numFmtId="0" fontId="4" fillId="41" borderId="10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38" fontId="16" fillId="0" borderId="107" applyFill="0" applyBorder="0" applyAlignment="0" applyProtection="0">
      <protection locked="0"/>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center"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53" borderId="76" applyNumberFormat="0" applyProtection="0">
      <alignment horizontal="left" vertical="top"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center"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53" borderId="106" applyNumberFormat="0" applyProtection="0">
      <alignment horizontal="left" vertical="center"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41" borderId="76" applyNumberFormat="0" applyProtection="0">
      <alignment horizontal="left" vertical="top"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38" fontId="16" fillId="0" borderId="107" applyFill="0" applyBorder="0" applyAlignment="0" applyProtection="0">
      <protection locked="0"/>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center"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7" borderId="76" applyNumberFormat="0" applyProtection="0">
      <alignment horizontal="left" vertical="top"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center"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0" fontId="4" fillId="58" borderId="76" applyNumberFormat="0" applyProtection="0">
      <alignment horizontal="left" vertical="top" indent="1"/>
    </xf>
    <xf numFmtId="4" fontId="16" fillId="52" borderId="76" applyNumberFormat="0" applyProtection="0">
      <alignment horizontal="right" vertical="center"/>
    </xf>
    <xf numFmtId="4" fontId="16" fillId="0" borderId="76" applyNumberFormat="0" applyProtection="0">
      <alignment horizontal="left" vertical="center" indent="1"/>
    </xf>
    <xf numFmtId="0" fontId="4" fillId="75" borderId="81" applyNumberFormat="0" applyProtection="0">
      <alignment horizontal="left" vertical="center" indent="1"/>
    </xf>
    <xf numFmtId="4" fontId="16" fillId="54" borderId="76" applyNumberFormat="0" applyProtection="0">
      <alignment horizontal="left" vertical="center" indent="1"/>
    </xf>
    <xf numFmtId="0" fontId="4" fillId="75" borderId="81" applyNumberFormat="0" applyProtection="0">
      <alignment horizontal="left" vertical="center" indent="1"/>
    </xf>
    <xf numFmtId="0" fontId="4" fillId="58" borderId="106" applyNumberFormat="0" applyProtection="0">
      <alignment horizontal="left" vertical="center" indent="1"/>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4" fontId="88" fillId="52" borderId="76" applyNumberFormat="0" applyProtection="0">
      <alignment horizontal="right" vertical="center"/>
    </xf>
    <xf numFmtId="182" fontId="4" fillId="0" borderId="99">
      <alignment horizontal="justify" vertical="top" wrapText="1"/>
    </xf>
    <xf numFmtId="182" fontId="4" fillId="0" borderId="99">
      <alignment horizontal="justify" vertical="top" wrapText="1"/>
    </xf>
    <xf numFmtId="0" fontId="4" fillId="58" borderId="106" applyNumberFormat="0" applyProtection="0">
      <alignment horizontal="left" vertical="center" indent="1"/>
    </xf>
    <xf numFmtId="38" fontId="16" fillId="0" borderId="107" applyFill="0" applyBorder="0" applyAlignment="0" applyProtection="0">
      <protection locked="0"/>
    </xf>
    <xf numFmtId="0" fontId="4" fillId="57" borderId="106" applyNumberFormat="0" applyProtection="0">
      <alignment horizontal="left" vertical="top" indent="1"/>
    </xf>
    <xf numFmtId="0" fontId="4" fillId="58" borderId="106" applyNumberFormat="0" applyProtection="0">
      <alignment horizontal="left" vertical="center" indent="1"/>
    </xf>
    <xf numFmtId="0" fontId="163" fillId="82" borderId="103"/>
    <xf numFmtId="38" fontId="16" fillId="0" borderId="102" applyFill="0" applyBorder="0" applyAlignment="0" applyProtection="0">
      <protection locked="0"/>
    </xf>
    <xf numFmtId="0" fontId="4" fillId="53" borderId="106" applyNumberFormat="0" applyProtection="0">
      <alignment horizontal="left" vertical="top" indent="1"/>
    </xf>
    <xf numFmtId="38" fontId="16" fillId="0" borderId="104"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0" fontId="127" fillId="0" borderId="82" applyNumberFormat="0" applyFill="0" applyAlignment="0" applyProtection="0"/>
    <xf numFmtId="38" fontId="16" fillId="0" borderId="104" applyFill="0" applyBorder="0" applyAlignment="0" applyProtection="0">
      <protection locked="0"/>
    </xf>
    <xf numFmtId="182" fontId="4" fillId="0" borderId="99">
      <alignment horizontal="justify" vertical="top" wrapText="1"/>
    </xf>
    <xf numFmtId="0" fontId="109" fillId="71" borderId="81" applyNumberFormat="0" applyAlignment="0" applyProtection="0"/>
    <xf numFmtId="0" fontId="91" fillId="73" borderId="80" applyNumberFormat="0" applyFont="0" applyAlignment="0" applyProtection="0"/>
    <xf numFmtId="0" fontId="4" fillId="58" borderId="106" applyNumberFormat="0" applyProtection="0">
      <alignment horizontal="left" vertical="center" indent="1"/>
    </xf>
    <xf numFmtId="182" fontId="4" fillId="0" borderId="99">
      <alignment horizontal="justify" vertical="top" wrapText="1"/>
    </xf>
    <xf numFmtId="10" fontId="5" fillId="38" borderId="30" applyNumberFormat="0" applyBorder="0" applyAlignment="0" applyProtection="0"/>
    <xf numFmtId="0" fontId="105" fillId="65" borderId="78" applyNumberFormat="0" applyAlignment="0" applyProtection="0"/>
    <xf numFmtId="0" fontId="152" fillId="73" borderId="80" applyNumberFormat="0" applyFont="0" applyAlignment="0" applyProtection="0"/>
    <xf numFmtId="0" fontId="4" fillId="53" borderId="106" applyNumberFormat="0" applyProtection="0">
      <alignment horizontal="left" vertical="top" indent="1"/>
    </xf>
    <xf numFmtId="0" fontId="4" fillId="58" borderId="106" applyNumberFormat="0" applyProtection="0">
      <alignment horizontal="left" vertical="top" indent="1"/>
    </xf>
    <xf numFmtId="4" fontId="81" fillId="40" borderId="76" applyNumberFormat="0" applyProtection="0">
      <alignment vertical="center"/>
    </xf>
    <xf numFmtId="10" fontId="5" fillId="38" borderId="30" applyNumberFormat="0" applyBorder="0" applyAlignment="0" applyProtection="0"/>
    <xf numFmtId="0" fontId="127" fillId="0" borderId="82" applyNumberFormat="0" applyFill="0" applyAlignment="0" applyProtection="0"/>
    <xf numFmtId="0" fontId="4" fillId="41" borderId="106" applyNumberFormat="0" applyProtection="0">
      <alignment horizontal="left" vertical="center" indent="1"/>
    </xf>
    <xf numFmtId="0" fontId="4" fillId="41" borderId="106" applyNumberFormat="0" applyProtection="0">
      <alignment horizontal="left" vertical="center" indent="1"/>
    </xf>
    <xf numFmtId="10" fontId="5" fillId="38" borderId="30" applyNumberFormat="0" applyBorder="0" applyAlignment="0" applyProtection="0"/>
    <xf numFmtId="38" fontId="16" fillId="0" borderId="102" applyFill="0" applyBorder="0" applyAlignment="0" applyProtection="0">
      <protection locked="0"/>
    </xf>
    <xf numFmtId="182" fontId="4" fillId="0" borderId="99">
      <alignment horizontal="justify" vertical="top" wrapText="1"/>
    </xf>
    <xf numFmtId="4" fontId="81" fillId="41" borderId="106" applyNumberFormat="0" applyProtection="0"/>
    <xf numFmtId="38" fontId="16" fillId="0" borderId="107" applyFill="0" applyBorder="0" applyAlignment="0" applyProtection="0">
      <protection locked="0"/>
    </xf>
    <xf numFmtId="0" fontId="16" fillId="41" borderId="76" applyNumberFormat="0" applyProtection="0">
      <alignment horizontal="center" vertical="top"/>
    </xf>
    <xf numFmtId="4" fontId="16" fillId="36" borderId="94" applyNumberFormat="0" applyProtection="0">
      <alignment horizontal="right" vertical="center"/>
    </xf>
    <xf numFmtId="0" fontId="94" fillId="71" borderId="78" applyNumberFormat="0" applyAlignment="0" applyProtection="0"/>
    <xf numFmtId="10" fontId="5" fillId="38" borderId="30" applyNumberFormat="0" applyBorder="0" applyAlignment="0" applyProtection="0"/>
    <xf numFmtId="0" fontId="4" fillId="41" borderId="106" applyNumberFormat="0" applyProtection="0">
      <alignment horizontal="left" vertical="top" indent="1"/>
    </xf>
    <xf numFmtId="10" fontId="5" fillId="38" borderId="30" applyNumberFormat="0" applyBorder="0" applyAlignment="0" applyProtection="0"/>
    <xf numFmtId="4" fontId="81" fillId="41" borderId="76" applyNumberFormat="0" applyProtection="0"/>
    <xf numFmtId="0" fontId="94" fillId="71" borderId="78" applyNumberFormat="0" applyAlignment="0" applyProtection="0"/>
    <xf numFmtId="4" fontId="88" fillId="52" borderId="106" applyNumberFormat="0" applyProtection="0">
      <alignment horizontal="right" vertical="center"/>
    </xf>
    <xf numFmtId="4" fontId="16" fillId="0" borderId="76" applyNumberFormat="0" applyProtection="0">
      <alignment horizontal="left" vertical="center" indent="1"/>
    </xf>
    <xf numFmtId="38" fontId="16" fillId="0" borderId="102" applyFill="0" applyBorder="0" applyAlignment="0" applyProtection="0">
      <protection locked="0"/>
    </xf>
    <xf numFmtId="182" fontId="4" fillId="0" borderId="99">
      <alignment horizontal="justify" vertical="top" wrapText="1"/>
    </xf>
    <xf numFmtId="4" fontId="16" fillId="0" borderId="76" applyNumberFormat="0" applyProtection="0">
      <alignment horizontal="right" vertical="center"/>
    </xf>
    <xf numFmtId="0" fontId="4" fillId="58" borderId="106" applyNumberFormat="0" applyProtection="0">
      <alignment horizontal="left" vertical="center" indent="1"/>
    </xf>
    <xf numFmtId="38" fontId="16" fillId="0" borderId="104" applyFill="0" applyBorder="0" applyAlignment="0" applyProtection="0">
      <protection locked="0"/>
    </xf>
    <xf numFmtId="38" fontId="16" fillId="0" borderId="107" applyFill="0" applyBorder="0" applyAlignment="0" applyProtection="0">
      <protection locked="0"/>
    </xf>
    <xf numFmtId="4" fontId="81" fillId="40" borderId="76" applyNumberFormat="0" applyProtection="0">
      <alignment horizontal="left" vertical="center" indent="1"/>
    </xf>
    <xf numFmtId="0" fontId="4" fillId="53" borderId="10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0" fontId="16" fillId="41" borderId="76" applyNumberFormat="0" applyProtection="0">
      <alignment horizontal="left" vertical="top"/>
    </xf>
    <xf numFmtId="4" fontId="81" fillId="39" borderId="76" applyNumberFormat="0" applyProtection="0">
      <alignment vertical="center"/>
    </xf>
    <xf numFmtId="0" fontId="16" fillId="41" borderId="76" applyNumberFormat="0" applyProtection="0">
      <alignment horizontal="left" vertical="top"/>
    </xf>
    <xf numFmtId="4" fontId="16" fillId="0" borderId="76" applyNumberFormat="0" applyProtection="0">
      <alignment horizontal="left" vertical="center" indent="1"/>
    </xf>
    <xf numFmtId="4" fontId="16" fillId="0" borderId="76" applyNumberFormat="0" applyProtection="0">
      <alignment horizontal="right" vertical="center"/>
    </xf>
    <xf numFmtId="4" fontId="81" fillId="41" borderId="76" applyNumberFormat="0" applyProtection="0"/>
    <xf numFmtId="4" fontId="81" fillId="40" borderId="76" applyNumberFormat="0" applyProtection="0">
      <alignment horizontal="left" vertical="center" indent="1"/>
    </xf>
    <xf numFmtId="4" fontId="81" fillId="39" borderId="76" applyNumberFormat="0" applyProtection="0">
      <alignment vertical="center"/>
    </xf>
    <xf numFmtId="0" fontId="16" fillId="41" borderId="76" applyNumberFormat="0" applyProtection="0">
      <alignment horizontal="left" vertical="top"/>
    </xf>
    <xf numFmtId="4" fontId="81" fillId="39" borderId="76" applyNumberFormat="0" applyProtection="0">
      <alignment vertical="center"/>
    </xf>
    <xf numFmtId="4" fontId="81" fillId="41" borderId="106" applyNumberFormat="0" applyProtection="0"/>
    <xf numFmtId="182" fontId="4" fillId="0" borderId="99">
      <alignment horizontal="justify" vertical="top" wrapText="1"/>
    </xf>
    <xf numFmtId="38" fontId="16" fillId="0" borderId="107" applyFill="0" applyBorder="0" applyAlignment="0" applyProtection="0">
      <protection locked="0"/>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0" fontId="4" fillId="57" borderId="106" applyNumberFormat="0" applyProtection="0">
      <alignment horizontal="left" vertical="top" indent="1"/>
    </xf>
    <xf numFmtId="182" fontId="4" fillId="0" borderId="99">
      <alignment horizontal="justify" vertical="top" wrapText="1"/>
    </xf>
    <xf numFmtId="4" fontId="88" fillId="52" borderId="106" applyNumberFormat="0" applyProtection="0">
      <alignment horizontal="right" vertical="center"/>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38" fontId="16" fillId="0" borderId="104" applyFill="0" applyBorder="0" applyAlignment="0" applyProtection="0">
      <protection locked="0"/>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38" fontId="16" fillId="0" borderId="104" applyFill="0" applyBorder="0" applyAlignment="0" applyProtection="0">
      <protection locked="0"/>
    </xf>
    <xf numFmtId="182" fontId="4" fillId="0" borderId="99">
      <alignment horizontal="justify" vertical="top" wrapText="1"/>
    </xf>
    <xf numFmtId="38" fontId="16" fillId="0" borderId="107" applyFill="0" applyBorder="0" applyAlignment="0" applyProtection="0">
      <protection locked="0"/>
    </xf>
    <xf numFmtId="182" fontId="4" fillId="0" borderId="99">
      <alignment horizontal="justify" vertical="top" wrapText="1"/>
    </xf>
    <xf numFmtId="38" fontId="16" fillId="0" borderId="104" applyFill="0" applyBorder="0" applyAlignment="0" applyProtection="0">
      <protection locked="0"/>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0" fontId="4" fillId="57" borderId="106" applyNumberFormat="0" applyProtection="0">
      <alignment horizontal="left" vertical="center" indent="1"/>
    </xf>
    <xf numFmtId="4" fontId="86" fillId="52" borderId="106" applyNumberFormat="0" applyProtection="0">
      <alignment horizontal="right" vertical="center"/>
    </xf>
    <xf numFmtId="0" fontId="4" fillId="57" borderId="106" applyNumberFormat="0" applyProtection="0">
      <alignment horizontal="left" vertical="center" inden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4" fontId="16" fillId="43" borderId="106" applyNumberFormat="0" applyProtection="0">
      <alignment horizontal="right" vertical="center"/>
    </xf>
    <xf numFmtId="38" fontId="16" fillId="0" borderId="107" applyFill="0" applyBorder="0" applyAlignment="0" applyProtection="0">
      <protection locked="0"/>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0" fontId="4" fillId="41" borderId="106" applyNumberFormat="0" applyProtection="0">
      <alignment horizontal="left" vertical="center" inden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0" fontId="4" fillId="58" borderId="106" applyNumberFormat="0" applyProtection="0">
      <alignment horizontal="left" vertical="top" indent="1"/>
    </xf>
    <xf numFmtId="182" fontId="4" fillId="0" borderId="99">
      <alignment horizontal="justify" vertical="top" wrapText="1"/>
    </xf>
    <xf numFmtId="182" fontId="4" fillId="0" borderId="99">
      <alignment horizontal="justify" vertical="top" wrapText="1"/>
    </xf>
    <xf numFmtId="0" fontId="4" fillId="58" borderId="106" applyNumberFormat="0" applyProtection="0">
      <alignment horizontal="left" vertical="top" inden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38" fontId="16" fillId="0" borderId="102" applyFill="0" applyBorder="0" applyAlignment="0" applyProtection="0">
      <protection locked="0"/>
    </xf>
    <xf numFmtId="0" fontId="4" fillId="41" borderId="106" applyNumberFormat="0" applyProtection="0">
      <alignment horizontal="left" vertical="top" indent="1"/>
    </xf>
    <xf numFmtId="0" fontId="4" fillId="41" borderId="106" applyNumberFormat="0" applyProtection="0">
      <alignment horizontal="left" vertical="center" indent="1"/>
    </xf>
    <xf numFmtId="10" fontId="5" fillId="38" borderId="30" applyNumberFormat="0" applyBorder="0" applyAlignment="0" applyProtection="0"/>
    <xf numFmtId="182" fontId="4" fillId="0" borderId="99">
      <alignment horizontal="justify" vertical="top" wrapText="1"/>
    </xf>
    <xf numFmtId="182" fontId="4" fillId="0" borderId="99">
      <alignment horizontal="justify" vertical="top" wrapText="1"/>
    </xf>
    <xf numFmtId="38" fontId="16" fillId="0" borderId="107" applyFill="0" applyBorder="0" applyAlignment="0" applyProtection="0">
      <protection locked="0"/>
    </xf>
    <xf numFmtId="182" fontId="4" fillId="0" borderId="99">
      <alignment horizontal="justify" vertical="top" wrapText="1"/>
    </xf>
    <xf numFmtId="38" fontId="16" fillId="0" borderId="104" applyFill="0" applyBorder="0" applyAlignment="0" applyProtection="0">
      <protection locked="0"/>
    </xf>
    <xf numFmtId="0" fontId="4" fillId="57" borderId="106" applyNumberFormat="0" applyProtection="0">
      <alignment horizontal="left" vertical="center" inden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38" fontId="16" fillId="0" borderId="107" applyFill="0" applyBorder="0" applyAlignment="0" applyProtection="0">
      <protection locked="0"/>
    </xf>
    <xf numFmtId="0" fontId="4" fillId="41" borderId="106" applyNumberFormat="0" applyProtection="0">
      <alignment horizontal="left" vertical="center" indent="1"/>
    </xf>
    <xf numFmtId="182" fontId="4" fillId="0" borderId="99">
      <alignment horizontal="justify" vertical="top" wrapText="1"/>
    </xf>
    <xf numFmtId="0" fontId="4" fillId="41" borderId="106" applyNumberFormat="0" applyProtection="0">
      <alignment horizontal="left" vertical="top" indent="1"/>
    </xf>
    <xf numFmtId="0" fontId="4" fillId="53" borderId="106" applyNumberFormat="0" applyProtection="0">
      <alignment horizontal="left" vertical="center" indent="1"/>
    </xf>
    <xf numFmtId="182" fontId="4" fillId="0" borderId="99">
      <alignment horizontal="justify" vertical="top" wrapText="1"/>
    </xf>
    <xf numFmtId="10" fontId="5" fillId="38" borderId="30" applyNumberFormat="0" applyBorder="0" applyAlignment="0" applyProtection="0"/>
    <xf numFmtId="0" fontId="4" fillId="57" borderId="106" applyNumberFormat="0" applyProtection="0">
      <alignment horizontal="left" vertical="center" indent="1"/>
    </xf>
    <xf numFmtId="182" fontId="4" fillId="0" borderId="99">
      <alignment horizontal="justify" vertical="top" wrapText="1"/>
    </xf>
    <xf numFmtId="38" fontId="16" fillId="0" borderId="102" applyFill="0" applyBorder="0" applyAlignment="0" applyProtection="0">
      <protection locked="0"/>
    </xf>
    <xf numFmtId="182" fontId="4" fillId="0" borderId="99">
      <alignment horizontal="justify" vertical="top" wrapText="1"/>
    </xf>
    <xf numFmtId="4" fontId="88" fillId="52" borderId="106" applyNumberFormat="0" applyProtection="0">
      <alignment horizontal="right" vertical="center"/>
    </xf>
    <xf numFmtId="10" fontId="5" fillId="38" borderId="30" applyNumberFormat="0" applyBorder="0" applyAlignment="0" applyProtection="0"/>
    <xf numFmtId="38" fontId="16" fillId="0" borderId="107" applyFill="0" applyBorder="0" applyAlignment="0" applyProtection="0">
      <protection locked="0"/>
    </xf>
    <xf numFmtId="182" fontId="4" fillId="0" borderId="99">
      <alignment horizontal="justify" vertical="top" wrapText="1"/>
    </xf>
    <xf numFmtId="38" fontId="16" fillId="0" borderId="107" applyFill="0" applyBorder="0" applyAlignment="0" applyProtection="0">
      <protection locked="0"/>
    </xf>
    <xf numFmtId="182" fontId="4" fillId="0" borderId="99">
      <alignment horizontal="justify" vertical="top" wrapText="1"/>
    </xf>
    <xf numFmtId="0" fontId="4" fillId="41" borderId="106" applyNumberFormat="0" applyProtection="0">
      <alignment horizontal="left" vertical="top" indent="1"/>
    </xf>
    <xf numFmtId="38" fontId="16" fillId="0" borderId="104" applyFill="0" applyBorder="0" applyAlignment="0" applyProtection="0">
      <protection locked="0"/>
    </xf>
    <xf numFmtId="0" fontId="4" fillId="41" borderId="106" applyNumberFormat="0" applyProtection="0">
      <alignment horizontal="left" vertical="top" indent="1"/>
    </xf>
    <xf numFmtId="38" fontId="16" fillId="0" borderId="104" applyFill="0" applyBorder="0" applyAlignment="0" applyProtection="0">
      <protection locked="0"/>
    </xf>
    <xf numFmtId="38" fontId="16" fillId="0" borderId="107" applyFill="0" applyBorder="0" applyAlignment="0" applyProtection="0">
      <protection locked="0"/>
    </xf>
    <xf numFmtId="10" fontId="5" fillId="38" borderId="30" applyNumberFormat="0" applyBorder="0" applyAlignment="0" applyProtection="0"/>
    <xf numFmtId="38" fontId="16" fillId="0" borderId="104" applyFill="0" applyBorder="0" applyAlignment="0" applyProtection="0">
      <protection locked="0"/>
    </xf>
    <xf numFmtId="4" fontId="81" fillId="41" borderId="106" applyNumberFormat="0" applyProtection="0"/>
    <xf numFmtId="182" fontId="4" fillId="0" borderId="99">
      <alignment horizontal="justify" vertical="top" wrapText="1"/>
    </xf>
    <xf numFmtId="182" fontId="4" fillId="0" borderId="99">
      <alignment horizontal="justify" vertical="top" wrapText="1"/>
    </xf>
    <xf numFmtId="38" fontId="16" fillId="0" borderId="102" applyFill="0" applyBorder="0" applyAlignment="0" applyProtection="0">
      <protection locked="0"/>
    </xf>
    <xf numFmtId="38" fontId="16" fillId="0" borderId="102" applyFill="0" applyBorder="0" applyAlignment="0" applyProtection="0">
      <protection locked="0"/>
    </xf>
    <xf numFmtId="0" fontId="4" fillId="53" borderId="106" applyNumberFormat="0" applyProtection="0">
      <alignment horizontal="left" vertical="center" indent="1"/>
    </xf>
    <xf numFmtId="0" fontId="4" fillId="53"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center" indent="1"/>
    </xf>
    <xf numFmtId="4" fontId="81" fillId="40" borderId="106" applyNumberFormat="0" applyProtection="0">
      <alignment horizontal="left" vertical="center" indent="1"/>
    </xf>
    <xf numFmtId="10" fontId="5" fillId="38" borderId="30" applyNumberFormat="0" applyBorder="0" applyAlignment="0" applyProtection="0"/>
    <xf numFmtId="38" fontId="16" fillId="0" borderId="102" applyFill="0" applyBorder="0" applyAlignment="0" applyProtection="0">
      <protection locked="0"/>
    </xf>
    <xf numFmtId="38" fontId="16" fillId="0" borderId="107" applyFill="0" applyBorder="0" applyAlignment="0" applyProtection="0">
      <protection locked="0"/>
    </xf>
    <xf numFmtId="38" fontId="16" fillId="0" borderId="104" applyFill="0" applyBorder="0" applyAlignment="0" applyProtection="0">
      <protection locked="0"/>
    </xf>
    <xf numFmtId="182" fontId="4" fillId="0" borderId="99">
      <alignment horizontal="justify" vertical="top" wrapText="1"/>
    </xf>
    <xf numFmtId="4" fontId="16" fillId="0" borderId="76" applyNumberFormat="0" applyProtection="0">
      <alignment horizontal="left" vertical="center" indent="1"/>
    </xf>
    <xf numFmtId="182" fontId="4" fillId="0" borderId="99">
      <alignment horizontal="justify" vertical="top" wrapText="1"/>
    </xf>
    <xf numFmtId="182" fontId="4" fillId="0" borderId="99">
      <alignment horizontal="justify" vertical="top" wrapText="1"/>
    </xf>
    <xf numFmtId="0" fontId="4" fillId="57" borderId="106" applyNumberFormat="0" applyProtection="0">
      <alignment horizontal="left" vertical="center" indent="1"/>
    </xf>
    <xf numFmtId="0" fontId="4" fillId="57" borderId="106" applyNumberFormat="0" applyProtection="0">
      <alignment horizontal="left" vertical="center" indent="1"/>
    </xf>
    <xf numFmtId="182" fontId="4" fillId="0" borderId="99">
      <alignment horizontal="justify" vertical="top" wrapText="1"/>
    </xf>
    <xf numFmtId="0" fontId="4" fillId="58" borderId="106" applyNumberFormat="0" applyProtection="0">
      <alignment horizontal="left" vertical="center" indent="1"/>
    </xf>
    <xf numFmtId="182" fontId="4" fillId="0" borderId="99">
      <alignment horizontal="justify" vertical="top" wrapText="1"/>
    </xf>
    <xf numFmtId="182" fontId="4" fillId="0" borderId="99">
      <alignment horizontal="justify" vertical="top" wrapText="1"/>
    </xf>
    <xf numFmtId="38" fontId="16" fillId="0" borderId="102" applyFill="0" applyBorder="0" applyAlignment="0" applyProtection="0">
      <protection locked="0"/>
    </xf>
    <xf numFmtId="182" fontId="4" fillId="0" borderId="99">
      <alignment horizontal="justify" vertical="top" wrapText="1"/>
    </xf>
    <xf numFmtId="38" fontId="16" fillId="0" borderId="104" applyFill="0" applyBorder="0" applyAlignment="0" applyProtection="0">
      <protection locked="0"/>
    </xf>
    <xf numFmtId="0" fontId="16" fillId="41" borderId="106" applyNumberFormat="0" applyProtection="0">
      <alignment horizontal="left" vertical="top"/>
    </xf>
    <xf numFmtId="182" fontId="4" fillId="0" borderId="99">
      <alignment horizontal="justify" vertical="top" wrapText="1"/>
    </xf>
    <xf numFmtId="182" fontId="4" fillId="0" borderId="99">
      <alignment horizontal="justify" vertical="top" wrapText="1"/>
    </xf>
    <xf numFmtId="38" fontId="16" fillId="0" borderId="102" applyFill="0" applyBorder="0" applyAlignment="0" applyProtection="0">
      <protection locked="0"/>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8" borderId="106" applyNumberFormat="0" applyProtection="0">
      <alignment horizontal="left" vertical="top" inden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0" fontId="4" fillId="57" borderId="106" applyNumberFormat="0" applyProtection="0">
      <alignment horizontal="left" vertical="center" indent="1"/>
    </xf>
    <xf numFmtId="4" fontId="81" fillId="40" borderId="106" applyNumberFormat="0" applyProtection="0">
      <alignment vertical="center"/>
    </xf>
    <xf numFmtId="4" fontId="16" fillId="54" borderId="106" applyNumberFormat="0" applyProtection="0">
      <alignment horizontal="left" vertical="center" indent="1"/>
    </xf>
    <xf numFmtId="182" fontId="4" fillId="0" borderId="99">
      <alignment horizontal="justify" vertical="top" wrapText="1"/>
    </xf>
    <xf numFmtId="182" fontId="4" fillId="0" borderId="99">
      <alignment horizontal="justify" vertical="top" wrapText="1"/>
    </xf>
    <xf numFmtId="0" fontId="4" fillId="58" borderId="106" applyNumberFormat="0" applyProtection="0">
      <alignment horizontal="left" vertical="top" indent="1"/>
    </xf>
    <xf numFmtId="182" fontId="4" fillId="0" borderId="99">
      <alignment horizontal="justify" vertical="top" wrapText="1"/>
    </xf>
    <xf numFmtId="38" fontId="16" fillId="0" borderId="104" applyFill="0" applyBorder="0" applyAlignment="0" applyProtection="0">
      <protection locked="0"/>
    </xf>
    <xf numFmtId="182" fontId="4" fillId="0" borderId="99">
      <alignment horizontal="justify" vertical="top" wrapText="1"/>
    </xf>
    <xf numFmtId="0" fontId="4" fillId="41" borderId="106" applyNumberFormat="0" applyProtection="0">
      <alignment horizontal="left" vertical="top" indent="1"/>
    </xf>
    <xf numFmtId="0" fontId="4" fillId="53" borderId="106" applyNumberFormat="0" applyProtection="0">
      <alignment horizontal="left" vertical="center" indent="1"/>
    </xf>
    <xf numFmtId="182" fontId="4" fillId="0" borderId="99">
      <alignment horizontal="justify" vertical="top" wrapText="1"/>
    </xf>
    <xf numFmtId="38" fontId="16" fillId="0" borderId="104" applyFill="0" applyBorder="0" applyAlignment="0" applyProtection="0">
      <protection locked="0"/>
    </xf>
    <xf numFmtId="182" fontId="4" fillId="0" borderId="99">
      <alignment horizontal="justify" vertical="top" wrapText="1"/>
    </xf>
    <xf numFmtId="0" fontId="4" fillId="57" borderId="106" applyNumberFormat="0" applyProtection="0">
      <alignment horizontal="left" vertical="top" indent="1"/>
    </xf>
    <xf numFmtId="0" fontId="16" fillId="41" borderId="106" applyNumberFormat="0" applyProtection="0">
      <alignment horizontal="left" vertical="top"/>
    </xf>
    <xf numFmtId="0" fontId="4" fillId="57" borderId="106" applyNumberFormat="0" applyProtection="0">
      <alignment horizontal="left" vertical="top" indent="1"/>
    </xf>
    <xf numFmtId="10" fontId="5" fillId="38" borderId="30" applyNumberFormat="0" applyBorder="0" applyAlignment="0" applyProtection="0"/>
    <xf numFmtId="182" fontId="4" fillId="0" borderId="99">
      <alignment horizontal="justify" vertical="top" wrapText="1"/>
    </xf>
    <xf numFmtId="38" fontId="16" fillId="0" borderId="102" applyFill="0" applyBorder="0" applyAlignment="0" applyProtection="0">
      <protection locked="0"/>
    </xf>
    <xf numFmtId="0" fontId="4" fillId="41" borderId="106" applyNumberFormat="0" applyProtection="0">
      <alignment horizontal="left" vertical="center" indent="1"/>
    </xf>
    <xf numFmtId="0" fontId="4" fillId="53" borderId="106" applyNumberFormat="0" applyProtection="0">
      <alignment horizontal="left" vertical="center" indent="1"/>
    </xf>
    <xf numFmtId="38" fontId="16" fillId="0" borderId="104" applyFill="0" applyBorder="0" applyAlignment="0" applyProtection="0">
      <protection locked="0"/>
    </xf>
    <xf numFmtId="38" fontId="16" fillId="0" borderId="104" applyFill="0" applyBorder="0" applyAlignment="0" applyProtection="0">
      <protection locked="0"/>
    </xf>
    <xf numFmtId="0" fontId="4" fillId="53" borderId="106" applyNumberFormat="0" applyProtection="0">
      <alignment horizontal="left" vertical="top" indent="1"/>
    </xf>
    <xf numFmtId="38" fontId="16" fillId="0" borderId="102" applyFill="0" applyBorder="0" applyAlignment="0" applyProtection="0">
      <protection locked="0"/>
    </xf>
    <xf numFmtId="0" fontId="4" fillId="53" borderId="106" applyNumberFormat="0" applyProtection="0">
      <alignment horizontal="left" vertical="top" indent="1"/>
    </xf>
    <xf numFmtId="182" fontId="4" fillId="0" borderId="99">
      <alignment horizontal="justify" vertical="top" wrapText="1"/>
    </xf>
    <xf numFmtId="182" fontId="4" fillId="0" borderId="99">
      <alignment horizontal="justify" vertical="top" wrapText="1"/>
    </xf>
    <xf numFmtId="38" fontId="16" fillId="0" borderId="107" applyFill="0" applyBorder="0" applyAlignment="0" applyProtection="0">
      <protection locked="0"/>
    </xf>
    <xf numFmtId="182" fontId="4" fillId="0" borderId="99">
      <alignment horizontal="justify" vertical="top" wrapText="1"/>
    </xf>
    <xf numFmtId="4" fontId="88" fillId="52" borderId="106" applyNumberFormat="0" applyProtection="0">
      <alignment horizontal="right" vertical="center"/>
    </xf>
    <xf numFmtId="38" fontId="16" fillId="0" borderId="104" applyFill="0" applyBorder="0" applyAlignment="0" applyProtection="0">
      <protection locked="0"/>
    </xf>
    <xf numFmtId="182" fontId="4" fillId="0" borderId="99">
      <alignment horizontal="justify" vertical="top" wrapText="1"/>
    </xf>
    <xf numFmtId="38" fontId="16" fillId="0" borderId="104" applyFill="0" applyBorder="0" applyAlignment="0" applyProtection="0">
      <protection locked="0"/>
    </xf>
    <xf numFmtId="38" fontId="16" fillId="0" borderId="107" applyFill="0" applyBorder="0" applyAlignment="0" applyProtection="0">
      <protection locked="0"/>
    </xf>
    <xf numFmtId="182" fontId="4" fillId="0" borderId="99">
      <alignment horizontal="justify" vertical="top" wrapText="1"/>
    </xf>
    <xf numFmtId="0" fontId="4" fillId="53" borderId="106" applyNumberFormat="0" applyProtection="0">
      <alignment horizontal="left" vertical="center" indent="1"/>
    </xf>
    <xf numFmtId="182" fontId="4" fillId="0" borderId="99">
      <alignment horizontal="justify" vertical="top" wrapText="1"/>
    </xf>
    <xf numFmtId="182" fontId="4" fillId="0" borderId="99">
      <alignment horizontal="justify" vertical="top" wrapText="1"/>
    </xf>
    <xf numFmtId="38" fontId="16" fillId="0" borderId="107" applyFill="0" applyBorder="0" applyAlignment="0" applyProtection="0">
      <protection locked="0"/>
    </xf>
    <xf numFmtId="0" fontId="4" fillId="57" borderId="106" applyNumberFormat="0" applyProtection="0">
      <alignment horizontal="left" vertical="top" indent="1"/>
    </xf>
    <xf numFmtId="182" fontId="4" fillId="0" borderId="99">
      <alignment horizontal="justify" vertical="top" wrapText="1"/>
    </xf>
    <xf numFmtId="4" fontId="81" fillId="40" borderId="106" applyNumberFormat="0" applyProtection="0">
      <alignment horizontal="left" vertical="center" indent="1"/>
    </xf>
    <xf numFmtId="182" fontId="4" fillId="0" borderId="99">
      <alignment horizontal="justify" vertical="top" wrapText="1"/>
    </xf>
    <xf numFmtId="38" fontId="16" fillId="0" borderId="107" applyFill="0" applyBorder="0" applyAlignment="0" applyProtection="0">
      <protection locked="0"/>
    </xf>
    <xf numFmtId="38" fontId="16" fillId="0" borderId="104" applyFill="0" applyBorder="0" applyAlignment="0" applyProtection="0">
      <protection locked="0"/>
    </xf>
    <xf numFmtId="38" fontId="16" fillId="0" borderId="104" applyFill="0" applyBorder="0" applyAlignment="0" applyProtection="0">
      <protection locked="0"/>
    </xf>
    <xf numFmtId="38" fontId="16" fillId="0" borderId="104" applyFill="0" applyBorder="0" applyAlignment="0" applyProtection="0">
      <protection locked="0"/>
    </xf>
    <xf numFmtId="0" fontId="4" fillId="57" borderId="106" applyNumberFormat="0" applyProtection="0">
      <alignment horizontal="left" vertical="top" indent="1"/>
    </xf>
    <xf numFmtId="38" fontId="16" fillId="0" borderId="102" applyFill="0" applyBorder="0" applyAlignment="0" applyProtection="0">
      <protection locked="0"/>
    </xf>
    <xf numFmtId="38" fontId="16" fillId="0" borderId="102" applyFill="0" applyBorder="0" applyAlignment="0" applyProtection="0">
      <protection locked="0"/>
    </xf>
    <xf numFmtId="38" fontId="16" fillId="0" borderId="102" applyFill="0" applyBorder="0" applyAlignment="0" applyProtection="0">
      <protection locked="0"/>
    </xf>
    <xf numFmtId="38" fontId="16" fillId="0" borderId="102" applyFill="0" applyBorder="0" applyAlignment="0" applyProtection="0">
      <protection locked="0"/>
    </xf>
    <xf numFmtId="38" fontId="16" fillId="0" borderId="107" applyFill="0" applyBorder="0" applyAlignment="0" applyProtection="0">
      <protection locked="0"/>
    </xf>
    <xf numFmtId="38" fontId="16" fillId="0" borderId="102" applyFill="0" applyBorder="0" applyAlignment="0" applyProtection="0">
      <protection locked="0"/>
    </xf>
    <xf numFmtId="38" fontId="16" fillId="0" borderId="104" applyFill="0" applyBorder="0" applyAlignment="0" applyProtection="0">
      <protection locked="0"/>
    </xf>
    <xf numFmtId="4" fontId="16" fillId="0" borderId="106" applyNumberFormat="0" applyProtection="0">
      <alignment horizontal="right" vertical="center"/>
    </xf>
    <xf numFmtId="4" fontId="16" fillId="48" borderId="106" applyNumberFormat="0" applyProtection="0">
      <alignment horizontal="right" vertical="center"/>
    </xf>
    <xf numFmtId="38" fontId="16" fillId="0" borderId="102" applyFill="0" applyBorder="0" applyAlignment="0" applyProtection="0">
      <protection locked="0"/>
    </xf>
    <xf numFmtId="4" fontId="81" fillId="39" borderId="106" applyNumberFormat="0" applyProtection="0">
      <alignment vertical="center"/>
    </xf>
    <xf numFmtId="38" fontId="16" fillId="0" borderId="104" applyFill="0" applyBorder="0" applyAlignment="0" applyProtection="0">
      <protection locked="0"/>
    </xf>
    <xf numFmtId="4" fontId="16" fillId="47" borderId="106" applyNumberFormat="0" applyProtection="0">
      <alignment horizontal="right" vertical="center"/>
    </xf>
    <xf numFmtId="4" fontId="88" fillId="52" borderId="106" applyNumberFormat="0" applyProtection="0">
      <alignment horizontal="right" vertical="center"/>
    </xf>
    <xf numFmtId="38" fontId="16" fillId="0" borderId="107" applyFill="0" applyBorder="0" applyAlignment="0" applyProtection="0">
      <protection locked="0"/>
    </xf>
    <xf numFmtId="0" fontId="4" fillId="41" borderId="106" applyNumberFormat="0" applyProtection="0">
      <alignment horizontal="left" vertical="center" indent="1"/>
    </xf>
    <xf numFmtId="0" fontId="4" fillId="53" borderId="106" applyNumberFormat="0" applyProtection="0">
      <alignment horizontal="left" vertical="top" indent="1"/>
    </xf>
    <xf numFmtId="0" fontId="4" fillId="53" borderId="106" applyNumberFormat="0" applyProtection="0">
      <alignment horizontal="left" vertical="center" indent="1"/>
    </xf>
    <xf numFmtId="0" fontId="4" fillId="41" borderId="106" applyNumberFormat="0" applyProtection="0">
      <alignment horizontal="left" vertical="center" indent="1"/>
    </xf>
    <xf numFmtId="38" fontId="16" fillId="0" borderId="104" applyFill="0" applyBorder="0" applyAlignment="0" applyProtection="0">
      <protection locked="0"/>
    </xf>
    <xf numFmtId="10" fontId="5" fillId="38" borderId="30" applyNumberFormat="0" applyBorder="0" applyAlignment="0" applyProtection="0"/>
    <xf numFmtId="0" fontId="4" fillId="53" borderId="106" applyNumberFormat="0" applyProtection="0">
      <alignment horizontal="left" vertical="top" indent="1"/>
    </xf>
    <xf numFmtId="38" fontId="16" fillId="0" borderId="104" applyFill="0" applyBorder="0" applyAlignment="0" applyProtection="0">
      <protection locked="0"/>
    </xf>
    <xf numFmtId="182" fontId="4" fillId="0" borderId="99">
      <alignment horizontal="justify" vertical="top" wrapText="1"/>
    </xf>
    <xf numFmtId="38" fontId="16" fillId="0" borderId="102" applyFill="0" applyBorder="0" applyAlignment="0" applyProtection="0">
      <protection locked="0"/>
    </xf>
    <xf numFmtId="4" fontId="88" fillId="52" borderId="106" applyNumberFormat="0" applyProtection="0">
      <alignment horizontal="right" vertical="center"/>
    </xf>
    <xf numFmtId="182" fontId="4" fillId="0" borderId="99">
      <alignment horizontal="justify" vertical="top" wrapText="1"/>
    </xf>
    <xf numFmtId="0" fontId="4" fillId="41" borderId="106" applyNumberFormat="0" applyProtection="0">
      <alignment horizontal="left" vertical="top" indent="1"/>
    </xf>
    <xf numFmtId="38" fontId="16" fillId="0" borderId="102" applyFill="0" applyBorder="0" applyAlignment="0" applyProtection="0">
      <protection locked="0"/>
    </xf>
    <xf numFmtId="0" fontId="4" fillId="53" borderId="106" applyNumberFormat="0" applyProtection="0">
      <alignment horizontal="left" vertical="center" indent="1"/>
    </xf>
    <xf numFmtId="38" fontId="16" fillId="0" borderId="102" applyFill="0" applyBorder="0" applyAlignment="0" applyProtection="0">
      <protection locked="0"/>
    </xf>
    <xf numFmtId="38" fontId="16" fillId="0" borderId="102"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182" fontId="4" fillId="0" borderId="99">
      <alignment horizontal="justify" vertical="top" wrapText="1"/>
    </xf>
    <xf numFmtId="0" fontId="4" fillId="41" borderId="106" applyNumberFormat="0" applyProtection="0">
      <alignment horizontal="left" vertical="top" indent="1"/>
    </xf>
    <xf numFmtId="38" fontId="16" fillId="0" borderId="102" applyFill="0" applyBorder="0" applyAlignment="0" applyProtection="0">
      <protection locked="0"/>
    </xf>
    <xf numFmtId="0" fontId="4" fillId="53" borderId="106" applyNumberFormat="0" applyProtection="0">
      <alignment horizontal="left" vertical="center" indent="1"/>
    </xf>
    <xf numFmtId="38" fontId="16" fillId="0" borderId="102" applyFill="0" applyBorder="0" applyAlignment="0" applyProtection="0">
      <protection locked="0"/>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38" fontId="16" fillId="0" borderId="102" applyFill="0" applyBorder="0" applyAlignment="0" applyProtection="0">
      <protection locked="0"/>
    </xf>
    <xf numFmtId="38" fontId="16" fillId="0" borderId="107" applyFill="0" applyBorder="0" applyAlignment="0" applyProtection="0">
      <protection locked="0"/>
    </xf>
    <xf numFmtId="0" fontId="81" fillId="40" borderId="106" applyNumberFormat="0" applyProtection="0">
      <alignment horizontal="left" vertical="top" indent="1"/>
    </xf>
    <xf numFmtId="0" fontId="4" fillId="53" borderId="106" applyNumberFormat="0" applyProtection="0">
      <alignment horizontal="left" vertical="top" indent="1"/>
    </xf>
    <xf numFmtId="0" fontId="16" fillId="41" borderId="106" applyNumberFormat="0" applyProtection="0">
      <alignment horizontal="left" vertical="top"/>
    </xf>
    <xf numFmtId="38" fontId="16" fillId="0" borderId="104" applyFill="0" applyBorder="0" applyAlignment="0" applyProtection="0">
      <protection locked="0"/>
    </xf>
    <xf numFmtId="182" fontId="4" fillId="0" borderId="99">
      <alignment horizontal="justify" vertical="top" wrapText="1"/>
    </xf>
    <xf numFmtId="182" fontId="4" fillId="0" borderId="99">
      <alignment horizontal="justify" vertical="top" wrapText="1"/>
    </xf>
    <xf numFmtId="0" fontId="4" fillId="41" borderId="106" applyNumberFormat="0" applyProtection="0">
      <alignment horizontal="left" vertical="top" indent="1"/>
    </xf>
    <xf numFmtId="182" fontId="4" fillId="0" borderId="99">
      <alignment horizontal="justify" vertical="top" wrapText="1"/>
    </xf>
    <xf numFmtId="0" fontId="4" fillId="53" borderId="106" applyNumberFormat="0" applyProtection="0">
      <alignment horizontal="left" vertical="center" indent="1"/>
    </xf>
    <xf numFmtId="0" fontId="4" fillId="53" borderId="106" applyNumberFormat="0" applyProtection="0">
      <alignment horizontal="left" vertical="center" indent="1"/>
    </xf>
    <xf numFmtId="38" fontId="16" fillId="0" borderId="104" applyFill="0" applyBorder="0" applyAlignment="0" applyProtection="0">
      <protection locked="0"/>
    </xf>
    <xf numFmtId="182" fontId="4" fillId="0" borderId="99">
      <alignment horizontal="justify" vertical="top" wrapText="1"/>
    </xf>
    <xf numFmtId="4" fontId="16" fillId="52" borderId="106" applyNumberFormat="0" applyProtection="0">
      <alignment horizontal="right" vertical="center"/>
    </xf>
    <xf numFmtId="38" fontId="16" fillId="0" borderId="102" applyFill="0" applyBorder="0" applyAlignment="0" applyProtection="0">
      <protection locked="0"/>
    </xf>
    <xf numFmtId="0" fontId="4" fillId="0" borderId="0"/>
    <xf numFmtId="38" fontId="16" fillId="0" borderId="107" applyFill="0" applyBorder="0" applyAlignment="0" applyProtection="0">
      <protection locked="0"/>
    </xf>
    <xf numFmtId="0" fontId="4" fillId="57" borderId="106" applyNumberFormat="0" applyProtection="0">
      <alignment horizontal="left" vertical="top" indent="1"/>
    </xf>
    <xf numFmtId="0" fontId="4" fillId="53" borderId="106" applyNumberFormat="0" applyProtection="0">
      <alignment horizontal="left" vertical="top" inden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38" fontId="16" fillId="0" borderId="102" applyFill="0" applyBorder="0" applyAlignment="0" applyProtection="0">
      <protection locked="0"/>
    </xf>
    <xf numFmtId="38" fontId="16" fillId="0" borderId="104" applyFill="0" applyBorder="0" applyAlignment="0" applyProtection="0">
      <protection locked="0"/>
    </xf>
    <xf numFmtId="38" fontId="16" fillId="0" borderId="102" applyFill="0" applyBorder="0" applyAlignment="0" applyProtection="0">
      <protection locked="0"/>
    </xf>
    <xf numFmtId="38" fontId="16" fillId="0" borderId="104" applyFill="0" applyBorder="0" applyAlignment="0" applyProtection="0">
      <protection locked="0"/>
    </xf>
    <xf numFmtId="182" fontId="4" fillId="0" borderId="99">
      <alignment horizontal="justify" vertical="top" wrapText="1"/>
    </xf>
    <xf numFmtId="0" fontId="4" fillId="57" borderId="106" applyNumberFormat="0" applyProtection="0">
      <alignment horizontal="left" vertical="top" indent="1"/>
    </xf>
    <xf numFmtId="38" fontId="16" fillId="0" borderId="104" applyFill="0" applyBorder="0" applyAlignment="0" applyProtection="0">
      <protection locked="0"/>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38" fontId="16" fillId="0" borderId="104" applyFill="0" applyBorder="0" applyAlignment="0" applyProtection="0">
      <protection locked="0"/>
    </xf>
    <xf numFmtId="182" fontId="4" fillId="0" borderId="99">
      <alignment horizontal="justify" vertical="top" wrapText="1"/>
    </xf>
    <xf numFmtId="0" fontId="4" fillId="41" borderId="106" applyNumberFormat="0" applyProtection="0">
      <alignment horizontal="left" vertical="top" indent="1"/>
    </xf>
    <xf numFmtId="182" fontId="4" fillId="0" borderId="99">
      <alignment horizontal="justify" vertical="top" wrapText="1"/>
    </xf>
    <xf numFmtId="0" fontId="4" fillId="57" borderId="106" applyNumberFormat="0" applyProtection="0">
      <alignment horizontal="left" vertical="center" indent="1"/>
    </xf>
    <xf numFmtId="38" fontId="16" fillId="0" borderId="102" applyFill="0" applyBorder="0" applyAlignment="0" applyProtection="0">
      <protection locked="0"/>
    </xf>
    <xf numFmtId="182" fontId="4" fillId="0" borderId="99">
      <alignment horizontal="justify" vertical="top" wrapText="1"/>
    </xf>
    <xf numFmtId="0" fontId="4" fillId="41" borderId="106" applyNumberFormat="0" applyProtection="0">
      <alignment horizontal="left" vertical="top" indent="1"/>
    </xf>
    <xf numFmtId="0" fontId="4" fillId="57" borderId="106" applyNumberFormat="0" applyProtection="0">
      <alignment horizontal="left" vertical="top" indent="1"/>
    </xf>
    <xf numFmtId="38" fontId="16" fillId="0" borderId="102" applyFill="0" applyBorder="0" applyAlignment="0" applyProtection="0">
      <protection locked="0"/>
    </xf>
    <xf numFmtId="4" fontId="81" fillId="39" borderId="106" applyNumberFormat="0" applyProtection="0">
      <alignment vertical="center"/>
    </xf>
    <xf numFmtId="38" fontId="16" fillId="0" borderId="102" applyFill="0" applyBorder="0" applyAlignment="0" applyProtection="0">
      <protection locked="0"/>
    </xf>
    <xf numFmtId="38" fontId="16" fillId="0" borderId="107" applyFill="0" applyBorder="0" applyAlignment="0" applyProtection="0">
      <protection locked="0"/>
    </xf>
    <xf numFmtId="0" fontId="4" fillId="53" borderId="106" applyNumberFormat="0" applyProtection="0">
      <alignment horizontal="left" vertical="center" indent="1"/>
    </xf>
    <xf numFmtId="0" fontId="4" fillId="58" borderId="106" applyNumberFormat="0" applyProtection="0">
      <alignment horizontal="left" vertical="center" indent="1"/>
    </xf>
    <xf numFmtId="0" fontId="4" fillId="41" borderId="106" applyNumberFormat="0" applyProtection="0">
      <alignment horizontal="left" vertical="top" indent="1"/>
    </xf>
    <xf numFmtId="0" fontId="4" fillId="57" borderId="106" applyNumberFormat="0" applyProtection="0">
      <alignment horizontal="left" vertical="center" indent="1"/>
    </xf>
    <xf numFmtId="4" fontId="16" fillId="54" borderId="106" applyNumberFormat="0" applyProtection="0">
      <alignment horizontal="right" vertical="center"/>
    </xf>
    <xf numFmtId="0" fontId="4" fillId="41" borderId="106" applyNumberFormat="0" applyProtection="0">
      <alignment horizontal="left" vertical="center" indent="1"/>
    </xf>
    <xf numFmtId="10" fontId="5" fillId="38" borderId="30" applyNumberFormat="0" applyBorder="0" applyAlignment="0" applyProtection="0"/>
    <xf numFmtId="0" fontId="4" fillId="57" borderId="106" applyNumberFormat="0" applyProtection="0">
      <alignment horizontal="left" vertical="center" indent="1"/>
    </xf>
    <xf numFmtId="38" fontId="16" fillId="0" borderId="107" applyFill="0" applyBorder="0" applyAlignment="0" applyProtection="0">
      <protection locked="0"/>
    </xf>
    <xf numFmtId="182" fontId="4" fillId="0" borderId="99">
      <alignment horizontal="justify" vertical="top" wrapText="1"/>
    </xf>
    <xf numFmtId="4" fontId="82" fillId="40" borderId="106" applyNumberFormat="0" applyProtection="0">
      <alignment vertical="center"/>
    </xf>
    <xf numFmtId="0" fontId="4" fillId="58" borderId="106" applyNumberFormat="0" applyProtection="0">
      <alignment horizontal="left" vertical="center" indent="1"/>
    </xf>
    <xf numFmtId="0" fontId="4" fillId="58" borderId="106" applyNumberFormat="0" applyProtection="0">
      <alignment horizontal="left" vertical="top" indent="1"/>
    </xf>
    <xf numFmtId="38" fontId="16" fillId="0" borderId="102" applyFill="0" applyBorder="0" applyAlignment="0" applyProtection="0">
      <protection locked="0"/>
    </xf>
    <xf numFmtId="182" fontId="4" fillId="0" borderId="99">
      <alignment horizontal="justify" vertical="top" wrapText="1"/>
    </xf>
    <xf numFmtId="0" fontId="4" fillId="41" borderId="106" applyNumberFormat="0" applyProtection="0">
      <alignment horizontal="left" vertical="top" indent="1"/>
    </xf>
    <xf numFmtId="0" fontId="4" fillId="58" borderId="106" applyNumberFormat="0" applyProtection="0">
      <alignment horizontal="left" vertical="top" indent="1"/>
    </xf>
    <xf numFmtId="38" fontId="16" fillId="0" borderId="102" applyFill="0" applyBorder="0" applyAlignment="0" applyProtection="0">
      <protection locked="0"/>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7" borderId="106" applyNumberFormat="0" applyProtection="0">
      <alignment horizontal="left" vertical="center" indent="1"/>
    </xf>
    <xf numFmtId="4" fontId="88" fillId="52" borderId="106" applyNumberFormat="0" applyProtection="0">
      <alignment horizontal="right" vertical="center"/>
    </xf>
    <xf numFmtId="38" fontId="16" fillId="0" borderId="104" applyFill="0" applyBorder="0" applyAlignment="0" applyProtection="0">
      <protection locked="0"/>
    </xf>
    <xf numFmtId="0" fontId="4" fillId="57" borderId="106" applyNumberFormat="0" applyProtection="0">
      <alignment horizontal="left" vertical="center" indent="1"/>
    </xf>
    <xf numFmtId="4" fontId="88" fillId="52" borderId="106" applyNumberFormat="0" applyProtection="0">
      <alignment horizontal="right" vertical="center"/>
    </xf>
    <xf numFmtId="38" fontId="16" fillId="0" borderId="102" applyFill="0" applyBorder="0" applyAlignment="0" applyProtection="0">
      <protection locked="0"/>
    </xf>
    <xf numFmtId="0" fontId="4" fillId="58" borderId="106" applyNumberFormat="0" applyProtection="0">
      <alignment horizontal="left" vertical="center" indent="1"/>
    </xf>
    <xf numFmtId="0" fontId="4" fillId="53" borderId="106" applyNumberFormat="0" applyProtection="0">
      <alignment horizontal="left" vertical="center" indent="1"/>
    </xf>
    <xf numFmtId="182" fontId="4" fillId="0" borderId="99">
      <alignment horizontal="justify" vertical="top" wrapText="1"/>
    </xf>
    <xf numFmtId="182" fontId="4" fillId="0" borderId="99">
      <alignment horizontal="justify" vertical="top" wrapText="1"/>
    </xf>
    <xf numFmtId="0" fontId="4" fillId="41" borderId="106" applyNumberFormat="0" applyProtection="0">
      <alignment horizontal="left" vertical="center" indent="1"/>
    </xf>
    <xf numFmtId="4" fontId="16" fillId="49" borderId="106" applyNumberFormat="0" applyProtection="0">
      <alignment horizontal="right" vertical="center"/>
    </xf>
    <xf numFmtId="0" fontId="4" fillId="41" borderId="106" applyNumberFormat="0" applyProtection="0">
      <alignment horizontal="left" vertical="top" indent="1"/>
    </xf>
    <xf numFmtId="38" fontId="16" fillId="0" borderId="102" applyFill="0" applyBorder="0" applyAlignment="0" applyProtection="0">
      <protection locked="0"/>
    </xf>
    <xf numFmtId="0" fontId="4" fillId="58" borderId="106" applyNumberFormat="0" applyProtection="0">
      <alignment horizontal="left" vertical="center" indent="1"/>
    </xf>
    <xf numFmtId="38" fontId="16" fillId="0" borderId="102" applyFill="0" applyBorder="0" applyAlignment="0" applyProtection="0">
      <protection locked="0"/>
    </xf>
    <xf numFmtId="0" fontId="4" fillId="58" borderId="106" applyNumberFormat="0" applyProtection="0">
      <alignment horizontal="left" vertical="top" indent="1"/>
    </xf>
    <xf numFmtId="0" fontId="4" fillId="58" borderId="106" applyNumberFormat="0" applyProtection="0">
      <alignment horizontal="left" vertical="center" indent="1"/>
    </xf>
    <xf numFmtId="182" fontId="4" fillId="0" borderId="99">
      <alignment horizontal="justify" vertical="top" wrapText="1"/>
    </xf>
    <xf numFmtId="0" fontId="4" fillId="57" borderId="106" applyNumberFormat="0" applyProtection="0">
      <alignment horizontal="left" vertical="center" indent="1"/>
    </xf>
    <xf numFmtId="182" fontId="4" fillId="0" borderId="99">
      <alignment horizontal="justify" vertical="top" wrapText="1"/>
    </xf>
    <xf numFmtId="38" fontId="16" fillId="0" borderId="104" applyFill="0" applyBorder="0" applyAlignment="0" applyProtection="0">
      <protection locked="0"/>
    </xf>
    <xf numFmtId="0" fontId="4" fillId="58" borderId="106" applyNumberFormat="0" applyProtection="0">
      <alignment horizontal="left" vertical="center" indent="1"/>
    </xf>
    <xf numFmtId="38" fontId="16" fillId="0" borderId="104" applyFill="0" applyBorder="0" applyAlignment="0" applyProtection="0">
      <protection locked="0"/>
    </xf>
    <xf numFmtId="0" fontId="4" fillId="53" borderId="106" applyNumberFormat="0" applyProtection="0">
      <alignment horizontal="left" vertical="center" indent="1"/>
    </xf>
    <xf numFmtId="38" fontId="16" fillId="0" borderId="102" applyFill="0" applyBorder="0" applyAlignment="0" applyProtection="0">
      <protection locked="0"/>
    </xf>
    <xf numFmtId="0" fontId="4" fillId="58" borderId="106" applyNumberFormat="0" applyProtection="0">
      <alignment horizontal="left" vertical="center" indent="1"/>
    </xf>
    <xf numFmtId="38" fontId="16" fillId="0" borderId="104" applyFill="0" applyBorder="0" applyAlignment="0" applyProtection="0">
      <protection locked="0"/>
    </xf>
    <xf numFmtId="38" fontId="16" fillId="0" borderId="102" applyFill="0" applyBorder="0" applyAlignment="0" applyProtection="0">
      <protection locked="0"/>
    </xf>
    <xf numFmtId="0" fontId="4" fillId="57" borderId="106" applyNumberFormat="0" applyProtection="0">
      <alignment horizontal="left" vertical="top" indent="1"/>
    </xf>
    <xf numFmtId="0" fontId="4" fillId="41" borderId="106" applyNumberFormat="0" applyProtection="0">
      <alignment horizontal="left" vertical="top" indent="1"/>
    </xf>
    <xf numFmtId="38" fontId="16" fillId="0" borderId="102" applyFill="0" applyBorder="0" applyAlignment="0" applyProtection="0">
      <protection locked="0"/>
    </xf>
    <xf numFmtId="0" fontId="4" fillId="41" borderId="106" applyNumberFormat="0" applyProtection="0">
      <alignment horizontal="left" vertical="center" indent="1"/>
    </xf>
    <xf numFmtId="0" fontId="4" fillId="57" borderId="106" applyNumberFormat="0" applyProtection="0">
      <alignment horizontal="left" vertical="center" indent="1"/>
    </xf>
    <xf numFmtId="4" fontId="16" fillId="0" borderId="106" applyNumberFormat="0" applyProtection="0">
      <alignment horizontal="left" vertical="center" indent="1"/>
    </xf>
    <xf numFmtId="0" fontId="4" fillId="58" borderId="106" applyNumberFormat="0" applyProtection="0">
      <alignment horizontal="left" vertical="top" indent="1"/>
    </xf>
    <xf numFmtId="38" fontId="16" fillId="0" borderId="102" applyFill="0" applyBorder="0" applyAlignment="0" applyProtection="0">
      <protection locked="0"/>
    </xf>
    <xf numFmtId="0" fontId="4" fillId="58" borderId="106" applyNumberFormat="0" applyProtection="0">
      <alignment horizontal="left" vertical="center" indent="1"/>
    </xf>
    <xf numFmtId="0" fontId="4" fillId="57" borderId="106" applyNumberFormat="0" applyProtection="0">
      <alignment horizontal="left" vertical="top" indent="1"/>
    </xf>
    <xf numFmtId="0" fontId="4" fillId="41" borderId="106" applyNumberFormat="0" applyProtection="0">
      <alignment horizontal="left" vertical="center" indent="1"/>
    </xf>
    <xf numFmtId="0" fontId="4" fillId="57" borderId="106" applyNumberFormat="0" applyProtection="0">
      <alignment horizontal="left" vertical="center" indent="1"/>
    </xf>
    <xf numFmtId="38" fontId="16" fillId="0" borderId="104" applyFill="0" applyBorder="0" applyAlignment="0" applyProtection="0">
      <protection locked="0"/>
    </xf>
    <xf numFmtId="4" fontId="16" fillId="0" borderId="106" applyNumberFormat="0" applyProtection="0">
      <alignment horizontal="left" vertical="center" indent="1"/>
    </xf>
    <xf numFmtId="38" fontId="16" fillId="0" borderId="104" applyFill="0" applyBorder="0" applyAlignment="0" applyProtection="0">
      <protection locked="0"/>
    </xf>
    <xf numFmtId="4" fontId="16" fillId="36" borderId="106" applyNumberFormat="0" applyProtection="0">
      <alignment horizontal="left" vertical="center" indent="1"/>
    </xf>
    <xf numFmtId="0" fontId="4" fillId="58" borderId="106" applyNumberFormat="0" applyProtection="0">
      <alignment horizontal="left" vertical="top" indent="1"/>
    </xf>
    <xf numFmtId="38" fontId="16" fillId="0" borderId="107" applyFill="0" applyBorder="0" applyAlignment="0" applyProtection="0">
      <protection locked="0"/>
    </xf>
    <xf numFmtId="0" fontId="4" fillId="58" borderId="106" applyNumberFormat="0" applyProtection="0">
      <alignment horizontal="left" vertical="top" indent="1"/>
    </xf>
    <xf numFmtId="38" fontId="16" fillId="0" borderId="107" applyFill="0" applyBorder="0" applyAlignment="0" applyProtection="0">
      <protection locked="0"/>
    </xf>
    <xf numFmtId="10" fontId="5" fillId="38" borderId="30" applyNumberFormat="0" applyBorder="0" applyAlignment="0" applyProtection="0"/>
    <xf numFmtId="4" fontId="16" fillId="0" borderId="106" applyNumberFormat="0" applyProtection="0">
      <alignment horizontal="left" vertical="center" indent="1"/>
    </xf>
    <xf numFmtId="4" fontId="16" fillId="38" borderId="106" applyNumberFormat="0" applyProtection="0">
      <alignment horizontal="left" vertical="center" indent="1"/>
    </xf>
    <xf numFmtId="182" fontId="4" fillId="0" borderId="99">
      <alignment horizontal="justify" vertical="top" wrapText="1"/>
    </xf>
    <xf numFmtId="0" fontId="4" fillId="41" borderId="106" applyNumberFormat="0" applyProtection="0">
      <alignment horizontal="left" vertical="top" indent="1"/>
    </xf>
    <xf numFmtId="38" fontId="16" fillId="0" borderId="104" applyFill="0" applyBorder="0" applyAlignment="0" applyProtection="0">
      <protection locked="0"/>
    </xf>
    <xf numFmtId="38" fontId="16" fillId="0" borderId="104" applyFill="0" applyBorder="0" applyAlignment="0" applyProtection="0">
      <protection locked="0"/>
    </xf>
    <xf numFmtId="38" fontId="16" fillId="0" borderId="102" applyFill="0" applyBorder="0" applyAlignment="0" applyProtection="0">
      <protection locked="0"/>
    </xf>
    <xf numFmtId="182" fontId="4" fillId="0" borderId="99">
      <alignment horizontal="justify" vertical="top" wrapText="1"/>
    </xf>
    <xf numFmtId="0" fontId="4" fillId="57" borderId="106" applyNumberFormat="0" applyProtection="0">
      <alignment horizontal="left" vertical="top" indent="1"/>
    </xf>
    <xf numFmtId="0" fontId="4" fillId="53" borderId="106" applyNumberFormat="0" applyProtection="0">
      <alignment horizontal="left" vertical="center" indent="1"/>
    </xf>
    <xf numFmtId="38" fontId="16" fillId="0" borderId="102" applyFill="0" applyBorder="0" applyAlignment="0" applyProtection="0">
      <protection locked="0"/>
    </xf>
    <xf numFmtId="38" fontId="16" fillId="0" borderId="102" applyFill="0" applyBorder="0" applyAlignment="0" applyProtection="0">
      <protection locked="0"/>
    </xf>
    <xf numFmtId="0" fontId="4" fillId="57" borderId="106" applyNumberFormat="0" applyProtection="0">
      <alignment horizontal="left" vertical="center" indent="1"/>
    </xf>
    <xf numFmtId="38" fontId="16" fillId="0" borderId="104" applyFill="0" applyBorder="0" applyAlignment="0" applyProtection="0">
      <protection locked="0"/>
    </xf>
    <xf numFmtId="0" fontId="4" fillId="53" borderId="106" applyNumberFormat="0" applyProtection="0">
      <alignment horizontal="left" vertical="center" indent="1"/>
    </xf>
    <xf numFmtId="38" fontId="16" fillId="0" borderId="102" applyFill="0" applyBorder="0" applyAlignment="0" applyProtection="0">
      <protection locked="0"/>
    </xf>
    <xf numFmtId="38" fontId="16" fillId="0" borderId="102" applyFill="0" applyBorder="0" applyAlignment="0" applyProtection="0">
      <protection locked="0"/>
    </xf>
    <xf numFmtId="4" fontId="81" fillId="41" borderId="106" applyNumberFormat="0" applyProtection="0"/>
    <xf numFmtId="182" fontId="4" fillId="0" borderId="99">
      <alignment horizontal="justify" vertical="top" wrapText="1"/>
    </xf>
    <xf numFmtId="4" fontId="88" fillId="52" borderId="106" applyNumberFormat="0" applyProtection="0">
      <alignment horizontal="right" vertical="center"/>
    </xf>
    <xf numFmtId="38" fontId="16" fillId="0" borderId="102"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4" fontId="16" fillId="42" borderId="106" applyNumberFormat="0" applyProtection="0">
      <alignment horizontal="right" vertical="center"/>
    </xf>
    <xf numFmtId="38" fontId="16" fillId="0" borderId="102" applyFill="0" applyBorder="0" applyAlignment="0" applyProtection="0">
      <protection locked="0"/>
    </xf>
    <xf numFmtId="0" fontId="4" fillId="57" borderId="106" applyNumberFormat="0" applyProtection="0">
      <alignment horizontal="left" vertical="top" indent="1"/>
    </xf>
    <xf numFmtId="0" fontId="4" fillId="53" borderId="106" applyNumberFormat="0" applyProtection="0">
      <alignment horizontal="left" vertical="top" indent="1"/>
    </xf>
    <xf numFmtId="38" fontId="16" fillId="0" borderId="102" applyFill="0" applyBorder="0" applyAlignment="0" applyProtection="0">
      <protection locked="0"/>
    </xf>
    <xf numFmtId="4" fontId="16" fillId="46" borderId="106" applyNumberFormat="0" applyProtection="0">
      <alignment horizontal="right" vertical="center"/>
    </xf>
    <xf numFmtId="0" fontId="4" fillId="57" borderId="106" applyNumberFormat="0" applyProtection="0">
      <alignment horizontal="left" vertical="center" indent="1"/>
    </xf>
    <xf numFmtId="38" fontId="16" fillId="0" borderId="107" applyFill="0" applyBorder="0" applyAlignment="0" applyProtection="0">
      <protection locked="0"/>
    </xf>
    <xf numFmtId="38" fontId="16" fillId="0" borderId="102" applyFill="0" applyBorder="0" applyAlignment="0" applyProtection="0">
      <protection locked="0"/>
    </xf>
    <xf numFmtId="38" fontId="16" fillId="0" borderId="104"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0" fontId="4" fillId="53"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center" indent="1"/>
    </xf>
    <xf numFmtId="38" fontId="16" fillId="0" borderId="102" applyFill="0" applyBorder="0" applyAlignment="0" applyProtection="0">
      <protection locked="0"/>
    </xf>
    <xf numFmtId="38" fontId="16" fillId="0" borderId="107" applyFill="0" applyBorder="0" applyAlignment="0" applyProtection="0">
      <protection locked="0"/>
    </xf>
    <xf numFmtId="38" fontId="16" fillId="0" borderId="104" applyFill="0" applyBorder="0" applyAlignment="0" applyProtection="0">
      <protection locked="0"/>
    </xf>
    <xf numFmtId="38" fontId="16" fillId="0" borderId="102" applyFill="0" applyBorder="0" applyAlignment="0" applyProtection="0">
      <protection locked="0"/>
    </xf>
    <xf numFmtId="38" fontId="16" fillId="0" borderId="102" applyFill="0" applyBorder="0" applyAlignment="0" applyProtection="0">
      <protection locked="0"/>
    </xf>
    <xf numFmtId="0" fontId="4" fillId="41" borderId="106" applyNumberFormat="0" applyProtection="0">
      <alignment horizontal="left" vertical="top" indent="1"/>
    </xf>
    <xf numFmtId="4" fontId="88" fillId="52" borderId="106" applyNumberFormat="0" applyProtection="0">
      <alignment horizontal="right" vertical="center"/>
    </xf>
    <xf numFmtId="38" fontId="16" fillId="0" borderId="104" applyFill="0" applyBorder="0" applyAlignment="0" applyProtection="0">
      <protection locked="0"/>
    </xf>
    <xf numFmtId="38" fontId="16" fillId="0" borderId="102" applyFill="0" applyBorder="0" applyAlignment="0" applyProtection="0">
      <protection locked="0"/>
    </xf>
    <xf numFmtId="0" fontId="4" fillId="58" borderId="106" applyNumberFormat="0" applyProtection="0">
      <alignment horizontal="left" vertical="top" indent="1"/>
    </xf>
    <xf numFmtId="38" fontId="16" fillId="0" borderId="102" applyFill="0" applyBorder="0" applyAlignment="0" applyProtection="0">
      <protection locked="0"/>
    </xf>
    <xf numFmtId="0" fontId="4" fillId="57" borderId="106" applyNumberFormat="0" applyProtection="0">
      <alignment horizontal="left" vertical="top" indent="1"/>
    </xf>
    <xf numFmtId="0" fontId="4" fillId="57" borderId="106" applyNumberFormat="0" applyProtection="0">
      <alignment horizontal="left" vertical="top" indent="1"/>
    </xf>
    <xf numFmtId="38" fontId="16" fillId="0" borderId="107" applyFill="0" applyBorder="0" applyAlignment="0" applyProtection="0">
      <protection locked="0"/>
    </xf>
    <xf numFmtId="38" fontId="16" fillId="0" borderId="104" applyFill="0" applyBorder="0" applyAlignment="0" applyProtection="0">
      <protection locked="0"/>
    </xf>
    <xf numFmtId="0" fontId="16" fillId="41" borderId="106" applyNumberFormat="0" applyProtection="0">
      <alignment horizontal="left" vertical="top"/>
    </xf>
    <xf numFmtId="38" fontId="16" fillId="0" borderId="102" applyFill="0" applyBorder="0" applyAlignment="0" applyProtection="0">
      <protection locked="0"/>
    </xf>
    <xf numFmtId="4" fontId="88" fillId="52" borderId="106" applyNumberFormat="0" applyProtection="0">
      <alignment horizontal="right" vertical="center"/>
    </xf>
    <xf numFmtId="38" fontId="16" fillId="0" borderId="102" applyFill="0" applyBorder="0" applyAlignment="0" applyProtection="0">
      <protection locked="0"/>
    </xf>
    <xf numFmtId="38" fontId="16" fillId="0" borderId="104" applyFill="0" applyBorder="0" applyAlignment="0" applyProtection="0">
      <protection locked="0"/>
    </xf>
    <xf numFmtId="0" fontId="4" fillId="57" borderId="106" applyNumberFormat="0" applyProtection="0">
      <alignment horizontal="left" vertical="center" indent="1"/>
    </xf>
    <xf numFmtId="0" fontId="4" fillId="41" borderId="106" applyNumberFormat="0" applyProtection="0">
      <alignment horizontal="left" vertical="top" indent="1"/>
    </xf>
    <xf numFmtId="0" fontId="4" fillId="57" borderId="106" applyNumberFormat="0" applyProtection="0">
      <alignment horizontal="left" vertical="center" indent="1"/>
    </xf>
    <xf numFmtId="0" fontId="4" fillId="53" borderId="106" applyNumberFormat="0" applyProtection="0">
      <alignment horizontal="left" vertical="top" indent="1"/>
    </xf>
    <xf numFmtId="38" fontId="16" fillId="0" borderId="107" applyFill="0" applyBorder="0" applyAlignment="0" applyProtection="0">
      <protection locked="0"/>
    </xf>
    <xf numFmtId="0" fontId="4" fillId="58" borderId="106" applyNumberFormat="0" applyProtection="0">
      <alignment horizontal="left" vertical="center" indent="1"/>
    </xf>
    <xf numFmtId="38" fontId="16" fillId="0" borderId="102" applyFill="0" applyBorder="0" applyAlignment="0" applyProtection="0">
      <protection locked="0"/>
    </xf>
    <xf numFmtId="0" fontId="4" fillId="41" borderId="106" applyNumberFormat="0" applyProtection="0">
      <alignment horizontal="left" vertical="top" indent="1"/>
    </xf>
    <xf numFmtId="0" fontId="4" fillId="58" borderId="106" applyNumberFormat="0" applyProtection="0">
      <alignment horizontal="left" vertical="top" indent="1"/>
    </xf>
    <xf numFmtId="0" fontId="4" fillId="41" borderId="106" applyNumberFormat="0" applyProtection="0">
      <alignment horizontal="left" vertical="top" indent="1"/>
    </xf>
    <xf numFmtId="38" fontId="16" fillId="0" borderId="104" applyFill="0" applyBorder="0" applyAlignment="0" applyProtection="0">
      <protection locked="0"/>
    </xf>
    <xf numFmtId="0" fontId="4" fillId="41" borderId="106" applyNumberFormat="0" applyProtection="0">
      <alignment horizontal="left" vertical="top" indent="1"/>
    </xf>
    <xf numFmtId="0" fontId="4" fillId="41" borderId="106" applyNumberFormat="0" applyProtection="0">
      <alignment horizontal="left" vertical="center" indent="1"/>
    </xf>
    <xf numFmtId="38" fontId="16" fillId="0" borderId="104" applyFill="0" applyBorder="0" applyAlignment="0" applyProtection="0">
      <protection locked="0"/>
    </xf>
    <xf numFmtId="0" fontId="4" fillId="53" borderId="106" applyNumberFormat="0" applyProtection="0">
      <alignment horizontal="left" vertical="top" indent="1"/>
    </xf>
    <xf numFmtId="38" fontId="16" fillId="0" borderId="107" applyFill="0" applyBorder="0" applyAlignment="0" applyProtection="0">
      <protection locked="0"/>
    </xf>
    <xf numFmtId="4" fontId="16" fillId="0" borderId="76" applyNumberFormat="0" applyProtection="0">
      <alignment horizontal="left" vertical="center" indent="1"/>
    </xf>
    <xf numFmtId="0" fontId="4" fillId="57" borderId="106" applyNumberFormat="0" applyProtection="0">
      <alignment horizontal="left" vertical="center" indent="1"/>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82" fontId="4" fillId="0" borderId="99">
      <alignment horizontal="justify" vertical="top" wrapText="1"/>
    </xf>
    <xf numFmtId="0" fontId="4" fillId="53" borderId="106" applyNumberFormat="0" applyProtection="0">
      <alignment horizontal="left" vertical="center" indent="1"/>
    </xf>
    <xf numFmtId="182" fontId="4" fillId="0" borderId="99">
      <alignment horizontal="justify" vertical="top" wrapText="1"/>
    </xf>
    <xf numFmtId="182" fontId="4" fillId="0" borderId="99">
      <alignment horizontal="justify" vertical="top" wrapText="1"/>
    </xf>
    <xf numFmtId="0" fontId="4" fillId="41" borderId="106" applyNumberFormat="0" applyProtection="0">
      <alignment horizontal="left" vertical="center" indent="1"/>
    </xf>
    <xf numFmtId="0" fontId="4" fillId="58" borderId="106" applyNumberFormat="0" applyProtection="0">
      <alignment horizontal="left" vertical="center" indent="1"/>
    </xf>
    <xf numFmtId="0" fontId="105" fillId="65" borderId="78" applyNumberFormat="0" applyAlignment="0" applyProtection="0"/>
    <xf numFmtId="38" fontId="16" fillId="0" borderId="107" applyFill="0" applyBorder="0" applyAlignment="0" applyProtection="0">
      <protection locked="0"/>
    </xf>
    <xf numFmtId="0" fontId="91" fillId="73" borderId="80" applyNumberFormat="0" applyFont="0" applyAlignment="0" applyProtection="0"/>
    <xf numFmtId="0" fontId="109" fillId="71" borderId="81" applyNumberFormat="0" applyAlignment="0" applyProtection="0"/>
    <xf numFmtId="182" fontId="4" fillId="0" borderId="99">
      <alignment horizontal="justify" vertical="top" wrapText="1"/>
    </xf>
    <xf numFmtId="0" fontId="4" fillId="53" borderId="106" applyNumberFormat="0" applyProtection="0">
      <alignment horizontal="left" vertical="center" indent="1"/>
    </xf>
    <xf numFmtId="38" fontId="16" fillId="0" borderId="107" applyFill="0" applyBorder="0" applyAlignment="0" applyProtection="0">
      <protection locked="0"/>
    </xf>
    <xf numFmtId="38" fontId="16" fillId="0" borderId="104" applyFill="0" applyBorder="0" applyAlignment="0" applyProtection="0">
      <protection locked="0"/>
    </xf>
    <xf numFmtId="0" fontId="4" fillId="57" borderId="106" applyNumberFormat="0" applyProtection="0">
      <alignment horizontal="left" vertical="top" indent="1"/>
    </xf>
    <xf numFmtId="182" fontId="4" fillId="0" borderId="99">
      <alignment horizontal="justify" vertical="top" wrapText="1"/>
    </xf>
    <xf numFmtId="0" fontId="4" fillId="53" borderId="106" applyNumberFormat="0" applyProtection="0">
      <alignment horizontal="left" vertical="center" indent="1"/>
    </xf>
    <xf numFmtId="4" fontId="16" fillId="0" borderId="106" applyNumberFormat="0" applyProtection="0">
      <alignment horizontal="left" vertical="center" indent="1"/>
    </xf>
    <xf numFmtId="38" fontId="16" fillId="0" borderId="104" applyFill="0" applyBorder="0" applyAlignment="0" applyProtection="0">
      <protection locked="0"/>
    </xf>
    <xf numFmtId="182" fontId="4" fillId="0" borderId="99">
      <alignment horizontal="justify" vertical="top" wrapText="1"/>
    </xf>
    <xf numFmtId="38" fontId="16" fillId="0" borderId="104" applyFill="0" applyBorder="0" applyAlignment="0" applyProtection="0">
      <protection locked="0"/>
    </xf>
    <xf numFmtId="182" fontId="4" fillId="0" borderId="99">
      <alignment horizontal="justify" vertical="top" wrapText="1"/>
    </xf>
    <xf numFmtId="0" fontId="105" fillId="65" borderId="78" applyNumberFormat="0" applyAlignment="0" applyProtection="0"/>
    <xf numFmtId="0" fontId="4" fillId="0" borderId="0"/>
    <xf numFmtId="0" fontId="4" fillId="58" borderId="106" applyNumberFormat="0" applyProtection="0">
      <alignment horizontal="left" vertical="top" indent="1"/>
    </xf>
    <xf numFmtId="4" fontId="81" fillId="40" borderId="106" applyNumberFormat="0" applyProtection="0">
      <alignment horizontal="left" vertical="center" indent="1"/>
    </xf>
    <xf numFmtId="0" fontId="4" fillId="53" borderId="106" applyNumberFormat="0" applyProtection="0">
      <alignment horizontal="left" vertical="top" indent="1"/>
    </xf>
    <xf numFmtId="0" fontId="4" fillId="57" borderId="106" applyNumberFormat="0" applyProtection="0">
      <alignment horizontal="left" vertical="center" indent="1"/>
    </xf>
    <xf numFmtId="0" fontId="4" fillId="58" borderId="106" applyNumberFormat="0" applyProtection="0">
      <alignment horizontal="left" vertical="center" indent="1"/>
    </xf>
    <xf numFmtId="0" fontId="4" fillId="0" borderId="0"/>
    <xf numFmtId="0" fontId="105" fillId="65" borderId="78" applyNumberFormat="0" applyAlignment="0" applyProtection="0"/>
    <xf numFmtId="38" fontId="16" fillId="0" borderId="102" applyFill="0" applyBorder="0" applyAlignment="0" applyProtection="0">
      <protection locked="0"/>
    </xf>
    <xf numFmtId="4" fontId="16" fillId="50" borderId="106" applyNumberFormat="0" applyProtection="0">
      <alignment horizontal="right" vertical="center"/>
    </xf>
    <xf numFmtId="182" fontId="4" fillId="0" borderId="99">
      <alignment horizontal="justify" vertical="top" wrapText="1"/>
    </xf>
    <xf numFmtId="38" fontId="16" fillId="0" borderId="102" applyFill="0" applyBorder="0" applyAlignment="0" applyProtection="0">
      <protection locked="0"/>
    </xf>
    <xf numFmtId="0" fontId="91" fillId="73" borderId="80" applyNumberFormat="0" applyFont="0" applyAlignment="0" applyProtection="0"/>
    <xf numFmtId="0" fontId="4" fillId="41" borderId="106" applyNumberFormat="0" applyProtection="0">
      <alignment horizontal="left" vertical="center" indent="1"/>
    </xf>
    <xf numFmtId="182" fontId="4" fillId="0" borderId="99">
      <alignment horizontal="justify" vertical="top" wrapText="1"/>
    </xf>
    <xf numFmtId="0" fontId="4" fillId="41" borderId="106" applyNumberFormat="0" applyProtection="0">
      <alignment horizontal="left" vertical="center" indent="1"/>
    </xf>
    <xf numFmtId="0" fontId="105" fillId="65" borderId="78" applyNumberFormat="0" applyAlignment="0" applyProtection="0"/>
    <xf numFmtId="38" fontId="16" fillId="0" borderId="107" applyFill="0" applyBorder="0" applyAlignment="0" applyProtection="0">
      <protection locked="0"/>
    </xf>
    <xf numFmtId="38" fontId="16" fillId="0" borderId="104" applyFill="0" applyBorder="0" applyAlignment="0" applyProtection="0">
      <protection locked="0"/>
    </xf>
    <xf numFmtId="0" fontId="4" fillId="57" borderId="106" applyNumberFormat="0" applyProtection="0">
      <alignment horizontal="left" vertical="center" indent="1"/>
    </xf>
    <xf numFmtId="0" fontId="105" fillId="65" borderId="78" applyNumberFormat="0" applyAlignment="0" applyProtection="0"/>
    <xf numFmtId="0" fontId="4" fillId="57" borderId="106" applyNumberFormat="0" applyProtection="0">
      <alignment horizontal="left" vertical="center" indent="1"/>
    </xf>
    <xf numFmtId="4" fontId="88" fillId="52" borderId="106" applyNumberFormat="0" applyProtection="0">
      <alignment horizontal="right" vertical="center"/>
    </xf>
    <xf numFmtId="38" fontId="16" fillId="0" borderId="104" applyFill="0" applyBorder="0" applyAlignment="0" applyProtection="0">
      <protection locked="0"/>
    </xf>
    <xf numFmtId="0" fontId="4" fillId="58" borderId="106" applyNumberFormat="0" applyProtection="0">
      <alignment horizontal="left" vertical="top" indent="1"/>
    </xf>
    <xf numFmtId="0" fontId="4" fillId="57" borderId="106" applyNumberFormat="0" applyProtection="0">
      <alignment horizontal="left" vertical="center" indent="1"/>
    </xf>
    <xf numFmtId="38" fontId="16" fillId="0" borderId="102" applyFill="0" applyBorder="0" applyAlignment="0" applyProtection="0">
      <protection locked="0"/>
    </xf>
    <xf numFmtId="0" fontId="4" fillId="57" borderId="106" applyNumberFormat="0" applyProtection="0">
      <alignment horizontal="left" vertical="top" indent="1"/>
    </xf>
    <xf numFmtId="182" fontId="4" fillId="0" borderId="99">
      <alignment horizontal="justify" vertical="top" wrapText="1"/>
    </xf>
    <xf numFmtId="38" fontId="16" fillId="0" borderId="107" applyFill="0" applyBorder="0" applyAlignment="0" applyProtection="0">
      <protection locked="0"/>
    </xf>
    <xf numFmtId="0" fontId="4" fillId="58" borderId="106" applyNumberFormat="0" applyProtection="0">
      <alignment horizontal="left" vertical="center" indent="1"/>
    </xf>
    <xf numFmtId="38" fontId="16" fillId="0" borderId="104" applyFill="0" applyBorder="0" applyAlignment="0" applyProtection="0">
      <protection locked="0"/>
    </xf>
    <xf numFmtId="38" fontId="16" fillId="0" borderId="102" applyFill="0" applyBorder="0" applyAlignment="0" applyProtection="0">
      <protection locked="0"/>
    </xf>
    <xf numFmtId="38" fontId="16" fillId="0" borderId="107" applyFill="0" applyBorder="0" applyAlignment="0" applyProtection="0">
      <protection locked="0"/>
    </xf>
    <xf numFmtId="38" fontId="16" fillId="0" borderId="102" applyFill="0" applyBorder="0" applyAlignment="0" applyProtection="0">
      <protection locked="0"/>
    </xf>
    <xf numFmtId="182" fontId="4" fillId="0" borderId="99">
      <alignment horizontal="justify" vertical="top" wrapText="1"/>
    </xf>
    <xf numFmtId="38" fontId="16" fillId="0" borderId="104" applyFill="0" applyBorder="0" applyAlignment="0" applyProtection="0">
      <protection locked="0"/>
    </xf>
    <xf numFmtId="38" fontId="16" fillId="0" borderId="104" applyFill="0" applyBorder="0" applyAlignment="0" applyProtection="0">
      <protection locked="0"/>
    </xf>
    <xf numFmtId="38" fontId="16" fillId="0" borderId="104" applyFill="0" applyBorder="0" applyAlignment="0" applyProtection="0">
      <protection locked="0"/>
    </xf>
    <xf numFmtId="38" fontId="16" fillId="0" borderId="104" applyFill="0" applyBorder="0" applyAlignment="0" applyProtection="0">
      <protection locked="0"/>
    </xf>
    <xf numFmtId="182" fontId="4" fillId="0" borderId="99">
      <alignment horizontal="justify" vertical="top" wrapText="1"/>
    </xf>
    <xf numFmtId="4" fontId="88" fillId="52" borderId="106" applyNumberFormat="0" applyProtection="0">
      <alignment horizontal="right" vertical="center"/>
    </xf>
    <xf numFmtId="0" fontId="105" fillId="65" borderId="78" applyNumberFormat="0" applyAlignment="0" applyProtection="0"/>
    <xf numFmtId="0" fontId="105" fillId="65" borderId="78" applyNumberFormat="0" applyAlignment="0" applyProtection="0"/>
    <xf numFmtId="4" fontId="16" fillId="44" borderId="106" applyNumberFormat="0" applyProtection="0">
      <alignment horizontal="right" vertical="center"/>
    </xf>
    <xf numFmtId="0" fontId="4" fillId="58" borderId="106" applyNumberFormat="0" applyProtection="0">
      <alignment horizontal="left" vertical="center" indent="1"/>
    </xf>
    <xf numFmtId="0" fontId="4" fillId="41" borderId="106" applyNumberFormat="0" applyProtection="0">
      <alignment horizontal="left" vertical="center" indent="1"/>
    </xf>
    <xf numFmtId="38" fontId="16" fillId="0" borderId="104" applyFill="0" applyBorder="0" applyAlignment="0" applyProtection="0">
      <protection locked="0"/>
    </xf>
    <xf numFmtId="0" fontId="4" fillId="53" borderId="106" applyNumberFormat="0" applyProtection="0">
      <alignment horizontal="left" vertical="top" indent="1"/>
    </xf>
    <xf numFmtId="182" fontId="4" fillId="0" borderId="99">
      <alignment horizontal="justify" vertical="top" wrapTex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53" borderId="106" applyNumberFormat="0" applyProtection="0">
      <alignment horizontal="left" vertical="center" indent="1"/>
    </xf>
    <xf numFmtId="38" fontId="16" fillId="0" borderId="104" applyFill="0" applyBorder="0" applyAlignment="0" applyProtection="0">
      <protection locked="0"/>
    </xf>
    <xf numFmtId="38" fontId="16" fillId="0" borderId="102" applyFill="0" applyBorder="0" applyAlignment="0" applyProtection="0">
      <protection locked="0"/>
    </xf>
    <xf numFmtId="38" fontId="16" fillId="0" borderId="107" applyFill="0" applyBorder="0" applyAlignment="0" applyProtection="0">
      <protection locked="0"/>
    </xf>
    <xf numFmtId="0" fontId="105" fillId="65" borderId="78" applyNumberFormat="0" applyAlignment="0" applyProtection="0"/>
    <xf numFmtId="38" fontId="16" fillId="0" borderId="102" applyFill="0" applyBorder="0" applyAlignment="0" applyProtection="0">
      <protection locked="0"/>
    </xf>
    <xf numFmtId="0" fontId="4" fillId="57" borderId="106" applyNumberFormat="0" applyProtection="0">
      <alignment horizontal="left" vertical="top" indent="1"/>
    </xf>
    <xf numFmtId="38" fontId="16" fillId="0" borderId="104" applyFill="0" applyBorder="0" applyAlignment="0" applyProtection="0">
      <protection locked="0"/>
    </xf>
    <xf numFmtId="4" fontId="16" fillId="0" borderId="76" applyNumberFormat="0" applyProtection="0">
      <alignment horizontal="right" vertical="center"/>
    </xf>
    <xf numFmtId="0" fontId="4" fillId="58" borderId="106" applyNumberFormat="0" applyProtection="0">
      <alignment horizontal="left" vertical="top" indent="1"/>
    </xf>
    <xf numFmtId="38" fontId="16" fillId="0" borderId="102" applyFill="0" applyBorder="0" applyAlignment="0" applyProtection="0">
      <protection locked="0"/>
    </xf>
    <xf numFmtId="4" fontId="81" fillId="40" borderId="106" applyNumberFormat="0" applyProtection="0">
      <alignment horizontal="left" vertical="center" indent="1"/>
    </xf>
    <xf numFmtId="4" fontId="81" fillId="41" borderId="76" applyNumberFormat="0" applyProtection="0"/>
    <xf numFmtId="0" fontId="105" fillId="65" borderId="78" applyNumberFormat="0" applyAlignment="0" applyProtection="0"/>
    <xf numFmtId="4" fontId="81" fillId="40" borderId="76" applyNumberFormat="0" applyProtection="0">
      <alignment horizontal="left" vertical="center" indent="1"/>
    </xf>
    <xf numFmtId="38" fontId="16" fillId="0" borderId="104" applyFill="0" applyBorder="0" applyAlignment="0" applyProtection="0">
      <protection locked="0"/>
    </xf>
    <xf numFmtId="38" fontId="16" fillId="0" borderId="102" applyFill="0" applyBorder="0" applyAlignment="0" applyProtection="0">
      <protection locked="0"/>
    </xf>
    <xf numFmtId="0" fontId="4" fillId="58" borderId="106" applyNumberFormat="0" applyProtection="0">
      <alignment horizontal="left" vertical="top" indent="1"/>
    </xf>
    <xf numFmtId="38" fontId="16" fillId="0" borderId="102" applyFill="0" applyBorder="0" applyAlignment="0" applyProtection="0">
      <protection locked="0"/>
    </xf>
    <xf numFmtId="0" fontId="4" fillId="41" borderId="106" applyNumberFormat="0" applyProtection="0">
      <alignment horizontal="left" vertical="top" indent="1"/>
    </xf>
    <xf numFmtId="38" fontId="16" fillId="0" borderId="104" applyFill="0" applyBorder="0" applyAlignment="0" applyProtection="0">
      <protection locked="0"/>
    </xf>
    <xf numFmtId="0" fontId="4" fillId="57" borderId="106" applyNumberFormat="0" applyProtection="0">
      <alignment horizontal="left" vertical="top" indent="1"/>
    </xf>
    <xf numFmtId="0" fontId="4" fillId="53" borderId="106" applyNumberFormat="0" applyProtection="0">
      <alignment horizontal="left" vertical="top" indent="1"/>
    </xf>
    <xf numFmtId="0" fontId="4" fillId="41" borderId="106" applyNumberFormat="0" applyProtection="0">
      <alignment horizontal="left" vertical="top" indent="1"/>
    </xf>
    <xf numFmtId="38" fontId="16" fillId="0" borderId="107" applyFill="0" applyBorder="0" applyAlignment="0" applyProtection="0">
      <protection locked="0"/>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0" borderId="106" applyNumberFormat="0" applyProtection="0">
      <alignment horizontal="left" vertical="center" indent="1"/>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0" fontId="16" fillId="41" borderId="76" applyNumberFormat="0" applyProtection="0">
      <alignment horizontal="left" vertical="top"/>
    </xf>
    <xf numFmtId="38" fontId="16" fillId="0" borderId="104" applyFill="0" applyBorder="0" applyAlignment="0" applyProtection="0">
      <protection locked="0"/>
    </xf>
    <xf numFmtId="0" fontId="4" fillId="41" borderId="106" applyNumberFormat="0" applyProtection="0">
      <alignment horizontal="left" vertical="top" indent="1"/>
    </xf>
    <xf numFmtId="4" fontId="81" fillId="41" borderId="76" applyNumberFormat="0" applyProtection="0"/>
    <xf numFmtId="0" fontId="16" fillId="41" borderId="76" applyNumberFormat="0" applyProtection="0">
      <alignment horizontal="left" vertical="top"/>
    </xf>
    <xf numFmtId="4" fontId="16" fillId="0" borderId="76" applyNumberFormat="0" applyProtection="0">
      <alignment horizontal="right" vertical="center"/>
    </xf>
    <xf numFmtId="4" fontId="81" fillId="40" borderId="76" applyNumberFormat="0" applyProtection="0">
      <alignment horizontal="left" vertical="center" indent="1"/>
    </xf>
    <xf numFmtId="4" fontId="16" fillId="0" borderId="76" applyNumberFormat="0" applyProtection="0">
      <alignment horizontal="left" vertical="center" indent="1"/>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4" fontId="16" fillId="0" borderId="76" applyNumberFormat="0" applyProtection="0">
      <alignment horizontal="right" vertical="center"/>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4" fontId="81" fillId="40" borderId="106" applyNumberFormat="0" applyProtection="0">
      <alignment horizontal="left" vertical="center" indent="1"/>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0" fontId="4" fillId="41" borderId="106" applyNumberFormat="0" applyProtection="0">
      <alignment horizontal="left" vertical="center" indent="1"/>
    </xf>
    <xf numFmtId="10" fontId="5" fillId="38" borderId="30" applyNumberFormat="0" applyBorder="0" applyAlignment="0" applyProtection="0"/>
    <xf numFmtId="0" fontId="4" fillId="58" borderId="106" applyNumberFormat="0" applyProtection="0">
      <alignment horizontal="left" vertical="center" indent="1"/>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4" fontId="16" fillId="0" borderId="76" applyNumberFormat="0" applyProtection="0">
      <alignment horizontal="left" vertical="center" indent="1"/>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4" fontId="81" fillId="40" borderId="76" applyNumberFormat="0" applyProtection="0">
      <alignment horizontal="left" vertical="center" indent="1"/>
    </xf>
    <xf numFmtId="10" fontId="5" fillId="38" borderId="30" applyNumberFormat="0" applyBorder="0" applyAlignment="0" applyProtection="0"/>
    <xf numFmtId="0" fontId="16" fillId="41" borderId="76" applyNumberFormat="0" applyProtection="0">
      <alignment horizontal="left" vertical="top"/>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4" fontId="81" fillId="41" borderId="76" applyNumberForma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0" fontId="16" fillId="41" borderId="76" applyNumberFormat="0" applyProtection="0">
      <alignment horizontal="left" vertical="top"/>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4" fontId="16" fillId="0" borderId="106" applyNumberFormat="0" applyProtection="0">
      <alignment horizontal="right" vertical="center"/>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4" fontId="81" fillId="41" borderId="76" applyNumberForma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0" fontId="4" fillId="57" borderId="106" applyNumberFormat="0" applyProtection="0">
      <alignment horizontal="left" vertical="top" indent="1"/>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0" fontId="16" fillId="41" borderId="76" applyNumberFormat="0" applyProtection="0">
      <alignment horizontal="left" vertical="top"/>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4" fontId="81" fillId="41" borderId="76" applyNumberFormat="0" applyProtection="0"/>
    <xf numFmtId="10" fontId="5" fillId="38" borderId="30" applyNumberFormat="0" applyBorder="0" applyAlignment="0" applyProtection="0"/>
    <xf numFmtId="10" fontId="5" fillId="38" borderId="30" applyNumberFormat="0" applyBorder="0" applyAlignment="0" applyProtection="0"/>
    <xf numFmtId="4" fontId="16" fillId="0" borderId="76" applyNumberFormat="0" applyProtection="0">
      <alignment horizontal="right" vertical="center"/>
    </xf>
    <xf numFmtId="4" fontId="16" fillId="0" borderId="76" applyNumberFormat="0" applyProtection="0">
      <alignment horizontal="right" vertical="center"/>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4" fontId="81" fillId="40" borderId="76" applyNumberFormat="0" applyProtection="0">
      <alignment horizontal="left" vertical="center" indent="1"/>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4" fontId="16" fillId="36" borderId="100" applyNumberFormat="0" applyProtection="0">
      <alignment horizontal="righ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0" fontId="16" fillId="41" borderId="76" applyNumberFormat="0" applyProtection="0">
      <alignment horizontal="left" vertical="top"/>
    </xf>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10" fontId="5" fillId="38" borderId="30" applyNumberFormat="0" applyBorder="0" applyAlignment="0" applyProtection="0"/>
    <xf numFmtId="0" fontId="4" fillId="41" borderId="106" applyNumberFormat="0" applyProtection="0">
      <alignment horizontal="left" vertical="top" indent="1"/>
    </xf>
    <xf numFmtId="10" fontId="5" fillId="38" borderId="30" applyNumberFormat="0" applyBorder="0" applyAlignment="0" applyProtection="0"/>
    <xf numFmtId="0" fontId="4" fillId="53" borderId="106" applyNumberFormat="0" applyProtection="0">
      <alignment horizontal="left" vertical="top" inden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0" fontId="4" fillId="58" borderId="106" applyNumberFormat="0" applyProtection="0">
      <alignment horizontal="left" vertical="top" indent="1"/>
    </xf>
    <xf numFmtId="0" fontId="94" fillId="71" borderId="78" applyNumberFormat="0" applyAlignment="0" applyProtection="0"/>
    <xf numFmtId="0" fontId="91" fillId="73" borderId="80" applyNumberFormat="0" applyFont="0" applyAlignment="0" applyProtection="0"/>
    <xf numFmtId="0" fontId="159" fillId="0" borderId="79"/>
    <xf numFmtId="0" fontId="105" fillId="65" borderId="78" applyNumberFormat="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0" fontId="160" fillId="81" borderId="79"/>
    <xf numFmtId="0" fontId="91" fillId="73" borderId="80" applyNumberFormat="0" applyFont="0" applyAlignment="0" applyProtection="0"/>
    <xf numFmtId="0" fontId="109" fillId="71" borderId="81" applyNumberFormat="0" applyAlignment="0" applyProtection="0"/>
    <xf numFmtId="182" fontId="4" fillId="0" borderId="99">
      <alignment horizontal="justify" vertical="top" wrapText="1"/>
    </xf>
    <xf numFmtId="0" fontId="159" fillId="0" borderId="79"/>
    <xf numFmtId="0" fontId="127" fillId="0" borderId="82" applyNumberFormat="0" applyFill="0" applyAlignment="0" applyProtection="0"/>
    <xf numFmtId="0" fontId="127" fillId="0" borderId="82" applyNumberFormat="0" applyFill="0" applyAlignment="0" applyProtection="0"/>
    <xf numFmtId="0" fontId="160" fillId="0" borderId="79"/>
    <xf numFmtId="0" fontId="94" fillId="71" borderId="78" applyNumberFormat="0" applyAlignment="0" applyProtection="0"/>
    <xf numFmtId="10" fontId="5" fillId="38" borderId="77" applyNumberFormat="0" applyBorder="0" applyAlignment="0" applyProtection="0"/>
    <xf numFmtId="10" fontId="5" fillId="38" borderId="77" applyNumberFormat="0" applyBorder="0" applyAlignment="0" applyProtection="0"/>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0" fontId="5" fillId="38" borderId="77" applyNumberFormat="0" applyBorder="0" applyAlignment="0" applyProtection="0"/>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0" fontId="5" fillId="38" borderId="77" applyNumberFormat="0" applyBorder="0" applyAlignment="0" applyProtection="0"/>
    <xf numFmtId="182" fontId="4" fillId="0" borderId="99">
      <alignment horizontal="justify" vertical="top" wrapText="1"/>
    </xf>
    <xf numFmtId="182" fontId="4" fillId="0" borderId="99">
      <alignment horizontal="justify" vertical="top" wrapText="1"/>
    </xf>
    <xf numFmtId="10" fontId="5" fillId="38" borderId="77" applyNumberFormat="0" applyBorder="0" applyAlignment="0" applyProtection="0"/>
    <xf numFmtId="182" fontId="4" fillId="0" borderId="99">
      <alignment horizontal="justify" vertical="top" wrapText="1"/>
    </xf>
    <xf numFmtId="182" fontId="4" fillId="0" borderId="99">
      <alignment horizontal="justify" vertical="top" wrapText="1"/>
    </xf>
    <xf numFmtId="10" fontId="5" fillId="38" borderId="77" applyNumberFormat="0" applyBorder="0" applyAlignment="0" applyProtection="0"/>
    <xf numFmtId="182" fontId="4" fillId="0" borderId="99">
      <alignment horizontal="justify" vertical="top" wrapText="1"/>
    </xf>
    <xf numFmtId="182" fontId="4" fillId="0" borderId="99">
      <alignment horizontal="justify" vertical="top" wrapText="1"/>
    </xf>
    <xf numFmtId="10" fontId="5" fillId="38" borderId="77" applyNumberFormat="0" applyBorder="0" applyAlignment="0" applyProtection="0"/>
    <xf numFmtId="182" fontId="4" fillId="0" borderId="99">
      <alignment horizontal="justify" vertical="top" wrapText="1"/>
    </xf>
    <xf numFmtId="4" fontId="16" fillId="0" borderId="76" applyNumberFormat="0" applyProtection="0">
      <alignment horizontal="left" vertical="center" inden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4" fontId="16" fillId="38" borderId="106" applyNumberFormat="0" applyProtection="0">
      <alignment vertical="center"/>
    </xf>
    <xf numFmtId="10" fontId="5" fillId="38" borderId="77" applyNumberFormat="0" applyBorder="0" applyAlignment="0" applyProtection="0"/>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0" fontId="5" fillId="38" borderId="77" applyNumberFormat="0" applyBorder="0" applyAlignment="0" applyProtection="0"/>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0" fontId="5" fillId="38" borderId="77" applyNumberFormat="0" applyBorder="0" applyAlignment="0" applyProtection="0"/>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10" fontId="5" fillId="38" borderId="77" applyNumberFormat="0" applyBorder="0" applyAlignment="0" applyProtection="0"/>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0" fontId="4" fillId="58" borderId="106" applyNumberFormat="0" applyProtection="0">
      <alignment horizontal="left" vertical="top"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82" fontId="4" fillId="0" borderId="99">
      <alignment horizontal="justify" vertical="top" wrapText="1"/>
    </xf>
    <xf numFmtId="182" fontId="4" fillId="0" borderId="99">
      <alignment horizontal="justify" vertical="top" wrapText="1"/>
    </xf>
    <xf numFmtId="182" fontId="4" fillId="0" borderId="99">
      <alignment horizontal="justify" vertical="top" wrapText="1"/>
    </xf>
    <xf numFmtId="0" fontId="105" fillId="65" borderId="78" applyNumberFormat="0" applyAlignment="0" applyProtection="0"/>
    <xf numFmtId="0" fontId="91" fillId="73" borderId="80" applyNumberFormat="0" applyFont="0" applyAlignment="0" applyProtection="0"/>
    <xf numFmtId="0" fontId="109" fillId="71" borderId="81" applyNumberFormat="0" applyAlignment="0" applyProtection="0"/>
    <xf numFmtId="182" fontId="4" fillId="0" borderId="99">
      <alignment horizontal="justify" vertical="top" wrapText="1"/>
    </xf>
    <xf numFmtId="0" fontId="127" fillId="0" borderId="82" applyNumberFormat="0" applyFill="0" applyAlignment="0" applyProtection="0"/>
    <xf numFmtId="0" fontId="127" fillId="0" borderId="82" applyNumberFormat="0" applyFill="0" applyAlignment="0" applyProtection="0"/>
    <xf numFmtId="0" fontId="127" fillId="0" borderId="82" applyNumberFormat="0" applyFill="0" applyAlignment="0" applyProtection="0"/>
    <xf numFmtId="0" fontId="127" fillId="0" borderId="82" applyNumberFormat="0" applyFill="0" applyAlignment="0" applyProtection="0"/>
    <xf numFmtId="0" fontId="127" fillId="0" borderId="82" applyNumberFormat="0" applyFill="0" applyAlignment="0" applyProtection="0"/>
    <xf numFmtId="0" fontId="127" fillId="0" borderId="82" applyNumberFormat="0" applyFill="0" applyAlignment="0" applyProtection="0"/>
    <xf numFmtId="182" fontId="4" fillId="0" borderId="99">
      <alignment horizontal="justify" vertical="top" wrapText="1"/>
    </xf>
    <xf numFmtId="0" fontId="109" fillId="71" borderId="81" applyNumberFormat="0" applyAlignment="0" applyProtection="0"/>
    <xf numFmtId="0" fontId="109" fillId="71" borderId="81" applyNumberFormat="0" applyAlignment="0" applyProtection="0"/>
    <xf numFmtId="0" fontId="127" fillId="0" borderId="82" applyNumberFormat="0" applyFill="0" applyAlignment="0" applyProtection="0"/>
    <xf numFmtId="0" fontId="109" fillId="71" borderId="81" applyNumberFormat="0" applyAlignment="0" applyProtection="0"/>
    <xf numFmtId="182" fontId="4" fillId="0" borderId="99">
      <alignment horizontal="justify" vertical="top" wrapText="1"/>
    </xf>
    <xf numFmtId="0" fontId="94" fillId="71" borderId="78" applyNumberFormat="0" applyAlignment="0" applyProtection="0"/>
    <xf numFmtId="0" fontId="127" fillId="0" borderId="82" applyNumberFormat="0" applyFill="0" applyAlignment="0" applyProtection="0"/>
    <xf numFmtId="0" fontId="127" fillId="0" borderId="82" applyNumberFormat="0" applyFill="0" applyAlignment="0" applyProtection="0"/>
    <xf numFmtId="182" fontId="4" fillId="0" borderId="99">
      <alignment horizontal="justify" vertical="top" wrapText="1"/>
    </xf>
    <xf numFmtId="0" fontId="105" fillId="65" borderId="78" applyNumberFormat="0" applyAlignment="0" applyProtection="0"/>
    <xf numFmtId="0" fontId="109" fillId="71" borderId="81" applyNumberFormat="0" applyAlignment="0" applyProtection="0"/>
    <xf numFmtId="0" fontId="105" fillId="65" borderId="78" applyNumberFormat="0" applyAlignment="0" applyProtection="0"/>
    <xf numFmtId="0" fontId="127" fillId="0" borderId="82" applyNumberFormat="0" applyFill="0" applyAlignment="0" applyProtection="0"/>
    <xf numFmtId="0" fontId="91" fillId="73" borderId="80" applyNumberFormat="0" applyFont="0" applyAlignment="0" applyProtection="0"/>
    <xf numFmtId="182" fontId="4" fillId="0" borderId="99">
      <alignment horizontal="justify" vertical="top" wrapText="1"/>
    </xf>
    <xf numFmtId="0" fontId="91" fillId="73" borderId="80" applyNumberFormat="0" applyFont="0" applyAlignment="0" applyProtection="0"/>
    <xf numFmtId="0" fontId="127" fillId="0" borderId="82" applyNumberFormat="0" applyFill="0" applyAlignment="0" applyProtection="0"/>
    <xf numFmtId="182" fontId="4" fillId="0" borderId="99">
      <alignment horizontal="justify" vertical="top" wrapText="1"/>
    </xf>
    <xf numFmtId="0" fontId="94" fillId="71" borderId="78" applyNumberFormat="0" applyAlignment="0" applyProtection="0"/>
    <xf numFmtId="0" fontId="105" fillId="65" borderId="78" applyNumberFormat="0" applyAlignment="0" applyProtection="0"/>
    <xf numFmtId="0" fontId="94" fillId="71" borderId="78" applyNumberFormat="0" applyAlignment="0" applyProtection="0"/>
    <xf numFmtId="0" fontId="105" fillId="65" borderId="78" applyNumberFormat="0" applyAlignment="0" applyProtection="0"/>
    <xf numFmtId="0" fontId="94" fillId="71" borderId="78" applyNumberFormat="0" applyAlignment="0" applyProtection="0"/>
    <xf numFmtId="0" fontId="94" fillId="71" borderId="78" applyNumberFormat="0" applyAlignment="0" applyProtection="0"/>
    <xf numFmtId="0" fontId="127" fillId="0" borderId="82" applyNumberFormat="0" applyFill="0" applyAlignment="0" applyProtection="0"/>
    <xf numFmtId="0" fontId="91" fillId="73" borderId="80" applyNumberFormat="0" applyFont="0" applyAlignment="0" applyProtection="0"/>
    <xf numFmtId="0" fontId="127" fillId="0" borderId="82" applyNumberFormat="0" applyFill="0" applyAlignment="0" applyProtection="0"/>
    <xf numFmtId="182" fontId="4" fillId="0" borderId="99">
      <alignment horizontal="justify" vertical="top" wrapText="1"/>
    </xf>
    <xf numFmtId="0" fontId="94" fillId="71" borderId="78" applyNumberFormat="0" applyAlignment="0" applyProtection="0"/>
    <xf numFmtId="0" fontId="91" fillId="73" borderId="80" applyNumberFormat="0" applyFont="0" applyAlignment="0" applyProtection="0"/>
    <xf numFmtId="0" fontId="94" fillId="71" borderId="78" applyNumberFormat="0" applyAlignment="0" applyProtection="0"/>
    <xf numFmtId="0" fontId="127" fillId="0" borderId="82" applyNumberFormat="0" applyFill="0" applyAlignment="0" applyProtection="0"/>
    <xf numFmtId="0" fontId="109" fillId="71" borderId="81" applyNumberFormat="0" applyAlignment="0" applyProtection="0"/>
    <xf numFmtId="182" fontId="4" fillId="0" borderId="99">
      <alignment horizontal="justify" vertical="top" wrapText="1"/>
    </xf>
    <xf numFmtId="0" fontId="91" fillId="73" borderId="80" applyNumberFormat="0" applyFont="0" applyAlignment="0" applyProtection="0"/>
    <xf numFmtId="0" fontId="94" fillId="71" borderId="78" applyNumberFormat="0" applyAlignment="0" applyProtection="0"/>
    <xf numFmtId="182" fontId="4" fillId="0" borderId="99">
      <alignment horizontal="justify" vertical="top" wrapText="1"/>
    </xf>
    <xf numFmtId="0" fontId="105" fillId="65" borderId="78" applyNumberFormat="0" applyAlignment="0" applyProtection="0"/>
    <xf numFmtId="0" fontId="91" fillId="73" borderId="80" applyNumberFormat="0" applyFont="0" applyAlignment="0" applyProtection="0"/>
    <xf numFmtId="0" fontId="127" fillId="0" borderId="82" applyNumberFormat="0" applyFill="0" applyAlignment="0" applyProtection="0"/>
    <xf numFmtId="0" fontId="105" fillId="65" borderId="78" applyNumberFormat="0" applyAlignment="0" applyProtection="0"/>
    <xf numFmtId="0" fontId="127" fillId="0" borderId="82" applyNumberFormat="0" applyFill="0" applyAlignment="0" applyProtection="0"/>
    <xf numFmtId="0" fontId="109" fillId="71" borderId="81" applyNumberFormat="0" applyAlignment="0" applyProtection="0"/>
    <xf numFmtId="0" fontId="109" fillId="71" borderId="81" applyNumberFormat="0" applyAlignment="0" applyProtection="0"/>
    <xf numFmtId="0" fontId="127" fillId="0" borderId="82" applyNumberFormat="0" applyFill="0" applyAlignment="0" applyProtection="0"/>
    <xf numFmtId="0" fontId="127" fillId="0" borderId="82" applyNumberFormat="0" applyFill="0" applyAlignment="0" applyProtection="0"/>
    <xf numFmtId="0" fontId="91" fillId="73" borderId="80" applyNumberFormat="0" applyFont="0" applyAlignment="0" applyProtection="0"/>
    <xf numFmtId="0" fontId="105" fillId="65" borderId="78" applyNumberFormat="0" applyAlignment="0" applyProtection="0"/>
    <xf numFmtId="182" fontId="4" fillId="0" borderId="99">
      <alignment horizontal="justify" vertical="top" wrapText="1"/>
    </xf>
    <xf numFmtId="0" fontId="91" fillId="73" borderId="80" applyNumberFormat="0" applyFont="0" applyAlignment="0" applyProtection="0"/>
    <xf numFmtId="0" fontId="109" fillId="71" borderId="81" applyNumberFormat="0" applyAlignment="0" applyProtection="0"/>
    <xf numFmtId="0" fontId="94" fillId="71" borderId="78" applyNumberFormat="0" applyAlignment="0" applyProtection="0"/>
    <xf numFmtId="0" fontId="105" fillId="65" borderId="78" applyNumberFormat="0" applyAlignment="0" applyProtection="0"/>
    <xf numFmtId="0" fontId="109" fillId="71" borderId="81" applyNumberFormat="0" applyAlignment="0" applyProtection="0"/>
    <xf numFmtId="0" fontId="127" fillId="0" borderId="82" applyNumberFormat="0" applyFill="0" applyAlignment="0" applyProtection="0"/>
    <xf numFmtId="0" fontId="105" fillId="65" borderId="78" applyNumberFormat="0" applyAlignment="0" applyProtection="0"/>
    <xf numFmtId="0" fontId="127" fillId="0" borderId="82" applyNumberFormat="0" applyFill="0" applyAlignment="0" applyProtection="0"/>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81" fillId="41" borderId="76" applyNumberFormat="0" applyProtection="0"/>
    <xf numFmtId="0" fontId="16" fillId="41" borderId="76" applyNumberFormat="0" applyProtection="0">
      <alignment horizontal="left" vertical="top"/>
    </xf>
    <xf numFmtId="4" fontId="16" fillId="0" borderId="76" applyNumberFormat="0" applyProtection="0">
      <alignment horizontal="right" vertical="center"/>
    </xf>
    <xf numFmtId="4" fontId="81" fillId="40" borderId="76" applyNumberFormat="0" applyProtection="0">
      <alignment horizontal="left" vertical="center" indent="1"/>
    </xf>
    <xf numFmtId="4" fontId="81" fillId="39" borderId="76" applyNumberFormat="0" applyProtection="0">
      <alignment vertical="center"/>
    </xf>
    <xf numFmtId="4" fontId="16" fillId="0"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36" borderId="76" applyNumberFormat="0" applyProtection="0">
      <alignment horizontal="left" vertical="center" indent="1"/>
    </xf>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0"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81" fillId="41" borderId="76" applyNumberForma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right" vertical="center"/>
    </xf>
    <xf numFmtId="4" fontId="16" fillId="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0" fontId="16" fillId="41" borderId="76" applyNumberFormat="0" applyProtection="0">
      <alignment horizontal="left" vertical="top"/>
    </xf>
    <xf numFmtId="0" fontId="16" fillId="41" borderId="76" applyNumberFormat="0" applyProtection="0">
      <alignment horizontal="left" vertical="top"/>
    </xf>
    <xf numFmtId="10" fontId="5" fillId="38" borderId="77" applyNumberFormat="0" applyBorder="0" applyAlignment="0" applyProtection="0"/>
    <xf numFmtId="0" fontId="16" fillId="41" borderId="76" applyNumberFormat="0" applyProtection="0">
      <alignment horizontal="left" vertical="top"/>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0" fontId="16" fillId="41" borderId="76" applyNumberFormat="0" applyProtection="0">
      <alignment horizontal="left" vertical="top"/>
    </xf>
    <xf numFmtId="4" fontId="16" fillId="36"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4" fontId="16" fillId="0" borderId="76" applyNumberFormat="0" applyProtection="0">
      <alignment horizontal="right" vertical="center"/>
    </xf>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81" fillId="41" borderId="76" applyNumberFormat="0" applyProtection="0"/>
    <xf numFmtId="4" fontId="16" fillId="0" borderId="76" applyNumberFormat="0" applyProtection="0">
      <alignment horizontal="left" vertical="center" indent="1"/>
    </xf>
    <xf numFmtId="4" fontId="81" fillId="41" borderId="76" applyNumberForma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81" fillId="40"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4" fontId="16" fillId="36" borderId="76" applyNumberFormat="0" applyProtection="0">
      <alignment horizontal="left" vertical="center" indent="1"/>
    </xf>
    <xf numFmtId="10" fontId="5" fillId="38" borderId="77" applyNumberFormat="0" applyBorder="0" applyAlignment="0" applyProtection="0"/>
    <xf numFmtId="4" fontId="81" fillId="41" borderId="76" applyNumberFormat="0" applyProtection="0"/>
    <xf numFmtId="10" fontId="5" fillId="38" borderId="77" applyNumberFormat="0" applyBorder="0" applyAlignment="0" applyProtection="0"/>
    <xf numFmtId="4" fontId="16" fillId="36"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0" fontId="16" fillId="41" borderId="76" applyNumberFormat="0" applyProtection="0">
      <alignment horizontal="left" vertical="top"/>
    </xf>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81" fillId="40" borderId="76" applyNumberFormat="0" applyProtection="0">
      <alignment horizontal="left" vertical="center" indent="1"/>
    </xf>
    <xf numFmtId="10" fontId="5" fillId="38" borderId="77" applyNumberFormat="0" applyBorder="0" applyAlignment="0" applyProtection="0"/>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81" fillId="41" borderId="76" applyNumberFormat="0" applyProtection="0"/>
    <xf numFmtId="10" fontId="5" fillId="38" borderId="77" applyNumberFormat="0" applyBorder="0" applyAlignment="0" applyProtection="0"/>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0" fontId="16" fillId="41" borderId="76" applyNumberFormat="0" applyProtection="0">
      <alignment horizontal="left" vertical="top"/>
    </xf>
    <xf numFmtId="10" fontId="5" fillId="38" borderId="77" applyNumberFormat="0" applyBorder="0" applyAlignment="0" applyProtection="0"/>
    <xf numFmtId="4" fontId="81" fillId="41" borderId="76" applyNumberFormat="0" applyProtection="0"/>
    <xf numFmtId="4" fontId="81" fillId="4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4" fontId="81" fillId="4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4" fontId="81" fillId="39" borderId="76" applyNumberFormat="0" applyProtection="0">
      <alignment vertical="center"/>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81" fillId="4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right" vertical="center"/>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0" fontId="16" fillId="41" borderId="76" applyNumberFormat="0" applyProtection="0">
      <alignment horizontal="left" vertical="top"/>
    </xf>
    <xf numFmtId="4" fontId="16" fillId="0"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4" fontId="81" fillId="39" borderId="76" applyNumberFormat="0" applyProtection="0">
      <alignment vertical="center"/>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4" fontId="16" fillId="0" borderId="76" applyNumberFormat="0" applyProtection="0">
      <alignment horizontal="left" vertical="center" indent="1"/>
    </xf>
    <xf numFmtId="4" fontId="81" fillId="39" borderId="76" applyNumberFormat="0" applyProtection="0">
      <alignment vertical="center"/>
    </xf>
    <xf numFmtId="0" fontId="16" fillId="41" borderId="76" applyNumberFormat="0" applyProtection="0">
      <alignment horizontal="left" vertical="top"/>
    </xf>
    <xf numFmtId="4" fontId="81" fillId="39" borderId="76" applyNumberFormat="0" applyProtection="0">
      <alignment vertical="center"/>
    </xf>
    <xf numFmtId="10" fontId="5" fillId="38" borderId="77" applyNumberFormat="0" applyBorder="0" applyAlignment="0" applyProtection="0"/>
    <xf numFmtId="10" fontId="5" fillId="38" borderId="77" applyNumberFormat="0" applyBorder="0" applyAlignment="0" applyProtection="0"/>
    <xf numFmtId="4" fontId="81" fillId="40" borderId="76" applyNumberFormat="0" applyProtection="0">
      <alignment horizontal="left" vertical="center" indent="1"/>
    </xf>
    <xf numFmtId="4" fontId="16" fillId="0" borderId="76" applyNumberFormat="0" applyProtection="0">
      <alignment horizontal="left" vertical="center" indent="1"/>
    </xf>
    <xf numFmtId="4" fontId="81" fillId="40" borderId="76" applyNumberFormat="0" applyProtection="0">
      <alignment horizontal="left" vertical="center" indent="1"/>
    </xf>
    <xf numFmtId="4" fontId="81" fillId="41" borderId="76" applyNumberFormat="0" applyProtection="0"/>
    <xf numFmtId="10" fontId="5" fillId="38" borderId="77" applyNumberFormat="0" applyBorder="0" applyAlignment="0" applyProtection="0"/>
    <xf numFmtId="4" fontId="16" fillId="0" borderId="76" applyNumberFormat="0" applyProtection="0">
      <alignment horizontal="left" vertical="center" indent="1"/>
    </xf>
    <xf numFmtId="4" fontId="16" fillId="0" borderId="76" applyNumberFormat="0" applyProtection="0">
      <alignment horizontal="left" vertical="center" indent="1"/>
    </xf>
    <xf numFmtId="4" fontId="81" fillId="39" borderId="76" applyNumberFormat="0" applyProtection="0">
      <alignment vertical="center"/>
    </xf>
    <xf numFmtId="4" fontId="16" fillId="0"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0" fontId="16" fillId="41" borderId="76" applyNumberFormat="0" applyProtection="0">
      <alignment horizontal="left" vertical="top"/>
    </xf>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4" fontId="81" fillId="41" borderId="76" applyNumberFormat="0" applyProtection="0"/>
    <xf numFmtId="4" fontId="16" fillId="0" borderId="76" applyNumberFormat="0" applyProtection="0">
      <alignment horizontal="right" vertical="center"/>
    </xf>
    <xf numFmtId="10" fontId="5" fillId="38" borderId="77" applyNumberFormat="0" applyBorder="0" applyAlignment="0" applyProtection="0"/>
    <xf numFmtId="10" fontId="5" fillId="38" borderId="77" applyNumberFormat="0" applyBorder="0" applyAlignment="0" applyProtection="0"/>
    <xf numFmtId="4" fontId="81" fillId="41" borderId="76" applyNumberFormat="0" applyProtection="0"/>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81" fillId="4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right" vertical="center"/>
    </xf>
    <xf numFmtId="4" fontId="16" fillId="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81" fillId="41" borderId="76" applyNumberFormat="0" applyProtection="0"/>
    <xf numFmtId="4" fontId="16" fillId="0"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4" fontId="16" fillId="0" borderId="76" applyNumberFormat="0" applyProtection="0">
      <alignment horizontal="right" vertical="center"/>
    </xf>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10" fontId="5" fillId="38" borderId="77" applyNumberFormat="0" applyBorder="0" applyAlignment="0" applyProtection="0"/>
    <xf numFmtId="4" fontId="81" fillId="41" borderId="76" applyNumberFormat="0" applyProtection="0"/>
    <xf numFmtId="4" fontId="16" fillId="0" borderId="76" applyNumberFormat="0" applyProtection="0">
      <alignment horizontal="left" vertical="center" indent="1"/>
    </xf>
    <xf numFmtId="0" fontId="16" fillId="41" borderId="76" applyNumberFormat="0" applyProtection="0">
      <alignment horizontal="left" vertical="top"/>
    </xf>
    <xf numFmtId="10" fontId="5" fillId="38" borderId="77" applyNumberFormat="0" applyBorder="0" applyAlignment="0" applyProtection="0"/>
    <xf numFmtId="4" fontId="16" fillId="0"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16" fillId="36" borderId="76" applyNumberFormat="0" applyProtection="0">
      <alignment horizontal="left" vertical="center" indent="1"/>
    </xf>
    <xf numFmtId="10" fontId="5" fillId="38" borderId="77" applyNumberFormat="0" applyBorder="0" applyAlignment="0" applyProtection="0"/>
    <xf numFmtId="4" fontId="81" fillId="40"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right" vertical="center"/>
    </xf>
    <xf numFmtId="10" fontId="5" fillId="38" borderId="77" applyNumberFormat="0" applyBorder="0" applyAlignment="0" applyProtection="0"/>
    <xf numFmtId="4" fontId="81" fillId="40" borderId="76" applyNumberFormat="0" applyProtection="0">
      <alignment horizontal="left" vertical="center" indent="1"/>
    </xf>
    <xf numFmtId="0" fontId="16" fillId="41" borderId="76" applyNumberFormat="0" applyProtection="0">
      <alignment horizontal="left" vertical="top"/>
    </xf>
    <xf numFmtId="4" fontId="81" fillId="40" borderId="76" applyNumberFormat="0" applyProtection="0">
      <alignment horizontal="left" vertical="center" indent="1"/>
    </xf>
    <xf numFmtId="10" fontId="5" fillId="38" borderId="77" applyNumberFormat="0" applyBorder="0" applyAlignment="0" applyProtection="0"/>
    <xf numFmtId="4" fontId="81" fillId="39" borderId="76" applyNumberFormat="0" applyProtection="0">
      <alignment vertical="center"/>
    </xf>
    <xf numFmtId="10" fontId="5" fillId="38" borderId="77" applyNumberFormat="0" applyBorder="0" applyAlignment="0" applyProtection="0"/>
    <xf numFmtId="4" fontId="16" fillId="0" borderId="76" applyNumberFormat="0" applyProtection="0">
      <alignment horizontal="left" vertical="center" indent="1"/>
    </xf>
    <xf numFmtId="4" fontId="81" fillId="41" borderId="76" applyNumberForma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10" fontId="5" fillId="38" borderId="77" applyNumberFormat="0" applyBorder="0" applyAlignment="0" applyProtection="0"/>
    <xf numFmtId="4" fontId="81" fillId="39" borderId="76" applyNumberFormat="0" applyProtection="0">
      <alignment vertical="center"/>
    </xf>
    <xf numFmtId="4" fontId="81" fillId="39" borderId="76" applyNumberFormat="0" applyProtection="0">
      <alignment vertical="center"/>
    </xf>
    <xf numFmtId="10" fontId="5" fillId="38" borderId="77" applyNumberFormat="0" applyBorder="0" applyAlignment="0" applyProtection="0"/>
    <xf numFmtId="4" fontId="16" fillId="0" borderId="76" applyNumberFormat="0" applyProtection="0">
      <alignment horizontal="right" vertical="center"/>
    </xf>
    <xf numFmtId="0" fontId="16" fillId="41" borderId="76" applyNumberFormat="0" applyProtection="0">
      <alignment horizontal="left" vertical="top"/>
    </xf>
    <xf numFmtId="4" fontId="16" fillId="0" borderId="76" applyNumberFormat="0" applyProtection="0">
      <alignment horizontal="left" vertical="center" indent="1"/>
    </xf>
    <xf numFmtId="4" fontId="16" fillId="0" borderId="76" applyNumberFormat="0" applyProtection="0">
      <alignment horizontal="right" vertical="center"/>
    </xf>
    <xf numFmtId="4" fontId="16" fillId="36"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10" fontId="5" fillId="38" borderId="77" applyNumberFormat="0" applyBorder="0" applyAlignment="0" applyProtection="0"/>
    <xf numFmtId="4" fontId="81" fillId="40" borderId="76" applyNumberFormat="0" applyProtection="0">
      <alignment horizontal="left" vertical="center" indent="1"/>
    </xf>
    <xf numFmtId="4" fontId="16" fillId="36" borderId="76" applyNumberFormat="0" applyProtection="0">
      <alignment horizontal="left" vertical="center" indent="1"/>
    </xf>
    <xf numFmtId="0" fontId="16" fillId="41" borderId="76" applyNumberFormat="0" applyProtection="0">
      <alignment horizontal="left" vertical="top"/>
    </xf>
    <xf numFmtId="4" fontId="16" fillId="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4" fontId="81" fillId="40" borderId="76" applyNumberFormat="0" applyProtection="0">
      <alignment horizontal="left" vertical="center" indent="1"/>
    </xf>
    <xf numFmtId="4" fontId="16" fillId="0" borderId="76" applyNumberFormat="0" applyProtection="0">
      <alignment horizontal="right" vertical="center"/>
    </xf>
    <xf numFmtId="10" fontId="5" fillId="38" borderId="77" applyNumberFormat="0" applyBorder="0" applyAlignment="0" applyProtection="0"/>
    <xf numFmtId="4" fontId="16" fillId="0" borderId="76" applyNumberFormat="0" applyProtection="0">
      <alignment horizontal="right" vertical="center"/>
    </xf>
    <xf numFmtId="4" fontId="81" fillId="41" borderId="76" applyNumberFormat="0" applyProtection="0"/>
    <xf numFmtId="10" fontId="5" fillId="38" borderId="77" applyNumberFormat="0" applyBorder="0" applyAlignment="0" applyProtection="0"/>
    <xf numFmtId="4" fontId="16" fillId="0" borderId="76" applyNumberFormat="0" applyProtection="0">
      <alignment horizontal="right" vertical="center"/>
    </xf>
    <xf numFmtId="4" fontId="16" fillId="36"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10" fontId="5" fillId="38" borderId="77" applyNumberFormat="0" applyBorder="0" applyAlignment="0" applyProtection="0"/>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10" fontId="5" fillId="38" borderId="77" applyNumberFormat="0" applyBorder="0" applyAlignment="0" applyProtection="0"/>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81" fillId="39" borderId="76" applyNumberFormat="0" applyProtection="0">
      <alignment vertical="center"/>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81" fillId="39" borderId="76" applyNumberFormat="0" applyProtection="0">
      <alignment vertical="center"/>
    </xf>
    <xf numFmtId="4" fontId="16" fillId="36"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81" fillId="39" borderId="76" applyNumberFormat="0" applyProtection="0">
      <alignment vertical="center"/>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10" fontId="5" fillId="38" borderId="77" applyNumberFormat="0" applyBorder="0" applyAlignment="0" applyProtection="0"/>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81" fillId="39" borderId="76" applyNumberFormat="0" applyProtection="0">
      <alignment vertical="center"/>
    </xf>
    <xf numFmtId="4" fontId="81" fillId="40" borderId="76" applyNumberFormat="0" applyProtection="0">
      <alignment horizontal="left" vertical="center" indent="1"/>
    </xf>
    <xf numFmtId="4" fontId="81" fillId="41" borderId="76" applyNumberFormat="0" applyProtection="0"/>
    <xf numFmtId="4" fontId="16" fillId="0" borderId="76" applyNumberFormat="0" applyProtection="0">
      <alignment horizontal="right" vertical="center"/>
    </xf>
    <xf numFmtId="4" fontId="16" fillId="0" borderId="76" applyNumberFormat="0" applyProtection="0">
      <alignment horizontal="left" vertical="center" indent="1"/>
    </xf>
    <xf numFmtId="0" fontId="16" fillId="41" borderId="76" applyNumberFormat="0" applyProtection="0">
      <alignment horizontal="left" vertical="top"/>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4" fontId="16" fillId="0" borderId="76" applyNumberFormat="0" applyProtection="0">
      <alignment horizontal="left" vertical="center" indent="1"/>
    </xf>
    <xf numFmtId="4" fontId="16" fillId="36" borderId="76" applyNumberFormat="0" applyProtection="0">
      <alignment horizontal="left" vertical="center" indent="1"/>
    </xf>
    <xf numFmtId="4" fontId="16" fillId="0" borderId="7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41" borderId="106" applyNumberFormat="0" applyProtection="0">
      <alignment horizontal="left" vertical="center" indent="1"/>
    </xf>
    <xf numFmtId="38" fontId="16" fillId="0" borderId="107" applyFill="0" applyBorder="0" applyAlignment="0" applyProtection="0">
      <protection locked="0"/>
    </xf>
    <xf numFmtId="0" fontId="4" fillId="58" borderId="106" applyNumberFormat="0" applyProtection="0">
      <alignment horizontal="left" vertical="center" indent="1"/>
    </xf>
    <xf numFmtId="0" fontId="4" fillId="57" borderId="106" applyNumberFormat="0" applyProtection="0">
      <alignment horizontal="left" vertical="top" indent="1"/>
    </xf>
    <xf numFmtId="0" fontId="4" fillId="41" borderId="106" applyNumberFormat="0" applyProtection="0">
      <alignment horizontal="left" vertical="top" indent="1"/>
    </xf>
    <xf numFmtId="0" fontId="4" fillId="58" borderId="106" applyNumberFormat="0" applyProtection="0">
      <alignment horizontal="left" vertical="top" indent="1"/>
    </xf>
    <xf numFmtId="0" fontId="4" fillId="57" borderId="106" applyNumberFormat="0" applyProtection="0">
      <alignment horizontal="left" vertical="top" indent="1"/>
    </xf>
    <xf numFmtId="10" fontId="5" fillId="38" borderId="77" applyNumberFormat="0" applyBorder="0" applyAlignment="0" applyProtection="0"/>
    <xf numFmtId="38" fontId="16" fillId="0" borderId="107" applyFill="0" applyBorder="0" applyAlignment="0" applyProtection="0">
      <protection locked="0"/>
    </xf>
    <xf numFmtId="4" fontId="81" fillId="41" borderId="106" applyNumberFormat="0" applyProtection="0"/>
    <xf numFmtId="4" fontId="81" fillId="40" borderId="106" applyNumberFormat="0" applyProtection="0">
      <alignment horizontal="left" vertical="center" indent="1"/>
    </xf>
    <xf numFmtId="4" fontId="16" fillId="36" borderId="108" applyNumberFormat="0" applyProtection="0">
      <alignment horizontal="right" vertical="center"/>
    </xf>
    <xf numFmtId="0" fontId="16" fillId="41" borderId="106" applyNumberFormat="0" applyProtection="0">
      <alignment horizontal="left" vertical="top"/>
    </xf>
    <xf numFmtId="0" fontId="163" fillId="82" borderId="101"/>
    <xf numFmtId="4" fontId="88" fillId="52" borderId="106" applyNumberFormat="0" applyProtection="0">
      <alignment horizontal="right" vertical="center"/>
    </xf>
    <xf numFmtId="4" fontId="88" fillId="52" borderId="106" applyNumberFormat="0" applyProtection="0">
      <alignment horizontal="right" vertical="center"/>
    </xf>
    <xf numFmtId="38" fontId="16" fillId="0" borderId="107" applyFill="0" applyBorder="0" applyAlignment="0" applyProtection="0">
      <protection locked="0"/>
    </xf>
    <xf numFmtId="0" fontId="4" fillId="58" borderId="106" applyNumberFormat="0" applyProtection="0">
      <alignment horizontal="left" vertical="center" indent="1"/>
    </xf>
    <xf numFmtId="0" fontId="4" fillId="58" borderId="106" applyNumberFormat="0" applyProtection="0">
      <alignment horizontal="left" vertical="top" indent="1"/>
    </xf>
    <xf numFmtId="0" fontId="4" fillId="58" borderId="106" applyNumberFormat="0" applyProtection="0">
      <alignment horizontal="left" vertical="top" indent="1"/>
    </xf>
    <xf numFmtId="4" fontId="16" fillId="36" borderId="100" applyNumberFormat="0" applyProtection="0">
      <alignment horizontal="right" vertical="center"/>
    </xf>
    <xf numFmtId="4" fontId="16" fillId="45" borderId="106" applyNumberFormat="0" applyProtection="0">
      <alignment horizontal="right" vertical="center"/>
    </xf>
    <xf numFmtId="38" fontId="16" fillId="0" borderId="102" applyFill="0" applyBorder="0" applyAlignment="0" applyProtection="0">
      <protection locked="0"/>
    </xf>
    <xf numFmtId="0" fontId="4" fillId="57" borderId="106" applyNumberFormat="0" applyProtection="0">
      <alignment horizontal="left" vertical="center" indent="1"/>
    </xf>
    <xf numFmtId="38" fontId="16" fillId="0" borderId="104" applyFill="0" applyBorder="0" applyAlignment="0" applyProtection="0">
      <protection locked="0"/>
    </xf>
    <xf numFmtId="38" fontId="16" fillId="0" borderId="104" applyFill="0" applyBorder="0" applyAlignment="0" applyProtection="0">
      <protection locked="0"/>
    </xf>
    <xf numFmtId="0" fontId="4" fillId="57" borderId="106" applyNumberFormat="0" applyProtection="0">
      <alignment horizontal="left" vertical="top" indent="1"/>
    </xf>
    <xf numFmtId="4" fontId="88" fillId="52" borderId="106" applyNumberFormat="0" applyProtection="0">
      <alignment horizontal="right" vertical="center"/>
    </xf>
    <xf numFmtId="0" fontId="6" fillId="0" borderId="0"/>
    <xf numFmtId="43" fontId="6" fillId="0" borderId="0" applyFont="0" applyFill="0" applyBorder="0" applyAlignment="0" applyProtection="0"/>
    <xf numFmtId="9" fontId="6" fillId="0" borderId="0" applyFont="0" applyFill="0" applyBorder="0" applyAlignment="0" applyProtection="0"/>
    <xf numFmtId="0" fontId="136" fillId="0" borderId="0" applyFont="0" applyFill="0" applyBorder="0" applyAlignment="0" applyProtection="0"/>
    <xf numFmtId="3" fontId="136" fillId="0" borderId="0" applyFont="0" applyFill="0" applyBorder="0" applyAlignment="0" applyProtection="0"/>
    <xf numFmtId="0" fontId="136" fillId="0" borderId="0" applyFont="0" applyFill="0" applyBorder="0" applyAlignment="0" applyProtection="0"/>
    <xf numFmtId="0" fontId="6" fillId="0" borderId="0"/>
    <xf numFmtId="0" fontId="129" fillId="0" borderId="0"/>
    <xf numFmtId="0" fontId="129" fillId="0" borderId="0"/>
    <xf numFmtId="43" fontId="129" fillId="0" borderId="0" applyFont="0" applyFill="0" applyBorder="0" applyAlignment="0" applyProtection="0"/>
    <xf numFmtId="0" fontId="194" fillId="0" borderId="21" applyNumberFormat="0" applyFill="0" applyAlignment="0" applyProtection="0"/>
    <xf numFmtId="0" fontId="195" fillId="0" borderId="22" applyNumberFormat="0" applyFill="0" applyAlignment="0" applyProtection="0"/>
    <xf numFmtId="0" fontId="196" fillId="0" borderId="23" applyNumberFormat="0" applyFill="0" applyAlignment="0" applyProtection="0"/>
    <xf numFmtId="0" fontId="196" fillId="0" borderId="0" applyNumberFormat="0" applyFill="0" applyBorder="0" applyAlignment="0" applyProtection="0"/>
    <xf numFmtId="0" fontId="197" fillId="4" borderId="0" applyNumberFormat="0" applyBorder="0" applyAlignment="0" applyProtection="0"/>
    <xf numFmtId="0" fontId="198" fillId="5" borderId="0" applyNumberFormat="0" applyBorder="0" applyAlignment="0" applyProtection="0"/>
    <xf numFmtId="0" fontId="199" fillId="6" borderId="0" applyNumberFormat="0" applyBorder="0" applyAlignment="0" applyProtection="0"/>
    <xf numFmtId="0" fontId="200" fillId="7" borderId="24" applyNumberFormat="0" applyAlignment="0" applyProtection="0"/>
    <xf numFmtId="0" fontId="201" fillId="8" borderId="25" applyNumberFormat="0" applyAlignment="0" applyProtection="0"/>
    <xf numFmtId="0" fontId="202" fillId="8" borderId="24" applyNumberFormat="0" applyAlignment="0" applyProtection="0"/>
    <xf numFmtId="0" fontId="203" fillId="0" borderId="26" applyNumberFormat="0" applyFill="0" applyAlignment="0" applyProtection="0"/>
    <xf numFmtId="0" fontId="204" fillId="9" borderId="27" applyNumberFormat="0" applyAlignment="0" applyProtection="0"/>
    <xf numFmtId="0" fontId="205" fillId="0" borderId="0" applyNumberFormat="0" applyFill="0" applyBorder="0" applyAlignment="0" applyProtection="0"/>
    <xf numFmtId="0" fontId="129" fillId="10" borderId="28" applyNumberFormat="0" applyFont="0" applyAlignment="0" applyProtection="0"/>
    <xf numFmtId="0" fontId="206" fillId="0" borderId="0" applyNumberFormat="0" applyFill="0" applyBorder="0" applyAlignment="0" applyProtection="0"/>
    <xf numFmtId="0" fontId="207" fillId="0" borderId="29" applyNumberFormat="0" applyFill="0" applyAlignment="0" applyProtection="0"/>
    <xf numFmtId="0" fontId="208" fillId="11" borderId="0" applyNumberFormat="0" applyBorder="0" applyAlignment="0" applyProtection="0"/>
    <xf numFmtId="0" fontId="129" fillId="12" borderId="0" applyNumberFormat="0" applyBorder="0" applyAlignment="0" applyProtection="0"/>
    <xf numFmtId="0" fontId="129" fillId="13" borderId="0" applyNumberFormat="0" applyBorder="0" applyAlignment="0" applyProtection="0"/>
    <xf numFmtId="0" fontId="208" fillId="14" borderId="0" applyNumberFormat="0" applyBorder="0" applyAlignment="0" applyProtection="0"/>
    <xf numFmtId="0" fontId="208" fillId="15" borderId="0" applyNumberFormat="0" applyBorder="0" applyAlignment="0" applyProtection="0"/>
    <xf numFmtId="0" fontId="129" fillId="16" borderId="0" applyNumberFormat="0" applyBorder="0" applyAlignment="0" applyProtection="0"/>
    <xf numFmtId="0" fontId="129" fillId="17" borderId="0" applyNumberFormat="0" applyBorder="0" applyAlignment="0" applyProtection="0"/>
    <xf numFmtId="0" fontId="208" fillId="18" borderId="0" applyNumberFormat="0" applyBorder="0" applyAlignment="0" applyProtection="0"/>
    <xf numFmtId="0" fontId="208" fillId="19" borderId="0" applyNumberFormat="0" applyBorder="0" applyAlignment="0" applyProtection="0"/>
    <xf numFmtId="0" fontId="129" fillId="20" borderId="0" applyNumberFormat="0" applyBorder="0" applyAlignment="0" applyProtection="0"/>
    <xf numFmtId="0" fontId="129" fillId="21" borderId="0" applyNumberFormat="0" applyBorder="0" applyAlignment="0" applyProtection="0"/>
    <xf numFmtId="0" fontId="208" fillId="22" borderId="0" applyNumberFormat="0" applyBorder="0" applyAlignment="0" applyProtection="0"/>
    <xf numFmtId="0" fontId="208" fillId="23" borderId="0" applyNumberFormat="0" applyBorder="0" applyAlignment="0" applyProtection="0"/>
    <xf numFmtId="0" fontId="129" fillId="24" borderId="0" applyNumberFormat="0" applyBorder="0" applyAlignment="0" applyProtection="0"/>
    <xf numFmtId="0" fontId="129" fillId="25" borderId="0" applyNumberFormat="0" applyBorder="0" applyAlignment="0" applyProtection="0"/>
    <xf numFmtId="0" fontId="208" fillId="26" borderId="0" applyNumberFormat="0" applyBorder="0" applyAlignment="0" applyProtection="0"/>
    <xf numFmtId="0" fontId="208" fillId="27" borderId="0" applyNumberFormat="0" applyBorder="0" applyAlignment="0" applyProtection="0"/>
    <xf numFmtId="0" fontId="129" fillId="28" borderId="0" applyNumberFormat="0" applyBorder="0" applyAlignment="0" applyProtection="0"/>
    <xf numFmtId="0" fontId="129" fillId="29" borderId="0" applyNumberFormat="0" applyBorder="0" applyAlignment="0" applyProtection="0"/>
    <xf numFmtId="0" fontId="208" fillId="30" borderId="0" applyNumberFormat="0" applyBorder="0" applyAlignment="0" applyProtection="0"/>
    <xf numFmtId="0" fontId="208" fillId="31" borderId="0" applyNumberFormat="0" applyBorder="0" applyAlignment="0" applyProtection="0"/>
    <xf numFmtId="0" fontId="129" fillId="32" borderId="0" applyNumberFormat="0" applyBorder="0" applyAlignment="0" applyProtection="0"/>
    <xf numFmtId="0" fontId="129" fillId="33" borderId="0" applyNumberFormat="0" applyBorder="0" applyAlignment="0" applyProtection="0"/>
    <xf numFmtId="0" fontId="208" fillId="34" borderId="0" applyNumberFormat="0" applyBorder="0" applyAlignment="0" applyProtection="0"/>
    <xf numFmtId="0" fontId="3" fillId="0" borderId="0"/>
    <xf numFmtId="9" fontId="129" fillId="0" borderId="0" applyFont="0" applyFill="0" applyBorder="0" applyAlignment="0" applyProtection="0"/>
    <xf numFmtId="0" fontId="129" fillId="0" borderId="0"/>
    <xf numFmtId="43" fontId="129" fillId="0" borderId="0" applyFont="0" applyFill="0" applyBorder="0" applyAlignment="0" applyProtection="0"/>
    <xf numFmtId="0" fontId="200" fillId="7" borderId="24" applyNumberFormat="0" applyAlignment="0" applyProtection="0"/>
    <xf numFmtId="0" fontId="3" fillId="0" borderId="0"/>
    <xf numFmtId="0" fontId="3" fillId="0" borderId="0"/>
    <xf numFmtId="0" fontId="3" fillId="0" borderId="0"/>
    <xf numFmtId="9" fontId="129" fillId="0" borderId="0" applyFont="0" applyFill="0" applyBorder="0" applyAlignment="0" applyProtection="0"/>
    <xf numFmtId="0" fontId="129" fillId="0" borderId="0"/>
    <xf numFmtId="43" fontId="129" fillId="0" borderId="0" applyFont="0" applyFill="0" applyBorder="0" applyAlignment="0" applyProtection="0"/>
    <xf numFmtId="0" fontId="200" fillId="7" borderId="24" applyNumberFormat="0" applyAlignment="0" applyProtection="0"/>
    <xf numFmtId="9" fontId="129" fillId="0" borderId="0" applyFont="0" applyFill="0" applyBorder="0" applyAlignment="0" applyProtection="0"/>
    <xf numFmtId="0" fontId="2" fillId="0" borderId="0"/>
    <xf numFmtId="43" fontId="3" fillId="0" borderId="0" applyFont="0" applyFill="0" applyBorder="0" applyAlignment="0" applyProtection="0"/>
    <xf numFmtId="0" fontId="114" fillId="0" borderId="21" applyNumberFormat="0" applyFill="0" applyAlignment="0" applyProtection="0"/>
    <xf numFmtId="0" fontId="115" fillId="0" borderId="22" applyNumberFormat="0" applyFill="0" applyAlignment="0" applyProtection="0"/>
    <xf numFmtId="0" fontId="116" fillId="0" borderId="23" applyNumberFormat="0" applyFill="0" applyAlignment="0" applyProtection="0"/>
    <xf numFmtId="0" fontId="116" fillId="0" borderId="0" applyNumberFormat="0" applyFill="0" applyBorder="0" applyAlignment="0" applyProtection="0"/>
    <xf numFmtId="0" fontId="117" fillId="4" borderId="0" applyNumberFormat="0" applyBorder="0" applyAlignment="0" applyProtection="0"/>
    <xf numFmtId="0" fontId="118" fillId="5" borderId="0" applyNumberFormat="0" applyBorder="0" applyAlignment="0" applyProtection="0"/>
    <xf numFmtId="0" fontId="119" fillId="6" borderId="0" applyNumberFormat="0" applyBorder="0" applyAlignment="0" applyProtection="0"/>
    <xf numFmtId="0" fontId="120" fillId="7" borderId="24" applyNumberFormat="0" applyAlignment="0" applyProtection="0"/>
    <xf numFmtId="0" fontId="121" fillId="8" borderId="25" applyNumberFormat="0" applyAlignment="0" applyProtection="0"/>
    <xf numFmtId="0" fontId="122" fillId="8" borderId="24" applyNumberFormat="0" applyAlignment="0" applyProtection="0"/>
    <xf numFmtId="0" fontId="123" fillId="0" borderId="26" applyNumberFormat="0" applyFill="0" applyAlignment="0" applyProtection="0"/>
    <xf numFmtId="43" fontId="6" fillId="0" borderId="0" applyFont="0" applyFill="0" applyBorder="0" applyAlignment="0" applyProtection="0"/>
    <xf numFmtId="0" fontId="3" fillId="10" borderId="28" applyNumberFormat="0" applyFont="0" applyAlignment="0" applyProtection="0"/>
    <xf numFmtId="0" fontId="127" fillId="0" borderId="29" applyNumberFormat="0" applyFill="0" applyAlignment="0" applyProtection="0"/>
    <xf numFmtId="0" fontId="128"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3" fillId="16" borderId="0" applyNumberFormat="0" applyBorder="0" applyAlignment="0" applyProtection="0"/>
    <xf numFmtId="0" fontId="128" fillId="18" borderId="0" applyNumberFormat="0" applyBorder="0" applyAlignment="0" applyProtection="0"/>
    <xf numFmtId="0" fontId="128"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128" fillId="22" borderId="0" applyNumberFormat="0" applyBorder="0" applyAlignment="0" applyProtection="0"/>
    <xf numFmtId="0" fontId="128"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128" fillId="26" borderId="0" applyNumberFormat="0" applyBorder="0" applyAlignment="0" applyProtection="0"/>
    <xf numFmtId="3" fontId="136" fillId="0" borderId="0" applyFont="0" applyFill="0" applyBorder="0" applyAlignment="0" applyProtection="0"/>
    <xf numFmtId="0" fontId="3" fillId="29" borderId="0" applyNumberFormat="0" applyBorder="0" applyAlignment="0" applyProtection="0"/>
    <xf numFmtId="0" fontId="128" fillId="30" borderId="0" applyNumberFormat="0" applyBorder="0" applyAlignment="0" applyProtection="0"/>
    <xf numFmtId="0" fontId="128"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128" fillId="34" borderId="0" applyNumberFormat="0" applyBorder="0" applyAlignment="0" applyProtection="0"/>
    <xf numFmtId="9" fontId="3" fillId="0" borderId="0" applyFont="0" applyFill="0" applyBorder="0" applyAlignment="0" applyProtection="0"/>
    <xf numFmtId="9" fontId="6"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53" borderId="106" applyNumberFormat="0" applyProtection="0">
      <alignment horizontal="left" vertical="top" indent="1"/>
    </xf>
    <xf numFmtId="0" fontId="16" fillId="38" borderId="106" applyNumberFormat="0" applyProtection="0">
      <alignment horizontal="left" vertical="top" indent="1"/>
    </xf>
    <xf numFmtId="38" fontId="16" fillId="0" borderId="107" applyFill="0" applyBorder="0" applyAlignment="0" applyProtection="0">
      <protection locked="0"/>
    </xf>
    <xf numFmtId="38" fontId="16" fillId="0" borderId="107" applyFill="0" applyBorder="0" applyAlignment="0" applyProtection="0">
      <protection locked="0"/>
    </xf>
    <xf numFmtId="0" fontId="4" fillId="53" borderId="106" applyNumberFormat="0" applyProtection="0">
      <alignment horizontal="left" vertical="center" indent="1"/>
    </xf>
    <xf numFmtId="0" fontId="4" fillId="41" borderId="106" applyNumberFormat="0" applyProtection="0">
      <alignment horizontal="left" vertical="center" indent="1"/>
    </xf>
    <xf numFmtId="38" fontId="16" fillId="0" borderId="107" applyFill="0" applyBorder="0" applyAlignment="0" applyProtection="0">
      <protection locked="0"/>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3" borderId="106" applyNumberFormat="0" applyProtection="0">
      <alignment horizontal="left" vertical="top" indent="1"/>
    </xf>
    <xf numFmtId="0" fontId="4" fillId="41" borderId="106" applyNumberFormat="0" applyProtection="0">
      <alignment horizontal="left" vertical="center" indent="1"/>
    </xf>
    <xf numFmtId="4" fontId="81" fillId="41" borderId="106" applyNumberFormat="0" applyProtection="0"/>
    <xf numFmtId="38" fontId="16" fillId="0" borderId="107" applyFill="0" applyBorder="0" applyAlignment="0" applyProtection="0">
      <protection locked="0"/>
    </xf>
    <xf numFmtId="38" fontId="16" fillId="0" borderId="107" applyFill="0" applyBorder="0" applyAlignment="0" applyProtection="0">
      <protection locked="0"/>
    </xf>
    <xf numFmtId="0" fontId="163" fillId="82" borderId="105"/>
    <xf numFmtId="38" fontId="16" fillId="0" borderId="107" applyFill="0" applyBorder="0" applyAlignment="0" applyProtection="0">
      <protection locked="0"/>
    </xf>
    <xf numFmtId="38" fontId="16" fillId="0" borderId="107" applyFill="0" applyBorder="0" applyAlignment="0" applyProtection="0">
      <protection locked="0"/>
    </xf>
    <xf numFmtId="0" fontId="4" fillId="53" borderId="106" applyNumberFormat="0" applyProtection="0">
      <alignment horizontal="left" vertical="top" indent="1"/>
    </xf>
    <xf numFmtId="0" fontId="4" fillId="57" borderId="106" applyNumberFormat="0" applyProtection="0">
      <alignment horizontal="left" vertical="top" indent="1"/>
    </xf>
    <xf numFmtId="4" fontId="81" fillId="41" borderId="53" applyNumberFormat="0" applyProtection="0">
      <alignment vertical="center"/>
    </xf>
    <xf numFmtId="0" fontId="4" fillId="53" borderId="106" applyNumberFormat="0" applyProtection="0">
      <alignment horizontal="left" vertical="center" indent="1"/>
    </xf>
    <xf numFmtId="38" fontId="16" fillId="0" borderId="107" applyFill="0" applyBorder="0" applyAlignment="0" applyProtection="0">
      <protection locked="0"/>
    </xf>
    <xf numFmtId="38" fontId="16" fillId="0" borderId="107" applyFill="0" applyBorder="0" applyAlignment="0" applyProtection="0">
      <protection locked="0"/>
    </xf>
    <xf numFmtId="0" fontId="4" fillId="57" borderId="106" applyNumberFormat="0" applyProtection="0">
      <alignment horizontal="left" vertical="top" indent="1"/>
    </xf>
    <xf numFmtId="0" fontId="4" fillId="41" borderId="106" applyNumberFormat="0" applyProtection="0">
      <alignment horizontal="left" vertical="center" indent="1"/>
    </xf>
    <xf numFmtId="38" fontId="16" fillId="0" borderId="107" applyFill="0" applyBorder="0" applyAlignment="0" applyProtection="0">
      <protection locked="0"/>
    </xf>
    <xf numFmtId="0" fontId="4" fillId="57" borderId="106" applyNumberFormat="0" applyProtection="0">
      <alignment horizontal="left" vertical="top" indent="1"/>
    </xf>
    <xf numFmtId="38" fontId="16" fillId="0" borderId="107" applyFill="0" applyBorder="0" applyAlignment="0" applyProtection="0">
      <protection locked="0"/>
    </xf>
    <xf numFmtId="0" fontId="4" fillId="57" borderId="106" applyNumberFormat="0" applyProtection="0">
      <alignment horizontal="left" vertical="top" indent="1"/>
    </xf>
    <xf numFmtId="0" fontId="4" fillId="58" borderId="106" applyNumberFormat="0" applyProtection="0">
      <alignment horizontal="left" vertical="top" indent="1"/>
    </xf>
    <xf numFmtId="0" fontId="4" fillId="53" borderId="106" applyNumberFormat="0" applyProtection="0">
      <alignment horizontal="left" vertical="top" indent="1"/>
    </xf>
    <xf numFmtId="38" fontId="16" fillId="0" borderId="107" applyFill="0" applyBorder="0" applyAlignment="0" applyProtection="0">
      <protection locked="0"/>
    </xf>
    <xf numFmtId="4" fontId="88" fillId="52" borderId="106" applyNumberFormat="0" applyProtection="0">
      <alignment horizontal="right" vertical="center"/>
    </xf>
    <xf numFmtId="0" fontId="4" fillId="58" borderId="106" applyNumberFormat="0" applyProtection="0">
      <alignment horizontal="left" vertical="center" indent="1"/>
    </xf>
    <xf numFmtId="0" fontId="4" fillId="58" borderId="106" applyNumberFormat="0" applyProtection="0">
      <alignment horizontal="left" vertical="top" indent="1"/>
    </xf>
    <xf numFmtId="0" fontId="4" fillId="57" borderId="106" applyNumberFormat="0" applyProtection="0">
      <alignment horizontal="left" vertical="center" indent="1"/>
    </xf>
    <xf numFmtId="0" fontId="4" fillId="41" borderId="106" applyNumberFormat="0" applyProtection="0">
      <alignment horizontal="left" vertical="top" indent="1"/>
    </xf>
    <xf numFmtId="0" fontId="4" fillId="58" borderId="106" applyNumberFormat="0" applyProtection="0">
      <alignment horizontal="left" vertical="center" indent="1"/>
    </xf>
    <xf numFmtId="0" fontId="16" fillId="41" borderId="106" applyNumberFormat="0" applyProtection="0">
      <alignment horizontal="center" vertical="top"/>
    </xf>
    <xf numFmtId="38" fontId="16" fillId="0" borderId="107" applyFill="0" applyBorder="0" applyAlignment="0" applyProtection="0">
      <protection locked="0"/>
    </xf>
    <xf numFmtId="38" fontId="16" fillId="0" borderId="107" applyFill="0" applyBorder="0" applyAlignment="0" applyProtection="0">
      <protection locked="0"/>
    </xf>
    <xf numFmtId="0" fontId="4" fillId="58" borderId="106" applyNumberFormat="0" applyProtection="0">
      <alignment horizontal="left" vertical="center" indent="1"/>
    </xf>
    <xf numFmtId="4" fontId="16" fillId="0" borderId="106" applyNumberFormat="0" applyProtection="0">
      <alignment horizontal="right" vertical="center"/>
    </xf>
    <xf numFmtId="0" fontId="16" fillId="41" borderId="106" applyNumberFormat="0" applyProtection="0">
      <alignment horizontal="left" vertical="top"/>
    </xf>
    <xf numFmtId="0" fontId="4" fillId="58" borderId="106" applyNumberFormat="0" applyProtection="0">
      <alignment horizontal="left" vertical="center" indent="1"/>
    </xf>
    <xf numFmtId="0" fontId="4" fillId="53" borderId="106" applyNumberFormat="0" applyProtection="0">
      <alignment horizontal="left" vertical="center" indent="1"/>
    </xf>
    <xf numFmtId="0" fontId="4" fillId="57" borderId="106" applyNumberFormat="0" applyProtection="0">
      <alignment horizontal="left" vertical="center" indent="1"/>
    </xf>
    <xf numFmtId="0" fontId="4" fillId="58" borderId="106" applyNumberFormat="0" applyProtection="0">
      <alignment horizontal="left" vertical="center" indent="1"/>
    </xf>
    <xf numFmtId="4" fontId="16" fillId="0" borderId="106" applyNumberFormat="0" applyProtection="0">
      <alignment horizontal="right" vertical="center"/>
    </xf>
    <xf numFmtId="4" fontId="88" fillId="52" borderId="106" applyNumberFormat="0" applyProtection="0">
      <alignment horizontal="right" vertical="center"/>
    </xf>
    <xf numFmtId="0" fontId="4" fillId="53" borderId="106" applyNumberFormat="0" applyProtection="0">
      <alignment horizontal="left" vertical="top" indent="1"/>
    </xf>
    <xf numFmtId="38" fontId="16" fillId="0" borderId="107" applyFill="0" applyBorder="0" applyAlignment="0" applyProtection="0">
      <protection locked="0"/>
    </xf>
    <xf numFmtId="0" fontId="4" fillId="53" borderId="106" applyNumberFormat="0" applyProtection="0">
      <alignment horizontal="left" vertical="top" indent="1"/>
    </xf>
    <xf numFmtId="4" fontId="16" fillId="0" borderId="106" applyNumberFormat="0" applyProtection="0">
      <alignment horizontal="left" vertical="center" indent="1"/>
    </xf>
    <xf numFmtId="38" fontId="16" fillId="0" borderId="107" applyFill="0" applyBorder="0" applyAlignment="0" applyProtection="0">
      <protection locked="0"/>
    </xf>
    <xf numFmtId="0" fontId="4" fillId="57" borderId="106" applyNumberFormat="0" applyProtection="0">
      <alignment horizontal="left" vertical="top" indent="1"/>
    </xf>
    <xf numFmtId="0" fontId="4" fillId="41" borderId="106" applyNumberFormat="0" applyProtection="0">
      <alignment horizontal="left" vertical="center" indent="1"/>
    </xf>
    <xf numFmtId="0" fontId="4" fillId="57" borderId="106" applyNumberFormat="0" applyProtection="0">
      <alignment horizontal="left" vertical="center" indent="1"/>
    </xf>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194"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72" fontId="4" fillId="0" borderId="0">
      <alignment horizontal="left" wrapText="1"/>
    </xf>
    <xf numFmtId="195"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5"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0" fontId="6" fillId="0" borderId="0"/>
    <xf numFmtId="0" fontId="6" fillId="0" borderId="0"/>
    <xf numFmtId="172" fontId="4" fillId="0" borderId="0">
      <alignment horizontal="left" wrapText="1"/>
    </xf>
    <xf numFmtId="172"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0" fontId="6" fillId="0" borderId="0"/>
    <xf numFmtId="194" fontId="4" fillId="0" borderId="0">
      <alignment horizontal="left" wrapText="1"/>
    </xf>
    <xf numFmtId="194"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72" fontId="4" fillId="0" borderId="0">
      <alignment horizontal="left" wrapText="1"/>
    </xf>
    <xf numFmtId="172" fontId="4" fillId="0" borderId="0">
      <alignment horizontal="left" wrapText="1"/>
    </xf>
    <xf numFmtId="0" fontId="6" fillId="0" borderId="0"/>
    <xf numFmtId="0" fontId="6" fillId="0" borderId="0"/>
    <xf numFmtId="172" fontId="4" fillId="0" borderId="0">
      <alignment horizontal="left" wrapText="1"/>
    </xf>
    <xf numFmtId="172"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0" fontId="6" fillId="0" borderId="0"/>
    <xf numFmtId="196" fontId="209" fillId="0" borderId="0" applyFill="0" applyBorder="0" applyAlignment="0"/>
    <xf numFmtId="41" fontId="4" fillId="37"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171" fillId="0" borderId="0" applyFont="0" applyFill="0" applyBorder="0" applyAlignment="0" applyProtection="0"/>
    <xf numFmtId="0" fontId="210" fillId="0" borderId="0"/>
    <xf numFmtId="197" fontId="211" fillId="0" borderId="0">
      <protection locked="0"/>
    </xf>
    <xf numFmtId="0" fontId="210" fillId="0" borderId="0"/>
    <xf numFmtId="0" fontId="212" fillId="0" borderId="0" applyNumberFormat="0" applyAlignment="0">
      <alignment horizontal="left"/>
    </xf>
    <xf numFmtId="0" fontId="73" fillId="0" borderId="0" applyNumberFormat="0" applyAlignment="0"/>
    <xf numFmtId="0" fontId="75" fillId="0" borderId="0"/>
    <xf numFmtId="0" fontId="210" fillId="0" borderId="0"/>
    <xf numFmtId="0" fontId="75" fillId="0" borderId="0"/>
    <xf numFmtId="0" fontId="210"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8" fontId="4" fillId="0" borderId="0" applyFont="0" applyFill="0" applyBorder="0" applyAlignment="0" applyProtection="0"/>
    <xf numFmtId="0" fontId="171" fillId="0" borderId="0" applyFont="0" applyFill="0" applyBorder="0" applyAlignment="0" applyProtection="0"/>
    <xf numFmtId="172" fontId="4" fillId="0" borderId="0"/>
    <xf numFmtId="199" fontId="4" fillId="0" borderId="0" applyFont="0" applyFill="0" applyBorder="0" applyAlignment="0" applyProtection="0">
      <alignment horizontal="left" wrapText="1"/>
    </xf>
    <xf numFmtId="0" fontId="75" fillId="0" borderId="0"/>
    <xf numFmtId="0" fontId="78" fillId="0" borderId="32" applyNumberFormat="0" applyAlignment="0" applyProtection="0">
      <alignment horizontal="left"/>
    </xf>
    <xf numFmtId="0" fontId="78" fillId="0" borderId="2">
      <alignment horizontal="left"/>
    </xf>
    <xf numFmtId="38" fontId="71" fillId="0" borderId="0"/>
    <xf numFmtId="40" fontId="71" fillId="0" borderId="0"/>
    <xf numFmtId="10" fontId="5" fillId="36" borderId="77" applyNumberFormat="0" applyBorder="0" applyAlignment="0" applyProtection="0"/>
    <xf numFmtId="41" fontId="213" fillId="40" borderId="109">
      <alignment horizontal="left"/>
      <protection locked="0"/>
    </xf>
    <xf numFmtId="10" fontId="213" fillId="40" borderId="109">
      <alignment horizontal="right"/>
      <protection locked="0"/>
    </xf>
    <xf numFmtId="41" fontId="213" fillId="40" borderId="109">
      <alignment horizontal="left"/>
      <protection locked="0"/>
    </xf>
    <xf numFmtId="0" fontId="5" fillId="37" borderId="0"/>
    <xf numFmtId="3" fontId="214" fillId="0" borderId="0" applyFill="0" applyBorder="0" applyAlignment="0" applyProtection="0"/>
    <xf numFmtId="44" fontId="63" fillId="0" borderId="110" applyNumberFormat="0" applyFont="0" applyAlignment="0">
      <alignment horizontal="center"/>
    </xf>
    <xf numFmtId="44" fontId="63" fillId="0" borderId="111" applyNumberFormat="0" applyFont="0" applyAlignment="0">
      <alignment horizontal="center"/>
    </xf>
    <xf numFmtId="37" fontId="215" fillId="0" borderId="0"/>
    <xf numFmtId="200" fontId="216" fillId="0" borderId="0"/>
    <xf numFmtId="172" fontId="4" fillId="0" borderId="0">
      <alignment horizontal="left" wrapText="1"/>
    </xf>
    <xf numFmtId="180" fontId="4" fillId="0" borderId="0">
      <alignment horizontal="left" wrapText="1"/>
    </xf>
    <xf numFmtId="0" fontId="210" fillId="0" borderId="0"/>
    <xf numFmtId="9" fontId="9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1" fontId="4" fillId="58" borderId="109"/>
    <xf numFmtId="0" fontId="15" fillId="0" borderId="0" applyNumberFormat="0" applyFont="0" applyFill="0" applyBorder="0" applyAlignment="0" applyProtection="0">
      <alignment horizontal="left"/>
    </xf>
    <xf numFmtId="15" fontId="15" fillId="0" borderId="0" applyFont="0" applyFill="0" applyBorder="0" applyAlignment="0" applyProtection="0"/>
    <xf numFmtId="4" fontId="15" fillId="0" borderId="0" applyFont="0" applyFill="0" applyBorder="0" applyAlignment="0" applyProtection="0"/>
    <xf numFmtId="0" fontId="217" fillId="0" borderId="48">
      <alignment horizontal="center"/>
    </xf>
    <xf numFmtId="3" fontId="15" fillId="0" borderId="0" applyFont="0" applyFill="0" applyBorder="0" applyAlignment="0" applyProtection="0"/>
    <xf numFmtId="0" fontId="15" fillId="84" borderId="0" applyNumberFormat="0" applyFont="0" applyBorder="0" applyAlignment="0" applyProtection="0"/>
    <xf numFmtId="0" fontId="210" fillId="0" borderId="0"/>
    <xf numFmtId="3" fontId="218" fillId="0" borderId="0" applyFill="0" applyBorder="0" applyAlignment="0" applyProtection="0"/>
    <xf numFmtId="0" fontId="219" fillId="0" borderId="0"/>
    <xf numFmtId="3" fontId="218" fillId="0" borderId="0" applyFill="0" applyBorder="0" applyAlignment="0" applyProtection="0"/>
    <xf numFmtId="42" fontId="4" fillId="36" borderId="0"/>
    <xf numFmtId="42" fontId="4" fillId="36" borderId="3">
      <alignment vertical="center"/>
    </xf>
    <xf numFmtId="0" fontId="63" fillId="36" borderId="96" applyNumberFormat="0">
      <alignment horizontal="center" vertical="center" wrapText="1"/>
    </xf>
    <xf numFmtId="10" fontId="4" fillId="36" borderId="0"/>
    <xf numFmtId="201" fontId="4" fillId="36" borderId="0"/>
    <xf numFmtId="164" fontId="71" fillId="0" borderId="0" applyBorder="0" applyAlignment="0"/>
    <xf numFmtId="42" fontId="4" fillId="36" borderId="112">
      <alignment horizontal="left"/>
    </xf>
    <xf numFmtId="201" fontId="220" fillId="36" borderId="112">
      <alignment horizontal="left"/>
    </xf>
    <xf numFmtId="164" fontId="71" fillId="0" borderId="0" applyBorder="0" applyAlignment="0"/>
    <xf numFmtId="14" fontId="98" fillId="0" borderId="0" applyNumberFormat="0" applyFill="0" applyBorder="0" applyAlignment="0" applyProtection="0">
      <alignment horizontal="left"/>
    </xf>
    <xf numFmtId="202" fontId="4" fillId="0" borderId="0" applyFont="0" applyFill="0" applyAlignment="0">
      <alignment horizontal="right"/>
    </xf>
    <xf numFmtId="39" fontId="4" fillId="85" borderId="0"/>
    <xf numFmtId="38" fontId="5" fillId="0" borderId="113"/>
    <xf numFmtId="38" fontId="71" fillId="0" borderId="112"/>
    <xf numFmtId="39" fontId="98" fillId="82" borderId="0"/>
    <xf numFmtId="164" fontId="4" fillId="0" borderId="0">
      <alignment horizontal="left" wrapText="1"/>
    </xf>
    <xf numFmtId="166" fontId="4" fillId="0" borderId="0">
      <alignment horizontal="left" wrapText="1"/>
    </xf>
    <xf numFmtId="40" fontId="221" fillId="0" borderId="0" applyBorder="0">
      <alignment horizontal="right"/>
    </xf>
    <xf numFmtId="41" fontId="68" fillId="36" borderId="0">
      <alignment horizontal="left"/>
    </xf>
    <xf numFmtId="203" fontId="222" fillId="36" borderId="0">
      <alignment horizontal="left" vertical="center"/>
    </xf>
    <xf numFmtId="0" fontId="63" fillId="36" borderId="0">
      <alignment horizontal="left" wrapText="1"/>
    </xf>
    <xf numFmtId="0" fontId="223" fillId="0" borderId="0">
      <alignment horizontal="left" vertical="center"/>
    </xf>
    <xf numFmtId="0" fontId="210" fillId="0" borderId="114"/>
    <xf numFmtId="0" fontId="6" fillId="0" borderId="0"/>
    <xf numFmtId="43" fontId="129" fillId="0" borderId="0" applyFont="0" applyFill="0" applyBorder="0" applyAlignment="0" applyProtection="0"/>
    <xf numFmtId="9" fontId="129" fillId="0" borderId="0" applyFont="0" applyFill="0" applyBorder="0" applyAlignment="0" applyProtection="0"/>
    <xf numFmtId="0" fontId="63" fillId="0" borderId="77">
      <alignment horizontal="center" vertical="center" wrapText="1"/>
    </xf>
    <xf numFmtId="0" fontId="6" fillId="0" borderId="0"/>
    <xf numFmtId="0" fontId="6" fillId="0" borderId="0"/>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4" fontId="16" fillId="36" borderId="119" applyNumberFormat="0" applyProtection="0">
      <alignment horizontal="right" vertical="center"/>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4" fontId="16" fillId="36" borderId="116" applyNumberFormat="0" applyProtection="0">
      <alignment horizontal="right" vertical="center"/>
    </xf>
    <xf numFmtId="4" fontId="16" fillId="36" borderId="108" applyNumberFormat="0" applyProtection="0">
      <alignment horizontal="right" vertical="center"/>
    </xf>
    <xf numFmtId="4" fontId="81" fillId="41" borderId="106" applyNumberFormat="0" applyProtection="0"/>
    <xf numFmtId="4" fontId="16" fillId="0" borderId="106" applyNumberFormat="0" applyProtection="0">
      <alignment horizontal="left" vertical="center" indent="1"/>
    </xf>
    <xf numFmtId="38" fontId="16" fillId="0" borderId="118" applyFill="0" applyBorder="0" applyAlignment="0" applyProtection="0">
      <protection locked="0"/>
    </xf>
    <xf numFmtId="4" fontId="16" fillId="0" borderId="106" applyNumberFormat="0" applyProtection="0">
      <alignment horizontal="right" vertical="center"/>
    </xf>
    <xf numFmtId="4" fontId="81" fillId="40" borderId="106" applyNumberFormat="0" applyProtection="0">
      <alignment horizontal="left" vertical="center" indent="1"/>
    </xf>
    <xf numFmtId="4" fontId="16" fillId="0" borderId="106" applyNumberFormat="0" applyProtection="0">
      <alignment horizontal="left" vertical="center" indent="1"/>
    </xf>
    <xf numFmtId="38" fontId="16" fillId="0" borderId="121" applyFill="0" applyBorder="0" applyAlignment="0" applyProtection="0">
      <protection locked="0"/>
    </xf>
    <xf numFmtId="4" fontId="16" fillId="0" borderId="106" applyNumberFormat="0" applyProtection="0">
      <alignment horizontal="left" vertical="center" indent="1"/>
    </xf>
    <xf numFmtId="0" fontId="16" fillId="41" borderId="106" applyNumberFormat="0" applyProtection="0">
      <alignment horizontal="left" vertical="top"/>
    </xf>
    <xf numFmtId="4" fontId="81" fillId="39" borderId="106" applyNumberFormat="0" applyProtection="0">
      <alignment vertical="center"/>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right" vertical="center"/>
    </xf>
    <xf numFmtId="4" fontId="81" fillId="41" borderId="106" applyNumberFormat="0" applyProtection="0"/>
    <xf numFmtId="4" fontId="81" fillId="40" borderId="106" applyNumberFormat="0" applyProtection="0">
      <alignment horizontal="left" vertical="center" indent="1"/>
    </xf>
    <xf numFmtId="4" fontId="81" fillId="39" borderId="106" applyNumberFormat="0" applyProtection="0">
      <alignment vertical="center"/>
    </xf>
    <xf numFmtId="0" fontId="16" fillId="41" borderId="106" applyNumberFormat="0" applyProtection="0">
      <alignment horizontal="left" vertical="top"/>
    </xf>
    <xf numFmtId="4" fontId="81" fillId="39" borderId="106" applyNumberFormat="0" applyProtection="0">
      <alignment vertical="center"/>
    </xf>
    <xf numFmtId="38" fontId="16" fillId="0" borderId="121" applyFill="0" applyBorder="0" applyAlignment="0" applyProtection="0">
      <protection locked="0"/>
    </xf>
    <xf numFmtId="38" fontId="16" fillId="0" borderId="121" applyFill="0" applyBorder="0" applyAlignment="0" applyProtection="0">
      <protection locked="0"/>
    </xf>
    <xf numFmtId="0" fontId="4" fillId="0" borderId="0"/>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4" fontId="16" fillId="0" borderId="106" applyNumberFormat="0" applyProtection="0">
      <alignment horizontal="left" vertical="center" indent="1"/>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0" fontId="163" fillId="82" borderId="120"/>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0" fontId="163" fillId="82" borderId="120"/>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4" fontId="16" fillId="0" borderId="106" applyNumberFormat="0" applyProtection="0">
      <alignment horizontal="left" vertical="center" indent="1"/>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4" fontId="16" fillId="36" borderId="119" applyNumberFormat="0" applyProtection="0">
      <alignment horizontal="right" vertical="center"/>
    </xf>
    <xf numFmtId="38" fontId="16" fillId="0" borderId="121" applyFill="0" applyBorder="0" applyAlignment="0" applyProtection="0">
      <protection locked="0"/>
    </xf>
    <xf numFmtId="38" fontId="16" fillId="0" borderId="121" applyFill="0" applyBorder="0" applyAlignment="0" applyProtection="0">
      <protection locked="0"/>
    </xf>
    <xf numFmtId="4" fontId="16" fillId="0" borderId="106" applyNumberFormat="0" applyProtection="0">
      <alignment horizontal="right" vertical="center"/>
    </xf>
    <xf numFmtId="4" fontId="81" fillId="41" borderId="106" applyNumberFormat="0" applyProtection="0"/>
    <xf numFmtId="4" fontId="81" fillId="4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38" fontId="16" fillId="0" borderId="121" applyFill="0" applyBorder="0" applyAlignment="0" applyProtection="0">
      <protection locked="0"/>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0" fontId="16" fillId="41" borderId="106" applyNumberFormat="0" applyProtection="0">
      <alignment horizontal="left" vertical="top"/>
    </xf>
    <xf numFmtId="4" fontId="16" fillId="0" borderId="106" applyNumberFormat="0" applyProtection="0">
      <alignment horizontal="right" vertical="center"/>
    </xf>
    <xf numFmtId="4" fontId="81" fillId="4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0" fontId="16" fillId="41" borderId="106" applyNumberFormat="0" applyProtection="0">
      <alignment horizontal="left" vertical="top"/>
    </xf>
    <xf numFmtId="0" fontId="16" fillId="41" borderId="106" applyNumberFormat="0" applyProtection="0">
      <alignment horizontal="left" vertical="top"/>
    </xf>
    <xf numFmtId="38" fontId="16" fillId="0" borderId="121" applyFill="0" applyBorder="0" applyAlignment="0" applyProtection="0">
      <protection locked="0"/>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36"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81" fillId="4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4" fontId="81" fillId="41" borderId="106" applyNumberFormat="0" applyProtection="0"/>
    <xf numFmtId="4" fontId="81" fillId="4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0" fontId="16" fillId="41" borderId="106" applyNumberFormat="0" applyProtection="0">
      <alignment horizontal="left" vertical="top"/>
    </xf>
    <xf numFmtId="4" fontId="81" fillId="39" borderId="106" applyNumberFormat="0" applyProtection="0">
      <alignment vertical="center"/>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38" fontId="16" fillId="0" borderId="121" applyFill="0" applyBorder="0" applyAlignment="0" applyProtection="0">
      <protection locked="0"/>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36"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81" fillId="40" borderId="106" applyNumberFormat="0" applyProtection="0">
      <alignment horizontal="left" vertical="center" indent="1"/>
    </xf>
    <xf numFmtId="0" fontId="16" fillId="41" borderId="106" applyNumberFormat="0" applyProtection="0">
      <alignment horizontal="left" vertical="top"/>
    </xf>
    <xf numFmtId="4" fontId="81" fillId="4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39" borderId="106" applyNumberFormat="0" applyProtection="0">
      <alignment vertical="center"/>
    </xf>
    <xf numFmtId="4" fontId="16" fillId="0" borderId="106" applyNumberFormat="0" applyProtection="0">
      <alignment horizontal="right" vertical="center"/>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81" fillId="40" borderId="106" applyNumberFormat="0" applyProtection="0">
      <alignment horizontal="left" vertical="center" indent="1"/>
    </xf>
    <xf numFmtId="4" fontId="16" fillId="36"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right" vertical="center"/>
    </xf>
    <xf numFmtId="4" fontId="81" fillId="41" borderId="106" applyNumberFormat="0" applyProtection="0"/>
    <xf numFmtId="4" fontId="16" fillId="0" borderId="106" applyNumberFormat="0" applyProtection="0">
      <alignment horizontal="righ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38" fontId="16" fillId="0" borderId="121" applyFill="0" applyBorder="0" applyAlignment="0" applyProtection="0">
      <protection locked="0"/>
    </xf>
    <xf numFmtId="4" fontId="81" fillId="41" borderId="106" applyNumberFormat="0" applyProtection="0"/>
    <xf numFmtId="4" fontId="81" fillId="39" borderId="106" applyNumberFormat="0" applyProtection="0">
      <alignment vertical="center"/>
    </xf>
    <xf numFmtId="4" fontId="16" fillId="0" borderId="106" applyNumberFormat="0" applyProtection="0">
      <alignment horizontal="left" vertical="center" indent="1"/>
    </xf>
    <xf numFmtId="38" fontId="16" fillId="0" borderId="121" applyFill="0" applyBorder="0" applyAlignment="0" applyProtection="0">
      <protection locked="0"/>
    </xf>
    <xf numFmtId="4" fontId="16" fillId="0" borderId="106" applyNumberFormat="0" applyProtection="0">
      <alignment horizontal="left" vertical="center" indent="1"/>
    </xf>
    <xf numFmtId="4" fontId="16" fillId="0" borderId="106" applyNumberFormat="0" applyProtection="0">
      <alignment horizontal="left" vertical="center" indent="1"/>
    </xf>
    <xf numFmtId="38" fontId="16" fillId="0" borderId="121" applyFill="0" applyBorder="0" applyAlignment="0" applyProtection="0">
      <protection locked="0"/>
    </xf>
    <xf numFmtId="4" fontId="81" fillId="40"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38" fontId="16" fillId="0" borderId="121" applyFill="0" applyBorder="0" applyAlignment="0" applyProtection="0">
      <protection locked="0"/>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0" fontId="16" fillId="41" borderId="106" applyNumberFormat="0" applyProtection="0">
      <alignment horizontal="left" vertical="top"/>
    </xf>
    <xf numFmtId="4" fontId="16" fillId="0" borderId="106" applyNumberFormat="0" applyProtection="0">
      <alignment horizontal="right" vertical="center"/>
    </xf>
    <xf numFmtId="4" fontId="81" fillId="4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0" fontId="16" fillId="41" borderId="106" applyNumberFormat="0" applyProtection="0">
      <alignment horizontal="left" vertical="top"/>
    </xf>
    <xf numFmtId="0" fontId="16" fillId="41" borderId="106" applyNumberFormat="0" applyProtection="0">
      <alignment horizontal="left" vertical="top"/>
    </xf>
    <xf numFmtId="4" fontId="16" fillId="0" borderId="106" applyNumberFormat="0" applyProtection="0">
      <alignment horizontal="left" vertical="center" indent="1"/>
    </xf>
    <xf numFmtId="4" fontId="81" fillId="4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right" vertical="center"/>
    </xf>
    <xf numFmtId="0" fontId="16" fillId="41" borderId="106" applyNumberFormat="0" applyProtection="0">
      <alignment horizontal="left" vertical="top"/>
    </xf>
    <xf numFmtId="4" fontId="16" fillId="36"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81" fillId="4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4" fontId="81" fillId="41" borderId="106" applyNumberFormat="0" applyProtection="0"/>
    <xf numFmtId="4" fontId="81" fillId="4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38" fontId="16" fillId="0" borderId="121" applyFill="0" applyBorder="0" applyAlignment="0" applyProtection="0">
      <protection locked="0"/>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0" fontId="16" fillId="41" borderId="106" applyNumberFormat="0" applyProtection="0">
      <alignment horizontal="left" vertical="top"/>
    </xf>
    <xf numFmtId="4" fontId="81" fillId="39" borderId="106" applyNumberFormat="0" applyProtection="0">
      <alignment vertical="center"/>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36" borderId="106" applyNumberFormat="0" applyProtection="0">
      <alignment horizontal="left" vertical="center" indent="1"/>
    </xf>
    <xf numFmtId="4" fontId="16" fillId="0" borderId="106" applyNumberFormat="0" applyProtection="0">
      <alignment horizontal="right" vertical="center"/>
    </xf>
    <xf numFmtId="4" fontId="81" fillId="41" borderId="106" applyNumberFormat="0" applyProtection="0"/>
    <xf numFmtId="4" fontId="81" fillId="41" borderId="106" applyNumberFormat="0" applyProtection="0"/>
    <xf numFmtId="4" fontId="16" fillId="0"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81" fillId="40" borderId="106" applyNumberFormat="0" applyProtection="0">
      <alignment horizontal="left" vertical="center" indent="1"/>
    </xf>
    <xf numFmtId="0" fontId="16" fillId="41" borderId="106" applyNumberFormat="0" applyProtection="0">
      <alignment horizontal="left" vertical="top"/>
    </xf>
    <xf numFmtId="4" fontId="81" fillId="4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39" borderId="106" applyNumberFormat="0" applyProtection="0">
      <alignment vertical="center"/>
    </xf>
    <xf numFmtId="4" fontId="16" fillId="0" borderId="106" applyNumberFormat="0" applyProtection="0">
      <alignment horizontal="right" vertical="center"/>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81" fillId="40" borderId="106" applyNumberFormat="0" applyProtection="0">
      <alignment horizontal="left" vertical="center" indent="1"/>
    </xf>
    <xf numFmtId="4" fontId="16" fillId="36"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right" vertical="center"/>
    </xf>
    <xf numFmtId="4" fontId="81" fillId="41" borderId="106" applyNumberFormat="0" applyProtection="0"/>
    <xf numFmtId="4" fontId="16" fillId="0" borderId="106" applyNumberFormat="0" applyProtection="0">
      <alignment horizontal="righ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0" fontId="16" fillId="41" borderId="106" applyNumberFormat="0" applyProtection="0">
      <alignment horizontal="left" vertical="top"/>
    </xf>
    <xf numFmtId="4" fontId="16" fillId="0" borderId="106" applyNumberFormat="0" applyProtection="0">
      <alignment horizontal="right" vertical="center"/>
    </xf>
    <xf numFmtId="4" fontId="81" fillId="4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41" borderId="106" applyNumberFormat="0" applyProtection="0"/>
    <xf numFmtId="38" fontId="16" fillId="0" borderId="121" applyFill="0" applyBorder="0" applyAlignment="0" applyProtection="0">
      <protection locked="0"/>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0" fontId="16" fillId="41" borderId="106" applyNumberFormat="0" applyProtection="0">
      <alignment horizontal="left" vertical="top"/>
    </xf>
    <xf numFmtId="0" fontId="16" fillId="41" borderId="106" applyNumberFormat="0" applyProtection="0">
      <alignment horizontal="left" vertical="top"/>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36"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38" fontId="16" fillId="0" borderId="121" applyFill="0" applyBorder="0" applyAlignment="0" applyProtection="0">
      <protection locked="0"/>
    </xf>
    <xf numFmtId="4" fontId="81" fillId="4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4" fontId="81" fillId="41" borderId="106" applyNumberFormat="0" applyProtection="0"/>
    <xf numFmtId="4" fontId="81" fillId="4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0" fontId="16" fillId="41" borderId="106" applyNumberFormat="0" applyProtection="0">
      <alignment horizontal="left" vertical="top"/>
    </xf>
    <xf numFmtId="4" fontId="81" fillId="39" borderId="106" applyNumberFormat="0" applyProtection="0">
      <alignment vertical="center"/>
    </xf>
    <xf numFmtId="38" fontId="16" fillId="0" borderId="121" applyFill="0" applyBorder="0" applyAlignment="0" applyProtection="0">
      <protection locked="0"/>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36"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81" fillId="40" borderId="106" applyNumberFormat="0" applyProtection="0">
      <alignment horizontal="left" vertical="center" indent="1"/>
    </xf>
    <xf numFmtId="0" fontId="16" fillId="41" borderId="106" applyNumberFormat="0" applyProtection="0">
      <alignment horizontal="left" vertical="top"/>
    </xf>
    <xf numFmtId="4" fontId="81" fillId="4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39" borderId="106" applyNumberFormat="0" applyProtection="0">
      <alignment vertical="center"/>
    </xf>
    <xf numFmtId="4" fontId="16" fillId="0" borderId="106" applyNumberFormat="0" applyProtection="0">
      <alignment horizontal="right" vertical="center"/>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81" fillId="40" borderId="106" applyNumberFormat="0" applyProtection="0">
      <alignment horizontal="left" vertical="center" indent="1"/>
    </xf>
    <xf numFmtId="4" fontId="16" fillId="36"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right" vertical="center"/>
    </xf>
    <xf numFmtId="4" fontId="81" fillId="41" borderId="106" applyNumberFormat="0" applyProtection="0"/>
    <xf numFmtId="4" fontId="16" fillId="0" borderId="106" applyNumberFormat="0" applyProtection="0">
      <alignment horizontal="righ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0" fontId="4" fillId="57" borderId="106" applyNumberFormat="0" applyProtection="0">
      <alignment horizontal="left" vertical="top"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4" fontId="82" fillId="40" borderId="106" applyNumberFormat="0" applyProtection="0">
      <alignment vertical="center"/>
    </xf>
    <xf numFmtId="4" fontId="81" fillId="40" borderId="106" applyNumberFormat="0" applyProtection="0">
      <alignment vertical="center"/>
    </xf>
    <xf numFmtId="0" fontId="4" fillId="58" borderId="106" applyNumberFormat="0" applyProtection="0">
      <alignment horizontal="left" vertical="top" indent="1"/>
    </xf>
    <xf numFmtId="0" fontId="81" fillId="40" borderId="106" applyNumberFormat="0" applyProtection="0">
      <alignment horizontal="left" vertical="top" indent="1"/>
    </xf>
    <xf numFmtId="0" fontId="4" fillId="58" borderId="106" applyNumberFormat="0" applyProtection="0">
      <alignment horizontal="left" vertical="top" indent="1"/>
    </xf>
    <xf numFmtId="4" fontId="16" fillId="42" borderId="106" applyNumberFormat="0" applyProtection="0">
      <alignment horizontal="right" vertical="center"/>
    </xf>
    <xf numFmtId="4" fontId="16" fillId="43" borderId="106" applyNumberFormat="0" applyProtection="0">
      <alignment horizontal="right" vertical="center"/>
    </xf>
    <xf numFmtId="4" fontId="16" fillId="44" borderId="106" applyNumberFormat="0" applyProtection="0">
      <alignment horizontal="right" vertical="center"/>
    </xf>
    <xf numFmtId="4" fontId="16" fillId="45" borderId="106" applyNumberFormat="0" applyProtection="0">
      <alignment horizontal="right" vertical="center"/>
    </xf>
    <xf numFmtId="4" fontId="16" fillId="46" borderId="106" applyNumberFormat="0" applyProtection="0">
      <alignment horizontal="right" vertical="center"/>
    </xf>
    <xf numFmtId="4" fontId="16" fillId="47" borderId="106" applyNumberFormat="0" applyProtection="0">
      <alignment horizontal="right" vertical="center"/>
    </xf>
    <xf numFmtId="4" fontId="16" fillId="48" borderId="106" applyNumberFormat="0" applyProtection="0">
      <alignment horizontal="right" vertical="center"/>
    </xf>
    <xf numFmtId="4" fontId="16" fillId="49" borderId="106" applyNumberFormat="0" applyProtection="0">
      <alignment horizontal="right" vertical="center"/>
    </xf>
    <xf numFmtId="4" fontId="16" fillId="50" borderId="106" applyNumberFormat="0" applyProtection="0">
      <alignment horizontal="right" vertical="center"/>
    </xf>
    <xf numFmtId="4" fontId="16" fillId="54" borderId="106" applyNumberFormat="0" applyProtection="0">
      <alignment horizontal="right" vertical="center"/>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4" fontId="16" fillId="38" borderId="106" applyNumberFormat="0" applyProtection="0">
      <alignment vertical="center"/>
    </xf>
    <xf numFmtId="4" fontId="86" fillId="38" borderId="106" applyNumberFormat="0" applyProtection="0">
      <alignment vertical="center"/>
    </xf>
    <xf numFmtId="4" fontId="16" fillId="38" borderId="106" applyNumberFormat="0" applyProtection="0">
      <alignment horizontal="left" vertical="center" indent="1"/>
    </xf>
    <xf numFmtId="0" fontId="16" fillId="38" borderId="106" applyNumberFormat="0" applyProtection="0">
      <alignment horizontal="left" vertical="top" indent="1"/>
    </xf>
    <xf numFmtId="4" fontId="86" fillId="52" borderId="106" applyNumberFormat="0" applyProtection="0">
      <alignment horizontal="right" vertical="center"/>
    </xf>
    <xf numFmtId="0" fontId="16" fillId="41" borderId="106" applyNumberFormat="0" applyProtection="0">
      <alignment horizontal="center" vertical="top"/>
    </xf>
    <xf numFmtId="38" fontId="16" fillId="0" borderId="121" applyFill="0" applyBorder="0" applyAlignment="0" applyProtection="0">
      <protection locked="0"/>
    </xf>
    <xf numFmtId="4" fontId="88" fillId="52" borderId="106" applyNumberFormat="0" applyProtection="0">
      <alignment horizontal="right" vertical="center"/>
    </xf>
    <xf numFmtId="38" fontId="16" fillId="0" borderId="121" applyFill="0" applyBorder="0" applyAlignment="0" applyProtection="0">
      <protection locked="0"/>
    </xf>
    <xf numFmtId="0" fontId="4" fillId="58" borderId="106" applyNumberFormat="0" applyProtection="0">
      <alignment horizontal="left" vertical="top" indent="1"/>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center"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53" borderId="106" applyNumberFormat="0" applyProtection="0">
      <alignment horizontal="left" vertical="top"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center"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41" borderId="106" applyNumberFormat="0" applyProtection="0">
      <alignment horizontal="left" vertical="top"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center"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7" borderId="106" applyNumberFormat="0" applyProtection="0">
      <alignment horizontal="left" vertical="top"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center"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0" fontId="4" fillId="58" borderId="106" applyNumberFormat="0" applyProtection="0">
      <alignment horizontal="left" vertical="top" indent="1"/>
    </xf>
    <xf numFmtId="4" fontId="16" fillId="52" borderId="106" applyNumberFormat="0" applyProtection="0">
      <alignment horizontal="right" vertical="center"/>
    </xf>
    <xf numFmtId="4" fontId="16" fillId="0" borderId="106" applyNumberFormat="0" applyProtection="0">
      <alignment horizontal="left" vertical="center" indent="1"/>
    </xf>
    <xf numFmtId="4" fontId="16" fillId="54" borderId="106" applyNumberFormat="0" applyProtection="0">
      <alignment horizontal="left" vertical="center" indent="1"/>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4" fontId="88" fillId="52" borderId="106" applyNumberFormat="0" applyProtection="0">
      <alignment horizontal="right" vertical="center"/>
    </xf>
    <xf numFmtId="0" fontId="163" fillId="82" borderId="105"/>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4" fontId="81" fillId="40" borderId="106" applyNumberFormat="0" applyProtection="0">
      <alignment vertical="center"/>
    </xf>
    <xf numFmtId="38" fontId="16" fillId="0" borderId="107" applyFill="0" applyBorder="0" applyAlignment="0" applyProtection="0">
      <protection locked="0"/>
    </xf>
    <xf numFmtId="0" fontId="16" fillId="41" borderId="106" applyNumberFormat="0" applyProtection="0">
      <alignment horizontal="center" vertical="top"/>
    </xf>
    <xf numFmtId="4" fontId="16" fillId="36" borderId="108" applyNumberFormat="0" applyProtection="0">
      <alignment horizontal="right" vertical="center"/>
    </xf>
    <xf numFmtId="4" fontId="81" fillId="41" borderId="106" applyNumberFormat="0" applyProtection="0"/>
    <xf numFmtId="4" fontId="16" fillId="0" borderId="106" applyNumberFormat="0" applyProtection="0">
      <alignment horizontal="left" vertical="center" indent="1"/>
    </xf>
    <xf numFmtId="38" fontId="16" fillId="0" borderId="107" applyFill="0" applyBorder="0" applyAlignment="0" applyProtection="0">
      <protection locked="0"/>
    </xf>
    <xf numFmtId="4" fontId="16" fillId="0" borderId="106" applyNumberFormat="0" applyProtection="0">
      <alignment horizontal="right" vertical="center"/>
    </xf>
    <xf numFmtId="38" fontId="16" fillId="0" borderId="107" applyFill="0" applyBorder="0" applyAlignment="0" applyProtection="0">
      <protection locked="0"/>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4" fontId="81" fillId="39" borderId="106" applyNumberFormat="0" applyProtection="0">
      <alignment vertical="center"/>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right" vertical="center"/>
    </xf>
    <xf numFmtId="4" fontId="81" fillId="41" borderId="106" applyNumberFormat="0" applyProtection="0"/>
    <xf numFmtId="4" fontId="81" fillId="40" borderId="106" applyNumberFormat="0" applyProtection="0">
      <alignment horizontal="left" vertical="center" indent="1"/>
    </xf>
    <xf numFmtId="4" fontId="81" fillId="39" borderId="106" applyNumberFormat="0" applyProtection="0">
      <alignment vertical="center"/>
    </xf>
    <xf numFmtId="0" fontId="16" fillId="41" borderId="106" applyNumberFormat="0" applyProtection="0">
      <alignment horizontal="left" vertical="top"/>
    </xf>
    <xf numFmtId="4" fontId="81" fillId="39" borderId="106" applyNumberFormat="0" applyProtection="0">
      <alignment vertical="center"/>
    </xf>
    <xf numFmtId="38" fontId="16" fillId="0" borderId="121"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21"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4" fontId="16" fillId="0" borderId="106" applyNumberFormat="0" applyProtection="0">
      <alignment horizontal="left" vertical="center" indent="1"/>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21"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21"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21"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21"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21"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4" fontId="16" fillId="0" borderId="106" applyNumberFormat="0" applyProtection="0">
      <alignment horizontal="left" vertical="center" indent="1"/>
    </xf>
    <xf numFmtId="38" fontId="16" fillId="0" borderId="121"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4" fontId="16" fillId="0" borderId="106" applyNumberFormat="0" applyProtection="0">
      <alignment horizontal="right" vertical="center"/>
    </xf>
    <xf numFmtId="38" fontId="16" fillId="0" borderId="107" applyFill="0" applyBorder="0" applyAlignment="0" applyProtection="0">
      <protection locked="0"/>
    </xf>
    <xf numFmtId="4" fontId="81" fillId="41" borderId="106" applyNumberFormat="0" applyProtection="0"/>
    <xf numFmtId="4" fontId="81" fillId="40" borderId="106" applyNumberFormat="0" applyProtection="0">
      <alignment horizontal="left" vertical="center" indent="1"/>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0" fontId="16" fillId="41" borderId="106" applyNumberFormat="0" applyProtection="0">
      <alignment horizontal="left" vertical="top"/>
    </xf>
    <xf numFmtId="38" fontId="16" fillId="0" borderId="107" applyFill="0" applyBorder="0" applyAlignment="0" applyProtection="0">
      <protection locked="0"/>
    </xf>
    <xf numFmtId="4" fontId="81" fillId="41" borderId="106" applyNumberFormat="0" applyProtection="0"/>
    <xf numFmtId="0" fontId="16" fillId="41" borderId="106" applyNumberFormat="0" applyProtection="0">
      <alignment horizontal="left" vertical="top"/>
    </xf>
    <xf numFmtId="4" fontId="16" fillId="0" borderId="106" applyNumberFormat="0" applyProtection="0">
      <alignment horizontal="right" vertical="center"/>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81" fillId="40" borderId="106" applyNumberFormat="0" applyProtection="0">
      <alignment horizontal="left" vertical="center" indent="1"/>
    </xf>
    <xf numFmtId="0" fontId="16" fillId="41" borderId="106" applyNumberFormat="0" applyProtection="0">
      <alignment horizontal="left" vertical="top"/>
    </xf>
    <xf numFmtId="4" fontId="81" fillId="41" borderId="106" applyNumberFormat="0" applyProtection="0"/>
    <xf numFmtId="0" fontId="16" fillId="41" borderId="106" applyNumberFormat="0" applyProtection="0">
      <alignment horizontal="left" vertical="top"/>
    </xf>
    <xf numFmtId="4" fontId="81" fillId="41" borderId="106" applyNumberFormat="0" applyProtection="0"/>
    <xf numFmtId="0" fontId="16" fillId="41" borderId="106" applyNumberFormat="0" applyProtection="0">
      <alignment horizontal="left" vertical="top"/>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right" vertical="center"/>
    </xf>
    <xf numFmtId="4" fontId="81" fillId="40" borderId="106" applyNumberFormat="0" applyProtection="0">
      <alignment horizontal="left" vertical="center" indent="1"/>
    </xf>
    <xf numFmtId="4" fontId="16" fillId="36" borderId="108" applyNumberFormat="0" applyProtection="0">
      <alignment horizontal="righ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0" fontId="16" fillId="41" borderId="106" applyNumberFormat="0" applyProtection="0">
      <alignment horizontal="left" vertical="top"/>
    </xf>
    <xf numFmtId="38" fontId="16" fillId="0" borderId="121" applyFill="0" applyBorder="0" applyAlignment="0" applyProtection="0">
      <protection locked="0"/>
    </xf>
    <xf numFmtId="38" fontId="16" fillId="0" borderId="121" applyFill="0" applyBorder="0" applyAlignment="0" applyProtection="0">
      <protection locked="0"/>
    </xf>
    <xf numFmtId="4" fontId="16" fillId="0" borderId="106" applyNumberFormat="0" applyProtection="0">
      <alignment horizontal="left" vertical="center" indent="1"/>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0" fontId="16" fillId="41" borderId="106" applyNumberFormat="0" applyProtection="0">
      <alignment horizontal="left" vertical="top"/>
    </xf>
    <xf numFmtId="4" fontId="16" fillId="0" borderId="106" applyNumberFormat="0" applyProtection="0">
      <alignment horizontal="right" vertical="center"/>
    </xf>
    <xf numFmtId="4" fontId="81" fillId="4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0" fontId="16" fillId="41" borderId="106" applyNumberFormat="0" applyProtection="0">
      <alignment horizontal="left" vertical="top"/>
    </xf>
    <xf numFmtId="0" fontId="16" fillId="41" borderId="106" applyNumberFormat="0" applyProtection="0">
      <alignment horizontal="left" vertical="top"/>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36"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0" fontId="16" fillId="41" borderId="106" applyNumberFormat="0" applyProtection="0">
      <alignment horizontal="left" vertical="top"/>
    </xf>
    <xf numFmtId="38" fontId="16" fillId="0" borderId="121" applyFill="0" applyBorder="0" applyAlignment="0" applyProtection="0">
      <protection locked="0"/>
    </xf>
    <xf numFmtId="4" fontId="16" fillId="0" borderId="106" applyNumberFormat="0" applyProtection="0">
      <alignment horizontal="left" vertical="center" indent="1"/>
    </xf>
    <xf numFmtId="4" fontId="81" fillId="4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4" fontId="81" fillId="41" borderId="106" applyNumberFormat="0" applyProtection="0"/>
    <xf numFmtId="4" fontId="81" fillId="4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0" fontId="16" fillId="41" borderId="106" applyNumberFormat="0" applyProtection="0">
      <alignment horizontal="left" vertical="top"/>
    </xf>
    <xf numFmtId="4" fontId="81" fillId="39" borderId="106" applyNumberFormat="0" applyProtection="0">
      <alignment vertical="center"/>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36"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right" vertical="center"/>
    </xf>
    <xf numFmtId="4" fontId="81" fillId="40" borderId="106" applyNumberFormat="0" applyProtection="0">
      <alignment horizontal="left" vertical="center" indent="1"/>
    </xf>
    <xf numFmtId="0" fontId="16" fillId="41" borderId="106" applyNumberFormat="0" applyProtection="0">
      <alignment horizontal="left" vertical="top"/>
    </xf>
    <xf numFmtId="4" fontId="81" fillId="40"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39" borderId="106" applyNumberFormat="0" applyProtection="0">
      <alignment vertical="center"/>
    </xf>
    <xf numFmtId="4" fontId="16" fillId="0" borderId="106" applyNumberFormat="0" applyProtection="0">
      <alignment horizontal="right" vertical="center"/>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righ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81" fillId="40" borderId="106" applyNumberFormat="0" applyProtection="0">
      <alignment horizontal="left" vertical="center" indent="1"/>
    </xf>
    <xf numFmtId="4" fontId="16" fillId="36" borderId="106" applyNumberFormat="0" applyProtection="0">
      <alignment horizontal="left" vertical="center" indent="1"/>
    </xf>
    <xf numFmtId="0" fontId="16" fillId="41" borderId="106" applyNumberFormat="0" applyProtection="0">
      <alignment horizontal="left" vertical="top"/>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81" fillId="40" borderId="106" applyNumberFormat="0" applyProtection="0">
      <alignment horizontal="left" vertical="center" indent="1"/>
    </xf>
    <xf numFmtId="4" fontId="16" fillId="0" borderId="106" applyNumberFormat="0" applyProtection="0">
      <alignment horizontal="right" vertical="center"/>
    </xf>
    <xf numFmtId="4" fontId="16" fillId="0" borderId="106" applyNumberFormat="0" applyProtection="0">
      <alignment horizontal="right" vertical="center"/>
    </xf>
    <xf numFmtId="4" fontId="81" fillId="41" borderId="106" applyNumberFormat="0" applyProtection="0"/>
    <xf numFmtId="4" fontId="16" fillId="0" borderId="106" applyNumberFormat="0" applyProtection="0">
      <alignment horizontal="righ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81" fillId="39" borderId="106" applyNumberFormat="0" applyProtection="0">
      <alignment vertical="center"/>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81" fillId="39" borderId="106" applyNumberFormat="0" applyProtection="0">
      <alignment vertical="center"/>
    </xf>
    <xf numFmtId="4" fontId="81" fillId="40" borderId="106" applyNumberFormat="0" applyProtection="0">
      <alignment horizontal="left" vertical="center" indent="1"/>
    </xf>
    <xf numFmtId="4" fontId="81" fillId="41" borderId="106" applyNumberFormat="0" applyProtection="0"/>
    <xf numFmtId="4" fontId="16" fillId="0" borderId="106" applyNumberFormat="0" applyProtection="0">
      <alignment horizontal="right" vertical="center"/>
    </xf>
    <xf numFmtId="4" fontId="16" fillId="0" borderId="106" applyNumberFormat="0" applyProtection="0">
      <alignment horizontal="left" vertical="center" indent="1"/>
    </xf>
    <xf numFmtId="0" fontId="16" fillId="41" borderId="106" applyNumberFormat="0" applyProtection="0">
      <alignment horizontal="left" vertical="top"/>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4" fontId="16" fillId="0" borderId="106" applyNumberFormat="0" applyProtection="0">
      <alignment horizontal="left" vertical="center" indent="1"/>
    </xf>
    <xf numFmtId="4" fontId="16" fillId="36" borderId="106" applyNumberFormat="0" applyProtection="0">
      <alignment horizontal="left" vertical="center" indent="1"/>
    </xf>
    <xf numFmtId="4" fontId="16" fillId="0" borderId="106" applyNumberFormat="0" applyProtection="0">
      <alignment horizontal="left" vertical="center" indent="1"/>
    </xf>
    <xf numFmtId="38" fontId="16" fillId="0" borderId="121" applyFill="0" applyBorder="0" applyAlignment="0" applyProtection="0">
      <protection locked="0"/>
    </xf>
    <xf numFmtId="0" fontId="163" fillId="82" borderId="105"/>
    <xf numFmtId="38" fontId="16" fillId="0" borderId="121" applyFill="0" applyBorder="0" applyAlignment="0" applyProtection="0">
      <protection locked="0"/>
    </xf>
    <xf numFmtId="4" fontId="16" fillId="36" borderId="108" applyNumberFormat="0" applyProtection="0">
      <alignment horizontal="right" vertical="center"/>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07" applyFill="0" applyBorder="0" applyAlignment="0" applyProtection="0">
      <protection locked="0"/>
    </xf>
    <xf numFmtId="38" fontId="16" fillId="0" borderId="121" applyFill="0" applyBorder="0" applyAlignment="0" applyProtection="0">
      <protection locked="0"/>
    </xf>
    <xf numFmtId="0" fontId="1" fillId="0" borderId="0"/>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0" fontId="163" fillId="82" borderId="117"/>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4" fontId="16" fillId="36" borderId="119" applyNumberFormat="0" applyProtection="0">
      <alignment horizontal="right" vertical="center"/>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4" fontId="16" fillId="36" borderId="116" applyNumberFormat="0" applyProtection="0">
      <alignment horizontal="right" vertical="center"/>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0" fontId="163" fillId="82" borderId="120"/>
    <xf numFmtId="4" fontId="16" fillId="36" borderId="116" applyNumberFormat="0" applyProtection="0">
      <alignment horizontal="right" vertical="center"/>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4" fontId="16" fillId="36" borderId="119" applyNumberFormat="0" applyProtection="0">
      <alignment horizontal="right" vertical="center"/>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4" fontId="16" fillId="36" borderId="119" applyNumberFormat="0" applyProtection="0">
      <alignment horizontal="right" vertical="center"/>
    </xf>
    <xf numFmtId="38" fontId="16" fillId="0" borderId="118" applyFill="0" applyBorder="0" applyAlignment="0" applyProtection="0">
      <protection locked="0"/>
    </xf>
    <xf numFmtId="4" fontId="16" fillId="36" borderId="116" applyNumberFormat="0" applyProtection="0">
      <alignment horizontal="right" vertical="center"/>
    </xf>
    <xf numFmtId="0" fontId="163" fillId="82" borderId="117"/>
    <xf numFmtId="38" fontId="16" fillId="0" borderId="118" applyFill="0" applyBorder="0" applyAlignment="0" applyProtection="0">
      <protection locked="0"/>
    </xf>
    <xf numFmtId="38" fontId="16" fillId="0" borderId="121" applyFill="0" applyBorder="0" applyAlignment="0" applyProtection="0">
      <protection locked="0"/>
    </xf>
    <xf numFmtId="4" fontId="16" fillId="36" borderId="116" applyNumberFormat="0" applyProtection="0">
      <alignment horizontal="right" vertical="center"/>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0" fontId="163" fillId="82" borderId="117"/>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38" fontId="16" fillId="0" borderId="121" applyFill="0" applyBorder="0" applyAlignment="0" applyProtection="0">
      <protection locked="0"/>
    </xf>
    <xf numFmtId="38" fontId="16" fillId="0" borderId="118" applyFill="0" applyBorder="0" applyAlignment="0" applyProtection="0">
      <protection locked="0"/>
    </xf>
    <xf numFmtId="38" fontId="16" fillId="0" borderId="118" applyFill="0" applyBorder="0" applyAlignment="0" applyProtection="0">
      <protection locked="0"/>
    </xf>
    <xf numFmtId="0" fontId="3" fillId="0" borderId="0"/>
    <xf numFmtId="43" fontId="3" fillId="0" borderId="0" applyFont="0" applyFill="0" applyBorder="0" applyAlignment="0" applyProtection="0"/>
    <xf numFmtId="9" fontId="3" fillId="0" borderId="0" applyFont="0" applyFill="0" applyBorder="0" applyAlignment="0" applyProtection="0"/>
    <xf numFmtId="3" fontId="171" fillId="0" borderId="0" applyFont="0" applyFill="0" applyBorder="0" applyAlignment="0" applyProtection="0"/>
    <xf numFmtId="0" fontId="171" fillId="0" borderId="0" applyFont="0" applyFill="0" applyBorder="0" applyAlignment="0" applyProtection="0"/>
    <xf numFmtId="10" fontId="5" fillId="36" borderId="3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81" fillId="41" borderId="0" applyNumberFormat="0" applyProtection="0">
      <alignment horizontal="left" vertical="center" indent="1"/>
    </xf>
    <xf numFmtId="0" fontId="3" fillId="0" borderId="0"/>
    <xf numFmtId="43" fontId="3" fillId="0" borderId="0" applyFont="0" applyFill="0" applyBorder="0" applyAlignment="0" applyProtection="0"/>
    <xf numFmtId="9" fontId="3" fillId="0" borderId="0" applyFont="0" applyFill="0" applyBorder="0" applyAlignment="0" applyProtection="0"/>
    <xf numFmtId="0" fontId="171" fillId="0" borderId="0" applyFont="0" applyFill="0" applyBorder="0" applyAlignment="0" applyProtection="0"/>
    <xf numFmtId="3" fontId="171" fillId="0" borderId="0" applyFont="0" applyFill="0" applyBorder="0" applyAlignment="0" applyProtection="0"/>
    <xf numFmtId="4" fontId="102" fillId="0" borderId="0" applyNumberFormat="0" applyProtection="0">
      <alignment horizontal="left" vertical="center"/>
    </xf>
    <xf numFmtId="4" fontId="102" fillId="0" borderId="0" applyNumberFormat="0" applyProtection="0">
      <alignment horizontal="left" vertical="center"/>
    </xf>
    <xf numFmtId="44" fontId="3" fillId="0" borderId="0" applyFont="0" applyFill="0" applyBorder="0" applyAlignment="0" applyProtection="0"/>
    <xf numFmtId="0" fontId="171" fillId="0" borderId="0" applyFont="0" applyFill="0" applyBorder="0" applyAlignment="0" applyProtection="0"/>
    <xf numFmtId="3" fontId="17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37" fontId="230" fillId="0" borderId="0" applyFill="0" applyBorder="0" applyAlignment="0" applyProtection="0"/>
    <xf numFmtId="44" fontId="230" fillId="0" borderId="0" applyFont="0" applyFill="0" applyBorder="0" applyAlignment="0" applyProtection="0"/>
    <xf numFmtId="180" fontId="230" fillId="0" borderId="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43" fontId="230" fillId="0" borderId="0" applyFont="0" applyFill="0" applyBorder="0" applyAlignment="0" applyProtection="0"/>
    <xf numFmtId="179" fontId="230" fillId="0" borderId="0"/>
    <xf numFmtId="179" fontId="230" fillId="0" borderId="0"/>
    <xf numFmtId="179" fontId="230" fillId="0" borderId="0"/>
    <xf numFmtId="179" fontId="230" fillId="0" borderId="0"/>
    <xf numFmtId="179" fontId="230" fillId="0" borderId="0"/>
    <xf numFmtId="179" fontId="230" fillId="0" borderId="0"/>
    <xf numFmtId="179" fontId="230" fillId="0" borderId="0"/>
    <xf numFmtId="179" fontId="230" fillId="0" borderId="0"/>
    <xf numFmtId="0" fontId="151" fillId="0" borderId="0" applyNumberFormat="0" applyFill="0" applyBorder="0" applyAlignment="0">
      <protection locked="0"/>
    </xf>
    <xf numFmtId="43" fontId="15" fillId="0" borderId="0" applyFont="0" applyFill="0" applyBorder="0" applyAlignment="0" applyProtection="0"/>
    <xf numFmtId="37" fontId="230" fillId="0" borderId="0" applyFill="0" applyBorder="0" applyAlignment="0" applyProtection="0"/>
    <xf numFmtId="44" fontId="230" fillId="0" borderId="0" applyFont="0" applyFill="0" applyBorder="0" applyAlignment="0" applyProtection="0"/>
    <xf numFmtId="5" fontId="230" fillId="0" borderId="0" applyFill="0" applyBorder="0" applyAlignment="0" applyProtection="0"/>
    <xf numFmtId="180" fontId="230" fillId="0" borderId="0" applyFill="0" applyBorder="0" applyAlignment="0" applyProtection="0"/>
    <xf numFmtId="0" fontId="151" fillId="0" borderId="0" applyNumberFormat="0" applyFill="0" applyBorder="0" applyAlignment="0">
      <protection locked="0"/>
    </xf>
    <xf numFmtId="2" fontId="230" fillId="0" borderId="0" applyFill="0" applyBorder="0" applyAlignment="0" applyProtection="0"/>
    <xf numFmtId="0" fontId="151" fillId="0" borderId="0" applyNumberFormat="0" applyFill="0" applyBorder="0" applyAlignment="0">
      <protection locked="0"/>
    </xf>
    <xf numFmtId="0" fontId="151" fillId="0" borderId="0" applyNumberFormat="0" applyFill="0" applyBorder="0" applyAlignment="0">
      <protection locked="0"/>
    </xf>
    <xf numFmtId="185" fontId="230" fillId="0" borderId="0"/>
    <xf numFmtId="9" fontId="230" fillId="0" borderId="0" applyFont="0" applyFill="0" applyBorder="0" applyAlignment="0" applyProtection="0"/>
    <xf numFmtId="180" fontId="230" fillId="0" borderId="0" applyFill="0" applyBorder="0" applyAlignment="0" applyProtection="0"/>
    <xf numFmtId="181" fontId="230" fillId="0" borderId="0"/>
    <xf numFmtId="180" fontId="230" fillId="0" borderId="0" applyFill="0" applyBorder="0" applyAlignment="0" applyProtection="0"/>
    <xf numFmtId="0" fontId="15" fillId="0" borderId="0"/>
    <xf numFmtId="44" fontId="230" fillId="0" borderId="0" applyFont="0" applyFill="0" applyBorder="0" applyAlignment="0" applyProtection="0"/>
    <xf numFmtId="0" fontId="230" fillId="73" borderId="80" applyNumberFormat="0" applyFont="0" applyAlignment="0" applyProtection="0"/>
    <xf numFmtId="44" fontId="230" fillId="0" borderId="0" applyFont="0" applyFill="0" applyBorder="0" applyAlignment="0" applyProtection="0"/>
    <xf numFmtId="37" fontId="230" fillId="0" borderId="0" applyFill="0" applyBorder="0" applyAlignment="0" applyProtection="0"/>
    <xf numFmtId="9" fontId="230" fillId="0" borderId="0" applyFont="0" applyFill="0" applyBorder="0" applyAlignment="0" applyProtection="0"/>
    <xf numFmtId="10" fontId="230" fillId="0" borderId="0" applyFont="0" applyFill="0" applyBorder="0" applyAlignment="0" applyProtection="0"/>
    <xf numFmtId="37" fontId="230" fillId="0" borderId="0" applyFill="0" applyBorder="0" applyAlignment="0" applyProtection="0"/>
    <xf numFmtId="9" fontId="15" fillId="0" borderId="0" applyFont="0" applyFill="0" applyBorder="0" applyAlignment="0" applyProtection="0"/>
    <xf numFmtId="43" fontId="230" fillId="0" borderId="0" applyFont="0" applyFill="0" applyBorder="0" applyAlignment="0" applyProtection="0"/>
    <xf numFmtId="43" fontId="230" fillId="0" borderId="0" applyFont="0" applyFill="0" applyBorder="0" applyAlignment="0" applyProtection="0"/>
    <xf numFmtId="0" fontId="230" fillId="53" borderId="106" applyNumberFormat="0" applyProtection="0">
      <alignment horizontal="left" vertical="center" indent="1"/>
    </xf>
    <xf numFmtId="0" fontId="230" fillId="53" borderId="106" applyNumberFormat="0" applyProtection="0">
      <alignment horizontal="left" vertical="top" indent="1"/>
    </xf>
    <xf numFmtId="0" fontId="230" fillId="41" borderId="106" applyNumberFormat="0" applyProtection="0">
      <alignment horizontal="left" vertical="center" indent="1"/>
    </xf>
    <xf numFmtId="0" fontId="230" fillId="41" borderId="106" applyNumberFormat="0" applyProtection="0">
      <alignment horizontal="left" vertical="top" indent="1"/>
    </xf>
    <xf numFmtId="0" fontId="230" fillId="57" borderId="106" applyNumberFormat="0" applyProtection="0">
      <alignment horizontal="left" vertical="center" indent="1"/>
    </xf>
    <xf numFmtId="0" fontId="230" fillId="57" borderId="106" applyNumberFormat="0" applyProtection="0">
      <alignment horizontal="left" vertical="top" indent="1"/>
    </xf>
    <xf numFmtId="0" fontId="230" fillId="58" borderId="106" applyNumberFormat="0" applyProtection="0">
      <alignment horizontal="left" vertical="center" indent="1"/>
    </xf>
    <xf numFmtId="0" fontId="230" fillId="58" borderId="106" applyNumberFormat="0" applyProtection="0">
      <alignment horizontal="left" vertical="top" indent="1"/>
    </xf>
    <xf numFmtId="182" fontId="230" fillId="0" borderId="99">
      <alignment horizontal="justify" vertical="top" wrapText="1"/>
    </xf>
    <xf numFmtId="0" fontId="230" fillId="0" borderId="0">
      <alignment horizontal="left" wrapText="1"/>
    </xf>
    <xf numFmtId="0" fontId="110" fillId="0" borderId="0" applyNumberFormat="0" applyFill="0" applyBorder="0" applyAlignment="0" applyProtection="0"/>
    <xf numFmtId="0" fontId="230" fillId="0" borderId="45" applyNumberFormat="0" applyFill="0" applyAlignment="0" applyProtection="0"/>
    <xf numFmtId="0" fontId="110" fillId="0" borderId="0" applyNumberFormat="0" applyFill="0" applyBorder="0" applyAlignment="0" applyProtection="0"/>
    <xf numFmtId="43" fontId="230"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cellStyleXfs>
  <cellXfs count="2238">
    <xf numFmtId="0" fontId="0" fillId="0" borderId="0" xfId="0"/>
    <xf numFmtId="0" fontId="6" fillId="0" borderId="0" xfId="0" applyFont="1"/>
    <xf numFmtId="0" fontId="6" fillId="0" borderId="0" xfId="0" applyFont="1" applyFill="1" applyBorder="1" applyAlignment="1">
      <alignment horizontal="center"/>
    </xf>
    <xf numFmtId="0" fontId="6" fillId="0" borderId="1" xfId="0" applyFont="1" applyBorder="1"/>
    <xf numFmtId="0" fontId="7" fillId="0" borderId="2" xfId="0" applyFont="1" applyBorder="1" applyAlignment="1">
      <alignment horizontal="center"/>
    </xf>
    <xf numFmtId="0" fontId="6" fillId="0" borderId="2" xfId="0" applyFont="1" applyBorder="1" applyAlignment="1">
      <alignment horizontal="center"/>
    </xf>
    <xf numFmtId="0" fontId="6" fillId="0" borderId="0" xfId="0" applyFont="1" applyBorder="1" applyAlignment="1">
      <alignment horizontal="left"/>
    </xf>
    <xf numFmtId="0" fontId="6" fillId="0" borderId="0" xfId="0" applyFont="1" applyBorder="1" applyAlignment="1">
      <alignment horizontal="center"/>
    </xf>
    <xf numFmtId="0" fontId="6" fillId="0" borderId="0" xfId="0" applyFont="1" applyFill="1" applyAlignment="1">
      <alignment horizontal="left"/>
    </xf>
    <xf numFmtId="0" fontId="6" fillId="0" borderId="0" xfId="0" applyFont="1" applyFill="1" applyAlignment="1">
      <alignment horizontal="center"/>
    </xf>
    <xf numFmtId="0" fontId="6" fillId="0" borderId="0" xfId="0" applyFont="1" applyAlignment="1"/>
    <xf numFmtId="164" fontId="6" fillId="0" borderId="0" xfId="1" applyNumberFormat="1" applyFont="1"/>
    <xf numFmtId="168" fontId="6" fillId="0" borderId="0" xfId="3" applyNumberFormat="1" applyFont="1"/>
    <xf numFmtId="164" fontId="6" fillId="0" borderId="0" xfId="1" applyNumberFormat="1" applyFont="1" applyAlignment="1">
      <alignment horizontal="center"/>
    </xf>
    <xf numFmtId="0" fontId="8" fillId="0" borderId="0" xfId="0" applyFont="1"/>
    <xf numFmtId="0" fontId="7" fillId="0" borderId="0" xfId="0" applyFont="1" applyBorder="1" applyAlignment="1">
      <alignment horizontal="center"/>
    </xf>
    <xf numFmtId="0" fontId="6" fillId="0" borderId="0" xfId="0" applyFont="1" applyFill="1" applyBorder="1" applyAlignment="1">
      <alignment horizontal="left"/>
    </xf>
    <xf numFmtId="0" fontId="7" fillId="0" borderId="0" xfId="0" applyFont="1"/>
    <xf numFmtId="164" fontId="7" fillId="0" borderId="0" xfId="0" applyNumberFormat="1" applyFont="1"/>
    <xf numFmtId="169" fontId="6" fillId="0" borderId="0" xfId="3" applyNumberFormat="1" applyFont="1"/>
    <xf numFmtId="167" fontId="6" fillId="0" borderId="0" xfId="2" applyNumberFormat="1" applyFont="1"/>
    <xf numFmtId="164" fontId="6" fillId="0" borderId="0" xfId="0" applyNumberFormat="1" applyFont="1"/>
    <xf numFmtId="9" fontId="6" fillId="0" borderId="0" xfId="3" applyFont="1"/>
    <xf numFmtId="166" fontId="6" fillId="0" borderId="0" xfId="3" applyNumberFormat="1" applyFont="1"/>
    <xf numFmtId="164" fontId="6" fillId="0" borderId="2" xfId="1" applyNumberFormat="1" applyFont="1" applyBorder="1"/>
    <xf numFmtId="0" fontId="6" fillId="0" borderId="0" xfId="0" applyFont="1" applyAlignment="1">
      <alignment horizontal="left"/>
    </xf>
    <xf numFmtId="10" fontId="9" fillId="0" borderId="0" xfId="3" applyNumberFormat="1" applyFont="1"/>
    <xf numFmtId="0" fontId="9" fillId="0" borderId="0" xfId="0" applyFont="1" applyAlignment="1" applyProtection="1">
      <alignment horizontal="right"/>
    </xf>
    <xf numFmtId="168" fontId="9" fillId="0" borderId="0" xfId="3" applyNumberFormat="1" applyFont="1" applyProtection="1"/>
    <xf numFmtId="0" fontId="9" fillId="0" borderId="0" xfId="0" applyFont="1" applyAlignment="1" applyProtection="1">
      <alignment horizontal="left"/>
    </xf>
    <xf numFmtId="166" fontId="9" fillId="0" borderId="0" xfId="3" applyNumberFormat="1" applyFont="1" applyProtection="1"/>
    <xf numFmtId="0" fontId="6" fillId="0" borderId="0" xfId="0" applyFont="1" applyAlignment="1">
      <alignment horizontal="right"/>
    </xf>
    <xf numFmtId="164" fontId="11" fillId="0" borderId="0" xfId="1" applyNumberFormat="1" applyFont="1"/>
    <xf numFmtId="164" fontId="11" fillId="0" borderId="0" xfId="0" applyNumberFormat="1" applyFont="1"/>
    <xf numFmtId="0" fontId="10" fillId="0" borderId="0" xfId="0" applyFont="1" applyAlignment="1" applyProtection="1">
      <alignment horizontal="left"/>
    </xf>
    <xf numFmtId="170" fontId="9" fillId="0" borderId="0" xfId="0" applyNumberFormat="1" applyFont="1" applyProtection="1"/>
    <xf numFmtId="0" fontId="9" fillId="0" borderId="0" xfId="0" applyFont="1" applyProtection="1"/>
    <xf numFmtId="168" fontId="9" fillId="0" borderId="0" xfId="3" applyNumberFormat="1" applyFont="1" applyAlignment="1" applyProtection="1">
      <alignment horizontal="right"/>
    </xf>
    <xf numFmtId="0" fontId="6" fillId="0" borderId="0" xfId="0" applyFont="1" applyProtection="1"/>
    <xf numFmtId="49" fontId="9" fillId="0" borderId="0" xfId="0" applyNumberFormat="1" applyFont="1" applyAlignment="1" applyProtection="1">
      <alignment horizontal="center"/>
    </xf>
    <xf numFmtId="0" fontId="9" fillId="0" borderId="0" xfId="0" applyFont="1" applyAlignment="1" applyProtection="1">
      <alignment horizontal="center"/>
    </xf>
    <xf numFmtId="168" fontId="9" fillId="0" borderId="0" xfId="3" applyNumberFormat="1" applyFont="1" applyAlignment="1" applyProtection="1">
      <alignment horizontal="center"/>
    </xf>
    <xf numFmtId="0" fontId="6" fillId="0" borderId="0" xfId="0" applyFont="1" applyAlignment="1" applyProtection="1">
      <alignment horizontal="right"/>
    </xf>
    <xf numFmtId="37" fontId="9" fillId="0" borderId="0" xfId="0" applyNumberFormat="1" applyFont="1" applyProtection="1"/>
    <xf numFmtId="168" fontId="9" fillId="0" borderId="0" xfId="3" applyNumberFormat="1" applyFont="1" applyBorder="1" applyAlignment="1" applyProtection="1">
      <alignment horizontal="right"/>
    </xf>
    <xf numFmtId="37" fontId="9" fillId="0" borderId="0" xfId="0" applyNumberFormat="1" applyFont="1" applyBorder="1" applyProtection="1"/>
    <xf numFmtId="168" fontId="9" fillId="0" borderId="2" xfId="3" applyNumberFormat="1" applyFont="1" applyBorder="1" applyAlignment="1" applyProtection="1">
      <alignment horizontal="right"/>
    </xf>
    <xf numFmtId="0" fontId="7" fillId="0" borderId="0" xfId="0" applyFont="1" applyProtection="1"/>
    <xf numFmtId="0" fontId="6" fillId="0" borderId="0" xfId="0" applyFont="1" applyAlignment="1">
      <alignment wrapText="1"/>
    </xf>
    <xf numFmtId="165" fontId="6" fillId="0" borderId="0" xfId="3" applyNumberFormat="1" applyFont="1"/>
    <xf numFmtId="166" fontId="9" fillId="0" borderId="0" xfId="3" applyNumberFormat="1" applyFont="1"/>
    <xf numFmtId="0" fontId="9" fillId="0" borderId="0" xfId="0" applyFont="1" applyAlignment="1">
      <alignment horizontal="left"/>
    </xf>
    <xf numFmtId="10" fontId="9" fillId="0" borderId="4" xfId="3" applyNumberFormat="1" applyFont="1" applyBorder="1" applyProtection="1"/>
    <xf numFmtId="0" fontId="7" fillId="0" borderId="0" xfId="0" applyFont="1" applyAlignment="1">
      <alignment horizontal="right"/>
    </xf>
    <xf numFmtId="164" fontId="6" fillId="0" borderId="2" xfId="1" applyNumberFormat="1" applyFont="1" applyBorder="1" applyAlignment="1">
      <alignment horizontal="center"/>
    </xf>
    <xf numFmtId="168" fontId="10" fillId="0" borderId="3" xfId="3" applyNumberFormat="1" applyFont="1" applyBorder="1" applyAlignment="1" applyProtection="1">
      <alignment horizontal="right"/>
    </xf>
    <xf numFmtId="167" fontId="6" fillId="0" borderId="0" xfId="2" applyNumberFormat="1" applyFont="1" applyBorder="1" applyAlignment="1">
      <alignment horizontal="center"/>
    </xf>
    <xf numFmtId="167" fontId="6" fillId="0" borderId="0" xfId="2" applyNumberFormat="1" applyFont="1" applyBorder="1" applyAlignment="1">
      <alignment horizontal="left"/>
    </xf>
    <xf numFmtId="167" fontId="6" fillId="0" borderId="0" xfId="2" applyNumberFormat="1" applyFont="1" applyBorder="1" applyAlignment="1">
      <alignment horizontal="right"/>
    </xf>
    <xf numFmtId="167" fontId="6" fillId="0" borderId="0" xfId="2" applyNumberFormat="1" applyFont="1" applyFill="1" applyBorder="1" applyAlignment="1">
      <alignment horizontal="left"/>
    </xf>
    <xf numFmtId="0" fontId="7" fillId="0" borderId="0" xfId="0" applyFont="1" applyAlignment="1"/>
    <xf numFmtId="0" fontId="12" fillId="0" borderId="0" xfId="0" applyFont="1" applyAlignment="1"/>
    <xf numFmtId="167" fontId="7" fillId="0" borderId="0" xfId="2" applyNumberFormat="1" applyFont="1"/>
    <xf numFmtId="167" fontId="7" fillId="0" borderId="2" xfId="2" applyNumberFormat="1" applyFont="1" applyBorder="1"/>
    <xf numFmtId="10" fontId="9" fillId="0" borderId="3" xfId="3" applyNumberFormat="1" applyFont="1" applyBorder="1" applyProtection="1"/>
    <xf numFmtId="166" fontId="6" fillId="0" borderId="0" xfId="0" applyNumberFormat="1" applyFont="1"/>
    <xf numFmtId="0" fontId="7" fillId="0" borderId="0" xfId="0" applyFont="1" applyAlignment="1">
      <alignment horizontal="center"/>
    </xf>
    <xf numFmtId="0" fontId="12" fillId="0" borderId="0" xfId="0" applyFont="1" applyAlignment="1">
      <alignment horizontal="center"/>
    </xf>
    <xf numFmtId="0" fontId="6" fillId="0" borderId="0" xfId="0" applyFont="1" applyAlignment="1">
      <alignment horizontal="center"/>
    </xf>
    <xf numFmtId="164" fontId="8" fillId="0" borderId="0" xfId="1" applyNumberFormat="1" applyFont="1"/>
    <xf numFmtId="49" fontId="6" fillId="0" borderId="0" xfId="0" applyNumberFormat="1" applyFont="1" applyFill="1" applyAlignment="1">
      <alignment horizontal="center"/>
    </xf>
    <xf numFmtId="49" fontId="6" fillId="0" borderId="0" xfId="0" applyNumberFormat="1" applyFont="1" applyFill="1" applyBorder="1" applyAlignment="1">
      <alignment horizontal="center"/>
    </xf>
    <xf numFmtId="0" fontId="6" fillId="0" borderId="0" xfId="0" applyFont="1" applyAlignment="1">
      <alignment horizontal="center"/>
    </xf>
    <xf numFmtId="49" fontId="6" fillId="0" borderId="0" xfId="0" applyNumberFormat="1" applyFont="1" applyAlignment="1">
      <alignment horizontal="center"/>
    </xf>
    <xf numFmtId="49" fontId="6" fillId="0" borderId="0" xfId="0" applyNumberFormat="1" applyFont="1" applyBorder="1" applyAlignment="1">
      <alignment horizontal="center"/>
    </xf>
    <xf numFmtId="49" fontId="6" fillId="0" borderId="2" xfId="0" applyNumberFormat="1" applyFont="1" applyBorder="1" applyAlignment="1">
      <alignment horizontal="center"/>
    </xf>
    <xf numFmtId="49" fontId="6" fillId="0" borderId="0" xfId="1" applyNumberFormat="1" applyFont="1" applyFill="1" applyBorder="1" applyAlignment="1">
      <alignment horizontal="center"/>
    </xf>
    <xf numFmtId="49" fontId="8" fillId="0" borderId="0" xfId="0" applyNumberFormat="1" applyFont="1" applyAlignment="1">
      <alignment horizontal="center"/>
    </xf>
    <xf numFmtId="0" fontId="17" fillId="0" borderId="0" xfId="0" applyFont="1" applyFill="1"/>
    <xf numFmtId="0" fontId="18" fillId="0" borderId="0" xfId="0" applyFont="1" applyFill="1" applyAlignment="1" applyProtection="1">
      <alignment horizontal="left"/>
    </xf>
    <xf numFmtId="0" fontId="17" fillId="0" borderId="0" xfId="0" applyFont="1" applyFill="1" applyProtection="1"/>
    <xf numFmtId="0" fontId="19" fillId="0" borderId="0" xfId="0" applyFont="1"/>
    <xf numFmtId="0" fontId="17" fillId="0" borderId="0" xfId="0" applyFont="1" applyFill="1" applyAlignment="1" applyProtection="1"/>
    <xf numFmtId="170" fontId="17" fillId="0" borderId="0" xfId="0" applyNumberFormat="1" applyFont="1" applyFill="1" applyProtection="1"/>
    <xf numFmtId="0" fontId="20" fillId="0" borderId="0" xfId="1" applyNumberFormat="1" applyFont="1" applyFill="1" applyAlignment="1" applyProtection="1">
      <alignment horizontal="center"/>
    </xf>
    <xf numFmtId="0" fontId="17" fillId="0" borderId="0" xfId="1" applyNumberFormat="1" applyFont="1" applyFill="1" applyAlignment="1">
      <alignment horizontal="center"/>
    </xf>
    <xf numFmtId="2" fontId="17" fillId="0" borderId="0" xfId="1" applyNumberFormat="1" applyFont="1" applyFill="1" applyAlignment="1">
      <alignment horizontal="center"/>
    </xf>
    <xf numFmtId="0" fontId="17" fillId="0" borderId="0" xfId="0" applyNumberFormat="1" applyFont="1" applyFill="1"/>
    <xf numFmtId="0" fontId="17" fillId="0" borderId="0" xfId="0" applyNumberFormat="1" applyFont="1" applyFill="1" applyAlignment="1" applyProtection="1">
      <alignment horizontal="right"/>
    </xf>
    <xf numFmtId="0" fontId="20" fillId="0" borderId="0" xfId="0" applyFont="1" applyFill="1" applyAlignment="1" applyProtection="1">
      <alignment horizontal="center"/>
    </xf>
    <xf numFmtId="0" fontId="17" fillId="0" borderId="0" xfId="0" applyFont="1" applyFill="1" applyAlignment="1">
      <alignment horizontal="center"/>
    </xf>
    <xf numFmtId="0" fontId="17" fillId="0" borderId="0" xfId="0" applyFont="1" applyFill="1" applyAlignment="1">
      <alignment horizontal="center" wrapText="1"/>
    </xf>
    <xf numFmtId="0" fontId="17" fillId="0" borderId="0" xfId="0" applyFont="1" applyFill="1" applyAlignment="1" applyProtection="1">
      <alignment horizontal="right"/>
    </xf>
    <xf numFmtId="164" fontId="20" fillId="0" borderId="0" xfId="1" applyNumberFormat="1" applyFont="1" applyFill="1" applyProtection="1"/>
    <xf numFmtId="164" fontId="17" fillId="0" borderId="0" xfId="0" applyNumberFormat="1" applyFont="1" applyFill="1"/>
    <xf numFmtId="164" fontId="20" fillId="0" borderId="5" xfId="1" applyNumberFormat="1" applyFont="1" applyFill="1" applyBorder="1" applyProtection="1"/>
    <xf numFmtId="164" fontId="17" fillId="0" borderId="0" xfId="1" applyNumberFormat="1" applyFont="1" applyFill="1"/>
    <xf numFmtId="164" fontId="21" fillId="0" borderId="0" xfId="1" applyNumberFormat="1" applyFont="1" applyFill="1" applyProtection="1"/>
    <xf numFmtId="164" fontId="20" fillId="0" borderId="1" xfId="1" applyNumberFormat="1" applyFont="1" applyFill="1" applyBorder="1" applyProtection="1"/>
    <xf numFmtId="0" fontId="18" fillId="0" borderId="0" xfId="0" applyFont="1" applyFill="1" applyAlignment="1" applyProtection="1">
      <alignment horizontal="right"/>
    </xf>
    <xf numFmtId="164" fontId="20" fillId="0" borderId="6" xfId="1" applyNumberFormat="1" applyFont="1" applyFill="1" applyBorder="1" applyProtection="1"/>
    <xf numFmtId="164" fontId="20" fillId="0" borderId="0" xfId="1" applyNumberFormat="1" applyFont="1" applyFill="1" applyBorder="1" applyProtection="1"/>
    <xf numFmtId="0" fontId="18" fillId="0" borderId="7" xfId="0" applyFont="1" applyFill="1" applyBorder="1" applyAlignment="1" applyProtection="1">
      <alignment horizontal="right"/>
    </xf>
    <xf numFmtId="164" fontId="20" fillId="0" borderId="7" xfId="1" applyNumberFormat="1" applyFont="1" applyFill="1" applyBorder="1" applyProtection="1"/>
    <xf numFmtId="164" fontId="22" fillId="0" borderId="0" xfId="1" applyNumberFormat="1" applyFont="1" applyFill="1" applyProtection="1"/>
    <xf numFmtId="37" fontId="20" fillId="0" borderId="0" xfId="0" applyNumberFormat="1" applyFont="1" applyFill="1" applyProtection="1"/>
    <xf numFmtId="0" fontId="23" fillId="0" borderId="8" xfId="0" applyFont="1" applyFill="1" applyBorder="1" applyProtection="1"/>
    <xf numFmtId="168" fontId="20" fillId="0" borderId="8" xfId="0" applyNumberFormat="1" applyFont="1" applyFill="1" applyBorder="1" applyProtection="1"/>
    <xf numFmtId="0" fontId="20" fillId="0" borderId="0" xfId="0" applyFont="1" applyFill="1" applyProtection="1"/>
    <xf numFmtId="164" fontId="17" fillId="0" borderId="5" xfId="1" applyNumberFormat="1" applyFont="1" applyFill="1" applyBorder="1" applyProtection="1"/>
    <xf numFmtId="0" fontId="18" fillId="0" borderId="0" xfId="0" applyFont="1" applyFill="1"/>
    <xf numFmtId="0" fontId="24" fillId="0" borderId="0" xfId="0" applyFont="1"/>
    <xf numFmtId="0" fontId="25" fillId="0" borderId="0" xfId="0" applyFont="1"/>
    <xf numFmtId="0" fontId="19" fillId="0" borderId="0" xfId="0" applyFont="1" applyAlignment="1">
      <alignment wrapText="1"/>
    </xf>
    <xf numFmtId="0" fontId="26" fillId="0" borderId="0" xfId="0" applyFont="1" applyBorder="1"/>
    <xf numFmtId="0" fontId="19" fillId="0" borderId="0" xfId="0" applyFont="1" applyBorder="1"/>
    <xf numFmtId="0" fontId="19" fillId="0" borderId="0" xfId="0" applyFont="1" applyBorder="1" applyAlignment="1">
      <alignment horizontal="center"/>
    </xf>
    <xf numFmtId="0" fontId="27" fillId="0" borderId="0" xfId="0" applyFont="1" applyBorder="1" applyAlignment="1">
      <alignment horizontal="center"/>
    </xf>
    <xf numFmtId="0" fontId="26" fillId="0" borderId="0" xfId="0" applyFont="1" applyBorder="1" applyAlignment="1">
      <alignment horizontal="left"/>
    </xf>
    <xf numFmtId="41" fontId="19" fillId="0" borderId="0" xfId="0" applyNumberFormat="1" applyFont="1" applyBorder="1" applyAlignment="1">
      <alignment horizontal="center"/>
    </xf>
    <xf numFmtId="166" fontId="19" fillId="0" borderId="0" xfId="0" applyNumberFormat="1" applyFont="1" applyBorder="1" applyAlignment="1">
      <alignment horizontal="center"/>
    </xf>
    <xf numFmtId="164" fontId="19" fillId="0" borderId="0" xfId="1" applyNumberFormat="1" applyFont="1" applyBorder="1" applyAlignment="1">
      <alignment horizontal="center"/>
    </xf>
    <xf numFmtId="0" fontId="19" fillId="0" borderId="0" xfId="0" applyFont="1" applyBorder="1" applyAlignment="1">
      <alignment horizontal="left"/>
    </xf>
    <xf numFmtId="41" fontId="19" fillId="0" borderId="0" xfId="1" applyNumberFormat="1" applyFont="1" applyBorder="1" applyAlignment="1">
      <alignment horizontal="center"/>
    </xf>
    <xf numFmtId="166" fontId="19" fillId="0" borderId="0" xfId="3" applyNumberFormat="1" applyFont="1" applyBorder="1" applyAlignment="1">
      <alignment horizontal="center"/>
    </xf>
    <xf numFmtId="41" fontId="19" fillId="0" borderId="0" xfId="0" applyNumberFormat="1" applyFont="1" applyBorder="1"/>
    <xf numFmtId="0" fontId="19" fillId="0" borderId="0" xfId="0" quotePrefix="1" applyFont="1" applyBorder="1" applyAlignment="1">
      <alignment horizontal="left"/>
    </xf>
    <xf numFmtId="0" fontId="19" fillId="0" borderId="0" xfId="0" applyNumberFormat="1" applyFont="1" applyBorder="1" applyAlignment="1">
      <alignment horizontal="center"/>
    </xf>
    <xf numFmtId="37" fontId="19" fillId="0" borderId="0" xfId="0" applyNumberFormat="1" applyFont="1" applyBorder="1" applyAlignment="1">
      <alignment horizontal="center"/>
    </xf>
    <xf numFmtId="3" fontId="19" fillId="0" borderId="0" xfId="0" applyNumberFormat="1" applyFont="1" applyBorder="1" applyAlignment="1">
      <alignment horizontal="center"/>
    </xf>
    <xf numFmtId="0" fontId="19" fillId="0" borderId="0" xfId="1" applyNumberFormat="1" applyFont="1" applyBorder="1" applyProtection="1">
      <protection locked="0"/>
    </xf>
    <xf numFmtId="0" fontId="19" fillId="0" borderId="0" xfId="3" applyNumberFormat="1" applyFont="1" applyBorder="1" applyAlignment="1">
      <alignment horizontal="center"/>
    </xf>
    <xf numFmtId="0" fontId="19" fillId="0" borderId="0" xfId="1" applyNumberFormat="1" applyFont="1" applyBorder="1" applyAlignment="1">
      <alignment horizontal="center"/>
    </xf>
    <xf numFmtId="0" fontId="19" fillId="0" borderId="13" xfId="0" applyFont="1" applyBorder="1"/>
    <xf numFmtId="0" fontId="19" fillId="0" borderId="11" xfId="0" applyFont="1" applyBorder="1"/>
    <xf numFmtId="0" fontId="19" fillId="0" borderId="11" xfId="0" applyFont="1" applyBorder="1" applyAlignment="1">
      <alignment horizontal="center"/>
    </xf>
    <xf numFmtId="0" fontId="19" fillId="0" borderId="14" xfId="0" applyFont="1" applyBorder="1" applyAlignment="1">
      <alignment horizontal="center"/>
    </xf>
    <xf numFmtId="0" fontId="19" fillId="0" borderId="15" xfId="0" applyFont="1" applyBorder="1"/>
    <xf numFmtId="0" fontId="19" fillId="0" borderId="16" xfId="0" applyFont="1" applyBorder="1" applyAlignment="1">
      <alignment horizontal="center"/>
    </xf>
    <xf numFmtId="0" fontId="19" fillId="0" borderId="17" xfId="0" applyFont="1" applyBorder="1"/>
    <xf numFmtId="0" fontId="19" fillId="0" borderId="1" xfId="0" applyFont="1" applyBorder="1"/>
    <xf numFmtId="0" fontId="19" fillId="0" borderId="1" xfId="0" applyFont="1" applyBorder="1" applyAlignment="1">
      <alignment horizontal="center"/>
    </xf>
    <xf numFmtId="164" fontId="19" fillId="0" borderId="0" xfId="0" applyNumberFormat="1" applyFont="1" applyBorder="1" applyAlignment="1">
      <alignment horizontal="center"/>
    </xf>
    <xf numFmtId="164" fontId="19" fillId="0" borderId="0" xfId="0" applyNumberFormat="1" applyFont="1" applyBorder="1"/>
    <xf numFmtId="0" fontId="19" fillId="0" borderId="0" xfId="0" applyFont="1" applyBorder="1" applyAlignment="1">
      <alignment horizontal="right"/>
    </xf>
    <xf numFmtId="0" fontId="26" fillId="0" borderId="0" xfId="0" applyFont="1"/>
    <xf numFmtId="0" fontId="19" fillId="0" borderId="0" xfId="0" applyFont="1" applyAlignment="1">
      <alignment horizontal="center"/>
    </xf>
    <xf numFmtId="49" fontId="19" fillId="0" borderId="0" xfId="0" applyNumberFormat="1" applyFont="1" applyAlignment="1">
      <alignment horizontal="center"/>
    </xf>
    <xf numFmtId="0" fontId="27" fillId="0" borderId="0" xfId="0" applyFont="1" applyAlignment="1">
      <alignment horizontal="center"/>
    </xf>
    <xf numFmtId="166" fontId="19" fillId="0" borderId="0" xfId="3" applyNumberFormat="1" applyFont="1" applyAlignment="1">
      <alignment horizontal="center"/>
    </xf>
    <xf numFmtId="164" fontId="19" fillId="0" borderId="0" xfId="1" applyNumberFormat="1" applyFont="1" applyAlignment="1">
      <alignment horizontal="center"/>
    </xf>
    <xf numFmtId="0" fontId="19" fillId="0" borderId="0" xfId="0" applyFont="1" applyAlignment="1">
      <alignment horizontal="left"/>
    </xf>
    <xf numFmtId="41" fontId="19" fillId="0" borderId="4" xfId="1" applyNumberFormat="1" applyFont="1" applyBorder="1" applyAlignment="1">
      <alignment horizontal="center"/>
    </xf>
    <xf numFmtId="0" fontId="26" fillId="0" borderId="0" xfId="0" applyFont="1" applyAlignment="1">
      <alignment horizontal="left"/>
    </xf>
    <xf numFmtId="0" fontId="19" fillId="0" borderId="13" xfId="0" applyFont="1" applyBorder="1" applyAlignment="1">
      <alignment horizontal="left"/>
    </xf>
    <xf numFmtId="41" fontId="19" fillId="0" borderId="11" xfId="1" applyNumberFormat="1" applyFont="1" applyBorder="1" applyAlignment="1">
      <alignment horizontal="center"/>
    </xf>
    <xf numFmtId="166" fontId="19" fillId="0" borderId="11" xfId="3" applyNumberFormat="1" applyFont="1" applyBorder="1" applyAlignment="1">
      <alignment horizontal="center"/>
    </xf>
    <xf numFmtId="164" fontId="19" fillId="0" borderId="14" xfId="1" applyNumberFormat="1" applyFont="1" applyBorder="1" applyAlignment="1">
      <alignment horizontal="center"/>
    </xf>
    <xf numFmtId="0" fontId="19" fillId="0" borderId="15" xfId="0" applyFont="1" applyBorder="1" applyAlignment="1">
      <alignment horizontal="left"/>
    </xf>
    <xf numFmtId="164" fontId="19" fillId="0" borderId="16" xfId="1" applyNumberFormat="1" applyFont="1" applyBorder="1" applyAlignment="1">
      <alignment horizontal="center"/>
    </xf>
    <xf numFmtId="0" fontId="19" fillId="0" borderId="17" xfId="0" applyFont="1" applyBorder="1" applyAlignment="1">
      <alignment horizontal="left"/>
    </xf>
    <xf numFmtId="41" fontId="19" fillId="0" borderId="1" xfId="1" applyNumberFormat="1" applyFont="1" applyBorder="1" applyAlignment="1">
      <alignment horizontal="center"/>
    </xf>
    <xf numFmtId="166" fontId="19" fillId="0" borderId="1" xfId="3" applyNumberFormat="1" applyFont="1" applyBorder="1" applyAlignment="1">
      <alignment horizontal="center"/>
    </xf>
    <xf numFmtId="164" fontId="19" fillId="0" borderId="18" xfId="1" applyNumberFormat="1" applyFont="1" applyBorder="1" applyAlignment="1">
      <alignment horizontal="center"/>
    </xf>
    <xf numFmtId="0" fontId="19" fillId="0" borderId="0" xfId="3" applyNumberFormat="1" applyFont="1" applyAlignment="1">
      <alignment horizontal="center"/>
    </xf>
    <xf numFmtId="0" fontId="19" fillId="0" borderId="0" xfId="1" applyNumberFormat="1" applyFont="1" applyAlignment="1">
      <alignment horizontal="center"/>
    </xf>
    <xf numFmtId="3" fontId="19" fillId="0" borderId="0" xfId="0" applyNumberFormat="1" applyFont="1"/>
    <xf numFmtId="0" fontId="19" fillId="0" borderId="0" xfId="0" applyFont="1" applyAlignment="1">
      <alignment horizontal="right"/>
    </xf>
    <xf numFmtId="0" fontId="26" fillId="0" borderId="0" xfId="4" applyFont="1" applyBorder="1"/>
    <xf numFmtId="0" fontId="19" fillId="0" borderId="0" xfId="4" applyFont="1" applyBorder="1"/>
    <xf numFmtId="0" fontId="19" fillId="0" borderId="0" xfId="4" applyFont="1" applyBorder="1" applyAlignment="1">
      <alignment horizontal="center"/>
    </xf>
    <xf numFmtId="37" fontId="19" fillId="0" borderId="0" xfId="4" applyNumberFormat="1" applyFont="1" applyBorder="1" applyAlignment="1">
      <alignment horizontal="right"/>
    </xf>
    <xf numFmtId="49" fontId="19" fillId="0" borderId="0" xfId="4" applyNumberFormat="1" applyFont="1" applyBorder="1" applyAlignment="1">
      <alignment horizontal="center"/>
    </xf>
    <xf numFmtId="37" fontId="19" fillId="0" borderId="0" xfId="4" applyNumberFormat="1" applyFont="1" applyBorder="1" applyAlignment="1">
      <alignment horizontal="center"/>
    </xf>
    <xf numFmtId="0" fontId="27" fillId="0" borderId="0" xfId="4" applyFont="1" applyBorder="1" applyAlignment="1">
      <alignment horizontal="center"/>
    </xf>
    <xf numFmtId="37" fontId="27" fillId="0" borderId="0" xfId="4" applyNumberFormat="1" applyFont="1" applyBorder="1" applyAlignment="1">
      <alignment horizontal="right"/>
    </xf>
    <xf numFmtId="37" fontId="27" fillId="0" borderId="0" xfId="4" applyNumberFormat="1" applyFont="1" applyBorder="1" applyAlignment="1">
      <alignment horizontal="center"/>
    </xf>
    <xf numFmtId="0" fontId="26" fillId="0" borderId="0" xfId="4" applyFont="1" applyBorder="1" applyAlignment="1">
      <alignment horizontal="left"/>
    </xf>
    <xf numFmtId="37" fontId="19" fillId="0" borderId="0" xfId="1" applyNumberFormat="1" applyFont="1" applyBorder="1" applyAlignment="1">
      <alignment horizontal="right"/>
    </xf>
    <xf numFmtId="0" fontId="19" fillId="0" borderId="0" xfId="4" applyFont="1" applyBorder="1" applyAlignment="1">
      <alignment horizontal="left"/>
    </xf>
    <xf numFmtId="166" fontId="19" fillId="0" borderId="0" xfId="4" applyNumberFormat="1" applyFont="1" applyBorder="1" applyAlignment="1">
      <alignment horizontal="center"/>
    </xf>
    <xf numFmtId="0" fontId="19" fillId="0" borderId="0" xfId="4" applyFont="1" applyBorder="1" applyAlignment="1">
      <alignment horizontal="left" indent="1"/>
    </xf>
    <xf numFmtId="166" fontId="19" fillId="0" borderId="0" xfId="3" applyNumberFormat="1" applyFont="1" applyFill="1" applyBorder="1" applyAlignment="1" applyProtection="1">
      <alignment horizontal="center"/>
      <protection locked="0"/>
    </xf>
    <xf numFmtId="0" fontId="19" fillId="0" borderId="0" xfId="4" applyFont="1" applyBorder="1" applyAlignment="1"/>
    <xf numFmtId="37" fontId="26" fillId="0" borderId="0" xfId="1" applyNumberFormat="1" applyFont="1" applyBorder="1" applyAlignment="1">
      <alignment horizontal="right"/>
    </xf>
    <xf numFmtId="0" fontId="26" fillId="0" borderId="0" xfId="0" applyFont="1" applyBorder="1" applyAlignment="1"/>
    <xf numFmtId="166" fontId="19" fillId="0" borderId="0" xfId="3" applyNumberFormat="1" applyFont="1" applyFill="1" applyBorder="1" applyProtection="1">
      <protection locked="0"/>
    </xf>
    <xf numFmtId="37" fontId="19" fillId="0" borderId="0" xfId="1" applyNumberFormat="1" applyFont="1" applyBorder="1" applyAlignment="1" applyProtection="1">
      <alignment horizontal="right"/>
      <protection locked="0"/>
    </xf>
    <xf numFmtId="0" fontId="19" fillId="0" borderId="13" xfId="4" applyFont="1" applyBorder="1"/>
    <xf numFmtId="0" fontId="19" fillId="0" borderId="14" xfId="4" applyFont="1" applyBorder="1" applyAlignment="1">
      <alignment horizontal="center"/>
    </xf>
    <xf numFmtId="0" fontId="19" fillId="0" borderId="16" xfId="4" applyFont="1" applyBorder="1" applyAlignment="1">
      <alignment horizontal="center"/>
    </xf>
    <xf numFmtId="0" fontId="19" fillId="0" borderId="0" xfId="4" quotePrefix="1" applyFont="1" applyBorder="1" applyAlignment="1">
      <alignment horizontal="left"/>
    </xf>
    <xf numFmtId="166" fontId="26" fillId="0" borderId="0" xfId="3" applyNumberFormat="1" applyFont="1" applyFill="1" applyBorder="1" applyProtection="1">
      <protection locked="0"/>
    </xf>
    <xf numFmtId="0" fontId="19" fillId="0" borderId="0" xfId="4" applyFont="1" applyFill="1" applyBorder="1" applyAlignment="1">
      <alignment horizontal="center"/>
    </xf>
    <xf numFmtId="0" fontId="28" fillId="0" borderId="0" xfId="0" applyFont="1" applyBorder="1"/>
    <xf numFmtId="49" fontId="28" fillId="0" borderId="0" xfId="0" applyNumberFormat="1" applyFont="1" applyBorder="1"/>
    <xf numFmtId="0" fontId="28" fillId="0" borderId="0" xfId="0" applyFont="1" applyBorder="1" applyAlignment="1">
      <alignment horizontal="center"/>
    </xf>
    <xf numFmtId="0" fontId="29" fillId="0" borderId="0" xfId="0" applyFont="1" applyBorder="1"/>
    <xf numFmtId="164" fontId="28" fillId="0" borderId="0" xfId="0" applyNumberFormat="1" applyFont="1" applyBorder="1" applyAlignment="1">
      <alignment horizontal="center"/>
    </xf>
    <xf numFmtId="166" fontId="28" fillId="0" borderId="0" xfId="0" applyNumberFormat="1" applyFont="1" applyBorder="1" applyAlignment="1">
      <alignment horizontal="center"/>
    </xf>
    <xf numFmtId="164" fontId="28" fillId="0" borderId="11" xfId="0" applyNumberFormat="1" applyFont="1" applyBorder="1" applyAlignment="1">
      <alignment horizontal="center"/>
    </xf>
    <xf numFmtId="164" fontId="28" fillId="0" borderId="0" xfId="0" applyNumberFormat="1" applyFont="1" applyBorder="1"/>
    <xf numFmtId="166" fontId="28" fillId="0" borderId="0" xfId="0" applyNumberFormat="1" applyFont="1" applyBorder="1"/>
    <xf numFmtId="164" fontId="28" fillId="0" borderId="0" xfId="1" applyNumberFormat="1" applyFont="1" applyBorder="1"/>
    <xf numFmtId="0" fontId="28" fillId="0" borderId="0" xfId="1" applyNumberFormat="1" applyFont="1" applyBorder="1" applyAlignment="1">
      <alignment horizontal="center"/>
    </xf>
    <xf numFmtId="37" fontId="28" fillId="0" borderId="0" xfId="0" applyNumberFormat="1" applyFont="1" applyBorder="1"/>
    <xf numFmtId="41" fontId="28" fillId="0" borderId="0" xfId="0" applyNumberFormat="1" applyFont="1" applyBorder="1"/>
    <xf numFmtId="41" fontId="28" fillId="0" borderId="0" xfId="0" applyNumberFormat="1" applyFont="1" applyBorder="1" applyAlignment="1">
      <alignment horizontal="center"/>
    </xf>
    <xf numFmtId="166" fontId="28" fillId="0" borderId="0" xfId="0" applyNumberFormat="1" applyFont="1" applyBorder="1" applyAlignment="1">
      <alignment horizontal="right"/>
    </xf>
    <xf numFmtId="0" fontId="28" fillId="0" borderId="0" xfId="3" applyNumberFormat="1" applyFont="1" applyBorder="1" applyAlignment="1">
      <alignment horizontal="center"/>
    </xf>
    <xf numFmtId="0" fontId="28" fillId="0" borderId="0" xfId="1" applyNumberFormat="1" applyFont="1" applyBorder="1"/>
    <xf numFmtId="0" fontId="28" fillId="0" borderId="0" xfId="3" applyNumberFormat="1" applyFont="1" applyBorder="1"/>
    <xf numFmtId="41" fontId="28" fillId="0" borderId="0" xfId="1" applyNumberFormat="1" applyFont="1" applyBorder="1"/>
    <xf numFmtId="0" fontId="30" fillId="0" borderId="0" xfId="0" applyFont="1" applyBorder="1"/>
    <xf numFmtId="0" fontId="28" fillId="0" borderId="13" xfId="0" applyFont="1" applyBorder="1"/>
    <xf numFmtId="0" fontId="28" fillId="0" borderId="11" xfId="0" applyFont="1" applyBorder="1"/>
    <xf numFmtId="0" fontId="28" fillId="0" borderId="11" xfId="1" applyNumberFormat="1" applyFont="1" applyBorder="1"/>
    <xf numFmtId="164" fontId="28" fillId="0" borderId="14" xfId="1" applyNumberFormat="1" applyFont="1" applyBorder="1"/>
    <xf numFmtId="0" fontId="28" fillId="0" borderId="15" xfId="0" applyFont="1" applyBorder="1"/>
    <xf numFmtId="164" fontId="28" fillId="0" borderId="16" xfId="0" applyNumberFormat="1" applyFont="1" applyBorder="1"/>
    <xf numFmtId="164" fontId="28" fillId="0" borderId="16" xfId="1" applyNumberFormat="1" applyFont="1" applyBorder="1"/>
    <xf numFmtId="41" fontId="28" fillId="0" borderId="16" xfId="0" applyNumberFormat="1" applyFont="1" applyBorder="1"/>
    <xf numFmtId="0" fontId="28" fillId="0" borderId="16" xfId="0" applyFont="1" applyBorder="1"/>
    <xf numFmtId="0" fontId="28" fillId="0" borderId="17" xfId="0" applyFont="1" applyBorder="1"/>
    <xf numFmtId="0" fontId="28" fillId="0" borderId="1" xfId="0" applyFont="1" applyBorder="1"/>
    <xf numFmtId="166" fontId="19" fillId="0" borderId="0" xfId="0" applyNumberFormat="1" applyFont="1"/>
    <xf numFmtId="164" fontId="19" fillId="0" borderId="0" xfId="0" applyNumberFormat="1" applyFont="1"/>
    <xf numFmtId="41" fontId="19" fillId="0" borderId="0" xfId="0" applyNumberFormat="1" applyFont="1"/>
    <xf numFmtId="41" fontId="19" fillId="0" borderId="11" xfId="0" applyNumberFormat="1" applyFont="1" applyBorder="1"/>
    <xf numFmtId="41" fontId="19" fillId="0" borderId="1" xfId="0" applyNumberFormat="1" applyFont="1" applyBorder="1"/>
    <xf numFmtId="37" fontId="19" fillId="0" borderId="0" xfId="0" applyNumberFormat="1" applyFont="1"/>
    <xf numFmtId="0" fontId="26" fillId="0" borderId="0" xfId="0" applyFont="1" applyAlignment="1" applyProtection="1">
      <alignment horizontal="left"/>
    </xf>
    <xf numFmtId="0" fontId="19" fillId="0" borderId="0" xfId="0" applyFont="1" applyBorder="1" applyProtection="1"/>
    <xf numFmtId="0" fontId="19" fillId="0" borderId="0" xfId="0" applyFont="1" applyBorder="1" applyAlignment="1" applyProtection="1">
      <alignment horizontal="center"/>
    </xf>
    <xf numFmtId="49" fontId="28" fillId="0" borderId="0" xfId="0" applyNumberFormat="1" applyFont="1" applyBorder="1" applyAlignment="1">
      <alignment horizontal="center"/>
    </xf>
    <xf numFmtId="0" fontId="28" fillId="0" borderId="0" xfId="0" applyFont="1"/>
    <xf numFmtId="0" fontId="26" fillId="0" borderId="0" xfId="0" applyFont="1" applyBorder="1" applyAlignment="1">
      <alignment horizontal="center"/>
    </xf>
    <xf numFmtId="0" fontId="19" fillId="0" borderId="0" xfId="0" applyFont="1" applyBorder="1" applyAlignment="1" applyProtection="1">
      <alignment horizontal="left"/>
    </xf>
    <xf numFmtId="0" fontId="19" fillId="0" borderId="0" xfId="0" applyFont="1" applyFill="1" applyBorder="1" applyAlignment="1" applyProtection="1">
      <alignment horizontal="center"/>
    </xf>
    <xf numFmtId="0" fontId="26" fillId="0" borderId="0" xfId="0" applyFont="1" applyBorder="1" applyAlignment="1" applyProtection="1">
      <alignment horizontal="left"/>
    </xf>
    <xf numFmtId="0" fontId="26" fillId="0" borderId="0" xfId="0" applyFont="1" applyBorder="1" applyProtection="1"/>
    <xf numFmtId="0" fontId="19" fillId="0" borderId="0" xfId="1" applyNumberFormat="1" applyFont="1" applyBorder="1" applyProtection="1"/>
    <xf numFmtId="0" fontId="19" fillId="0" borderId="0" xfId="1" applyNumberFormat="1" applyFont="1" applyBorder="1" applyAlignment="1" applyProtection="1">
      <alignment horizontal="right"/>
    </xf>
    <xf numFmtId="0" fontId="19" fillId="0" borderId="0" xfId="1" applyNumberFormat="1" applyFont="1" applyBorder="1" applyAlignment="1" applyProtection="1">
      <alignment horizontal="center"/>
    </xf>
    <xf numFmtId="41" fontId="28" fillId="0" borderId="0" xfId="0" applyNumberFormat="1" applyFont="1" applyFill="1" applyBorder="1"/>
    <xf numFmtId="41" fontId="19" fillId="0" borderId="0" xfId="0" applyNumberFormat="1" applyFont="1" applyFill="1" applyBorder="1"/>
    <xf numFmtId="164" fontId="19" fillId="0" borderId="0" xfId="3" applyNumberFormat="1" applyFont="1" applyFill="1" applyBorder="1" applyAlignment="1" applyProtection="1">
      <alignment horizontal="right"/>
    </xf>
    <xf numFmtId="0" fontId="31" fillId="0" borderId="0" xfId="1" applyNumberFormat="1" applyFont="1" applyFill="1" applyBorder="1" applyProtection="1"/>
    <xf numFmtId="0" fontId="19" fillId="0" borderId="0" xfId="1" applyNumberFormat="1" applyFont="1" applyFill="1" applyBorder="1" applyAlignment="1" applyProtection="1">
      <alignment horizontal="center"/>
    </xf>
    <xf numFmtId="41" fontId="19" fillId="0" borderId="0" xfId="1" applyNumberFormat="1" applyFont="1" applyBorder="1" applyAlignment="1" applyProtection="1">
      <alignment horizontal="right"/>
    </xf>
    <xf numFmtId="41" fontId="19" fillId="0" borderId="0" xfId="3" applyNumberFormat="1" applyFont="1" applyBorder="1" applyAlignment="1" applyProtection="1">
      <alignment horizontal="right"/>
    </xf>
    <xf numFmtId="41" fontId="28" fillId="0" borderId="4" xfId="1" applyNumberFormat="1" applyFont="1" applyBorder="1"/>
    <xf numFmtId="0" fontId="29" fillId="0" borderId="0" xfId="0" applyFont="1"/>
    <xf numFmtId="37" fontId="28" fillId="0" borderId="2" xfId="0" applyNumberFormat="1" applyFont="1" applyBorder="1"/>
    <xf numFmtId="166" fontId="28" fillId="0" borderId="0" xfId="1" applyNumberFormat="1" applyFont="1" applyBorder="1" applyAlignment="1">
      <alignment horizontal="center"/>
    </xf>
    <xf numFmtId="166" fontId="19" fillId="0" borderId="0" xfId="1" applyNumberFormat="1" applyFont="1" applyBorder="1" applyAlignment="1" applyProtection="1">
      <alignment horizontal="center"/>
    </xf>
    <xf numFmtId="37" fontId="28" fillId="0" borderId="0" xfId="1" applyNumberFormat="1" applyFont="1" applyBorder="1" applyAlignment="1">
      <alignment horizontal="right"/>
    </xf>
    <xf numFmtId="0" fontId="28" fillId="0" borderId="0" xfId="0" applyFont="1" applyAlignment="1">
      <alignment horizontal="center"/>
    </xf>
    <xf numFmtId="41" fontId="19" fillId="0" borderId="0" xfId="3" applyNumberFormat="1" applyFont="1" applyBorder="1" applyProtection="1"/>
    <xf numFmtId="164" fontId="19" fillId="0" borderId="0" xfId="1" applyNumberFormat="1" applyFont="1" applyBorder="1" applyProtection="1"/>
    <xf numFmtId="0" fontId="19" fillId="0" borderId="0" xfId="3" applyNumberFormat="1" applyFont="1" applyBorder="1" applyProtection="1"/>
    <xf numFmtId="0" fontId="19" fillId="0" borderId="11" xfId="1" applyNumberFormat="1" applyFont="1" applyBorder="1" applyProtection="1"/>
    <xf numFmtId="0" fontId="19" fillId="0" borderId="11" xfId="1" applyNumberFormat="1" applyFont="1" applyBorder="1" applyAlignment="1" applyProtection="1">
      <alignment horizontal="center"/>
    </xf>
    <xf numFmtId="3" fontId="19" fillId="0" borderId="11" xfId="3" applyNumberFormat="1" applyFont="1" applyBorder="1" applyProtection="1"/>
    <xf numFmtId="0" fontId="28" fillId="0" borderId="14" xfId="1" applyNumberFormat="1" applyFont="1" applyBorder="1"/>
    <xf numFmtId="0" fontId="28" fillId="0" borderId="16" xfId="1" applyNumberFormat="1" applyFont="1" applyBorder="1"/>
    <xf numFmtId="0" fontId="26" fillId="0" borderId="0" xfId="1" applyNumberFormat="1" applyFont="1" applyBorder="1" applyProtection="1"/>
    <xf numFmtId="0" fontId="26" fillId="0" borderId="0" xfId="1" applyNumberFormat="1" applyFont="1" applyBorder="1" applyAlignment="1" applyProtection="1">
      <alignment horizontal="center"/>
    </xf>
    <xf numFmtId="0" fontId="19" fillId="0" borderId="0" xfId="0" applyFont="1" applyBorder="1" applyAlignment="1" applyProtection="1"/>
    <xf numFmtId="0" fontId="28" fillId="0" borderId="0" xfId="1" applyNumberFormat="1" applyFont="1" applyBorder="1" applyAlignment="1"/>
    <xf numFmtId="0" fontId="28" fillId="0" borderId="1" xfId="0" applyFont="1" applyBorder="1" applyAlignment="1"/>
    <xf numFmtId="0" fontId="28" fillId="0" borderId="1" xfId="1" applyNumberFormat="1" applyFont="1" applyBorder="1" applyAlignment="1"/>
    <xf numFmtId="0" fontId="19" fillId="0" borderId="1" xfId="1" applyNumberFormat="1" applyFont="1" applyBorder="1" applyAlignment="1" applyProtection="1">
      <alignment horizontal="center"/>
    </xf>
    <xf numFmtId="0" fontId="19" fillId="0" borderId="1" xfId="3" applyNumberFormat="1" applyFont="1" applyBorder="1" applyProtection="1"/>
    <xf numFmtId="0" fontId="28" fillId="0" borderId="1" xfId="1" applyNumberFormat="1" applyFont="1" applyBorder="1"/>
    <xf numFmtId="0" fontId="28" fillId="0" borderId="18" xfId="1" applyNumberFormat="1" applyFont="1" applyBorder="1"/>
    <xf numFmtId="164" fontId="28" fillId="0" borderId="0" xfId="1" applyNumberFormat="1" applyFont="1" applyBorder="1" applyAlignment="1"/>
    <xf numFmtId="164" fontId="19" fillId="0" borderId="0" xfId="1" applyNumberFormat="1" applyFont="1" applyBorder="1" applyAlignment="1" applyProtection="1">
      <alignment horizontal="center"/>
    </xf>
    <xf numFmtId="168" fontId="19" fillId="0" borderId="0" xfId="3" applyNumberFormat="1" applyFont="1" applyBorder="1" applyProtection="1"/>
    <xf numFmtId="164" fontId="19" fillId="0" borderId="0" xfId="1" applyNumberFormat="1" applyFont="1" applyBorder="1"/>
    <xf numFmtId="164" fontId="19" fillId="0" borderId="0" xfId="1" applyNumberFormat="1" applyFont="1" applyBorder="1" applyAlignment="1" applyProtection="1">
      <alignment horizontal="right"/>
    </xf>
    <xf numFmtId="164" fontId="26" fillId="0" borderId="0" xfId="1" applyNumberFormat="1" applyFont="1" applyBorder="1" applyAlignment="1" applyProtection="1">
      <alignment horizontal="center"/>
    </xf>
    <xf numFmtId="0" fontId="19" fillId="0" borderId="0" xfId="0" applyFont="1" applyBorder="1" applyAlignment="1" applyProtection="1">
      <alignment horizontal="right"/>
    </xf>
    <xf numFmtId="0" fontId="32" fillId="0" borderId="0" xfId="0" applyFont="1" applyBorder="1"/>
    <xf numFmtId="0" fontId="32" fillId="0" borderId="0" xfId="0" applyFont="1" applyBorder="1" applyAlignment="1">
      <alignment horizontal="center"/>
    </xf>
    <xf numFmtId="164" fontId="19" fillId="0" borderId="0" xfId="4" applyNumberFormat="1" applyFont="1" applyBorder="1" applyAlignment="1">
      <alignment horizontal="center"/>
    </xf>
    <xf numFmtId="164" fontId="26" fillId="0" borderId="0" xfId="1" applyNumberFormat="1" applyFont="1" applyBorder="1" applyAlignment="1">
      <alignment horizontal="center"/>
    </xf>
    <xf numFmtId="164" fontId="19" fillId="0" borderId="0" xfId="1" applyNumberFormat="1" applyFont="1" applyBorder="1" applyProtection="1">
      <protection locked="0"/>
    </xf>
    <xf numFmtId="41" fontId="26" fillId="0" borderId="0" xfId="1" applyNumberFormat="1" applyFont="1" applyBorder="1" applyAlignment="1">
      <alignment horizontal="center"/>
    </xf>
    <xf numFmtId="0" fontId="19" fillId="0" borderId="0" xfId="4" applyFont="1" applyBorder="1" applyAlignment="1">
      <alignment horizontal="right"/>
    </xf>
    <xf numFmtId="0" fontId="19" fillId="0" borderId="0" xfId="8" applyFont="1"/>
    <xf numFmtId="0" fontId="26" fillId="0" borderId="0" xfId="8" applyFont="1"/>
    <xf numFmtId="0" fontId="19" fillId="0" borderId="0" xfId="8" applyFont="1" applyAlignment="1">
      <alignment horizontal="center"/>
    </xf>
    <xf numFmtId="49" fontId="19" fillId="0" borderId="0" xfId="8" applyNumberFormat="1" applyFont="1" applyAlignment="1">
      <alignment horizontal="center"/>
    </xf>
    <xf numFmtId="0" fontId="27" fillId="0" borderId="0" xfId="8" applyFont="1" applyAlignment="1">
      <alignment horizontal="center"/>
    </xf>
    <xf numFmtId="41" fontId="27" fillId="0" borderId="0" xfId="8" applyNumberFormat="1" applyFont="1" applyAlignment="1">
      <alignment horizontal="center"/>
    </xf>
    <xf numFmtId="0" fontId="19" fillId="0" borderId="0" xfId="8" applyFont="1" applyBorder="1"/>
    <xf numFmtId="0" fontId="19" fillId="0" borderId="0" xfId="8" applyFont="1" applyBorder="1" applyAlignment="1">
      <alignment horizontal="left"/>
    </xf>
    <xf numFmtId="0" fontId="19" fillId="0" borderId="0" xfId="8" applyFont="1" applyBorder="1" applyAlignment="1">
      <alignment horizontal="center"/>
    </xf>
    <xf numFmtId="41" fontId="19" fillId="0" borderId="0" xfId="8" applyNumberFormat="1" applyFont="1" applyBorder="1" applyAlignment="1">
      <alignment horizontal="center"/>
    </xf>
    <xf numFmtId="166" fontId="19" fillId="0" borderId="0" xfId="8" applyNumberFormat="1" applyFont="1" applyBorder="1" applyAlignment="1">
      <alignment horizontal="center"/>
    </xf>
    <xf numFmtId="0" fontId="19" fillId="0" borderId="0" xfId="8" applyFont="1" applyFill="1" applyBorder="1" applyAlignment="1">
      <alignment horizontal="center"/>
    </xf>
    <xf numFmtId="41" fontId="19" fillId="0" borderId="4" xfId="0" applyNumberFormat="1" applyFont="1" applyBorder="1"/>
    <xf numFmtId="166" fontId="19" fillId="0" borderId="11" xfId="0" applyNumberFormat="1" applyFont="1" applyBorder="1"/>
    <xf numFmtId="164" fontId="19" fillId="0" borderId="14" xfId="0" applyNumberFormat="1" applyFont="1" applyBorder="1"/>
    <xf numFmtId="166" fontId="19" fillId="0" borderId="0" xfId="0" applyNumberFormat="1" applyFont="1" applyBorder="1"/>
    <xf numFmtId="164" fontId="19" fillId="0" borderId="16" xfId="0" applyNumberFormat="1" applyFont="1" applyBorder="1"/>
    <xf numFmtId="166" fontId="19" fillId="0" borderId="1" xfId="0" applyNumberFormat="1" applyFont="1" applyBorder="1"/>
    <xf numFmtId="164" fontId="19" fillId="0" borderId="18" xfId="0" applyNumberFormat="1" applyFont="1" applyBorder="1"/>
    <xf numFmtId="3" fontId="19" fillId="0" borderId="0" xfId="0" applyNumberFormat="1" applyFont="1" applyBorder="1"/>
    <xf numFmtId="0" fontId="26" fillId="0" borderId="0" xfId="0" quotePrefix="1" applyFont="1" applyAlignment="1">
      <alignment horizontal="left"/>
    </xf>
    <xf numFmtId="0" fontId="33" fillId="0" borderId="0" xfId="0" applyFont="1"/>
    <xf numFmtId="49" fontId="19" fillId="0" borderId="0" xfId="0" applyNumberFormat="1" applyFont="1" applyAlignment="1">
      <alignment horizontal="right"/>
    </xf>
    <xf numFmtId="0" fontId="33" fillId="0" borderId="0" xfId="0" applyFont="1" applyAlignment="1">
      <alignment horizontal="right"/>
    </xf>
    <xf numFmtId="0" fontId="33" fillId="0" borderId="0" xfId="0" applyFont="1" applyAlignment="1">
      <alignment horizontal="center"/>
    </xf>
    <xf numFmtId="0" fontId="27" fillId="0" borderId="0" xfId="0" quotePrefix="1" applyFont="1" applyAlignment="1">
      <alignment horizontal="center"/>
    </xf>
    <xf numFmtId="0" fontId="19" fillId="0" borderId="0" xfId="0" quotePrefix="1" applyFont="1" applyAlignment="1">
      <alignment horizontal="left"/>
    </xf>
    <xf numFmtId="0" fontId="19" fillId="0" borderId="0" xfId="0" quotePrefix="1" applyFont="1" applyBorder="1" applyAlignment="1">
      <alignment horizontal="center"/>
    </xf>
    <xf numFmtId="164" fontId="19" fillId="0" borderId="2" xfId="0" applyNumberFormat="1" applyFont="1" applyBorder="1" applyAlignment="1">
      <alignment horizontal="center"/>
    </xf>
    <xf numFmtId="164" fontId="34" fillId="0" borderId="0" xfId="1" applyNumberFormat="1" applyFont="1" applyBorder="1"/>
    <xf numFmtId="164" fontId="19" fillId="0" borderId="3" xfId="0" applyNumberFormat="1" applyFont="1" applyBorder="1"/>
    <xf numFmtId="166" fontId="19" fillId="0" borderId="0" xfId="0" applyNumberFormat="1" applyFont="1" applyAlignment="1">
      <alignment horizontal="center"/>
    </xf>
    <xf numFmtId="164" fontId="19" fillId="0" borderId="0" xfId="0" applyNumberFormat="1" applyFont="1" applyFill="1" applyBorder="1"/>
    <xf numFmtId="164" fontId="19" fillId="0" borderId="0" xfId="1" applyNumberFormat="1" applyFont="1"/>
    <xf numFmtId="41" fontId="19" fillId="0" borderId="0" xfId="1" applyNumberFormat="1" applyFont="1" applyBorder="1" applyProtection="1">
      <protection locked="0"/>
    </xf>
    <xf numFmtId="0" fontId="19" fillId="0" borderId="16" xfId="0" applyFont="1" applyBorder="1"/>
    <xf numFmtId="0" fontId="19" fillId="0" borderId="18" xfId="0" applyFont="1" applyBorder="1"/>
    <xf numFmtId="0" fontId="19" fillId="0" borderId="0" xfId="0" applyNumberFormat="1" applyFont="1" applyAlignment="1">
      <alignment horizontal="center"/>
    </xf>
    <xf numFmtId="0" fontId="27" fillId="0" borderId="0" xfId="0" applyNumberFormat="1" applyFont="1" applyAlignment="1">
      <alignment horizontal="center"/>
    </xf>
    <xf numFmtId="43" fontId="19" fillId="0" borderId="0" xfId="1" applyFont="1"/>
    <xf numFmtId="0" fontId="19" fillId="0" borderId="15" xfId="0" quotePrefix="1" applyFont="1" applyBorder="1" applyAlignment="1">
      <alignment horizontal="left"/>
    </xf>
    <xf numFmtId="0" fontId="19" fillId="0" borderId="17" xfId="0" quotePrefix="1" applyFont="1" applyBorder="1" applyAlignment="1">
      <alignment horizontal="left"/>
    </xf>
    <xf numFmtId="168" fontId="19" fillId="0" borderId="0" xfId="3" applyNumberFormat="1" applyFont="1" applyAlignment="1">
      <alignment horizontal="center"/>
    </xf>
    <xf numFmtId="168" fontId="19" fillId="0" borderId="0" xfId="0" applyNumberFormat="1" applyFont="1" applyAlignment="1">
      <alignment horizontal="center"/>
    </xf>
    <xf numFmtId="0" fontId="19" fillId="0" borderId="0" xfId="0" applyFont="1" applyFill="1" applyAlignment="1">
      <alignment horizontal="center"/>
    </xf>
    <xf numFmtId="0" fontId="19" fillId="0" borderId="0" xfId="0" applyFont="1" applyFill="1"/>
    <xf numFmtId="0" fontId="19" fillId="0" borderId="1" xfId="0" applyFont="1" applyFill="1" applyBorder="1"/>
    <xf numFmtId="0" fontId="26" fillId="0" borderId="0" xfId="0" quotePrefix="1" applyFont="1" applyBorder="1" applyAlignment="1">
      <alignment horizontal="left"/>
    </xf>
    <xf numFmtId="0" fontId="24" fillId="0" borderId="0" xfId="0" applyFont="1" applyBorder="1" applyProtection="1"/>
    <xf numFmtId="0" fontId="24" fillId="0" borderId="0" xfId="0" applyFont="1" applyBorder="1" applyAlignment="1" applyProtection="1">
      <alignment horizontal="center"/>
    </xf>
    <xf numFmtId="0" fontId="24" fillId="0" borderId="0" xfId="8" applyFont="1" applyBorder="1" applyAlignment="1">
      <alignment horizontal="center"/>
    </xf>
    <xf numFmtId="0" fontId="24" fillId="0" borderId="0" xfId="0" applyFont="1" applyBorder="1" applyAlignment="1">
      <alignment horizontal="center"/>
    </xf>
    <xf numFmtId="0" fontId="24" fillId="0" borderId="0" xfId="0" applyFont="1" applyBorder="1"/>
    <xf numFmtId="0" fontId="24" fillId="0" borderId="0" xfId="0" applyFont="1" applyFill="1" applyBorder="1" applyProtection="1"/>
    <xf numFmtId="171" fontId="24" fillId="0" borderId="0" xfId="0" applyNumberFormat="1" applyFont="1" applyFill="1" applyBorder="1" applyAlignment="1" applyProtection="1">
      <alignment horizontal="right"/>
    </xf>
    <xf numFmtId="0" fontId="37" fillId="0" borderId="0" xfId="0" applyFont="1" applyBorder="1" applyProtection="1"/>
    <xf numFmtId="0" fontId="24" fillId="0" borderId="0" xfId="1" applyNumberFormat="1" applyFont="1" applyBorder="1" applyAlignment="1" applyProtection="1">
      <alignment horizontal="center"/>
    </xf>
    <xf numFmtId="0" fontId="24" fillId="0" borderId="0" xfId="0" applyFont="1" applyFill="1" applyBorder="1" applyAlignment="1" applyProtection="1">
      <alignment horizontal="center"/>
    </xf>
    <xf numFmtId="0" fontId="24" fillId="0" borderId="0" xfId="0" quotePrefix="1" applyFont="1" applyFill="1" applyBorder="1" applyAlignment="1" applyProtection="1">
      <alignment horizontal="center"/>
    </xf>
    <xf numFmtId="164" fontId="24" fillId="0" borderId="0" xfId="1" applyNumberFormat="1" applyFont="1" applyBorder="1" applyProtection="1"/>
    <xf numFmtId="164" fontId="24" fillId="0" borderId="0" xfId="0" applyNumberFormat="1" applyFont="1" applyBorder="1" applyProtection="1"/>
    <xf numFmtId="164" fontId="38" fillId="0" borderId="0" xfId="1" applyNumberFormat="1" applyFont="1" applyBorder="1" applyProtection="1"/>
    <xf numFmtId="164" fontId="39" fillId="0" borderId="0" xfId="1" applyNumberFormat="1" applyFont="1" applyBorder="1" applyProtection="1"/>
    <xf numFmtId="0" fontId="24" fillId="0" borderId="0" xfId="1" applyNumberFormat="1" applyFont="1" applyBorder="1" applyProtection="1"/>
    <xf numFmtId="0" fontId="39" fillId="0" borderId="0" xfId="0" applyFont="1" applyBorder="1" applyProtection="1"/>
    <xf numFmtId="164" fontId="39" fillId="0" borderId="0" xfId="0" applyNumberFormat="1" applyFont="1" applyBorder="1" applyProtection="1"/>
    <xf numFmtId="0" fontId="24" fillId="0" borderId="0" xfId="0" applyFont="1" applyBorder="1" applyAlignment="1" applyProtection="1">
      <alignment horizontal="left"/>
    </xf>
    <xf numFmtId="164" fontId="24" fillId="0" borderId="0" xfId="1" applyNumberFormat="1" applyFont="1" applyBorder="1" applyAlignment="1" applyProtection="1">
      <alignment horizontal="center"/>
    </xf>
    <xf numFmtId="164" fontId="24" fillId="0" borderId="0" xfId="3" applyNumberFormat="1" applyFont="1" applyBorder="1" applyProtection="1"/>
    <xf numFmtId="10" fontId="24" fillId="0" borderId="0" xfId="3" applyNumberFormat="1" applyFont="1" applyBorder="1" applyProtection="1"/>
    <xf numFmtId="168" fontId="24" fillId="0" borderId="0" xfId="3" applyNumberFormat="1" applyFont="1" applyFill="1" applyBorder="1" applyProtection="1"/>
    <xf numFmtId="164" fontId="24" fillId="0" borderId="0" xfId="1" applyNumberFormat="1" applyFont="1" applyFill="1" applyBorder="1" applyProtection="1"/>
    <xf numFmtId="164" fontId="38" fillId="0" borderId="0" xfId="1" applyNumberFormat="1" applyFont="1" applyFill="1" applyBorder="1" applyProtection="1"/>
    <xf numFmtId="164" fontId="40" fillId="0" borderId="0" xfId="1" applyNumberFormat="1" applyFont="1" applyBorder="1" applyProtection="1"/>
    <xf numFmtId="0" fontId="24" fillId="0" borderId="0" xfId="0" quotePrefix="1" applyFont="1" applyBorder="1" applyAlignment="1" applyProtection="1">
      <alignment horizontal="center"/>
    </xf>
    <xf numFmtId="10" fontId="24" fillId="0" borderId="0" xfId="3" applyNumberFormat="1" applyFont="1" applyFill="1" applyBorder="1" applyProtection="1"/>
    <xf numFmtId="10" fontId="24" fillId="0" borderId="0" xfId="0" applyNumberFormat="1" applyFont="1" applyBorder="1" applyProtection="1"/>
    <xf numFmtId="10" fontId="24" fillId="0" borderId="0" xfId="0" applyNumberFormat="1" applyFont="1" applyFill="1" applyBorder="1" applyProtection="1"/>
    <xf numFmtId="3" fontId="24" fillId="0" borderId="0" xfId="0" applyNumberFormat="1" applyFont="1" applyFill="1" applyBorder="1" applyProtection="1"/>
    <xf numFmtId="0" fontId="24" fillId="0" borderId="0" xfId="0" applyFont="1" applyAlignment="1">
      <alignment horizontal="center"/>
    </xf>
    <xf numFmtId="0" fontId="37" fillId="0" borderId="0" xfId="0" applyFont="1"/>
    <xf numFmtId="3" fontId="24" fillId="0" borderId="0" xfId="0" applyNumberFormat="1" applyFont="1" applyAlignment="1">
      <alignment horizontal="center"/>
    </xf>
    <xf numFmtId="164" fontId="24" fillId="0" borderId="0" xfId="0" applyNumberFormat="1" applyFont="1"/>
    <xf numFmtId="166" fontId="24" fillId="0" borderId="0" xfId="0" applyNumberFormat="1" applyFont="1"/>
    <xf numFmtId="5" fontId="24" fillId="0" borderId="0" xfId="0" applyNumberFormat="1" applyFont="1"/>
    <xf numFmtId="0" fontId="24" fillId="0" borderId="13" xfId="0" applyFont="1" applyBorder="1"/>
    <xf numFmtId="0" fontId="24" fillId="0" borderId="11" xfId="0" applyFont="1" applyBorder="1"/>
    <xf numFmtId="0" fontId="24" fillId="0" borderId="11" xfId="0" applyFont="1" applyBorder="1" applyAlignment="1">
      <alignment horizontal="center"/>
    </xf>
    <xf numFmtId="0" fontId="24" fillId="0" borderId="14" xfId="0" applyFont="1" applyBorder="1"/>
    <xf numFmtId="0" fontId="24" fillId="0" borderId="15" xfId="0" applyFont="1" applyBorder="1"/>
    <xf numFmtId="0" fontId="24" fillId="0" borderId="16" xfId="0" applyFont="1" applyBorder="1"/>
    <xf numFmtId="0" fontId="24" fillId="0" borderId="17" xfId="0" applyFont="1" applyBorder="1"/>
    <xf numFmtId="0" fontId="24" fillId="0" borderId="1" xfId="0" applyFont="1" applyBorder="1"/>
    <xf numFmtId="0" fontId="24" fillId="0" borderId="1" xfId="0" applyFont="1" applyBorder="1" applyAlignment="1">
      <alignment horizontal="center"/>
    </xf>
    <xf numFmtId="0" fontId="24" fillId="0" borderId="18" xfId="0" applyFont="1" applyBorder="1"/>
    <xf numFmtId="41" fontId="24" fillId="0" borderId="0" xfId="0" applyNumberFormat="1" applyFont="1" applyBorder="1"/>
    <xf numFmtId="3" fontId="24" fillId="0" borderId="0" xfId="0" applyNumberFormat="1" applyFont="1"/>
    <xf numFmtId="0" fontId="24" fillId="0" borderId="0" xfId="4" applyFont="1"/>
    <xf numFmtId="0" fontId="37" fillId="0" borderId="0" xfId="4" applyFont="1"/>
    <xf numFmtId="0" fontId="24" fillId="0" borderId="0" xfId="4" applyFont="1" applyAlignment="1">
      <alignment horizontal="center"/>
    </xf>
    <xf numFmtId="49" fontId="24" fillId="0" borderId="0" xfId="4" applyNumberFormat="1" applyFont="1" applyAlignment="1">
      <alignment horizontal="center"/>
    </xf>
    <xf numFmtId="0" fontId="41" fillId="0" borderId="0" xfId="4" applyFont="1" applyAlignment="1">
      <alignment horizontal="center"/>
    </xf>
    <xf numFmtId="0" fontId="24" fillId="0" borderId="0" xfId="4" applyFont="1" applyBorder="1"/>
    <xf numFmtId="0" fontId="37" fillId="0" borderId="0" xfId="4" applyFont="1" applyBorder="1" applyAlignment="1">
      <alignment horizontal="left"/>
    </xf>
    <xf numFmtId="0" fontId="24" fillId="0" borderId="0" xfId="4" applyFont="1" applyBorder="1" applyAlignment="1">
      <alignment horizontal="center"/>
    </xf>
    <xf numFmtId="41" fontId="24" fillId="0" borderId="0" xfId="4" applyNumberFormat="1" applyFont="1" applyBorder="1" applyAlignment="1">
      <alignment horizontal="center"/>
    </xf>
    <xf numFmtId="0" fontId="24" fillId="0" borderId="0" xfId="1" applyNumberFormat="1" applyFont="1" applyBorder="1" applyAlignment="1">
      <alignment horizontal="center"/>
    </xf>
    <xf numFmtId="166" fontId="24" fillId="0" borderId="0" xfId="3" applyNumberFormat="1" applyFont="1" applyBorder="1" applyAlignment="1">
      <alignment horizontal="center"/>
    </xf>
    <xf numFmtId="164" fontId="24" fillId="0" borderId="0" xfId="1" applyNumberFormat="1" applyFont="1" applyBorder="1" applyAlignment="1">
      <alignment horizontal="center"/>
    </xf>
    <xf numFmtId="0" fontId="24" fillId="0" borderId="0" xfId="0" applyFont="1" applyAlignment="1">
      <alignment horizontal="left"/>
    </xf>
    <xf numFmtId="0" fontId="24" fillId="0" borderId="0" xfId="4" applyFont="1" applyBorder="1" applyAlignment="1"/>
    <xf numFmtId="41" fontId="24" fillId="0" borderId="0" xfId="1" applyNumberFormat="1" applyFont="1" applyBorder="1" applyAlignment="1">
      <alignment horizontal="center"/>
    </xf>
    <xf numFmtId="41" fontId="24" fillId="0" borderId="4" xfId="1" applyNumberFormat="1" applyFont="1" applyBorder="1" applyAlignment="1">
      <alignment horizontal="center"/>
    </xf>
    <xf numFmtId="0" fontId="37" fillId="0" borderId="0" xfId="4" applyFont="1" applyBorder="1" applyAlignment="1"/>
    <xf numFmtId="0" fontId="24" fillId="0" borderId="0" xfId="0" applyFont="1" applyBorder="1" applyAlignment="1">
      <alignment horizontal="left"/>
    </xf>
    <xf numFmtId="164" fontId="24" fillId="0" borderId="0" xfId="4" applyNumberFormat="1" applyFont="1" applyFill="1" applyBorder="1" applyAlignment="1">
      <alignment horizontal="center"/>
    </xf>
    <xf numFmtId="166" fontId="24" fillId="0" borderId="0" xfId="4" applyNumberFormat="1" applyFont="1" applyBorder="1" applyAlignment="1"/>
    <xf numFmtId="164" fontId="24" fillId="0" borderId="0" xfId="4" applyNumberFormat="1" applyFont="1" applyBorder="1" applyAlignment="1"/>
    <xf numFmtId="0" fontId="24" fillId="0" borderId="0" xfId="4" applyFont="1" applyFill="1" applyBorder="1" applyAlignment="1"/>
    <xf numFmtId="0" fontId="24" fillId="0" borderId="0" xfId="0" applyFont="1" applyFill="1" applyBorder="1" applyAlignment="1">
      <alignment horizontal="center"/>
    </xf>
    <xf numFmtId="0" fontId="24" fillId="0" borderId="0" xfId="4" applyFont="1" applyFill="1" applyBorder="1" applyAlignment="1">
      <alignment horizontal="center"/>
    </xf>
    <xf numFmtId="41" fontId="24" fillId="0" borderId="0" xfId="1" applyNumberFormat="1" applyFont="1" applyFill="1" applyBorder="1" applyAlignment="1"/>
    <xf numFmtId="164" fontId="24" fillId="0" borderId="0" xfId="1" applyNumberFormat="1" applyFont="1" applyFill="1" applyBorder="1" applyAlignment="1"/>
    <xf numFmtId="166" fontId="24" fillId="0" borderId="0" xfId="3" applyNumberFormat="1" applyFont="1" applyFill="1" applyBorder="1" applyAlignment="1">
      <alignment horizontal="center"/>
    </xf>
    <xf numFmtId="41" fontId="24" fillId="0" borderId="0" xfId="1" applyNumberFormat="1" applyFont="1" applyFill="1" applyBorder="1" applyAlignment="1">
      <alignment horizontal="center"/>
    </xf>
    <xf numFmtId="164" fontId="24" fillId="0" borderId="0" xfId="4" applyNumberFormat="1" applyFont="1" applyBorder="1" applyAlignment="1">
      <alignment horizontal="center"/>
    </xf>
    <xf numFmtId="0" fontId="24" fillId="0" borderId="0" xfId="4" applyFont="1" applyAlignment="1">
      <alignment horizontal="left"/>
    </xf>
    <xf numFmtId="0" fontId="37" fillId="0" borderId="0" xfId="4" applyFont="1" applyFill="1" applyBorder="1" applyAlignment="1"/>
    <xf numFmtId="166" fontId="24" fillId="0" borderId="0" xfId="4" applyNumberFormat="1" applyFont="1" applyFill="1" applyBorder="1" applyAlignment="1"/>
    <xf numFmtId="164" fontId="24" fillId="0" borderId="0" xfId="4" applyNumberFormat="1" applyFont="1" applyFill="1" applyBorder="1" applyAlignment="1"/>
    <xf numFmtId="164" fontId="24" fillId="0" borderId="11" xfId="1" applyNumberFormat="1" applyFont="1" applyFill="1" applyBorder="1" applyAlignment="1">
      <alignment horizontal="center"/>
    </xf>
    <xf numFmtId="164" fontId="24" fillId="0" borderId="0" xfId="1" applyNumberFormat="1" applyFont="1" applyFill="1" applyBorder="1" applyAlignment="1">
      <alignment horizontal="center"/>
    </xf>
    <xf numFmtId="166" fontId="24" fillId="0" borderId="0" xfId="4" applyNumberFormat="1" applyFont="1" applyBorder="1"/>
    <xf numFmtId="164" fontId="24" fillId="0" borderId="0" xfId="4" applyNumberFormat="1" applyFont="1" applyBorder="1"/>
    <xf numFmtId="166" fontId="24" fillId="0" borderId="0" xfId="1" applyNumberFormat="1" applyFont="1" applyFill="1" applyBorder="1" applyAlignment="1">
      <alignment horizontal="center"/>
    </xf>
    <xf numFmtId="0" fontId="37" fillId="0" borderId="13" xfId="4" applyFont="1" applyFill="1" applyBorder="1" applyAlignment="1"/>
    <xf numFmtId="0" fontId="24" fillId="0" borderId="11" xfId="4" applyFont="1" applyFill="1" applyBorder="1" applyAlignment="1"/>
    <xf numFmtId="0" fontId="24" fillId="0" borderId="11" xfId="4" applyFont="1" applyFill="1" applyBorder="1" applyAlignment="1">
      <alignment horizontal="center"/>
    </xf>
    <xf numFmtId="168" fontId="24" fillId="0" borderId="11" xfId="4" applyNumberFormat="1" applyFont="1" applyBorder="1"/>
    <xf numFmtId="164" fontId="24" fillId="0" borderId="11" xfId="4" applyNumberFormat="1" applyFont="1" applyBorder="1"/>
    <xf numFmtId="0" fontId="24" fillId="0" borderId="14" xfId="4" applyFont="1" applyFill="1" applyBorder="1" applyAlignment="1">
      <alignment horizontal="center"/>
    </xf>
    <xf numFmtId="0" fontId="24" fillId="0" borderId="15" xfId="4" applyFont="1" applyFill="1" applyBorder="1" applyAlignment="1"/>
    <xf numFmtId="164" fontId="24" fillId="0" borderId="0" xfId="1" applyNumberFormat="1" applyFont="1" applyBorder="1"/>
    <xf numFmtId="168" fontId="24" fillId="0" borderId="0" xfId="4" applyNumberFormat="1" applyFont="1" applyBorder="1"/>
    <xf numFmtId="0" fontId="24" fillId="0" borderId="16" xfId="4" applyFont="1" applyBorder="1" applyAlignment="1">
      <alignment horizontal="center"/>
    </xf>
    <xf numFmtId="41" fontId="24" fillId="0" borderId="0" xfId="4" applyNumberFormat="1" applyFont="1" applyBorder="1"/>
    <xf numFmtId="0" fontId="24" fillId="0" borderId="16" xfId="4" applyFont="1" applyFill="1" applyBorder="1" applyAlignment="1">
      <alignment horizontal="center"/>
    </xf>
    <xf numFmtId="168" fontId="24" fillId="0" borderId="0" xfId="3" applyNumberFormat="1" applyFont="1" applyFill="1" applyBorder="1" applyAlignment="1">
      <alignment horizontal="center"/>
    </xf>
    <xf numFmtId="0" fontId="24" fillId="0" borderId="17" xfId="4" applyFont="1" applyFill="1" applyBorder="1" applyAlignment="1"/>
    <xf numFmtId="0" fontId="24" fillId="0" borderId="1" xfId="4" applyFont="1" applyFill="1" applyBorder="1" applyAlignment="1"/>
    <xf numFmtId="0" fontId="24" fillId="0" borderId="1" xfId="0" applyFont="1" applyFill="1" applyBorder="1" applyAlignment="1">
      <alignment horizontal="center"/>
    </xf>
    <xf numFmtId="0" fontId="24" fillId="0" borderId="1" xfId="4" applyFont="1" applyFill="1" applyBorder="1" applyAlignment="1">
      <alignment horizontal="center"/>
    </xf>
    <xf numFmtId="164" fontId="24" fillId="0" borderId="1" xfId="1" applyNumberFormat="1" applyFont="1" applyFill="1" applyBorder="1" applyAlignment="1"/>
    <xf numFmtId="168" fontId="24" fillId="0" borderId="1" xfId="1" applyNumberFormat="1" applyFont="1" applyFill="1" applyBorder="1" applyAlignment="1">
      <alignment horizontal="center"/>
    </xf>
    <xf numFmtId="0" fontId="24" fillId="0" borderId="18" xfId="4" applyFont="1" applyFill="1" applyBorder="1" applyAlignment="1">
      <alignment horizontal="center"/>
    </xf>
    <xf numFmtId="0" fontId="24" fillId="0" borderId="0" xfId="1" applyNumberFormat="1" applyFont="1" applyFill="1" applyBorder="1" applyAlignment="1">
      <alignment horizontal="center"/>
    </xf>
    <xf numFmtId="0" fontId="24" fillId="0" borderId="0" xfId="3" applyNumberFormat="1" applyFont="1" applyFill="1" applyBorder="1" applyAlignment="1">
      <alignment horizontal="center"/>
    </xf>
    <xf numFmtId="3" fontId="24" fillId="0" borderId="0" xfId="1" applyNumberFormat="1" applyFont="1" applyFill="1" applyBorder="1" applyAlignment="1">
      <alignment horizontal="center"/>
    </xf>
    <xf numFmtId="0" fontId="24" fillId="0" borderId="0" xfId="4" quotePrefix="1" applyFont="1" applyBorder="1" applyAlignment="1">
      <alignment horizontal="left"/>
    </xf>
    <xf numFmtId="0" fontId="37" fillId="0" borderId="0" xfId="4" applyFont="1" applyBorder="1"/>
    <xf numFmtId="164" fontId="24" fillId="0" borderId="0" xfId="1" applyNumberFormat="1" applyFont="1" applyBorder="1" applyProtection="1">
      <protection locked="0"/>
    </xf>
    <xf numFmtId="0" fontId="24" fillId="0" borderId="0" xfId="4" applyNumberFormat="1" applyFont="1" applyBorder="1" applyAlignment="1">
      <alignment horizontal="center"/>
    </xf>
    <xf numFmtId="3" fontId="24" fillId="0" borderId="0" xfId="4" applyNumberFormat="1" applyFont="1" applyBorder="1" applyAlignment="1">
      <alignment horizontal="center"/>
    </xf>
    <xf numFmtId="0" fontId="41" fillId="0" borderId="0" xfId="4" applyFont="1" applyBorder="1" applyAlignment="1">
      <alignment horizontal="center"/>
    </xf>
    <xf numFmtId="0" fontId="24" fillId="0" borderId="0" xfId="4" applyFont="1" applyAlignment="1">
      <alignment horizontal="right"/>
    </xf>
    <xf numFmtId="41" fontId="24" fillId="0" borderId="0" xfId="0" applyNumberFormat="1" applyFont="1"/>
    <xf numFmtId="168" fontId="24" fillId="0" borderId="0" xfId="0" applyNumberFormat="1" applyFont="1"/>
    <xf numFmtId="164" fontId="24" fillId="0" borderId="1" xfId="0" applyNumberFormat="1" applyFont="1" applyBorder="1"/>
    <xf numFmtId="166" fontId="24" fillId="0" borderId="0" xfId="0" applyNumberFormat="1" applyFont="1" applyAlignment="1">
      <alignment horizontal="center"/>
    </xf>
    <xf numFmtId="41" fontId="24" fillId="0" borderId="4" xfId="0" applyNumberFormat="1" applyFont="1" applyBorder="1"/>
    <xf numFmtId="41" fontId="24" fillId="0" borderId="11" xfId="0" applyNumberFormat="1" applyFont="1" applyBorder="1"/>
    <xf numFmtId="166" fontId="24" fillId="0" borderId="11" xfId="0" applyNumberFormat="1" applyFont="1" applyBorder="1" applyAlignment="1">
      <alignment horizontal="center"/>
    </xf>
    <xf numFmtId="164" fontId="24" fillId="0" borderId="14" xfId="0" applyNumberFormat="1" applyFont="1" applyBorder="1"/>
    <xf numFmtId="166" fontId="24" fillId="0" borderId="0" xfId="0" applyNumberFormat="1" applyFont="1" applyBorder="1" applyAlignment="1">
      <alignment horizontal="center"/>
    </xf>
    <xf numFmtId="164" fontId="24" fillId="0" borderId="16" xfId="0" applyNumberFormat="1" applyFont="1" applyBorder="1"/>
    <xf numFmtId="164" fontId="24" fillId="0" borderId="0" xfId="0" applyNumberFormat="1" applyFont="1" applyBorder="1"/>
    <xf numFmtId="168" fontId="24" fillId="0" borderId="0" xfId="0" applyNumberFormat="1" applyFont="1" applyBorder="1" applyAlignment="1">
      <alignment horizontal="center"/>
    </xf>
    <xf numFmtId="168" fontId="24" fillId="0" borderId="1" xfId="0" applyNumberFormat="1" applyFont="1" applyBorder="1" applyAlignment="1">
      <alignment horizontal="center"/>
    </xf>
    <xf numFmtId="164" fontId="24" fillId="0" borderId="18" xfId="0" applyNumberFormat="1" applyFont="1" applyBorder="1"/>
    <xf numFmtId="168" fontId="24" fillId="0" borderId="0" xfId="0" applyNumberFormat="1" applyFont="1" applyAlignment="1">
      <alignment horizontal="center"/>
    </xf>
    <xf numFmtId="0" fontId="37" fillId="0" borderId="0" xfId="8" applyFont="1"/>
    <xf numFmtId="0" fontId="24" fillId="0" borderId="0" xfId="8" applyFont="1" applyAlignment="1">
      <alignment horizontal="center"/>
    </xf>
    <xf numFmtId="49" fontId="24" fillId="0" borderId="0" xfId="8" applyNumberFormat="1" applyFont="1" applyAlignment="1">
      <alignment horizontal="center"/>
    </xf>
    <xf numFmtId="0" fontId="24" fillId="0" borderId="0" xfId="8" applyFont="1"/>
    <xf numFmtId="0" fontId="41" fillId="0" borderId="0" xfId="8" applyFont="1" applyAlignment="1">
      <alignment horizontal="center"/>
    </xf>
    <xf numFmtId="0" fontId="37" fillId="0" borderId="0" xfId="8" applyFont="1" applyBorder="1"/>
    <xf numFmtId="164" fontId="24" fillId="0" borderId="0" xfId="8" applyNumberFormat="1" applyFont="1" applyBorder="1" applyAlignment="1">
      <alignment horizontal="center"/>
    </xf>
    <xf numFmtId="0" fontId="24" fillId="0" borderId="0" xfId="14" applyNumberFormat="1" applyFont="1" applyBorder="1" applyAlignment="1">
      <alignment horizontal="center"/>
    </xf>
    <xf numFmtId="164" fontId="24" fillId="0" borderId="0" xfId="8" applyNumberFormat="1" applyFont="1" applyAlignment="1">
      <alignment horizontal="center"/>
    </xf>
    <xf numFmtId="0" fontId="24" fillId="0" borderId="0" xfId="8" applyFont="1" applyBorder="1"/>
    <xf numFmtId="0" fontId="24" fillId="0" borderId="0" xfId="3" applyNumberFormat="1" applyFont="1" applyAlignment="1">
      <alignment horizontal="center"/>
    </xf>
    <xf numFmtId="166" fontId="24" fillId="0" borderId="0" xfId="14" applyNumberFormat="1" applyFont="1" applyBorder="1" applyAlignment="1">
      <alignment horizontal="center"/>
    </xf>
    <xf numFmtId="0" fontId="24" fillId="0" borderId="0" xfId="0" applyFont="1" applyFill="1" applyBorder="1" applyAlignment="1" applyProtection="1">
      <alignment horizontal="center"/>
      <protection locked="0"/>
    </xf>
    <xf numFmtId="164" fontId="24" fillId="0" borderId="0" xfId="0" applyNumberFormat="1" applyFont="1" applyFill="1" applyBorder="1" applyAlignment="1" applyProtection="1">
      <alignment horizontal="center"/>
      <protection locked="0"/>
    </xf>
    <xf numFmtId="164" fontId="24" fillId="0" borderId="4" xfId="0" applyNumberFormat="1" applyFont="1" applyFill="1" applyBorder="1" applyAlignment="1" applyProtection="1">
      <alignment horizontal="center"/>
      <protection locked="0"/>
    </xf>
    <xf numFmtId="164" fontId="24" fillId="0" borderId="0" xfId="1" applyNumberFormat="1" applyFont="1" applyFill="1" applyBorder="1" applyAlignment="1" applyProtection="1">
      <alignment horizontal="center"/>
      <protection locked="0"/>
    </xf>
    <xf numFmtId="164" fontId="24" fillId="0" borderId="0" xfId="8" applyNumberFormat="1" applyFont="1" applyFill="1" applyAlignment="1">
      <alignment horizontal="center"/>
    </xf>
    <xf numFmtId="0" fontId="24" fillId="0" borderId="0" xfId="3" applyNumberFormat="1" applyFont="1" applyBorder="1" applyAlignment="1">
      <alignment horizontal="center"/>
    </xf>
    <xf numFmtId="166" fontId="24" fillId="0" borderId="0" xfId="14" applyNumberFormat="1" applyFont="1" applyAlignment="1">
      <alignment horizontal="center"/>
    </xf>
    <xf numFmtId="164" fontId="24" fillId="0" borderId="4" xfId="8" applyNumberFormat="1" applyFont="1" applyBorder="1"/>
    <xf numFmtId="164" fontId="24" fillId="0" borderId="4" xfId="8" applyNumberFormat="1" applyFont="1" applyFill="1" applyBorder="1"/>
    <xf numFmtId="164" fontId="24" fillId="0" borderId="0" xfId="3" applyNumberFormat="1" applyFont="1" applyAlignment="1">
      <alignment horizontal="center"/>
    </xf>
    <xf numFmtId="164" fontId="24" fillId="0" borderId="0" xfId="14" applyNumberFormat="1" applyFont="1" applyAlignment="1">
      <alignment horizontal="center"/>
    </xf>
    <xf numFmtId="164" fontId="24" fillId="0" borderId="0" xfId="8" applyNumberFormat="1" applyFont="1"/>
    <xf numFmtId="164" fontId="24" fillId="0" borderId="4" xfId="8" applyNumberFormat="1" applyFont="1" applyBorder="1" applyAlignment="1">
      <alignment horizontal="center"/>
    </xf>
    <xf numFmtId="164" fontId="24" fillId="0" borderId="3" xfId="1" applyNumberFormat="1" applyFont="1" applyFill="1" applyBorder="1"/>
    <xf numFmtId="164" fontId="24" fillId="0" borderId="0" xfId="14" applyNumberFormat="1" applyFont="1" applyBorder="1" applyAlignment="1">
      <alignment horizontal="center"/>
    </xf>
    <xf numFmtId="164" fontId="24" fillId="0" borderId="0" xfId="3" applyNumberFormat="1" applyFont="1" applyBorder="1" applyAlignment="1">
      <alignment horizontal="center"/>
    </xf>
    <xf numFmtId="0" fontId="41" fillId="0" borderId="0" xfId="8" applyFont="1" applyBorder="1" applyAlignment="1">
      <alignment horizontal="center"/>
    </xf>
    <xf numFmtId="0" fontId="24" fillId="0" borderId="0" xfId="14" applyNumberFormat="1" applyFont="1" applyAlignment="1">
      <alignment horizontal="center"/>
    </xf>
    <xf numFmtId="0" fontId="24" fillId="0" borderId="13" xfId="8" applyFont="1" applyBorder="1"/>
    <xf numFmtId="0" fontId="24" fillId="0" borderId="11" xfId="8" applyFont="1" applyBorder="1" applyAlignment="1">
      <alignment horizontal="center"/>
    </xf>
    <xf numFmtId="0" fontId="24" fillId="0" borderId="11" xfId="14" applyNumberFormat="1" applyFont="1" applyBorder="1" applyAlignment="1">
      <alignment horizontal="center"/>
    </xf>
    <xf numFmtId="0" fontId="24" fillId="0" borderId="11" xfId="3" applyNumberFormat="1" applyFont="1" applyBorder="1" applyAlignment="1">
      <alignment horizontal="center"/>
    </xf>
    <xf numFmtId="0" fontId="24" fillId="0" borderId="14" xfId="8" applyFont="1" applyBorder="1" applyAlignment="1">
      <alignment horizontal="center"/>
    </xf>
    <xf numFmtId="0" fontId="24" fillId="0" borderId="15" xfId="8" applyFont="1" applyBorder="1"/>
    <xf numFmtId="0" fontId="24" fillId="0" borderId="16" xfId="8" applyFont="1" applyBorder="1" applyAlignment="1">
      <alignment horizontal="center"/>
    </xf>
    <xf numFmtId="0" fontId="24" fillId="0" borderId="0" xfId="1" applyNumberFormat="1" applyFont="1" applyBorder="1" applyAlignment="1" applyProtection="1">
      <alignment horizontal="center"/>
      <protection locked="0"/>
    </xf>
    <xf numFmtId="3" fontId="24" fillId="0" borderId="0" xfId="8" applyNumberFormat="1" applyFont="1" applyBorder="1" applyAlignment="1">
      <alignment horizontal="center"/>
    </xf>
    <xf numFmtId="0" fontId="24" fillId="0" borderId="17" xfId="8" applyFont="1" applyBorder="1"/>
    <xf numFmtId="0" fontId="24" fillId="0" borderId="1" xfId="8" applyFont="1" applyBorder="1" applyAlignment="1">
      <alignment horizontal="center"/>
    </xf>
    <xf numFmtId="0" fontId="24" fillId="0" borderId="18" xfId="8" applyNumberFormat="1" applyFont="1" applyBorder="1" applyAlignment="1">
      <alignment horizontal="center"/>
    </xf>
    <xf numFmtId="0" fontId="24" fillId="0" borderId="0" xfId="8" applyNumberFormat="1" applyFont="1" applyBorder="1" applyAlignment="1">
      <alignment horizontal="center"/>
    </xf>
    <xf numFmtId="0" fontId="24" fillId="0" borderId="0" xfId="1" applyNumberFormat="1" applyFont="1"/>
    <xf numFmtId="49" fontId="24" fillId="0" borderId="0" xfId="0" applyNumberFormat="1" applyFont="1" applyAlignment="1">
      <alignment horizontal="center"/>
    </xf>
    <xf numFmtId="0" fontId="42" fillId="0" borderId="0" xfId="1" applyNumberFormat="1" applyFont="1"/>
    <xf numFmtId="0" fontId="24" fillId="0" borderId="0" xfId="1" applyNumberFormat="1" applyFont="1" applyAlignment="1">
      <alignment horizontal="center"/>
    </xf>
    <xf numFmtId="0" fontId="43" fillId="0" borderId="0" xfId="0" applyFont="1" applyAlignment="1">
      <alignment horizontal="center"/>
    </xf>
    <xf numFmtId="0" fontId="43" fillId="0" borderId="0" xfId="1" applyNumberFormat="1" applyFont="1" applyAlignment="1">
      <alignment horizontal="center"/>
    </xf>
    <xf numFmtId="164" fontId="24" fillId="0" borderId="0" xfId="1" applyNumberFormat="1" applyFont="1"/>
    <xf numFmtId="0" fontId="24" fillId="0" borderId="0" xfId="0" quotePrefix="1" applyFont="1" applyAlignment="1">
      <alignment horizontal="center"/>
    </xf>
    <xf numFmtId="166" fontId="24" fillId="0" borderId="0" xfId="3" applyNumberFormat="1" applyFont="1"/>
    <xf numFmtId="164" fontId="24" fillId="0" borderId="0" xfId="0" applyNumberFormat="1" applyFont="1" applyFill="1"/>
    <xf numFmtId="164" fontId="24" fillId="0" borderId="0" xfId="0" applyNumberFormat="1" applyFont="1" applyAlignment="1">
      <alignment horizontal="center"/>
    </xf>
    <xf numFmtId="164" fontId="24" fillId="0" borderId="4" xfId="0" applyNumberFormat="1" applyFont="1" applyBorder="1"/>
    <xf numFmtId="0" fontId="24" fillId="0" borderId="0" xfId="0" applyFont="1" applyAlignment="1">
      <alignment horizontal="left" indent="1"/>
    </xf>
    <xf numFmtId="164" fontId="24" fillId="0" borderId="4" xfId="1" applyNumberFormat="1" applyFont="1" applyFill="1" applyBorder="1"/>
    <xf numFmtId="0" fontId="24" fillId="0" borderId="0" xfId="0" applyFont="1" applyFill="1" applyAlignment="1">
      <alignment horizontal="center"/>
    </xf>
    <xf numFmtId="166" fontId="24" fillId="0" borderId="0" xfId="3" applyNumberFormat="1" applyFont="1" applyFill="1"/>
    <xf numFmtId="164" fontId="24" fillId="0" borderId="0" xfId="1" applyNumberFormat="1" applyFont="1" applyFill="1"/>
    <xf numFmtId="164" fontId="24" fillId="0" borderId="0" xfId="1" applyNumberFormat="1" applyFont="1" applyFill="1" applyBorder="1"/>
    <xf numFmtId="166" fontId="24" fillId="0" borderId="0" xfId="0" applyNumberFormat="1" applyFont="1" applyFill="1" applyBorder="1"/>
    <xf numFmtId="166" fontId="24" fillId="0" borderId="0" xfId="0" applyNumberFormat="1" applyFont="1" applyFill="1"/>
    <xf numFmtId="0" fontId="24" fillId="0" borderId="0" xfId="3" applyNumberFormat="1" applyFont="1"/>
    <xf numFmtId="0" fontId="24" fillId="0" borderId="0" xfId="0" applyFont="1" applyFill="1"/>
    <xf numFmtId="164" fontId="24" fillId="0" borderId="4" xfId="1" applyNumberFormat="1" applyFont="1" applyBorder="1"/>
    <xf numFmtId="0" fontId="37" fillId="0" borderId="0" xfId="0" applyFont="1" applyBorder="1" applyProtection="1">
      <protection locked="0"/>
    </xf>
    <xf numFmtId="0" fontId="24" fillId="0" borderId="0" xfId="1" applyNumberFormat="1" applyFont="1" applyBorder="1" applyProtection="1">
      <protection locked="0"/>
    </xf>
    <xf numFmtId="41" fontId="24" fillId="0" borderId="0" xfId="0" applyNumberFormat="1" applyFont="1" applyFill="1"/>
    <xf numFmtId="0" fontId="24" fillId="0" borderId="11" xfId="1" applyNumberFormat="1" applyFont="1" applyBorder="1"/>
    <xf numFmtId="0" fontId="24" fillId="0" borderId="0" xfId="1" applyNumberFormat="1" applyFont="1" applyBorder="1"/>
    <xf numFmtId="3" fontId="24" fillId="0" borderId="1" xfId="1" applyNumberFormat="1" applyFont="1" applyBorder="1"/>
    <xf numFmtId="0" fontId="24" fillId="0" borderId="0" xfId="1" applyNumberFormat="1" applyFont="1" applyFill="1"/>
    <xf numFmtId="41" fontId="24" fillId="0" borderId="0" xfId="0" applyNumberFormat="1" applyFont="1" applyAlignment="1">
      <alignment horizontal="center"/>
    </xf>
    <xf numFmtId="0" fontId="37" fillId="0" borderId="0" xfId="11" applyFont="1"/>
    <xf numFmtId="0" fontId="24" fillId="0" borderId="0" xfId="11" applyFont="1"/>
    <xf numFmtId="0" fontId="24" fillId="0" borderId="0" xfId="11" applyFont="1" applyAlignment="1">
      <alignment horizontal="center"/>
    </xf>
    <xf numFmtId="41" fontId="24" fillId="0" borderId="0" xfId="11" applyNumberFormat="1" applyFont="1" applyAlignment="1">
      <alignment horizontal="center"/>
    </xf>
    <xf numFmtId="166" fontId="24" fillId="0" borderId="0" xfId="11" applyNumberFormat="1" applyFont="1" applyAlignment="1">
      <alignment horizontal="center"/>
    </xf>
    <xf numFmtId="164" fontId="24" fillId="0" borderId="0" xfId="11" applyNumberFormat="1" applyFont="1" applyAlignment="1">
      <alignment horizontal="center"/>
    </xf>
    <xf numFmtId="49" fontId="24" fillId="0" borderId="0" xfId="11" applyNumberFormat="1" applyFont="1" applyFill="1" applyAlignment="1">
      <alignment horizontal="center"/>
    </xf>
    <xf numFmtId="0" fontId="37" fillId="0" borderId="0" xfId="11" applyFont="1" applyFill="1"/>
    <xf numFmtId="0" fontId="41" fillId="0" borderId="0" xfId="11" applyFont="1" applyAlignment="1">
      <alignment horizontal="center"/>
    </xf>
    <xf numFmtId="41" fontId="41" fillId="0" borderId="0" xfId="11" applyNumberFormat="1" applyFont="1" applyAlignment="1">
      <alignment horizontal="center"/>
    </xf>
    <xf numFmtId="166" fontId="41" fillId="0" borderId="0" xfId="11" applyNumberFormat="1" applyFont="1" applyAlignment="1">
      <alignment horizontal="center"/>
    </xf>
    <xf numFmtId="164" fontId="41" fillId="0" borderId="0" xfId="11" applyNumberFormat="1" applyFont="1" applyAlignment="1">
      <alignment horizontal="center"/>
    </xf>
    <xf numFmtId="0" fontId="37" fillId="0" borderId="0" xfId="11" applyFont="1" applyBorder="1" applyAlignment="1">
      <alignment horizontal="left"/>
    </xf>
    <xf numFmtId="0" fontId="24" fillId="0" borderId="0" xfId="11" applyFont="1" applyBorder="1"/>
    <xf numFmtId="0" fontId="24" fillId="0" borderId="0" xfId="11" applyFont="1" applyBorder="1" applyAlignment="1">
      <alignment horizontal="center"/>
    </xf>
    <xf numFmtId="37" fontId="24" fillId="0" borderId="0" xfId="11" applyNumberFormat="1" applyFont="1" applyBorder="1" applyAlignment="1">
      <alignment horizontal="center"/>
    </xf>
    <xf numFmtId="166" fontId="24" fillId="0" borderId="0" xfId="11" applyNumberFormat="1" applyFont="1" applyBorder="1" applyAlignment="1">
      <alignment horizontal="center"/>
    </xf>
    <xf numFmtId="164" fontId="24" fillId="0" borderId="0" xfId="11" applyNumberFormat="1" applyFont="1"/>
    <xf numFmtId="0" fontId="24" fillId="0" borderId="0" xfId="11" applyFont="1" applyFill="1" applyBorder="1" applyAlignment="1">
      <alignment horizontal="center"/>
    </xf>
    <xf numFmtId="166" fontId="24" fillId="0" borderId="0" xfId="3" applyNumberFormat="1" applyFont="1" applyAlignment="1">
      <alignment horizontal="center"/>
    </xf>
    <xf numFmtId="41" fontId="24" fillId="0" borderId="0" xfId="11" applyNumberFormat="1" applyFont="1"/>
    <xf numFmtId="0" fontId="24" fillId="0" borderId="0" xfId="13" applyFont="1" applyBorder="1"/>
    <xf numFmtId="0" fontId="24" fillId="0" borderId="0" xfId="13" applyFont="1" applyBorder="1" applyAlignment="1">
      <alignment horizontal="center"/>
    </xf>
    <xf numFmtId="37" fontId="24" fillId="0" borderId="0" xfId="0" applyNumberFormat="1" applyFont="1"/>
    <xf numFmtId="37" fontId="24" fillId="0" borderId="0" xfId="0" applyNumberFormat="1" applyFont="1" applyBorder="1"/>
    <xf numFmtId="37" fontId="24" fillId="0" borderId="0" xfId="2" applyNumberFormat="1" applyFont="1"/>
    <xf numFmtId="166" fontId="24" fillId="0" borderId="0" xfId="11" applyNumberFormat="1" applyFont="1"/>
    <xf numFmtId="164" fontId="24" fillId="0" borderId="0" xfId="1" applyNumberFormat="1" applyFont="1" applyFill="1" applyAlignment="1">
      <alignment horizontal="center"/>
    </xf>
    <xf numFmtId="164" fontId="24" fillId="0" borderId="0" xfId="1" applyNumberFormat="1" applyFont="1" applyAlignment="1">
      <alignment horizontal="center"/>
    </xf>
    <xf numFmtId="37" fontId="24" fillId="0" borderId="11" xfId="0" applyNumberFormat="1" applyFont="1" applyBorder="1"/>
    <xf numFmtId="3" fontId="24" fillId="0" borderId="0" xfId="2" applyNumberFormat="1" applyFont="1"/>
    <xf numFmtId="41" fontId="19" fillId="0" borderId="0" xfId="1" applyNumberFormat="1" applyFont="1" applyAlignment="1">
      <alignment horizontal="center"/>
    </xf>
    <xf numFmtId="164" fontId="24" fillId="0" borderId="0" xfId="0" applyNumberFormat="1" applyFont="1" applyAlignment="1">
      <alignment horizontal="right"/>
    </xf>
    <xf numFmtId="49" fontId="24" fillId="0" borderId="0" xfId="0" applyNumberFormat="1" applyFont="1" applyAlignment="1">
      <alignment horizontal="right"/>
    </xf>
    <xf numFmtId="17" fontId="19" fillId="0" borderId="0" xfId="0" applyNumberFormat="1" applyFont="1" applyBorder="1" applyAlignment="1">
      <alignment horizontal="center"/>
    </xf>
    <xf numFmtId="176" fontId="19" fillId="0" borderId="0" xfId="0" applyNumberFormat="1" applyFont="1" applyBorder="1" applyAlignment="1">
      <alignment horizontal="center"/>
    </xf>
    <xf numFmtId="166" fontId="24" fillId="0" borderId="0" xfId="0" quotePrefix="1" applyNumberFormat="1" applyFont="1" applyAlignment="1">
      <alignment horizontal="center"/>
    </xf>
    <xf numFmtId="0" fontId="41" fillId="0" borderId="0" xfId="0" applyFont="1" applyAlignment="1">
      <alignment horizontal="center"/>
    </xf>
    <xf numFmtId="37" fontId="35" fillId="0" borderId="0" xfId="0" applyNumberFormat="1" applyFont="1" applyBorder="1" applyAlignment="1">
      <alignment horizontal="right"/>
    </xf>
    <xf numFmtId="37" fontId="35" fillId="0" borderId="0" xfId="0" applyNumberFormat="1" applyFont="1" applyBorder="1"/>
    <xf numFmtId="10" fontId="35" fillId="0" borderId="0" xfId="0" applyNumberFormat="1" applyFont="1" applyBorder="1"/>
    <xf numFmtId="37" fontId="19" fillId="0" borderId="0" xfId="0" applyNumberFormat="1" applyFont="1" applyBorder="1" applyAlignment="1">
      <alignment horizontal="right"/>
    </xf>
    <xf numFmtId="10" fontId="19" fillId="0" borderId="0" xfId="0" applyNumberFormat="1" applyFont="1" applyBorder="1"/>
    <xf numFmtId="41" fontId="24" fillId="0" borderId="0" xfId="1" applyNumberFormat="1" applyFont="1" applyBorder="1" applyAlignment="1">
      <alignment horizontal="right"/>
    </xf>
    <xf numFmtId="164" fontId="24" fillId="0" borderId="0" xfId="1" applyNumberFormat="1" applyFont="1" applyBorder="1" applyAlignment="1">
      <alignment horizontal="right"/>
    </xf>
    <xf numFmtId="0" fontId="24" fillId="0" borderId="0" xfId="0" quotePrefix="1" applyFont="1" applyBorder="1" applyAlignment="1">
      <alignment horizontal="center"/>
    </xf>
    <xf numFmtId="164" fontId="24" fillId="0" borderId="0" xfId="0" quotePrefix="1" applyNumberFormat="1" applyFont="1" applyBorder="1" applyAlignment="1">
      <alignment horizontal="center"/>
    </xf>
    <xf numFmtId="41" fontId="24" fillId="0" borderId="11" xfId="1" applyNumberFormat="1" applyFont="1" applyBorder="1" applyAlignment="1">
      <alignment horizontal="right"/>
    </xf>
    <xf numFmtId="164" fontId="24" fillId="0" borderId="11" xfId="1" applyNumberFormat="1" applyFont="1" applyBorder="1" applyAlignment="1">
      <alignment horizontal="right"/>
    </xf>
    <xf numFmtId="0" fontId="37" fillId="0" borderId="0" xfId="0" applyFont="1" applyBorder="1"/>
    <xf numFmtId="42" fontId="19" fillId="0" borderId="0" xfId="0" applyNumberFormat="1" applyFont="1"/>
    <xf numFmtId="42" fontId="24" fillId="0" borderId="0" xfId="0" applyNumberFormat="1" applyFont="1"/>
    <xf numFmtId="164" fontId="24" fillId="0" borderId="0" xfId="0" applyNumberFormat="1" applyFont="1" applyBorder="1" applyAlignment="1">
      <alignment horizontal="center"/>
    </xf>
    <xf numFmtId="41" fontId="24" fillId="0" borderId="0" xfId="0" applyNumberFormat="1" applyFont="1" applyBorder="1" applyAlignment="1">
      <alignment horizontal="center"/>
    </xf>
    <xf numFmtId="0" fontId="19" fillId="0" borderId="0" xfId="0" applyNumberFormat="1" applyFont="1"/>
    <xf numFmtId="42" fontId="19" fillId="0" borderId="0" xfId="0" applyNumberFormat="1" applyFont="1" applyAlignment="1">
      <alignment horizontal="center"/>
    </xf>
    <xf numFmtId="42" fontId="27" fillId="0" borderId="0" xfId="0" applyNumberFormat="1" applyFont="1" applyAlignment="1">
      <alignment horizontal="center"/>
    </xf>
    <xf numFmtId="42" fontId="19" fillId="0" borderId="0" xfId="0" applyNumberFormat="1" applyFont="1" applyBorder="1"/>
    <xf numFmtId="164" fontId="35" fillId="0" borderId="0" xfId="1" applyNumberFormat="1" applyFont="1" applyBorder="1"/>
    <xf numFmtId="10" fontId="19" fillId="0" borderId="0" xfId="3" applyNumberFormat="1" applyFont="1" applyBorder="1"/>
    <xf numFmtId="42" fontId="35" fillId="0" borderId="0" xfId="1" applyNumberFormat="1" applyFont="1" applyBorder="1"/>
    <xf numFmtId="0" fontId="19" fillId="0" borderId="0" xfId="0" quotePrefix="1" applyNumberFormat="1" applyFont="1" applyAlignment="1">
      <alignment horizontal="center"/>
    </xf>
    <xf numFmtId="42" fontId="19" fillId="0" borderId="0" xfId="1" applyNumberFormat="1" applyFont="1" applyBorder="1"/>
    <xf numFmtId="0" fontId="19" fillId="0" borderId="0" xfId="0" applyNumberFormat="1" applyFont="1" applyBorder="1"/>
    <xf numFmtId="0" fontId="19" fillId="0" borderId="0" xfId="0" quotePrefix="1" applyNumberFormat="1" applyFont="1" applyBorder="1" applyAlignment="1">
      <alignment horizontal="center"/>
    </xf>
    <xf numFmtId="0" fontId="24" fillId="0" borderId="0" xfId="0" applyFont="1" applyAlignment="1">
      <alignment vertical="center"/>
    </xf>
    <xf numFmtId="0" fontId="41" fillId="0" borderId="0" xfId="0" applyFont="1" applyAlignment="1">
      <alignment horizontal="center" vertical="center"/>
    </xf>
    <xf numFmtId="41" fontId="41" fillId="0" borderId="0" xfId="0" applyNumberFormat="1" applyFont="1" applyAlignment="1">
      <alignment horizontal="center" vertical="center"/>
    </xf>
    <xf numFmtId="0" fontId="41" fillId="0" borderId="0" xfId="0" applyFont="1" applyAlignment="1">
      <alignment horizontal="center" vertical="center" wrapText="1"/>
    </xf>
    <xf numFmtId="164" fontId="41" fillId="0" borderId="0" xfId="0" applyNumberFormat="1" applyFont="1" applyAlignment="1">
      <alignment horizontal="center" vertical="center"/>
    </xf>
    <xf numFmtId="0" fontId="19" fillId="0" borderId="0" xfId="0" applyFont="1" applyAlignment="1">
      <alignment vertical="center"/>
    </xf>
    <xf numFmtId="0" fontId="37" fillId="0" borderId="0" xfId="0" applyFont="1" applyBorder="1" applyAlignment="1">
      <alignment horizontal="left"/>
    </xf>
    <xf numFmtId="166" fontId="24" fillId="0" borderId="0" xfId="1" applyNumberFormat="1" applyFont="1" applyBorder="1" applyAlignment="1">
      <alignment horizontal="center"/>
    </xf>
    <xf numFmtId="41" fontId="24" fillId="0" borderId="0" xfId="1" applyNumberFormat="1" applyFont="1" applyAlignment="1">
      <alignment horizontal="center"/>
    </xf>
    <xf numFmtId="41" fontId="24" fillId="0" borderId="0" xfId="1" applyNumberFormat="1" applyFont="1" applyBorder="1" applyProtection="1">
      <protection locked="0"/>
    </xf>
    <xf numFmtId="41" fontId="24" fillId="0" borderId="11" xfId="0" applyNumberFormat="1" applyFont="1" applyBorder="1" applyAlignment="1">
      <alignment horizontal="center"/>
    </xf>
    <xf numFmtId="164" fontId="24" fillId="0" borderId="14" xfId="0" applyNumberFormat="1" applyFont="1" applyBorder="1" applyAlignment="1">
      <alignment horizontal="center"/>
    </xf>
    <xf numFmtId="0" fontId="24" fillId="0" borderId="15" xfId="0" quotePrefix="1" applyFont="1" applyBorder="1" applyAlignment="1">
      <alignment horizontal="left"/>
    </xf>
    <xf numFmtId="164" fontId="24" fillId="0" borderId="16" xfId="0" applyNumberFormat="1" applyFont="1" applyBorder="1" applyAlignment="1">
      <alignment horizontal="center"/>
    </xf>
    <xf numFmtId="0" fontId="24" fillId="0" borderId="17" xfId="0" quotePrefix="1" applyFont="1" applyBorder="1" applyAlignment="1">
      <alignment horizontal="left"/>
    </xf>
    <xf numFmtId="41" fontId="24" fillId="0" borderId="1" xfId="0" applyNumberFormat="1" applyFont="1" applyBorder="1" applyAlignment="1">
      <alignment horizontal="center"/>
    </xf>
    <xf numFmtId="164" fontId="24" fillId="0" borderId="18" xfId="0" applyNumberFormat="1" applyFont="1" applyBorder="1" applyAlignment="1">
      <alignment horizontal="center"/>
    </xf>
    <xf numFmtId="0" fontId="24" fillId="0" borderId="0" xfId="0" quotePrefix="1" applyFont="1" applyBorder="1" applyAlignment="1">
      <alignment horizontal="left"/>
    </xf>
    <xf numFmtId="41" fontId="24" fillId="0" borderId="0" xfId="4" applyNumberFormat="1" applyFont="1" applyAlignment="1">
      <alignment horizontal="center"/>
    </xf>
    <xf numFmtId="164" fontId="24" fillId="0" borderId="0" xfId="4" applyNumberFormat="1" applyFont="1" applyAlignment="1">
      <alignment horizontal="center"/>
    </xf>
    <xf numFmtId="0" fontId="24" fillId="0" borderId="0" xfId="4" applyNumberFormat="1" applyFont="1" applyAlignment="1">
      <alignment horizontal="center"/>
    </xf>
    <xf numFmtId="0" fontId="19" fillId="0" borderId="0" xfId="4" applyFont="1"/>
    <xf numFmtId="41" fontId="41" fillId="0" borderId="0" xfId="4" applyNumberFormat="1" applyFont="1" applyAlignment="1">
      <alignment horizontal="center"/>
    </xf>
    <xf numFmtId="164" fontId="41" fillId="0" borderId="0" xfId="4" applyNumberFormat="1" applyFont="1" applyAlignment="1">
      <alignment horizontal="center"/>
    </xf>
    <xf numFmtId="0" fontId="41" fillId="0" borderId="0" xfId="4" applyNumberFormat="1" applyFont="1" applyAlignment="1">
      <alignment horizontal="center"/>
    </xf>
    <xf numFmtId="0" fontId="24" fillId="0" borderId="0" xfId="4" applyFont="1" applyBorder="1" applyAlignment="1">
      <alignment horizontal="left"/>
    </xf>
    <xf numFmtId="41" fontId="24" fillId="0" borderId="0" xfId="4" applyNumberFormat="1" applyFont="1" applyFill="1" applyBorder="1" applyAlignment="1">
      <alignment horizontal="center"/>
    </xf>
    <xf numFmtId="166" fontId="24" fillId="0" borderId="0" xfId="4" applyNumberFormat="1" applyFont="1" applyBorder="1" applyAlignment="1">
      <alignment horizontal="center"/>
    </xf>
    <xf numFmtId="41" fontId="24" fillId="0" borderId="2" xfId="4" applyNumberFormat="1" applyFont="1" applyBorder="1" applyAlignment="1">
      <alignment horizontal="center"/>
    </xf>
    <xf numFmtId="164" fontId="24" fillId="0" borderId="2" xfId="1" applyNumberFormat="1" applyFont="1" applyBorder="1" applyAlignment="1">
      <alignment horizontal="center"/>
    </xf>
    <xf numFmtId="41" fontId="24" fillId="0" borderId="3" xfId="1" applyNumberFormat="1" applyFont="1" applyBorder="1" applyAlignment="1">
      <alignment horizontal="center"/>
    </xf>
    <xf numFmtId="0" fontId="19" fillId="0" borderId="0" xfId="4" applyFont="1" applyAlignment="1">
      <alignment horizontal="center"/>
    </xf>
    <xf numFmtId="0" fontId="24" fillId="0" borderId="13" xfId="4" applyFont="1" applyBorder="1"/>
    <xf numFmtId="0" fontId="24" fillId="0" borderId="11" xfId="4" applyFont="1" applyBorder="1" applyAlignment="1">
      <alignment horizontal="center"/>
    </xf>
    <xf numFmtId="41" fontId="24" fillId="0" borderId="11" xfId="4" applyNumberFormat="1" applyFont="1" applyBorder="1" applyAlignment="1">
      <alignment horizontal="center"/>
    </xf>
    <xf numFmtId="0" fontId="24" fillId="0" borderId="14" xfId="4" applyFont="1" applyBorder="1" applyAlignment="1">
      <alignment horizontal="center"/>
    </xf>
    <xf numFmtId="0" fontId="24" fillId="0" borderId="15" xfId="4" quotePrefix="1" applyFont="1" applyBorder="1" applyAlignment="1">
      <alignment horizontal="left"/>
    </xf>
    <xf numFmtId="0" fontId="24" fillId="0" borderId="15" xfId="4" applyFont="1" applyBorder="1"/>
    <xf numFmtId="0" fontId="24" fillId="0" borderId="17" xfId="4" applyFont="1" applyBorder="1"/>
    <xf numFmtId="0" fontId="24" fillId="0" borderId="1" xfId="4" applyFont="1" applyBorder="1"/>
    <xf numFmtId="0" fontId="24" fillId="0" borderId="1" xfId="4" applyFont="1" applyBorder="1" applyAlignment="1">
      <alignment horizontal="center"/>
    </xf>
    <xf numFmtId="0" fontId="37" fillId="0" borderId="0" xfId="0" applyFont="1" applyAlignment="1">
      <alignment horizontal="left" indent="1"/>
    </xf>
    <xf numFmtId="41" fontId="24" fillId="0" borderId="2" xfId="1" applyNumberFormat="1" applyFont="1" applyFill="1" applyBorder="1" applyAlignment="1">
      <alignment horizontal="center"/>
    </xf>
    <xf numFmtId="164" fontId="37" fillId="0" borderId="0" xfId="1" applyNumberFormat="1" applyFont="1" applyBorder="1"/>
    <xf numFmtId="0" fontId="41" fillId="0" borderId="0" xfId="0" applyFont="1" applyBorder="1" applyAlignment="1">
      <alignment horizontal="left"/>
    </xf>
    <xf numFmtId="0" fontId="24" fillId="0" borderId="0" xfId="1" applyNumberFormat="1" applyFont="1" applyBorder="1" applyAlignment="1">
      <alignment horizontal="left"/>
    </xf>
    <xf numFmtId="0" fontId="24" fillId="0" borderId="0" xfId="0" applyFont="1" applyBorder="1" applyAlignment="1">
      <alignment horizontal="left" indent="3"/>
    </xf>
    <xf numFmtId="164" fontId="24" fillId="0" borderId="0" xfId="4" applyNumberFormat="1" applyFont="1"/>
    <xf numFmtId="1" fontId="24" fillId="0" borderId="0" xfId="4" applyNumberFormat="1" applyFont="1" applyAlignment="1">
      <alignment horizontal="right"/>
    </xf>
    <xf numFmtId="41" fontId="24" fillId="0" borderId="0" xfId="4" applyNumberFormat="1" applyFont="1"/>
    <xf numFmtId="166" fontId="24" fillId="0" borderId="0" xfId="4" applyNumberFormat="1" applyFont="1"/>
    <xf numFmtId="0" fontId="24" fillId="0" borderId="11" xfId="4" applyFont="1" applyBorder="1"/>
    <xf numFmtId="0" fontId="24" fillId="0" borderId="11" xfId="4" applyFont="1" applyBorder="1" applyAlignment="1">
      <alignment horizontal="right"/>
    </xf>
    <xf numFmtId="41" fontId="24" fillId="0" borderId="11" xfId="4" applyNumberFormat="1" applyFont="1" applyBorder="1"/>
    <xf numFmtId="166" fontId="24" fillId="0" borderId="11" xfId="4" applyNumberFormat="1" applyFont="1" applyBorder="1"/>
    <xf numFmtId="164" fontId="24" fillId="0" borderId="14" xfId="4" applyNumberFormat="1" applyFont="1" applyBorder="1"/>
    <xf numFmtId="0" fontId="24" fillId="0" borderId="0" xfId="4" applyFont="1" applyBorder="1" applyAlignment="1">
      <alignment horizontal="right"/>
    </xf>
    <xf numFmtId="164" fontId="24" fillId="0" borderId="16" xfId="4" applyNumberFormat="1" applyFont="1" applyBorder="1"/>
    <xf numFmtId="0" fontId="24" fillId="0" borderId="1" xfId="4" applyFont="1" applyBorder="1" applyAlignment="1">
      <alignment horizontal="right"/>
    </xf>
    <xf numFmtId="41" fontId="24" fillId="0" borderId="1" xfId="4" applyNumberFormat="1" applyFont="1" applyBorder="1"/>
    <xf numFmtId="164" fontId="24" fillId="0" borderId="18" xfId="4" applyNumberFormat="1" applyFont="1" applyBorder="1"/>
    <xf numFmtId="0" fontId="26" fillId="0" borderId="0" xfId="12" applyFont="1"/>
    <xf numFmtId="0" fontId="19" fillId="0" borderId="0" xfId="12" applyFont="1"/>
    <xf numFmtId="0" fontId="19" fillId="0" borderId="0" xfId="12" applyFont="1" applyAlignment="1">
      <alignment horizontal="center"/>
    </xf>
    <xf numFmtId="41" fontId="19" fillId="0" borderId="0" xfId="12" applyNumberFormat="1" applyFont="1"/>
    <xf numFmtId="166" fontId="19" fillId="0" borderId="0" xfId="12" applyNumberFormat="1" applyFont="1" applyAlignment="1">
      <alignment horizontal="right"/>
    </xf>
    <xf numFmtId="164" fontId="19" fillId="0" borderId="0" xfId="12" applyNumberFormat="1" applyFont="1"/>
    <xf numFmtId="49" fontId="19" fillId="0" borderId="0" xfId="12" applyNumberFormat="1" applyFont="1" applyAlignment="1">
      <alignment horizontal="right"/>
    </xf>
    <xf numFmtId="41" fontId="19" fillId="0" borderId="0" xfId="12" applyNumberFormat="1" applyFont="1" applyAlignment="1">
      <alignment horizontal="center"/>
    </xf>
    <xf numFmtId="164" fontId="19" fillId="0" borderId="0" xfId="12" applyNumberFormat="1" applyFont="1" applyAlignment="1">
      <alignment horizontal="center"/>
    </xf>
    <xf numFmtId="0" fontId="44" fillId="0" borderId="0" xfId="12" applyFont="1" applyBorder="1"/>
    <xf numFmtId="0" fontId="26" fillId="0" borderId="1" xfId="1" applyNumberFormat="1" applyFont="1" applyBorder="1" applyAlignment="1">
      <alignment horizontal="center" wrapText="1"/>
    </xf>
    <xf numFmtId="41" fontId="26" fillId="0" borderId="1" xfId="12" applyNumberFormat="1" applyFont="1" applyBorder="1" applyAlignment="1">
      <alignment horizontal="center" wrapText="1"/>
    </xf>
    <xf numFmtId="0" fontId="44" fillId="0" borderId="0" xfId="12" applyFont="1" applyBorder="1" applyAlignment="1">
      <alignment horizontal="center"/>
    </xf>
    <xf numFmtId="166" fontId="26" fillId="0" borderId="1" xfId="1" applyNumberFormat="1" applyFont="1" applyBorder="1" applyAlignment="1">
      <alignment horizontal="right" wrapText="1"/>
    </xf>
    <xf numFmtId="164" fontId="26" fillId="0" borderId="1" xfId="12" applyNumberFormat="1" applyFont="1" applyBorder="1" applyAlignment="1">
      <alignment horizontal="center" wrapText="1"/>
    </xf>
    <xf numFmtId="0" fontId="19" fillId="0" borderId="0" xfId="1" applyNumberFormat="1" applyFont="1"/>
    <xf numFmtId="0" fontId="19" fillId="0" borderId="0" xfId="3" applyNumberFormat="1" applyFont="1"/>
    <xf numFmtId="166" fontId="19" fillId="0" borderId="0" xfId="1" applyNumberFormat="1" applyFont="1" applyAlignment="1">
      <alignment horizontal="right"/>
    </xf>
    <xf numFmtId="164" fontId="19" fillId="0" borderId="0" xfId="0" applyNumberFormat="1" applyFont="1" applyFill="1"/>
    <xf numFmtId="164" fontId="19" fillId="0" borderId="0" xfId="3" applyNumberFormat="1" applyFont="1"/>
    <xf numFmtId="41" fontId="19" fillId="0" borderId="3" xfId="0" applyNumberFormat="1" applyFont="1" applyBorder="1"/>
    <xf numFmtId="166" fontId="19" fillId="0" borderId="0" xfId="0" applyNumberFormat="1" applyFont="1" applyAlignment="1">
      <alignment horizontal="right"/>
    </xf>
    <xf numFmtId="0" fontId="19" fillId="0" borderId="13" xfId="1" applyNumberFormat="1" applyFont="1" applyBorder="1"/>
    <xf numFmtId="0" fontId="19" fillId="0" borderId="11" xfId="3" applyNumberFormat="1" applyFont="1" applyBorder="1"/>
    <xf numFmtId="0" fontId="19" fillId="0" borderId="11" xfId="12" applyFont="1" applyBorder="1"/>
    <xf numFmtId="0" fontId="19" fillId="0" borderId="11" xfId="1" applyNumberFormat="1" applyFont="1" applyBorder="1" applyAlignment="1">
      <alignment horizontal="center"/>
    </xf>
    <xf numFmtId="41" fontId="19" fillId="0" borderId="11" xfId="12" applyNumberFormat="1" applyFont="1" applyBorder="1"/>
    <xf numFmtId="0" fontId="19" fillId="0" borderId="11" xfId="12" applyFont="1" applyBorder="1" applyAlignment="1">
      <alignment horizontal="center"/>
    </xf>
    <xf numFmtId="166" fontId="19" fillId="0" borderId="11" xfId="1" applyNumberFormat="1" applyFont="1" applyBorder="1" applyAlignment="1">
      <alignment horizontal="right"/>
    </xf>
    <xf numFmtId="164" fontId="19" fillId="0" borderId="14" xfId="12" applyNumberFormat="1" applyFont="1" applyBorder="1"/>
    <xf numFmtId="0" fontId="19" fillId="0" borderId="15" xfId="1" applyNumberFormat="1" applyFont="1" applyBorder="1"/>
    <xf numFmtId="0" fontId="19" fillId="0" borderId="0" xfId="3" applyNumberFormat="1" applyFont="1" applyBorder="1"/>
    <xf numFmtId="0" fontId="19" fillId="0" borderId="0" xfId="12" applyFont="1" applyBorder="1"/>
    <xf numFmtId="41" fontId="19" fillId="0" borderId="0" xfId="12" applyNumberFormat="1" applyFont="1" applyBorder="1"/>
    <xf numFmtId="0" fontId="19" fillId="0" borderId="0" xfId="12" applyFont="1" applyBorder="1" applyAlignment="1">
      <alignment horizontal="center"/>
    </xf>
    <xf numFmtId="166" fontId="19" fillId="0" borderId="0" xfId="1" applyNumberFormat="1" applyFont="1" applyBorder="1" applyAlignment="1">
      <alignment horizontal="right"/>
    </xf>
    <xf numFmtId="164" fontId="19" fillId="0" borderId="0" xfId="12" applyNumberFormat="1" applyFont="1" applyBorder="1"/>
    <xf numFmtId="164" fontId="19" fillId="0" borderId="16" xfId="12" applyNumberFormat="1" applyFont="1" applyBorder="1"/>
    <xf numFmtId="0" fontId="19" fillId="0" borderId="17" xfId="1" applyNumberFormat="1" applyFont="1" applyBorder="1"/>
    <xf numFmtId="0" fontId="19" fillId="0" borderId="1" xfId="3" applyNumberFormat="1" applyFont="1" applyBorder="1"/>
    <xf numFmtId="0" fontId="19" fillId="0" borderId="1" xfId="12" applyFont="1" applyBorder="1"/>
    <xf numFmtId="0" fontId="19" fillId="0" borderId="1" xfId="1" applyNumberFormat="1" applyFont="1" applyBorder="1" applyAlignment="1">
      <alignment horizontal="center"/>
    </xf>
    <xf numFmtId="41" fontId="19" fillId="0" borderId="1" xfId="12" applyNumberFormat="1" applyFont="1" applyBorder="1"/>
    <xf numFmtId="0" fontId="19" fillId="0" borderId="1" xfId="12" applyFont="1" applyBorder="1" applyAlignment="1">
      <alignment horizontal="center"/>
    </xf>
    <xf numFmtId="166" fontId="19" fillId="0" borderId="1" xfId="1" applyNumberFormat="1" applyFont="1" applyBorder="1" applyAlignment="1">
      <alignment horizontal="right"/>
    </xf>
    <xf numFmtId="164" fontId="19" fillId="0" borderId="18" xfId="12" applyNumberFormat="1" applyFont="1" applyBorder="1"/>
    <xf numFmtId="10" fontId="19" fillId="0" borderId="0" xfId="3" applyNumberFormat="1" applyFont="1"/>
    <xf numFmtId="49" fontId="19" fillId="0" borderId="0" xfId="0" applyNumberFormat="1" applyFont="1"/>
    <xf numFmtId="1" fontId="19" fillId="0" borderId="0" xfId="0" applyNumberFormat="1" applyFont="1" applyAlignment="1">
      <alignment horizontal="center"/>
    </xf>
    <xf numFmtId="175" fontId="19" fillId="0" borderId="0" xfId="0" applyNumberFormat="1" applyFont="1"/>
    <xf numFmtId="0" fontId="24" fillId="0" borderId="0" xfId="0" applyFont="1" applyAlignment="1"/>
    <xf numFmtId="0" fontId="19" fillId="0" borderId="0" xfId="0" applyNumberFormat="1" applyFont="1" applyAlignment="1">
      <alignment horizontal="right"/>
    </xf>
    <xf numFmtId="39" fontId="19" fillId="0" borderId="0" xfId="0" applyNumberFormat="1" applyFont="1"/>
    <xf numFmtId="39" fontId="19" fillId="0" borderId="0" xfId="0" applyNumberFormat="1" applyFont="1" applyAlignment="1">
      <alignment horizontal="center" wrapText="1"/>
    </xf>
    <xf numFmtId="41" fontId="41" fillId="0" borderId="0" xfId="0" applyNumberFormat="1" applyFont="1" applyAlignment="1">
      <alignment horizontal="center"/>
    </xf>
    <xf numFmtId="0" fontId="41" fillId="0" borderId="0" xfId="0" applyFont="1" applyAlignment="1"/>
    <xf numFmtId="164" fontId="41" fillId="0" borderId="0" xfId="0" applyNumberFormat="1" applyFont="1" applyAlignment="1">
      <alignment horizontal="center"/>
    </xf>
    <xf numFmtId="166" fontId="24" fillId="0" borderId="0" xfId="0" applyNumberFormat="1" applyFont="1" applyBorder="1" applyAlignment="1"/>
    <xf numFmtId="37" fontId="19" fillId="0" borderId="0" xfId="0" applyNumberFormat="1" applyFont="1" applyAlignment="1">
      <alignment horizontal="right"/>
    </xf>
    <xf numFmtId="164" fontId="24" fillId="0" borderId="0" xfId="1" applyNumberFormat="1" applyFont="1" applyAlignment="1">
      <alignment horizontal="right"/>
    </xf>
    <xf numFmtId="166" fontId="24" fillId="0" borderId="0" xfId="3" applyNumberFormat="1" applyFont="1" applyAlignment="1"/>
    <xf numFmtId="37" fontId="24" fillId="0" borderId="0" xfId="0" applyNumberFormat="1" applyFont="1" applyAlignment="1">
      <alignment horizontal="center"/>
    </xf>
    <xf numFmtId="164" fontId="24" fillId="0" borderId="11" xfId="0" applyNumberFormat="1" applyFont="1" applyBorder="1" applyAlignment="1"/>
    <xf numFmtId="0" fontId="24" fillId="0" borderId="14" xfId="0" applyFont="1" applyBorder="1" applyAlignment="1">
      <alignment horizontal="center"/>
    </xf>
    <xf numFmtId="164" fontId="24" fillId="0" borderId="0" xfId="0" applyNumberFormat="1" applyFont="1" applyBorder="1" applyAlignment="1"/>
    <xf numFmtId="0" fontId="24" fillId="0" borderId="16" xfId="0" applyFont="1" applyBorder="1" applyAlignment="1">
      <alignment horizontal="center"/>
    </xf>
    <xf numFmtId="166" fontId="24" fillId="0" borderId="1" xfId="0" applyNumberFormat="1" applyFont="1" applyBorder="1" applyAlignment="1">
      <alignment horizontal="center"/>
    </xf>
    <xf numFmtId="164" fontId="24" fillId="0" borderId="1" xfId="0" applyNumberFormat="1" applyFont="1" applyBorder="1" applyAlignment="1"/>
    <xf numFmtId="0" fontId="24" fillId="0" borderId="18" xfId="0" applyFont="1" applyBorder="1" applyAlignment="1">
      <alignment horizontal="center"/>
    </xf>
    <xf numFmtId="164" fontId="19" fillId="0" borderId="0" xfId="0" applyNumberFormat="1" applyFont="1" applyBorder="1" applyAlignment="1"/>
    <xf numFmtId="10" fontId="19" fillId="0" borderId="0" xfId="0" applyNumberFormat="1" applyFont="1" applyAlignment="1"/>
    <xf numFmtId="39" fontId="19" fillId="0" borderId="0" xfId="0" applyNumberFormat="1" applyFont="1" applyAlignment="1">
      <alignment horizontal="center"/>
    </xf>
    <xf numFmtId="0" fontId="37" fillId="0" borderId="0" xfId="0" quotePrefix="1" applyFont="1" applyAlignment="1">
      <alignment horizontal="left"/>
    </xf>
    <xf numFmtId="10" fontId="24" fillId="0" borderId="0" xfId="0" applyNumberFormat="1" applyFont="1" applyFill="1" applyBorder="1"/>
    <xf numFmtId="0" fontId="24" fillId="0" borderId="0" xfId="0" applyFont="1" applyFill="1" applyBorder="1"/>
    <xf numFmtId="0" fontId="24" fillId="0" borderId="0" xfId="0" quotePrefix="1" applyFont="1" applyFill="1" applyAlignment="1">
      <alignment horizontal="left"/>
    </xf>
    <xf numFmtId="0" fontId="24" fillId="0" borderId="0" xfId="0" applyFont="1" applyFill="1" applyAlignment="1">
      <alignment horizontal="right"/>
    </xf>
    <xf numFmtId="0" fontId="24" fillId="0" borderId="0" xfId="0" applyFont="1" applyAlignment="1">
      <alignment horizontal="right"/>
    </xf>
    <xf numFmtId="173" fontId="24" fillId="0" borderId="0" xfId="0" applyNumberFormat="1" applyFont="1"/>
    <xf numFmtId="3" fontId="24" fillId="0" borderId="0" xfId="0" applyNumberFormat="1" applyFont="1" applyFill="1" applyBorder="1"/>
    <xf numFmtId="3" fontId="24" fillId="0" borderId="0" xfId="0" applyNumberFormat="1" applyFont="1" applyBorder="1"/>
    <xf numFmtId="0" fontId="24" fillId="0" borderId="0" xfId="0" quotePrefix="1" applyFont="1" applyFill="1" applyAlignment="1">
      <alignment horizontal="center"/>
    </xf>
    <xf numFmtId="164" fontId="41" fillId="0" borderId="0" xfId="1" applyNumberFormat="1" applyFont="1" applyAlignment="1">
      <alignment horizontal="center"/>
    </xf>
    <xf numFmtId="0" fontId="41" fillId="0" borderId="0" xfId="0" applyFont="1" applyBorder="1" applyAlignment="1">
      <alignment horizontal="center"/>
    </xf>
    <xf numFmtId="0" fontId="24" fillId="0" borderId="0" xfId="0" quotePrefix="1" applyFont="1" applyAlignment="1">
      <alignment horizontal="right"/>
    </xf>
    <xf numFmtId="0" fontId="24" fillId="0" borderId="0" xfId="0" applyFont="1" applyBorder="1" applyProtection="1">
      <protection locked="0"/>
    </xf>
    <xf numFmtId="0" fontId="37" fillId="0" borderId="0" xfId="9" applyFont="1" applyBorder="1" applyAlignment="1">
      <alignment horizontal="left"/>
    </xf>
    <xf numFmtId="0" fontId="24" fillId="0" borderId="0" xfId="9" applyFont="1" applyBorder="1"/>
    <xf numFmtId="0" fontId="24" fillId="0" borderId="0" xfId="9" applyFont="1" applyBorder="1" applyAlignment="1">
      <alignment horizontal="center"/>
    </xf>
    <xf numFmtId="0" fontId="24" fillId="0" borderId="0" xfId="0" applyFont="1" applyBorder="1" applyAlignment="1" applyProtection="1">
      <alignment horizontal="center"/>
      <protection locked="0"/>
    </xf>
    <xf numFmtId="0" fontId="24" fillId="0" borderId="0" xfId="0" applyFont="1" applyAlignment="1" applyProtection="1">
      <alignment horizontal="center"/>
      <protection locked="0"/>
    </xf>
    <xf numFmtId="0" fontId="24" fillId="0" borderId="0" xfId="0" applyFont="1" applyFill="1" applyBorder="1" applyProtection="1">
      <protection locked="0"/>
    </xf>
    <xf numFmtId="0" fontId="24" fillId="0" borderId="0" xfId="0" applyFont="1" applyFill="1" applyProtection="1">
      <protection locked="0"/>
    </xf>
    <xf numFmtId="164" fontId="24" fillId="0" borderId="0" xfId="1" applyNumberFormat="1" applyFont="1" applyBorder="1" applyAlignment="1"/>
    <xf numFmtId="0" fontId="24" fillId="0" borderId="0" xfId="9" applyFont="1" applyFill="1" applyAlignment="1">
      <alignment horizontal="left"/>
    </xf>
    <xf numFmtId="0" fontId="24" fillId="0" borderId="0" xfId="9" applyFont="1" applyFill="1" applyBorder="1"/>
    <xf numFmtId="0" fontId="24" fillId="0" borderId="0" xfId="9" applyFont="1" applyFill="1" applyBorder="1" applyAlignment="1">
      <alignment horizontal="center"/>
    </xf>
    <xf numFmtId="0" fontId="24" fillId="0" borderId="0" xfId="9" applyNumberFormat="1" applyFont="1" applyFill="1" applyAlignment="1">
      <alignment horizontal="center"/>
    </xf>
    <xf numFmtId="41" fontId="24" fillId="0" borderId="0" xfId="8" applyNumberFormat="1" applyFont="1" applyBorder="1" applyAlignment="1">
      <alignment horizontal="center"/>
    </xf>
    <xf numFmtId="0" fontId="24" fillId="0" borderId="0" xfId="11" applyFont="1" applyBorder="1" applyAlignment="1" applyProtection="1">
      <alignment horizontal="center"/>
      <protection locked="0"/>
    </xf>
    <xf numFmtId="0" fontId="24" fillId="0" borderId="0" xfId="8" applyNumberFormat="1" applyFont="1" applyBorder="1" applyAlignment="1" applyProtection="1">
      <alignment horizontal="center"/>
      <protection locked="0"/>
    </xf>
    <xf numFmtId="0" fontId="24" fillId="0" borderId="0" xfId="9" applyFont="1" applyFill="1" applyBorder="1" applyAlignment="1">
      <alignment horizontal="left"/>
    </xf>
    <xf numFmtId="164" fontId="24" fillId="0" borderId="2" xfId="1" applyNumberFormat="1" applyFont="1" applyFill="1" applyBorder="1" applyAlignment="1">
      <alignment horizontal="center"/>
    </xf>
    <xf numFmtId="0" fontId="24" fillId="0" borderId="0" xfId="9" applyNumberFormat="1" applyFont="1" applyFill="1" applyBorder="1" applyAlignment="1">
      <alignment horizontal="center"/>
    </xf>
    <xf numFmtId="0" fontId="24" fillId="0" borderId="0" xfId="11" applyFont="1" applyFill="1" applyBorder="1" applyAlignment="1" applyProtection="1">
      <alignment horizontal="center"/>
      <protection locked="0"/>
    </xf>
    <xf numFmtId="0" fontId="24" fillId="0" borderId="0" xfId="8" applyNumberFormat="1" applyFont="1" applyFill="1" applyBorder="1" applyAlignment="1" applyProtection="1">
      <alignment horizontal="center"/>
      <protection locked="0"/>
    </xf>
    <xf numFmtId="0" fontId="24" fillId="0" borderId="11" xfId="1" applyNumberFormat="1" applyFont="1" applyFill="1" applyBorder="1" applyAlignment="1">
      <alignment horizontal="center"/>
    </xf>
    <xf numFmtId="9" fontId="24" fillId="0" borderId="0" xfId="3" applyFont="1" applyAlignment="1">
      <alignment horizontal="center"/>
    </xf>
    <xf numFmtId="0" fontId="24" fillId="0" borderId="0" xfId="8" applyFont="1" applyFill="1" applyBorder="1" applyAlignment="1" applyProtection="1">
      <alignment horizontal="center"/>
      <protection locked="0"/>
    </xf>
    <xf numFmtId="166" fontId="24" fillId="0" borderId="0" xfId="3" applyNumberFormat="1" applyFont="1" applyFill="1" applyBorder="1" applyAlignment="1" applyProtection="1">
      <alignment horizontal="center"/>
      <protection locked="0"/>
    </xf>
    <xf numFmtId="164" fontId="24" fillId="0" borderId="0" xfId="1" applyNumberFormat="1" applyFont="1" applyFill="1" applyBorder="1" applyProtection="1">
      <protection locked="0"/>
    </xf>
    <xf numFmtId="41" fontId="24" fillId="0" borderId="0" xfId="0" applyNumberFormat="1" applyFont="1" applyFill="1" applyBorder="1" applyAlignment="1" applyProtection="1">
      <alignment horizontal="center"/>
      <protection locked="0"/>
    </xf>
    <xf numFmtId="9" fontId="24" fillId="0" borderId="0" xfId="3" applyFont="1" applyFill="1" applyBorder="1" applyAlignment="1" applyProtection="1">
      <alignment horizontal="center"/>
      <protection locked="0"/>
    </xf>
    <xf numFmtId="41" fontId="24" fillId="0" borderId="0" xfId="1" applyNumberFormat="1" applyFont="1" applyFill="1" applyBorder="1" applyAlignment="1" applyProtection="1">
      <alignment horizontal="center"/>
      <protection locked="0"/>
    </xf>
    <xf numFmtId="0" fontId="37" fillId="0" borderId="0" xfId="9" applyFont="1" applyFill="1" applyBorder="1" applyAlignment="1">
      <alignment horizontal="left"/>
    </xf>
    <xf numFmtId="9" fontId="24" fillId="0" borderId="0" xfId="3" applyFont="1" applyFill="1" applyBorder="1" applyAlignment="1">
      <alignment horizontal="center"/>
    </xf>
    <xf numFmtId="0" fontId="24" fillId="0" borderId="0" xfId="9" applyFont="1" applyFill="1"/>
    <xf numFmtId="41" fontId="24" fillId="0" borderId="0" xfId="9" applyNumberFormat="1" applyFont="1" applyAlignment="1">
      <alignment horizontal="center"/>
    </xf>
    <xf numFmtId="0" fontId="24" fillId="0" borderId="0" xfId="9" applyFont="1" applyAlignment="1">
      <alignment horizontal="center"/>
    </xf>
    <xf numFmtId="0" fontId="41" fillId="0" borderId="0" xfId="9" applyFont="1" applyAlignment="1">
      <alignment horizontal="center"/>
    </xf>
    <xf numFmtId="41" fontId="41" fillId="0" borderId="0" xfId="9" applyNumberFormat="1" applyFont="1" applyAlignment="1">
      <alignment horizontal="center"/>
    </xf>
    <xf numFmtId="0" fontId="24" fillId="0" borderId="0" xfId="9" applyFont="1" applyFill="1" applyBorder="1" applyAlignment="1"/>
    <xf numFmtId="41" fontId="24" fillId="0" borderId="0" xfId="9" applyNumberFormat="1" applyFont="1" applyBorder="1" applyAlignment="1">
      <alignment horizontal="center"/>
    </xf>
    <xf numFmtId="164" fontId="24" fillId="0" borderId="0" xfId="1" applyNumberFormat="1" applyFont="1" applyBorder="1" applyAlignment="1" applyProtection="1">
      <alignment horizontal="center"/>
      <protection locked="0"/>
    </xf>
    <xf numFmtId="164" fontId="24" fillId="0" borderId="0" xfId="1" applyNumberFormat="1" applyFont="1" applyFill="1" applyProtection="1">
      <protection locked="0"/>
    </xf>
    <xf numFmtId="164" fontId="24" fillId="0" borderId="1" xfId="1" applyNumberFormat="1" applyFont="1" applyFill="1" applyBorder="1" applyAlignment="1">
      <alignment horizontal="center"/>
    </xf>
    <xf numFmtId="3" fontId="24" fillId="0" borderId="0" xfId="0" applyNumberFormat="1" applyFont="1" applyFill="1" applyBorder="1" applyProtection="1">
      <protection locked="0"/>
    </xf>
    <xf numFmtId="0" fontId="24" fillId="0" borderId="0" xfId="9" applyFont="1" applyFill="1" applyBorder="1" applyAlignment="1">
      <alignment wrapText="1"/>
    </xf>
    <xf numFmtId="164" fontId="24" fillId="0" borderId="0" xfId="0" applyNumberFormat="1" applyFont="1" applyBorder="1" applyProtection="1">
      <protection locked="0"/>
    </xf>
    <xf numFmtId="164" fontId="24" fillId="0" borderId="0" xfId="0" applyNumberFormat="1" applyFont="1" applyBorder="1" applyAlignment="1" applyProtection="1">
      <alignment horizontal="center"/>
      <protection locked="0"/>
    </xf>
    <xf numFmtId="0" fontId="24" fillId="0" borderId="13" xfId="0" quotePrefix="1" applyFont="1" applyBorder="1" applyAlignment="1" applyProtection="1">
      <alignment horizontal="left"/>
      <protection locked="0"/>
    </xf>
    <xf numFmtId="0" fontId="24" fillId="0" borderId="11" xfId="0" applyFont="1" applyBorder="1" applyProtection="1">
      <protection locked="0"/>
    </xf>
    <xf numFmtId="0" fontId="24" fillId="0" borderId="11" xfId="0" applyFont="1" applyBorder="1" applyAlignment="1" applyProtection="1">
      <alignment horizontal="center"/>
      <protection locked="0"/>
    </xf>
    <xf numFmtId="164" fontId="24" fillId="0" borderId="11" xfId="1" applyNumberFormat="1" applyFont="1" applyBorder="1" applyProtection="1">
      <protection locked="0"/>
    </xf>
    <xf numFmtId="0" fontId="24" fillId="0" borderId="15" xfId="0" quotePrefix="1" applyFont="1" applyBorder="1" applyAlignment="1" applyProtection="1">
      <alignment horizontal="left"/>
      <protection locked="0"/>
    </xf>
    <xf numFmtId="0" fontId="24" fillId="0" borderId="15" xfId="0" applyFont="1" applyBorder="1" applyProtection="1">
      <protection locked="0"/>
    </xf>
    <xf numFmtId="0" fontId="24" fillId="0" borderId="17" xfId="0" applyFont="1" applyBorder="1" applyProtection="1">
      <protection locked="0"/>
    </xf>
    <xf numFmtId="0" fontId="24" fillId="0" borderId="1" xfId="0" applyFont="1" applyBorder="1" applyProtection="1">
      <protection locked="0"/>
    </xf>
    <xf numFmtId="0" fontId="24" fillId="0" borderId="1" xfId="0" applyFont="1" applyBorder="1" applyAlignment="1" applyProtection="1">
      <alignment horizontal="center"/>
      <protection locked="0"/>
    </xf>
    <xf numFmtId="49" fontId="24" fillId="0" borderId="0" xfId="4" applyNumberFormat="1" applyFont="1" applyAlignment="1">
      <alignment horizontal="right"/>
    </xf>
    <xf numFmtId="166" fontId="41" fillId="0" borderId="0" xfId="3" applyNumberFormat="1" applyFont="1" applyAlignment="1">
      <alignment horizontal="center"/>
    </xf>
    <xf numFmtId="164" fontId="24" fillId="0" borderId="4" xfId="1" applyNumberFormat="1" applyFont="1" applyBorder="1" applyAlignment="1">
      <alignment horizontal="center"/>
    </xf>
    <xf numFmtId="41" fontId="24" fillId="0" borderId="4" xfId="4" applyNumberFormat="1" applyFont="1" applyBorder="1"/>
    <xf numFmtId="43" fontId="24" fillId="0" borderId="0" xfId="1" applyFont="1"/>
    <xf numFmtId="10" fontId="24" fillId="0" borderId="0" xfId="3" applyNumberFormat="1" applyFont="1"/>
    <xf numFmtId="10" fontId="24" fillId="0" borderId="0" xfId="4" applyNumberFormat="1" applyFont="1"/>
    <xf numFmtId="166" fontId="24" fillId="0" borderId="11" xfId="3" applyNumberFormat="1" applyFont="1" applyBorder="1" applyAlignment="1">
      <alignment horizontal="center"/>
    </xf>
    <xf numFmtId="164" fontId="24" fillId="0" borderId="11" xfId="1" applyNumberFormat="1" applyFont="1" applyBorder="1" applyAlignment="1">
      <alignment horizontal="center"/>
    </xf>
    <xf numFmtId="0" fontId="37" fillId="0" borderId="15" xfId="4" applyFont="1" applyBorder="1"/>
    <xf numFmtId="0" fontId="24" fillId="0" borderId="17" xfId="4" quotePrefix="1" applyFont="1" applyBorder="1" applyAlignment="1">
      <alignment horizontal="left"/>
    </xf>
    <xf numFmtId="166" fontId="24" fillId="0" borderId="1" xfId="3" applyNumberFormat="1" applyFont="1" applyBorder="1" applyAlignment="1">
      <alignment horizontal="center"/>
    </xf>
    <xf numFmtId="0" fontId="24" fillId="0" borderId="13" xfId="4" quotePrefix="1" applyFont="1" applyBorder="1" applyAlignment="1">
      <alignment horizontal="left"/>
    </xf>
    <xf numFmtId="0" fontId="24" fillId="0" borderId="16" xfId="4" applyFont="1" applyBorder="1"/>
    <xf numFmtId="166" fontId="19" fillId="0" borderId="0" xfId="3" applyNumberFormat="1" applyFont="1"/>
    <xf numFmtId="0" fontId="24" fillId="0" borderId="0" xfId="10" applyFont="1" applyBorder="1"/>
    <xf numFmtId="0" fontId="41" fillId="0" borderId="0" xfId="10" applyFont="1" applyBorder="1" applyAlignment="1">
      <alignment horizontal="center"/>
    </xf>
    <xf numFmtId="164" fontId="41" fillId="0" borderId="0" xfId="6" applyNumberFormat="1" applyFont="1" applyBorder="1" applyAlignment="1">
      <alignment horizontal="center"/>
    </xf>
    <xf numFmtId="0" fontId="45" fillId="0" borderId="0" xfId="0" applyFont="1" applyBorder="1"/>
    <xf numFmtId="0" fontId="45" fillId="0" borderId="0" xfId="0" applyFont="1"/>
    <xf numFmtId="0" fontId="37" fillId="0" borderId="0" xfId="10" quotePrefix="1" applyFont="1" applyAlignment="1">
      <alignment horizontal="left"/>
    </xf>
    <xf numFmtId="0" fontId="24" fillId="0" borderId="0" xfId="10" applyFont="1" applyBorder="1" applyAlignment="1">
      <alignment horizontal="center"/>
    </xf>
    <xf numFmtId="0" fontId="24" fillId="0" borderId="0" xfId="10" applyFont="1"/>
    <xf numFmtId="171" fontId="24" fillId="0" borderId="0" xfId="10" applyNumberFormat="1" applyFont="1" applyAlignment="1">
      <alignment horizontal="center"/>
    </xf>
    <xf numFmtId="17" fontId="37" fillId="0" borderId="0" xfId="10" applyNumberFormat="1" applyFont="1"/>
    <xf numFmtId="164" fontId="24" fillId="0" borderId="0" xfId="6" applyNumberFormat="1" applyFont="1" applyBorder="1" applyAlignment="1">
      <alignment horizontal="center"/>
    </xf>
    <xf numFmtId="0" fontId="37" fillId="0" borderId="0" xfId="10" applyFont="1" applyBorder="1"/>
    <xf numFmtId="3" fontId="24" fillId="0" borderId="0" xfId="10" applyNumberFormat="1" applyFont="1" applyBorder="1"/>
    <xf numFmtId="0" fontId="24" fillId="0" borderId="0" xfId="10" quotePrefix="1" applyFont="1" applyBorder="1" applyAlignment="1">
      <alignment horizontal="center"/>
    </xf>
    <xf numFmtId="164" fontId="24" fillId="0" borderId="0" xfId="6" quotePrefix="1" applyNumberFormat="1" applyFont="1" applyBorder="1" applyAlignment="1">
      <alignment horizontal="center"/>
    </xf>
    <xf numFmtId="0" fontId="24" fillId="0" borderId="0" xfId="10" applyFont="1" applyAlignment="1">
      <alignment horizontal="center"/>
    </xf>
    <xf numFmtId="17" fontId="24" fillId="0" borderId="0" xfId="10" applyNumberFormat="1" applyFont="1" applyAlignment="1">
      <alignment horizontal="center"/>
    </xf>
    <xf numFmtId="0" fontId="41" fillId="0" borderId="0" xfId="10" applyFont="1" applyAlignment="1">
      <alignment horizontal="center"/>
    </xf>
    <xf numFmtId="164" fontId="24" fillId="0" borderId="0" xfId="6" applyNumberFormat="1" applyFont="1" applyFill="1" applyBorder="1" applyAlignment="1">
      <alignment horizontal="center"/>
    </xf>
    <xf numFmtId="166" fontId="24" fillId="0" borderId="0" xfId="7" applyNumberFormat="1" applyFont="1" applyAlignment="1">
      <alignment horizontal="center"/>
    </xf>
    <xf numFmtId="0" fontId="24" fillId="0" borderId="0" xfId="10" applyFont="1" applyFill="1" applyBorder="1"/>
    <xf numFmtId="164" fontId="24" fillId="0" borderId="0" xfId="6" applyNumberFormat="1" applyFont="1" applyBorder="1"/>
    <xf numFmtId="10" fontId="24" fillId="0" borderId="0" xfId="7" applyNumberFormat="1" applyFont="1" applyBorder="1"/>
    <xf numFmtId="164" fontId="24" fillId="0" borderId="0" xfId="10" applyNumberFormat="1" applyFont="1" applyBorder="1"/>
    <xf numFmtId="0" fontId="24" fillId="0" borderId="13" xfId="10" applyFont="1" applyBorder="1"/>
    <xf numFmtId="0" fontId="24" fillId="0" borderId="11" xfId="10" applyFont="1" applyBorder="1"/>
    <xf numFmtId="0" fontId="24" fillId="0" borderId="11" xfId="10" applyFont="1" applyBorder="1" applyAlignment="1">
      <alignment horizontal="center"/>
    </xf>
    <xf numFmtId="0" fontId="24" fillId="0" borderId="14" xfId="10" applyFont="1" applyBorder="1" applyAlignment="1">
      <alignment horizontal="center"/>
    </xf>
    <xf numFmtId="0" fontId="24" fillId="0" borderId="15" xfId="10" quotePrefix="1" applyFont="1" applyBorder="1" applyAlignment="1">
      <alignment horizontal="left"/>
    </xf>
    <xf numFmtId="0" fontId="24" fillId="0" borderId="16" xfId="10" applyFont="1" applyBorder="1" applyAlignment="1">
      <alignment horizontal="center"/>
    </xf>
    <xf numFmtId="0" fontId="24" fillId="0" borderId="15" xfId="10" applyFont="1" applyBorder="1"/>
    <xf numFmtId="0" fontId="24" fillId="0" borderId="16" xfId="10" applyFont="1" applyBorder="1"/>
    <xf numFmtId="0" fontId="24" fillId="0" borderId="17" xfId="10" applyFont="1" applyBorder="1"/>
    <xf numFmtId="0" fontId="24" fillId="0" borderId="1" xfId="10" applyFont="1" applyBorder="1"/>
    <xf numFmtId="0" fontId="24" fillId="0" borderId="1" xfId="10" applyFont="1" applyBorder="1" applyAlignment="1">
      <alignment horizontal="center"/>
    </xf>
    <xf numFmtId="3" fontId="24" fillId="0" borderId="1" xfId="10" applyNumberFormat="1" applyFont="1" applyBorder="1"/>
    <xf numFmtId="0" fontId="24" fillId="0" borderId="18" xfId="10" applyFont="1" applyBorder="1"/>
    <xf numFmtId="0" fontId="37" fillId="0" borderId="0" xfId="0" applyFont="1" applyBorder="1" applyAlignment="1" applyProtection="1">
      <alignment horizontal="left"/>
    </xf>
    <xf numFmtId="164" fontId="37" fillId="0" borderId="0" xfId="1" applyNumberFormat="1" applyFont="1" applyBorder="1" applyProtection="1"/>
    <xf numFmtId="37" fontId="24" fillId="0" borderId="0" xfId="0" applyNumberFormat="1" applyFont="1" applyBorder="1" applyAlignment="1" applyProtection="1"/>
    <xf numFmtId="0" fontId="45" fillId="0" borderId="0" xfId="0" applyFont="1" applyBorder="1" applyAlignment="1"/>
    <xf numFmtId="0" fontId="45" fillId="0" borderId="0" xfId="0" applyFont="1" applyAlignment="1"/>
    <xf numFmtId="0" fontId="46" fillId="2" borderId="0" xfId="0" applyFont="1" applyFill="1" applyBorder="1" applyAlignment="1" applyProtection="1">
      <alignment horizontal="left"/>
    </xf>
    <xf numFmtId="0" fontId="45" fillId="0" borderId="0" xfId="0" applyFont="1" applyBorder="1" applyAlignment="1">
      <alignment horizontal="left"/>
    </xf>
    <xf numFmtId="0" fontId="24" fillId="0" borderId="0" xfId="0" applyFont="1" applyAlignment="1" applyProtection="1">
      <alignment horizontal="left"/>
    </xf>
    <xf numFmtId="164" fontId="24" fillId="0" borderId="0" xfId="1" applyNumberFormat="1" applyFont="1" applyProtection="1"/>
    <xf numFmtId="0" fontId="45" fillId="0" borderId="0" xfId="0" applyFont="1" applyAlignment="1">
      <alignment horizontal="left"/>
    </xf>
    <xf numFmtId="0" fontId="24" fillId="0" borderId="0" xfId="0" applyNumberFormat="1" applyFont="1" applyAlignment="1">
      <alignment horizontal="center"/>
    </xf>
    <xf numFmtId="0" fontId="41" fillId="0" borderId="0" xfId="0" applyNumberFormat="1" applyFont="1" applyAlignment="1">
      <alignment horizontal="center"/>
    </xf>
    <xf numFmtId="168" fontId="24" fillId="0" borderId="0" xfId="3" applyNumberFormat="1" applyFont="1" applyAlignment="1">
      <alignment horizontal="center"/>
    </xf>
    <xf numFmtId="166" fontId="24" fillId="0" borderId="0" xfId="10" applyNumberFormat="1" applyFont="1" applyFill="1" applyBorder="1" applyAlignment="1">
      <alignment horizontal="center"/>
    </xf>
    <xf numFmtId="164" fontId="24" fillId="0" borderId="0" xfId="0" applyNumberFormat="1" applyFont="1" applyFill="1" applyBorder="1" applyProtection="1">
      <protection locked="0"/>
    </xf>
    <xf numFmtId="0" fontId="24" fillId="0" borderId="0" xfId="10" quotePrefix="1" applyFont="1" applyFill="1" applyBorder="1" applyAlignment="1">
      <alignment horizontal="center"/>
    </xf>
    <xf numFmtId="41" fontId="24" fillId="0" borderId="0" xfId="1" applyNumberFormat="1" applyFont="1" applyFill="1" applyBorder="1" applyProtection="1">
      <protection locked="0"/>
    </xf>
    <xf numFmtId="0" fontId="24" fillId="0" borderId="0" xfId="10" applyFont="1" applyFill="1" applyBorder="1" applyAlignment="1">
      <alignment horizontal="center"/>
    </xf>
    <xf numFmtId="0" fontId="47" fillId="0" borderId="0" xfId="0" applyFont="1" applyBorder="1" applyAlignment="1">
      <alignment horizontal="left"/>
    </xf>
    <xf numFmtId="0" fontId="37" fillId="0" borderId="0" xfId="0" applyFont="1" applyFill="1" applyBorder="1" applyProtection="1">
      <protection locked="0"/>
    </xf>
    <xf numFmtId="43" fontId="24" fillId="0" borderId="0" xfId="1" applyFont="1" applyFill="1" applyBorder="1" applyProtection="1">
      <protection locked="0"/>
    </xf>
    <xf numFmtId="174" fontId="24" fillId="0" borderId="0" xfId="0" applyNumberFormat="1" applyFont="1" applyFill="1" applyBorder="1" applyProtection="1">
      <protection locked="0"/>
    </xf>
    <xf numFmtId="175" fontId="24" fillId="0" borderId="0" xfId="1" applyNumberFormat="1" applyFont="1" applyFill="1" applyBorder="1" applyProtection="1">
      <protection locked="0"/>
    </xf>
    <xf numFmtId="1" fontId="24" fillId="0" borderId="0" xfId="0" applyNumberFormat="1" applyFont="1" applyFill="1" applyBorder="1" applyProtection="1">
      <protection locked="0"/>
    </xf>
    <xf numFmtId="1" fontId="24" fillId="0" borderId="0" xfId="0" applyNumberFormat="1" applyFont="1" applyFill="1" applyBorder="1" applyAlignment="1" applyProtection="1">
      <alignment horizontal="center"/>
      <protection locked="0"/>
    </xf>
    <xf numFmtId="164" fontId="24" fillId="0" borderId="0" xfId="1" applyNumberFormat="1" applyFont="1" applyFill="1" applyBorder="1" applyAlignment="1" applyProtection="1">
      <protection locked="0"/>
    </xf>
    <xf numFmtId="0" fontId="24" fillId="0" borderId="0" xfId="0" applyNumberFormat="1" applyFont="1" applyBorder="1" applyAlignment="1">
      <alignment horizontal="center"/>
    </xf>
    <xf numFmtId="3" fontId="24" fillId="0" borderId="0" xfId="0" applyNumberFormat="1" applyFont="1" applyBorder="1" applyAlignment="1">
      <alignment horizontal="center"/>
    </xf>
    <xf numFmtId="0" fontId="24" fillId="0" borderId="0" xfId="0" applyFont="1" applyFill="1" applyBorder="1" applyAlignment="1" applyProtection="1">
      <alignment horizontal="right"/>
      <protection locked="0"/>
    </xf>
    <xf numFmtId="0" fontId="24" fillId="0" borderId="0" xfId="0" quotePrefix="1" applyFont="1" applyFill="1" applyBorder="1" applyAlignment="1" applyProtection="1">
      <alignment horizontal="left"/>
      <protection locked="0"/>
    </xf>
    <xf numFmtId="0" fontId="24" fillId="0" borderId="0" xfId="0" applyFont="1" applyFill="1" applyBorder="1" applyAlignment="1" applyProtection="1">
      <protection locked="0"/>
    </xf>
    <xf numFmtId="0" fontId="24" fillId="0" borderId="0" xfId="0" applyFont="1" applyFill="1" applyAlignment="1" applyProtection="1">
      <alignment horizontal="center"/>
      <protection locked="0"/>
    </xf>
    <xf numFmtId="0" fontId="48" fillId="0" borderId="0" xfId="0" applyFont="1" applyBorder="1" applyProtection="1">
      <protection locked="0"/>
    </xf>
    <xf numFmtId="164" fontId="24" fillId="0" borderId="0" xfId="1" applyNumberFormat="1" applyFont="1" applyBorder="1" applyAlignment="1" applyProtection="1">
      <protection locked="0"/>
    </xf>
    <xf numFmtId="0" fontId="19" fillId="0" borderId="1" xfId="0" applyFont="1" applyBorder="1" applyAlignment="1">
      <alignment horizontal="center" wrapText="1"/>
    </xf>
    <xf numFmtId="164" fontId="19" fillId="0" borderId="0" xfId="6" applyNumberFormat="1" applyFont="1" applyBorder="1" applyAlignment="1">
      <alignment horizontal="center"/>
    </xf>
    <xf numFmtId="0" fontId="34" fillId="0" borderId="0" xfId="0" applyFont="1" applyFill="1" applyBorder="1" applyAlignment="1" applyProtection="1">
      <alignment horizontal="left"/>
    </xf>
    <xf numFmtId="168" fontId="19" fillId="0" borderId="0" xfId="16" applyNumberFormat="1" applyFont="1" applyAlignment="1">
      <alignment horizontal="center"/>
    </xf>
    <xf numFmtId="41" fontId="19" fillId="0" borderId="0" xfId="6" applyNumberFormat="1" applyFont="1" applyAlignment="1">
      <alignment horizontal="center"/>
    </xf>
    <xf numFmtId="41" fontId="19" fillId="0" borderId="3" xfId="1" applyNumberFormat="1" applyFont="1" applyBorder="1" applyAlignment="1">
      <alignment horizontal="center"/>
    </xf>
    <xf numFmtId="41" fontId="19" fillId="0" borderId="3" xfId="6" applyNumberFormat="1" applyFont="1" applyBorder="1" applyAlignment="1">
      <alignment horizontal="center"/>
    </xf>
    <xf numFmtId="41" fontId="19" fillId="0" borderId="0" xfId="6" applyNumberFormat="1" applyFont="1" applyBorder="1" applyAlignment="1">
      <alignment horizontal="center"/>
    </xf>
    <xf numFmtId="164" fontId="19" fillId="0" borderId="0" xfId="6" applyNumberFormat="1" applyFont="1"/>
    <xf numFmtId="0" fontId="50" fillId="0" borderId="0" xfId="0" applyFont="1" applyBorder="1" applyAlignment="1">
      <alignment horizontal="left"/>
    </xf>
    <xf numFmtId="0" fontId="19" fillId="0" borderId="16" xfId="0" applyNumberFormat="1" applyFont="1" applyBorder="1" applyAlignment="1">
      <alignment horizontal="center"/>
    </xf>
    <xf numFmtId="0" fontId="19" fillId="0" borderId="18" xfId="0" applyNumberFormat="1" applyFont="1" applyBorder="1" applyAlignment="1">
      <alignment horizontal="center"/>
    </xf>
    <xf numFmtId="164" fontId="19" fillId="0" borderId="0" xfId="1" applyNumberFormat="1" applyFont="1" applyFill="1"/>
    <xf numFmtId="0" fontId="26" fillId="0" borderId="0" xfId="0" applyFont="1" applyBorder="1" applyAlignment="1">
      <alignment vertical="center"/>
    </xf>
    <xf numFmtId="0" fontId="51" fillId="0" borderId="0" xfId="0" applyFont="1" applyFill="1"/>
    <xf numFmtId="0" fontId="52" fillId="0" borderId="0" xfId="0" applyFont="1" applyFill="1" applyAlignment="1" applyProtection="1">
      <alignment horizontal="left"/>
    </xf>
    <xf numFmtId="0" fontId="51" fillId="0" borderId="0" xfId="0" applyFont="1" applyFill="1" applyProtection="1"/>
    <xf numFmtId="0" fontId="51" fillId="0" borderId="0" xfId="0" applyFont="1" applyFill="1" applyBorder="1"/>
    <xf numFmtId="0" fontId="51" fillId="0" borderId="0" xfId="0" applyFont="1" applyFill="1" applyAlignment="1" applyProtection="1"/>
    <xf numFmtId="170" fontId="51" fillId="0" borderId="0" xfId="0" applyNumberFormat="1" applyFont="1" applyFill="1" applyProtection="1"/>
    <xf numFmtId="0" fontId="51" fillId="0" borderId="0" xfId="0" applyNumberFormat="1" applyFont="1" applyFill="1"/>
    <xf numFmtId="0" fontId="51" fillId="0" borderId="0" xfId="0" applyNumberFormat="1" applyFont="1" applyFill="1" applyAlignment="1" applyProtection="1">
      <alignment horizontal="right"/>
    </xf>
    <xf numFmtId="0" fontId="54" fillId="0" borderId="0" xfId="1" applyNumberFormat="1" applyFont="1" applyFill="1" applyAlignment="1" applyProtection="1">
      <alignment horizontal="center"/>
    </xf>
    <xf numFmtId="0" fontId="51" fillId="0" borderId="0" xfId="1" applyNumberFormat="1" applyFont="1" applyFill="1" applyAlignment="1">
      <alignment horizontal="center"/>
    </xf>
    <xf numFmtId="2" fontId="51" fillId="0" borderId="0" xfId="1" applyNumberFormat="1" applyFont="1" applyFill="1" applyAlignment="1">
      <alignment horizontal="center"/>
    </xf>
    <xf numFmtId="0" fontId="51" fillId="0" borderId="0" xfId="1" applyNumberFormat="1" applyFont="1" applyFill="1" applyBorder="1" applyAlignment="1">
      <alignment horizontal="center"/>
    </xf>
    <xf numFmtId="0" fontId="51" fillId="0" borderId="0" xfId="0" applyFont="1" applyFill="1" applyAlignment="1">
      <alignment horizontal="center"/>
    </xf>
    <xf numFmtId="0" fontId="54" fillId="0" borderId="0" xfId="0" applyFont="1" applyFill="1" applyAlignment="1" applyProtection="1">
      <alignment horizontal="center"/>
    </xf>
    <xf numFmtId="0" fontId="51" fillId="0" borderId="0" xfId="0" applyFont="1" applyFill="1" applyBorder="1" applyAlignment="1">
      <alignment horizontal="center" wrapText="1"/>
    </xf>
    <xf numFmtId="0" fontId="51" fillId="0" borderId="0" xfId="0" applyFont="1" applyFill="1" applyAlignment="1" applyProtection="1">
      <alignment horizontal="right"/>
    </xf>
    <xf numFmtId="0" fontId="51" fillId="0" borderId="0" xfId="0" applyFont="1" applyFill="1" applyAlignment="1" applyProtection="1">
      <alignment horizontal="center"/>
    </xf>
    <xf numFmtId="0" fontId="51" fillId="0" borderId="0" xfId="0" applyFont="1" applyBorder="1" applyAlignment="1">
      <alignment horizontal="center" wrapText="1"/>
    </xf>
    <xf numFmtId="164" fontId="51" fillId="0" borderId="0" xfId="1" applyNumberFormat="1" applyFont="1" applyFill="1" applyProtection="1"/>
    <xf numFmtId="164" fontId="54" fillId="0" borderId="0" xfId="1" applyNumberFormat="1" applyFont="1" applyFill="1" applyProtection="1"/>
    <xf numFmtId="164" fontId="51" fillId="0" borderId="0" xfId="1" applyNumberFormat="1" applyFont="1" applyFill="1"/>
    <xf numFmtId="164" fontId="54" fillId="0" borderId="0" xfId="1" applyNumberFormat="1" applyFont="1" applyFill="1" applyBorder="1" applyProtection="1"/>
    <xf numFmtId="43" fontId="51" fillId="0" borderId="0" xfId="1" applyFont="1" applyFill="1"/>
    <xf numFmtId="164" fontId="52" fillId="0" borderId="5" xfId="1" applyNumberFormat="1" applyFont="1" applyFill="1" applyBorder="1" applyProtection="1"/>
    <xf numFmtId="164" fontId="54" fillId="0" borderId="5" xfId="1" applyNumberFormat="1" applyFont="1" applyFill="1" applyBorder="1" applyProtection="1"/>
    <xf numFmtId="164" fontId="53" fillId="0" borderId="0" xfId="1" applyNumberFormat="1" applyFont="1" applyFill="1" applyProtection="1"/>
    <xf numFmtId="164" fontId="51" fillId="0" borderId="0" xfId="0" applyNumberFormat="1" applyFont="1" applyFill="1"/>
    <xf numFmtId="164" fontId="54" fillId="0" borderId="1" xfId="1" applyNumberFormat="1" applyFont="1" applyFill="1" applyBorder="1" applyProtection="1"/>
    <xf numFmtId="0" fontId="52" fillId="0" borderId="0" xfId="0" applyFont="1" applyFill="1" applyAlignment="1" applyProtection="1">
      <alignment horizontal="right"/>
    </xf>
    <xf numFmtId="164" fontId="52" fillId="0" borderId="6" xfId="1" applyNumberFormat="1" applyFont="1" applyFill="1" applyBorder="1" applyProtection="1"/>
    <xf numFmtId="164" fontId="54" fillId="0" borderId="6" xfId="1" applyNumberFormat="1" applyFont="1" applyFill="1" applyBorder="1" applyProtection="1"/>
    <xf numFmtId="164" fontId="54" fillId="0" borderId="11" xfId="1" applyNumberFormat="1" applyFont="1" applyFill="1" applyBorder="1" applyProtection="1"/>
    <xf numFmtId="164" fontId="52" fillId="0" borderId="20" xfId="1" applyNumberFormat="1" applyFont="1" applyFill="1" applyBorder="1" applyProtection="1"/>
    <xf numFmtId="164" fontId="51" fillId="0" borderId="5" xfId="1" applyNumberFormat="1" applyFont="1" applyFill="1" applyBorder="1" applyProtection="1"/>
    <xf numFmtId="0" fontId="52" fillId="0" borderId="7" xfId="0" applyFont="1" applyFill="1" applyBorder="1" applyAlignment="1" applyProtection="1">
      <alignment horizontal="right"/>
    </xf>
    <xf numFmtId="164" fontId="52" fillId="0" borderId="7" xfId="1" applyNumberFormat="1" applyFont="1" applyFill="1" applyBorder="1" applyProtection="1"/>
    <xf numFmtId="164" fontId="54" fillId="0" borderId="7" xfId="1" applyNumberFormat="1" applyFont="1" applyFill="1" applyBorder="1" applyProtection="1"/>
    <xf numFmtId="41" fontId="51" fillId="0" borderId="0" xfId="0" applyNumberFormat="1" applyFont="1" applyFill="1"/>
    <xf numFmtId="164" fontId="52" fillId="0" borderId="0" xfId="1" applyNumberFormat="1" applyFont="1" applyFill="1" applyProtection="1"/>
    <xf numFmtId="0" fontId="54" fillId="0" borderId="0" xfId="0" applyFont="1" applyFill="1" applyProtection="1"/>
    <xf numFmtId="9" fontId="51" fillId="0" borderId="0" xfId="0" applyNumberFormat="1" applyFont="1" applyFill="1"/>
    <xf numFmtId="37" fontId="54" fillId="0" borderId="0" xfId="0" applyNumberFormat="1" applyFont="1" applyFill="1" applyProtection="1"/>
    <xf numFmtId="37" fontId="54" fillId="0" borderId="0" xfId="0" applyNumberFormat="1" applyFont="1" applyFill="1" applyBorder="1" applyProtection="1"/>
    <xf numFmtId="37" fontId="51" fillId="0" borderId="0" xfId="0" applyNumberFormat="1" applyFont="1" applyFill="1" applyProtection="1"/>
    <xf numFmtId="0" fontId="51" fillId="3" borderId="0" xfId="0" applyFont="1" applyFill="1"/>
    <xf numFmtId="0" fontId="52" fillId="0" borderId="0" xfId="0" applyFont="1" applyFill="1"/>
    <xf numFmtId="37" fontId="51" fillId="3" borderId="0" xfId="0" applyNumberFormat="1" applyFont="1" applyFill="1"/>
    <xf numFmtId="43" fontId="51" fillId="0" borderId="0" xfId="0" applyNumberFormat="1" applyFont="1" applyFill="1"/>
    <xf numFmtId="171" fontId="51" fillId="0" borderId="0" xfId="1" applyNumberFormat="1" applyFont="1" applyFill="1" applyAlignment="1" applyProtection="1">
      <alignment horizontal="center"/>
    </xf>
    <xf numFmtId="171" fontId="51" fillId="0" borderId="0" xfId="1" applyNumberFormat="1" applyFont="1" applyFill="1" applyAlignment="1">
      <alignment horizontal="center"/>
    </xf>
    <xf numFmtId="0" fontId="21" fillId="0" borderId="0" xfId="0" applyNumberFormat="1" applyFont="1" applyFill="1" applyAlignment="1">
      <alignment horizontal="center"/>
    </xf>
    <xf numFmtId="0" fontId="17" fillId="0" borderId="0" xfId="0" applyFont="1" applyFill="1" applyAlignment="1" applyProtection="1">
      <alignment horizontal="center"/>
    </xf>
    <xf numFmtId="0" fontId="17" fillId="0" borderId="0" xfId="0" applyFont="1" applyAlignment="1">
      <alignment horizontal="center" wrapText="1"/>
    </xf>
    <xf numFmtId="164" fontId="17" fillId="0" borderId="0" xfId="1" applyNumberFormat="1" applyFont="1" applyFill="1" applyProtection="1"/>
    <xf numFmtId="43" fontId="17" fillId="0" borderId="0" xfId="1" applyFont="1" applyFill="1"/>
    <xf numFmtId="164" fontId="18" fillId="0" borderId="5" xfId="1" applyNumberFormat="1" applyFont="1" applyFill="1" applyBorder="1" applyProtection="1"/>
    <xf numFmtId="164" fontId="20" fillId="0" borderId="2" xfId="1" applyNumberFormat="1" applyFont="1" applyFill="1" applyBorder="1" applyProtection="1"/>
    <xf numFmtId="164" fontId="18" fillId="0" borderId="6" xfId="1" applyNumberFormat="1" applyFont="1" applyFill="1" applyBorder="1" applyProtection="1"/>
    <xf numFmtId="164" fontId="18" fillId="0" borderId="20" xfId="1" applyNumberFormat="1" applyFont="1" applyFill="1" applyBorder="1" applyProtection="1"/>
    <xf numFmtId="164" fontId="18" fillId="0" borderId="7" xfId="1" applyNumberFormat="1" applyFont="1" applyFill="1" applyBorder="1" applyProtection="1"/>
    <xf numFmtId="164" fontId="18" fillId="0" borderId="0" xfId="1" applyNumberFormat="1" applyFont="1" applyFill="1" applyProtection="1"/>
    <xf numFmtId="10" fontId="18" fillId="0" borderId="8" xfId="0" applyNumberFormat="1" applyFont="1" applyFill="1" applyBorder="1" applyProtection="1"/>
    <xf numFmtId="164" fontId="20" fillId="0" borderId="12" xfId="1" applyNumberFormat="1" applyFont="1" applyFill="1" applyBorder="1" applyProtection="1"/>
    <xf numFmtId="168" fontId="20" fillId="0" borderId="0" xfId="0" applyNumberFormat="1" applyFont="1" applyFill="1" applyBorder="1" applyProtection="1"/>
    <xf numFmtId="9" fontId="17" fillId="0" borderId="0" xfId="0" applyNumberFormat="1" applyFont="1" applyFill="1"/>
    <xf numFmtId="164" fontId="20" fillId="0" borderId="11" xfId="1" applyNumberFormat="1" applyFont="1" applyFill="1" applyBorder="1" applyProtection="1"/>
    <xf numFmtId="0" fontId="17" fillId="0" borderId="11" xfId="0" applyFont="1" applyFill="1" applyBorder="1"/>
    <xf numFmtId="0" fontId="17" fillId="0" borderId="0" xfId="0" applyFont="1" applyFill="1" applyBorder="1"/>
    <xf numFmtId="0" fontId="17" fillId="3" borderId="0" xfId="0" applyFont="1" applyFill="1"/>
    <xf numFmtId="37" fontId="17" fillId="3" borderId="0" xfId="0" applyNumberFormat="1" applyFont="1" applyFill="1"/>
    <xf numFmtId="43" fontId="17" fillId="0" borderId="0" xfId="0" applyNumberFormat="1" applyFont="1" applyFill="1"/>
    <xf numFmtId="171" fontId="17" fillId="0" borderId="0" xfId="1" applyNumberFormat="1" applyFont="1" applyFill="1" applyAlignment="1" applyProtection="1">
      <alignment horizontal="center"/>
    </xf>
    <xf numFmtId="171" fontId="17" fillId="0" borderId="0" xfId="1" applyNumberFormat="1" applyFont="1" applyFill="1" applyAlignment="1">
      <alignment horizontal="center"/>
    </xf>
    <xf numFmtId="0" fontId="37" fillId="0" borderId="0" xfId="0" applyFont="1" applyFill="1" applyAlignment="1" applyProtection="1">
      <alignment horizontal="left"/>
    </xf>
    <xf numFmtId="0" fontId="24" fillId="0" borderId="0" xfId="0" applyFont="1" applyFill="1" applyAlignment="1" applyProtection="1"/>
    <xf numFmtId="0" fontId="24" fillId="0" borderId="0" xfId="0" applyFont="1" applyFill="1" applyProtection="1"/>
    <xf numFmtId="0" fontId="24" fillId="0" borderId="0" xfId="0" applyFont="1" applyFill="1" applyAlignment="1" applyProtection="1">
      <alignment horizontal="right"/>
    </xf>
    <xf numFmtId="164" fontId="37" fillId="0" borderId="2" xfId="0" applyNumberFormat="1" applyFont="1" applyBorder="1"/>
    <xf numFmtId="164" fontId="37" fillId="0" borderId="2" xfId="0" applyNumberFormat="1" applyFont="1" applyFill="1" applyBorder="1"/>
    <xf numFmtId="164" fontId="24" fillId="0" borderId="0" xfId="1" applyNumberFormat="1" applyFont="1" applyFill="1" applyProtection="1"/>
    <xf numFmtId="164" fontId="37" fillId="0" borderId="11" xfId="0" applyNumberFormat="1" applyFont="1" applyBorder="1"/>
    <xf numFmtId="164" fontId="37" fillId="0" borderId="6" xfId="1" applyNumberFormat="1" applyFont="1" applyFill="1" applyBorder="1" applyProtection="1"/>
    <xf numFmtId="164" fontId="37" fillId="0" borderId="11" xfId="1" applyNumberFormat="1" applyFont="1" applyFill="1" applyBorder="1" applyProtection="1"/>
    <xf numFmtId="0" fontId="37" fillId="0" borderId="7" xfId="0" applyFont="1" applyFill="1" applyBorder="1" applyAlignment="1" applyProtection="1">
      <alignment horizontal="right"/>
    </xf>
    <xf numFmtId="164" fontId="37" fillId="0" borderId="9" xfId="0" applyNumberFormat="1" applyFont="1" applyBorder="1"/>
    <xf numFmtId="164" fontId="55" fillId="0" borderId="7" xfId="1" applyNumberFormat="1" applyFont="1" applyFill="1" applyBorder="1" applyProtection="1"/>
    <xf numFmtId="0" fontId="37" fillId="0" borderId="0" xfId="0" applyFont="1" applyFill="1" applyAlignment="1" applyProtection="1">
      <alignment horizontal="right"/>
    </xf>
    <xf numFmtId="164" fontId="37" fillId="0" borderId="0" xfId="0" applyNumberFormat="1" applyFont="1"/>
    <xf numFmtId="164" fontId="37" fillId="0" borderId="0" xfId="1" applyNumberFormat="1" applyFont="1" applyFill="1" applyProtection="1"/>
    <xf numFmtId="0" fontId="38" fillId="0" borderId="0" xfId="0" applyFont="1" applyFill="1" applyProtection="1"/>
    <xf numFmtId="0" fontId="41" fillId="0" borderId="0" xfId="0" applyFont="1" applyFill="1" applyBorder="1" applyAlignment="1"/>
    <xf numFmtId="49" fontId="56" fillId="0" borderId="0" xfId="0" applyNumberFormat="1" applyFont="1" applyFill="1" applyBorder="1" applyAlignment="1"/>
    <xf numFmtId="0" fontId="56" fillId="0" borderId="0" xfId="0" applyFont="1" applyFill="1" applyBorder="1" applyAlignment="1"/>
    <xf numFmtId="49" fontId="24" fillId="0" borderId="0" xfId="0" applyNumberFormat="1" applyFont="1" applyFill="1"/>
    <xf numFmtId="49" fontId="41" fillId="0" borderId="0" xfId="0" applyNumberFormat="1" applyFont="1" applyFill="1" applyAlignment="1">
      <alignment horizontal="right"/>
    </xf>
    <xf numFmtId="0" fontId="41" fillId="0" borderId="0" xfId="0" applyFont="1" applyFill="1" applyAlignment="1">
      <alignment horizontal="center"/>
    </xf>
    <xf numFmtId="0" fontId="41" fillId="0" borderId="0" xfId="0" applyFont="1" applyFill="1" applyBorder="1" applyAlignment="1">
      <alignment horizontal="left"/>
    </xf>
    <xf numFmtId="49" fontId="24" fillId="0" borderId="0" xfId="0" applyNumberFormat="1" applyFont="1" applyFill="1" applyAlignment="1">
      <alignment horizontal="center"/>
    </xf>
    <xf numFmtId="0" fontId="24" fillId="0" borderId="1" xfId="0" applyFont="1" applyFill="1" applyBorder="1" applyAlignment="1">
      <alignment horizontal="left"/>
    </xf>
    <xf numFmtId="49" fontId="24" fillId="0" borderId="1" xfId="0" applyNumberFormat="1" applyFont="1" applyFill="1" applyBorder="1" applyAlignment="1">
      <alignment horizontal="center"/>
    </xf>
    <xf numFmtId="49" fontId="24" fillId="0" borderId="0" xfId="0" applyNumberFormat="1" applyFont="1" applyFill="1" applyBorder="1" applyAlignment="1">
      <alignment horizontal="center"/>
    </xf>
    <xf numFmtId="0" fontId="24" fillId="0" borderId="0" xfId="0" applyFont="1" applyFill="1" applyBorder="1" applyAlignment="1">
      <alignment horizontal="left"/>
    </xf>
    <xf numFmtId="167" fontId="24" fillId="0" borderId="0" xfId="2" applyNumberFormat="1" applyFont="1" applyFill="1" applyBorder="1" applyAlignment="1"/>
    <xf numFmtId="167" fontId="24" fillId="0" borderId="0" xfId="2" applyNumberFormat="1" applyFont="1" applyFill="1" applyAlignment="1"/>
    <xf numFmtId="167" fontId="24" fillId="0" borderId="0" xfId="2" applyNumberFormat="1" applyFont="1" applyFill="1" applyBorder="1"/>
    <xf numFmtId="167" fontId="24" fillId="0" borderId="0" xfId="2" applyNumberFormat="1" applyFont="1" applyFill="1"/>
    <xf numFmtId="0" fontId="37" fillId="0" borderId="0" xfId="0" applyFont="1" applyFill="1" applyBorder="1" applyAlignment="1">
      <alignment horizontal="center"/>
    </xf>
    <xf numFmtId="5" fontId="24" fillId="0" borderId="0" xfId="0" applyNumberFormat="1" applyFont="1" applyFill="1" applyBorder="1" applyAlignment="1"/>
    <xf numFmtId="164" fontId="24" fillId="0" borderId="0" xfId="1" applyNumberFormat="1" applyFont="1" applyFill="1" applyAlignment="1"/>
    <xf numFmtId="0" fontId="24" fillId="0" borderId="0" xfId="0" applyFont="1" applyFill="1" applyAlignment="1">
      <alignment horizontal="left"/>
    </xf>
    <xf numFmtId="49" fontId="24" fillId="0" borderId="0" xfId="0" quotePrefix="1" applyNumberFormat="1" applyFont="1" applyFill="1" applyBorder="1" applyAlignment="1">
      <alignment horizontal="center"/>
    </xf>
    <xf numFmtId="172" fontId="24" fillId="0" borderId="0" xfId="17" applyFont="1" applyFill="1" applyAlignment="1">
      <alignment horizontal="left"/>
    </xf>
    <xf numFmtId="10" fontId="24" fillId="0" borderId="0" xfId="3" applyNumberFormat="1" applyFont="1" applyFill="1" applyBorder="1" applyAlignment="1"/>
    <xf numFmtId="5" fontId="24" fillId="0" borderId="0" xfId="0" applyNumberFormat="1" applyFont="1" applyFill="1" applyBorder="1" applyAlignment="1">
      <alignment horizontal="right"/>
    </xf>
    <xf numFmtId="165" fontId="24" fillId="0" borderId="0" xfId="3" applyNumberFormat="1" applyFont="1" applyFill="1"/>
    <xf numFmtId="164" fontId="24" fillId="0" borderId="0" xfId="0" applyNumberFormat="1" applyFont="1" applyFill="1" applyBorder="1"/>
    <xf numFmtId="0" fontId="48" fillId="0" borderId="0" xfId="0" applyFont="1" applyFill="1" applyAlignment="1">
      <alignment horizontal="left"/>
    </xf>
    <xf numFmtId="0" fontId="38" fillId="0" borderId="0" xfId="0" applyFont="1" applyFill="1" applyAlignment="1">
      <alignment horizontal="left"/>
    </xf>
    <xf numFmtId="10" fontId="38" fillId="0" borderId="0" xfId="3" applyNumberFormat="1" applyFont="1" applyFill="1"/>
    <xf numFmtId="166" fontId="38" fillId="0" borderId="0" xfId="3" applyNumberFormat="1" applyFont="1" applyFill="1"/>
    <xf numFmtId="0" fontId="38" fillId="0" borderId="1" xfId="0" applyFont="1" applyFill="1" applyBorder="1" applyAlignment="1" applyProtection="1">
      <alignment horizontal="left"/>
    </xf>
    <xf numFmtId="10" fontId="38" fillId="0" borderId="1" xfId="3" applyNumberFormat="1" applyFont="1" applyFill="1" applyBorder="1"/>
    <xf numFmtId="166" fontId="38" fillId="0" borderId="1" xfId="3" applyNumberFormat="1" applyFont="1" applyFill="1" applyBorder="1"/>
    <xf numFmtId="0" fontId="38" fillId="0" borderId="0" xfId="0" applyFont="1" applyFill="1" applyAlignment="1" applyProtection="1">
      <alignment horizontal="left"/>
    </xf>
    <xf numFmtId="10" fontId="24" fillId="0" borderId="0" xfId="0" applyNumberFormat="1" applyFont="1" applyFill="1"/>
    <xf numFmtId="168" fontId="24" fillId="0" borderId="0" xfId="3" applyNumberFormat="1" applyFont="1" applyFill="1" applyBorder="1" applyAlignment="1">
      <alignment horizontal="right"/>
    </xf>
    <xf numFmtId="49" fontId="19" fillId="0" borderId="0" xfId="0" applyNumberFormat="1" applyFont="1" applyFill="1"/>
    <xf numFmtId="0" fontId="19" fillId="0" borderId="0" xfId="0" applyFont="1" applyFill="1" applyBorder="1" applyAlignment="1"/>
    <xf numFmtId="49" fontId="19" fillId="0" borderId="0" xfId="0" applyNumberFormat="1" applyFont="1" applyFill="1" applyBorder="1" applyAlignment="1"/>
    <xf numFmtId="43" fontId="19" fillId="0" borderId="0" xfId="1" applyFont="1" applyFill="1"/>
    <xf numFmtId="167" fontId="19" fillId="0" borderId="0" xfId="2" applyNumberFormat="1" applyFont="1"/>
    <xf numFmtId="165" fontId="19" fillId="0" borderId="0" xfId="3" applyNumberFormat="1" applyFont="1"/>
    <xf numFmtId="0" fontId="19" fillId="0" borderId="0" xfId="0" applyFont="1" applyAlignment="1"/>
    <xf numFmtId="0" fontId="27" fillId="0" borderId="0" xfId="0" applyFont="1" applyAlignment="1"/>
    <xf numFmtId="0" fontId="34" fillId="0" borderId="0" xfId="0" applyFont="1" applyAlignment="1">
      <alignment horizontal="left"/>
    </xf>
    <xf numFmtId="169" fontId="19" fillId="0" borderId="0" xfId="0" applyNumberFormat="1" applyFont="1"/>
    <xf numFmtId="0" fontId="34" fillId="0" borderId="0" xfId="0" applyFont="1" applyAlignment="1" applyProtection="1">
      <alignment horizontal="left"/>
    </xf>
    <xf numFmtId="166" fontId="34" fillId="0" borderId="0" xfId="3" applyNumberFormat="1" applyFont="1" applyProtection="1"/>
    <xf numFmtId="0" fontId="34" fillId="0" borderId="0" xfId="0" applyFont="1" applyAlignment="1" applyProtection="1">
      <alignment horizontal="right"/>
    </xf>
    <xf numFmtId="10" fontId="34" fillId="0" borderId="0" xfId="3" applyNumberFormat="1" applyFont="1" applyProtection="1"/>
    <xf numFmtId="10" fontId="34" fillId="0" borderId="3" xfId="3" applyNumberFormat="1" applyFont="1" applyBorder="1" applyProtection="1"/>
    <xf numFmtId="0" fontId="26" fillId="0" borderId="0" xfId="0" applyFont="1" applyAlignment="1">
      <alignment horizontal="right"/>
    </xf>
    <xf numFmtId="0" fontId="55" fillId="0" borderId="0" xfId="0" applyFont="1" applyAlignment="1" applyProtection="1">
      <alignment horizontal="left"/>
    </xf>
    <xf numFmtId="170" fontId="38" fillId="0" borderId="0" xfId="0" applyNumberFormat="1" applyFont="1" applyProtection="1"/>
    <xf numFmtId="0" fontId="38" fillId="0" borderId="0" xfId="0" applyFont="1" applyProtection="1"/>
    <xf numFmtId="0" fontId="38" fillId="0" borderId="0" xfId="0" applyFont="1" applyAlignment="1" applyProtection="1">
      <alignment horizontal="left"/>
    </xf>
    <xf numFmtId="168" fontId="38" fillId="0" borderId="0" xfId="3" applyNumberFormat="1" applyFont="1" applyAlignment="1" applyProtection="1">
      <alignment horizontal="right"/>
    </xf>
    <xf numFmtId="0" fontId="24" fillId="0" borderId="0" xfId="0" applyFont="1" applyProtection="1"/>
    <xf numFmtId="49" fontId="38" fillId="0" borderId="0" xfId="0" applyNumberFormat="1" applyFont="1" applyAlignment="1" applyProtection="1">
      <alignment horizontal="center"/>
    </xf>
    <xf numFmtId="0" fontId="38" fillId="0" borderId="0" xfId="0" applyFont="1" applyAlignment="1" applyProtection="1">
      <alignment horizontal="right"/>
    </xf>
    <xf numFmtId="0" fontId="38" fillId="0" borderId="0" xfId="0" quotePrefix="1" applyFont="1" applyAlignment="1" applyProtection="1">
      <alignment horizontal="center"/>
    </xf>
    <xf numFmtId="0" fontId="38" fillId="0" borderId="0" xfId="0" applyFont="1" applyAlignment="1" applyProtection="1">
      <alignment horizontal="center"/>
    </xf>
    <xf numFmtId="0" fontId="24" fillId="0" borderId="0" xfId="0" applyFont="1" applyAlignment="1" applyProtection="1">
      <alignment horizontal="right"/>
    </xf>
    <xf numFmtId="168" fontId="24" fillId="0" borderId="0" xfId="3" applyNumberFormat="1" applyFont="1" applyAlignment="1" applyProtection="1">
      <alignment horizontal="center"/>
    </xf>
    <xf numFmtId="168" fontId="38" fillId="0" borderId="0" xfId="3" applyNumberFormat="1" applyFont="1" applyProtection="1"/>
    <xf numFmtId="37" fontId="38" fillId="0" borderId="0" xfId="0" applyNumberFormat="1" applyFont="1" applyProtection="1"/>
    <xf numFmtId="168" fontId="38" fillId="0" borderId="0" xfId="3" applyNumberFormat="1" applyFont="1" applyBorder="1" applyAlignment="1" applyProtection="1">
      <alignment horizontal="right"/>
    </xf>
    <xf numFmtId="37" fontId="38" fillId="0" borderId="0" xfId="0" applyNumberFormat="1" applyFont="1" applyBorder="1" applyProtection="1"/>
    <xf numFmtId="168" fontId="38" fillId="0" borderId="2" xfId="3" applyNumberFormat="1" applyFont="1" applyBorder="1" applyAlignment="1" applyProtection="1">
      <alignment horizontal="right"/>
    </xf>
    <xf numFmtId="9" fontId="24" fillId="0" borderId="0" xfId="3" applyFont="1"/>
    <xf numFmtId="0" fontId="37" fillId="0" borderId="0" xfId="0" applyFont="1" applyProtection="1"/>
    <xf numFmtId="168" fontId="55" fillId="0" borderId="3" xfId="3" applyNumberFormat="1" applyFont="1" applyBorder="1" applyAlignment="1" applyProtection="1">
      <alignment horizontal="right"/>
    </xf>
    <xf numFmtId="169" fontId="24" fillId="0" borderId="0" xfId="3" applyNumberFormat="1" applyFont="1"/>
    <xf numFmtId="168" fontId="38" fillId="0" borderId="0" xfId="0" applyNumberFormat="1" applyFont="1" applyProtection="1"/>
    <xf numFmtId="168" fontId="38" fillId="0" borderId="0" xfId="0" applyNumberFormat="1" applyFont="1" applyAlignment="1" applyProtection="1">
      <alignment horizontal="right"/>
    </xf>
    <xf numFmtId="0" fontId="55" fillId="0" borderId="0" xfId="0" applyFont="1" applyFill="1" applyBorder="1" applyAlignment="1" applyProtection="1">
      <alignment horizontal="left"/>
    </xf>
    <xf numFmtId="170" fontId="38" fillId="0" borderId="0" xfId="0" applyNumberFormat="1" applyFont="1" applyFill="1" applyBorder="1" applyProtection="1"/>
    <xf numFmtId="0" fontId="38" fillId="0" borderId="0" xfId="0" applyFont="1" applyFill="1" applyBorder="1" applyProtection="1"/>
    <xf numFmtId="0" fontId="38" fillId="0" borderId="0" xfId="0" applyFont="1" applyFill="1" applyBorder="1" applyAlignment="1" applyProtection="1">
      <alignment horizontal="left"/>
    </xf>
    <xf numFmtId="168" fontId="38" fillId="0" borderId="0" xfId="3" applyNumberFormat="1" applyFont="1" applyFill="1" applyBorder="1" applyAlignment="1" applyProtection="1">
      <alignment horizontal="right"/>
    </xf>
    <xf numFmtId="49" fontId="38" fillId="0" borderId="0" xfId="0" applyNumberFormat="1" applyFont="1" applyFill="1" applyBorder="1" applyAlignment="1" applyProtection="1">
      <alignment horizontal="center"/>
    </xf>
    <xf numFmtId="0" fontId="38" fillId="0" borderId="0" xfId="0" applyFont="1" applyFill="1" applyBorder="1" applyAlignment="1" applyProtection="1">
      <alignment horizontal="right"/>
    </xf>
    <xf numFmtId="0" fontId="38" fillId="0" borderId="0" xfId="0" applyFont="1" applyFill="1" applyBorder="1" applyAlignment="1" applyProtection="1">
      <alignment horizontal="center"/>
    </xf>
    <xf numFmtId="9" fontId="24" fillId="0" borderId="0" xfId="3" applyFont="1" applyFill="1" applyBorder="1"/>
    <xf numFmtId="168" fontId="24" fillId="0" borderId="0" xfId="0" applyNumberFormat="1" applyFont="1" applyFill="1" applyBorder="1"/>
    <xf numFmtId="0" fontId="24" fillId="0" borderId="0" xfId="0" applyFont="1" applyFill="1" applyBorder="1" applyAlignment="1" applyProtection="1">
      <alignment horizontal="right"/>
    </xf>
    <xf numFmtId="168" fontId="24" fillId="0" borderId="0" xfId="3" applyNumberFormat="1" applyFont="1" applyFill="1" applyBorder="1" applyAlignment="1" applyProtection="1">
      <alignment horizontal="right"/>
    </xf>
    <xf numFmtId="168" fontId="24" fillId="0" borderId="0" xfId="3" applyNumberFormat="1" applyFont="1" applyFill="1" applyBorder="1" applyAlignment="1" applyProtection="1">
      <alignment horizontal="center"/>
    </xf>
    <xf numFmtId="168" fontId="38" fillId="0" borderId="0" xfId="3" applyNumberFormat="1" applyFont="1" applyFill="1" applyBorder="1" applyProtection="1"/>
    <xf numFmtId="37" fontId="38" fillId="0" borderId="0" xfId="0" applyNumberFormat="1" applyFont="1" applyFill="1" applyBorder="1" applyProtection="1"/>
    <xf numFmtId="166" fontId="24" fillId="0" borderId="0" xfId="3" applyNumberFormat="1" applyFont="1" applyFill="1" applyBorder="1"/>
    <xf numFmtId="0" fontId="37" fillId="0" borderId="0" xfId="0" applyFont="1" applyFill="1" applyBorder="1" applyProtection="1"/>
    <xf numFmtId="168" fontId="55" fillId="0" borderId="0" xfId="3" applyNumberFormat="1" applyFont="1" applyFill="1" applyBorder="1" applyAlignment="1" applyProtection="1">
      <alignment horizontal="right"/>
    </xf>
    <xf numFmtId="0" fontId="24" fillId="0" borderId="0" xfId="0" applyFont="1" applyFill="1" applyBorder="1" applyAlignment="1">
      <alignment horizontal="right"/>
    </xf>
    <xf numFmtId="169" fontId="24" fillId="0" borderId="0" xfId="3" applyNumberFormat="1" applyFont="1" applyFill="1" applyBorder="1"/>
    <xf numFmtId="168" fontId="38" fillId="0" borderId="0" xfId="0" applyNumberFormat="1" applyFont="1" applyFill="1" applyBorder="1" applyProtection="1"/>
    <xf numFmtId="168" fontId="38" fillId="0" borderId="0" xfId="0" applyNumberFormat="1" applyFont="1" applyFill="1" applyBorder="1" applyAlignment="1" applyProtection="1">
      <alignment horizontal="right"/>
    </xf>
    <xf numFmtId="0" fontId="57" fillId="0" borderId="0" xfId="0" applyFont="1" applyAlignment="1" applyProtection="1"/>
    <xf numFmtId="37" fontId="34" fillId="0" borderId="0" xfId="0" applyNumberFormat="1" applyFont="1" applyAlignment="1" applyProtection="1">
      <alignment horizontal="center"/>
    </xf>
    <xf numFmtId="37" fontId="34" fillId="0" borderId="0" xfId="0" applyNumberFormat="1" applyFont="1" applyProtection="1"/>
    <xf numFmtId="0" fontId="57" fillId="0" borderId="0" xfId="0" applyFont="1" applyProtection="1"/>
    <xf numFmtId="0" fontId="34" fillId="0" borderId="0" xfId="0" applyFont="1" applyProtection="1"/>
    <xf numFmtId="167" fontId="34" fillId="0" borderId="0" xfId="2" applyNumberFormat="1" applyFont="1" applyProtection="1"/>
    <xf numFmtId="168" fontId="34" fillId="0" borderId="0" xfId="3" applyNumberFormat="1" applyFont="1" applyProtection="1"/>
    <xf numFmtId="37" fontId="34" fillId="0" borderId="0" xfId="0" applyNumberFormat="1" applyFont="1" applyFill="1" applyProtection="1"/>
    <xf numFmtId="37" fontId="57" fillId="0" borderId="0" xfId="0" applyNumberFormat="1" applyFont="1" applyFill="1" applyProtection="1"/>
    <xf numFmtId="168" fontId="34" fillId="0" borderId="0" xfId="3" applyNumberFormat="1" applyFont="1" applyFill="1" applyProtection="1"/>
    <xf numFmtId="167" fontId="57" fillId="0" borderId="3" xfId="2" applyNumberFormat="1" applyFont="1" applyFill="1" applyBorder="1" applyProtection="1"/>
    <xf numFmtId="0" fontId="26" fillId="0" borderId="0" xfId="0" applyFont="1" applyFill="1" applyAlignment="1" applyProtection="1">
      <alignment horizontal="left"/>
    </xf>
    <xf numFmtId="0" fontId="19" fillId="0" borderId="0" xfId="0" applyFont="1" applyFill="1" applyProtection="1"/>
    <xf numFmtId="5" fontId="19" fillId="0" borderId="0" xfId="0" applyNumberFormat="1" applyFont="1" applyFill="1" applyProtection="1"/>
    <xf numFmtId="49" fontId="19" fillId="0" borderId="0" xfId="0" applyNumberFormat="1" applyFont="1" applyFill="1" applyAlignment="1" applyProtection="1">
      <alignment horizontal="center"/>
    </xf>
    <xf numFmtId="0" fontId="19" fillId="0" borderId="0" xfId="0" applyFont="1" applyFill="1" applyAlignment="1" applyProtection="1">
      <alignment horizontal="center"/>
    </xf>
    <xf numFmtId="0" fontId="31" fillId="0" borderId="0" xfId="0" applyFont="1" applyFill="1" applyAlignment="1" applyProtection="1">
      <alignment horizontal="center"/>
    </xf>
    <xf numFmtId="0" fontId="19" fillId="0" borderId="0" xfId="0" applyFont="1" applyFill="1" applyAlignment="1" applyProtection="1">
      <alignment horizontal="right"/>
    </xf>
    <xf numFmtId="0" fontId="34" fillId="0" borderId="0" xfId="0" applyFont="1" applyFill="1" applyProtection="1"/>
    <xf numFmtId="167" fontId="34" fillId="0" borderId="0" xfId="2" applyNumberFormat="1" applyFont="1" applyFill="1" applyProtection="1"/>
    <xf numFmtId="167" fontId="19" fillId="0" borderId="0" xfId="2" applyNumberFormat="1" applyFont="1" applyFill="1" applyProtection="1"/>
    <xf numFmtId="167" fontId="19" fillId="0" borderId="0" xfId="2" applyNumberFormat="1" applyFont="1" applyFill="1"/>
    <xf numFmtId="5" fontId="19" fillId="0" borderId="0" xfId="0" applyNumberFormat="1" applyFont="1" applyFill="1"/>
    <xf numFmtId="37" fontId="26" fillId="0" borderId="5" xfId="0" applyNumberFormat="1" applyFont="1" applyFill="1" applyBorder="1" applyAlignment="1" applyProtection="1">
      <alignment horizontal="right"/>
    </xf>
    <xf numFmtId="167" fontId="34" fillId="0" borderId="5" xfId="2" applyNumberFormat="1" applyFont="1" applyFill="1" applyBorder="1" applyProtection="1"/>
    <xf numFmtId="167" fontId="19" fillId="0" borderId="2" xfId="2" applyNumberFormat="1" applyFont="1" applyFill="1" applyBorder="1" applyProtection="1"/>
    <xf numFmtId="167" fontId="19" fillId="0" borderId="5" xfId="2" applyNumberFormat="1" applyFont="1" applyFill="1" applyBorder="1" applyProtection="1"/>
    <xf numFmtId="10" fontId="19" fillId="0" borderId="0" xfId="2" applyNumberFormat="1" applyFont="1" applyFill="1" applyProtection="1"/>
    <xf numFmtId="37" fontId="19" fillId="0" borderId="0" xfId="0" applyNumberFormat="1" applyFont="1" applyFill="1" applyProtection="1"/>
    <xf numFmtId="167" fontId="19" fillId="0" borderId="1" xfId="2" applyNumberFormat="1" applyFont="1" applyFill="1" applyBorder="1" applyProtection="1"/>
    <xf numFmtId="37" fontId="19" fillId="0" borderId="6" xfId="0" applyNumberFormat="1" applyFont="1" applyFill="1" applyBorder="1" applyAlignment="1" applyProtection="1">
      <alignment horizontal="right"/>
    </xf>
    <xf numFmtId="167" fontId="34" fillId="0" borderId="6" xfId="2" applyNumberFormat="1" applyFont="1" applyFill="1" applyBorder="1" applyProtection="1"/>
    <xf numFmtId="167" fontId="19" fillId="0" borderId="6" xfId="2" applyNumberFormat="1" applyFont="1" applyFill="1" applyBorder="1" applyProtection="1"/>
    <xf numFmtId="37" fontId="19" fillId="0" borderId="0" xfId="0" applyNumberFormat="1" applyFont="1" applyFill="1" applyBorder="1" applyAlignment="1" applyProtection="1">
      <alignment horizontal="right"/>
    </xf>
    <xf numFmtId="167" fontId="34" fillId="0" borderId="0" xfId="2" applyNumberFormat="1" applyFont="1" applyFill="1" applyBorder="1" applyProtection="1"/>
    <xf numFmtId="167" fontId="19" fillId="0" borderId="0" xfId="2" applyNumberFormat="1" applyFont="1" applyFill="1" applyBorder="1" applyProtection="1"/>
    <xf numFmtId="37" fontId="19" fillId="0" borderId="5" xfId="0" applyNumberFormat="1" applyFont="1" applyFill="1" applyBorder="1" applyAlignment="1" applyProtection="1">
      <alignment horizontal="right"/>
    </xf>
    <xf numFmtId="0" fontId="26" fillId="0" borderId="7" xfId="0" applyFont="1" applyFill="1" applyBorder="1" applyAlignment="1" applyProtection="1">
      <alignment horizontal="right"/>
    </xf>
    <xf numFmtId="167" fontId="34" fillId="0" borderId="7" xfId="2" applyNumberFormat="1" applyFont="1" applyFill="1" applyBorder="1" applyProtection="1"/>
    <xf numFmtId="167" fontId="26" fillId="0" borderId="7" xfId="2" applyNumberFormat="1" applyFont="1" applyFill="1" applyBorder="1" applyProtection="1"/>
    <xf numFmtId="167" fontId="34" fillId="0" borderId="9" xfId="2" applyNumberFormat="1" applyFont="1" applyFill="1" applyBorder="1" applyProtection="1"/>
    <xf numFmtId="0" fontId="36" fillId="0" borderId="8" xfId="0" applyFont="1" applyFill="1" applyBorder="1" applyProtection="1"/>
    <xf numFmtId="166" fontId="57" fillId="0" borderId="8" xfId="0" applyNumberFormat="1" applyFont="1" applyFill="1" applyBorder="1" applyProtection="1"/>
    <xf numFmtId="167" fontId="19" fillId="0" borderId="12" xfId="2" applyNumberFormat="1" applyFont="1" applyFill="1" applyBorder="1" applyProtection="1"/>
    <xf numFmtId="166" fontId="26" fillId="0" borderId="8" xfId="0" applyNumberFormat="1" applyFont="1" applyFill="1" applyBorder="1" applyProtection="1"/>
    <xf numFmtId="168" fontId="19" fillId="0" borderId="8" xfId="0" applyNumberFormat="1" applyFont="1" applyFill="1" applyBorder="1" applyProtection="1"/>
    <xf numFmtId="0" fontId="34" fillId="0" borderId="12" xfId="0" applyFont="1" applyFill="1" applyBorder="1" applyProtection="1"/>
    <xf numFmtId="10" fontId="19" fillId="0" borderId="0" xfId="0" applyNumberFormat="1" applyFont="1" applyFill="1" applyProtection="1"/>
    <xf numFmtId="167" fontId="34" fillId="0" borderId="10" xfId="2" applyNumberFormat="1" applyFont="1" applyFill="1" applyBorder="1" applyProtection="1"/>
    <xf numFmtId="167" fontId="19" fillId="0" borderId="10" xfId="2" applyNumberFormat="1" applyFont="1" applyFill="1" applyBorder="1" applyProtection="1"/>
    <xf numFmtId="37" fontId="19" fillId="0" borderId="5" xfId="0" applyNumberFormat="1" applyFont="1" applyFill="1" applyBorder="1" applyProtection="1"/>
    <xf numFmtId="37" fontId="19" fillId="0" borderId="7" xfId="0" applyNumberFormat="1" applyFont="1" applyFill="1" applyBorder="1" applyProtection="1"/>
    <xf numFmtId="167" fontId="19" fillId="0" borderId="7" xfId="2" applyNumberFormat="1" applyFont="1" applyFill="1" applyBorder="1" applyProtection="1"/>
    <xf numFmtId="0" fontId="19" fillId="0" borderId="0" xfId="0" applyFont="1" applyFill="1" applyAlignment="1" applyProtection="1"/>
    <xf numFmtId="171" fontId="19" fillId="0" borderId="0" xfId="1" applyNumberFormat="1" applyFont="1" applyFill="1" applyAlignment="1" applyProtection="1">
      <alignment horizontal="center"/>
    </xf>
    <xf numFmtId="171" fontId="19" fillId="0" borderId="0" xfId="1" applyNumberFormat="1" applyFont="1" applyFill="1" applyAlignment="1">
      <alignment horizontal="center"/>
    </xf>
    <xf numFmtId="2" fontId="19" fillId="0" borderId="0" xfId="1" applyNumberFormat="1" applyFont="1" applyFill="1" applyAlignment="1">
      <alignment horizontal="center"/>
    </xf>
    <xf numFmtId="164" fontId="19" fillId="0" borderId="0" xfId="1" applyNumberFormat="1" applyFont="1" applyFill="1" applyProtection="1"/>
    <xf numFmtId="37" fontId="24" fillId="0" borderId="0" xfId="4" applyNumberFormat="1" applyFont="1"/>
    <xf numFmtId="0" fontId="17" fillId="0" borderId="0" xfId="0" applyFont="1" applyFill="1" applyAlignment="1">
      <alignment horizontal="center" wrapText="1"/>
    </xf>
    <xf numFmtId="0" fontId="51" fillId="0" borderId="0" xfId="0" applyFont="1" applyFill="1" applyAlignment="1">
      <alignment horizontal="center" wrapText="1"/>
    </xf>
    <xf numFmtId="37" fontId="17" fillId="0" borderId="0" xfId="0" applyNumberFormat="1" applyFont="1" applyFill="1"/>
    <xf numFmtId="37" fontId="19" fillId="0" borderId="0" xfId="4" applyNumberFormat="1" applyFont="1" applyBorder="1"/>
    <xf numFmtId="37" fontId="51" fillId="0" borderId="0" xfId="0" applyNumberFormat="1" applyFont="1" applyFill="1"/>
    <xf numFmtId="37" fontId="24" fillId="0" borderId="0" xfId="4" applyNumberFormat="1" applyFont="1" applyBorder="1"/>
    <xf numFmtId="0" fontId="28" fillId="0" borderId="0" xfId="0" applyFont="1" applyFill="1" applyBorder="1"/>
    <xf numFmtId="0" fontId="19" fillId="0" borderId="0" xfId="1" applyNumberFormat="1" applyFont="1" applyFill="1" applyBorder="1" applyProtection="1"/>
    <xf numFmtId="0" fontId="19" fillId="0" borderId="0" xfId="3" applyNumberFormat="1" applyFont="1" applyFill="1" applyBorder="1" applyProtection="1"/>
    <xf numFmtId="164" fontId="28" fillId="0" borderId="0" xfId="0" applyNumberFormat="1" applyFont="1"/>
    <xf numFmtId="0" fontId="51" fillId="0" borderId="0" xfId="0" applyNumberFormat="1" applyFont="1" applyFill="1" applyAlignment="1">
      <alignment horizontal="center"/>
    </xf>
    <xf numFmtId="10" fontId="34" fillId="0" borderId="0" xfId="3" applyNumberFormat="1" applyFont="1"/>
    <xf numFmtId="37" fontId="24" fillId="0" borderId="0" xfId="0" applyNumberFormat="1" applyFont="1" applyFill="1"/>
    <xf numFmtId="41" fontId="20" fillId="0" borderId="0" xfId="1" applyNumberFormat="1" applyFont="1" applyFill="1" applyProtection="1"/>
    <xf numFmtId="41" fontId="20" fillId="0" borderId="5" xfId="1" applyNumberFormat="1" applyFont="1" applyFill="1" applyBorder="1" applyProtection="1"/>
    <xf numFmtId="41" fontId="17" fillId="0" borderId="0" xfId="0" applyNumberFormat="1" applyFont="1" applyFill="1"/>
    <xf numFmtId="41" fontId="18" fillId="0" borderId="0" xfId="0" applyNumberFormat="1" applyFont="1" applyFill="1" applyAlignment="1" applyProtection="1">
      <alignment horizontal="left"/>
    </xf>
    <xf numFmtId="41" fontId="17" fillId="0" borderId="0" xfId="0" applyNumberFormat="1" applyFont="1" applyFill="1" applyProtection="1"/>
    <xf numFmtId="41" fontId="17" fillId="0" borderId="0" xfId="0" applyNumberFormat="1" applyFont="1"/>
    <xf numFmtId="41" fontId="17" fillId="0" borderId="0" xfId="0" applyNumberFormat="1" applyFont="1" applyFill="1" applyAlignment="1" applyProtection="1"/>
    <xf numFmtId="41" fontId="17" fillId="0" borderId="0" xfId="0" applyNumberFormat="1" applyFont="1" applyFill="1" applyAlignment="1">
      <alignment horizontal="right"/>
    </xf>
    <xf numFmtId="41" fontId="17" fillId="0" borderId="0" xfId="0" applyNumberFormat="1" applyFont="1" applyFill="1" applyAlignment="1" applyProtection="1">
      <alignment horizontal="right"/>
    </xf>
    <xf numFmtId="41" fontId="17" fillId="0" borderId="0" xfId="1" applyNumberFormat="1" applyFont="1" applyFill="1"/>
    <xf numFmtId="41" fontId="17" fillId="0" borderId="1" xfId="0" applyNumberFormat="1" applyFont="1" applyFill="1" applyBorder="1"/>
    <xf numFmtId="41" fontId="20" fillId="0" borderId="1" xfId="1" applyNumberFormat="1" applyFont="1" applyFill="1" applyBorder="1" applyProtection="1"/>
    <xf numFmtId="41" fontId="18" fillId="0" borderId="0" xfId="0" applyNumberFormat="1" applyFont="1" applyFill="1" applyAlignment="1" applyProtection="1">
      <alignment horizontal="right"/>
    </xf>
    <xf numFmtId="41" fontId="18" fillId="0" borderId="0" xfId="0" applyNumberFormat="1" applyFont="1" applyFill="1"/>
    <xf numFmtId="41" fontId="20" fillId="0" borderId="6" xfId="1" applyNumberFormat="1" applyFont="1" applyFill="1" applyBorder="1" applyProtection="1"/>
    <xf numFmtId="41" fontId="20" fillId="0" borderId="0" xfId="1" applyNumberFormat="1" applyFont="1" applyFill="1" applyBorder="1" applyProtection="1"/>
    <xf numFmtId="41" fontId="18" fillId="0" borderId="2" xfId="1" applyNumberFormat="1" applyFont="1" applyFill="1" applyBorder="1" applyProtection="1"/>
    <xf numFmtId="41" fontId="18" fillId="0" borderId="7" xfId="0" applyNumberFormat="1" applyFont="1" applyFill="1" applyBorder="1" applyAlignment="1" applyProtection="1">
      <alignment horizontal="right"/>
    </xf>
    <xf numFmtId="41" fontId="22" fillId="0" borderId="7" xfId="1" applyNumberFormat="1" applyFont="1" applyFill="1" applyBorder="1" applyProtection="1"/>
    <xf numFmtId="41" fontId="20" fillId="0" borderId="7" xfId="1" applyNumberFormat="1" applyFont="1" applyFill="1" applyBorder="1" applyProtection="1"/>
    <xf numFmtId="41" fontId="18" fillId="0" borderId="2" xfId="0" applyNumberFormat="1" applyFont="1" applyFill="1" applyBorder="1"/>
    <xf numFmtId="41" fontId="22" fillId="0" borderId="0" xfId="1" applyNumberFormat="1" applyFont="1" applyFill="1" applyProtection="1"/>
    <xf numFmtId="41" fontId="20" fillId="0" borderId="0" xfId="0" applyNumberFormat="1" applyFont="1" applyFill="1" applyProtection="1"/>
    <xf numFmtId="41" fontId="23" fillId="0" borderId="8" xfId="0" applyNumberFormat="1" applyFont="1" applyFill="1" applyBorder="1" applyProtection="1"/>
    <xf numFmtId="41" fontId="17" fillId="0" borderId="12" xfId="0" applyNumberFormat="1" applyFont="1" applyFill="1" applyBorder="1"/>
    <xf numFmtId="41" fontId="20" fillId="0" borderId="8" xfId="0" applyNumberFormat="1" applyFont="1" applyFill="1" applyBorder="1" applyProtection="1"/>
    <xf numFmtId="41" fontId="17" fillId="0" borderId="5" xfId="1" applyNumberFormat="1" applyFont="1" applyFill="1" applyBorder="1" applyProtection="1"/>
    <xf numFmtId="9" fontId="20" fillId="0" borderId="0" xfId="3" applyNumberFormat="1" applyFont="1" applyFill="1" applyProtection="1"/>
    <xf numFmtId="41" fontId="17" fillId="0" borderId="0" xfId="1" applyNumberFormat="1" applyFont="1" applyFill="1" applyProtection="1"/>
    <xf numFmtId="164" fontId="37" fillId="0" borderId="3" xfId="0" applyNumberFormat="1" applyFont="1" applyFill="1" applyBorder="1" applyAlignment="1">
      <alignment horizontal="right"/>
    </xf>
    <xf numFmtId="10" fontId="34" fillId="0" borderId="0" xfId="3" applyNumberFormat="1" applyFont="1" applyFill="1"/>
    <xf numFmtId="10" fontId="34" fillId="0" borderId="0" xfId="3" applyNumberFormat="1" applyFont="1" applyFill="1" applyProtection="1"/>
    <xf numFmtId="0" fontId="19" fillId="0" borderId="1" xfId="0" applyFont="1" applyFill="1" applyBorder="1" applyProtection="1"/>
    <xf numFmtId="167" fontId="34" fillId="0" borderId="1" xfId="2" applyNumberFormat="1" applyFont="1" applyFill="1" applyBorder="1" applyProtection="1"/>
    <xf numFmtId="0" fontId="17" fillId="0" borderId="0" xfId="0" applyFont="1" applyFill="1" applyAlignment="1" applyProtection="1">
      <alignment horizontal="center"/>
    </xf>
    <xf numFmtId="0" fontId="51" fillId="0" borderId="0" xfId="0" applyFont="1" applyFill="1" applyAlignment="1" applyProtection="1">
      <alignment horizontal="center"/>
    </xf>
    <xf numFmtId="41" fontId="17" fillId="0" borderId="0" xfId="0" applyNumberFormat="1" applyFont="1" applyFill="1" applyAlignment="1" applyProtection="1">
      <alignment horizontal="center"/>
    </xf>
    <xf numFmtId="0" fontId="24" fillId="0" borderId="13" xfId="0" quotePrefix="1" applyFont="1" applyBorder="1" applyAlignment="1">
      <alignment horizontal="left"/>
    </xf>
    <xf numFmtId="3" fontId="24" fillId="0" borderId="1" xfId="0" applyNumberFormat="1" applyFont="1" applyBorder="1" applyAlignment="1">
      <alignment horizontal="center"/>
    </xf>
    <xf numFmtId="0" fontId="61" fillId="0" borderId="0" xfId="10" applyFont="1" applyBorder="1"/>
    <xf numFmtId="0" fontId="62" fillId="0" borderId="0" xfId="10" applyFont="1" applyBorder="1"/>
    <xf numFmtId="0" fontId="62" fillId="0" borderId="0" xfId="10" applyFont="1" applyBorder="1" applyAlignment="1">
      <alignment horizontal="center"/>
    </xf>
    <xf numFmtId="164" fontId="62" fillId="0" borderId="0" xfId="6" applyNumberFormat="1" applyFont="1" applyBorder="1" applyAlignment="1">
      <alignment horizontal="center"/>
    </xf>
    <xf numFmtId="0" fontId="62" fillId="0" borderId="0" xfId="10" applyFont="1" applyAlignment="1">
      <alignment horizontal="center"/>
    </xf>
    <xf numFmtId="0" fontId="3" fillId="0" borderId="0" xfId="0" applyFont="1" applyBorder="1"/>
    <xf numFmtId="164" fontId="62" fillId="0" borderId="0" xfId="6" applyNumberFormat="1" applyFont="1" applyFill="1" applyBorder="1" applyAlignment="1">
      <alignment horizontal="center"/>
    </xf>
    <xf numFmtId="166" fontId="62" fillId="0" borderId="0" xfId="10" applyNumberFormat="1" applyFont="1" applyBorder="1" applyAlignment="1">
      <alignment horizontal="center"/>
    </xf>
    <xf numFmtId="166" fontId="62" fillId="0" borderId="0" xfId="7" applyNumberFormat="1" applyFont="1" applyAlignment="1">
      <alignment horizontal="center"/>
    </xf>
    <xf numFmtId="0" fontId="62" fillId="0" borderId="0" xfId="10" applyFont="1"/>
    <xf numFmtId="164" fontId="62" fillId="0" borderId="3" xfId="10" applyNumberFormat="1" applyFont="1" applyFill="1" applyBorder="1"/>
    <xf numFmtId="166" fontId="62" fillId="0" borderId="0" xfId="10" applyNumberFormat="1" applyFont="1"/>
    <xf numFmtId="0" fontId="62" fillId="0" borderId="0" xfId="10" applyFont="1" applyFill="1" applyBorder="1"/>
    <xf numFmtId="166" fontId="62" fillId="0" borderId="0" xfId="10" applyNumberFormat="1" applyFont="1" applyBorder="1"/>
    <xf numFmtId="164" fontId="62" fillId="0" borderId="0" xfId="6" applyNumberFormat="1" applyFont="1" applyFill="1" applyBorder="1"/>
    <xf numFmtId="0" fontId="62" fillId="0" borderId="0" xfId="10" quotePrefix="1" applyFont="1" applyBorder="1" applyAlignment="1">
      <alignment horizontal="center"/>
    </xf>
    <xf numFmtId="0" fontId="3" fillId="0" borderId="0" xfId="0" applyFont="1" applyAlignment="1">
      <alignment horizontal="left"/>
    </xf>
    <xf numFmtId="0" fontId="3" fillId="0" borderId="0" xfId="0" applyFont="1"/>
    <xf numFmtId="3" fontId="62" fillId="0" borderId="0" xfId="10" applyNumberFormat="1" applyFont="1" applyBorder="1" applyAlignment="1">
      <alignment horizontal="center"/>
    </xf>
    <xf numFmtId="164" fontId="62" fillId="0" borderId="3" xfId="6" applyNumberFormat="1" applyFont="1" applyBorder="1"/>
    <xf numFmtId="164" fontId="62" fillId="0" borderId="0" xfId="6" applyNumberFormat="1" applyFont="1" applyBorder="1"/>
    <xf numFmtId="168" fontId="62" fillId="0" borderId="0" xfId="7" applyNumberFormat="1" applyFont="1" applyAlignment="1">
      <alignment horizontal="center"/>
    </xf>
    <xf numFmtId="0" fontId="63" fillId="0" borderId="0" xfId="26" applyFont="1" applyFill="1" applyBorder="1"/>
    <xf numFmtId="0" fontId="4" fillId="0" borderId="0" xfId="26" applyFill="1"/>
    <xf numFmtId="168" fontId="4" fillId="0" borderId="0" xfId="3" applyNumberFormat="1" applyFont="1" applyFill="1"/>
    <xf numFmtId="0" fontId="4" fillId="0" borderId="0" xfId="26" applyFill="1" applyAlignment="1">
      <alignment horizontal="center"/>
    </xf>
    <xf numFmtId="0" fontId="4" fillId="0" borderId="0" xfId="26" applyFont="1" applyFill="1" applyBorder="1"/>
    <xf numFmtId="0" fontId="0" fillId="0" borderId="0" xfId="0" applyFill="1"/>
    <xf numFmtId="168" fontId="63" fillId="0" borderId="0" xfId="3" applyNumberFormat="1" applyFont="1" applyFill="1" applyBorder="1"/>
    <xf numFmtId="0" fontId="63" fillId="0" borderId="0" xfId="26" applyFont="1" applyFill="1" applyBorder="1" applyAlignment="1">
      <alignment horizontal="center"/>
    </xf>
    <xf numFmtId="166" fontId="63" fillId="0" borderId="0" xfId="16" applyNumberFormat="1" applyFont="1" applyFill="1" applyBorder="1"/>
    <xf numFmtId="178" fontId="63" fillId="0" borderId="0" xfId="22" applyNumberFormat="1" applyFont="1" applyFill="1" applyBorder="1"/>
    <xf numFmtId="0" fontId="64" fillId="0" borderId="1" xfId="26" applyFont="1" applyFill="1" applyBorder="1"/>
    <xf numFmtId="0" fontId="65" fillId="0" borderId="31" xfId="26" applyFont="1" applyFill="1" applyBorder="1" applyAlignment="1">
      <alignment vertical="center" wrapText="1"/>
    </xf>
    <xf numFmtId="0" fontId="4" fillId="0" borderId="0" xfId="26" applyFill="1" applyBorder="1" applyAlignment="1">
      <alignment horizontal="center"/>
    </xf>
    <xf numFmtId="0" fontId="63" fillId="0" borderId="30" xfId="26" applyFont="1" applyFill="1" applyBorder="1" applyAlignment="1">
      <alignment horizontal="center"/>
    </xf>
    <xf numFmtId="168" fontId="63" fillId="0" borderId="30" xfId="3" applyNumberFormat="1" applyFont="1" applyFill="1" applyBorder="1" applyAlignment="1">
      <alignment horizontal="center"/>
    </xf>
    <xf numFmtId="0" fontId="0" fillId="0" borderId="0" xfId="0" applyFill="1" applyAlignment="1">
      <alignment horizontal="center"/>
    </xf>
    <xf numFmtId="0" fontId="66" fillId="0" borderId="30" xfId="0" applyFont="1" applyFill="1" applyBorder="1"/>
    <xf numFmtId="168" fontId="66" fillId="0" borderId="30" xfId="3" applyNumberFormat="1" applyFont="1" applyFill="1" applyBorder="1"/>
    <xf numFmtId="0" fontId="66" fillId="0" borderId="30" xfId="0" applyFont="1" applyFill="1" applyBorder="1" applyAlignment="1">
      <alignment horizontal="center"/>
    </xf>
    <xf numFmtId="0" fontId="66" fillId="0" borderId="0" xfId="0" applyFont="1" applyFill="1"/>
    <xf numFmtId="168" fontId="66" fillId="0" borderId="0" xfId="0" applyNumberFormat="1" applyFont="1" applyFill="1"/>
    <xf numFmtId="168" fontId="0" fillId="0" borderId="0" xfId="3" applyNumberFormat="1" applyFont="1" applyFill="1"/>
    <xf numFmtId="164" fontId="24" fillId="0" borderId="4" xfId="1" applyNumberFormat="1" applyFont="1" applyFill="1" applyBorder="1" applyAlignment="1">
      <alignment horizontal="center"/>
    </xf>
    <xf numFmtId="164" fontId="24" fillId="0" borderId="2" xfId="1" applyNumberFormat="1" applyFont="1" applyBorder="1"/>
    <xf numFmtId="164" fontId="19" fillId="0" borderId="0" xfId="4" applyNumberFormat="1" applyFont="1"/>
    <xf numFmtId="164" fontId="24" fillId="0" borderId="1" xfId="1" applyNumberFormat="1" applyFont="1" applyBorder="1" applyAlignment="1">
      <alignment horizontal="center"/>
    </xf>
    <xf numFmtId="0" fontId="24" fillId="0" borderId="18" xfId="4" applyFont="1" applyBorder="1" applyAlignment="1">
      <alignment horizontal="center"/>
    </xf>
    <xf numFmtId="166" fontId="19" fillId="0" borderId="0" xfId="3" applyNumberFormat="1" applyFont="1" applyBorder="1"/>
    <xf numFmtId="164" fontId="24" fillId="0" borderId="12" xfId="1" applyNumberFormat="1" applyFont="1" applyBorder="1"/>
    <xf numFmtId="0" fontId="24" fillId="0" borderId="0" xfId="0" quotePrefix="1" applyFont="1" applyBorder="1" applyAlignment="1" applyProtection="1">
      <alignment horizontal="left"/>
      <protection locked="0"/>
    </xf>
    <xf numFmtId="0" fontId="24" fillId="0" borderId="14" xfId="0" applyFont="1" applyBorder="1" applyAlignment="1" applyProtection="1">
      <alignment horizontal="center"/>
      <protection locked="0"/>
    </xf>
    <xf numFmtId="0" fontId="24" fillId="0" borderId="16" xfId="0" applyFont="1" applyBorder="1" applyAlignment="1" applyProtection="1">
      <alignment horizontal="center"/>
      <protection locked="0"/>
    </xf>
    <xf numFmtId="0" fontId="50" fillId="0" borderId="0" xfId="0" applyFont="1"/>
    <xf numFmtId="0" fontId="19" fillId="0" borderId="14" xfId="0" applyFont="1" applyBorder="1"/>
    <xf numFmtId="169" fontId="66" fillId="35" borderId="30" xfId="3" applyNumberFormat="1" applyFont="1" applyFill="1" applyBorder="1"/>
    <xf numFmtId="169" fontId="4" fillId="0" borderId="0" xfId="3" applyNumberFormat="1" applyFont="1" applyFill="1"/>
    <xf numFmtId="169" fontId="63" fillId="0" borderId="0" xfId="3" applyNumberFormat="1" applyFont="1" applyFill="1" applyBorder="1"/>
    <xf numFmtId="169" fontId="63" fillId="0" borderId="30" xfId="3" applyNumberFormat="1" applyFont="1" applyFill="1" applyBorder="1" applyAlignment="1">
      <alignment horizontal="center"/>
    </xf>
    <xf numFmtId="169" fontId="66" fillId="0" borderId="30" xfId="3" applyNumberFormat="1" applyFont="1" applyFill="1" applyBorder="1"/>
    <xf numFmtId="169" fontId="0" fillId="0" borderId="0" xfId="3" applyNumberFormat="1" applyFont="1" applyFill="1"/>
    <xf numFmtId="0" fontId="24" fillId="0" borderId="14" xfId="4" applyFont="1" applyBorder="1"/>
    <xf numFmtId="3" fontId="24" fillId="0" borderId="1" xfId="4" applyNumberFormat="1" applyFont="1" applyBorder="1" applyAlignment="1">
      <alignment horizontal="center"/>
    </xf>
    <xf numFmtId="0" fontId="19" fillId="0" borderId="18" xfId="4" applyFont="1" applyBorder="1"/>
    <xf numFmtId="164" fontId="24" fillId="0" borderId="12" xfId="1" applyNumberFormat="1" applyFont="1" applyBorder="1" applyAlignment="1">
      <alignment horizontal="center"/>
    </xf>
    <xf numFmtId="0" fontId="24" fillId="0" borderId="0" xfId="0" applyFont="1" applyBorder="1" applyAlignment="1"/>
    <xf numFmtId="37" fontId="24" fillId="0" borderId="0" xfId="0" applyNumberFormat="1" applyFont="1" applyAlignment="1">
      <alignment horizontal="right"/>
    </xf>
    <xf numFmtId="37" fontId="24" fillId="0" borderId="0" xfId="1" applyNumberFormat="1" applyFont="1" applyBorder="1" applyAlignment="1">
      <alignment horizontal="right"/>
    </xf>
    <xf numFmtId="41" fontId="24" fillId="0" borderId="0" xfId="0" applyNumberFormat="1" applyFont="1" applyBorder="1" applyAlignment="1">
      <alignment horizontal="right"/>
    </xf>
    <xf numFmtId="37" fontId="24" fillId="0" borderId="0" xfId="1" applyNumberFormat="1" applyFont="1" applyAlignment="1">
      <alignment horizontal="right"/>
    </xf>
    <xf numFmtId="0" fontId="24" fillId="0" borderId="0" xfId="13" applyFont="1"/>
    <xf numFmtId="44" fontId="24" fillId="0" borderId="0" xfId="2" applyFont="1" applyAlignment="1">
      <alignment horizontal="right"/>
    </xf>
    <xf numFmtId="43" fontId="24" fillId="0" borderId="0" xfId="1" applyFont="1" applyAlignment="1">
      <alignment horizontal="right"/>
    </xf>
    <xf numFmtId="8" fontId="24" fillId="0" borderId="0" xfId="11" applyNumberFormat="1" applyFont="1"/>
    <xf numFmtId="0" fontId="24" fillId="0" borderId="0" xfId="11" applyFont="1" applyBorder="1" applyAlignment="1">
      <alignment horizontal="left"/>
    </xf>
    <xf numFmtId="44" fontId="24" fillId="0" borderId="0" xfId="2" applyFont="1"/>
    <xf numFmtId="0" fontId="24" fillId="0" borderId="0" xfId="11" applyFont="1" applyAlignment="1">
      <alignment horizontal="left"/>
    </xf>
    <xf numFmtId="0" fontId="24" fillId="0" borderId="0" xfId="11" applyFont="1" applyBorder="1" applyAlignment="1">
      <alignment horizontal="left" indent="1"/>
    </xf>
    <xf numFmtId="168" fontId="24" fillId="0" borderId="0" xfId="3" applyNumberFormat="1" applyFont="1" applyBorder="1" applyAlignment="1">
      <alignment horizontal="center"/>
    </xf>
    <xf numFmtId="41" fontId="37" fillId="0" borderId="0" xfId="1" applyNumberFormat="1" applyFont="1" applyBorder="1" applyAlignment="1">
      <alignment horizontal="center"/>
    </xf>
    <xf numFmtId="0" fontId="24" fillId="0" borderId="0" xfId="11" quotePrefix="1" applyFont="1" applyBorder="1" applyAlignment="1">
      <alignment horizontal="left"/>
    </xf>
    <xf numFmtId="0" fontId="24" fillId="0" borderId="0" xfId="11" applyNumberFormat="1" applyFont="1" applyBorder="1" applyAlignment="1">
      <alignment horizontal="center"/>
    </xf>
    <xf numFmtId="8" fontId="24" fillId="0" borderId="0" xfId="11" applyNumberFormat="1" applyFont="1" applyBorder="1"/>
    <xf numFmtId="0" fontId="37" fillId="0" borderId="0" xfId="11" applyFont="1" applyBorder="1"/>
    <xf numFmtId="0" fontId="41" fillId="0" borderId="0" xfId="11" applyFont="1" applyBorder="1" applyAlignment="1">
      <alignment horizontal="center"/>
    </xf>
    <xf numFmtId="0" fontId="24" fillId="0" borderId="0" xfId="11" applyFont="1" applyAlignment="1">
      <alignment horizontal="right"/>
    </xf>
    <xf numFmtId="0" fontId="24" fillId="0" borderId="0" xfId="11" applyFont="1" applyBorder="1" applyAlignment="1"/>
    <xf numFmtId="0" fontId="24" fillId="0" borderId="13" xfId="11" quotePrefix="1" applyFont="1" applyBorder="1"/>
    <xf numFmtId="0" fontId="24" fillId="0" borderId="11" xfId="13" applyFont="1" applyBorder="1"/>
    <xf numFmtId="0" fontId="24" fillId="0" borderId="11" xfId="13" applyFont="1" applyBorder="1" applyAlignment="1">
      <alignment horizontal="center"/>
    </xf>
    <xf numFmtId="0" fontId="24" fillId="0" borderId="14" xfId="11" applyFont="1" applyBorder="1" applyAlignment="1">
      <alignment horizontal="center"/>
    </xf>
    <xf numFmtId="0" fontId="24" fillId="0" borderId="15" xfId="11" applyFont="1" applyBorder="1"/>
    <xf numFmtId="0" fontId="24" fillId="0" borderId="16" xfId="11" applyFont="1" applyBorder="1" applyAlignment="1">
      <alignment horizontal="center"/>
    </xf>
    <xf numFmtId="0" fontId="24" fillId="0" borderId="17" xfId="11" applyFont="1" applyBorder="1"/>
    <xf numFmtId="0" fontId="24" fillId="0" borderId="1" xfId="13" applyFont="1" applyBorder="1"/>
    <xf numFmtId="0" fontId="24" fillId="0" borderId="1" xfId="13" applyFont="1" applyBorder="1" applyAlignment="1">
      <alignment horizontal="center"/>
    </xf>
    <xf numFmtId="0" fontId="24" fillId="0" borderId="18" xfId="11" applyFont="1" applyBorder="1" applyAlignment="1">
      <alignment horizontal="center"/>
    </xf>
    <xf numFmtId="37" fontId="24" fillId="0" borderId="0" xfId="0" applyNumberFormat="1" applyFont="1" applyAlignment="1"/>
    <xf numFmtId="0" fontId="63" fillId="0" borderId="0" xfId="26" applyFont="1" applyBorder="1"/>
    <xf numFmtId="0" fontId="65" fillId="0" borderId="0" xfId="4" applyFont="1" applyBorder="1"/>
    <xf numFmtId="37" fontId="4" fillId="0" borderId="3" xfId="849" applyNumberFormat="1" applyFont="1" applyBorder="1" applyAlignment="1">
      <alignment horizontal="center"/>
    </xf>
    <xf numFmtId="0" fontId="72" fillId="0" borderId="0" xfId="816" applyFont="1" applyBorder="1"/>
    <xf numFmtId="164" fontId="72" fillId="0" borderId="0" xfId="816" applyNumberFormat="1" applyFont="1" applyFill="1" applyBorder="1" applyAlignment="1">
      <alignment horizontal="left" wrapText="1"/>
    </xf>
    <xf numFmtId="0" fontId="3" fillId="0" borderId="0" xfId="816" applyBorder="1"/>
    <xf numFmtId="0" fontId="72" fillId="0" borderId="0" xfId="816" applyFont="1" applyFill="1" applyBorder="1" applyAlignment="1">
      <alignment horizontal="center"/>
    </xf>
    <xf numFmtId="41" fontId="4" fillId="0" borderId="0" xfId="849" applyNumberFormat="1" applyFont="1" applyBorder="1" applyAlignment="1">
      <alignment horizontal="center"/>
    </xf>
    <xf numFmtId="0" fontId="4" fillId="0" borderId="15" xfId="850" quotePrefix="1" applyFont="1" applyBorder="1" applyAlignment="1">
      <alignment horizontal="left"/>
    </xf>
    <xf numFmtId="0" fontId="4" fillId="0" borderId="0" xfId="850" applyFont="1" applyAlignment="1">
      <alignment horizontal="right"/>
    </xf>
    <xf numFmtId="0" fontId="69" fillId="0" borderId="0" xfId="850" applyFont="1"/>
    <xf numFmtId="0" fontId="4" fillId="0" borderId="0" xfId="850" applyNumberFormat="1" applyFont="1" applyAlignment="1">
      <alignment horizontal="center"/>
    </xf>
    <xf numFmtId="41" fontId="147" fillId="0" borderId="0" xfId="849" applyNumberFormat="1" applyFont="1" applyBorder="1" applyAlignment="1">
      <alignment horizontal="center"/>
    </xf>
    <xf numFmtId="168" fontId="4" fillId="0" borderId="0" xfId="847" applyNumberFormat="1" applyFont="1" applyBorder="1" applyAlignment="1">
      <alignment horizontal="center"/>
    </xf>
    <xf numFmtId="0" fontId="63" fillId="0" borderId="0" xfId="850" applyFont="1" applyBorder="1"/>
    <xf numFmtId="0" fontId="4" fillId="0" borderId="0" xfId="850" applyFont="1" applyBorder="1" applyAlignment="1">
      <alignment horizontal="center"/>
    </xf>
    <xf numFmtId="0" fontId="4" fillId="0" borderId="1" xfId="850" applyFont="1" applyBorder="1" applyAlignment="1">
      <alignment horizontal="center"/>
    </xf>
    <xf numFmtId="0" fontId="4" fillId="0" borderId="0" xfId="850" quotePrefix="1" applyFont="1" applyBorder="1" applyAlignment="1">
      <alignment horizontal="left"/>
    </xf>
    <xf numFmtId="177" fontId="4" fillId="0" borderId="0" xfId="849" applyNumberFormat="1" applyFont="1" applyBorder="1" applyAlignment="1">
      <alignment horizontal="center"/>
    </xf>
    <xf numFmtId="0" fontId="6" fillId="0" borderId="0" xfId="850"/>
    <xf numFmtId="0" fontId="4" fillId="0" borderId="0" xfId="850" applyFont="1" applyBorder="1" applyAlignment="1">
      <alignment horizontal="left"/>
    </xf>
    <xf numFmtId="0" fontId="4" fillId="0" borderId="0" xfId="850" applyFont="1" applyBorder="1"/>
    <xf numFmtId="0" fontId="4" fillId="0" borderId="0" xfId="850" applyFont="1" applyAlignment="1">
      <alignment horizontal="center"/>
    </xf>
    <xf numFmtId="0" fontId="63" fillId="0" borderId="0" xfId="850" applyFont="1" applyBorder="1" applyAlignment="1">
      <alignment horizontal="left"/>
    </xf>
    <xf numFmtId="2" fontId="4" fillId="0" borderId="0" xfId="850" applyNumberFormat="1" applyFont="1" applyAlignment="1">
      <alignment horizontal="center"/>
    </xf>
    <xf numFmtId="0" fontId="69" fillId="0" borderId="0" xfId="850" applyFont="1" applyAlignment="1">
      <alignment horizontal="center"/>
    </xf>
    <xf numFmtId="0" fontId="69" fillId="0" borderId="0" xfId="850" applyNumberFormat="1" applyFont="1" applyAlignment="1">
      <alignment horizontal="center"/>
    </xf>
    <xf numFmtId="164" fontId="4" fillId="0" borderId="0" xfId="849" applyNumberFormat="1" applyFont="1" applyBorder="1" applyAlignment="1">
      <alignment horizontal="center"/>
    </xf>
    <xf numFmtId="168" fontId="4" fillId="0" borderId="0" xfId="847" applyNumberFormat="1" applyFont="1" applyAlignment="1">
      <alignment horizontal="center"/>
    </xf>
    <xf numFmtId="0" fontId="69" fillId="0" borderId="0" xfId="850" applyFont="1" applyBorder="1"/>
    <xf numFmtId="41" fontId="4" fillId="0" borderId="0" xfId="850" applyNumberFormat="1" applyFont="1"/>
    <xf numFmtId="0" fontId="148" fillId="0" borderId="0" xfId="850" applyFont="1" applyAlignment="1">
      <alignment horizontal="right"/>
    </xf>
    <xf numFmtId="41" fontId="4" fillId="0" borderId="4" xfId="850" applyNumberFormat="1" applyFont="1" applyBorder="1"/>
    <xf numFmtId="168" fontId="4" fillId="0" borderId="0" xfId="18" applyNumberFormat="1" applyFont="1" applyAlignment="1">
      <alignment horizontal="center"/>
    </xf>
    <xf numFmtId="168" fontId="4" fillId="0" borderId="11" xfId="847" applyNumberFormat="1" applyFont="1" applyBorder="1" applyAlignment="1">
      <alignment horizontal="center"/>
    </xf>
    <xf numFmtId="41" fontId="4" fillId="0" borderId="14" xfId="849" applyNumberFormat="1" applyFont="1" applyBorder="1" applyAlignment="1">
      <alignment horizontal="center"/>
    </xf>
    <xf numFmtId="41" fontId="4" fillId="0" borderId="16" xfId="849" applyNumberFormat="1" applyFont="1" applyBorder="1" applyAlignment="1">
      <alignment horizontal="center"/>
    </xf>
    <xf numFmtId="0" fontId="4" fillId="0" borderId="1" xfId="850" applyFont="1" applyBorder="1"/>
    <xf numFmtId="168" fontId="4" fillId="0" borderId="1" xfId="847" applyNumberFormat="1" applyFont="1" applyBorder="1" applyAlignment="1">
      <alignment horizontal="center"/>
    </xf>
    <xf numFmtId="41" fontId="4" fillId="0" borderId="18" xfId="849" applyNumberFormat="1" applyFont="1" applyBorder="1" applyAlignment="1">
      <alignment horizontal="center"/>
    </xf>
    <xf numFmtId="0" fontId="66" fillId="0" borderId="16" xfId="729" applyFont="1" applyFill="1" applyBorder="1"/>
    <xf numFmtId="41" fontId="4" fillId="0" borderId="11" xfId="849" applyNumberFormat="1" applyFont="1" applyBorder="1" applyAlignment="1">
      <alignment horizontal="center"/>
    </xf>
    <xf numFmtId="0" fontId="4" fillId="0" borderId="13" xfId="850" quotePrefix="1" applyFont="1" applyBorder="1" applyAlignment="1">
      <alignment horizontal="left"/>
    </xf>
    <xf numFmtId="0" fontId="69" fillId="0" borderId="0" xfId="850" applyFont="1" applyBorder="1" applyAlignment="1">
      <alignment horizontal="center"/>
    </xf>
    <xf numFmtId="0" fontId="4" fillId="0" borderId="17" xfId="850" quotePrefix="1" applyFont="1" applyBorder="1" applyAlignment="1">
      <alignment horizontal="left"/>
    </xf>
    <xf numFmtId="41" fontId="4" fillId="0" borderId="1" xfId="849" applyNumberFormat="1" applyFont="1" applyBorder="1" applyAlignment="1">
      <alignment horizontal="center"/>
    </xf>
    <xf numFmtId="168" fontId="147" fillId="0" borderId="0" xfId="847" applyNumberFormat="1" applyFont="1" applyAlignment="1">
      <alignment horizontal="center"/>
    </xf>
    <xf numFmtId="0" fontId="3" fillId="0" borderId="0" xfId="846" applyBorder="1"/>
    <xf numFmtId="0" fontId="3" fillId="0" borderId="1" xfId="816" applyBorder="1"/>
    <xf numFmtId="0" fontId="66" fillId="0" borderId="11" xfId="729" applyFont="1" applyFill="1" applyBorder="1" applyAlignment="1">
      <alignment horizontal="center"/>
    </xf>
    <xf numFmtId="41" fontId="4" fillId="0" borderId="3" xfId="849" applyNumberFormat="1" applyFont="1" applyBorder="1" applyAlignment="1">
      <alignment horizontal="center"/>
    </xf>
    <xf numFmtId="164" fontId="66" fillId="0" borderId="16" xfId="816" applyNumberFormat="1" applyFont="1" applyBorder="1"/>
    <xf numFmtId="0" fontId="4" fillId="0" borderId="0" xfId="850" applyFont="1"/>
    <xf numFmtId="0" fontId="66" fillId="0" borderId="15" xfId="729" applyFont="1" applyFill="1" applyBorder="1"/>
    <xf numFmtId="0" fontId="72" fillId="0" borderId="0" xfId="816" applyFont="1" applyBorder="1" applyAlignment="1">
      <alignment horizontal="right"/>
    </xf>
    <xf numFmtId="0" fontId="72" fillId="0" borderId="0" xfId="816" applyFont="1" applyFill="1" applyBorder="1" applyAlignment="1">
      <alignment horizontal="center" wrapText="1"/>
    </xf>
    <xf numFmtId="0" fontId="72" fillId="0" borderId="0" xfId="816" applyFont="1" applyFill="1" applyBorder="1" applyAlignment="1">
      <alignment horizontal="left"/>
    </xf>
    <xf numFmtId="0" fontId="72" fillId="0" borderId="0" xfId="816" applyFont="1" applyFill="1" applyBorder="1" applyAlignment="1">
      <alignment horizontal="left" wrapText="1"/>
    </xf>
    <xf numFmtId="0" fontId="72" fillId="0" borderId="0" xfId="816" applyFont="1" applyFill="1" applyBorder="1"/>
    <xf numFmtId="0" fontId="72" fillId="0" borderId="0" xfId="816" applyFont="1" applyBorder="1" applyAlignment="1">
      <alignment horizontal="left"/>
    </xf>
    <xf numFmtId="0" fontId="0" fillId="0" borderId="0" xfId="0" applyBorder="1"/>
    <xf numFmtId="0" fontId="3" fillId="0" borderId="0" xfId="816"/>
    <xf numFmtId="0" fontId="72" fillId="0" borderId="0" xfId="816" applyFont="1"/>
    <xf numFmtId="0" fontId="66" fillId="0" borderId="0" xfId="816" applyFont="1" applyAlignment="1">
      <alignment horizontal="right"/>
    </xf>
    <xf numFmtId="37" fontId="66" fillId="0" borderId="0" xfId="816" applyNumberFormat="1" applyFont="1" applyBorder="1" applyAlignment="1">
      <alignment horizontal="right"/>
    </xf>
    <xf numFmtId="164" fontId="72" fillId="0" borderId="0" xfId="816" applyNumberFormat="1" applyFont="1" applyBorder="1"/>
    <xf numFmtId="0" fontId="66" fillId="0" borderId="0" xfId="816" applyFont="1" applyBorder="1" applyAlignment="1">
      <alignment horizontal="left"/>
    </xf>
    <xf numFmtId="164" fontId="66" fillId="0" borderId="0" xfId="816" applyNumberFormat="1" applyFont="1" applyBorder="1"/>
    <xf numFmtId="0" fontId="66" fillId="0" borderId="0" xfId="816" applyFont="1" applyBorder="1" applyAlignment="1">
      <alignment horizontal="center"/>
    </xf>
    <xf numFmtId="164" fontId="66" fillId="0" borderId="0" xfId="816" applyNumberFormat="1" applyFont="1" applyBorder="1" applyAlignment="1">
      <alignment horizontal="left"/>
    </xf>
    <xf numFmtId="164" fontId="66" fillId="0" borderId="0" xfId="816" applyNumberFormat="1" applyFont="1" applyBorder="1" applyAlignment="1">
      <alignment horizontal="center"/>
    </xf>
    <xf numFmtId="37" fontId="72" fillId="0" borderId="0" xfId="816" applyNumberFormat="1" applyFont="1" applyBorder="1" applyAlignment="1">
      <alignment horizontal="right"/>
    </xf>
    <xf numFmtId="164" fontId="72" fillId="0" borderId="0" xfId="816" applyNumberFormat="1" applyFont="1" applyFill="1" applyBorder="1" applyAlignment="1">
      <alignment horizontal="center" wrapText="1"/>
    </xf>
    <xf numFmtId="164" fontId="66" fillId="0" borderId="0" xfId="816" applyNumberFormat="1" applyFont="1" applyFill="1" applyBorder="1"/>
    <xf numFmtId="0" fontId="66" fillId="0" borderId="0" xfId="816" applyFont="1" applyBorder="1"/>
    <xf numFmtId="49" fontId="72" fillId="0" borderId="0" xfId="816" applyNumberFormat="1" applyFont="1" applyBorder="1"/>
    <xf numFmtId="0" fontId="4" fillId="0" borderId="11" xfId="850" applyFont="1" applyBorder="1" applyAlignment="1">
      <alignment horizontal="center"/>
    </xf>
    <xf numFmtId="164" fontId="66" fillId="0" borderId="18" xfId="816" applyNumberFormat="1" applyFont="1" applyBorder="1"/>
    <xf numFmtId="0" fontId="3" fillId="0" borderId="17" xfId="816" applyBorder="1"/>
    <xf numFmtId="164" fontId="72" fillId="0" borderId="16" xfId="822" applyNumberFormat="1" applyFont="1" applyBorder="1"/>
    <xf numFmtId="164" fontId="66" fillId="0" borderId="16" xfId="822" applyNumberFormat="1" applyFont="1" applyBorder="1"/>
    <xf numFmtId="0" fontId="3" fillId="0" borderId="15" xfId="816" applyBorder="1"/>
    <xf numFmtId="0" fontId="3" fillId="0" borderId="16" xfId="846" applyBorder="1"/>
    <xf numFmtId="0" fontId="3" fillId="0" borderId="15" xfId="846" applyBorder="1"/>
    <xf numFmtId="0" fontId="3" fillId="0" borderId="14" xfId="846" applyBorder="1"/>
    <xf numFmtId="0" fontId="3" fillId="0" borderId="11" xfId="846" applyBorder="1"/>
    <xf numFmtId="0" fontId="3" fillId="0" borderId="13" xfId="846" applyBorder="1"/>
    <xf numFmtId="0" fontId="4" fillId="0" borderId="11" xfId="850" applyFont="1" applyBorder="1"/>
    <xf numFmtId="0" fontId="66" fillId="0" borderId="1" xfId="816" applyFont="1" applyBorder="1" applyAlignment="1">
      <alignment horizontal="center"/>
    </xf>
    <xf numFmtId="0" fontId="3" fillId="0" borderId="0" xfId="846"/>
    <xf numFmtId="0" fontId="72" fillId="0" borderId="0" xfId="729" applyFont="1" applyFill="1"/>
    <xf numFmtId="0" fontId="66" fillId="0" borderId="0" xfId="729" applyFont="1" applyFill="1"/>
    <xf numFmtId="0" fontId="66" fillId="0" borderId="0" xfId="729" applyFont="1" applyFill="1" applyAlignment="1">
      <alignment horizontal="center"/>
    </xf>
    <xf numFmtId="0" fontId="4" fillId="0" borderId="0" xfId="729" applyFont="1" applyFill="1" applyAlignment="1">
      <alignment horizontal="center"/>
    </xf>
    <xf numFmtId="0" fontId="4" fillId="0" borderId="0" xfId="729" applyNumberFormat="1" applyFont="1" applyFill="1" applyAlignment="1">
      <alignment horizontal="center"/>
    </xf>
    <xf numFmtId="0" fontId="69" fillId="0" borderId="0" xfId="729" applyFont="1" applyFill="1" applyAlignment="1">
      <alignment horizontal="center"/>
    </xf>
    <xf numFmtId="0" fontId="69" fillId="0" borderId="0" xfId="729" applyNumberFormat="1" applyFont="1" applyFill="1" applyAlignment="1">
      <alignment horizontal="center"/>
    </xf>
    <xf numFmtId="164" fontId="66" fillId="0" borderId="0" xfId="731" applyNumberFormat="1" applyFont="1" applyFill="1"/>
    <xf numFmtId="166" fontId="66" fillId="0" borderId="0" xfId="732" applyNumberFormat="1" applyFont="1" applyFill="1" applyAlignment="1">
      <alignment horizontal="center"/>
    </xf>
    <xf numFmtId="166" fontId="66" fillId="0" borderId="0" xfId="729" applyNumberFormat="1" applyFont="1" applyFill="1" applyAlignment="1">
      <alignment horizontal="center"/>
    </xf>
    <xf numFmtId="0" fontId="66" fillId="0" borderId="0" xfId="729" applyFont="1" applyFill="1" applyBorder="1"/>
    <xf numFmtId="0" fontId="66" fillId="0" borderId="0" xfId="729" applyFont="1" applyFill="1" applyBorder="1" applyAlignment="1">
      <alignment horizontal="center"/>
    </xf>
    <xf numFmtId="164" fontId="66" fillId="0" borderId="0" xfId="731" applyNumberFormat="1" applyFont="1" applyFill="1" applyBorder="1"/>
    <xf numFmtId="164" fontId="66" fillId="0" borderId="0" xfId="729" applyNumberFormat="1" applyFont="1" applyFill="1" applyBorder="1"/>
    <xf numFmtId="0" fontId="63" fillId="0" borderId="0" xfId="729" applyFont="1" applyFill="1" applyBorder="1"/>
    <xf numFmtId="164" fontId="66" fillId="0" borderId="2" xfId="731" applyNumberFormat="1" applyFont="1" applyFill="1" applyBorder="1"/>
    <xf numFmtId="168" fontId="24" fillId="0" borderId="1" xfId="0" applyNumberFormat="1" applyFont="1" applyBorder="1"/>
    <xf numFmtId="3" fontId="24" fillId="0" borderId="1" xfId="0" applyNumberFormat="1" applyFont="1" applyBorder="1"/>
    <xf numFmtId="166" fontId="24" fillId="0" borderId="0" xfId="0" applyNumberFormat="1" applyFont="1" applyBorder="1"/>
    <xf numFmtId="191" fontId="24" fillId="0" borderId="1" xfId="0" applyNumberFormat="1" applyFont="1" applyBorder="1"/>
    <xf numFmtId="168" fontId="24" fillId="0" borderId="0" xfId="0" applyNumberFormat="1" applyFont="1" applyBorder="1"/>
    <xf numFmtId="168" fontId="24" fillId="0" borderId="11" xfId="0" applyNumberFormat="1" applyFont="1" applyBorder="1"/>
    <xf numFmtId="164" fontId="24" fillId="0" borderId="11" xfId="0" applyNumberFormat="1" applyFont="1" applyBorder="1"/>
    <xf numFmtId="3" fontId="24" fillId="0" borderId="11" xfId="0" applyNumberFormat="1" applyFont="1" applyBorder="1"/>
    <xf numFmtId="37" fontId="24" fillId="0" borderId="4" xfId="0" applyNumberFormat="1" applyFont="1" applyBorder="1"/>
    <xf numFmtId="41" fontId="37" fillId="0" borderId="0" xfId="891" applyFont="1"/>
    <xf numFmtId="0" fontId="4" fillId="0" borderId="0" xfId="4" applyNumberFormat="1" applyFont="1" applyBorder="1" applyAlignment="1">
      <alignment horizontal="center"/>
    </xf>
    <xf numFmtId="168" fontId="24" fillId="0" borderId="0" xfId="0" applyNumberFormat="1" applyFont="1" applyFill="1" applyBorder="1" applyAlignment="1">
      <alignment horizontal="center"/>
    </xf>
    <xf numFmtId="43" fontId="24" fillId="0" borderId="0" xfId="0" applyNumberFormat="1" applyFont="1" applyFill="1" applyBorder="1" applyAlignment="1">
      <alignment horizontal="center"/>
    </xf>
    <xf numFmtId="0" fontId="37" fillId="0" borderId="0" xfId="0" applyFont="1" applyFill="1" applyBorder="1"/>
    <xf numFmtId="0" fontId="24" fillId="0" borderId="0" xfId="0" applyFont="1" applyBorder="1" applyAlignment="1">
      <alignment horizontal="right"/>
    </xf>
    <xf numFmtId="0" fontId="24" fillId="0" borderId="15" xfId="0" applyFont="1" applyFill="1" applyBorder="1" applyProtection="1">
      <protection locked="0"/>
    </xf>
    <xf numFmtId="0" fontId="4" fillId="0" borderId="0" xfId="4" applyNumberFormat="1" applyFont="1" applyBorder="1" applyAlignment="1">
      <alignment horizontal="center"/>
    </xf>
    <xf numFmtId="0" fontId="24" fillId="0" borderId="0" xfId="0" quotePrefix="1" applyFont="1" applyFill="1" applyBorder="1" applyAlignment="1">
      <alignment horizontal="left"/>
    </xf>
    <xf numFmtId="0" fontId="24" fillId="0" borderId="15" xfId="0" applyFont="1" applyFill="1" applyBorder="1"/>
    <xf numFmtId="0" fontId="24" fillId="0" borderId="17" xfId="0" quotePrefix="1" applyFont="1" applyFill="1" applyBorder="1" applyAlignment="1">
      <alignment horizontal="left"/>
    </xf>
    <xf numFmtId="0" fontId="78" fillId="0" borderId="0" xfId="1079" applyFont="1"/>
    <xf numFmtId="41" fontId="24" fillId="0" borderId="0" xfId="967" applyNumberFormat="1" applyFont="1" applyBorder="1" applyAlignment="1">
      <alignment horizontal="center"/>
    </xf>
    <xf numFmtId="0" fontId="24" fillId="0" borderId="0" xfId="1" applyNumberFormat="1" applyFont="1" applyFill="1" applyBorder="1" applyAlignment="1" applyProtection="1">
      <alignment horizontal="center"/>
      <protection locked="0"/>
    </xf>
    <xf numFmtId="0" fontId="37" fillId="0" borderId="0" xfId="0" quotePrefix="1" applyFont="1" applyBorder="1" applyAlignment="1">
      <alignment horizontal="left"/>
    </xf>
    <xf numFmtId="0" fontId="67" fillId="0" borderId="0" xfId="917" applyNumberFormat="1" applyFont="1" applyAlignment="1" applyProtection="1">
      <alignment horizontal="center"/>
      <protection locked="0"/>
    </xf>
    <xf numFmtId="0" fontId="70" fillId="0" borderId="0" xfId="917" applyNumberFormat="1" applyFont="1" applyAlignment="1" applyProtection="1">
      <alignment horizontal="center"/>
      <protection locked="0"/>
    </xf>
    <xf numFmtId="0" fontId="67" fillId="0" borderId="0" xfId="917" applyNumberFormat="1" applyFont="1" applyAlignment="1">
      <alignment horizontal="center"/>
    </xf>
    <xf numFmtId="0" fontId="37" fillId="0" borderId="0" xfId="0" quotePrefix="1" applyFont="1" applyFill="1" applyBorder="1" applyAlignment="1">
      <alignment horizontal="left"/>
    </xf>
    <xf numFmtId="0" fontId="37" fillId="0" borderId="0" xfId="0" quotePrefix="1" applyFont="1" applyFill="1" applyBorder="1" applyAlignment="1" applyProtection="1">
      <alignment horizontal="left"/>
    </xf>
    <xf numFmtId="0" fontId="24" fillId="0" borderId="0" xfId="0" applyNumberFormat="1" applyFont="1" applyFill="1" applyBorder="1" applyAlignment="1" applyProtection="1">
      <alignment horizontal="center"/>
    </xf>
    <xf numFmtId="0" fontId="24" fillId="0" borderId="0" xfId="1" applyNumberFormat="1" applyFont="1" applyFill="1" applyBorder="1" applyAlignment="1" applyProtection="1">
      <alignment horizontal="center"/>
    </xf>
    <xf numFmtId="0" fontId="41" fillId="0" borderId="0" xfId="0" applyFont="1" applyFill="1" applyBorder="1" applyAlignment="1" applyProtection="1">
      <alignment horizontal="center"/>
    </xf>
    <xf numFmtId="41" fontId="24" fillId="0" borderId="0" xfId="0" applyNumberFormat="1" applyFont="1" applyFill="1" applyBorder="1" applyAlignment="1">
      <alignment horizontal="center"/>
    </xf>
    <xf numFmtId="0" fontId="24" fillId="0" borderId="0" xfId="0" applyNumberFormat="1" applyFont="1" applyFill="1" applyBorder="1" applyAlignment="1" applyProtection="1">
      <alignment horizontal="center"/>
      <protection locked="0"/>
    </xf>
    <xf numFmtId="0" fontId="24" fillId="0" borderId="0" xfId="8" applyFont="1" applyFill="1" applyBorder="1" applyAlignment="1">
      <alignment horizontal="center"/>
    </xf>
    <xf numFmtId="164" fontId="24" fillId="0" borderId="0" xfId="0" applyNumberFormat="1" applyFont="1" applyFill="1" applyBorder="1" applyProtection="1"/>
    <xf numFmtId="168" fontId="24" fillId="0" borderId="0" xfId="0" applyNumberFormat="1" applyFont="1" applyFill="1" applyBorder="1" applyAlignment="1" applyProtection="1">
      <alignment horizontal="center"/>
      <protection locked="0"/>
    </xf>
    <xf numFmtId="0" fontId="24" fillId="0" borderId="0" xfId="0" quotePrefix="1" applyFont="1" applyFill="1" applyBorder="1" applyAlignment="1" applyProtection="1">
      <alignment horizontal="center"/>
      <protection locked="0"/>
    </xf>
    <xf numFmtId="0" fontId="24" fillId="0" borderId="13" xfId="0" applyFont="1" applyFill="1" applyBorder="1" applyProtection="1">
      <protection locked="0"/>
    </xf>
    <xf numFmtId="0" fontId="24" fillId="0" borderId="11" xfId="0" applyFont="1" applyFill="1" applyBorder="1" applyProtection="1">
      <protection locked="0"/>
    </xf>
    <xf numFmtId="0" fontId="24" fillId="0" borderId="11" xfId="0" applyFont="1" applyFill="1" applyBorder="1" applyAlignment="1" applyProtection="1">
      <alignment horizontal="center"/>
      <protection locked="0"/>
    </xf>
    <xf numFmtId="164" fontId="24" fillId="0" borderId="11" xfId="0" applyNumberFormat="1" applyFont="1" applyFill="1" applyBorder="1" applyProtection="1">
      <protection locked="0"/>
    </xf>
    <xf numFmtId="0" fontId="24" fillId="0" borderId="14" xfId="0" applyFont="1" applyFill="1" applyBorder="1" applyAlignment="1" applyProtection="1">
      <alignment horizontal="center"/>
      <protection locked="0"/>
    </xf>
    <xf numFmtId="0" fontId="24" fillId="0" borderId="16" xfId="0" applyFont="1" applyFill="1" applyBorder="1" applyAlignment="1" applyProtection="1">
      <alignment horizontal="center"/>
      <protection locked="0"/>
    </xf>
    <xf numFmtId="0" fontId="24" fillId="0" borderId="17" xfId="0" applyFont="1" applyFill="1" applyBorder="1" applyProtection="1">
      <protection locked="0"/>
    </xf>
    <xf numFmtId="0" fontId="24" fillId="0" borderId="1" xfId="0" applyFont="1" applyFill="1" applyBorder="1" applyProtection="1">
      <protection locked="0"/>
    </xf>
    <xf numFmtId="0" fontId="24" fillId="0" borderId="1" xfId="0" applyFont="1" applyFill="1" applyBorder="1" applyAlignment="1" applyProtection="1">
      <alignment horizontal="center"/>
      <protection locked="0"/>
    </xf>
    <xf numFmtId="3" fontId="24" fillId="0" borderId="1" xfId="0" applyNumberFormat="1" applyFont="1" applyFill="1" applyBorder="1" applyProtection="1">
      <protection locked="0"/>
    </xf>
    <xf numFmtId="0" fontId="24" fillId="0" borderId="18" xfId="0" applyFont="1" applyFill="1" applyBorder="1" applyAlignment="1" applyProtection="1">
      <alignment horizontal="center"/>
      <protection locked="0"/>
    </xf>
    <xf numFmtId="0" fontId="24" fillId="0" borderId="0" xfId="1058" applyNumberFormat="1" applyFont="1" applyAlignment="1">
      <alignment horizontal="center"/>
    </xf>
    <xf numFmtId="41" fontId="24" fillId="0" borderId="0" xfId="967" applyNumberFormat="1" applyFont="1" applyAlignment="1">
      <alignment horizontal="center"/>
    </xf>
    <xf numFmtId="168" fontId="24" fillId="0" borderId="0" xfId="1297" applyNumberFormat="1" applyFont="1" applyAlignment="1">
      <alignment horizontal="center"/>
    </xf>
    <xf numFmtId="0" fontId="24" fillId="0" borderId="0" xfId="1058" applyFont="1" applyBorder="1" applyAlignment="1">
      <alignment horizontal="center"/>
    </xf>
    <xf numFmtId="0" fontId="24" fillId="0" borderId="0" xfId="1058" applyFont="1" applyBorder="1"/>
    <xf numFmtId="0" fontId="24" fillId="0" borderId="0" xfId="1058" applyFont="1" applyAlignment="1">
      <alignment horizontal="left"/>
    </xf>
    <xf numFmtId="0" fontId="24" fillId="0" borderId="18" xfId="0" applyFont="1" applyFill="1" applyBorder="1" applyAlignment="1">
      <alignment horizontal="center"/>
    </xf>
    <xf numFmtId="0" fontId="24" fillId="0" borderId="1" xfId="0" applyFont="1" applyFill="1" applyBorder="1"/>
    <xf numFmtId="0" fontId="24" fillId="0" borderId="16" xfId="0" applyFont="1" applyFill="1" applyBorder="1" applyAlignment="1">
      <alignment horizontal="center"/>
    </xf>
    <xf numFmtId="0" fontId="24" fillId="0" borderId="15" xfId="0" quotePrefix="1" applyFont="1" applyFill="1" applyBorder="1" applyAlignment="1">
      <alignment horizontal="left"/>
    </xf>
    <xf numFmtId="0" fontId="24" fillId="0" borderId="14" xfId="0" applyFont="1" applyFill="1" applyBorder="1" applyAlignment="1">
      <alignment horizontal="center"/>
    </xf>
    <xf numFmtId="0" fontId="24" fillId="0" borderId="11" xfId="0" applyFont="1" applyFill="1" applyBorder="1" applyAlignment="1">
      <alignment horizontal="center"/>
    </xf>
    <xf numFmtId="0" fontId="24" fillId="0" borderId="11" xfId="0" applyFont="1" applyFill="1" applyBorder="1"/>
    <xf numFmtId="0" fontId="24" fillId="0" borderId="13" xfId="0" applyFont="1" applyFill="1" applyBorder="1"/>
    <xf numFmtId="0" fontId="24" fillId="0" borderId="0" xfId="1" applyNumberFormat="1" applyFont="1" applyFill="1" applyBorder="1" applyProtection="1">
      <protection locked="0"/>
    </xf>
    <xf numFmtId="3" fontId="24" fillId="0" borderId="0" xfId="0" applyNumberFormat="1" applyFont="1" applyFill="1" applyBorder="1" applyAlignment="1">
      <alignment horizontal="center"/>
    </xf>
    <xf numFmtId="164" fontId="24" fillId="0" borderId="3" xfId="0" applyNumberFormat="1" applyFont="1" applyFill="1" applyBorder="1"/>
    <xf numFmtId="164" fontId="24" fillId="0" borderId="0" xfId="3" applyNumberFormat="1" applyFont="1" applyFill="1" applyBorder="1" applyAlignment="1">
      <alignment horizontal="center"/>
    </xf>
    <xf numFmtId="166" fontId="24" fillId="0" borderId="0" xfId="0" applyNumberFormat="1" applyFont="1" applyFill="1" applyBorder="1" applyAlignment="1">
      <alignment horizontal="center"/>
    </xf>
    <xf numFmtId="0" fontId="37" fillId="0" borderId="0" xfId="0" applyFont="1" applyFill="1" applyBorder="1" applyAlignment="1">
      <alignment horizontal="left"/>
    </xf>
    <xf numFmtId="0" fontId="41" fillId="0" borderId="0" xfId="0" applyFont="1" applyFill="1" applyBorder="1" applyAlignment="1">
      <alignment horizontal="center"/>
    </xf>
    <xf numFmtId="44" fontId="24" fillId="0" borderId="0" xfId="0" applyNumberFormat="1" applyFont="1"/>
    <xf numFmtId="1" fontId="24" fillId="0" borderId="0" xfId="0" applyNumberFormat="1" applyFont="1" applyBorder="1" applyAlignment="1">
      <alignment horizontal="center"/>
    </xf>
    <xf numFmtId="0" fontId="46" fillId="0" borderId="0" xfId="0" applyFont="1" applyBorder="1" applyAlignment="1">
      <alignment horizontal="center"/>
    </xf>
    <xf numFmtId="49" fontId="24" fillId="0" borderId="0" xfId="0" applyNumberFormat="1" applyFont="1" applyBorder="1" applyAlignment="1">
      <alignment horizontal="center"/>
    </xf>
    <xf numFmtId="37" fontId="24" fillId="0" borderId="2" xfId="1" applyNumberFormat="1" applyFont="1" applyFill="1" applyBorder="1" applyAlignment="1">
      <alignment horizontal="right"/>
    </xf>
    <xf numFmtId="0" fontId="41" fillId="0" borderId="0" xfId="4" applyFont="1" applyFill="1" applyBorder="1" applyAlignment="1">
      <alignment horizontal="center"/>
    </xf>
    <xf numFmtId="164" fontId="19" fillId="0" borderId="83" xfId="0" applyNumberFormat="1" applyFont="1" applyBorder="1"/>
    <xf numFmtId="0" fontId="19" fillId="0" borderId="68" xfId="0" applyFont="1" applyBorder="1"/>
    <xf numFmtId="0" fontId="37" fillId="0" borderId="53" xfId="0" applyFont="1" applyBorder="1" applyAlignment="1">
      <alignment horizontal="left"/>
    </xf>
    <xf numFmtId="0" fontId="24" fillId="0" borderId="0" xfId="4" applyFont="1" applyFill="1" applyBorder="1" applyAlignment="1">
      <alignment horizontal="right"/>
    </xf>
    <xf numFmtId="0" fontId="19" fillId="0" borderId="85" xfId="0" applyFont="1" applyBorder="1"/>
    <xf numFmtId="37" fontId="24" fillId="0" borderId="2" xfId="1" applyNumberFormat="1" applyFont="1" applyFill="1" applyBorder="1" applyAlignment="1">
      <alignment horizontal="center"/>
    </xf>
    <xf numFmtId="0" fontId="24" fillId="0" borderId="83" xfId="0" applyFont="1" applyFill="1" applyBorder="1" applyAlignment="1">
      <alignment horizontal="center"/>
    </xf>
    <xf numFmtId="0" fontId="24" fillId="0" borderId="0" xfId="0" quotePrefix="1" applyNumberFormat="1" applyFont="1" applyFill="1" applyBorder="1" applyAlignment="1" applyProtection="1">
      <alignment horizontal="center"/>
      <protection locked="0"/>
    </xf>
    <xf numFmtId="0" fontId="24" fillId="0" borderId="53" xfId="4" applyFont="1" applyFill="1" applyBorder="1"/>
    <xf numFmtId="0" fontId="41" fillId="0" borderId="0" xfId="0" quotePrefix="1" applyFont="1" applyAlignment="1">
      <alignment horizontal="center"/>
    </xf>
    <xf numFmtId="0" fontId="24" fillId="0" borderId="68" xfId="0" applyFont="1" applyBorder="1" applyAlignment="1">
      <alignment horizontal="left"/>
    </xf>
    <xf numFmtId="0" fontId="19" fillId="0" borderId="83" xfId="0" applyFont="1" applyBorder="1" applyAlignment="1">
      <alignment horizontal="center"/>
    </xf>
    <xf numFmtId="0" fontId="24" fillId="0" borderId="0" xfId="1" applyNumberFormat="1" applyFont="1" applyFill="1" applyAlignment="1">
      <alignment horizontal="center"/>
    </xf>
    <xf numFmtId="41" fontId="24" fillId="0" borderId="4" xfId="6" applyNumberFormat="1" applyFont="1" applyFill="1" applyBorder="1" applyAlignment="1">
      <alignment horizontal="center"/>
    </xf>
    <xf numFmtId="0" fontId="24" fillId="0" borderId="0" xfId="0" quotePrefix="1" applyFont="1" applyBorder="1" applyAlignment="1" applyProtection="1">
      <alignment horizontal="center"/>
      <protection locked="0"/>
    </xf>
    <xf numFmtId="166" fontId="24" fillId="0" borderId="85" xfId="0" applyNumberFormat="1" applyFont="1" applyFill="1" applyBorder="1" applyAlignment="1" applyProtection="1">
      <alignment horizontal="center"/>
      <protection locked="0"/>
    </xf>
    <xf numFmtId="0" fontId="24" fillId="0" borderId="83" xfId="4" applyFont="1" applyFill="1" applyBorder="1" applyAlignment="1">
      <alignment horizontal="right"/>
    </xf>
    <xf numFmtId="10" fontId="24" fillId="0" borderId="0" xfId="4" applyNumberFormat="1" applyFont="1" applyFill="1" applyBorder="1" applyAlignment="1">
      <alignment horizontal="center"/>
    </xf>
    <xf numFmtId="164" fontId="40" fillId="0" borderId="0" xfId="6" applyNumberFormat="1" applyFont="1" applyBorder="1" applyProtection="1">
      <protection locked="0"/>
    </xf>
    <xf numFmtId="0" fontId="19" fillId="0" borderId="86" xfId="0" applyFont="1" applyBorder="1"/>
    <xf numFmtId="41" fontId="24" fillId="0" borderId="85" xfId="6" applyNumberFormat="1" applyFont="1" applyFill="1" applyBorder="1" applyAlignment="1">
      <alignment horizontal="center"/>
    </xf>
    <xf numFmtId="0" fontId="24" fillId="0" borderId="86" xfId="0" applyFont="1" applyFill="1" applyBorder="1" applyProtection="1">
      <protection locked="0"/>
    </xf>
    <xf numFmtId="168" fontId="24" fillId="0" borderId="83" xfId="3" applyNumberFormat="1" applyFont="1" applyFill="1" applyBorder="1" applyAlignment="1">
      <alignment horizontal="center"/>
    </xf>
    <xf numFmtId="0" fontId="174" fillId="0" borderId="0" xfId="0" applyFont="1"/>
    <xf numFmtId="0" fontId="24" fillId="0" borderId="16" xfId="4" applyFont="1" applyFill="1" applyBorder="1"/>
    <xf numFmtId="166" fontId="24" fillId="0" borderId="83" xfId="7" applyNumberFormat="1" applyFont="1" applyFill="1" applyBorder="1" applyAlignment="1">
      <alignment horizontal="center"/>
    </xf>
    <xf numFmtId="41" fontId="24" fillId="0" borderId="16" xfId="6" applyNumberFormat="1" applyFont="1" applyFill="1" applyBorder="1" applyAlignment="1">
      <alignment horizontal="center"/>
    </xf>
    <xf numFmtId="0" fontId="19" fillId="0" borderId="83" xfId="0" applyFont="1" applyBorder="1"/>
    <xf numFmtId="37" fontId="24" fillId="0" borderId="0" xfId="1" applyNumberFormat="1" applyFont="1" applyFill="1" applyBorder="1" applyAlignment="1"/>
    <xf numFmtId="166" fontId="24" fillId="0" borderId="0" xfId="0" applyNumberFormat="1" applyFont="1" applyFill="1" applyBorder="1" applyAlignment="1" applyProtection="1">
      <alignment horizontal="center"/>
      <protection locked="0"/>
    </xf>
    <xf numFmtId="0" fontId="24" fillId="0" borderId="85" xfId="0" applyFont="1" applyFill="1" applyBorder="1" applyAlignment="1">
      <alignment horizontal="center"/>
    </xf>
    <xf numFmtId="43" fontId="24" fillId="0" borderId="0" xfId="6" applyFont="1" applyFill="1" applyBorder="1" applyAlignment="1">
      <alignment horizontal="center"/>
    </xf>
    <xf numFmtId="0" fontId="24" fillId="0" borderId="85" xfId="4" applyFont="1" applyFill="1" applyBorder="1" applyAlignment="1">
      <alignment horizontal="right"/>
    </xf>
    <xf numFmtId="0" fontId="24" fillId="0" borderId="85" xfId="0" applyFont="1" applyFill="1" applyBorder="1" applyAlignment="1" applyProtection="1">
      <alignment horizontal="center"/>
      <protection locked="0"/>
    </xf>
    <xf numFmtId="0" fontId="24" fillId="0" borderId="84" xfId="4" applyFont="1" applyFill="1" applyBorder="1"/>
    <xf numFmtId="41" fontId="24" fillId="0" borderId="0" xfId="6" applyNumberFormat="1" applyFont="1" applyFill="1" applyBorder="1" applyAlignment="1">
      <alignment horizontal="center"/>
    </xf>
    <xf numFmtId="0" fontId="24" fillId="0" borderId="85" xfId="0" applyFont="1" applyFill="1" applyBorder="1"/>
    <xf numFmtId="166" fontId="24" fillId="0" borderId="0" xfId="0" applyNumberFormat="1" applyFont="1" applyBorder="1" applyAlignment="1" applyProtection="1">
      <alignment horizontal="center"/>
      <protection locked="0"/>
    </xf>
    <xf numFmtId="10" fontId="24" fillId="0" borderId="0" xfId="4" applyNumberFormat="1" applyFont="1" applyFill="1" applyBorder="1"/>
    <xf numFmtId="164" fontId="24" fillId="0" borderId="0" xfId="6" applyNumberFormat="1" applyFont="1" applyBorder="1" applyAlignment="1" applyProtection="1">
      <alignment horizontal="center"/>
      <protection locked="0"/>
    </xf>
    <xf numFmtId="37" fontId="24" fillId="0" borderId="0" xfId="3" applyNumberFormat="1" applyFont="1" applyFill="1" applyBorder="1" applyAlignment="1"/>
    <xf numFmtId="164" fontId="38" fillId="0" borderId="0" xfId="6" applyNumberFormat="1" applyFont="1" applyBorder="1" applyProtection="1">
      <protection locked="0"/>
    </xf>
    <xf numFmtId="0" fontId="24" fillId="0" borderId="85" xfId="4" applyFont="1" applyFill="1" applyBorder="1"/>
    <xf numFmtId="0" fontId="24" fillId="0" borderId="0" xfId="0" quotePrefix="1" applyFont="1" applyAlignment="1">
      <alignment horizontal="left"/>
    </xf>
    <xf numFmtId="0" fontId="24" fillId="0" borderId="68" xfId="4" applyFont="1" applyFill="1" applyBorder="1"/>
    <xf numFmtId="0" fontId="24" fillId="0" borderId="84" xfId="0" quotePrefix="1" applyFont="1" applyBorder="1" applyAlignment="1" applyProtection="1">
      <alignment horizontal="left"/>
      <protection locked="0"/>
    </xf>
    <xf numFmtId="0" fontId="24" fillId="0" borderId="0" xfId="0" applyFont="1" applyProtection="1">
      <protection locked="0"/>
    </xf>
    <xf numFmtId="3" fontId="24" fillId="0" borderId="0" xfId="0" applyNumberFormat="1" applyFont="1" applyBorder="1" applyProtection="1">
      <protection locked="0"/>
    </xf>
    <xf numFmtId="0" fontId="19" fillId="0" borderId="53" xfId="0" applyFont="1" applyBorder="1"/>
    <xf numFmtId="0" fontId="37" fillId="0" borderId="0" xfId="0" quotePrefix="1" applyFont="1" applyAlignment="1" applyProtection="1">
      <alignment horizontal="left"/>
    </xf>
    <xf numFmtId="37" fontId="24" fillId="0" borderId="0" xfId="0" applyNumberFormat="1" applyFont="1" applyBorder="1" applyAlignment="1">
      <alignment horizontal="center"/>
    </xf>
    <xf numFmtId="41" fontId="24" fillId="0" borderId="83" xfId="6" applyNumberFormat="1" applyFont="1" applyFill="1" applyBorder="1" applyAlignment="1">
      <alignment horizontal="center"/>
    </xf>
    <xf numFmtId="37" fontId="24" fillId="0" borderId="0" xfId="4" applyNumberFormat="1" applyFont="1" applyFill="1" applyBorder="1"/>
    <xf numFmtId="0" fontId="24" fillId="0" borderId="68" xfId="0" quotePrefix="1" applyFont="1" applyFill="1" applyBorder="1" applyAlignment="1">
      <alignment horizontal="left"/>
    </xf>
    <xf numFmtId="0" fontId="19" fillId="0" borderId="52" xfId="0" applyFont="1" applyBorder="1" applyAlignment="1">
      <alignment horizontal="center"/>
    </xf>
    <xf numFmtId="0" fontId="78" fillId="0" borderId="0" xfId="8690" applyFont="1" applyBorder="1"/>
    <xf numFmtId="0" fontId="24" fillId="0" borderId="68" xfId="0" applyFont="1" applyFill="1" applyBorder="1" applyProtection="1">
      <protection locked="0"/>
    </xf>
    <xf numFmtId="37" fontId="24" fillId="0" borderId="3" xfId="4" applyNumberFormat="1" applyFont="1" applyFill="1" applyBorder="1"/>
    <xf numFmtId="0" fontId="24" fillId="0" borderId="68" xfId="0" applyFont="1" applyFill="1" applyBorder="1" applyAlignment="1">
      <alignment horizontal="left"/>
    </xf>
    <xf numFmtId="166" fontId="41" fillId="0" borderId="0" xfId="0" quotePrefix="1" applyNumberFormat="1" applyFont="1" applyAlignment="1">
      <alignment horizontal="center"/>
    </xf>
    <xf numFmtId="0" fontId="24" fillId="0" borderId="83" xfId="8" applyFont="1" applyFill="1" applyBorder="1" applyAlignment="1">
      <alignment horizontal="center"/>
    </xf>
    <xf numFmtId="0" fontId="24" fillId="0" borderId="0" xfId="6" applyNumberFormat="1" applyFont="1" applyBorder="1" applyAlignment="1" applyProtection="1">
      <alignment horizontal="center"/>
    </xf>
    <xf numFmtId="168" fontId="24" fillId="0" borderId="0" xfId="7" applyNumberFormat="1" applyFont="1" applyFill="1" applyBorder="1" applyAlignment="1" applyProtection="1">
      <alignment horizontal="center"/>
    </xf>
    <xf numFmtId="0" fontId="24" fillId="0" borderId="52" xfId="4" applyFont="1" applyFill="1" applyBorder="1"/>
    <xf numFmtId="164" fontId="24" fillId="0" borderId="52" xfId="6" applyNumberFormat="1" applyFont="1" applyFill="1" applyBorder="1" applyAlignment="1">
      <alignment horizontal="center"/>
    </xf>
    <xf numFmtId="164" fontId="24" fillId="0" borderId="16" xfId="6" applyNumberFormat="1" applyFont="1" applyFill="1" applyBorder="1" applyAlignment="1">
      <alignment horizontal="center"/>
    </xf>
    <xf numFmtId="166" fontId="24" fillId="0" borderId="0" xfId="7" applyNumberFormat="1" applyFont="1" applyBorder="1" applyAlignment="1" applyProtection="1">
      <alignment horizontal="center"/>
      <protection locked="0"/>
    </xf>
    <xf numFmtId="0" fontId="78" fillId="0" borderId="0" xfId="800" applyFont="1"/>
    <xf numFmtId="0" fontId="24" fillId="0" borderId="0" xfId="4" applyFont="1" applyFill="1" applyBorder="1" applyAlignment="1">
      <alignment horizontal="left"/>
    </xf>
    <xf numFmtId="0" fontId="24" fillId="0" borderId="16" xfId="1" applyNumberFormat="1" applyFont="1" applyFill="1" applyBorder="1" applyAlignment="1">
      <alignment horizontal="center"/>
    </xf>
    <xf numFmtId="168" fontId="24" fillId="0" borderId="0" xfId="4" applyNumberFormat="1" applyFont="1" applyFill="1" applyBorder="1" applyAlignment="1">
      <alignment horizontal="center"/>
    </xf>
    <xf numFmtId="0" fontId="37" fillId="0" borderId="15" xfId="0" applyFont="1" applyBorder="1" applyProtection="1">
      <protection locked="0"/>
    </xf>
    <xf numFmtId="0" fontId="24" fillId="0" borderId="0" xfId="1" applyNumberFormat="1" applyFont="1" applyFill="1" applyBorder="1" applyAlignment="1"/>
    <xf numFmtId="0" fontId="37" fillId="0" borderId="0" xfId="4" applyFont="1" applyFill="1" applyBorder="1"/>
    <xf numFmtId="0" fontId="41" fillId="0" borderId="0" xfId="0" applyFont="1" applyAlignment="1" applyProtection="1">
      <alignment horizontal="center"/>
    </xf>
    <xf numFmtId="166" fontId="24" fillId="0" borderId="0" xfId="7" applyNumberFormat="1" applyFont="1" applyFill="1" applyBorder="1" applyAlignment="1">
      <alignment horizontal="center"/>
    </xf>
    <xf numFmtId="0" fontId="19" fillId="0" borderId="84" xfId="0" applyFont="1" applyBorder="1"/>
    <xf numFmtId="0" fontId="24" fillId="0" borderId="0" xfId="4" applyNumberFormat="1" applyFont="1" applyFill="1" applyBorder="1" applyAlignment="1">
      <alignment horizontal="center"/>
    </xf>
    <xf numFmtId="0" fontId="24" fillId="0" borderId="86" xfId="4" applyFont="1" applyFill="1" applyBorder="1"/>
    <xf numFmtId="37" fontId="24" fillId="0" borderId="0" xfId="1" applyNumberFormat="1" applyFont="1" applyFill="1" applyBorder="1" applyAlignment="1">
      <alignment horizontal="right"/>
    </xf>
    <xf numFmtId="0" fontId="24" fillId="0" borderId="83" xfId="4" applyFont="1" applyFill="1" applyBorder="1"/>
    <xf numFmtId="168" fontId="41" fillId="0" borderId="0" xfId="4" applyNumberFormat="1" applyFont="1" applyFill="1" applyBorder="1" applyAlignment="1">
      <alignment horizontal="center"/>
    </xf>
    <xf numFmtId="0" fontId="37" fillId="0" borderId="0" xfId="4" applyFont="1" applyFill="1" applyBorder="1" applyAlignment="1">
      <alignment horizontal="left"/>
    </xf>
    <xf numFmtId="164" fontId="24" fillId="0" borderId="0" xfId="0" applyNumberFormat="1" applyFont="1" applyProtection="1"/>
    <xf numFmtId="0" fontId="24" fillId="0" borderId="0" xfId="0" applyFont="1" applyAlignment="1" applyProtection="1">
      <alignment horizontal="center"/>
    </xf>
    <xf numFmtId="0" fontId="24" fillId="0" borderId="14" xfId="6" applyNumberFormat="1" applyFont="1" applyFill="1" applyBorder="1" applyAlignment="1" applyProtection="1">
      <alignment horizontal="center"/>
      <protection locked="0"/>
    </xf>
    <xf numFmtId="0" fontId="41" fillId="0" borderId="0" xfId="4" applyNumberFormat="1" applyFont="1" applyFill="1" applyBorder="1" applyAlignment="1">
      <alignment horizontal="center"/>
    </xf>
    <xf numFmtId="37" fontId="24" fillId="0" borderId="2" xfId="4" applyNumberFormat="1" applyFont="1" applyFill="1" applyBorder="1" applyAlignment="1">
      <alignment horizontal="right"/>
    </xf>
    <xf numFmtId="37" fontId="24" fillId="0" borderId="0" xfId="4" applyNumberFormat="1" applyFont="1" applyFill="1" applyBorder="1" applyAlignment="1">
      <alignment horizontal="right"/>
    </xf>
    <xf numFmtId="37" fontId="41" fillId="0" borderId="0" xfId="4" applyNumberFormat="1" applyFont="1" applyFill="1" applyBorder="1" applyAlignment="1">
      <alignment horizontal="right"/>
    </xf>
    <xf numFmtId="0" fontId="24" fillId="0" borderId="0" xfId="4" applyFont="1" applyFill="1" applyBorder="1"/>
    <xf numFmtId="0" fontId="24" fillId="0" borderId="16" xfId="0" applyFont="1" applyFill="1" applyBorder="1" applyProtection="1">
      <protection locked="0"/>
    </xf>
    <xf numFmtId="0" fontId="24" fillId="0" borderId="0" xfId="6" applyNumberFormat="1" applyFont="1" applyAlignment="1" applyProtection="1">
      <alignment horizontal="center"/>
      <protection locked="0"/>
    </xf>
    <xf numFmtId="168" fontId="41" fillId="0" borderId="0" xfId="0" applyNumberFormat="1" applyFont="1" applyAlignment="1">
      <alignment horizontal="center"/>
    </xf>
    <xf numFmtId="0" fontId="24" fillId="0" borderId="18" xfId="0" applyFont="1" applyBorder="1" applyAlignment="1" applyProtection="1">
      <alignment horizontal="center"/>
      <protection locked="0"/>
    </xf>
    <xf numFmtId="0" fontId="37" fillId="0" borderId="15" xfId="0" applyFont="1" applyFill="1" applyBorder="1" applyAlignment="1">
      <alignment horizontal="left"/>
    </xf>
    <xf numFmtId="41" fontId="24" fillId="0" borderId="11" xfId="6" applyNumberFormat="1" applyFont="1" applyFill="1" applyBorder="1" applyAlignment="1">
      <alignment horizontal="center"/>
    </xf>
    <xf numFmtId="168" fontId="24" fillId="0" borderId="0" xfId="7" applyNumberFormat="1" applyFont="1" applyAlignment="1" applyProtection="1">
      <alignment horizontal="center"/>
    </xf>
    <xf numFmtId="0" fontId="24" fillId="0" borderId="83" xfId="1" applyNumberFormat="1" applyFont="1" applyFill="1" applyBorder="1" applyAlignment="1">
      <alignment horizontal="center"/>
    </xf>
    <xf numFmtId="0" fontId="24" fillId="0" borderId="83" xfId="0" applyFont="1" applyFill="1" applyBorder="1"/>
    <xf numFmtId="37" fontId="37" fillId="0" borderId="0" xfId="2" applyNumberFormat="1" applyFont="1" applyFill="1" applyBorder="1" applyAlignment="1">
      <alignment horizontal="center"/>
    </xf>
    <xf numFmtId="168" fontId="24" fillId="0" borderId="0" xfId="0" applyNumberFormat="1" applyFont="1" applyFill="1"/>
    <xf numFmtId="37" fontId="24" fillId="0" borderId="0" xfId="1" applyNumberFormat="1" applyFont="1" applyFill="1" applyBorder="1" applyAlignment="1">
      <alignment horizontal="center"/>
    </xf>
    <xf numFmtId="177" fontId="24" fillId="0" borderId="0" xfId="1" applyNumberFormat="1" applyFont="1" applyFill="1" applyBorder="1" applyAlignment="1">
      <alignment horizontal="center"/>
    </xf>
    <xf numFmtId="168" fontId="24" fillId="0" borderId="0" xfId="3" applyNumberFormat="1" applyFont="1" applyFill="1" applyAlignment="1">
      <alignment horizontal="center"/>
    </xf>
    <xf numFmtId="0" fontId="19" fillId="0" borderId="83" xfId="4" applyFont="1" applyBorder="1"/>
    <xf numFmtId="0" fontId="19" fillId="0" borderId="83" xfId="4" applyFont="1" applyBorder="1" applyAlignment="1">
      <alignment horizontal="center"/>
    </xf>
    <xf numFmtId="164" fontId="19" fillId="0" borderId="83" xfId="4" applyNumberFormat="1" applyFont="1" applyBorder="1" applyAlignment="1">
      <alignment horizontal="center"/>
    </xf>
    <xf numFmtId="0" fontId="19" fillId="0" borderId="68" xfId="4" quotePrefix="1" applyFont="1" applyBorder="1" applyAlignment="1">
      <alignment horizontal="left"/>
    </xf>
    <xf numFmtId="0" fontId="19" fillId="0" borderId="84" xfId="4" quotePrefix="1" applyFont="1" applyBorder="1" applyAlignment="1">
      <alignment horizontal="left"/>
    </xf>
    <xf numFmtId="0" fontId="19" fillId="0" borderId="85" xfId="4" applyFont="1" applyBorder="1"/>
    <xf numFmtId="0" fontId="19" fillId="0" borderId="85" xfId="4" applyFont="1" applyBorder="1" applyAlignment="1">
      <alignment horizontal="center"/>
    </xf>
    <xf numFmtId="164" fontId="19" fillId="0" borderId="85" xfId="4" applyNumberFormat="1" applyFont="1" applyBorder="1" applyAlignment="1">
      <alignment horizontal="center"/>
    </xf>
    <xf numFmtId="0" fontId="19" fillId="0" borderId="86" xfId="4" applyFont="1" applyBorder="1" applyAlignment="1">
      <alignment horizontal="center"/>
    </xf>
    <xf numFmtId="0" fontId="6" fillId="0" borderId="0" xfId="9833"/>
    <xf numFmtId="0" fontId="65" fillId="0" borderId="0" xfId="9833" applyFont="1"/>
    <xf numFmtId="0" fontId="67" fillId="0" borderId="0" xfId="9833" applyFont="1" applyAlignment="1">
      <alignment horizontal="center"/>
    </xf>
    <xf numFmtId="0" fontId="6" fillId="0" borderId="0" xfId="9839"/>
    <xf numFmtId="0" fontId="65" fillId="0" borderId="0" xfId="9839" applyFont="1"/>
    <xf numFmtId="0" fontId="67" fillId="0" borderId="0" xfId="9839" applyFont="1" applyAlignment="1">
      <alignment horizontal="center"/>
    </xf>
    <xf numFmtId="0" fontId="24" fillId="0" borderId="98" xfId="0" applyFont="1" applyBorder="1"/>
    <xf numFmtId="0" fontId="24" fillId="0" borderId="83" xfId="0" applyFont="1" applyBorder="1" applyAlignment="1">
      <alignment horizontal="center"/>
    </xf>
    <xf numFmtId="37" fontId="19" fillId="0" borderId="16" xfId="4" applyNumberFormat="1" applyFont="1" applyBorder="1" applyAlignment="1">
      <alignment horizontal="right"/>
    </xf>
    <xf numFmtId="0" fontId="24" fillId="0" borderId="97" xfId="0" applyFont="1" applyBorder="1"/>
    <xf numFmtId="166" fontId="24" fillId="0" borderId="18" xfId="0" applyNumberFormat="1" applyFont="1" applyBorder="1"/>
    <xf numFmtId="41" fontId="24" fillId="0" borderId="1" xfId="0" applyNumberFormat="1" applyFont="1" applyBorder="1"/>
    <xf numFmtId="166" fontId="24" fillId="0" borderId="16" xfId="0" applyNumberFormat="1" applyFont="1" applyBorder="1"/>
    <xf numFmtId="166" fontId="24" fillId="0" borderId="14" xfId="0" applyNumberFormat="1" applyFont="1" applyBorder="1"/>
    <xf numFmtId="0" fontId="78" fillId="0" borderId="0" xfId="4" applyFont="1"/>
    <xf numFmtId="0" fontId="62" fillId="0" borderId="0" xfId="0" applyFont="1" applyBorder="1"/>
    <xf numFmtId="0" fontId="62" fillId="0" borderId="0" xfId="0" applyFont="1"/>
    <xf numFmtId="0" fontId="63" fillId="0" borderId="0" xfId="4" applyFont="1"/>
    <xf numFmtId="0" fontId="65" fillId="0" borderId="0" xfId="4" applyFont="1" applyFill="1"/>
    <xf numFmtId="0" fontId="24" fillId="0" borderId="96" xfId="0" applyFont="1" applyBorder="1"/>
    <xf numFmtId="0" fontId="26" fillId="0" borderId="68" xfId="4" applyFont="1" applyBorder="1" applyAlignment="1">
      <alignment horizontal="left"/>
    </xf>
    <xf numFmtId="37" fontId="19" fillId="0" borderId="16" xfId="1" applyNumberFormat="1" applyFont="1" applyBorder="1" applyAlignment="1">
      <alignment horizontal="right"/>
    </xf>
    <xf numFmtId="37" fontId="19" fillId="0" borderId="83" xfId="4" applyNumberFormat="1" applyFont="1" applyBorder="1" applyAlignment="1">
      <alignment horizontal="right"/>
    </xf>
    <xf numFmtId="0" fontId="37" fillId="0" borderId="68" xfId="0" applyFont="1" applyBorder="1" applyAlignment="1">
      <alignment horizontal="left"/>
    </xf>
    <xf numFmtId="0" fontId="28" fillId="0" borderId="98" xfId="0" applyFont="1" applyBorder="1"/>
    <xf numFmtId="0" fontId="28" fillId="0" borderId="96" xfId="0" applyFont="1" applyBorder="1"/>
    <xf numFmtId="0" fontId="28" fillId="0" borderId="97" xfId="0" applyFont="1" applyBorder="1"/>
    <xf numFmtId="0" fontId="29" fillId="0" borderId="68" xfId="0" applyFont="1" applyBorder="1" applyAlignment="1">
      <alignment horizontal="right"/>
    </xf>
    <xf numFmtId="0" fontId="28" fillId="0" borderId="68" xfId="0" applyFont="1" applyBorder="1"/>
    <xf numFmtId="166" fontId="28" fillId="0" borderId="83" xfId="0" applyNumberFormat="1" applyFont="1" applyBorder="1"/>
    <xf numFmtId="0" fontId="28" fillId="0" borderId="83" xfId="1" applyNumberFormat="1" applyFont="1" applyBorder="1" applyAlignment="1">
      <alignment horizontal="center"/>
    </xf>
    <xf numFmtId="164" fontId="28" fillId="0" borderId="83" xfId="1" applyNumberFormat="1" applyFont="1" applyBorder="1"/>
    <xf numFmtId="0" fontId="28" fillId="0" borderId="83" xfId="1" applyNumberFormat="1" applyFont="1" applyBorder="1"/>
    <xf numFmtId="0" fontId="28" fillId="0" borderId="83" xfId="0" applyFont="1" applyBorder="1"/>
    <xf numFmtId="0" fontId="67" fillId="0" borderId="0" xfId="4" applyFont="1" applyFill="1" applyBorder="1" applyAlignment="1">
      <alignment horizontal="left"/>
    </xf>
    <xf numFmtId="0" fontId="67" fillId="0" borderId="0" xfId="4" applyFont="1" applyFill="1" applyBorder="1"/>
    <xf numFmtId="37" fontId="19" fillId="0" borderId="98" xfId="1" applyNumberFormat="1" applyFont="1" applyBorder="1" applyAlignment="1">
      <alignment horizontal="right"/>
    </xf>
    <xf numFmtId="37" fontId="24" fillId="0" borderId="2" xfId="0" applyNumberFormat="1" applyFont="1" applyBorder="1" applyAlignment="1">
      <alignment horizontal="right"/>
    </xf>
    <xf numFmtId="37" fontId="24" fillId="0" borderId="9" xfId="0" applyNumberFormat="1" applyFont="1" applyBorder="1" applyAlignment="1">
      <alignment horizontal="right"/>
    </xf>
    <xf numFmtId="0" fontId="24" fillId="0" borderId="68" xfId="0" quotePrefix="1" applyFont="1" applyBorder="1" applyAlignment="1">
      <alignment horizontal="left"/>
    </xf>
    <xf numFmtId="0" fontId="19" fillId="0" borderId="68" xfId="4" applyFont="1" applyBorder="1" applyAlignment="1">
      <alignment horizontal="left" indent="1"/>
    </xf>
    <xf numFmtId="0" fontId="19" fillId="0" borderId="68" xfId="4" applyFont="1" applyBorder="1" applyAlignment="1">
      <alignment horizontal="left"/>
    </xf>
    <xf numFmtId="41" fontId="20" fillId="0" borderId="96" xfId="1" applyNumberFormat="1" applyFont="1" applyFill="1" applyBorder="1" applyProtection="1"/>
    <xf numFmtId="0" fontId="24" fillId="0" borderId="68" xfId="0" applyFont="1" applyBorder="1"/>
    <xf numFmtId="0" fontId="65" fillId="0" borderId="0" xfId="9941" applyFont="1"/>
    <xf numFmtId="37" fontId="24" fillId="0" borderId="2" xfId="1" applyNumberFormat="1" applyFont="1" applyBorder="1" applyAlignment="1">
      <alignment horizontal="right"/>
    </xf>
    <xf numFmtId="37" fontId="26" fillId="0" borderId="16" xfId="1" applyNumberFormat="1" applyFont="1" applyBorder="1" applyAlignment="1">
      <alignment horizontal="right"/>
    </xf>
    <xf numFmtId="0" fontId="19" fillId="0" borderId="97" xfId="4" applyFont="1" applyBorder="1" applyAlignment="1">
      <alignment horizontal="left" indent="1"/>
    </xf>
    <xf numFmtId="0" fontId="19" fillId="0" borderId="96" xfId="0" applyFont="1" applyBorder="1" applyAlignment="1">
      <alignment horizontal="center"/>
    </xf>
    <xf numFmtId="37" fontId="19" fillId="0" borderId="14" xfId="4" applyNumberFormat="1" applyFont="1" applyBorder="1" applyAlignment="1">
      <alignment horizontal="right"/>
    </xf>
    <xf numFmtId="0" fontId="19" fillId="0" borderId="96" xfId="4" applyFont="1" applyBorder="1"/>
    <xf numFmtId="166" fontId="26" fillId="0" borderId="96" xfId="3" applyNumberFormat="1" applyFont="1" applyFill="1" applyBorder="1" applyProtection="1">
      <protection locked="0"/>
    </xf>
    <xf numFmtId="0" fontId="24" fillId="0" borderId="83" xfId="0" applyFont="1" applyBorder="1"/>
    <xf numFmtId="37" fontId="19" fillId="0" borderId="96" xfId="1" applyNumberFormat="1" applyFont="1" applyBorder="1" applyAlignment="1">
      <alignment horizontal="right"/>
    </xf>
    <xf numFmtId="37" fontId="24" fillId="0" borderId="0" xfId="0" applyNumberFormat="1" applyFont="1" applyBorder="1" applyAlignment="1">
      <alignment horizontal="right"/>
    </xf>
    <xf numFmtId="0" fontId="19" fillId="0" borderId="96" xfId="4" applyFont="1" applyBorder="1" applyAlignment="1">
      <alignment horizontal="center"/>
    </xf>
    <xf numFmtId="0" fontId="63" fillId="0" borderId="0" xfId="4" applyFont="1" applyFill="1"/>
    <xf numFmtId="171" fontId="24" fillId="0" borderId="0" xfId="0" applyNumberFormat="1" applyFont="1" applyBorder="1"/>
    <xf numFmtId="0" fontId="62" fillId="0" borderId="0" xfId="9998" applyFont="1" applyBorder="1"/>
    <xf numFmtId="0" fontId="61" fillId="0" borderId="0" xfId="9998" quotePrefix="1" applyFont="1" applyAlignment="1">
      <alignment horizontal="left"/>
    </xf>
    <xf numFmtId="0" fontId="62" fillId="0" borderId="0" xfId="9998" applyFont="1" applyBorder="1" applyAlignment="1">
      <alignment horizontal="center"/>
    </xf>
    <xf numFmtId="164" fontId="62" fillId="0" borderId="0" xfId="1" applyNumberFormat="1" applyFont="1" applyBorder="1"/>
    <xf numFmtId="0" fontId="62" fillId="0" borderId="0" xfId="9998" applyFont="1"/>
    <xf numFmtId="164" fontId="62" fillId="0" borderId="0" xfId="9998" applyNumberFormat="1" applyFont="1" applyAlignment="1">
      <alignment horizontal="right"/>
    </xf>
    <xf numFmtId="49" fontId="62" fillId="0" borderId="0" xfId="9998" applyNumberFormat="1" applyFont="1" applyAlignment="1">
      <alignment horizontal="center"/>
    </xf>
    <xf numFmtId="0" fontId="61" fillId="0" borderId="0" xfId="9998" applyFont="1"/>
    <xf numFmtId="164" fontId="62" fillId="0" borderId="0" xfId="9998" applyNumberFormat="1" applyFont="1" applyBorder="1"/>
    <xf numFmtId="164" fontId="62" fillId="0" borderId="0" xfId="1" applyNumberFormat="1" applyFont="1" applyBorder="1" applyAlignment="1">
      <alignment horizontal="center"/>
    </xf>
    <xf numFmtId="0" fontId="61" fillId="0" borderId="0" xfId="9998" applyFont="1" applyBorder="1"/>
    <xf numFmtId="0" fontId="62" fillId="0" borderId="0" xfId="9998" quotePrefix="1" applyFont="1" applyBorder="1" applyAlignment="1">
      <alignment horizontal="center"/>
    </xf>
    <xf numFmtId="164" fontId="62" fillId="0" borderId="0" xfId="9998" quotePrefix="1" applyNumberFormat="1" applyFont="1" applyBorder="1" applyAlignment="1">
      <alignment horizontal="center"/>
    </xf>
    <xf numFmtId="164" fontId="62" fillId="0" borderId="0" xfId="1" quotePrefix="1" applyNumberFormat="1" applyFont="1" applyBorder="1" applyAlignment="1">
      <alignment horizontal="center"/>
    </xf>
    <xf numFmtId="164" fontId="62" fillId="0" borderId="0" xfId="9998" applyNumberFormat="1" applyFont="1" applyBorder="1" applyAlignment="1">
      <alignment horizontal="center"/>
    </xf>
    <xf numFmtId="164" fontId="62" fillId="0" borderId="0" xfId="1" applyNumberFormat="1" applyFont="1" applyAlignment="1">
      <alignment horizontal="center"/>
    </xf>
    <xf numFmtId="164" fontId="62" fillId="0" borderId="0" xfId="9998" applyNumberFormat="1" applyFont="1" applyAlignment="1">
      <alignment horizontal="center"/>
    </xf>
    <xf numFmtId="0" fontId="62" fillId="0" borderId="0" xfId="9998" applyFont="1" applyFill="1"/>
    <xf numFmtId="0" fontId="191" fillId="0" borderId="0" xfId="9998" applyFont="1" applyAlignment="1">
      <alignment horizontal="center"/>
    </xf>
    <xf numFmtId="164" fontId="191" fillId="0" borderId="0" xfId="1" applyNumberFormat="1" applyFont="1" applyAlignment="1">
      <alignment horizontal="center"/>
    </xf>
    <xf numFmtId="164" fontId="191" fillId="0" borderId="0" xfId="9998" applyNumberFormat="1" applyFont="1" applyAlignment="1">
      <alignment horizontal="center"/>
    </xf>
    <xf numFmtId="0" fontId="62" fillId="0" borderId="0" xfId="9998" applyFont="1" applyBorder="1" applyProtection="1">
      <protection locked="0"/>
    </xf>
    <xf numFmtId="0" fontId="61" fillId="0" borderId="0" xfId="8" applyFont="1" applyFill="1" applyBorder="1" applyAlignment="1">
      <alignment horizontal="left"/>
    </xf>
    <xf numFmtId="0" fontId="62" fillId="0" borderId="0" xfId="8" applyFont="1" applyBorder="1"/>
    <xf numFmtId="0" fontId="62" fillId="0" borderId="0" xfId="8" applyFont="1" applyBorder="1" applyAlignment="1">
      <alignment horizontal="center"/>
    </xf>
    <xf numFmtId="0" fontId="62" fillId="0" borderId="0" xfId="9998" applyFont="1" applyBorder="1" applyAlignment="1" applyProtection="1">
      <alignment horizontal="center"/>
      <protection locked="0"/>
    </xf>
    <xf numFmtId="164" fontId="62" fillId="0" borderId="0" xfId="1" applyNumberFormat="1" applyFont="1" applyBorder="1" applyAlignment="1" applyProtection="1">
      <alignment horizontal="center"/>
      <protection locked="0"/>
    </xf>
    <xf numFmtId="0" fontId="62" fillId="0" borderId="0" xfId="9998" applyFont="1" applyAlignment="1" applyProtection="1">
      <alignment horizontal="center"/>
      <protection locked="0"/>
    </xf>
    <xf numFmtId="0" fontId="62" fillId="0" borderId="0" xfId="912" applyFont="1"/>
    <xf numFmtId="0" fontId="62" fillId="0" borderId="0" xfId="912" applyFont="1" applyBorder="1"/>
    <xf numFmtId="0" fontId="62" fillId="0" borderId="0" xfId="912" applyFont="1" applyBorder="1" applyAlignment="1">
      <alignment horizontal="center"/>
    </xf>
    <xf numFmtId="166" fontId="62" fillId="0" borderId="0" xfId="3" applyNumberFormat="1" applyFont="1" applyAlignment="1">
      <alignment horizontal="center"/>
    </xf>
    <xf numFmtId="0" fontId="62" fillId="0" borderId="0" xfId="9997" applyFont="1" applyFill="1"/>
    <xf numFmtId="0" fontId="62" fillId="0" borderId="0" xfId="9997" applyFont="1" applyFill="1" applyBorder="1"/>
    <xf numFmtId="0" fontId="62" fillId="0" borderId="0" xfId="9997" applyFont="1" applyFill="1" applyBorder="1" applyAlignment="1">
      <alignment horizontal="center"/>
    </xf>
    <xf numFmtId="41" fontId="62" fillId="0" borderId="0" xfId="1" applyNumberFormat="1" applyFont="1" applyFill="1" applyBorder="1" applyAlignment="1">
      <alignment horizontal="center"/>
    </xf>
    <xf numFmtId="0" fontId="62" fillId="0" borderId="0" xfId="9998" applyNumberFormat="1" applyFont="1" applyFill="1" applyBorder="1" applyAlignment="1">
      <alignment horizontal="center"/>
    </xf>
    <xf numFmtId="166" fontId="62" fillId="0" borderId="0" xfId="3" applyNumberFormat="1" applyFont="1" applyFill="1" applyBorder="1" applyAlignment="1">
      <alignment horizontal="center"/>
    </xf>
    <xf numFmtId="164" fontId="62" fillId="0" borderId="0" xfId="1" applyNumberFormat="1" applyFont="1" applyFill="1" applyBorder="1" applyAlignment="1">
      <alignment horizontal="center"/>
    </xf>
    <xf numFmtId="0" fontId="62" fillId="0" borderId="0" xfId="9998" applyFont="1" applyFill="1" applyBorder="1" applyAlignment="1" applyProtection="1">
      <alignment horizontal="center"/>
      <protection locked="0"/>
    </xf>
    <xf numFmtId="0" fontId="62" fillId="0" borderId="0" xfId="9998" quotePrefix="1" applyFont="1" applyFill="1" applyBorder="1" applyAlignment="1" applyProtection="1">
      <alignment horizontal="center"/>
      <protection locked="0"/>
    </xf>
    <xf numFmtId="168" fontId="62" fillId="0" borderId="0" xfId="3" applyNumberFormat="1" applyFont="1" applyFill="1" applyBorder="1" applyAlignment="1" applyProtection="1">
      <alignment horizontal="center"/>
      <protection locked="0"/>
    </xf>
    <xf numFmtId="164" fontId="62" fillId="0" borderId="0" xfId="1" applyNumberFormat="1" applyFont="1" applyFill="1" applyBorder="1" applyProtection="1">
      <protection locked="0"/>
    </xf>
    <xf numFmtId="0" fontId="62" fillId="0" borderId="0" xfId="9998" quotePrefix="1" applyFont="1" applyFill="1" applyBorder="1" applyAlignment="1" applyProtection="1">
      <alignment horizontal="left"/>
      <protection locked="0"/>
    </xf>
    <xf numFmtId="0" fontId="61" fillId="0" borderId="0" xfId="9998" applyFont="1" applyFill="1" applyBorder="1" applyProtection="1">
      <protection locked="0"/>
    </xf>
    <xf numFmtId="164" fontId="62" fillId="0" borderId="0" xfId="1" applyNumberFormat="1" applyFont="1" applyBorder="1" applyProtection="1">
      <protection locked="0"/>
    </xf>
    <xf numFmtId="0" fontId="62" fillId="0" borderId="0" xfId="9998" quotePrefix="1" applyFont="1" applyBorder="1" applyAlignment="1" applyProtection="1">
      <alignment horizontal="center"/>
      <protection locked="0"/>
    </xf>
    <xf numFmtId="168" fontId="62" fillId="0" borderId="0" xfId="3" applyNumberFormat="1" applyFont="1" applyAlignment="1" applyProtection="1">
      <alignment horizontal="center"/>
      <protection locked="0"/>
    </xf>
    <xf numFmtId="0" fontId="62" fillId="0" borderId="0" xfId="9998" applyFont="1" applyProtection="1">
      <protection locked="0"/>
    </xf>
    <xf numFmtId="0" fontId="62" fillId="0" borderId="0" xfId="9998" applyFont="1" applyBorder="1" applyAlignment="1" applyProtection="1">
      <alignment horizontal="left"/>
      <protection locked="0"/>
    </xf>
    <xf numFmtId="0" fontId="61" fillId="0" borderId="0" xfId="9998" quotePrefix="1" applyFont="1" applyBorder="1" applyAlignment="1" applyProtection="1">
      <alignment horizontal="left"/>
      <protection locked="0"/>
    </xf>
    <xf numFmtId="3" fontId="62" fillId="0" borderId="0" xfId="9998" applyNumberFormat="1" applyFont="1" applyBorder="1" applyAlignment="1" applyProtection="1">
      <alignment horizontal="center"/>
      <protection locked="0"/>
    </xf>
    <xf numFmtId="164" fontId="62" fillId="0" borderId="0" xfId="9998" applyNumberFormat="1" applyFont="1" applyBorder="1" applyProtection="1">
      <protection locked="0"/>
    </xf>
    <xf numFmtId="10" fontId="192" fillId="0" borderId="0" xfId="3" applyNumberFormat="1" applyFont="1" applyBorder="1" applyAlignment="1" applyProtection="1">
      <alignment horizontal="center"/>
      <protection locked="0"/>
    </xf>
    <xf numFmtId="10" fontId="62" fillId="0" borderId="0" xfId="3" applyNumberFormat="1" applyFont="1" applyBorder="1" applyAlignment="1" applyProtection="1">
      <alignment horizontal="center"/>
      <protection locked="0"/>
    </xf>
    <xf numFmtId="10" fontId="62" fillId="0" borderId="0" xfId="3" applyNumberFormat="1" applyFont="1" applyAlignment="1" applyProtection="1">
      <alignment horizontal="center"/>
      <protection locked="0"/>
    </xf>
    <xf numFmtId="164" fontId="62" fillId="0" borderId="0" xfId="1" applyNumberFormat="1" applyFont="1" applyProtection="1">
      <protection locked="0"/>
    </xf>
    <xf numFmtId="0" fontId="61" fillId="0" borderId="0" xfId="9998" applyFont="1" applyBorder="1" applyProtection="1">
      <protection locked="0"/>
    </xf>
    <xf numFmtId="0" fontId="62" fillId="0" borderId="0" xfId="9998" applyFont="1" applyBorder="1" applyAlignment="1" applyProtection="1">
      <alignment vertical="top"/>
      <protection locked="0"/>
    </xf>
    <xf numFmtId="0" fontId="62" fillId="0" borderId="0" xfId="9998" applyFont="1" applyBorder="1" applyAlignment="1">
      <alignment vertical="top"/>
    </xf>
    <xf numFmtId="0" fontId="62" fillId="0" borderId="13" xfId="9998" applyFont="1" applyBorder="1" applyAlignment="1">
      <alignment vertical="top"/>
    </xf>
    <xf numFmtId="0" fontId="62" fillId="0" borderId="83" xfId="9998" applyFont="1" applyBorder="1" applyAlignment="1">
      <alignment vertical="top"/>
    </xf>
    <xf numFmtId="0" fontId="62" fillId="0" borderId="14" xfId="9998" applyFont="1" applyBorder="1" applyAlignment="1">
      <alignment vertical="top"/>
    </xf>
    <xf numFmtId="0" fontId="62" fillId="0" borderId="68" xfId="9998" applyFont="1" applyBorder="1" applyAlignment="1">
      <alignment vertical="top"/>
    </xf>
    <xf numFmtId="0" fontId="62" fillId="0" borderId="16" xfId="9998" applyFont="1" applyBorder="1" applyAlignment="1">
      <alignment vertical="top"/>
    </xf>
    <xf numFmtId="0" fontId="62" fillId="0" borderId="97" xfId="9998" applyFont="1" applyBorder="1" applyAlignment="1">
      <alignment vertical="top"/>
    </xf>
    <xf numFmtId="0" fontId="62" fillId="0" borderId="85" xfId="9998" applyFont="1" applyBorder="1" applyAlignment="1">
      <alignment vertical="top"/>
    </xf>
    <xf numFmtId="0" fontId="62" fillId="0" borderId="98" xfId="9998" applyFont="1" applyBorder="1" applyAlignment="1">
      <alignment vertical="top"/>
    </xf>
    <xf numFmtId="41" fontId="20" fillId="0" borderId="85" xfId="1" applyNumberFormat="1" applyFont="1" applyFill="1" applyBorder="1" applyProtection="1"/>
    <xf numFmtId="164" fontId="54" fillId="0" borderId="85" xfId="1" applyNumberFormat="1" applyFont="1" applyFill="1" applyBorder="1" applyProtection="1"/>
    <xf numFmtId="0" fontId="24" fillId="0" borderId="16" xfId="0" applyFont="1" applyFill="1" applyBorder="1"/>
    <xf numFmtId="0" fontId="24" fillId="0" borderId="85" xfId="0" applyFont="1" applyBorder="1"/>
    <xf numFmtId="41" fontId="24" fillId="0" borderId="0" xfId="3" applyNumberFormat="1" applyFont="1" applyBorder="1" applyProtection="1"/>
    <xf numFmtId="0" fontId="45" fillId="0" borderId="0" xfId="1" applyNumberFormat="1" applyFont="1" applyBorder="1" applyAlignment="1">
      <alignment horizontal="center"/>
    </xf>
    <xf numFmtId="166" fontId="45" fillId="0" borderId="0" xfId="0" applyNumberFormat="1" applyFont="1" applyBorder="1" applyAlignment="1">
      <alignment horizontal="center"/>
    </xf>
    <xf numFmtId="164" fontId="45" fillId="0" borderId="0" xfId="0" applyNumberFormat="1" applyFont="1" applyBorder="1"/>
    <xf numFmtId="0" fontId="175" fillId="0" borderId="0" xfId="0" applyFont="1"/>
    <xf numFmtId="41" fontId="45" fillId="0" borderId="0" xfId="0" applyNumberFormat="1" applyFont="1" applyBorder="1"/>
    <xf numFmtId="166" fontId="45" fillId="0" borderId="0" xfId="1" applyNumberFormat="1" applyFont="1" applyBorder="1" applyAlignment="1">
      <alignment horizontal="center"/>
    </xf>
    <xf numFmtId="41" fontId="45" fillId="0" borderId="4" xfId="1" applyNumberFormat="1" applyFont="1" applyBorder="1"/>
    <xf numFmtId="0" fontId="45" fillId="0" borderId="0" xfId="0" applyFont="1" applyBorder="1" applyAlignment="1">
      <alignment horizontal="center"/>
    </xf>
    <xf numFmtId="37" fontId="45" fillId="0" borderId="0" xfId="0" applyNumberFormat="1" applyFont="1" applyBorder="1"/>
    <xf numFmtId="0" fontId="193" fillId="0" borderId="0" xfId="0" applyFont="1" applyBorder="1"/>
    <xf numFmtId="164" fontId="45" fillId="0" borderId="0" xfId="1" applyNumberFormat="1" applyFont="1" applyBorder="1"/>
    <xf numFmtId="41" fontId="24" fillId="0" borderId="0" xfId="1" applyNumberFormat="1" applyFont="1" applyBorder="1" applyProtection="1"/>
    <xf numFmtId="164" fontId="45" fillId="0" borderId="4" xfId="1" applyNumberFormat="1" applyFont="1" applyBorder="1"/>
    <xf numFmtId="164" fontId="45" fillId="0" borderId="0" xfId="1" applyNumberFormat="1" applyFont="1" applyFill="1" applyBorder="1"/>
    <xf numFmtId="164" fontId="45" fillId="0" borderId="0" xfId="0" applyNumberFormat="1" applyFont="1" applyFill="1" applyBorder="1"/>
    <xf numFmtId="0" fontId="78" fillId="0" borderId="0" xfId="0" applyFont="1"/>
    <xf numFmtId="164" fontId="20" fillId="0" borderId="85" xfId="1" applyNumberFormat="1" applyFont="1" applyFill="1" applyBorder="1" applyProtection="1"/>
    <xf numFmtId="0" fontId="24" fillId="0" borderId="68" xfId="0" applyFont="1" applyFill="1" applyBorder="1"/>
    <xf numFmtId="0" fontId="24" fillId="0" borderId="14" xfId="1" applyNumberFormat="1" applyFont="1" applyFill="1" applyBorder="1" applyAlignment="1">
      <alignment horizontal="center"/>
    </xf>
    <xf numFmtId="0" fontId="24" fillId="0" borderId="13" xfId="0" applyFont="1" applyFill="1" applyBorder="1" applyAlignment="1">
      <alignment horizontal="left"/>
    </xf>
    <xf numFmtId="166" fontId="67" fillId="0" borderId="98" xfId="3" applyNumberFormat="1" applyFont="1" applyBorder="1" applyProtection="1"/>
    <xf numFmtId="164" fontId="67" fillId="0" borderId="85" xfId="1" applyNumberFormat="1" applyFont="1" applyBorder="1" applyProtection="1"/>
    <xf numFmtId="0" fontId="67" fillId="0" borderId="85" xfId="10021" applyFont="1" applyBorder="1" applyAlignment="1" applyProtection="1">
      <alignment horizontal="center"/>
    </xf>
    <xf numFmtId="0" fontId="67" fillId="0" borderId="97" xfId="10021" applyFont="1" applyBorder="1" applyProtection="1"/>
    <xf numFmtId="0" fontId="4" fillId="0" borderId="0" xfId="10021"/>
    <xf numFmtId="0" fontId="67" fillId="0" borderId="0" xfId="10021" applyFont="1" applyBorder="1" applyProtection="1"/>
    <xf numFmtId="164" fontId="67" fillId="0" borderId="0" xfId="1" applyNumberFormat="1" applyFont="1" applyBorder="1" applyProtection="1"/>
    <xf numFmtId="0" fontId="67" fillId="0" borderId="0" xfId="10021" applyFont="1" applyProtection="1"/>
    <xf numFmtId="0" fontId="65" fillId="0" borderId="0" xfId="10021" applyFont="1" applyProtection="1"/>
    <xf numFmtId="0" fontId="65" fillId="0" borderId="0" xfId="10021" applyFont="1" applyBorder="1" applyProtection="1"/>
    <xf numFmtId="0" fontId="67" fillId="0" borderId="0" xfId="10021" applyFont="1" applyAlignment="1" applyProtection="1">
      <alignment horizontal="center"/>
    </xf>
    <xf numFmtId="164" fontId="67" fillId="0" borderId="0" xfId="1" applyNumberFormat="1" applyFont="1" applyProtection="1"/>
    <xf numFmtId="168" fontId="67" fillId="0" borderId="0" xfId="3" applyNumberFormat="1" applyFont="1" applyAlignment="1" applyProtection="1">
      <alignment horizontal="center"/>
    </xf>
    <xf numFmtId="0" fontId="67" fillId="0" borderId="0" xfId="10021" quotePrefix="1" applyFont="1" applyAlignment="1" applyProtection="1">
      <alignment horizontal="left"/>
    </xf>
    <xf numFmtId="0" fontId="67" fillId="0" borderId="0" xfId="10021" applyFont="1" applyBorder="1" applyAlignment="1" applyProtection="1">
      <alignment horizontal="center"/>
    </xf>
    <xf numFmtId="0" fontId="67" fillId="0" borderId="0" xfId="10021" quotePrefix="1" applyFont="1" applyBorder="1" applyAlignment="1" applyProtection="1">
      <alignment horizontal="left"/>
    </xf>
    <xf numFmtId="0" fontId="67" fillId="0" borderId="0" xfId="10021" quotePrefix="1" applyFont="1" applyBorder="1" applyAlignment="1" applyProtection="1">
      <alignment horizontal="center"/>
    </xf>
    <xf numFmtId="168" fontId="67" fillId="0" borderId="0" xfId="3" applyNumberFormat="1" applyFont="1" applyBorder="1" applyAlignment="1" applyProtection="1">
      <alignment horizontal="center"/>
    </xf>
    <xf numFmtId="0" fontId="67" fillId="0" borderId="0" xfId="1" applyNumberFormat="1" applyFont="1" applyBorder="1" applyAlignment="1" applyProtection="1">
      <alignment horizontal="center"/>
    </xf>
    <xf numFmtId="0" fontId="67" fillId="0" borderId="0" xfId="10021" applyNumberFormat="1" applyFont="1" applyAlignment="1" applyProtection="1">
      <alignment horizontal="center"/>
    </xf>
    <xf numFmtId="164" fontId="67" fillId="0" borderId="0" xfId="10021" applyNumberFormat="1" applyFont="1" applyBorder="1" applyProtection="1"/>
    <xf numFmtId="0" fontId="67" fillId="0" borderId="0" xfId="10021" applyFont="1" applyAlignment="1" applyProtection="1">
      <alignment horizontal="left"/>
    </xf>
    <xf numFmtId="164" fontId="67" fillId="0" borderId="0" xfId="10021" applyNumberFormat="1" applyFont="1" applyProtection="1"/>
    <xf numFmtId="0" fontId="67" fillId="0" borderId="0" xfId="10021" applyNumberFormat="1" applyFont="1" applyBorder="1" applyAlignment="1" applyProtection="1">
      <alignment horizontal="center"/>
    </xf>
    <xf numFmtId="0" fontId="67" fillId="0" borderId="0" xfId="10021" applyFont="1" applyAlignment="1" applyProtection="1">
      <alignment horizontal="right"/>
    </xf>
    <xf numFmtId="0" fontId="67" fillId="0" borderId="0" xfId="8" applyFont="1" applyBorder="1" applyAlignment="1">
      <alignment horizontal="center"/>
    </xf>
    <xf numFmtId="49" fontId="67" fillId="0" borderId="0" xfId="10021" applyNumberFormat="1" applyFont="1" applyAlignment="1">
      <alignment horizontal="center"/>
    </xf>
    <xf numFmtId="0" fontId="70" fillId="0" borderId="0" xfId="10021" applyFont="1" applyAlignment="1" applyProtection="1">
      <alignment horizontal="center"/>
    </xf>
    <xf numFmtId="0" fontId="67" fillId="0" borderId="85" xfId="10021" applyFont="1" applyBorder="1" applyProtection="1"/>
    <xf numFmtId="0" fontId="70" fillId="0" borderId="0" xfId="10021" applyNumberFormat="1" applyFont="1" applyAlignment="1" applyProtection="1">
      <alignment horizontal="center"/>
    </xf>
    <xf numFmtId="164" fontId="67" fillId="0" borderId="3" xfId="10021" applyNumberFormat="1" applyFont="1" applyBorder="1" applyAlignment="1" applyProtection="1">
      <alignment vertical="center"/>
    </xf>
    <xf numFmtId="164" fontId="67" fillId="0" borderId="3" xfId="1" applyNumberFormat="1" applyFont="1" applyBorder="1" applyAlignment="1" applyProtection="1">
      <alignment vertical="center"/>
    </xf>
    <xf numFmtId="2" fontId="67" fillId="0" borderId="0" xfId="10021" applyNumberFormat="1" applyFont="1" applyAlignment="1" applyProtection="1">
      <alignment horizontal="center"/>
    </xf>
    <xf numFmtId="171" fontId="67" fillId="0" borderId="0" xfId="10021" applyNumberFormat="1" applyFont="1" applyAlignment="1" applyProtection="1">
      <alignment horizontal="center"/>
    </xf>
    <xf numFmtId="166" fontId="67" fillId="0" borderId="85" xfId="3" applyNumberFormat="1" applyFont="1" applyBorder="1" applyProtection="1"/>
    <xf numFmtId="164" fontId="67" fillId="0" borderId="3" xfId="10021" applyNumberFormat="1" applyFont="1" applyBorder="1" applyProtection="1"/>
    <xf numFmtId="2" fontId="67" fillId="0" borderId="0" xfId="10021" applyNumberFormat="1" applyFont="1" applyBorder="1" applyAlignment="1" applyProtection="1">
      <alignment horizontal="center"/>
    </xf>
    <xf numFmtId="2" fontId="67" fillId="0" borderId="0" xfId="10021" quotePrefix="1" applyNumberFormat="1" applyFont="1" applyBorder="1" applyAlignment="1" applyProtection="1">
      <alignment horizontal="center"/>
    </xf>
    <xf numFmtId="0" fontId="190" fillId="0" borderId="0" xfId="10021" quotePrefix="1" applyFont="1" applyAlignment="1" applyProtection="1">
      <alignment horizontal="left"/>
    </xf>
    <xf numFmtId="0" fontId="190" fillId="0" borderId="0" xfId="10021" applyFont="1" applyBorder="1" applyProtection="1"/>
    <xf numFmtId="0" fontId="190" fillId="0" borderId="0" xfId="10021" applyFont="1" applyAlignment="1" applyProtection="1">
      <alignment horizontal="center"/>
    </xf>
    <xf numFmtId="0" fontId="190" fillId="0" borderId="0" xfId="10021" applyFont="1" applyBorder="1" applyAlignment="1" applyProtection="1">
      <alignment horizontal="center"/>
    </xf>
    <xf numFmtId="164" fontId="190" fillId="0" borderId="0" xfId="1" applyNumberFormat="1" applyFont="1" applyProtection="1"/>
    <xf numFmtId="0" fontId="190" fillId="0" borderId="0" xfId="8" applyFont="1" applyBorder="1" applyAlignment="1">
      <alignment horizontal="center"/>
    </xf>
    <xf numFmtId="168" fontId="190" fillId="0" borderId="0" xfId="3" applyNumberFormat="1" applyFont="1" applyAlignment="1" applyProtection="1">
      <alignment horizontal="center"/>
    </xf>
    <xf numFmtId="164" fontId="190" fillId="0" borderId="0" xfId="10021" applyNumberFormat="1" applyFont="1" applyProtection="1"/>
    <xf numFmtId="0" fontId="190" fillId="0" borderId="0" xfId="10021" applyNumberFormat="1" applyFont="1" applyAlignment="1" applyProtection="1">
      <alignment horizontal="center"/>
    </xf>
    <xf numFmtId="41" fontId="17" fillId="0" borderId="1" xfId="0" applyNumberFormat="1" applyFont="1" applyFill="1" applyBorder="1" applyAlignment="1">
      <alignment horizontal="right"/>
    </xf>
    <xf numFmtId="41" fontId="17" fillId="0" borderId="0" xfId="0" applyNumberFormat="1" applyFont="1" applyAlignment="1">
      <alignment horizontal="right"/>
    </xf>
    <xf numFmtId="0" fontId="4" fillId="0" borderId="0" xfId="10002"/>
    <xf numFmtId="0" fontId="63" fillId="0" borderId="0" xfId="10002" applyFont="1"/>
    <xf numFmtId="0" fontId="67" fillId="0" borderId="0" xfId="10002" applyFont="1"/>
    <xf numFmtId="0" fontId="67" fillId="0" borderId="0" xfId="10002" applyFont="1" applyAlignment="1">
      <alignment horizontal="center"/>
    </xf>
    <xf numFmtId="0" fontId="65" fillId="0" borderId="0" xfId="10002" applyFont="1"/>
    <xf numFmtId="166" fontId="67" fillId="0" borderId="0" xfId="3" applyNumberFormat="1" applyFont="1" applyAlignment="1">
      <alignment horizontal="center"/>
    </xf>
    <xf numFmtId="164" fontId="67" fillId="0" borderId="0" xfId="1" applyNumberFormat="1" applyFont="1" applyAlignment="1">
      <alignment horizontal="center"/>
    </xf>
    <xf numFmtId="0" fontId="65" fillId="0" borderId="0" xfId="10002" applyFont="1" applyBorder="1"/>
    <xf numFmtId="0" fontId="67" fillId="0" borderId="0" xfId="10002" applyFont="1" applyBorder="1"/>
    <xf numFmtId="164" fontId="67" fillId="0" borderId="0" xfId="1" applyNumberFormat="1" applyFont="1" applyBorder="1"/>
    <xf numFmtId="0" fontId="67" fillId="0" borderId="0" xfId="10002" applyFont="1" applyBorder="1" applyAlignment="1">
      <alignment horizontal="center"/>
    </xf>
    <xf numFmtId="164" fontId="67" fillId="0" borderId="0" xfId="1" applyNumberFormat="1" applyFont="1" applyBorder="1" applyAlignment="1">
      <alignment horizontal="center"/>
    </xf>
    <xf numFmtId="0" fontId="65" fillId="0" borderId="0" xfId="10002" quotePrefix="1" applyFont="1" applyAlignment="1">
      <alignment horizontal="left"/>
    </xf>
    <xf numFmtId="166" fontId="67" fillId="0" borderId="0" xfId="3" applyNumberFormat="1" applyFont="1" applyBorder="1" applyAlignment="1">
      <alignment horizontal="center"/>
    </xf>
    <xf numFmtId="0" fontId="4" fillId="0" borderId="0" xfId="10002" applyFont="1"/>
    <xf numFmtId="0" fontId="4" fillId="0" borderId="0" xfId="10002" applyFont="1" applyAlignment="1">
      <alignment horizontal="left"/>
    </xf>
    <xf numFmtId="0" fontId="67" fillId="0" borderId="0" xfId="10002" applyNumberFormat="1" applyFont="1"/>
    <xf numFmtId="0" fontId="67" fillId="0" borderId="0" xfId="10002" applyFont="1" applyFill="1" applyBorder="1"/>
    <xf numFmtId="0" fontId="67" fillId="0" borderId="0" xfId="10002" applyFont="1" applyFill="1" applyBorder="1" applyAlignment="1">
      <alignment horizontal="center"/>
    </xf>
    <xf numFmtId="0" fontId="4" fillId="0" borderId="0" xfId="10002" applyFont="1" applyBorder="1"/>
    <xf numFmtId="164" fontId="67" fillId="0" borderId="0" xfId="1" applyNumberFormat="1" applyFont="1" applyFill="1" applyBorder="1" applyAlignment="1">
      <alignment horizontal="center"/>
    </xf>
    <xf numFmtId="0" fontId="67" fillId="0" borderId="0" xfId="8" applyFont="1" applyBorder="1" applyAlignment="1">
      <alignment horizontal="center"/>
    </xf>
    <xf numFmtId="41" fontId="67" fillId="0" borderId="0" xfId="1" applyNumberFormat="1" applyFont="1" applyFill="1" applyBorder="1" applyAlignment="1">
      <alignment horizontal="center"/>
    </xf>
    <xf numFmtId="0" fontId="67" fillId="0" borderId="0" xfId="10002" applyFont="1" applyFill="1" applyBorder="1" applyProtection="1">
      <protection locked="0"/>
    </xf>
    <xf numFmtId="0" fontId="67" fillId="0" borderId="0" xfId="10002" applyFont="1" applyFill="1" applyBorder="1" applyAlignment="1" applyProtection="1">
      <alignment horizontal="center"/>
      <protection locked="0"/>
    </xf>
    <xf numFmtId="164" fontId="67" fillId="0" borderId="0" xfId="1" applyNumberFormat="1" applyFont="1" applyFill="1" applyBorder="1" applyProtection="1">
      <protection locked="0"/>
    </xf>
    <xf numFmtId="166" fontId="67" fillId="0" borderId="0" xfId="3" applyNumberFormat="1" applyFont="1" applyFill="1" applyBorder="1" applyAlignment="1" applyProtection="1">
      <alignment horizontal="center"/>
      <protection locked="0"/>
    </xf>
    <xf numFmtId="164" fontId="67" fillId="0" borderId="0" xfId="1" applyNumberFormat="1" applyFont="1" applyBorder="1" applyProtection="1">
      <protection locked="0"/>
    </xf>
    <xf numFmtId="0" fontId="67" fillId="0" borderId="0" xfId="10002" applyFont="1" applyAlignment="1" applyProtection="1">
      <alignment horizontal="center"/>
      <protection locked="0"/>
    </xf>
    <xf numFmtId="0" fontId="67" fillId="0" borderId="0" xfId="10002" applyFont="1" applyBorder="1" applyAlignment="1" applyProtection="1">
      <alignment horizontal="center"/>
      <protection locked="0"/>
    </xf>
    <xf numFmtId="0" fontId="67" fillId="0" borderId="0" xfId="10002" applyFont="1" applyBorder="1" applyProtection="1">
      <protection locked="0"/>
    </xf>
    <xf numFmtId="0" fontId="67" fillId="0" borderId="0" xfId="10002" applyFont="1" applyProtection="1">
      <protection locked="0"/>
    </xf>
    <xf numFmtId="0" fontId="65" fillId="0" borderId="0" xfId="10002" applyFont="1" applyBorder="1" applyProtection="1">
      <protection locked="0"/>
    </xf>
    <xf numFmtId="0" fontId="65" fillId="0" borderId="0" xfId="10002" applyFont="1" applyFill="1" applyBorder="1" applyProtection="1">
      <protection locked="0"/>
    </xf>
    <xf numFmtId="0" fontId="67" fillId="0" borderId="0" xfId="1" applyNumberFormat="1" applyFont="1" applyFill="1" applyBorder="1" applyAlignment="1" applyProtection="1">
      <alignment horizontal="center"/>
      <protection locked="0"/>
    </xf>
    <xf numFmtId="0" fontId="67" fillId="0" borderId="0" xfId="10002" applyNumberFormat="1" applyFont="1" applyBorder="1" applyAlignment="1" applyProtection="1">
      <alignment horizontal="center"/>
      <protection locked="0"/>
    </xf>
    <xf numFmtId="164" fontId="65" fillId="0" borderId="0" xfId="1" applyNumberFormat="1" applyFont="1" applyFill="1" applyBorder="1" applyProtection="1">
      <protection locked="0"/>
    </xf>
    <xf numFmtId="0" fontId="67" fillId="0" borderId="0" xfId="10002" applyNumberFormat="1" applyFont="1" applyBorder="1" applyProtection="1">
      <protection locked="0"/>
    </xf>
    <xf numFmtId="0" fontId="67" fillId="0" borderId="0" xfId="8" applyFont="1" applyFill="1" applyBorder="1" applyAlignment="1">
      <alignment horizontal="center"/>
    </xf>
    <xf numFmtId="0" fontId="65" fillId="0" borderId="0" xfId="10002" applyFont="1" applyBorder="1" applyAlignment="1" applyProtection="1">
      <alignment horizontal="center"/>
      <protection locked="0"/>
    </xf>
    <xf numFmtId="0" fontId="67" fillId="0" borderId="0" xfId="10002" applyNumberFormat="1" applyFont="1" applyFill="1" applyBorder="1" applyAlignment="1">
      <alignment horizontal="center"/>
    </xf>
    <xf numFmtId="0" fontId="65" fillId="0" borderId="0" xfId="10002" applyFont="1" applyBorder="1" applyAlignment="1">
      <alignment horizontal="left"/>
    </xf>
    <xf numFmtId="0" fontId="70" fillId="0" borderId="0" xfId="10002" applyFont="1" applyAlignment="1">
      <alignment horizontal="center"/>
    </xf>
    <xf numFmtId="164" fontId="70" fillId="0" borderId="0" xfId="1" applyNumberFormat="1" applyFont="1" applyAlignment="1">
      <alignment horizontal="center"/>
    </xf>
    <xf numFmtId="0" fontId="70" fillId="0" borderId="0" xfId="10002" applyNumberFormat="1" applyFont="1" applyAlignment="1">
      <alignment horizontal="center"/>
    </xf>
    <xf numFmtId="166" fontId="67" fillId="0" borderId="0" xfId="3" applyNumberFormat="1" applyFont="1" applyFill="1" applyBorder="1" applyAlignment="1">
      <alignment horizontal="center"/>
    </xf>
    <xf numFmtId="164" fontId="65" fillId="0" borderId="0" xfId="1" applyNumberFormat="1" applyFont="1" applyBorder="1" applyProtection="1">
      <protection locked="0"/>
    </xf>
    <xf numFmtId="164" fontId="189" fillId="0" borderId="0" xfId="1" applyNumberFormat="1" applyFont="1" applyBorder="1" applyProtection="1">
      <protection locked="0"/>
    </xf>
    <xf numFmtId="0" fontId="189" fillId="0" borderId="0" xfId="10002" applyFont="1" applyBorder="1" applyAlignment="1" applyProtection="1">
      <alignment horizontal="center"/>
      <protection locked="0"/>
    </xf>
    <xf numFmtId="164" fontId="190" fillId="0" borderId="0" xfId="1" applyNumberFormat="1" applyFont="1" applyFill="1" applyBorder="1" applyProtection="1">
      <protection locked="0"/>
    </xf>
    <xf numFmtId="164" fontId="189" fillId="0" borderId="0" xfId="1" applyNumberFormat="1" applyFont="1" applyFill="1" applyBorder="1" applyProtection="1">
      <protection locked="0"/>
    </xf>
    <xf numFmtId="0" fontId="65" fillId="0" borderId="0" xfId="8" applyFont="1" applyFill="1" applyBorder="1" applyAlignment="1">
      <alignment horizontal="center"/>
    </xf>
    <xf numFmtId="166" fontId="190" fillId="0" borderId="0" xfId="3" applyNumberFormat="1" applyFont="1" applyFill="1" applyBorder="1" applyAlignment="1">
      <alignment horizontal="center"/>
    </xf>
    <xf numFmtId="166" fontId="189" fillId="0" borderId="0" xfId="3" applyNumberFormat="1" applyFont="1" applyFill="1" applyBorder="1" applyAlignment="1">
      <alignment horizontal="center"/>
    </xf>
    <xf numFmtId="168" fontId="67" fillId="0" borderId="0" xfId="3" applyNumberFormat="1" applyFont="1" applyFill="1" applyBorder="1" applyAlignment="1">
      <alignment horizontal="center"/>
    </xf>
    <xf numFmtId="0" fontId="67" fillId="0" borderId="0" xfId="1" applyNumberFormat="1" applyFont="1" applyBorder="1"/>
    <xf numFmtId="0" fontId="67" fillId="0" borderId="0" xfId="10002" applyNumberFormat="1" applyFont="1" applyFill="1" applyBorder="1" applyProtection="1">
      <protection locked="0"/>
    </xf>
    <xf numFmtId="0" fontId="67" fillId="0" borderId="0" xfId="10002" applyNumberFormat="1" applyFont="1" applyBorder="1"/>
    <xf numFmtId="0" fontId="190" fillId="0" borderId="0" xfId="10002" applyFont="1" applyFill="1" applyBorder="1" applyAlignment="1" applyProtection="1">
      <alignment horizontal="center"/>
      <protection locked="0"/>
    </xf>
    <xf numFmtId="0" fontId="4" fillId="0" borderId="0" xfId="10002" applyFont="1" applyAlignment="1">
      <alignment horizontal="center"/>
    </xf>
    <xf numFmtId="41" fontId="4" fillId="0" borderId="0" xfId="1" applyNumberFormat="1" applyFont="1" applyFill="1" applyBorder="1" applyAlignment="1">
      <alignment horizontal="center"/>
    </xf>
    <xf numFmtId="0" fontId="4" fillId="0" borderId="0" xfId="10002" applyFont="1" applyFill="1" applyBorder="1" applyAlignment="1">
      <alignment horizontal="center"/>
    </xf>
    <xf numFmtId="0" fontId="4" fillId="0" borderId="0" xfId="10002" applyFont="1" applyBorder="1" applyAlignment="1">
      <alignment horizontal="center"/>
    </xf>
    <xf numFmtId="41" fontId="4" fillId="0" borderId="0" xfId="1" applyNumberFormat="1" applyFont="1" applyBorder="1" applyAlignment="1">
      <alignment horizontal="center"/>
    </xf>
    <xf numFmtId="41" fontId="65" fillId="0" borderId="0" xfId="1" applyNumberFormat="1" applyFont="1" applyBorder="1" applyAlignment="1">
      <alignment horizontal="center"/>
    </xf>
    <xf numFmtId="0" fontId="63" fillId="0" borderId="0" xfId="10002" applyFont="1" applyAlignment="1">
      <alignment horizontal="left"/>
    </xf>
    <xf numFmtId="41" fontId="63" fillId="0" borderId="2" xfId="1" applyNumberFormat="1" applyFont="1" applyBorder="1" applyAlignment="1">
      <alignment horizontal="center"/>
    </xf>
    <xf numFmtId="41" fontId="63" fillId="0" borderId="2" xfId="10002" applyNumberFormat="1" applyFont="1" applyBorder="1" applyAlignment="1">
      <alignment horizontal="center"/>
    </xf>
    <xf numFmtId="41" fontId="17" fillId="0" borderId="2" xfId="0" applyNumberFormat="1" applyFont="1" applyBorder="1" applyAlignment="1">
      <alignment horizontal="right"/>
    </xf>
    <xf numFmtId="41" fontId="17" fillId="0" borderId="2" xfId="0" applyNumberFormat="1" applyFont="1" applyBorder="1"/>
    <xf numFmtId="41" fontId="17" fillId="0" borderId="96" xfId="0" applyNumberFormat="1" applyFont="1" applyBorder="1" applyAlignment="1">
      <alignment horizontal="right"/>
    </xf>
    <xf numFmtId="41" fontId="17" fillId="0" borderId="96" xfId="0" applyNumberFormat="1" applyFont="1" applyBorder="1"/>
    <xf numFmtId="41" fontId="17" fillId="0" borderId="0" xfId="0" applyNumberFormat="1" applyFont="1" applyFill="1" applyBorder="1"/>
    <xf numFmtId="41" fontId="17" fillId="0" borderId="9" xfId="0" applyNumberFormat="1" applyFont="1" applyBorder="1" applyAlignment="1">
      <alignment horizontal="right"/>
    </xf>
    <xf numFmtId="41" fontId="17" fillId="0" borderId="9" xfId="0" applyNumberFormat="1" applyFont="1" applyBorder="1"/>
    <xf numFmtId="164" fontId="4" fillId="0" borderId="0" xfId="1" applyNumberFormat="1" applyFont="1" applyFill="1" applyBorder="1"/>
    <xf numFmtId="41" fontId="63" fillId="0" borderId="2" xfId="1" applyNumberFormat="1" applyFont="1" applyFill="1" applyBorder="1" applyAlignment="1">
      <alignment horizontal="center"/>
    </xf>
    <xf numFmtId="41" fontId="17" fillId="0" borderId="48" xfId="0" applyNumberFormat="1" applyFont="1" applyBorder="1" applyAlignment="1">
      <alignment horizontal="right"/>
    </xf>
    <xf numFmtId="41" fontId="17" fillId="0" borderId="48" xfId="0" applyNumberFormat="1" applyFont="1" applyBorder="1"/>
    <xf numFmtId="0" fontId="24" fillId="0" borderId="83" xfId="8" applyFont="1" applyBorder="1"/>
    <xf numFmtId="0" fontId="24" fillId="0" borderId="83" xfId="8" applyFont="1" applyBorder="1" applyAlignment="1">
      <alignment horizontal="center"/>
    </xf>
    <xf numFmtId="0" fontId="24" fillId="0" borderId="14" xfId="8" applyFont="1" applyBorder="1"/>
    <xf numFmtId="0" fontId="24" fillId="0" borderId="16" xfId="8" applyFont="1" applyBorder="1"/>
    <xf numFmtId="0" fontId="24" fillId="0" borderId="97" xfId="8" applyFont="1" applyBorder="1"/>
    <xf numFmtId="0" fontId="24" fillId="0" borderId="96" xfId="8" applyFont="1" applyBorder="1"/>
    <xf numFmtId="0" fontId="24" fillId="0" borderId="96" xfId="8" applyFont="1" applyBorder="1" applyAlignment="1">
      <alignment horizontal="center"/>
    </xf>
    <xf numFmtId="0" fontId="41" fillId="0" borderId="96" xfId="8" applyFont="1" applyBorder="1" applyAlignment="1">
      <alignment horizontal="center"/>
    </xf>
    <xf numFmtId="0" fontId="24" fillId="0" borderId="98" xfId="8" applyFont="1" applyBorder="1"/>
    <xf numFmtId="0" fontId="24" fillId="0" borderId="0" xfId="10028" applyFont="1"/>
    <xf numFmtId="0" fontId="24" fillId="0" borderId="0" xfId="10028" applyFont="1" applyBorder="1" applyAlignment="1">
      <alignment horizontal="center"/>
    </xf>
    <xf numFmtId="0" fontId="24" fillId="0" borderId="0" xfId="10028" applyFont="1" applyBorder="1"/>
    <xf numFmtId="0" fontId="24" fillId="0" borderId="0" xfId="10028" applyFont="1" applyAlignment="1">
      <alignment horizontal="center"/>
    </xf>
    <xf numFmtId="0" fontId="37" fillId="0" borderId="0" xfId="10028" applyFont="1"/>
    <xf numFmtId="164" fontId="24" fillId="0" borderId="0" xfId="10028" applyNumberFormat="1" applyFont="1"/>
    <xf numFmtId="166" fontId="24" fillId="0" borderId="0" xfId="3" applyNumberFormat="1" applyFont="1" applyBorder="1" applyAlignment="1">
      <alignment horizontal="center"/>
    </xf>
    <xf numFmtId="164" fontId="24" fillId="0" borderId="0" xfId="1" applyNumberFormat="1" applyFont="1" applyBorder="1" applyAlignment="1">
      <alignment horizontal="center"/>
    </xf>
    <xf numFmtId="164" fontId="24" fillId="0" borderId="0" xfId="1" applyNumberFormat="1" applyFont="1" applyFill="1" applyBorder="1" applyAlignment="1">
      <alignment horizontal="center"/>
    </xf>
    <xf numFmtId="166" fontId="24" fillId="0" borderId="0" xfId="10028" applyNumberFormat="1" applyFont="1" applyAlignment="1">
      <alignment horizontal="center"/>
    </xf>
    <xf numFmtId="166" fontId="24" fillId="0" borderId="0" xfId="10028" applyNumberFormat="1" applyFont="1" applyBorder="1" applyAlignment="1">
      <alignment horizontal="center"/>
    </xf>
    <xf numFmtId="164" fontId="24" fillId="0" borderId="0" xfId="1" applyNumberFormat="1" applyFont="1"/>
    <xf numFmtId="164" fontId="24" fillId="0" borderId="0" xfId="10028" applyNumberFormat="1" applyFont="1" applyAlignment="1">
      <alignment horizontal="center"/>
    </xf>
    <xf numFmtId="0" fontId="41" fillId="0" borderId="0" xfId="10028" applyFont="1" applyAlignment="1">
      <alignment horizontal="center"/>
    </xf>
    <xf numFmtId="41" fontId="41" fillId="0" borderId="0" xfId="10028" applyNumberFormat="1" applyFont="1" applyAlignment="1">
      <alignment horizontal="center"/>
    </xf>
    <xf numFmtId="0" fontId="41" fillId="0" borderId="0" xfId="10028" applyFont="1" applyAlignment="1"/>
    <xf numFmtId="164" fontId="41" fillId="0" borderId="0" xfId="10028" applyNumberFormat="1" applyFont="1" applyAlignment="1">
      <alignment horizontal="center"/>
    </xf>
    <xf numFmtId="1" fontId="24" fillId="0" borderId="0" xfId="10028" applyNumberFormat="1" applyFont="1"/>
    <xf numFmtId="10" fontId="24" fillId="0" borderId="0" xfId="10028" applyNumberFormat="1" applyFont="1" applyAlignment="1"/>
    <xf numFmtId="1" fontId="24" fillId="0" borderId="0" xfId="10028" applyNumberFormat="1" applyFont="1" applyBorder="1"/>
    <xf numFmtId="10" fontId="24" fillId="0" borderId="0" xfId="3" applyNumberFormat="1" applyFont="1" applyAlignment="1"/>
    <xf numFmtId="10" fontId="24" fillId="0" borderId="0" xfId="3" applyNumberFormat="1" applyFont="1" applyAlignment="1">
      <alignment horizontal="right"/>
    </xf>
    <xf numFmtId="10" fontId="24" fillId="0" borderId="0" xfId="10028" applyNumberFormat="1" applyFont="1" applyAlignment="1">
      <alignment horizontal="right"/>
    </xf>
    <xf numFmtId="164" fontId="24" fillId="0" borderId="3" xfId="1" applyNumberFormat="1" applyFont="1" applyFill="1" applyBorder="1" applyAlignment="1">
      <alignment horizontal="center"/>
    </xf>
    <xf numFmtId="164" fontId="24" fillId="0" borderId="3" xfId="1" applyNumberFormat="1" applyFont="1" applyBorder="1" applyAlignment="1">
      <alignment horizontal="right"/>
    </xf>
    <xf numFmtId="0" fontId="4" fillId="0" borderId="0" xfId="11771" applyFont="1"/>
    <xf numFmtId="0" fontId="4" fillId="0" borderId="0" xfId="11771" applyFont="1" applyBorder="1"/>
    <xf numFmtId="0" fontId="4" fillId="0" borderId="0" xfId="11771" applyFont="1" applyBorder="1" applyAlignment="1">
      <alignment horizontal="center"/>
    </xf>
    <xf numFmtId="164" fontId="4" fillId="0" borderId="0" xfId="11772" applyNumberFormat="1" applyFont="1" applyBorder="1" applyAlignment="1">
      <alignment horizontal="center"/>
    </xf>
    <xf numFmtId="0" fontId="6" fillId="0" borderId="0" xfId="11777"/>
    <xf numFmtId="0" fontId="4" fillId="0" borderId="0" xfId="11777" applyFont="1"/>
    <xf numFmtId="0" fontId="4" fillId="0" borderId="0" xfId="11777" applyFont="1" applyAlignment="1">
      <alignment horizontal="center"/>
    </xf>
    <xf numFmtId="164" fontId="4" fillId="0" borderId="0" xfId="11847" applyNumberFormat="1" applyFont="1"/>
    <xf numFmtId="168" fontId="4" fillId="0" borderId="0" xfId="11873" applyNumberFormat="1" applyFont="1"/>
    <xf numFmtId="41" fontId="4" fillId="0" borderId="0" xfId="11847" applyNumberFormat="1" applyFont="1" applyFill="1" applyAlignment="1">
      <alignment horizontal="center"/>
    </xf>
    <xf numFmtId="0" fontId="4" fillId="0" borderId="0" xfId="10776"/>
    <xf numFmtId="0" fontId="3" fillId="0" borderId="0" xfId="11937"/>
    <xf numFmtId="37" fontId="56" fillId="0" borderId="0" xfId="0" applyNumberFormat="1" applyFont="1" applyFill="1" applyBorder="1" applyAlignment="1"/>
    <xf numFmtId="37" fontId="24" fillId="0" borderId="0" xfId="0" applyNumberFormat="1" applyFont="1" applyFill="1" applyAlignment="1">
      <alignment horizontal="center"/>
    </xf>
    <xf numFmtId="37" fontId="24" fillId="0" borderId="0" xfId="2" applyNumberFormat="1" applyFont="1" applyFill="1" applyAlignment="1">
      <alignment horizontal="center"/>
    </xf>
    <xf numFmtId="37" fontId="24" fillId="0" borderId="1" xfId="2" applyNumberFormat="1" applyFont="1" applyFill="1" applyBorder="1" applyAlignment="1">
      <alignment horizontal="center"/>
    </xf>
    <xf numFmtId="37" fontId="24" fillId="0" borderId="0" xfId="2" applyNumberFormat="1" applyFont="1" applyFill="1" applyBorder="1" applyAlignment="1">
      <alignment horizontal="center"/>
    </xf>
    <xf numFmtId="37" fontId="24" fillId="0" borderId="0" xfId="2" applyNumberFormat="1" applyFont="1" applyFill="1" applyBorder="1"/>
    <xf numFmtId="37" fontId="24" fillId="0" borderId="0" xfId="0" applyNumberFormat="1" applyFont="1" applyFill="1" applyBorder="1" applyAlignment="1"/>
    <xf numFmtId="37" fontId="24" fillId="0" borderId="0" xfId="1" applyNumberFormat="1" applyFont="1" applyFill="1"/>
    <xf numFmtId="37" fontId="24" fillId="0" borderId="0" xfId="1" applyNumberFormat="1" applyFont="1" applyFill="1" applyBorder="1"/>
    <xf numFmtId="37" fontId="24" fillId="0" borderId="0" xfId="1" applyNumberFormat="1" applyFont="1" applyFill="1" applyBorder="1" applyAlignment="1">
      <alignment wrapText="1"/>
    </xf>
    <xf numFmtId="37" fontId="38" fillId="0" borderId="0" xfId="3" applyNumberFormat="1" applyFont="1" applyFill="1"/>
    <xf numFmtId="37" fontId="19" fillId="0" borderId="0" xfId="0" applyNumberFormat="1" applyFont="1" applyFill="1"/>
    <xf numFmtId="37" fontId="19" fillId="0" borderId="0" xfId="0" applyNumberFormat="1" applyFont="1" applyFill="1" applyBorder="1" applyAlignment="1"/>
    <xf numFmtId="165" fontId="38" fillId="0" borderId="0" xfId="3" applyNumberFormat="1" applyFont="1" applyFill="1"/>
    <xf numFmtId="9" fontId="24" fillId="0" borderId="0" xfId="3" applyFont="1" applyFill="1" applyBorder="1" applyAlignment="1">
      <alignment horizontal="right"/>
    </xf>
    <xf numFmtId="165" fontId="38" fillId="0" borderId="1" xfId="3" applyNumberFormat="1" applyFont="1" applyFill="1" applyBorder="1"/>
    <xf numFmtId="37" fontId="24" fillId="0" borderId="0" xfId="0" applyNumberFormat="1" applyFont="1" applyFill="1" applyBorder="1" applyAlignment="1">
      <alignment horizontal="right"/>
    </xf>
    <xf numFmtId="37" fontId="24" fillId="0" borderId="0" xfId="0" applyNumberFormat="1" applyFont="1" applyFill="1" applyBorder="1"/>
    <xf numFmtId="204" fontId="24" fillId="0" borderId="0" xfId="1" applyNumberFormat="1" applyFont="1" applyFill="1" applyBorder="1" applyAlignment="1">
      <alignment horizontal="right"/>
    </xf>
    <xf numFmtId="0" fontId="37" fillId="0" borderId="9" xfId="0" applyFont="1" applyFill="1" applyBorder="1" applyAlignment="1">
      <alignment horizontal="left"/>
    </xf>
    <xf numFmtId="49" fontId="37" fillId="0" borderId="0" xfId="0" applyNumberFormat="1" applyFont="1" applyFill="1"/>
    <xf numFmtId="0" fontId="37" fillId="0" borderId="0" xfId="0" applyFont="1" applyFill="1" applyAlignment="1">
      <alignment horizontal="left"/>
    </xf>
    <xf numFmtId="49" fontId="37" fillId="0" borderId="9" xfId="0" applyNumberFormat="1" applyFont="1" applyFill="1" applyBorder="1"/>
    <xf numFmtId="164" fontId="37" fillId="0" borderId="9" xfId="0" applyNumberFormat="1" applyFont="1" applyFill="1" applyBorder="1" applyAlignment="1">
      <alignment horizontal="center"/>
    </xf>
    <xf numFmtId="164" fontId="37" fillId="0" borderId="9" xfId="1" applyNumberFormat="1" applyFont="1" applyFill="1" applyBorder="1" applyAlignment="1">
      <alignment horizontal="center"/>
    </xf>
    <xf numFmtId="5" fontId="37" fillId="0" borderId="9" xfId="0" applyNumberFormat="1" applyFont="1" applyFill="1" applyBorder="1" applyAlignment="1">
      <alignment horizontal="right"/>
    </xf>
    <xf numFmtId="167" fontId="37" fillId="0" borderId="0" xfId="0" applyNumberFormat="1" applyFont="1" applyFill="1" applyAlignment="1">
      <alignment horizontal="center"/>
    </xf>
    <xf numFmtId="165" fontId="19" fillId="0" borderId="0" xfId="3" applyNumberFormat="1" applyFont="1" applyFill="1"/>
    <xf numFmtId="166" fontId="38" fillId="0" borderId="0" xfId="3" applyNumberFormat="1" applyFont="1" applyAlignment="1" applyProtection="1">
      <alignment horizontal="right"/>
    </xf>
    <xf numFmtId="166" fontId="24" fillId="0" borderId="1" xfId="3" applyNumberFormat="1" applyFont="1" applyBorder="1" applyAlignment="1" applyProtection="1">
      <alignment horizontal="right"/>
    </xf>
    <xf numFmtId="166" fontId="24" fillId="0" borderId="0" xfId="3" applyNumberFormat="1" applyFont="1" applyProtection="1">
      <protection locked="0"/>
    </xf>
    <xf numFmtId="168" fontId="34" fillId="0" borderId="0" xfId="3" applyNumberFormat="1" applyFont="1"/>
    <xf numFmtId="165" fontId="19" fillId="0" borderId="0" xfId="3" applyNumberFormat="1" applyFont="1" applyFill="1" applyProtection="1"/>
    <xf numFmtId="0" fontId="63" fillId="0" borderId="0" xfId="12098" applyFont="1" applyAlignment="1"/>
    <xf numFmtId="0" fontId="4" fillId="0" borderId="0" xfId="0" applyFont="1"/>
    <xf numFmtId="0" fontId="4" fillId="0" borderId="0" xfId="0" applyFont="1" applyAlignment="1">
      <alignment horizontal="center"/>
    </xf>
    <xf numFmtId="164" fontId="4" fillId="0" borderId="0" xfId="0" applyNumberFormat="1" applyFont="1" applyFill="1" applyBorder="1" applyAlignment="1">
      <alignment horizontal="center"/>
    </xf>
    <xf numFmtId="164" fontId="4" fillId="0" borderId="0" xfId="849" applyNumberFormat="1" applyFont="1" applyFill="1" applyBorder="1" applyAlignment="1">
      <alignment horizontal="center"/>
    </xf>
    <xf numFmtId="164" fontId="4" fillId="0" borderId="0" xfId="849" applyNumberFormat="1" applyFont="1" applyAlignment="1">
      <alignment horizontal="center"/>
    </xf>
    <xf numFmtId="0" fontId="4" fillId="0" borderId="0" xfId="12098" applyFont="1" applyAlignment="1">
      <alignment horizontal="left" indent="1"/>
    </xf>
    <xf numFmtId="0" fontId="4" fillId="0" borderId="0" xfId="0" applyFont="1" applyFill="1" applyAlignment="1">
      <alignment horizontal="center"/>
    </xf>
    <xf numFmtId="164" fontId="63" fillId="0" borderId="9" xfId="849" applyNumberFormat="1" applyFont="1" applyFill="1" applyBorder="1" applyAlignment="1">
      <alignment horizontal="center"/>
    </xf>
    <xf numFmtId="0" fontId="63" fillId="0" borderId="0" xfId="0" applyFont="1" applyAlignment="1">
      <alignment horizontal="center"/>
    </xf>
    <xf numFmtId="164" fontId="63" fillId="0" borderId="115" xfId="1" applyNumberFormat="1" applyFont="1" applyBorder="1" applyAlignment="1">
      <alignment horizontal="center"/>
    </xf>
    <xf numFmtId="0" fontId="4" fillId="0" borderId="0" xfId="12099" applyFont="1" applyFill="1" applyBorder="1" applyAlignment="1"/>
    <xf numFmtId="0" fontId="4" fillId="0" borderId="0" xfId="0" applyFont="1" applyFill="1" applyBorder="1" applyAlignment="1">
      <alignment horizontal="left"/>
    </xf>
    <xf numFmtId="0" fontId="4" fillId="0" borderId="0" xfId="12099" applyFont="1" applyFill="1" applyBorder="1" applyAlignment="1">
      <alignment horizontal="center"/>
    </xf>
    <xf numFmtId="164" fontId="4" fillId="0" borderId="0" xfId="7824" applyNumberFormat="1" applyFont="1" applyFill="1" applyBorder="1" applyAlignment="1">
      <alignment horizontal="center"/>
    </xf>
    <xf numFmtId="166" fontId="4" fillId="0" borderId="0" xfId="20" applyNumberFormat="1" applyFont="1" applyFill="1" applyBorder="1" applyAlignment="1">
      <alignment horizontal="center"/>
    </xf>
    <xf numFmtId="0" fontId="4" fillId="0" borderId="0" xfId="12099" applyNumberFormat="1" applyFont="1" applyFill="1" applyAlignment="1">
      <alignment horizontal="center"/>
    </xf>
    <xf numFmtId="0" fontId="224" fillId="0" borderId="0" xfId="0" applyFont="1" applyFill="1" applyBorder="1" applyAlignment="1">
      <alignment horizontal="left"/>
    </xf>
    <xf numFmtId="10" fontId="4" fillId="0" borderId="0" xfId="20" applyNumberFormat="1" applyFont="1" applyFill="1" applyBorder="1" applyAlignment="1">
      <alignment horizontal="center"/>
    </xf>
    <xf numFmtId="0" fontId="4" fillId="0" borderId="0" xfId="0" applyFont="1" applyFill="1" applyBorder="1"/>
    <xf numFmtId="0" fontId="4" fillId="0" borderId="0" xfId="12099" applyFont="1" applyFill="1"/>
    <xf numFmtId="10" fontId="4" fillId="0" borderId="0" xfId="20" applyNumberFormat="1" applyFont="1" applyFill="1"/>
    <xf numFmtId="164" fontId="4" fillId="0" borderId="0" xfId="7824" applyNumberFormat="1" applyFont="1" applyFill="1" applyBorder="1"/>
    <xf numFmtId="0" fontId="4" fillId="0" borderId="0" xfId="0" applyFont="1" applyFill="1" applyBorder="1" applyAlignment="1">
      <alignment horizontal="left" indent="1"/>
    </xf>
    <xf numFmtId="164" fontId="4" fillId="0" borderId="2" xfId="7824" applyNumberFormat="1" applyFont="1" applyFill="1" applyBorder="1"/>
    <xf numFmtId="0" fontId="4" fillId="0" borderId="0" xfId="0" applyFont="1" applyFill="1" applyBorder="1" applyAlignment="1">
      <alignment horizontal="left" indent="2"/>
    </xf>
    <xf numFmtId="10" fontId="4" fillId="0" borderId="0" xfId="20" applyNumberFormat="1" applyFont="1" applyFill="1" applyAlignment="1">
      <alignment horizontal="center"/>
    </xf>
    <xf numFmtId="0" fontId="4" fillId="0" borderId="0" xfId="0" applyFont="1" applyFill="1"/>
    <xf numFmtId="0" fontId="4" fillId="0" borderId="0" xfId="0" applyFont="1" applyFill="1" applyBorder="1" applyAlignment="1">
      <alignment horizontal="center"/>
    </xf>
    <xf numFmtId="164" fontId="4" fillId="0" borderId="2" xfId="7824" applyNumberFormat="1" applyFont="1" applyFill="1" applyBorder="1" applyAlignment="1">
      <alignment horizontal="center"/>
    </xf>
    <xf numFmtId="0" fontId="4" fillId="0" borderId="0" xfId="0" applyFont="1" applyBorder="1"/>
    <xf numFmtId="0" fontId="4" fillId="0" borderId="0" xfId="12099" applyNumberFormat="1" applyFont="1" applyAlignment="1">
      <alignment horizontal="center"/>
    </xf>
    <xf numFmtId="0" fontId="4" fillId="0" borderId="0" xfId="0" applyFont="1" applyBorder="1" applyAlignment="1">
      <alignment horizontal="center"/>
    </xf>
    <xf numFmtId="168" fontId="4" fillId="0" borderId="0" xfId="20" applyNumberFormat="1" applyFont="1" applyBorder="1" applyAlignment="1">
      <alignment horizontal="center"/>
    </xf>
    <xf numFmtId="41" fontId="4" fillId="0" borderId="0" xfId="7824" applyNumberFormat="1" applyFont="1" applyBorder="1" applyAlignment="1">
      <alignment horizontal="center"/>
    </xf>
    <xf numFmtId="0" fontId="63" fillId="0" borderId="0" xfId="0" applyFont="1" applyFill="1" applyBorder="1" applyAlignment="1">
      <alignment horizontal="left"/>
    </xf>
    <xf numFmtId="164" fontId="4" fillId="0" borderId="0" xfId="19" applyNumberFormat="1" applyFont="1" applyFill="1" applyBorder="1" applyAlignment="1">
      <alignment horizontal="center"/>
    </xf>
    <xf numFmtId="168" fontId="4" fillId="0" borderId="0" xfId="20" applyNumberFormat="1" applyFont="1" applyFill="1" applyBorder="1" applyAlignment="1">
      <alignment horizontal="center"/>
    </xf>
    <xf numFmtId="0" fontId="220" fillId="0" borderId="0" xfId="0" applyFont="1" applyFill="1" applyBorder="1"/>
    <xf numFmtId="0" fontId="0" fillId="0" borderId="0" xfId="0" applyAlignment="1">
      <alignment horizontal="center"/>
    </xf>
    <xf numFmtId="43" fontId="0" fillId="0" borderId="0" xfId="1" applyFont="1"/>
    <xf numFmtId="175" fontId="0" fillId="0" borderId="0" xfId="1" applyNumberFormat="1" applyFont="1"/>
    <xf numFmtId="164" fontId="54" fillId="0" borderId="96" xfId="1" applyNumberFormat="1" applyFont="1" applyFill="1" applyBorder="1" applyProtection="1"/>
    <xf numFmtId="166" fontId="67" fillId="0" borderId="0" xfId="90" applyNumberFormat="1" applyFont="1" applyFill="1" applyAlignment="1">
      <alignment horizontal="center"/>
    </xf>
    <xf numFmtId="167" fontId="19" fillId="0" borderId="0" xfId="0" applyNumberFormat="1" applyFont="1" applyFill="1"/>
    <xf numFmtId="164" fontId="51" fillId="0" borderId="96" xfId="1" applyNumberFormat="1" applyFont="1" applyFill="1" applyBorder="1"/>
    <xf numFmtId="41" fontId="17" fillId="0" borderId="96" xfId="0" applyNumberFormat="1" applyFont="1" applyFill="1" applyBorder="1"/>
    <xf numFmtId="164" fontId="24" fillId="0" borderId="2" xfId="0" applyNumberFormat="1" applyFont="1" applyBorder="1"/>
    <xf numFmtId="164" fontId="37" fillId="0" borderId="96" xfId="0" applyNumberFormat="1" applyFont="1" applyBorder="1"/>
    <xf numFmtId="43" fontId="19" fillId="0" borderId="0" xfId="0" applyNumberFormat="1" applyFont="1"/>
    <xf numFmtId="43" fontId="65" fillId="0" borderId="0" xfId="1" applyFont="1" applyProtection="1"/>
    <xf numFmtId="166" fontId="65" fillId="0" borderId="0" xfId="10021" applyNumberFormat="1" applyFont="1" applyBorder="1" applyProtection="1"/>
    <xf numFmtId="43" fontId="65" fillId="0" borderId="0" xfId="1" applyFont="1" applyBorder="1" applyProtection="1"/>
    <xf numFmtId="164" fontId="65" fillId="0" borderId="0" xfId="10021" applyNumberFormat="1" applyFont="1" applyBorder="1" applyProtection="1"/>
    <xf numFmtId="43" fontId="65" fillId="0" borderId="0" xfId="10021" applyNumberFormat="1" applyFont="1" applyBorder="1" applyProtection="1"/>
    <xf numFmtId="0" fontId="63" fillId="0" borderId="0" xfId="12099" applyFont="1" applyFill="1" applyBorder="1" applyAlignment="1">
      <alignment horizontal="left" indent="2"/>
    </xf>
    <xf numFmtId="0" fontId="63" fillId="0" borderId="0" xfId="12099" applyFont="1" applyFill="1" applyBorder="1" applyAlignment="1"/>
    <xf numFmtId="164" fontId="4" fillId="0" borderId="4" xfId="7824" applyNumberFormat="1" applyFont="1" applyFill="1" applyBorder="1" applyAlignment="1">
      <alignment horizontal="center"/>
    </xf>
    <xf numFmtId="0" fontId="63" fillId="0" borderId="0" xfId="0" applyFont="1" applyFill="1" applyBorder="1" applyAlignment="1">
      <alignment horizontal="left" indent="2"/>
    </xf>
    <xf numFmtId="0" fontId="63" fillId="0" borderId="0" xfId="0" applyFont="1" applyFill="1" applyBorder="1" applyAlignment="1">
      <alignment horizontal="center"/>
    </xf>
    <xf numFmtId="41" fontId="63" fillId="0" borderId="0" xfId="7824" applyNumberFormat="1" applyFont="1" applyBorder="1" applyAlignment="1">
      <alignment horizontal="center"/>
    </xf>
    <xf numFmtId="164" fontId="63" fillId="0" borderId="112" xfId="7824" applyNumberFormat="1" applyFont="1" applyFill="1" applyBorder="1"/>
    <xf numFmtId="37" fontId="20" fillId="0" borderId="0" xfId="1" applyNumberFormat="1" applyFont="1" applyFill="1" applyProtection="1"/>
    <xf numFmtId="41" fontId="17" fillId="0" borderId="0" xfId="0" applyNumberFormat="1" applyFont="1" applyFill="1" applyBorder="1" applyAlignment="1" applyProtection="1">
      <alignment horizontal="right"/>
    </xf>
    <xf numFmtId="171" fontId="20" fillId="0" borderId="0" xfId="1" applyNumberFormat="1" applyFont="1" applyFill="1" applyBorder="1" applyAlignment="1" applyProtection="1">
      <alignment horizontal="center"/>
    </xf>
    <xf numFmtId="171" fontId="17" fillId="0" borderId="0" xfId="1" applyNumberFormat="1" applyFont="1" applyFill="1" applyBorder="1" applyAlignment="1">
      <alignment horizontal="center"/>
    </xf>
    <xf numFmtId="2" fontId="17" fillId="0" borderId="0" xfId="1" applyNumberFormat="1" applyFont="1" applyFill="1" applyBorder="1" applyAlignment="1">
      <alignment horizontal="center"/>
    </xf>
    <xf numFmtId="41" fontId="17" fillId="0" borderId="0" xfId="0" applyNumberFormat="1" applyFont="1" applyFill="1" applyBorder="1" applyProtection="1"/>
    <xf numFmtId="41" fontId="20" fillId="0" borderId="0" xfId="0" applyNumberFormat="1" applyFont="1" applyFill="1" applyBorder="1" applyAlignment="1" applyProtection="1">
      <alignment horizontal="center"/>
    </xf>
    <xf numFmtId="41" fontId="17" fillId="0" borderId="0" xfId="0" applyNumberFormat="1" applyFont="1" applyFill="1" applyBorder="1" applyAlignment="1">
      <alignment horizontal="center"/>
    </xf>
    <xf numFmtId="41" fontId="17" fillId="0" borderId="0" xfId="0" applyNumberFormat="1" applyFont="1" applyFill="1" applyBorder="1" applyAlignment="1">
      <alignment horizontal="center" wrapText="1"/>
    </xf>
    <xf numFmtId="2" fontId="51" fillId="0" borderId="0" xfId="1" applyNumberFormat="1" applyFont="1" applyFill="1" applyBorder="1" applyAlignment="1">
      <alignment horizontal="center"/>
    </xf>
    <xf numFmtId="0" fontId="51" fillId="0" borderId="0" xfId="0" applyFont="1" applyFill="1" applyBorder="1" applyAlignment="1">
      <alignment horizontal="center" vertical="top" wrapText="1"/>
    </xf>
    <xf numFmtId="171" fontId="17" fillId="0" borderId="0" xfId="0" applyNumberFormat="1" applyFont="1" applyFill="1" applyBorder="1" applyAlignment="1">
      <alignment horizontal="center"/>
    </xf>
    <xf numFmtId="193" fontId="17" fillId="0" borderId="0" xfId="0" applyNumberFormat="1" applyFont="1" applyFill="1" applyBorder="1" applyAlignment="1">
      <alignment horizontal="center"/>
    </xf>
    <xf numFmtId="0" fontId="24" fillId="0" borderId="0" xfId="18" applyFont="1" applyFill="1" applyAlignment="1">
      <alignment horizontal="center"/>
    </xf>
    <xf numFmtId="41" fontId="17" fillId="0" borderId="0" xfId="0" applyNumberFormat="1" applyFont="1" applyFill="1" applyAlignment="1">
      <alignment horizontal="right"/>
    </xf>
    <xf numFmtId="0" fontId="0" fillId="0" borderId="0" xfId="0" applyBorder="1"/>
    <xf numFmtId="0" fontId="67" fillId="0" borderId="0" xfId="10002" applyFont="1" applyBorder="1" applyProtection="1">
      <protection locked="0"/>
    </xf>
    <xf numFmtId="0" fontId="4" fillId="0" borderId="0" xfId="0" applyFont="1" applyFill="1" applyBorder="1" applyAlignment="1">
      <alignment horizontal="center"/>
    </xf>
    <xf numFmtId="0" fontId="67" fillId="0" borderId="0" xfId="10002" applyFont="1" applyBorder="1" applyAlignment="1" applyProtection="1">
      <alignment horizontal="left" vertical="top" wrapText="1"/>
      <protection locked="0"/>
    </xf>
    <xf numFmtId="41" fontId="63" fillId="0" borderId="0" xfId="1" applyNumberFormat="1" applyFont="1" applyFill="1" applyBorder="1" applyAlignment="1">
      <alignment horizontal="center"/>
    </xf>
    <xf numFmtId="164" fontId="20" fillId="0" borderId="48" xfId="1" applyNumberFormat="1" applyFont="1" applyFill="1" applyBorder="1" applyProtection="1"/>
    <xf numFmtId="164" fontId="17" fillId="0" borderId="96" xfId="1" applyNumberFormat="1" applyFont="1" applyFill="1" applyBorder="1"/>
    <xf numFmtId="164" fontId="20" fillId="0" borderId="96" xfId="1" applyNumberFormat="1" applyFont="1" applyFill="1" applyBorder="1" applyProtection="1"/>
    <xf numFmtId="0" fontId="225" fillId="0" borderId="0" xfId="0" applyNumberFormat="1" applyFont="1" applyFill="1" applyAlignment="1">
      <alignment horizontal="center"/>
    </xf>
    <xf numFmtId="41" fontId="226" fillId="0" borderId="0" xfId="0" applyNumberFormat="1" applyFont="1" applyFill="1" applyBorder="1"/>
    <xf numFmtId="0" fontId="4" fillId="0" borderId="0" xfId="10002" applyFont="1" applyFill="1" applyAlignment="1">
      <alignment horizontal="left"/>
    </xf>
    <xf numFmtId="0" fontId="4" fillId="0" borderId="0" xfId="10002" applyFont="1" applyFill="1" applyBorder="1"/>
    <xf numFmtId="0" fontId="4" fillId="0" borderId="0" xfId="10002" applyFont="1" applyFill="1" applyAlignment="1">
      <alignment horizontal="center"/>
    </xf>
    <xf numFmtId="166" fontId="67" fillId="0" borderId="0" xfId="3" applyNumberFormat="1" applyFont="1" applyFill="1" applyAlignment="1">
      <alignment horizontal="center"/>
    </xf>
    <xf numFmtId="164" fontId="0" fillId="0" borderId="0" xfId="0" applyNumberFormat="1" applyFill="1"/>
    <xf numFmtId="0" fontId="4" fillId="0" borderId="0" xfId="0" applyFont="1" applyFill="1" applyAlignment="1">
      <alignment horizontal="left"/>
    </xf>
    <xf numFmtId="168" fontId="67" fillId="0" borderId="0" xfId="3" applyNumberFormat="1" applyFont="1" applyFill="1" applyBorder="1" applyProtection="1">
      <protection locked="0"/>
    </xf>
    <xf numFmtId="0" fontId="67" fillId="0" borderId="0" xfId="1" applyNumberFormat="1" applyFont="1" applyFill="1" applyProtection="1">
      <protection locked="0"/>
    </xf>
    <xf numFmtId="37" fontId="4" fillId="0" borderId="0" xfId="8" applyNumberFormat="1" applyFont="1" applyFill="1" applyAlignment="1">
      <alignment horizontal="right"/>
    </xf>
    <xf numFmtId="43" fontId="67" fillId="0" borderId="0" xfId="1" applyFont="1" applyFill="1" applyBorder="1" applyAlignment="1" applyProtection="1">
      <alignment horizontal="center"/>
      <protection locked="0"/>
    </xf>
    <xf numFmtId="0" fontId="63" fillId="0" borderId="0" xfId="10002" applyFont="1" applyFill="1" applyAlignment="1">
      <alignment horizontal="left"/>
    </xf>
    <xf numFmtId="41" fontId="65" fillId="0" borderId="0" xfId="1" applyNumberFormat="1" applyFont="1" applyFill="1" applyBorder="1" applyAlignment="1">
      <alignment horizontal="center"/>
    </xf>
    <xf numFmtId="164" fontId="67" fillId="0" borderId="0" xfId="1" applyNumberFormat="1" applyFont="1" applyFill="1" applyBorder="1" applyAlignment="1" applyProtection="1">
      <alignment horizontal="center"/>
      <protection locked="0"/>
    </xf>
    <xf numFmtId="0" fontId="67" fillId="0" borderId="0" xfId="1" applyNumberFormat="1" applyFont="1" applyFill="1" applyBorder="1" applyProtection="1">
      <protection locked="0"/>
    </xf>
    <xf numFmtId="0" fontId="67" fillId="0" borderId="0" xfId="10002" applyFont="1" applyFill="1" applyProtection="1">
      <protection locked="0"/>
    </xf>
    <xf numFmtId="0" fontId="67" fillId="0" borderId="0" xfId="10002" applyFont="1" applyFill="1" applyAlignment="1" applyProtection="1">
      <alignment horizontal="center"/>
      <protection locked="0"/>
    </xf>
    <xf numFmtId="164" fontId="188" fillId="0" borderId="0" xfId="1" applyNumberFormat="1" applyFont="1" applyFill="1" applyProtection="1">
      <protection locked="0"/>
    </xf>
    <xf numFmtId="166" fontId="67" fillId="0" borderId="0" xfId="3" applyNumberFormat="1" applyFont="1" applyFill="1" applyAlignment="1" applyProtection="1">
      <alignment horizontal="center"/>
      <protection locked="0"/>
    </xf>
    <xf numFmtId="164" fontId="0" fillId="0" borderId="0" xfId="1" applyNumberFormat="1" applyFont="1" applyFill="1"/>
    <xf numFmtId="41" fontId="67" fillId="0" borderId="0" xfId="10002" applyNumberFormat="1" applyFont="1" applyFill="1" applyBorder="1" applyAlignment="1" applyProtection="1">
      <alignment horizontal="center"/>
      <protection locked="0"/>
    </xf>
    <xf numFmtId="0" fontId="0" fillId="0" borderId="0" xfId="0" applyFill="1" applyBorder="1"/>
    <xf numFmtId="0" fontId="67" fillId="0" borderId="0" xfId="10002" applyFont="1" applyFill="1" applyBorder="1" applyAlignment="1" applyProtection="1">
      <alignment horizontal="left" vertical="top" wrapText="1"/>
      <protection locked="0"/>
    </xf>
    <xf numFmtId="164" fontId="28" fillId="0" borderId="0" xfId="0" applyNumberFormat="1" applyFont="1" applyFill="1" applyBorder="1" applyAlignment="1">
      <alignment horizontal="center"/>
    </xf>
    <xf numFmtId="0" fontId="28" fillId="0" borderId="0" xfId="0" applyFont="1" applyFill="1" applyBorder="1" applyAlignment="1">
      <alignment horizontal="center"/>
    </xf>
    <xf numFmtId="164" fontId="28" fillId="0" borderId="0" xfId="1" applyNumberFormat="1" applyFont="1" applyFill="1" applyBorder="1"/>
    <xf numFmtId="0" fontId="28" fillId="0" borderId="0" xfId="1" applyNumberFormat="1" applyFont="1" applyFill="1" applyBorder="1" applyAlignment="1">
      <alignment horizontal="center"/>
    </xf>
    <xf numFmtId="37" fontId="28" fillId="0" borderId="0" xfId="0" applyNumberFormat="1" applyFont="1" applyFill="1" applyBorder="1"/>
    <xf numFmtId="164" fontId="28" fillId="0" borderId="0" xfId="0" applyNumberFormat="1" applyFont="1" applyFill="1" applyBorder="1"/>
    <xf numFmtId="164" fontId="19" fillId="0" borderId="0" xfId="1" applyNumberFormat="1" applyFont="1" applyFill="1" applyBorder="1" applyAlignment="1">
      <alignment horizontal="center"/>
    </xf>
    <xf numFmtId="0" fontId="19" fillId="0" borderId="0" xfId="0" applyFont="1" applyFill="1" applyBorder="1"/>
    <xf numFmtId="0" fontId="24" fillId="0" borderId="0" xfId="11" applyFont="1" applyFill="1" applyAlignment="1">
      <alignment horizontal="center"/>
    </xf>
    <xf numFmtId="0" fontId="24" fillId="0" borderId="0" xfId="4" applyNumberFormat="1" applyFont="1" applyFill="1" applyAlignment="1">
      <alignment horizontal="center"/>
    </xf>
    <xf numFmtId="0" fontId="19" fillId="0" borderId="0" xfId="0" applyFont="1" applyFill="1" applyBorder="1" applyAlignment="1">
      <alignment horizontal="left"/>
    </xf>
    <xf numFmtId="0" fontId="63" fillId="0" borderId="0" xfId="850" quotePrefix="1" applyFont="1" applyBorder="1" applyAlignment="1">
      <alignment horizontal="left"/>
    </xf>
    <xf numFmtId="0" fontId="61" fillId="0" borderId="0" xfId="0" applyFont="1" applyBorder="1"/>
    <xf numFmtId="0" fontId="62" fillId="0" borderId="0" xfId="9998" applyNumberFormat="1" applyFont="1" applyFill="1" applyBorder="1" applyAlignment="1">
      <alignment horizontal="left"/>
    </xf>
    <xf numFmtId="164" fontId="4" fillId="0" borderId="96" xfId="7824" applyNumberFormat="1" applyFont="1" applyFill="1" applyBorder="1" applyAlignment="1">
      <alignment horizontal="center"/>
    </xf>
    <xf numFmtId="164" fontId="4" fillId="0" borderId="96" xfId="7824" applyNumberFormat="1" applyFont="1" applyFill="1" applyBorder="1"/>
    <xf numFmtId="0" fontId="54" fillId="0" borderId="0" xfId="0" applyFont="1"/>
    <xf numFmtId="168" fontId="54" fillId="0" borderId="30" xfId="3" applyNumberFormat="1" applyFont="1" applyFill="1" applyBorder="1"/>
    <xf numFmtId="0" fontId="54" fillId="0" borderId="0" xfId="10002" applyFont="1" applyFill="1" applyBorder="1" applyAlignment="1" applyProtection="1">
      <alignment horizontal="center"/>
      <protection locked="0"/>
    </xf>
    <xf numFmtId="0" fontId="54" fillId="0" borderId="14" xfId="0" applyFont="1" applyBorder="1" applyAlignment="1">
      <alignment horizontal="center"/>
    </xf>
    <xf numFmtId="0" fontId="54" fillId="0" borderId="0" xfId="0" applyFont="1" applyAlignment="1">
      <alignment horizontal="center"/>
    </xf>
    <xf numFmtId="0" fontId="54" fillId="0" borderId="0" xfId="4" applyFont="1" applyBorder="1" applyAlignment="1">
      <alignment horizontal="center"/>
    </xf>
    <xf numFmtId="0" fontId="54" fillId="0" borderId="0" xfId="1" applyNumberFormat="1" applyFont="1" applyFill="1" applyBorder="1" applyAlignment="1">
      <alignment horizontal="center"/>
    </xf>
    <xf numFmtId="0" fontId="54" fillId="0" borderId="0" xfId="0" applyFont="1" applyBorder="1" applyAlignment="1">
      <alignment horizontal="center"/>
    </xf>
    <xf numFmtId="0" fontId="54" fillId="0" borderId="0" xfId="0" applyFont="1" applyBorder="1" applyAlignment="1" applyProtection="1">
      <alignment horizontal="center"/>
      <protection locked="0"/>
    </xf>
    <xf numFmtId="37" fontId="54" fillId="0" borderId="0" xfId="0" applyNumberFormat="1" applyFont="1" applyBorder="1" applyAlignment="1">
      <alignment horizontal="center"/>
    </xf>
    <xf numFmtId="0" fontId="54" fillId="0" borderId="0" xfId="0" applyFont="1" applyFill="1" applyBorder="1" applyAlignment="1">
      <alignment horizontal="center"/>
    </xf>
    <xf numFmtId="0" fontId="54" fillId="0" borderId="0" xfId="0" applyFont="1" applyFill="1" applyBorder="1"/>
    <xf numFmtId="0" fontId="54" fillId="0" borderId="0" xfId="4" applyNumberFormat="1" applyFont="1" applyFill="1" applyBorder="1" applyAlignment="1">
      <alignment horizontal="center"/>
    </xf>
    <xf numFmtId="0" fontId="54" fillId="0" borderId="0" xfId="0" applyFont="1" applyBorder="1"/>
    <xf numFmtId="0" fontId="54" fillId="0" borderId="16" xfId="4" applyFont="1" applyBorder="1" applyAlignment="1">
      <alignment horizontal="center"/>
    </xf>
    <xf numFmtId="0" fontId="54" fillId="0" borderId="0" xfId="8" applyFont="1"/>
    <xf numFmtId="41" fontId="54" fillId="0" borderId="0" xfId="0" applyNumberFormat="1" applyFont="1" applyFill="1"/>
    <xf numFmtId="0" fontId="54" fillId="0" borderId="0" xfId="850" applyNumberFormat="1" applyFont="1" applyAlignment="1">
      <alignment horizontal="center"/>
    </xf>
    <xf numFmtId="164" fontId="54" fillId="0" borderId="0" xfId="816" applyNumberFormat="1" applyFont="1" applyBorder="1"/>
    <xf numFmtId="0" fontId="54" fillId="0" borderId="0" xfId="12099" applyNumberFormat="1" applyFont="1" applyAlignment="1">
      <alignment horizontal="center"/>
    </xf>
    <xf numFmtId="0" fontId="54" fillId="0" borderId="0" xfId="11" applyNumberFormat="1" applyFont="1" applyBorder="1" applyAlignment="1">
      <alignment horizontal="center"/>
    </xf>
    <xf numFmtId="164" fontId="54" fillId="0" borderId="0" xfId="0" applyNumberFormat="1" applyFont="1" applyBorder="1"/>
    <xf numFmtId="164" fontId="54" fillId="0" borderId="0" xfId="0" applyNumberFormat="1" applyFont="1"/>
    <xf numFmtId="0" fontId="54" fillId="0" borderId="0" xfId="4" applyFont="1"/>
    <xf numFmtId="0" fontId="54" fillId="0" borderId="0" xfId="12" applyFont="1"/>
    <xf numFmtId="164" fontId="54" fillId="0" borderId="0" xfId="849" applyNumberFormat="1" applyFont="1" applyAlignment="1">
      <alignment horizontal="center"/>
    </xf>
    <xf numFmtId="0" fontId="54" fillId="0" borderId="0" xfId="9998" applyFont="1" applyBorder="1" applyAlignment="1" applyProtection="1">
      <alignment horizontal="center"/>
      <protection locked="0"/>
    </xf>
    <xf numFmtId="164" fontId="54" fillId="0" borderId="0" xfId="1" applyNumberFormat="1" applyFont="1" applyBorder="1" applyAlignment="1" applyProtection="1">
      <alignment horizontal="center"/>
      <protection locked="0"/>
    </xf>
    <xf numFmtId="0" fontId="54" fillId="0" borderId="0" xfId="0" applyFont="1" applyAlignment="1" applyProtection="1">
      <alignment horizontal="center"/>
      <protection locked="0"/>
    </xf>
    <xf numFmtId="0" fontId="54" fillId="0" borderId="0" xfId="0" applyNumberFormat="1" applyFont="1" applyAlignment="1">
      <alignment horizontal="center"/>
    </xf>
    <xf numFmtId="41" fontId="54" fillId="0" borderId="7" xfId="1" applyNumberFormat="1" applyFont="1" applyFill="1" applyBorder="1" applyProtection="1"/>
    <xf numFmtId="0" fontId="54" fillId="0" borderId="0" xfId="0" applyFont="1" applyFill="1"/>
    <xf numFmtId="164" fontId="24" fillId="0" borderId="2" xfId="0" applyNumberFormat="1" applyFont="1" applyFill="1" applyBorder="1"/>
    <xf numFmtId="166" fontId="62" fillId="0" borderId="0" xfId="3" applyNumberFormat="1" applyFont="1" applyBorder="1" applyAlignment="1">
      <alignment horizontal="center"/>
    </xf>
    <xf numFmtId="8" fontId="19" fillId="0" borderId="0" xfId="0" applyNumberFormat="1" applyFont="1" applyFill="1"/>
    <xf numFmtId="0" fontId="37" fillId="0" borderId="0" xfId="850" applyFont="1" applyAlignment="1">
      <alignment horizontal="left"/>
    </xf>
    <xf numFmtId="0" fontId="37" fillId="0" borderId="0" xfId="850" applyFont="1"/>
    <xf numFmtId="0" fontId="3" fillId="0" borderId="0" xfId="14437" applyFont="1"/>
    <xf numFmtId="0" fontId="3" fillId="0" borderId="0" xfId="11937" applyFont="1"/>
    <xf numFmtId="0" fontId="3" fillId="0" borderId="0" xfId="14701" applyFont="1"/>
    <xf numFmtId="0" fontId="37" fillId="0" borderId="0" xfId="21" applyFont="1" applyAlignment="1" applyProtection="1">
      <alignment horizontal="left"/>
    </xf>
    <xf numFmtId="0" fontId="37" fillId="0" borderId="0" xfId="21" applyFont="1" applyAlignment="1" applyProtection="1"/>
    <xf numFmtId="0" fontId="193" fillId="0" borderId="0" xfId="21" applyFont="1"/>
    <xf numFmtId="0" fontId="24" fillId="0" borderId="0" xfId="1134" applyFont="1" applyAlignment="1">
      <alignment horizontal="center"/>
    </xf>
    <xf numFmtId="0" fontId="24" fillId="0" borderId="0" xfId="1134" applyNumberFormat="1" applyFont="1"/>
    <xf numFmtId="0" fontId="41" fillId="0" borderId="0" xfId="1134" applyFont="1" applyAlignment="1">
      <alignment horizontal="center"/>
    </xf>
    <xf numFmtId="0" fontId="41" fillId="0" borderId="0" xfId="1134" quotePrefix="1" applyFont="1" applyAlignment="1">
      <alignment horizontal="center"/>
    </xf>
    <xf numFmtId="0" fontId="41" fillId="0" borderId="0" xfId="1134" applyNumberFormat="1" applyFont="1" applyAlignment="1">
      <alignment horizontal="center"/>
    </xf>
    <xf numFmtId="0" fontId="37" fillId="0" borderId="0" xfId="1134" applyFont="1" applyBorder="1"/>
    <xf numFmtId="0" fontId="24" fillId="0" borderId="0" xfId="1134" applyFont="1" applyBorder="1"/>
    <xf numFmtId="0" fontId="24" fillId="0" borderId="0" xfId="1134" applyFont="1" applyBorder="1" applyAlignment="1">
      <alignment horizontal="center"/>
    </xf>
    <xf numFmtId="164" fontId="24" fillId="0" borderId="0" xfId="12012" applyNumberFormat="1" applyFont="1" applyBorder="1" applyAlignment="1">
      <alignment horizontal="center"/>
    </xf>
    <xf numFmtId="0" fontId="24" fillId="0" borderId="0" xfId="1134" applyNumberFormat="1" applyFont="1" applyBorder="1" applyAlignment="1">
      <alignment horizontal="center"/>
    </xf>
    <xf numFmtId="164" fontId="24" fillId="0" borderId="96" xfId="12012" applyNumberFormat="1" applyFont="1" applyBorder="1" applyAlignment="1">
      <alignment horizontal="center"/>
    </xf>
    <xf numFmtId="0" fontId="24" fillId="0" borderId="0" xfId="1134" applyFont="1"/>
    <xf numFmtId="164" fontId="24" fillId="0" borderId="2" xfId="12012" applyNumberFormat="1" applyFont="1" applyBorder="1" applyAlignment="1">
      <alignment horizontal="center"/>
    </xf>
    <xf numFmtId="0" fontId="37" fillId="0" borderId="0" xfId="1134" applyFont="1" applyFill="1"/>
    <xf numFmtId="0" fontId="24" fillId="0" borderId="0" xfId="8" applyFont="1" applyFill="1" applyBorder="1"/>
    <xf numFmtId="0" fontId="37" fillId="0" borderId="0" xfId="8" applyFont="1" applyFill="1" applyBorder="1"/>
    <xf numFmtId="0" fontId="63" fillId="0" borderId="0" xfId="10021" quotePrefix="1" applyFont="1" applyAlignment="1" applyProtection="1">
      <alignment horizontal="left"/>
    </xf>
    <xf numFmtId="0" fontId="63" fillId="0" borderId="0" xfId="10021" applyFont="1" applyProtection="1"/>
    <xf numFmtId="0" fontId="63" fillId="0" borderId="0" xfId="10021" applyFont="1" applyBorder="1" applyProtection="1"/>
    <xf numFmtId="41" fontId="28" fillId="0" borderId="4" xfId="1" applyNumberFormat="1" applyFont="1" applyFill="1" applyBorder="1"/>
    <xf numFmtId="37" fontId="28" fillId="0" borderId="2" xfId="0" applyNumberFormat="1" applyFont="1" applyFill="1" applyBorder="1"/>
    <xf numFmtId="0" fontId="229" fillId="0" borderId="0" xfId="0" applyFont="1"/>
    <xf numFmtId="164" fontId="67" fillId="0" borderId="0" xfId="19" applyNumberFormat="1" applyFont="1" applyFill="1" applyBorder="1" applyAlignment="1" applyProtection="1">
      <alignment horizontal="center"/>
      <protection locked="0"/>
    </xf>
    <xf numFmtId="0" fontId="24" fillId="0" borderId="0" xfId="0" applyFont="1" applyBorder="1" applyAlignment="1">
      <alignment horizontal="center" vertical="center" wrapText="1"/>
    </xf>
    <xf numFmtId="0" fontId="26" fillId="0" borderId="0" xfId="0" applyFont="1" applyFill="1" applyAlignment="1">
      <alignment horizontal="center"/>
    </xf>
    <xf numFmtId="0" fontId="26" fillId="0" borderId="0" xfId="0" applyFont="1" applyFill="1" applyAlignment="1" applyProtection="1">
      <alignment horizontal="center"/>
    </xf>
    <xf numFmtId="0" fontId="56" fillId="0" borderId="0" xfId="0" applyFont="1" applyFill="1" applyBorder="1" applyAlignment="1">
      <alignment horizontal="center"/>
    </xf>
    <xf numFmtId="0" fontId="12" fillId="0" borderId="0" xfId="0" applyFont="1" applyAlignment="1">
      <alignment horizontal="center"/>
    </xf>
    <xf numFmtId="0" fontId="6" fillId="0" borderId="0" xfId="0" applyFont="1" applyAlignment="1">
      <alignment horizontal="left" wrapText="1"/>
    </xf>
    <xf numFmtId="0" fontId="6" fillId="0" borderId="0" xfId="0" applyFont="1" applyAlignment="1">
      <alignment horizontal="center"/>
    </xf>
    <xf numFmtId="0" fontId="37" fillId="0" borderId="0" xfId="0" applyFont="1" applyFill="1" applyAlignment="1">
      <alignment horizontal="center"/>
    </xf>
    <xf numFmtId="0" fontId="37" fillId="0" borderId="0" xfId="0" applyFont="1" applyAlignment="1">
      <alignment horizontal="center"/>
    </xf>
    <xf numFmtId="0" fontId="17" fillId="0" borderId="0" xfId="0" applyFont="1" applyFill="1" applyAlignment="1">
      <alignment horizontal="center" wrapText="1"/>
    </xf>
    <xf numFmtId="0" fontId="0" fillId="0" borderId="0" xfId="0" applyAlignment="1">
      <alignment horizontal="center" wrapText="1"/>
    </xf>
    <xf numFmtId="0" fontId="17" fillId="0" borderId="0" xfId="0" applyFont="1" applyFill="1" applyAlignment="1" applyProtection="1">
      <alignment horizontal="center"/>
    </xf>
    <xf numFmtId="0" fontId="17" fillId="0" borderId="0" xfId="0" applyFont="1" applyAlignment="1">
      <alignment horizontal="center" wrapText="1"/>
    </xf>
    <xf numFmtId="0" fontId="20" fillId="0" borderId="0" xfId="0" applyFont="1" applyFill="1" applyAlignment="1" applyProtection="1">
      <alignment horizontal="center" wrapText="1"/>
    </xf>
    <xf numFmtId="0" fontId="51" fillId="0" borderId="0" xfId="0" applyFont="1" applyFill="1" applyAlignment="1">
      <alignment horizontal="center" wrapText="1"/>
    </xf>
    <xf numFmtId="0" fontId="51" fillId="0" borderId="0" xfId="0" applyFont="1" applyAlignment="1">
      <alignment horizontal="center" wrapText="1"/>
    </xf>
    <xf numFmtId="0" fontId="54" fillId="0" borderId="0" xfId="0" applyFont="1" applyFill="1" applyAlignment="1" applyProtection="1">
      <alignment horizontal="center" wrapText="1"/>
    </xf>
    <xf numFmtId="0" fontId="0" fillId="0" borderId="0" xfId="0" applyFill="1" applyAlignment="1">
      <alignment horizontal="center" wrapText="1"/>
    </xf>
    <xf numFmtId="0" fontId="51" fillId="0" borderId="0" xfId="0" applyFont="1" applyFill="1" applyAlignment="1" applyProtection="1">
      <alignment horizontal="center"/>
    </xf>
    <xf numFmtId="0" fontId="51" fillId="0" borderId="0" xfId="0" applyFont="1" applyFill="1" applyBorder="1" applyAlignment="1">
      <alignment horizontal="center" wrapText="1"/>
    </xf>
    <xf numFmtId="41" fontId="17" fillId="0" borderId="0" xfId="0" applyNumberFormat="1" applyFont="1" applyFill="1" applyBorder="1" applyAlignment="1">
      <alignment horizontal="right" wrapText="1"/>
    </xf>
    <xf numFmtId="0" fontId="0" fillId="0" borderId="0" xfId="0" applyFill="1" applyBorder="1" applyAlignment="1">
      <alignment horizontal="right" wrapText="1"/>
    </xf>
    <xf numFmtId="41" fontId="17" fillId="0" borderId="0" xfId="0" applyNumberFormat="1" applyFont="1" applyFill="1" applyBorder="1" applyAlignment="1">
      <alignment horizontal="center" wrapText="1"/>
    </xf>
    <xf numFmtId="0" fontId="0" fillId="0" borderId="0" xfId="0" applyFill="1" applyBorder="1" applyAlignment="1">
      <alignment horizontal="center" wrapText="1"/>
    </xf>
    <xf numFmtId="41" fontId="20" fillId="0" borderId="0" xfId="0" applyNumberFormat="1" applyFont="1" applyFill="1" applyBorder="1" applyAlignment="1" applyProtection="1">
      <alignment horizontal="center" wrapText="1"/>
    </xf>
    <xf numFmtId="41" fontId="17" fillId="0" borderId="0" xfId="0" applyNumberFormat="1" applyFont="1" applyFill="1" applyAlignment="1" applyProtection="1">
      <alignment horizontal="center"/>
    </xf>
    <xf numFmtId="0" fontId="62" fillId="0" borderId="13" xfId="9998" applyFont="1" applyFill="1" applyBorder="1" applyAlignment="1" applyProtection="1">
      <alignment horizontal="left" vertical="top" wrapText="1"/>
      <protection locked="0"/>
    </xf>
    <xf numFmtId="0" fontId="0" fillId="0" borderId="112" xfId="0" applyBorder="1" applyAlignment="1">
      <alignment horizontal="left" vertical="top" wrapText="1"/>
    </xf>
    <xf numFmtId="0" fontId="0" fillId="0" borderId="14" xfId="0" applyBorder="1" applyAlignment="1">
      <alignment horizontal="left" vertical="top" wrapText="1"/>
    </xf>
    <xf numFmtId="0" fontId="0" fillId="0" borderId="68" xfId="0" applyBorder="1" applyAlignment="1">
      <alignment horizontal="left" vertical="top" wrapText="1"/>
    </xf>
    <xf numFmtId="0" fontId="0" fillId="0" borderId="0" xfId="0" applyBorder="1" applyAlignment="1">
      <alignment horizontal="left" vertical="top" wrapText="1"/>
    </xf>
    <xf numFmtId="0" fontId="0" fillId="0" borderId="16" xfId="0" applyBorder="1" applyAlignment="1">
      <alignment horizontal="left" vertical="top" wrapText="1"/>
    </xf>
    <xf numFmtId="0" fontId="0" fillId="0" borderId="97" xfId="0" applyBorder="1" applyAlignment="1">
      <alignment horizontal="left" vertical="top" wrapText="1"/>
    </xf>
    <xf numFmtId="0" fontId="0" fillId="0" borderId="96" xfId="0" applyBorder="1" applyAlignment="1">
      <alignment horizontal="left" vertical="top" wrapText="1"/>
    </xf>
    <xf numFmtId="0" fontId="0" fillId="0" borderId="98" xfId="0" applyBorder="1" applyAlignment="1">
      <alignment horizontal="left" vertical="top" wrapText="1"/>
    </xf>
    <xf numFmtId="0" fontId="19" fillId="0" borderId="13" xfId="0" applyFont="1" applyBorder="1" applyAlignment="1">
      <alignment wrapText="1"/>
    </xf>
    <xf numFmtId="0" fontId="0" fillId="0" borderId="112" xfId="0" applyBorder="1" applyAlignment="1">
      <alignment wrapText="1"/>
    </xf>
    <xf numFmtId="0" fontId="0" fillId="0" borderId="14" xfId="0" applyBorder="1" applyAlignment="1">
      <alignment wrapText="1"/>
    </xf>
    <xf numFmtId="0" fontId="0" fillId="0" borderId="97" xfId="0" applyBorder="1" applyAlignment="1">
      <alignment wrapText="1"/>
    </xf>
    <xf numFmtId="0" fontId="0" fillId="0" borderId="96" xfId="0" applyBorder="1" applyAlignment="1">
      <alignment wrapText="1"/>
    </xf>
    <xf numFmtId="0" fontId="0" fillId="0" borderId="98" xfId="0" applyBorder="1" applyAlignment="1">
      <alignment wrapText="1"/>
    </xf>
    <xf numFmtId="0" fontId="24" fillId="0" borderId="13" xfId="4" applyFont="1" applyBorder="1" applyAlignment="1">
      <alignment wrapText="1"/>
    </xf>
    <xf numFmtId="0" fontId="0" fillId="0" borderId="15" xfId="0" applyBorder="1" applyAlignment="1">
      <alignment wrapText="1"/>
    </xf>
    <xf numFmtId="0" fontId="0" fillId="0" borderId="0" xfId="0" applyBorder="1" applyAlignment="1">
      <alignment wrapText="1"/>
    </xf>
    <xf numFmtId="0" fontId="0" fillId="0" borderId="16" xfId="0" applyBorder="1" applyAlignment="1">
      <alignment wrapText="1"/>
    </xf>
    <xf numFmtId="0" fontId="24" fillId="0" borderId="0" xfId="11" applyFont="1" applyAlignment="1">
      <alignment horizontal="left"/>
    </xf>
    <xf numFmtId="0" fontId="24" fillId="0" borderId="0" xfId="0" applyFont="1" applyBorder="1" applyAlignment="1">
      <alignment vertical="center" wrapText="1"/>
    </xf>
    <xf numFmtId="0" fontId="0" fillId="0" borderId="0" xfId="0" applyBorder="1" applyAlignment="1">
      <alignment vertical="center" wrapText="1"/>
    </xf>
    <xf numFmtId="0" fontId="6" fillId="0" borderId="122" xfId="0" applyFont="1" applyBorder="1" applyAlignment="1">
      <alignment horizontal="left" vertical="center" wrapText="1"/>
    </xf>
    <xf numFmtId="0" fontId="0" fillId="0" borderId="2" xfId="0" applyBorder="1" applyAlignment="1">
      <alignment wrapText="1"/>
    </xf>
    <xf numFmtId="0" fontId="0" fillId="0" borderId="123" xfId="0" applyBorder="1" applyAlignment="1">
      <alignment wrapText="1"/>
    </xf>
    <xf numFmtId="0" fontId="24" fillId="0" borderId="0" xfId="0" applyFont="1" applyBorder="1" applyAlignment="1">
      <alignment horizontal="center" vertical="center" wrapText="1"/>
    </xf>
    <xf numFmtId="0" fontId="0" fillId="0" borderId="0" xfId="0" applyBorder="1" applyAlignment="1">
      <alignment horizontal="center" vertical="center" wrapText="1"/>
    </xf>
    <xf numFmtId="0" fontId="227" fillId="0" borderId="13" xfId="0" applyFont="1" applyBorder="1" applyAlignment="1">
      <alignment horizontal="center" vertical="center"/>
    </xf>
    <xf numFmtId="0" fontId="228" fillId="0" borderId="112" xfId="0" applyFont="1" applyBorder="1" applyAlignment="1">
      <alignment horizontal="center" vertical="center"/>
    </xf>
    <xf numFmtId="0" fontId="228" fillId="0" borderId="14" xfId="0" applyFont="1" applyBorder="1" applyAlignment="1">
      <alignment horizontal="center" vertical="center"/>
    </xf>
    <xf numFmtId="0" fontId="228" fillId="0" borderId="97" xfId="0" applyFont="1" applyBorder="1" applyAlignment="1">
      <alignment horizontal="center" vertical="center"/>
    </xf>
    <xf numFmtId="0" fontId="228" fillId="0" borderId="96" xfId="0" applyFont="1" applyBorder="1" applyAlignment="1">
      <alignment horizontal="center" vertical="center"/>
    </xf>
    <xf numFmtId="0" fontId="228" fillId="0" borderId="98" xfId="0" applyFont="1" applyBorder="1" applyAlignment="1">
      <alignment horizontal="center" vertical="center"/>
    </xf>
    <xf numFmtId="0" fontId="175" fillId="0" borderId="13" xfId="0" applyFont="1" applyBorder="1" applyAlignment="1">
      <alignment horizontal="left" vertical="center" wrapText="1"/>
    </xf>
    <xf numFmtId="0" fontId="0" fillId="0" borderId="112" xfId="0" applyBorder="1" applyAlignment="1">
      <alignment horizontal="left" vertical="center" wrapText="1"/>
    </xf>
    <xf numFmtId="0" fontId="0" fillId="0" borderId="14" xfId="0" applyBorder="1" applyAlignment="1">
      <alignment horizontal="left" vertical="center" wrapText="1"/>
    </xf>
    <xf numFmtId="0" fontId="0" fillId="0" borderId="68" xfId="0" applyBorder="1" applyAlignment="1">
      <alignment horizontal="left" vertical="center" wrapText="1"/>
    </xf>
    <xf numFmtId="0" fontId="0" fillId="0" borderId="0" xfId="0" applyBorder="1" applyAlignment="1">
      <alignment horizontal="left" vertical="center" wrapText="1"/>
    </xf>
    <xf numFmtId="0" fontId="0" fillId="0" borderId="16" xfId="0"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98" xfId="0" applyBorder="1" applyAlignment="1">
      <alignment horizontal="left" vertical="center" wrapText="1"/>
    </xf>
    <xf numFmtId="0" fontId="28" fillId="0" borderId="0" xfId="0" applyFont="1" applyBorder="1" applyAlignment="1">
      <alignment wrapText="1"/>
    </xf>
    <xf numFmtId="0" fontId="67" fillId="0" borderId="87" xfId="10002" applyFont="1" applyBorder="1" applyAlignment="1" applyProtection="1">
      <alignment horizontal="left" vertical="top" wrapText="1"/>
      <protection locked="0"/>
    </xf>
    <xf numFmtId="0" fontId="67" fillId="0" borderId="88" xfId="10002" applyFont="1" applyBorder="1" applyAlignment="1" applyProtection="1">
      <alignment horizontal="left" vertical="top"/>
      <protection locked="0"/>
    </xf>
    <xf numFmtId="0" fontId="67" fillId="0" borderId="89" xfId="10002" applyFont="1" applyBorder="1" applyAlignment="1" applyProtection="1">
      <alignment horizontal="left" vertical="top"/>
      <protection locked="0"/>
    </xf>
    <xf numFmtId="0" fontId="67" fillId="0" borderId="90" xfId="10002" applyFont="1" applyBorder="1" applyAlignment="1" applyProtection="1">
      <alignment horizontal="left" vertical="top"/>
      <protection locked="0"/>
    </xf>
    <xf numFmtId="0" fontId="67" fillId="0" borderId="0" xfId="10002" applyFont="1" applyBorder="1" applyAlignment="1" applyProtection="1">
      <alignment horizontal="left" vertical="top"/>
      <protection locked="0"/>
    </xf>
    <xf numFmtId="0" fontId="67" fillId="0" borderId="91" xfId="10002" applyFont="1" applyBorder="1" applyAlignment="1" applyProtection="1">
      <alignment horizontal="left" vertical="top"/>
      <protection locked="0"/>
    </xf>
    <xf numFmtId="0" fontId="67" fillId="0" borderId="92" xfId="10002" applyFont="1" applyBorder="1" applyAlignment="1" applyProtection="1">
      <alignment horizontal="left" vertical="top"/>
      <protection locked="0"/>
    </xf>
    <xf numFmtId="0" fontId="67" fillId="0" borderId="48" xfId="10002" applyFont="1" applyBorder="1" applyAlignment="1" applyProtection="1">
      <alignment horizontal="left" vertical="top"/>
      <protection locked="0"/>
    </xf>
    <xf numFmtId="0" fontId="67" fillId="0" borderId="93" xfId="10002" applyFont="1" applyBorder="1" applyAlignment="1" applyProtection="1">
      <alignment horizontal="left" vertical="top"/>
      <protection locked="0"/>
    </xf>
    <xf numFmtId="0" fontId="67" fillId="0" borderId="87" xfId="10002" applyFont="1" applyFill="1" applyBorder="1" applyAlignment="1" applyProtection="1">
      <alignment horizontal="left" vertical="top" wrapText="1"/>
      <protection locked="0"/>
    </xf>
    <xf numFmtId="0" fontId="67" fillId="0" borderId="88" xfId="10002" applyFont="1" applyFill="1" applyBorder="1" applyAlignment="1" applyProtection="1">
      <alignment horizontal="left" vertical="top" wrapText="1"/>
      <protection locked="0"/>
    </xf>
    <xf numFmtId="0" fontId="67" fillId="0" borderId="89" xfId="10002" applyFont="1" applyFill="1" applyBorder="1" applyAlignment="1" applyProtection="1">
      <alignment horizontal="left" vertical="top" wrapText="1"/>
      <protection locked="0"/>
    </xf>
    <xf numFmtId="0" fontId="67" fillId="0" borderId="90" xfId="10002" applyFont="1" applyFill="1" applyBorder="1" applyAlignment="1" applyProtection="1">
      <alignment horizontal="left" vertical="top" wrapText="1"/>
      <protection locked="0"/>
    </xf>
    <xf numFmtId="0" fontId="67" fillId="0" borderId="0" xfId="10002" applyFont="1" applyFill="1" applyBorder="1" applyAlignment="1" applyProtection="1">
      <alignment horizontal="left" vertical="top" wrapText="1"/>
      <protection locked="0"/>
    </xf>
    <xf numFmtId="0" fontId="67" fillId="0" borderId="91" xfId="10002" applyFont="1" applyFill="1" applyBorder="1" applyAlignment="1" applyProtection="1">
      <alignment horizontal="left" vertical="top" wrapText="1"/>
      <protection locked="0"/>
    </xf>
    <xf numFmtId="0" fontId="67" fillId="0" borderId="92" xfId="10002" applyFont="1" applyFill="1" applyBorder="1" applyAlignment="1" applyProtection="1">
      <alignment horizontal="left" vertical="top" wrapText="1"/>
      <protection locked="0"/>
    </xf>
    <xf numFmtId="0" fontId="67" fillId="0" borderId="48" xfId="10002" applyFont="1" applyFill="1" applyBorder="1" applyAlignment="1" applyProtection="1">
      <alignment horizontal="left" vertical="top" wrapText="1"/>
      <protection locked="0"/>
    </xf>
    <xf numFmtId="0" fontId="67" fillId="0" borderId="93" xfId="10002" applyFont="1" applyFill="1" applyBorder="1" applyAlignment="1" applyProtection="1">
      <alignment horizontal="left" vertical="top" wrapText="1"/>
      <protection locked="0"/>
    </xf>
  </cellXfs>
  <cellStyles count="14769">
    <cellStyle name="_x0013_" xfId="11942"/>
    <cellStyle name="_09GRC Gas Transport For Review" xfId="11943"/>
    <cellStyle name="_4.06E Pass Throughs" xfId="11944"/>
    <cellStyle name="_4.06E Pass Throughs_04 07E Wild Horse Wind Expansion (C) (2)" xfId="11945"/>
    <cellStyle name="_4.06E Pass Throughs_Book9" xfId="11946"/>
    <cellStyle name="_4.13E Montana Energy Tax" xfId="11947"/>
    <cellStyle name="_4.13E Montana Energy Tax_04 07E Wild Horse Wind Expansion (C) (2)" xfId="11948"/>
    <cellStyle name="_4.13E Montana Energy Tax_Book9" xfId="11949"/>
    <cellStyle name="_AURORA WIP" xfId="11950"/>
    <cellStyle name="_Book1" xfId="11951"/>
    <cellStyle name="_Book1 (2)" xfId="11952"/>
    <cellStyle name="_Book1 (2)_04 07E Wild Horse Wind Expansion (C) (2)" xfId="11953"/>
    <cellStyle name="_Book1 (2)_Book9" xfId="11954"/>
    <cellStyle name="_Book1_Book9" xfId="11955"/>
    <cellStyle name="_Book2" xfId="11956"/>
    <cellStyle name="_Book2_04 07E Wild Horse Wind Expansion (C) (2)" xfId="11957"/>
    <cellStyle name="_Book2_Book9" xfId="11958"/>
    <cellStyle name="_Book3" xfId="11959"/>
    <cellStyle name="_Book5" xfId="11960"/>
    <cellStyle name="_Chelan Debt Forecast 12.19.05" xfId="11961"/>
    <cellStyle name="_Chelan Debt Forecast 12.19.05_Book9" xfId="11962"/>
    <cellStyle name="_Costs not in AURORA 06GRC" xfId="11963"/>
    <cellStyle name="_Costs not in AURORA 06GRC_04 07E Wild Horse Wind Expansion (C) (2)" xfId="11964"/>
    <cellStyle name="_Costs not in AURORA 06GRC_Book9" xfId="11965"/>
    <cellStyle name="_Costs not in AURORA 2006GRC 6.15.06" xfId="11966"/>
    <cellStyle name="_Costs not in AURORA 2006GRC 6.15.06_04 07E Wild Horse Wind Expansion (C) (2)" xfId="11967"/>
    <cellStyle name="_Costs not in AURORA 2006GRC 6.15.06_Book9" xfId="11968"/>
    <cellStyle name="_Costs not in AURORA 2007 Rate Case" xfId="11969"/>
    <cellStyle name="_Costs not in AURORA 2007 Rate Case_Book9" xfId="11970"/>
    <cellStyle name="_Costs not in KWI3000 '06Budget" xfId="11971"/>
    <cellStyle name="_Costs not in KWI3000 '06Budget_Book9" xfId="11972"/>
    <cellStyle name="_DEM-WP (C) Power Cost 2006GRC Order" xfId="11973"/>
    <cellStyle name="_DEM-WP (C) Power Cost 2006GRC Order_04 07E Wild Horse Wind Expansion (C) (2)" xfId="11974"/>
    <cellStyle name="_DEM-WP (C) Power Cost 2006GRC Order_Book9" xfId="11975"/>
    <cellStyle name="_DEM-WP Revised (HC) Wild Horse 2006GRC" xfId="11976"/>
    <cellStyle name="_DEM-WP(C) Costs not in AURORA 2006GRC" xfId="11977"/>
    <cellStyle name="_DEM-WP(C) Costs not in AURORA 2006GRC_Book9" xfId="11978"/>
    <cellStyle name="_DEM-WP(C) Costs not in AURORA 2007GRC" xfId="11979"/>
    <cellStyle name="_DEM-WP(C) Costs not in AURORA 2007PCORC-5.07Update" xfId="11980"/>
    <cellStyle name="_DEM-WP(C) Sumas Proforma 11.5.07" xfId="11981"/>
    <cellStyle name="_DEM-WP(C) Westside Hydro Data_051007" xfId="11982"/>
    <cellStyle name="_Fixed Gas Transport 1 19 09" xfId="11983"/>
    <cellStyle name="_Fuel Prices 4-14" xfId="11984"/>
    <cellStyle name="_Fuel Prices 4-14_04 07E Wild Horse Wind Expansion (C) (2)" xfId="11985"/>
    <cellStyle name="_Fuel Prices 4-14_Book9" xfId="11986"/>
    <cellStyle name="_Gas Transportation Charges_2009GRC_120308" xfId="11987"/>
    <cellStyle name="_Power Cost Value Copy 11.30.05 gas 1.09.06 AURORA at 1.10.06" xfId="11988"/>
    <cellStyle name="_Power Cost Value Copy 11.30.05 gas 1.09.06 AURORA at 1.10.06_04 07E Wild Horse Wind Expansion (C) (2)" xfId="11989"/>
    <cellStyle name="_Power Cost Value Copy 11.30.05 gas 1.09.06 AURORA at 1.10.06_Book9" xfId="11990"/>
    <cellStyle name="_Recon to Darrin's 5.11.05 proforma" xfId="11991"/>
    <cellStyle name="_Recon to Darrin's 5.11.05 proforma_Book9" xfId="11992"/>
    <cellStyle name="_Sumas Proforma - 11-09-07" xfId="11993"/>
    <cellStyle name="_Sumas Property Taxes v1" xfId="11994"/>
    <cellStyle name="_Tenaska Comparison" xfId="11995"/>
    <cellStyle name="_Tenaska Comparison_Book9" xfId="11996"/>
    <cellStyle name="_Value Copy 11 30 05 gas 12 09 05 AURORA at 12 14 05" xfId="11997"/>
    <cellStyle name="_Value Copy 11 30 05 gas 12 09 05 AURORA at 12 14 05_04 07E Wild Horse Wind Expansion (C) (2)" xfId="11998"/>
    <cellStyle name="_Value Copy 11 30 05 gas 12 09 05 AURORA at 12 14 05_Book9" xfId="11999"/>
    <cellStyle name="_VC 6.15.06 update on 06GRC power costs.xls Chart 1" xfId="12000"/>
    <cellStyle name="_VC 6.15.06 update on 06GRC power costs.xls Chart 1_04 07E Wild Horse Wind Expansion (C) (2)" xfId="12001"/>
    <cellStyle name="_VC 6.15.06 update on 06GRC power costs.xls Chart 1_Book9" xfId="12002"/>
    <cellStyle name="_VC 6.15.06 update on 06GRC power costs.xls Chart 2" xfId="12003"/>
    <cellStyle name="_VC 6.15.06 update on 06GRC power costs.xls Chart 2_04 07E Wild Horse Wind Expansion (C) (2)" xfId="12004"/>
    <cellStyle name="_VC 6.15.06 update on 06GRC power costs.xls Chart 2_Book9" xfId="12005"/>
    <cellStyle name="_VC 6.15.06 update on 06GRC power costs.xls Chart 3" xfId="12006"/>
    <cellStyle name="_VC 6.15.06 update on 06GRC power costs.xls Chart 3_04 07E Wild Horse Wind Expansion (C) (2)" xfId="12007"/>
    <cellStyle name="_VC 6.15.06 update on 06GRC power costs.xls Chart 3_Book9" xfId="12008"/>
    <cellStyle name="0,0_x000d__x000a_NA_x000d__x000a_" xfId="12009"/>
    <cellStyle name="20% - Accent1 10" xfId="7561"/>
    <cellStyle name="20% - Accent1 11" xfId="7377"/>
    <cellStyle name="20% - Accent1 12" xfId="7833"/>
    <cellStyle name="20% - Accent1 13" xfId="7542"/>
    <cellStyle name="20% - Accent1 2" xfId="165"/>
    <cellStyle name="20% - Accent1 2 10" xfId="3302"/>
    <cellStyle name="20% - Accent1 2 11" xfId="3499"/>
    <cellStyle name="20% - Accent1 2 12" xfId="3955"/>
    <cellStyle name="20% - Accent1 2 13" xfId="1340"/>
    <cellStyle name="20% - Accent1 2 14" xfId="6786"/>
    <cellStyle name="20% - Accent1 2 15" xfId="7058"/>
    <cellStyle name="20% - Accent1 2 16" xfId="7790"/>
    <cellStyle name="20% - Accent1 2 17" xfId="7572"/>
    <cellStyle name="20% - Accent1 2 18" xfId="7303"/>
    <cellStyle name="20% - Accent1 2 19" xfId="7858"/>
    <cellStyle name="20% - Accent1 2 2" xfId="733"/>
    <cellStyle name="20% - Accent1 2 2 2" xfId="2084"/>
    <cellStyle name="20% - Accent1 2 2 2 2" xfId="3035"/>
    <cellStyle name="20% - Accent1 2 2 2 2 2" xfId="4925"/>
    <cellStyle name="20% - Accent1 2 2 2 2 3" xfId="5724"/>
    <cellStyle name="20% - Accent1 2 2 2 2 4" xfId="6354"/>
    <cellStyle name="20% - Accent1 2 2 2 3" xfId="4173"/>
    <cellStyle name="20% - Accent1 2 2 2 4" xfId="3657"/>
    <cellStyle name="20% - Accent1 2 2 2 5" xfId="3581"/>
    <cellStyle name="20% - Accent1 2 2 3" xfId="2063"/>
    <cellStyle name="20% - Accent1 2 2 3 2" xfId="3031"/>
    <cellStyle name="20% - Accent1 2 2 3 2 2" xfId="4921"/>
    <cellStyle name="20% - Accent1 2 2 3 2 3" xfId="5720"/>
    <cellStyle name="20% - Accent1 2 2 3 2 4" xfId="6350"/>
    <cellStyle name="20% - Accent1 2 2 3 3" xfId="4160"/>
    <cellStyle name="20% - Accent1 2 2 3 4" xfId="4389"/>
    <cellStyle name="20% - Accent1 2 2 3 5" xfId="5287"/>
    <cellStyle name="20% - Accent1 2 2 4" xfId="2707"/>
    <cellStyle name="20% - Accent1 2 2 4 2" xfId="4653"/>
    <cellStyle name="20% - Accent1 2 2 4 3" xfId="5495"/>
    <cellStyle name="20% - Accent1 2 2 4 4" xfId="6178"/>
    <cellStyle name="20% - Accent1 2 2 5" xfId="3501"/>
    <cellStyle name="20% - Accent1 2 2 6" xfId="3841"/>
    <cellStyle name="20% - Accent1 2 2 7" xfId="4607"/>
    <cellStyle name="20% - Accent1 2 2 8" xfId="1185"/>
    <cellStyle name="20% - Accent1 2 2 9" xfId="11851"/>
    <cellStyle name="20% - Accent1 2 20" xfId="7791"/>
    <cellStyle name="20% - Accent1 2 21" xfId="7147"/>
    <cellStyle name="20% - Accent1 2 22" xfId="7831"/>
    <cellStyle name="20% - Accent1 2 23" xfId="9944"/>
    <cellStyle name="20% - Accent1 2 3" xfId="1060"/>
    <cellStyle name="20% - Accent1 2 3 2" xfId="2136"/>
    <cellStyle name="20% - Accent1 2 3 2 2" xfId="3088"/>
    <cellStyle name="20% - Accent1 2 3 2 2 2" xfId="4978"/>
    <cellStyle name="20% - Accent1 2 3 2 2 3" xfId="5777"/>
    <cellStyle name="20% - Accent1 2 3 2 2 4" xfId="6407"/>
    <cellStyle name="20% - Accent1 2 3 2 3" xfId="4226"/>
    <cellStyle name="20% - Accent1 2 3 2 4" xfId="3378"/>
    <cellStyle name="20% - Accent1 2 3 2 5" xfId="4613"/>
    <cellStyle name="20% - Accent1 2 3 3" xfId="2150"/>
    <cellStyle name="20% - Accent1 2 3 3 2" xfId="3099"/>
    <cellStyle name="20% - Accent1 2 3 3 2 2" xfId="4989"/>
    <cellStyle name="20% - Accent1 2 3 3 2 3" xfId="5788"/>
    <cellStyle name="20% - Accent1 2 3 3 2 4" xfId="6418"/>
    <cellStyle name="20% - Accent1 2 3 3 3" xfId="4239"/>
    <cellStyle name="20% - Accent1 2 3 3 4" xfId="3366"/>
    <cellStyle name="20% - Accent1 2 3 3 5" xfId="4599"/>
    <cellStyle name="20% - Accent1 2 3 4" xfId="2756"/>
    <cellStyle name="20% - Accent1 2 3 4 2" xfId="4703"/>
    <cellStyle name="20% - Accent1 2 3 4 3" xfId="5545"/>
    <cellStyle name="20% - Accent1 2 3 4 4" xfId="6228"/>
    <cellStyle name="20% - Accent1 2 3 5" xfId="3560"/>
    <cellStyle name="20% - Accent1 2 3 6" xfId="3445"/>
    <cellStyle name="20% - Accent1 2 3 7" xfId="3488"/>
    <cellStyle name="20% - Accent1 2 4" xfId="1726"/>
    <cellStyle name="20% - Accent1 2 4 2" xfId="2192"/>
    <cellStyle name="20% - Accent1 2 4 2 2" xfId="3136"/>
    <cellStyle name="20% - Accent1 2 4 2 2 2" xfId="5026"/>
    <cellStyle name="20% - Accent1 2 4 2 2 3" xfId="5825"/>
    <cellStyle name="20% - Accent1 2 4 2 2 4" xfId="6455"/>
    <cellStyle name="20% - Accent1 2 4 2 3" xfId="4278"/>
    <cellStyle name="20% - Accent1 2 4 2 4" xfId="3307"/>
    <cellStyle name="20% - Accent1 2 4 2 5" xfId="3498"/>
    <cellStyle name="20% - Accent1 2 4 3" xfId="2431"/>
    <cellStyle name="20% - Accent1 2 4 3 2" xfId="3223"/>
    <cellStyle name="20% - Accent1 2 4 3 2 2" xfId="5113"/>
    <cellStyle name="20% - Accent1 2 4 3 2 3" xfId="5912"/>
    <cellStyle name="20% - Accent1 2 4 3 2 4" xfId="6542"/>
    <cellStyle name="20% - Accent1 2 4 3 3" xfId="4454"/>
    <cellStyle name="20% - Accent1 2 4 3 4" xfId="5332"/>
    <cellStyle name="20% - Accent1 2 4 3 5" xfId="6074"/>
    <cellStyle name="20% - Accent1 2 4 4" xfId="2758"/>
    <cellStyle name="20% - Accent1 2 4 4 2" xfId="4705"/>
    <cellStyle name="20% - Accent1 2 4 4 3" xfId="5547"/>
    <cellStyle name="20% - Accent1 2 4 4 4" xfId="6230"/>
    <cellStyle name="20% - Accent1 2 4 5" xfId="3849"/>
    <cellStyle name="20% - Accent1 2 4 6" xfId="4504"/>
    <cellStyle name="20% - Accent1 2 4 7" xfId="5379"/>
    <cellStyle name="20% - Accent1 2 5" xfId="1835"/>
    <cellStyle name="20% - Accent1 2 5 2" xfId="2266"/>
    <cellStyle name="20% - Accent1 2 5 2 2" xfId="3182"/>
    <cellStyle name="20% - Accent1 2 5 2 2 2" xfId="5072"/>
    <cellStyle name="20% - Accent1 2 5 2 2 3" xfId="5871"/>
    <cellStyle name="20% - Accent1 2 5 2 2 4" xfId="6501"/>
    <cellStyle name="20% - Accent1 2 5 2 3" xfId="4344"/>
    <cellStyle name="20% - Accent1 2 5 2 4" xfId="5247"/>
    <cellStyle name="20% - Accent1 2 5 2 5" xfId="6033"/>
    <cellStyle name="20% - Accent1 2 5 3" xfId="2502"/>
    <cellStyle name="20% - Accent1 2 5 3 2" xfId="3266"/>
    <cellStyle name="20% - Accent1 2 5 3 2 2" xfId="5156"/>
    <cellStyle name="20% - Accent1 2 5 3 2 3" xfId="5955"/>
    <cellStyle name="20% - Accent1 2 5 3 2 4" xfId="6585"/>
    <cellStyle name="20% - Accent1 2 5 3 3" xfId="4511"/>
    <cellStyle name="20% - Accent1 2 5 3 4" xfId="5385"/>
    <cellStyle name="20% - Accent1 2 5 3 5" xfId="6117"/>
    <cellStyle name="20% - Accent1 2 5 4" xfId="2829"/>
    <cellStyle name="20% - Accent1 2 5 4 2" xfId="4767"/>
    <cellStyle name="20% - Accent1 2 5 4 3" xfId="5603"/>
    <cellStyle name="20% - Accent1 2 5 4 4" xfId="6273"/>
    <cellStyle name="20% - Accent1 2 5 5" xfId="3944"/>
    <cellStyle name="20% - Accent1 2 5 6" xfId="4509"/>
    <cellStyle name="20% - Accent1 2 5 7" xfId="5383"/>
    <cellStyle name="20% - Accent1 2 6" xfId="1879"/>
    <cellStyle name="20% - Accent1 2 6 2" xfId="2304"/>
    <cellStyle name="20% - Accent1 2 6 2 2" xfId="3199"/>
    <cellStyle name="20% - Accent1 2 6 2 2 2" xfId="5089"/>
    <cellStyle name="20% - Accent1 2 6 2 2 3" xfId="5888"/>
    <cellStyle name="20% - Accent1 2 6 2 2 4" xfId="6518"/>
    <cellStyle name="20% - Accent1 2 6 2 3" xfId="4372"/>
    <cellStyle name="20% - Accent1 2 6 2 4" xfId="5270"/>
    <cellStyle name="20% - Accent1 2 6 2 5" xfId="6050"/>
    <cellStyle name="20% - Accent1 2 6 3" xfId="2538"/>
    <cellStyle name="20% - Accent1 2 6 3 2" xfId="3281"/>
    <cellStyle name="20% - Accent1 2 6 3 2 2" xfId="5171"/>
    <cellStyle name="20% - Accent1 2 6 3 2 3" xfId="5970"/>
    <cellStyle name="20% - Accent1 2 6 3 2 4" xfId="6600"/>
    <cellStyle name="20% - Accent1 2 6 3 3" xfId="4536"/>
    <cellStyle name="20% - Accent1 2 6 3 4" xfId="5405"/>
    <cellStyle name="20% - Accent1 2 6 3 5" xfId="6132"/>
    <cellStyle name="20% - Accent1 2 6 4" xfId="2865"/>
    <cellStyle name="20% - Accent1 2 6 4 2" xfId="4792"/>
    <cellStyle name="20% - Accent1 2 6 4 3" xfId="5623"/>
    <cellStyle name="20% - Accent1 2 6 4 4" xfId="6288"/>
    <cellStyle name="20% - Accent1 2 6 5" xfId="3985"/>
    <cellStyle name="20% - Accent1 2 6 6" xfId="4762"/>
    <cellStyle name="20% - Accent1 2 6 7" xfId="5599"/>
    <cellStyle name="20% - Accent1 2 7" xfId="2011"/>
    <cellStyle name="20% - Accent1 2 7 2" xfId="2990"/>
    <cellStyle name="20% - Accent1 2 7 2 2" xfId="4880"/>
    <cellStyle name="20% - Accent1 2 7 2 3" xfId="5679"/>
    <cellStyle name="20% - Accent1 2 7 2 4" xfId="6309"/>
    <cellStyle name="20% - Accent1 2 7 3" xfId="4115"/>
    <cellStyle name="20% - Accent1 2 7 4" xfId="3762"/>
    <cellStyle name="20% - Accent1 2 7 5" xfId="3409"/>
    <cellStyle name="20% - Accent1 2 8" xfId="2082"/>
    <cellStyle name="20% - Accent1 2 8 2" xfId="3033"/>
    <cellStyle name="20% - Accent1 2 8 2 2" xfId="4923"/>
    <cellStyle name="20% - Accent1 2 8 2 3" xfId="5722"/>
    <cellStyle name="20% - Accent1 2 8 2 4" xfId="6352"/>
    <cellStyle name="20% - Accent1 2 8 3" xfId="4171"/>
    <cellStyle name="20% - Accent1 2 8 4" xfId="3666"/>
    <cellStyle name="20% - Accent1 2 8 5" xfId="3807"/>
    <cellStyle name="20% - Accent1 2 9" xfId="2663"/>
    <cellStyle name="20% - Accent1 2 9 2" xfId="4619"/>
    <cellStyle name="20% - Accent1 2 9 3" xfId="5462"/>
    <cellStyle name="20% - Accent1 2 9 4" xfId="6152"/>
    <cellStyle name="20% - Accent1 3" xfId="734"/>
    <cellStyle name="20% - Accent1 3 10" xfId="3303"/>
    <cellStyle name="20% - Accent1 3 11" xfId="3633"/>
    <cellStyle name="20% - Accent1 3 12" xfId="3583"/>
    <cellStyle name="20% - Accent1 3 13" xfId="1184"/>
    <cellStyle name="20% - Accent1 3 2" xfId="1083"/>
    <cellStyle name="20% - Accent1 3 2 2" xfId="2085"/>
    <cellStyle name="20% - Accent1 3 2 2 2" xfId="3036"/>
    <cellStyle name="20% - Accent1 3 2 2 2 2" xfId="4926"/>
    <cellStyle name="20% - Accent1 3 2 2 2 3" xfId="5725"/>
    <cellStyle name="20% - Accent1 3 2 2 2 4" xfId="6355"/>
    <cellStyle name="20% - Accent1 3 2 2 3" xfId="4174"/>
    <cellStyle name="20% - Accent1 3 2 2 4" xfId="3650"/>
    <cellStyle name="20% - Accent1 3 2 2 5" xfId="4774"/>
    <cellStyle name="20% - Accent1 3 2 3" xfId="2062"/>
    <cellStyle name="20% - Accent1 3 2 3 2" xfId="3030"/>
    <cellStyle name="20% - Accent1 3 2 3 2 2" xfId="4920"/>
    <cellStyle name="20% - Accent1 3 2 3 2 3" xfId="5719"/>
    <cellStyle name="20% - Accent1 3 2 3 2 4" xfId="6349"/>
    <cellStyle name="20% - Accent1 3 2 3 3" xfId="4159"/>
    <cellStyle name="20% - Accent1 3 2 3 4" xfId="4553"/>
    <cellStyle name="20% - Accent1 3 2 3 5" xfId="5419"/>
    <cellStyle name="20% - Accent1 3 2 4" xfId="2708"/>
    <cellStyle name="20% - Accent1 3 2 4 2" xfId="4654"/>
    <cellStyle name="20% - Accent1 3 2 4 3" xfId="5496"/>
    <cellStyle name="20% - Accent1 3 2 4 4" xfId="6179"/>
    <cellStyle name="20% - Accent1 3 2 5" xfId="3502"/>
    <cellStyle name="20% - Accent1 3 2 6" xfId="3834"/>
    <cellStyle name="20% - Accent1 3 2 7" xfId="3530"/>
    <cellStyle name="20% - Accent1 3 3" xfId="1062"/>
    <cellStyle name="20% - Accent1 3 3 2" xfId="2135"/>
    <cellStyle name="20% - Accent1 3 3 2 2" xfId="3087"/>
    <cellStyle name="20% - Accent1 3 3 2 2 2" xfId="4977"/>
    <cellStyle name="20% - Accent1 3 3 2 2 3" xfId="5776"/>
    <cellStyle name="20% - Accent1 3 3 2 2 4" xfId="6406"/>
    <cellStyle name="20% - Accent1 3 3 2 3" xfId="4225"/>
    <cellStyle name="20% - Accent1 3 3 2 4" xfId="3526"/>
    <cellStyle name="20% - Accent1 3 3 2 5" xfId="3474"/>
    <cellStyle name="20% - Accent1 3 3 3" xfId="2111"/>
    <cellStyle name="20% - Accent1 3 3 3 2" xfId="3063"/>
    <cellStyle name="20% - Accent1 3 3 3 2 2" xfId="4953"/>
    <cellStyle name="20% - Accent1 3 3 3 2 3" xfId="5752"/>
    <cellStyle name="20% - Accent1 3 3 3 2 4" xfId="6382"/>
    <cellStyle name="20% - Accent1 3 3 3 3" xfId="4201"/>
    <cellStyle name="20% - Accent1 3 3 3 4" xfId="4806"/>
    <cellStyle name="20% - Accent1 3 3 3 5" xfId="5636"/>
    <cellStyle name="20% - Accent1 3 3 4" xfId="2755"/>
    <cellStyle name="20% - Accent1 3 3 4 2" xfId="4702"/>
    <cellStyle name="20% - Accent1 3 3 4 3" xfId="5544"/>
    <cellStyle name="20% - Accent1 3 3 4 4" xfId="6227"/>
    <cellStyle name="20% - Accent1 3 3 5" xfId="3559"/>
    <cellStyle name="20% - Accent1 3 3 6" xfId="3446"/>
    <cellStyle name="20% - Accent1 3 3 7" xfId="3487"/>
    <cellStyle name="20% - Accent1 3 4" xfId="1727"/>
    <cellStyle name="20% - Accent1 3 4 2" xfId="2193"/>
    <cellStyle name="20% - Accent1 3 4 2 2" xfId="3137"/>
    <cellStyle name="20% - Accent1 3 4 2 2 2" xfId="5027"/>
    <cellStyle name="20% - Accent1 3 4 2 2 3" xfId="5826"/>
    <cellStyle name="20% - Accent1 3 4 2 2 4" xfId="6456"/>
    <cellStyle name="20% - Accent1 3 4 2 3" xfId="4279"/>
    <cellStyle name="20% - Accent1 3 4 2 4" xfId="3304"/>
    <cellStyle name="20% - Accent1 3 4 2 5" xfId="3626"/>
    <cellStyle name="20% - Accent1 3 4 3" xfId="2432"/>
    <cellStyle name="20% - Accent1 3 4 3 2" xfId="3224"/>
    <cellStyle name="20% - Accent1 3 4 3 2 2" xfId="5114"/>
    <cellStyle name="20% - Accent1 3 4 3 2 3" xfId="5913"/>
    <cellStyle name="20% - Accent1 3 4 3 2 4" xfId="6543"/>
    <cellStyle name="20% - Accent1 3 4 3 3" xfId="4455"/>
    <cellStyle name="20% - Accent1 3 4 3 4" xfId="5333"/>
    <cellStyle name="20% - Accent1 3 4 3 5" xfId="6075"/>
    <cellStyle name="20% - Accent1 3 4 4" xfId="2759"/>
    <cellStyle name="20% - Accent1 3 4 4 2" xfId="4706"/>
    <cellStyle name="20% - Accent1 3 4 4 3" xfId="5548"/>
    <cellStyle name="20% - Accent1 3 4 4 4" xfId="6231"/>
    <cellStyle name="20% - Accent1 3 4 5" xfId="3850"/>
    <cellStyle name="20% - Accent1 3 4 6" xfId="4335"/>
    <cellStyle name="20% - Accent1 3 4 7" xfId="5239"/>
    <cellStyle name="20% - Accent1 3 5" xfId="1834"/>
    <cellStyle name="20% - Accent1 3 5 2" xfId="2265"/>
    <cellStyle name="20% - Accent1 3 5 2 2" xfId="3181"/>
    <cellStyle name="20% - Accent1 3 5 2 2 2" xfId="5071"/>
    <cellStyle name="20% - Accent1 3 5 2 2 3" xfId="5870"/>
    <cellStyle name="20% - Accent1 3 5 2 2 4" xfId="6500"/>
    <cellStyle name="20% - Accent1 3 5 2 3" xfId="4343"/>
    <cellStyle name="20% - Accent1 3 5 2 4" xfId="5246"/>
    <cellStyle name="20% - Accent1 3 5 2 5" xfId="6032"/>
    <cellStyle name="20% - Accent1 3 5 3" xfId="2501"/>
    <cellStyle name="20% - Accent1 3 5 3 2" xfId="3265"/>
    <cellStyle name="20% - Accent1 3 5 3 2 2" xfId="5155"/>
    <cellStyle name="20% - Accent1 3 5 3 2 3" xfId="5954"/>
    <cellStyle name="20% - Accent1 3 5 3 2 4" xfId="6584"/>
    <cellStyle name="20% - Accent1 3 5 3 3" xfId="4510"/>
    <cellStyle name="20% - Accent1 3 5 3 4" xfId="5384"/>
    <cellStyle name="20% - Accent1 3 5 3 5" xfId="6116"/>
    <cellStyle name="20% - Accent1 3 5 4" xfId="2828"/>
    <cellStyle name="20% - Accent1 3 5 4 2" xfId="4766"/>
    <cellStyle name="20% - Accent1 3 5 4 3" xfId="5602"/>
    <cellStyle name="20% - Accent1 3 5 4 4" xfId="6272"/>
    <cellStyle name="20% - Accent1 3 5 5" xfId="3943"/>
    <cellStyle name="20% - Accent1 3 5 6" xfId="4764"/>
    <cellStyle name="20% - Accent1 3 5 7" xfId="5601"/>
    <cellStyle name="20% - Accent1 3 6" xfId="1829"/>
    <cellStyle name="20% - Accent1 3 6 2" xfId="2261"/>
    <cellStyle name="20% - Accent1 3 6 2 2" xfId="3180"/>
    <cellStyle name="20% - Accent1 3 6 2 2 2" xfId="5070"/>
    <cellStyle name="20% - Accent1 3 6 2 2 3" xfId="5869"/>
    <cellStyle name="20% - Accent1 3 6 2 2 4" xfId="6499"/>
    <cellStyle name="20% - Accent1 3 6 2 3" xfId="4340"/>
    <cellStyle name="20% - Accent1 3 6 2 4" xfId="5244"/>
    <cellStyle name="20% - Accent1 3 6 2 5" xfId="6031"/>
    <cellStyle name="20% - Accent1 3 6 3" xfId="2497"/>
    <cellStyle name="20% - Accent1 3 6 3 2" xfId="3264"/>
    <cellStyle name="20% - Accent1 3 6 3 2 2" xfId="5154"/>
    <cellStyle name="20% - Accent1 3 6 3 2 3" xfId="5953"/>
    <cellStyle name="20% - Accent1 3 6 3 2 4" xfId="6583"/>
    <cellStyle name="20% - Accent1 3 6 3 3" xfId="4508"/>
    <cellStyle name="20% - Accent1 3 6 3 4" xfId="5382"/>
    <cellStyle name="20% - Accent1 3 6 3 5" xfId="6115"/>
    <cellStyle name="20% - Accent1 3 6 4" xfId="2824"/>
    <cellStyle name="20% - Accent1 3 6 4 2" xfId="4763"/>
    <cellStyle name="20% - Accent1 3 6 4 3" xfId="5600"/>
    <cellStyle name="20% - Accent1 3 6 4 4" xfId="6271"/>
    <cellStyle name="20% - Accent1 3 6 5" xfId="3938"/>
    <cellStyle name="20% - Accent1 3 6 6" xfId="4419"/>
    <cellStyle name="20% - Accent1 3 6 7" xfId="5309"/>
    <cellStyle name="20% - Accent1 3 7" xfId="2012"/>
    <cellStyle name="20% - Accent1 3 7 2" xfId="2991"/>
    <cellStyle name="20% - Accent1 3 7 2 2" xfId="4881"/>
    <cellStyle name="20% - Accent1 3 7 2 3" xfId="5680"/>
    <cellStyle name="20% - Accent1 3 7 2 4" xfId="6310"/>
    <cellStyle name="20% - Accent1 3 7 3" xfId="4116"/>
    <cellStyle name="20% - Accent1 3 7 4" xfId="3757"/>
    <cellStyle name="20% - Accent1 3 7 5" xfId="3411"/>
    <cellStyle name="20% - Accent1 3 8" xfId="2148"/>
    <cellStyle name="20% - Accent1 3 8 2" xfId="3098"/>
    <cellStyle name="20% - Accent1 3 8 2 2" xfId="4988"/>
    <cellStyle name="20% - Accent1 3 8 2 3" xfId="5787"/>
    <cellStyle name="20% - Accent1 3 8 2 4" xfId="6417"/>
    <cellStyle name="20% - Accent1 3 8 3" xfId="4237"/>
    <cellStyle name="20% - Accent1 3 8 4" xfId="3368"/>
    <cellStyle name="20% - Accent1 3 8 5" xfId="4828"/>
    <cellStyle name="20% - Accent1 3 9" xfId="2664"/>
    <cellStyle name="20% - Accent1 3 9 2" xfId="4620"/>
    <cellStyle name="20% - Accent1 3 9 3" xfId="5463"/>
    <cellStyle name="20% - Accent1 3 9 4" xfId="6153"/>
    <cellStyle name="20% - Accent1 4" xfId="705"/>
    <cellStyle name="20% - Accent1 4 2" xfId="979"/>
    <cellStyle name="20% - Accent1 4 3" xfId="11798"/>
    <cellStyle name="20% - Accent1 5" xfId="6790"/>
    <cellStyle name="20% - Accent1 6" xfId="6708"/>
    <cellStyle name="20% - Accent1 7" xfId="6815"/>
    <cellStyle name="20% - Accent1 8" xfId="7358"/>
    <cellStyle name="20% - Accent1 9" xfId="6900"/>
    <cellStyle name="20% - Accent2 10" xfId="7856"/>
    <cellStyle name="20% - Accent2 11" xfId="6962"/>
    <cellStyle name="20% - Accent2 12" xfId="7327"/>
    <cellStyle name="20% - Accent2 13" xfId="7783"/>
    <cellStyle name="20% - Accent2 2" xfId="166"/>
    <cellStyle name="20% - Accent2 2 10" xfId="3305"/>
    <cellStyle name="20% - Accent2 2 11" xfId="3619"/>
    <cellStyle name="20% - Accent2 2 12" xfId="3418"/>
    <cellStyle name="20% - Accent2 2 13" xfId="1507"/>
    <cellStyle name="20% - Accent2 2 14" xfId="7724"/>
    <cellStyle name="20% - Accent2 2 15" xfId="7758"/>
    <cellStyle name="20% - Accent2 2 16" xfId="7681"/>
    <cellStyle name="20% - Accent2 2 17" xfId="7814"/>
    <cellStyle name="20% - Accent2 2 18" xfId="7840"/>
    <cellStyle name="20% - Accent2 2 19" xfId="7371"/>
    <cellStyle name="20% - Accent2 2 2" xfId="735"/>
    <cellStyle name="20% - Accent2 2 2 2" xfId="2086"/>
    <cellStyle name="20% - Accent2 2 2 2 2" xfId="3037"/>
    <cellStyle name="20% - Accent2 2 2 2 2 2" xfId="4927"/>
    <cellStyle name="20% - Accent2 2 2 2 2 3" xfId="5726"/>
    <cellStyle name="20% - Accent2 2 2 2 2 4" xfId="6356"/>
    <cellStyle name="20% - Accent2 2 2 2 3" xfId="4175"/>
    <cellStyle name="20% - Accent2 2 2 2 4" xfId="3644"/>
    <cellStyle name="20% - Accent2 2 2 2 5" xfId="3755"/>
    <cellStyle name="20% - Accent2 2 2 3" xfId="2061"/>
    <cellStyle name="20% - Accent2 2 2 3 2" xfId="3029"/>
    <cellStyle name="20% - Accent2 2 2 3 2 2" xfId="4919"/>
    <cellStyle name="20% - Accent2 2 2 3 2 3" xfId="5718"/>
    <cellStyle name="20% - Accent2 2 2 3 2 4" xfId="6348"/>
    <cellStyle name="20% - Accent2 2 2 3 3" xfId="4158"/>
    <cellStyle name="20% - Accent2 2 2 3 4" xfId="4807"/>
    <cellStyle name="20% - Accent2 2 2 3 5" xfId="5637"/>
    <cellStyle name="20% - Accent2 2 2 4" xfId="2709"/>
    <cellStyle name="20% - Accent2 2 2 4 2" xfId="4655"/>
    <cellStyle name="20% - Accent2 2 2 4 3" xfId="5497"/>
    <cellStyle name="20% - Accent2 2 2 4 4" xfId="6180"/>
    <cellStyle name="20% - Accent2 2 2 5" xfId="3503"/>
    <cellStyle name="20% - Accent2 2 2 6" xfId="3808"/>
    <cellStyle name="20% - Accent2 2 2 7" xfId="4600"/>
    <cellStyle name="20% - Accent2 2 2 8" xfId="1183"/>
    <cellStyle name="20% - Accent2 2 2 9" xfId="11855"/>
    <cellStyle name="20% - Accent2 2 20" xfId="7876"/>
    <cellStyle name="20% - Accent2 2 21" xfId="7892"/>
    <cellStyle name="20% - Accent2 2 22" xfId="7905"/>
    <cellStyle name="20% - Accent2 2 23" xfId="9945"/>
    <cellStyle name="20% - Accent2 2 3" xfId="1049"/>
    <cellStyle name="20% - Accent2 2 3 2" xfId="2134"/>
    <cellStyle name="20% - Accent2 2 3 2 2" xfId="3086"/>
    <cellStyle name="20% - Accent2 2 3 2 2 2" xfId="4976"/>
    <cellStyle name="20% - Accent2 2 3 2 2 3" xfId="5775"/>
    <cellStyle name="20% - Accent2 2 3 2 2 4" xfId="6405"/>
    <cellStyle name="20% - Accent2 2 3 2 3" xfId="4224"/>
    <cellStyle name="20% - Accent2 2 3 2 4" xfId="3534"/>
    <cellStyle name="20% - Accent2 2 3 2 5" xfId="3471"/>
    <cellStyle name="20% - Accent2 2 3 3" xfId="2186"/>
    <cellStyle name="20% - Accent2 2 3 3 2" xfId="3131"/>
    <cellStyle name="20% - Accent2 2 3 3 2 2" xfId="5021"/>
    <cellStyle name="20% - Accent2 2 3 3 2 3" xfId="5820"/>
    <cellStyle name="20% - Accent2 2 3 3 2 4" xfId="6450"/>
    <cellStyle name="20% - Accent2 2 3 3 3" xfId="4273"/>
    <cellStyle name="20% - Accent2 2 3 3 4" xfId="3324"/>
    <cellStyle name="20% - Accent2 2 3 3 5" xfId="3764"/>
    <cellStyle name="20% - Accent2 2 3 4" xfId="2754"/>
    <cellStyle name="20% - Accent2 2 3 4 2" xfId="4701"/>
    <cellStyle name="20% - Accent2 2 3 4 3" xfId="5543"/>
    <cellStyle name="20% - Accent2 2 3 4 4" xfId="6226"/>
    <cellStyle name="20% - Accent2 2 3 5" xfId="3558"/>
    <cellStyle name="20% - Accent2 2 3 6" xfId="3447"/>
    <cellStyle name="20% - Accent2 2 3 7" xfId="4163"/>
    <cellStyle name="20% - Accent2 2 4" xfId="1728"/>
    <cellStyle name="20% - Accent2 2 4 2" xfId="2194"/>
    <cellStyle name="20% - Accent2 2 4 2 2" xfId="3138"/>
    <cellStyle name="20% - Accent2 2 4 2 2 2" xfId="5028"/>
    <cellStyle name="20% - Accent2 2 4 2 2 3" xfId="5827"/>
    <cellStyle name="20% - Accent2 2 4 2 2 4" xfId="6457"/>
    <cellStyle name="20% - Accent2 2 4 2 3" xfId="4280"/>
    <cellStyle name="20% - Accent2 2 4 2 4" xfId="3301"/>
    <cellStyle name="20% - Accent2 2 4 2 5" xfId="3500"/>
    <cellStyle name="20% - Accent2 2 4 3" xfId="2433"/>
    <cellStyle name="20% - Accent2 2 4 3 2" xfId="3225"/>
    <cellStyle name="20% - Accent2 2 4 3 2 2" xfId="5115"/>
    <cellStyle name="20% - Accent2 2 4 3 2 3" xfId="5914"/>
    <cellStyle name="20% - Accent2 2 4 3 2 4" xfId="6544"/>
    <cellStyle name="20% - Accent2 2 4 3 3" xfId="4456"/>
    <cellStyle name="20% - Accent2 2 4 3 4" xfId="5334"/>
    <cellStyle name="20% - Accent2 2 4 3 5" xfId="6076"/>
    <cellStyle name="20% - Accent2 2 4 4" xfId="2760"/>
    <cellStyle name="20% - Accent2 2 4 4 2" xfId="4707"/>
    <cellStyle name="20% - Accent2 2 4 4 3" xfId="5549"/>
    <cellStyle name="20% - Accent2 2 4 4 4" xfId="6232"/>
    <cellStyle name="20% - Accent2 2 4 5" xfId="3851"/>
    <cellStyle name="20% - Accent2 2 4 6" xfId="3848"/>
    <cellStyle name="20% - Accent2 2 4 7" xfId="4757"/>
    <cellStyle name="20% - Accent2 2 5" xfId="1803"/>
    <cellStyle name="20% - Accent2 2 5 2" xfId="2236"/>
    <cellStyle name="20% - Accent2 2 5 2 2" xfId="3179"/>
    <cellStyle name="20% - Accent2 2 5 2 2 2" xfId="5069"/>
    <cellStyle name="20% - Accent2 2 5 2 2 3" xfId="5868"/>
    <cellStyle name="20% - Accent2 2 5 2 2 4" xfId="6498"/>
    <cellStyle name="20% - Accent2 2 5 2 3" xfId="4321"/>
    <cellStyle name="20% - Accent2 2 5 2 4" xfId="5231"/>
    <cellStyle name="20% - Accent2 2 5 2 5" xfId="6030"/>
    <cellStyle name="20% - Accent2 2 5 3" xfId="2472"/>
    <cellStyle name="20% - Accent2 2 5 3 2" xfId="3263"/>
    <cellStyle name="20% - Accent2 2 5 3 2 2" xfId="5153"/>
    <cellStyle name="20% - Accent2 2 5 3 2 3" xfId="5952"/>
    <cellStyle name="20% - Accent2 2 5 3 2 4" xfId="6582"/>
    <cellStyle name="20% - Accent2 2 5 3 3" xfId="4494"/>
    <cellStyle name="20% - Accent2 2 5 3 4" xfId="5372"/>
    <cellStyle name="20% - Accent2 2 5 3 5" xfId="6114"/>
    <cellStyle name="20% - Accent2 2 5 4" xfId="2799"/>
    <cellStyle name="20% - Accent2 2 5 4 2" xfId="4745"/>
    <cellStyle name="20% - Accent2 2 5 4 3" xfId="5587"/>
    <cellStyle name="20% - Accent2 2 5 4 4" xfId="6270"/>
    <cellStyle name="20% - Accent2 2 5 5" xfId="3912"/>
    <cellStyle name="20% - Accent2 2 5 6" xfId="3708"/>
    <cellStyle name="20% - Accent2 2 5 7" xfId="3704"/>
    <cellStyle name="20% - Accent2 2 6" xfId="1872"/>
    <cellStyle name="20% - Accent2 2 6 2" xfId="2297"/>
    <cellStyle name="20% - Accent2 2 6 2 2" xfId="3194"/>
    <cellStyle name="20% - Accent2 2 6 2 2 2" xfId="5084"/>
    <cellStyle name="20% - Accent2 2 6 2 2 3" xfId="5883"/>
    <cellStyle name="20% - Accent2 2 6 2 2 4" xfId="6513"/>
    <cellStyle name="20% - Accent2 2 6 2 3" xfId="4366"/>
    <cellStyle name="20% - Accent2 2 6 2 4" xfId="5264"/>
    <cellStyle name="20% - Accent2 2 6 2 5" xfId="6045"/>
    <cellStyle name="20% - Accent2 2 6 3" xfId="2532"/>
    <cellStyle name="20% - Accent2 2 6 3 2" xfId="3277"/>
    <cellStyle name="20% - Accent2 2 6 3 2 2" xfId="5167"/>
    <cellStyle name="20% - Accent2 2 6 3 2 3" xfId="5966"/>
    <cellStyle name="20% - Accent2 2 6 3 2 4" xfId="6596"/>
    <cellStyle name="20% - Accent2 2 6 3 3" xfId="4531"/>
    <cellStyle name="20% - Accent2 2 6 3 4" xfId="5400"/>
    <cellStyle name="20% - Accent2 2 6 3 5" xfId="6128"/>
    <cellStyle name="20% - Accent2 2 6 4" xfId="2859"/>
    <cellStyle name="20% - Accent2 2 6 4 2" xfId="4787"/>
    <cellStyle name="20% - Accent2 2 6 4 3" xfId="5618"/>
    <cellStyle name="20% - Accent2 2 6 4 4" xfId="6284"/>
    <cellStyle name="20% - Accent2 2 6 5" xfId="3978"/>
    <cellStyle name="20% - Accent2 2 6 6" xfId="4844"/>
    <cellStyle name="20% - Accent2 2 6 7" xfId="5660"/>
    <cellStyle name="20% - Accent2 2 7" xfId="2013"/>
    <cellStyle name="20% - Accent2 2 7 2" xfId="2992"/>
    <cellStyle name="20% - Accent2 2 7 2 2" xfId="4882"/>
    <cellStyle name="20% - Accent2 2 7 2 3" xfId="5681"/>
    <cellStyle name="20% - Accent2 2 7 2 4" xfId="6311"/>
    <cellStyle name="20% - Accent2 2 7 3" xfId="4117"/>
    <cellStyle name="20% - Accent2 2 7 4" xfId="3750"/>
    <cellStyle name="20% - Accent2 2 7 5" xfId="4359"/>
    <cellStyle name="20% - Accent2 2 8" xfId="2145"/>
    <cellStyle name="20% - Accent2 2 8 2" xfId="3097"/>
    <cellStyle name="20% - Accent2 2 8 2 2" xfId="4987"/>
    <cellStyle name="20% - Accent2 2 8 2 3" xfId="5786"/>
    <cellStyle name="20% - Accent2 2 8 2 4" xfId="6416"/>
    <cellStyle name="20% - Accent2 2 8 3" xfId="4235"/>
    <cellStyle name="20% - Accent2 2 8 4" xfId="3369"/>
    <cellStyle name="20% - Accent2 2 8 5" xfId="4753"/>
    <cellStyle name="20% - Accent2 2 9" xfId="2665"/>
    <cellStyle name="20% - Accent2 2 9 2" xfId="4621"/>
    <cellStyle name="20% - Accent2 2 9 3" xfId="5464"/>
    <cellStyle name="20% - Accent2 2 9 4" xfId="6154"/>
    <cellStyle name="20% - Accent2 3" xfId="736"/>
    <cellStyle name="20% - Accent2 3 10" xfId="3306"/>
    <cellStyle name="20% - Accent2 3 11" xfId="3561"/>
    <cellStyle name="20% - Accent2 3 12" xfId="3444"/>
    <cellStyle name="20% - Accent2 3 13" xfId="1182"/>
    <cellStyle name="20% - Accent2 3 2" xfId="978"/>
    <cellStyle name="20% - Accent2 3 2 2" xfId="2087"/>
    <cellStyle name="20% - Accent2 3 2 2 2" xfId="3038"/>
    <cellStyle name="20% - Accent2 3 2 2 2 2" xfId="4928"/>
    <cellStyle name="20% - Accent2 3 2 2 2 3" xfId="5727"/>
    <cellStyle name="20% - Accent2 3 2 2 2 4" xfId="6357"/>
    <cellStyle name="20% - Accent2 3 2 2 3" xfId="4176"/>
    <cellStyle name="20% - Accent2 3 2 2 4" xfId="3637"/>
    <cellStyle name="20% - Accent2 3 2 2 5" xfId="4573"/>
    <cellStyle name="20% - Accent2 3 2 3" xfId="2137"/>
    <cellStyle name="20% - Accent2 3 2 3 2" xfId="3089"/>
    <cellStyle name="20% - Accent2 3 2 3 2 2" xfId="4979"/>
    <cellStyle name="20% - Accent2 3 2 3 2 3" xfId="5778"/>
    <cellStyle name="20% - Accent2 3 2 3 2 4" xfId="6408"/>
    <cellStyle name="20% - Accent2 3 2 3 3" xfId="4227"/>
    <cellStyle name="20% - Accent2 3 2 3 4" xfId="3377"/>
    <cellStyle name="20% - Accent2 3 2 3 5" xfId="4874"/>
    <cellStyle name="20% - Accent2 3 2 4" xfId="2710"/>
    <cellStyle name="20% - Accent2 3 2 4 2" xfId="4656"/>
    <cellStyle name="20% - Accent2 3 2 4 3" xfId="5498"/>
    <cellStyle name="20% - Accent2 3 2 4 4" xfId="6181"/>
    <cellStyle name="20% - Accent2 3 2 5" xfId="3504"/>
    <cellStyle name="20% - Accent2 3 2 6" xfId="3557"/>
    <cellStyle name="20% - Accent2 3 2 7" xfId="3448"/>
    <cellStyle name="20% - Accent2 3 3" xfId="1325"/>
    <cellStyle name="20% - Accent2 3 3 2" xfId="2144"/>
    <cellStyle name="20% - Accent2 3 3 2 2" xfId="3096"/>
    <cellStyle name="20% - Accent2 3 3 2 2 2" xfId="4986"/>
    <cellStyle name="20% - Accent2 3 3 2 2 3" xfId="5785"/>
    <cellStyle name="20% - Accent2 3 3 2 2 4" xfId="6415"/>
    <cellStyle name="20% - Accent2 3 3 2 3" xfId="4234"/>
    <cellStyle name="20% - Accent2 3 3 2 4" xfId="3370"/>
    <cellStyle name="20% - Accent2 3 3 2 5" xfId="4500"/>
    <cellStyle name="20% - Accent2 3 3 3" xfId="2110"/>
    <cellStyle name="20% - Accent2 3 3 3 2" xfId="3062"/>
    <cellStyle name="20% - Accent2 3 3 3 2 2" xfId="4952"/>
    <cellStyle name="20% - Accent2 3 3 3 2 3" xfId="5751"/>
    <cellStyle name="20% - Accent2 3 3 3 2 4" xfId="6381"/>
    <cellStyle name="20% - Accent2 3 3 3 3" xfId="4200"/>
    <cellStyle name="20% - Accent2 3 3 3 4" xfId="4416"/>
    <cellStyle name="20% - Accent2 3 3 3 5" xfId="5306"/>
    <cellStyle name="20% - Accent2 3 3 4" xfId="2757"/>
    <cellStyle name="20% - Accent2 3 3 4 2" xfId="4704"/>
    <cellStyle name="20% - Accent2 3 3 4 3" xfId="5546"/>
    <cellStyle name="20% - Accent2 3 3 4 4" xfId="6229"/>
    <cellStyle name="20% - Accent2 3 3 5" xfId="3587"/>
    <cellStyle name="20% - Accent2 3 3 6" xfId="4577"/>
    <cellStyle name="20% - Accent2 3 3 7" xfId="5434"/>
    <cellStyle name="20% - Accent2 3 4" xfId="1729"/>
    <cellStyle name="20% - Accent2 3 4 2" xfId="2195"/>
    <cellStyle name="20% - Accent2 3 4 2 2" xfId="3139"/>
    <cellStyle name="20% - Accent2 3 4 2 2 2" xfId="5029"/>
    <cellStyle name="20% - Accent2 3 4 2 2 3" xfId="5828"/>
    <cellStyle name="20% - Accent2 3 4 2 2 4" xfId="6458"/>
    <cellStyle name="20% - Accent2 3 4 2 3" xfId="4281"/>
    <cellStyle name="20% - Accent2 3 4 2 4" xfId="5191"/>
    <cellStyle name="20% - Accent2 3 4 2 5" xfId="5990"/>
    <cellStyle name="20% - Accent2 3 4 3" xfId="2434"/>
    <cellStyle name="20% - Accent2 3 4 3 2" xfId="3226"/>
    <cellStyle name="20% - Accent2 3 4 3 2 2" xfId="5116"/>
    <cellStyle name="20% - Accent2 3 4 3 2 3" xfId="5915"/>
    <cellStyle name="20% - Accent2 3 4 3 2 4" xfId="6545"/>
    <cellStyle name="20% - Accent2 3 4 3 3" xfId="4457"/>
    <cellStyle name="20% - Accent2 3 4 3 4" xfId="5335"/>
    <cellStyle name="20% - Accent2 3 4 3 5" xfId="6077"/>
    <cellStyle name="20% - Accent2 3 4 4" xfId="2761"/>
    <cellStyle name="20% - Accent2 3 4 4 2" xfId="4708"/>
    <cellStyle name="20% - Accent2 3 4 4 3" xfId="5550"/>
    <cellStyle name="20% - Accent2 3 4 4 4" xfId="6233"/>
    <cellStyle name="20% - Accent2 3 4 5" xfId="3852"/>
    <cellStyle name="20% - Accent2 3 4 6" xfId="3575"/>
    <cellStyle name="20% - Accent2 3 4 7" xfId="3433"/>
    <cellStyle name="20% - Accent2 3 5" xfId="1920"/>
    <cellStyle name="20% - Accent2 3 5 2" xfId="2343"/>
    <cellStyle name="20% - Accent2 3 5 2 2" xfId="3213"/>
    <cellStyle name="20% - Accent2 3 5 2 2 2" xfId="5103"/>
    <cellStyle name="20% - Accent2 3 5 2 2 3" xfId="5902"/>
    <cellStyle name="20% - Accent2 3 5 2 2 4" xfId="6532"/>
    <cellStyle name="20% - Accent2 3 5 2 3" xfId="4399"/>
    <cellStyle name="20% - Accent2 3 5 2 4" xfId="5295"/>
    <cellStyle name="20% - Accent2 3 5 2 5" xfId="6064"/>
    <cellStyle name="20% - Accent2 3 5 3" xfId="2575"/>
    <cellStyle name="20% - Accent2 3 5 3 2" xfId="3293"/>
    <cellStyle name="20% - Accent2 3 5 3 2 2" xfId="5183"/>
    <cellStyle name="20% - Accent2 3 5 3 2 3" xfId="5982"/>
    <cellStyle name="20% - Accent2 3 5 3 2 4" xfId="6612"/>
    <cellStyle name="20% - Accent2 3 5 3 3" xfId="4561"/>
    <cellStyle name="20% - Accent2 3 5 3 4" xfId="5424"/>
    <cellStyle name="20% - Accent2 3 5 3 5" xfId="6144"/>
    <cellStyle name="20% - Accent2 3 5 4" xfId="2902"/>
    <cellStyle name="20% - Accent2 3 5 4 2" xfId="4817"/>
    <cellStyle name="20% - Accent2 3 5 4 3" xfId="5643"/>
    <cellStyle name="20% - Accent2 3 5 4 4" xfId="6300"/>
    <cellStyle name="20% - Accent2 3 5 5" xfId="4025"/>
    <cellStyle name="20% - Accent2 3 5 6" xfId="3693"/>
    <cellStyle name="20% - Accent2 3 5 7" xfId="3791"/>
    <cellStyle name="20% - Accent2 3 6" xfId="1963"/>
    <cellStyle name="20% - Accent2 3 6 2" xfId="2385"/>
    <cellStyle name="20% - Accent2 3 6 2 2" xfId="3220"/>
    <cellStyle name="20% - Accent2 3 6 2 2 2" xfId="5110"/>
    <cellStyle name="20% - Accent2 3 6 2 2 3" xfId="5909"/>
    <cellStyle name="20% - Accent2 3 6 2 2 4" xfId="6539"/>
    <cellStyle name="20% - Accent2 3 6 2 3" xfId="4427"/>
    <cellStyle name="20% - Accent2 3 6 2 4" xfId="5314"/>
    <cellStyle name="20% - Accent2 3 6 2 5" xfId="6071"/>
    <cellStyle name="20% - Accent2 3 6 3" xfId="2616"/>
    <cellStyle name="20% - Accent2 3 6 3 2" xfId="3299"/>
    <cellStyle name="20% - Accent2 3 6 3 2 2" xfId="5189"/>
    <cellStyle name="20% - Accent2 3 6 3 2 3" xfId="5988"/>
    <cellStyle name="20% - Accent2 3 6 3 2 4" xfId="6618"/>
    <cellStyle name="20% - Accent2 3 6 3 3" xfId="4589"/>
    <cellStyle name="20% - Accent2 3 6 3 4" xfId="5443"/>
    <cellStyle name="20% - Accent2 3 6 3 5" xfId="6150"/>
    <cellStyle name="20% - Accent2 3 6 4" xfId="2943"/>
    <cellStyle name="20% - Accent2 3 6 4 2" xfId="4846"/>
    <cellStyle name="20% - Accent2 3 6 4 3" xfId="5661"/>
    <cellStyle name="20% - Accent2 3 6 4 4" xfId="6306"/>
    <cellStyle name="20% - Accent2 3 6 5" xfId="4068"/>
    <cellStyle name="20% - Accent2 3 6 6" xfId="3676"/>
    <cellStyle name="20% - Accent2 3 6 7" xfId="3608"/>
    <cellStyle name="20% - Accent2 3 7" xfId="2014"/>
    <cellStyle name="20% - Accent2 3 7 2" xfId="2993"/>
    <cellStyle name="20% - Accent2 3 7 2 2" xfId="4883"/>
    <cellStyle name="20% - Accent2 3 7 2 3" xfId="5682"/>
    <cellStyle name="20% - Accent2 3 7 2 4" xfId="6312"/>
    <cellStyle name="20% - Accent2 3 7 3" xfId="4118"/>
    <cellStyle name="20% - Accent2 3 7 4" xfId="3743"/>
    <cellStyle name="20% - Accent2 3 7 5" xfId="4840"/>
    <cellStyle name="20% - Accent2 3 8" xfId="2138"/>
    <cellStyle name="20% - Accent2 3 8 2" xfId="3090"/>
    <cellStyle name="20% - Accent2 3 8 2 2" xfId="4980"/>
    <cellStyle name="20% - Accent2 3 8 2 3" xfId="5779"/>
    <cellStyle name="20% - Accent2 3 8 2 4" xfId="6409"/>
    <cellStyle name="20% - Accent2 3 8 3" xfId="4228"/>
    <cellStyle name="20% - Accent2 3 8 4" xfId="3376"/>
    <cellStyle name="20% - Accent2 3 8 5" xfId="3571"/>
    <cellStyle name="20% - Accent2 3 9" xfId="2666"/>
    <cellStyle name="20% - Accent2 3 9 2" xfId="4622"/>
    <cellStyle name="20% - Accent2 3 9 3" xfId="5465"/>
    <cellStyle name="20% - Accent2 3 9 4" xfId="6155"/>
    <cellStyle name="20% - Accent2 4" xfId="709"/>
    <cellStyle name="20% - Accent2 4 2" xfId="1516"/>
    <cellStyle name="20% - Accent2 4 3" xfId="11802"/>
    <cellStyle name="20% - Accent2 5" xfId="6760"/>
    <cellStyle name="20% - Accent2 6" xfId="7026"/>
    <cellStyle name="20% - Accent2 7" xfId="7785"/>
    <cellStyle name="20% - Accent2 8" xfId="7816"/>
    <cellStyle name="20% - Accent2 9" xfId="7730"/>
    <cellStyle name="20% - Accent3 10" xfId="7188"/>
    <cellStyle name="20% - Accent3 11" xfId="7873"/>
    <cellStyle name="20% - Accent3 12" xfId="7889"/>
    <cellStyle name="20% - Accent3 13" xfId="7903"/>
    <cellStyle name="20% - Accent3 2" xfId="167"/>
    <cellStyle name="20% - Accent3 2 10" xfId="3308"/>
    <cellStyle name="20% - Accent3 2 11" xfId="4651"/>
    <cellStyle name="20% - Accent3 2 12" xfId="5493"/>
    <cellStyle name="20% - Accent3 2 13" xfId="1128"/>
    <cellStyle name="20% - Accent3 2 14" xfId="7209"/>
    <cellStyle name="20% - Accent3 2 15" xfId="7667"/>
    <cellStyle name="20% - Accent3 2 16" xfId="7670"/>
    <cellStyle name="20% - Accent3 2 17" xfId="7242"/>
    <cellStyle name="20% - Accent3 2 18" xfId="7562"/>
    <cellStyle name="20% - Accent3 2 19" xfId="6993"/>
    <cellStyle name="20% - Accent3 2 2" xfId="737"/>
    <cellStyle name="20% - Accent3 2 2 2" xfId="2088"/>
    <cellStyle name="20% - Accent3 2 2 2 2" xfId="3039"/>
    <cellStyle name="20% - Accent3 2 2 2 2 2" xfId="4929"/>
    <cellStyle name="20% - Accent3 2 2 2 2 3" xfId="5728"/>
    <cellStyle name="20% - Accent3 2 2 2 2 4" xfId="6358"/>
    <cellStyle name="20% - Accent3 2 2 2 3" xfId="4177"/>
    <cellStyle name="20% - Accent3 2 2 2 4" xfId="3630"/>
    <cellStyle name="20% - Accent3 2 2 2 5" xfId="4816"/>
    <cellStyle name="20% - Accent3 2 2 3" xfId="2083"/>
    <cellStyle name="20% - Accent3 2 2 3 2" xfId="3034"/>
    <cellStyle name="20% - Accent3 2 2 3 2 2" xfId="4924"/>
    <cellStyle name="20% - Accent3 2 2 3 2 3" xfId="5723"/>
    <cellStyle name="20% - Accent3 2 2 3 2 4" xfId="6353"/>
    <cellStyle name="20% - Accent3 2 2 3 3" xfId="4172"/>
    <cellStyle name="20% - Accent3 2 2 3 4" xfId="3661"/>
    <cellStyle name="20% - Accent3 2 2 3 5" xfId="3682"/>
    <cellStyle name="20% - Accent3 2 2 4" xfId="2711"/>
    <cellStyle name="20% - Accent3 2 2 4 2" xfId="4657"/>
    <cellStyle name="20% - Accent3 2 2 4 3" xfId="5499"/>
    <cellStyle name="20% - Accent3 2 2 4 4" xfId="6182"/>
    <cellStyle name="20% - Accent3 2 2 5" xfId="3505"/>
    <cellStyle name="20% - Accent3 2 2 6" xfId="4649"/>
    <cellStyle name="20% - Accent3 2 2 7" xfId="5492"/>
    <cellStyle name="20% - Accent3 2 2 8" xfId="1181"/>
    <cellStyle name="20% - Accent3 2 2 9" xfId="11858"/>
    <cellStyle name="20% - Accent3 2 20" xfId="7350"/>
    <cellStyle name="20% - Accent3 2 21" xfId="7339"/>
    <cellStyle name="20% - Accent3 2 22" xfId="7619"/>
    <cellStyle name="20% - Accent3 2 23" xfId="9946"/>
    <cellStyle name="20% - Accent3 2 3" xfId="1041"/>
    <cellStyle name="20% - Accent3 2 3 2" xfId="2133"/>
    <cellStyle name="20% - Accent3 2 3 2 2" xfId="3085"/>
    <cellStyle name="20% - Accent3 2 3 2 2 2" xfId="4975"/>
    <cellStyle name="20% - Accent3 2 3 2 2 3" xfId="5774"/>
    <cellStyle name="20% - Accent3 2 3 2 2 4" xfId="6404"/>
    <cellStyle name="20% - Accent3 2 3 2 3" xfId="4223"/>
    <cellStyle name="20% - Accent3 2 3 2 4" xfId="3882"/>
    <cellStyle name="20% - Accent3 2 3 2 5" xfId="4815"/>
    <cellStyle name="20% - Accent3 2 3 3" xfId="2109"/>
    <cellStyle name="20% - Accent3 2 3 3 2" xfId="3061"/>
    <cellStyle name="20% - Accent3 2 3 3 2 2" xfId="4951"/>
    <cellStyle name="20% - Accent3 2 3 3 2 3" xfId="5750"/>
    <cellStyle name="20% - Accent3 2 3 3 2 4" xfId="6380"/>
    <cellStyle name="20% - Accent3 2 3 3 3" xfId="4199"/>
    <cellStyle name="20% - Accent3 2 3 3 4" xfId="4578"/>
    <cellStyle name="20% - Accent3 2 3 3 5" xfId="5435"/>
    <cellStyle name="20% - Accent3 2 3 4" xfId="2753"/>
    <cellStyle name="20% - Accent3 2 3 4 2" xfId="4700"/>
    <cellStyle name="20% - Accent3 2 3 4 3" xfId="5542"/>
    <cellStyle name="20% - Accent3 2 3 4 4" xfId="6225"/>
    <cellStyle name="20% - Accent3 2 3 5" xfId="3556"/>
    <cellStyle name="20% - Accent3 2 3 6" xfId="3449"/>
    <cellStyle name="20% - Accent3 2 3 7" xfId="3959"/>
    <cellStyle name="20% - Accent3 2 4" xfId="1730"/>
    <cellStyle name="20% - Accent3 2 4 2" xfId="2196"/>
    <cellStyle name="20% - Accent3 2 4 2 2" xfId="3140"/>
    <cellStyle name="20% - Accent3 2 4 2 2 2" xfId="5030"/>
    <cellStyle name="20% - Accent3 2 4 2 2 3" xfId="5829"/>
    <cellStyle name="20% - Accent3 2 4 2 2 4" xfId="6459"/>
    <cellStyle name="20% - Accent3 2 4 2 3" xfId="4282"/>
    <cellStyle name="20% - Accent3 2 4 2 4" xfId="5192"/>
    <cellStyle name="20% - Accent3 2 4 2 5" xfId="5991"/>
    <cellStyle name="20% - Accent3 2 4 3" xfId="2435"/>
    <cellStyle name="20% - Accent3 2 4 3 2" xfId="3227"/>
    <cellStyle name="20% - Accent3 2 4 3 2 2" xfId="5117"/>
    <cellStyle name="20% - Accent3 2 4 3 2 3" xfId="5916"/>
    <cellStyle name="20% - Accent3 2 4 3 2 4" xfId="6546"/>
    <cellStyle name="20% - Accent3 2 4 3 3" xfId="4458"/>
    <cellStyle name="20% - Accent3 2 4 3 4" xfId="5336"/>
    <cellStyle name="20% - Accent3 2 4 3 5" xfId="6078"/>
    <cellStyle name="20% - Accent3 2 4 4" xfId="2762"/>
    <cellStyle name="20% - Accent3 2 4 4 2" xfId="4709"/>
    <cellStyle name="20% - Accent3 2 4 4 3" xfId="5551"/>
    <cellStyle name="20% - Accent3 2 4 4 4" xfId="6234"/>
    <cellStyle name="20% - Accent3 2 4 5" xfId="3853"/>
    <cellStyle name="20% - Accent3 2 4 6" xfId="3529"/>
    <cellStyle name="20% - Accent3 2 4 7" xfId="3899"/>
    <cellStyle name="20% - Accent3 2 5" xfId="1802"/>
    <cellStyle name="20% - Accent3 2 5 2" xfId="2235"/>
    <cellStyle name="20% - Accent3 2 5 2 2" xfId="3178"/>
    <cellStyle name="20% - Accent3 2 5 2 2 2" xfId="5068"/>
    <cellStyle name="20% - Accent3 2 5 2 2 3" xfId="5867"/>
    <cellStyle name="20% - Accent3 2 5 2 2 4" xfId="6497"/>
    <cellStyle name="20% - Accent3 2 5 2 3" xfId="4320"/>
    <cellStyle name="20% - Accent3 2 5 2 4" xfId="5230"/>
    <cellStyle name="20% - Accent3 2 5 2 5" xfId="6029"/>
    <cellStyle name="20% - Accent3 2 5 3" xfId="2471"/>
    <cellStyle name="20% - Accent3 2 5 3 2" xfId="3262"/>
    <cellStyle name="20% - Accent3 2 5 3 2 2" xfId="5152"/>
    <cellStyle name="20% - Accent3 2 5 3 2 3" xfId="5951"/>
    <cellStyle name="20% - Accent3 2 5 3 2 4" xfId="6581"/>
    <cellStyle name="20% - Accent3 2 5 3 3" xfId="4493"/>
    <cellStyle name="20% - Accent3 2 5 3 4" xfId="5371"/>
    <cellStyle name="20% - Accent3 2 5 3 5" xfId="6113"/>
    <cellStyle name="20% - Accent3 2 5 4" xfId="2798"/>
    <cellStyle name="20% - Accent3 2 5 4 2" xfId="4744"/>
    <cellStyle name="20% - Accent3 2 5 4 3" xfId="5586"/>
    <cellStyle name="20% - Accent3 2 5 4 4" xfId="6269"/>
    <cellStyle name="20% - Accent3 2 5 5" xfId="3911"/>
    <cellStyle name="20% - Accent3 2 5 6" xfId="3713"/>
    <cellStyle name="20% - Accent3 2 5 7" xfId="4024"/>
    <cellStyle name="20% - Accent3 2 6" xfId="1875"/>
    <cellStyle name="20% - Accent3 2 6 2" xfId="2300"/>
    <cellStyle name="20% - Accent3 2 6 2 2" xfId="3196"/>
    <cellStyle name="20% - Accent3 2 6 2 2 2" xfId="5086"/>
    <cellStyle name="20% - Accent3 2 6 2 2 3" xfId="5885"/>
    <cellStyle name="20% - Accent3 2 6 2 2 4" xfId="6515"/>
    <cellStyle name="20% - Accent3 2 6 2 3" xfId="4368"/>
    <cellStyle name="20% - Accent3 2 6 2 4" xfId="5266"/>
    <cellStyle name="20% - Accent3 2 6 2 5" xfId="6047"/>
    <cellStyle name="20% - Accent3 2 6 3" xfId="2535"/>
    <cellStyle name="20% - Accent3 2 6 3 2" xfId="3279"/>
    <cellStyle name="20% - Accent3 2 6 3 2 2" xfId="5169"/>
    <cellStyle name="20% - Accent3 2 6 3 2 3" xfId="5968"/>
    <cellStyle name="20% - Accent3 2 6 3 2 4" xfId="6598"/>
    <cellStyle name="20% - Accent3 2 6 3 3" xfId="4533"/>
    <cellStyle name="20% - Accent3 2 6 3 4" xfId="5402"/>
    <cellStyle name="20% - Accent3 2 6 3 5" xfId="6130"/>
    <cellStyle name="20% - Accent3 2 6 4" xfId="2862"/>
    <cellStyle name="20% - Accent3 2 6 4 2" xfId="4789"/>
    <cellStyle name="20% - Accent3 2 6 4 3" xfId="5620"/>
    <cellStyle name="20% - Accent3 2 6 4 4" xfId="6286"/>
    <cellStyle name="20% - Accent3 2 6 5" xfId="3981"/>
    <cellStyle name="20% - Accent3 2 6 6" xfId="4814"/>
    <cellStyle name="20% - Accent3 2 6 7" xfId="5642"/>
    <cellStyle name="20% - Accent3 2 7" xfId="2015"/>
    <cellStyle name="20% - Accent3 2 7 2" xfId="2994"/>
    <cellStyle name="20% - Accent3 2 7 2 2" xfId="4884"/>
    <cellStyle name="20% - Accent3 2 7 2 3" xfId="5683"/>
    <cellStyle name="20% - Accent3 2 7 2 4" xfId="6313"/>
    <cellStyle name="20% - Accent3 2 7 3" xfId="4119"/>
    <cellStyle name="20% - Accent3 2 7 4" xfId="3739"/>
    <cellStyle name="20% - Accent3 2 7 5" xfId="4596"/>
    <cellStyle name="20% - Accent3 2 8" xfId="2218"/>
    <cellStyle name="20% - Accent3 2 8 2" xfId="3162"/>
    <cellStyle name="20% - Accent3 2 8 2 2" xfId="5052"/>
    <cellStyle name="20% - Accent3 2 8 2 3" xfId="5851"/>
    <cellStyle name="20% - Accent3 2 8 2 4" xfId="6481"/>
    <cellStyle name="20% - Accent3 2 8 3" xfId="4304"/>
    <cellStyle name="20% - Accent3 2 8 4" xfId="5214"/>
    <cellStyle name="20% - Accent3 2 8 5" xfId="6013"/>
    <cellStyle name="20% - Accent3 2 9" xfId="2667"/>
    <cellStyle name="20% - Accent3 2 9 2" xfId="4623"/>
    <cellStyle name="20% - Accent3 2 9 3" xfId="5466"/>
    <cellStyle name="20% - Accent3 2 9 4" xfId="6156"/>
    <cellStyle name="20% - Accent3 3" xfId="738"/>
    <cellStyle name="20% - Accent3 3 10" xfId="3309"/>
    <cellStyle name="20% - Accent3 3 11" xfId="4161"/>
    <cellStyle name="20% - Accent3 3 12" xfId="4785"/>
    <cellStyle name="20% - Accent3 3 13" xfId="1030"/>
    <cellStyle name="20% - Accent3 3 2" xfId="1045"/>
    <cellStyle name="20% - Accent3 3 2 2" xfId="2089"/>
    <cellStyle name="20% - Accent3 3 2 2 2" xfId="3040"/>
    <cellStyle name="20% - Accent3 3 2 2 2 2" xfId="4930"/>
    <cellStyle name="20% - Accent3 3 2 2 2 3" xfId="5729"/>
    <cellStyle name="20% - Accent3 3 2 2 2 4" xfId="6359"/>
    <cellStyle name="20% - Accent3 3 2 2 3" xfId="4178"/>
    <cellStyle name="20% - Accent3 3 2 2 4" xfId="3623"/>
    <cellStyle name="20% - Accent3 3 2 2 5" xfId="3590"/>
    <cellStyle name="20% - Accent3 3 2 3" xfId="2180"/>
    <cellStyle name="20% - Accent3 3 2 3 2" xfId="3126"/>
    <cellStyle name="20% - Accent3 3 2 3 2 2" xfId="5016"/>
    <cellStyle name="20% - Accent3 3 2 3 2 3" xfId="5815"/>
    <cellStyle name="20% - Accent3 3 2 3 2 4" xfId="6445"/>
    <cellStyle name="20% - Accent3 3 2 3 3" xfId="4268"/>
    <cellStyle name="20% - Accent3 3 2 3 4" xfId="3337"/>
    <cellStyle name="20% - Accent3 3 2 3 5" xfId="3747"/>
    <cellStyle name="20% - Accent3 3 2 4" xfId="2712"/>
    <cellStyle name="20% - Accent3 3 2 4 2" xfId="4658"/>
    <cellStyle name="20% - Accent3 3 2 4 3" xfId="5500"/>
    <cellStyle name="20% - Accent3 3 2 4 4" xfId="6183"/>
    <cellStyle name="20% - Accent3 3 2 5" xfId="3506"/>
    <cellStyle name="20% - Accent3 3 2 6" xfId="4164"/>
    <cellStyle name="20% - Accent3 3 2 7" xfId="4771"/>
    <cellStyle name="20% - Accent3 3 3" xfId="1036"/>
    <cellStyle name="20% - Accent3 3 3 2" xfId="2132"/>
    <cellStyle name="20% - Accent3 3 3 2 2" xfId="3084"/>
    <cellStyle name="20% - Accent3 3 3 2 2 2" xfId="4974"/>
    <cellStyle name="20% - Accent3 3 3 2 2 3" xfId="5773"/>
    <cellStyle name="20% - Accent3 3 3 2 2 4" xfId="6403"/>
    <cellStyle name="20% - Accent3 3 3 2 3" xfId="4222"/>
    <cellStyle name="20% - Accent3 3 3 2 4" xfId="3963"/>
    <cellStyle name="20% - Accent3 3 3 2 5" xfId="3639"/>
    <cellStyle name="20% - Accent3 3 3 3" xfId="2226"/>
    <cellStyle name="20% - Accent3 3 3 3 2" xfId="3169"/>
    <cellStyle name="20% - Accent3 3 3 3 2 2" xfId="5059"/>
    <cellStyle name="20% - Accent3 3 3 3 2 3" xfId="5858"/>
    <cellStyle name="20% - Accent3 3 3 3 2 4" xfId="6488"/>
    <cellStyle name="20% - Accent3 3 3 3 3" xfId="4311"/>
    <cellStyle name="20% - Accent3 3 3 3 4" xfId="5221"/>
    <cellStyle name="20% - Accent3 3 3 3 5" xfId="6020"/>
    <cellStyle name="20% - Accent3 3 3 4" xfId="2752"/>
    <cellStyle name="20% - Accent3 3 3 4 2" xfId="4699"/>
    <cellStyle name="20% - Accent3 3 3 4 3" xfId="5541"/>
    <cellStyle name="20% - Accent3 3 3 4 4" xfId="6224"/>
    <cellStyle name="20% - Accent3 3 3 5" xfId="3555"/>
    <cellStyle name="20% - Accent3 3 3 6" xfId="3450"/>
    <cellStyle name="20% - Accent3 3 3 7" xfId="3894"/>
    <cellStyle name="20% - Accent3 3 4" xfId="1731"/>
    <cellStyle name="20% - Accent3 3 4 2" xfId="2197"/>
    <cellStyle name="20% - Accent3 3 4 2 2" xfId="3141"/>
    <cellStyle name="20% - Accent3 3 4 2 2 2" xfId="5031"/>
    <cellStyle name="20% - Accent3 3 4 2 2 3" xfId="5830"/>
    <cellStyle name="20% - Accent3 3 4 2 2 4" xfId="6460"/>
    <cellStyle name="20% - Accent3 3 4 2 3" xfId="4283"/>
    <cellStyle name="20% - Accent3 3 4 2 4" xfId="5193"/>
    <cellStyle name="20% - Accent3 3 4 2 5" xfId="5992"/>
    <cellStyle name="20% - Accent3 3 4 3" xfId="2436"/>
    <cellStyle name="20% - Accent3 3 4 3 2" xfId="3228"/>
    <cellStyle name="20% - Accent3 3 4 3 2 2" xfId="5118"/>
    <cellStyle name="20% - Accent3 3 4 3 2 3" xfId="5917"/>
    <cellStyle name="20% - Accent3 3 4 3 2 4" xfId="6547"/>
    <cellStyle name="20% - Accent3 3 4 3 3" xfId="4459"/>
    <cellStyle name="20% - Accent3 3 4 3 4" xfId="5337"/>
    <cellStyle name="20% - Accent3 3 4 3 5" xfId="6079"/>
    <cellStyle name="20% - Accent3 3 4 4" xfId="2763"/>
    <cellStyle name="20% - Accent3 3 4 4 2" xfId="4710"/>
    <cellStyle name="20% - Accent3 3 4 4 3" xfId="5552"/>
    <cellStyle name="20% - Accent3 3 4 4 4" xfId="6235"/>
    <cellStyle name="20% - Accent3 3 4 5" xfId="3854"/>
    <cellStyle name="20% - Accent3 3 4 6" xfId="4646"/>
    <cellStyle name="20% - Accent3 3 4 7" xfId="5489"/>
    <cellStyle name="20% - Accent3 3 5" xfId="1901"/>
    <cellStyle name="20% - Accent3 3 5 2" xfId="2324"/>
    <cellStyle name="20% - Accent3 3 5 2 2" xfId="3211"/>
    <cellStyle name="20% - Accent3 3 5 2 2 2" xfId="5101"/>
    <cellStyle name="20% - Accent3 3 5 2 2 3" xfId="5900"/>
    <cellStyle name="20% - Accent3 3 5 2 2 4" xfId="6530"/>
    <cellStyle name="20% - Accent3 3 5 2 3" xfId="4387"/>
    <cellStyle name="20% - Accent3 3 5 2 4" xfId="5285"/>
    <cellStyle name="20% - Accent3 3 5 2 5" xfId="6062"/>
    <cellStyle name="20% - Accent3 3 5 3" xfId="2556"/>
    <cellStyle name="20% - Accent3 3 5 3 2" xfId="3291"/>
    <cellStyle name="20% - Accent3 3 5 3 2 2" xfId="5181"/>
    <cellStyle name="20% - Accent3 3 5 3 2 3" xfId="5980"/>
    <cellStyle name="20% - Accent3 3 5 3 2 4" xfId="6610"/>
    <cellStyle name="20% - Accent3 3 5 3 3" xfId="4551"/>
    <cellStyle name="20% - Accent3 3 5 3 4" xfId="5417"/>
    <cellStyle name="20% - Accent3 3 5 3 5" xfId="6142"/>
    <cellStyle name="20% - Accent3 3 5 4" xfId="2883"/>
    <cellStyle name="20% - Accent3 3 5 4 2" xfId="4805"/>
    <cellStyle name="20% - Accent3 3 5 4 3" xfId="5635"/>
    <cellStyle name="20% - Accent3 3 5 4 4" xfId="6298"/>
    <cellStyle name="20% - Accent3 3 5 5" xfId="4005"/>
    <cellStyle name="20% - Accent3 3 5 6" xfId="4544"/>
    <cellStyle name="20% - Accent3 3 5 7" xfId="5413"/>
    <cellStyle name="20% - Accent3 3 6" xfId="1944"/>
    <cellStyle name="20% - Accent3 3 6 2" xfId="2366"/>
    <cellStyle name="20% - Accent3 3 6 2 2" xfId="3218"/>
    <cellStyle name="20% - Accent3 3 6 2 2 2" xfId="5108"/>
    <cellStyle name="20% - Accent3 3 6 2 2 3" xfId="5907"/>
    <cellStyle name="20% - Accent3 3 6 2 2 4" xfId="6537"/>
    <cellStyle name="20% - Accent3 3 6 2 3" xfId="4414"/>
    <cellStyle name="20% - Accent3 3 6 2 4" xfId="5305"/>
    <cellStyle name="20% - Accent3 3 6 2 5" xfId="6069"/>
    <cellStyle name="20% - Accent3 3 6 3" xfId="2597"/>
    <cellStyle name="20% - Accent3 3 6 3 2" xfId="3297"/>
    <cellStyle name="20% - Accent3 3 6 3 2 2" xfId="5187"/>
    <cellStyle name="20% - Accent3 3 6 3 2 3" xfId="5986"/>
    <cellStyle name="20% - Accent3 3 6 3 2 4" xfId="6616"/>
    <cellStyle name="20% - Accent3 3 6 3 3" xfId="4576"/>
    <cellStyle name="20% - Accent3 3 6 3 4" xfId="5433"/>
    <cellStyle name="20% - Accent3 3 6 3 5" xfId="6148"/>
    <cellStyle name="20% - Accent3 3 6 4" xfId="2924"/>
    <cellStyle name="20% - Accent3 3 6 4 2" xfId="4833"/>
    <cellStyle name="20% - Accent3 3 6 4 3" xfId="5653"/>
    <cellStyle name="20% - Accent3 3 6 4 4" xfId="6304"/>
    <cellStyle name="20% - Accent3 3 6 5" xfId="4049"/>
    <cellStyle name="20% - Accent3 3 6 6" xfId="4808"/>
    <cellStyle name="20% - Accent3 3 6 7" xfId="5638"/>
    <cellStyle name="20% - Accent3 3 7" xfId="2016"/>
    <cellStyle name="20% - Accent3 3 7 2" xfId="2995"/>
    <cellStyle name="20% - Accent3 3 7 2 2" xfId="4885"/>
    <cellStyle name="20% - Accent3 3 7 2 3" xfId="5684"/>
    <cellStyle name="20% - Accent3 3 7 2 4" xfId="6314"/>
    <cellStyle name="20% - Accent3 3 7 3" xfId="4120"/>
    <cellStyle name="20% - Accent3 3 7 4" xfId="4856"/>
    <cellStyle name="20% - Accent3 3 7 5" xfId="5666"/>
    <cellStyle name="20% - Accent3 3 8" xfId="2310"/>
    <cellStyle name="20% - Accent3 3 8 2" xfId="3204"/>
    <cellStyle name="20% - Accent3 3 8 2 2" xfId="5094"/>
    <cellStyle name="20% - Accent3 3 8 2 3" xfId="5893"/>
    <cellStyle name="20% - Accent3 3 8 2 4" xfId="6523"/>
    <cellStyle name="20% - Accent3 3 8 3" xfId="4378"/>
    <cellStyle name="20% - Accent3 3 8 4" xfId="5276"/>
    <cellStyle name="20% - Accent3 3 8 5" xfId="6055"/>
    <cellStyle name="20% - Accent3 3 9" xfId="2668"/>
    <cellStyle name="20% - Accent3 3 9 2" xfId="4624"/>
    <cellStyle name="20% - Accent3 3 9 3" xfId="5467"/>
    <cellStyle name="20% - Accent3 3 9 4" xfId="6157"/>
    <cellStyle name="20% - Accent3 4" xfId="713"/>
    <cellStyle name="20% - Accent3 4 2" xfId="1823"/>
    <cellStyle name="20% - Accent3 4 3" xfId="11806"/>
    <cellStyle name="20% - Accent3 5" xfId="7721"/>
    <cellStyle name="20% - Accent3 6" xfId="7753"/>
    <cellStyle name="20% - Accent3 7" xfId="7443"/>
    <cellStyle name="20% - Accent3 8" xfId="7012"/>
    <cellStyle name="20% - Accent3 9" xfId="7836"/>
    <cellStyle name="20% - Accent4 10" xfId="7067"/>
    <cellStyle name="20% - Accent4 11" xfId="7782"/>
    <cellStyle name="20% - Accent4 12" xfId="7793"/>
    <cellStyle name="20% - Accent4 13" xfId="7087"/>
    <cellStyle name="20% - Accent4 2" xfId="168"/>
    <cellStyle name="20% - Accent4 2 10" xfId="3311"/>
    <cellStyle name="20% - Accent4 2 11" xfId="3876"/>
    <cellStyle name="20% - Accent4 2 12" xfId="3589"/>
    <cellStyle name="20% - Accent4 2 13" xfId="834"/>
    <cellStyle name="20% - Accent4 2 14" xfId="7202"/>
    <cellStyle name="20% - Accent4 2 15" xfId="7535"/>
    <cellStyle name="20% - Accent4 2 16" xfId="7405"/>
    <cellStyle name="20% - Accent4 2 17" xfId="7413"/>
    <cellStyle name="20% - Accent4 2 18" xfId="7637"/>
    <cellStyle name="20% - Accent4 2 19" xfId="7673"/>
    <cellStyle name="20% - Accent4 2 2" xfId="739"/>
    <cellStyle name="20% - Accent4 2 2 2" xfId="2090"/>
    <cellStyle name="20% - Accent4 2 2 2 2" xfId="3041"/>
    <cellStyle name="20% - Accent4 2 2 2 2 2" xfId="4931"/>
    <cellStyle name="20% - Accent4 2 2 2 2 3" xfId="5730"/>
    <cellStyle name="20% - Accent4 2 2 2 2 4" xfId="6360"/>
    <cellStyle name="20% - Accent4 2 2 2 3" xfId="4179"/>
    <cellStyle name="20% - Accent4 2 2 2 4" xfId="3387"/>
    <cellStyle name="20% - Accent4 2 2 2 5" xfId="4862"/>
    <cellStyle name="20% - Accent4 2 2 3" xfId="2183"/>
    <cellStyle name="20% - Accent4 2 2 3 2" xfId="3128"/>
    <cellStyle name="20% - Accent4 2 2 3 2 2" xfId="5018"/>
    <cellStyle name="20% - Accent4 2 2 3 2 3" xfId="5817"/>
    <cellStyle name="20% - Accent4 2 2 3 2 4" xfId="6447"/>
    <cellStyle name="20% - Accent4 2 2 3 3" xfId="4270"/>
    <cellStyle name="20% - Accent4 2 2 3 4" xfId="3333"/>
    <cellStyle name="20% - Accent4 2 2 3 5" xfId="3810"/>
    <cellStyle name="20% - Accent4 2 2 4" xfId="2713"/>
    <cellStyle name="20% - Accent4 2 2 4 2" xfId="4659"/>
    <cellStyle name="20% - Accent4 2 2 4 3" xfId="5501"/>
    <cellStyle name="20% - Accent4 2 2 4 4" xfId="6184"/>
    <cellStyle name="20% - Accent4 2 2 5" xfId="3507"/>
    <cellStyle name="20% - Accent4 2 2 6" xfId="4166"/>
    <cellStyle name="20% - Accent4 2 2 7" xfId="4332"/>
    <cellStyle name="20% - Accent4 2 2 8" xfId="1180"/>
    <cellStyle name="20% - Accent4 2 2 9" xfId="11862"/>
    <cellStyle name="20% - Accent4 2 20" xfId="6805"/>
    <cellStyle name="20% - Accent4 2 21" xfId="7361"/>
    <cellStyle name="20% - Accent4 2 22" xfId="7041"/>
    <cellStyle name="20% - Accent4 2 23" xfId="9947"/>
    <cellStyle name="20% - Accent4 2 3" xfId="989"/>
    <cellStyle name="20% - Accent4 2 3 2" xfId="2131"/>
    <cellStyle name="20% - Accent4 2 3 2 2" xfId="3083"/>
    <cellStyle name="20% - Accent4 2 3 2 2 2" xfId="4973"/>
    <cellStyle name="20% - Accent4 2 3 2 2 3" xfId="5772"/>
    <cellStyle name="20% - Accent4 2 3 2 2 4" xfId="6402"/>
    <cellStyle name="20% - Accent4 2 3 2 3" xfId="4221"/>
    <cellStyle name="20% - Accent4 2 3 2 4" xfId="3977"/>
    <cellStyle name="20% - Accent4 2 3 2 5" xfId="4443"/>
    <cellStyle name="20% - Accent4 2 3 3" xfId="2293"/>
    <cellStyle name="20% - Accent4 2 3 3 2" xfId="3191"/>
    <cellStyle name="20% - Accent4 2 3 3 2 2" xfId="5081"/>
    <cellStyle name="20% - Accent4 2 3 3 2 3" xfId="5880"/>
    <cellStyle name="20% - Accent4 2 3 3 2 4" xfId="6510"/>
    <cellStyle name="20% - Accent4 2 3 3 3" xfId="4363"/>
    <cellStyle name="20% - Accent4 2 3 3 4" xfId="5261"/>
    <cellStyle name="20% - Accent4 2 3 3 5" xfId="6042"/>
    <cellStyle name="20% - Accent4 2 3 4" xfId="2751"/>
    <cellStyle name="20% - Accent4 2 3 4 2" xfId="4698"/>
    <cellStyle name="20% - Accent4 2 3 4 3" xfId="5540"/>
    <cellStyle name="20% - Accent4 2 3 4 4" xfId="6223"/>
    <cellStyle name="20% - Accent4 2 3 5" xfId="3554"/>
    <cellStyle name="20% - Accent4 2 3 6" xfId="3451"/>
    <cellStyle name="20% - Accent4 2 3 7" xfId="3904"/>
    <cellStyle name="20% - Accent4 2 4" xfId="1732"/>
    <cellStyle name="20% - Accent4 2 4 2" xfId="2198"/>
    <cellStyle name="20% - Accent4 2 4 2 2" xfId="3142"/>
    <cellStyle name="20% - Accent4 2 4 2 2 2" xfId="5032"/>
    <cellStyle name="20% - Accent4 2 4 2 2 3" xfId="5831"/>
    <cellStyle name="20% - Accent4 2 4 2 2 4" xfId="6461"/>
    <cellStyle name="20% - Accent4 2 4 2 3" xfId="4284"/>
    <cellStyle name="20% - Accent4 2 4 2 4" xfId="5194"/>
    <cellStyle name="20% - Accent4 2 4 2 5" xfId="5993"/>
    <cellStyle name="20% - Accent4 2 4 3" xfId="2437"/>
    <cellStyle name="20% - Accent4 2 4 3 2" xfId="3229"/>
    <cellStyle name="20% - Accent4 2 4 3 2 2" xfId="5119"/>
    <cellStyle name="20% - Accent4 2 4 3 2 3" xfId="5918"/>
    <cellStyle name="20% - Accent4 2 4 3 2 4" xfId="6548"/>
    <cellStyle name="20% - Accent4 2 4 3 3" xfId="4460"/>
    <cellStyle name="20% - Accent4 2 4 3 4" xfId="5338"/>
    <cellStyle name="20% - Accent4 2 4 3 5" xfId="6080"/>
    <cellStyle name="20% - Accent4 2 4 4" xfId="2764"/>
    <cellStyle name="20% - Accent4 2 4 4 2" xfId="4711"/>
    <cellStyle name="20% - Accent4 2 4 4 3" xfId="5553"/>
    <cellStyle name="20% - Accent4 2 4 4 4" xfId="6236"/>
    <cellStyle name="20% - Accent4 2 4 5" xfId="3855"/>
    <cellStyle name="20% - Accent4 2 4 6" xfId="4238"/>
    <cellStyle name="20% - Accent4 2 4 7" xfId="3367"/>
    <cellStyle name="20% - Accent4 2 5" xfId="1895"/>
    <cellStyle name="20% - Accent4 2 5 2" xfId="2318"/>
    <cellStyle name="20% - Accent4 2 5 2 2" xfId="3210"/>
    <cellStyle name="20% - Accent4 2 5 2 2 2" xfId="5100"/>
    <cellStyle name="20% - Accent4 2 5 2 2 3" xfId="5899"/>
    <cellStyle name="20% - Accent4 2 5 2 2 4" xfId="6529"/>
    <cellStyle name="20% - Accent4 2 5 2 3" xfId="4385"/>
    <cellStyle name="20% - Accent4 2 5 2 4" xfId="5283"/>
    <cellStyle name="20% - Accent4 2 5 2 5" xfId="6061"/>
    <cellStyle name="20% - Accent4 2 5 3" xfId="2550"/>
    <cellStyle name="20% - Accent4 2 5 3 2" xfId="3290"/>
    <cellStyle name="20% - Accent4 2 5 3 2 2" xfId="5180"/>
    <cellStyle name="20% - Accent4 2 5 3 2 3" xfId="5979"/>
    <cellStyle name="20% - Accent4 2 5 3 2 4" xfId="6609"/>
    <cellStyle name="20% - Accent4 2 5 3 3" xfId="4547"/>
    <cellStyle name="20% - Accent4 2 5 3 4" xfId="5416"/>
    <cellStyle name="20% - Accent4 2 5 3 5" xfId="6141"/>
    <cellStyle name="20% - Accent4 2 5 4" xfId="2877"/>
    <cellStyle name="20% - Accent4 2 5 4 2" xfId="4803"/>
    <cellStyle name="20% - Accent4 2 5 4 3" xfId="5634"/>
    <cellStyle name="20% - Accent4 2 5 4 4" xfId="6297"/>
    <cellStyle name="20% - Accent4 2 5 5" xfId="3999"/>
    <cellStyle name="20% - Accent4 2 5 6" xfId="3760"/>
    <cellStyle name="20% - Accent4 2 5 7" xfId="3993"/>
    <cellStyle name="20% - Accent4 2 6" xfId="1938"/>
    <cellStyle name="20% - Accent4 2 6 2" xfId="2360"/>
    <cellStyle name="20% - Accent4 2 6 2 2" xfId="3217"/>
    <cellStyle name="20% - Accent4 2 6 2 2 2" xfId="5107"/>
    <cellStyle name="20% - Accent4 2 6 2 2 3" xfId="5906"/>
    <cellStyle name="20% - Accent4 2 6 2 2 4" xfId="6536"/>
    <cellStyle name="20% - Accent4 2 6 2 3" xfId="4410"/>
    <cellStyle name="20% - Accent4 2 6 2 4" xfId="5304"/>
    <cellStyle name="20% - Accent4 2 6 2 5" xfId="6068"/>
    <cellStyle name="20% - Accent4 2 6 3" xfId="2591"/>
    <cellStyle name="20% - Accent4 2 6 3 2" xfId="3296"/>
    <cellStyle name="20% - Accent4 2 6 3 2 2" xfId="5186"/>
    <cellStyle name="20% - Accent4 2 6 3 2 3" xfId="5985"/>
    <cellStyle name="20% - Accent4 2 6 3 2 4" xfId="6615"/>
    <cellStyle name="20% - Accent4 2 6 3 3" xfId="4572"/>
    <cellStyle name="20% - Accent4 2 6 3 4" xfId="5431"/>
    <cellStyle name="20% - Accent4 2 6 3 5" xfId="6147"/>
    <cellStyle name="20% - Accent4 2 6 4" xfId="2918"/>
    <cellStyle name="20% - Accent4 2 6 4 2" xfId="4830"/>
    <cellStyle name="20% - Accent4 2 6 4 3" xfId="5651"/>
    <cellStyle name="20% - Accent4 2 6 4 4" xfId="6303"/>
    <cellStyle name="20% - Accent4 2 6 5" xfId="4043"/>
    <cellStyle name="20% - Accent4 2 6 6" xfId="4865"/>
    <cellStyle name="20% - Accent4 2 6 7" xfId="5670"/>
    <cellStyle name="20% - Accent4 2 7" xfId="2017"/>
    <cellStyle name="20% - Accent4 2 7 2" xfId="2996"/>
    <cellStyle name="20% - Accent4 2 7 2 2" xfId="4886"/>
    <cellStyle name="20% - Accent4 2 7 2 3" xfId="5685"/>
    <cellStyle name="20% - Accent4 2 7 2 4" xfId="6315"/>
    <cellStyle name="20% - Accent4 2 7 3" xfId="4121"/>
    <cellStyle name="20% - Accent4 2 7 4" xfId="4597"/>
    <cellStyle name="20% - Accent4 2 7 5" xfId="5448"/>
    <cellStyle name="20% - Accent4 2 8" xfId="2190"/>
    <cellStyle name="20% - Accent4 2 8 2" xfId="3134"/>
    <cellStyle name="20% - Accent4 2 8 2 2" xfId="5024"/>
    <cellStyle name="20% - Accent4 2 8 2 3" xfId="5823"/>
    <cellStyle name="20% - Accent4 2 8 2 4" xfId="6453"/>
    <cellStyle name="20% - Accent4 2 8 3" xfId="4276"/>
    <cellStyle name="20% - Accent4 2 8 4" xfId="3313"/>
    <cellStyle name="20% - Accent4 2 8 5" xfId="3908"/>
    <cellStyle name="20% - Accent4 2 9" xfId="2669"/>
    <cellStyle name="20% - Accent4 2 9 2" xfId="4625"/>
    <cellStyle name="20% - Accent4 2 9 3" xfId="5468"/>
    <cellStyle name="20% - Accent4 2 9 4" xfId="6158"/>
    <cellStyle name="20% - Accent4 3" xfId="740"/>
    <cellStyle name="20% - Accent4 3 10" xfId="3312"/>
    <cellStyle name="20% - Accent4 3 11" xfId="3990"/>
    <cellStyle name="20% - Accent4 3 12" xfId="4496"/>
    <cellStyle name="20% - Accent4 3 13" xfId="1179"/>
    <cellStyle name="20% - Accent4 3 2" xfId="1085"/>
    <cellStyle name="20% - Accent4 3 2 2" xfId="2091"/>
    <cellStyle name="20% - Accent4 3 2 2 2" xfId="3042"/>
    <cellStyle name="20% - Accent4 3 2 2 2 2" xfId="4932"/>
    <cellStyle name="20% - Accent4 3 2 2 2 3" xfId="5731"/>
    <cellStyle name="20% - Accent4 3 2 2 2 4" xfId="6361"/>
    <cellStyle name="20% - Accent4 3 2 2 3" xfId="4180"/>
    <cellStyle name="20% - Accent4 3 2 2 4" xfId="3386"/>
    <cellStyle name="20% - Accent4 3 2 2 5" xfId="3823"/>
    <cellStyle name="20% - Accent4 3 2 3" xfId="2178"/>
    <cellStyle name="20% - Accent4 3 2 3 2" xfId="3124"/>
    <cellStyle name="20% - Accent4 3 2 3 2 2" xfId="5014"/>
    <cellStyle name="20% - Accent4 3 2 3 2 3" xfId="5813"/>
    <cellStyle name="20% - Accent4 3 2 3 2 4" xfId="6443"/>
    <cellStyle name="20% - Accent4 3 2 3 3" xfId="4266"/>
    <cellStyle name="20% - Accent4 3 2 3 4" xfId="3339"/>
    <cellStyle name="20% - Accent4 3 2 3 5" xfId="3736"/>
    <cellStyle name="20% - Accent4 3 2 4" xfId="2714"/>
    <cellStyle name="20% - Accent4 3 2 4 2" xfId="4660"/>
    <cellStyle name="20% - Accent4 3 2 4 3" xfId="5502"/>
    <cellStyle name="20% - Accent4 3 2 4 4" xfId="6185"/>
    <cellStyle name="20% - Accent4 3 2 5" xfId="3508"/>
    <cellStyle name="20% - Accent4 3 2 6" xfId="3690"/>
    <cellStyle name="20% - Accent4 3 2 7" xfId="4411"/>
    <cellStyle name="20% - Accent4 3 3" xfId="1142"/>
    <cellStyle name="20% - Accent4 3 3 2" xfId="2130"/>
    <cellStyle name="20% - Accent4 3 3 2 2" xfId="3082"/>
    <cellStyle name="20% - Accent4 3 3 2 2 2" xfId="4972"/>
    <cellStyle name="20% - Accent4 3 3 2 2 3" xfId="5771"/>
    <cellStyle name="20% - Accent4 3 3 2 2 4" xfId="6401"/>
    <cellStyle name="20% - Accent4 3 3 2 3" xfId="4220"/>
    <cellStyle name="20% - Accent4 3 3 2 4" xfId="4139"/>
    <cellStyle name="20% - Accent4 3 3 2 5" xfId="3705"/>
    <cellStyle name="20% - Accent4 3 3 3" xfId="2307"/>
    <cellStyle name="20% - Accent4 3 3 3 2" xfId="3202"/>
    <cellStyle name="20% - Accent4 3 3 3 2 2" xfId="5092"/>
    <cellStyle name="20% - Accent4 3 3 3 2 3" xfId="5891"/>
    <cellStyle name="20% - Accent4 3 3 3 2 4" xfId="6521"/>
    <cellStyle name="20% - Accent4 3 3 3 3" xfId="4375"/>
    <cellStyle name="20% - Accent4 3 3 3 4" xfId="5273"/>
    <cellStyle name="20% - Accent4 3 3 3 5" xfId="6053"/>
    <cellStyle name="20% - Accent4 3 3 4" xfId="2750"/>
    <cellStyle name="20% - Accent4 3 3 4 2" xfId="4697"/>
    <cellStyle name="20% - Accent4 3 3 4 3" xfId="5539"/>
    <cellStyle name="20% - Accent4 3 3 4 4" xfId="6222"/>
    <cellStyle name="20% - Accent4 3 3 5" xfId="3553"/>
    <cellStyle name="20% - Accent4 3 3 6" xfId="3452"/>
    <cellStyle name="20% - Accent4 3 3 7" xfId="3842"/>
    <cellStyle name="20% - Accent4 3 4" xfId="1733"/>
    <cellStyle name="20% - Accent4 3 4 2" xfId="2199"/>
    <cellStyle name="20% - Accent4 3 4 2 2" xfId="3143"/>
    <cellStyle name="20% - Accent4 3 4 2 2 2" xfId="5033"/>
    <cellStyle name="20% - Accent4 3 4 2 2 3" xfId="5832"/>
    <cellStyle name="20% - Accent4 3 4 2 2 4" xfId="6462"/>
    <cellStyle name="20% - Accent4 3 4 2 3" xfId="4285"/>
    <cellStyle name="20% - Accent4 3 4 2 4" xfId="5195"/>
    <cellStyle name="20% - Accent4 3 4 2 5" xfId="5994"/>
    <cellStyle name="20% - Accent4 3 4 3" xfId="2438"/>
    <cellStyle name="20% - Accent4 3 4 3 2" xfId="3230"/>
    <cellStyle name="20% - Accent4 3 4 3 2 2" xfId="5120"/>
    <cellStyle name="20% - Accent4 3 4 3 2 3" xfId="5919"/>
    <cellStyle name="20% - Accent4 3 4 3 2 4" xfId="6549"/>
    <cellStyle name="20% - Accent4 3 4 3 3" xfId="4461"/>
    <cellStyle name="20% - Accent4 3 4 3 4" xfId="5339"/>
    <cellStyle name="20% - Accent4 3 4 3 5" xfId="6081"/>
    <cellStyle name="20% - Accent4 3 4 4" xfId="2765"/>
    <cellStyle name="20% - Accent4 3 4 4 2" xfId="4712"/>
    <cellStyle name="20% - Accent4 3 4 4 3" xfId="5554"/>
    <cellStyle name="20% - Accent4 3 4 4 4" xfId="6237"/>
    <cellStyle name="20% - Accent4 3 4 5" xfId="3856"/>
    <cellStyle name="20% - Accent4 3 4 6" xfId="4142"/>
    <cellStyle name="20% - Accent4 3 4 7" xfId="3683"/>
    <cellStyle name="20% - Accent4 3 5" xfId="1893"/>
    <cellStyle name="20% - Accent4 3 5 2" xfId="2316"/>
    <cellStyle name="20% - Accent4 3 5 2 2" xfId="3208"/>
    <cellStyle name="20% - Accent4 3 5 2 2 2" xfId="5098"/>
    <cellStyle name="20% - Accent4 3 5 2 2 3" xfId="5897"/>
    <cellStyle name="20% - Accent4 3 5 2 2 4" xfId="6527"/>
    <cellStyle name="20% - Accent4 3 5 2 3" xfId="4383"/>
    <cellStyle name="20% - Accent4 3 5 2 4" xfId="5281"/>
    <cellStyle name="20% - Accent4 3 5 2 5" xfId="6059"/>
    <cellStyle name="20% - Accent4 3 5 3" xfId="2548"/>
    <cellStyle name="20% - Accent4 3 5 3 2" xfId="3288"/>
    <cellStyle name="20% - Accent4 3 5 3 2 2" xfId="5178"/>
    <cellStyle name="20% - Accent4 3 5 3 2 3" xfId="5977"/>
    <cellStyle name="20% - Accent4 3 5 3 2 4" xfId="6607"/>
    <cellStyle name="20% - Accent4 3 5 3 3" xfId="4545"/>
    <cellStyle name="20% - Accent4 3 5 3 4" xfId="5414"/>
    <cellStyle name="20% - Accent4 3 5 3 5" xfId="6139"/>
    <cellStyle name="20% - Accent4 3 5 4" xfId="2875"/>
    <cellStyle name="20% - Accent4 3 5 4 2" xfId="4801"/>
    <cellStyle name="20% - Accent4 3 5 4 3" xfId="5632"/>
    <cellStyle name="20% - Accent4 3 5 4 4" xfId="6295"/>
    <cellStyle name="20% - Accent4 3 5 5" xfId="3997"/>
    <cellStyle name="20% - Accent4 3 5 6" xfId="3769"/>
    <cellStyle name="20% - Accent4 3 5 7" xfId="4608"/>
    <cellStyle name="20% - Accent4 3 6" xfId="1937"/>
    <cellStyle name="20% - Accent4 3 6 2" xfId="2359"/>
    <cellStyle name="20% - Accent4 3 6 2 2" xfId="3216"/>
    <cellStyle name="20% - Accent4 3 6 2 2 2" xfId="5106"/>
    <cellStyle name="20% - Accent4 3 6 2 2 3" xfId="5905"/>
    <cellStyle name="20% - Accent4 3 6 2 2 4" xfId="6535"/>
    <cellStyle name="20% - Accent4 3 6 2 3" xfId="4409"/>
    <cellStyle name="20% - Accent4 3 6 2 4" xfId="5303"/>
    <cellStyle name="20% - Accent4 3 6 2 5" xfId="6067"/>
    <cellStyle name="20% - Accent4 3 6 3" xfId="2590"/>
    <cellStyle name="20% - Accent4 3 6 3 2" xfId="3295"/>
    <cellStyle name="20% - Accent4 3 6 3 2 2" xfId="5185"/>
    <cellStyle name="20% - Accent4 3 6 3 2 3" xfId="5984"/>
    <cellStyle name="20% - Accent4 3 6 3 2 4" xfId="6614"/>
    <cellStyle name="20% - Accent4 3 6 3 3" xfId="4571"/>
    <cellStyle name="20% - Accent4 3 6 3 4" xfId="5430"/>
    <cellStyle name="20% - Accent4 3 6 3 5" xfId="6146"/>
    <cellStyle name="20% - Accent4 3 6 4" xfId="2917"/>
    <cellStyle name="20% - Accent4 3 6 4 2" xfId="4829"/>
    <cellStyle name="20% - Accent4 3 6 4 3" xfId="5650"/>
    <cellStyle name="20% - Accent4 3 6 4 4" xfId="6302"/>
    <cellStyle name="20% - Accent4 3 6 5" xfId="4042"/>
    <cellStyle name="20% - Accent4 3 6 6" xfId="3826"/>
    <cellStyle name="20% - Accent4 3 6 7" xfId="3831"/>
    <cellStyle name="20% - Accent4 3 7" xfId="2018"/>
    <cellStyle name="20% - Accent4 3 7 2" xfId="2997"/>
    <cellStyle name="20% - Accent4 3 7 2 2" xfId="4887"/>
    <cellStyle name="20% - Accent4 3 7 2 3" xfId="5686"/>
    <cellStyle name="20% - Accent4 3 7 2 4" xfId="6316"/>
    <cellStyle name="20% - Accent4 3 7 3" xfId="4122"/>
    <cellStyle name="20% - Accent4 3 7 4" xfId="4434"/>
    <cellStyle name="20% - Accent4 3 7 5" xfId="5318"/>
    <cellStyle name="20% - Accent4 3 8" xfId="2181"/>
    <cellStyle name="20% - Accent4 3 8 2" xfId="3127"/>
    <cellStyle name="20% - Accent4 3 8 2 2" xfId="5017"/>
    <cellStyle name="20% - Accent4 3 8 2 3" xfId="5816"/>
    <cellStyle name="20% - Accent4 3 8 2 4" xfId="6446"/>
    <cellStyle name="20% - Accent4 3 8 3" xfId="4269"/>
    <cellStyle name="20% - Accent4 3 8 4" xfId="3336"/>
    <cellStyle name="20% - Accent4 3 8 5" xfId="4169"/>
    <cellStyle name="20% - Accent4 3 9" xfId="2670"/>
    <cellStyle name="20% - Accent4 3 9 2" xfId="4626"/>
    <cellStyle name="20% - Accent4 3 9 3" xfId="5469"/>
    <cellStyle name="20% - Accent4 3 9 4" xfId="6159"/>
    <cellStyle name="20% - Accent4 4" xfId="717"/>
    <cellStyle name="20% - Accent4 4 2" xfId="1000"/>
    <cellStyle name="20% - Accent4 4 3" xfId="11810"/>
    <cellStyle name="20% - Accent4 5" xfId="6738"/>
    <cellStyle name="20% - Accent4 6" xfId="7199"/>
    <cellStyle name="20% - Accent4 7" xfId="6750"/>
    <cellStyle name="20% - Accent4 8" xfId="7091"/>
    <cellStyle name="20% - Accent4 9" xfId="7042"/>
    <cellStyle name="20% - Accent5 10" xfId="7381"/>
    <cellStyle name="20% - Accent5 11" xfId="7261"/>
    <cellStyle name="20% - Accent5 12" xfId="7065"/>
    <cellStyle name="20% - Accent5 13" xfId="7219"/>
    <cellStyle name="20% - Accent5 2" xfId="169"/>
    <cellStyle name="20% - Accent5 2 10" xfId="3314"/>
    <cellStyle name="20% - Accent5 2 11" xfId="3844"/>
    <cellStyle name="20% - Accent5 2 12" xfId="4765"/>
    <cellStyle name="20% - Accent5 2 13" xfId="1103"/>
    <cellStyle name="20% - Accent5 2 14" xfId="6940"/>
    <cellStyle name="20% - Accent5 2 15" xfId="7366"/>
    <cellStyle name="20% - Accent5 2 16" xfId="6835"/>
    <cellStyle name="20% - Accent5 2 17" xfId="7122"/>
    <cellStyle name="20% - Accent5 2 18" xfId="7110"/>
    <cellStyle name="20% - Accent5 2 19" xfId="7368"/>
    <cellStyle name="20% - Accent5 2 2" xfId="741"/>
    <cellStyle name="20% - Accent5 2 2 2" xfId="2092"/>
    <cellStyle name="20% - Accent5 2 2 2 2" xfId="3043"/>
    <cellStyle name="20% - Accent5 2 2 2 2 2" xfId="4933"/>
    <cellStyle name="20% - Accent5 2 2 2 2 3" xfId="5732"/>
    <cellStyle name="20% - Accent5 2 2 2 2 4" xfId="6362"/>
    <cellStyle name="20% - Accent5 2 2 2 3" xfId="4181"/>
    <cellStyle name="20% - Accent5 2 2 2 4" xfId="3385"/>
    <cellStyle name="20% - Accent5 2 2 2 5" xfId="4401"/>
    <cellStyle name="20% - Accent5 2 2 3" xfId="2191"/>
    <cellStyle name="20% - Accent5 2 2 3 2" xfId="3135"/>
    <cellStyle name="20% - Accent5 2 2 3 2 2" xfId="5025"/>
    <cellStyle name="20% - Accent5 2 2 3 2 3" xfId="5824"/>
    <cellStyle name="20% - Accent5 2 2 3 2 4" xfId="6454"/>
    <cellStyle name="20% - Accent5 2 2 3 3" xfId="4277"/>
    <cellStyle name="20% - Accent5 2 2 3 4" xfId="3310"/>
    <cellStyle name="20% - Accent5 2 2 3 5" xfId="4168"/>
    <cellStyle name="20% - Accent5 2 2 4" xfId="2715"/>
    <cellStyle name="20% - Accent5 2 2 4 2" xfId="4661"/>
    <cellStyle name="20% - Accent5 2 2 4 3" xfId="5503"/>
    <cellStyle name="20% - Accent5 2 2 4 4" xfId="6186"/>
    <cellStyle name="20% - Accent5 2 2 5" xfId="3509"/>
    <cellStyle name="20% - Accent5 2 2 6" xfId="3684"/>
    <cellStyle name="20% - Accent5 2 2 7" xfId="4560"/>
    <cellStyle name="20% - Accent5 2 2 8" xfId="1178"/>
    <cellStyle name="20% - Accent5 2 20" xfId="7588"/>
    <cellStyle name="20% - Accent5 2 21" xfId="6871"/>
    <cellStyle name="20% - Accent5 2 22" xfId="7596"/>
    <cellStyle name="20% - Accent5 2 23" xfId="9948"/>
    <cellStyle name="20% - Accent5 2 3" xfId="1008"/>
    <cellStyle name="20% - Accent5 2 3 2" xfId="2129"/>
    <cellStyle name="20% - Accent5 2 3 2 2" xfId="3081"/>
    <cellStyle name="20% - Accent5 2 3 2 2 2" xfId="4971"/>
    <cellStyle name="20% - Accent5 2 3 2 2 3" xfId="5770"/>
    <cellStyle name="20% - Accent5 2 3 2 2 4" xfId="6400"/>
    <cellStyle name="20% - Accent5 2 3 2 3" xfId="4219"/>
    <cellStyle name="20% - Accent5 2 3 2 4" xfId="4259"/>
    <cellStyle name="20% - Accent5 2 3 2 5" xfId="3346"/>
    <cellStyle name="20% - Accent5 2 3 3" xfId="2151"/>
    <cellStyle name="20% - Accent5 2 3 3 2" xfId="3100"/>
    <cellStyle name="20% - Accent5 2 3 3 2 2" xfId="4990"/>
    <cellStyle name="20% - Accent5 2 3 3 2 3" xfId="5789"/>
    <cellStyle name="20% - Accent5 2 3 3 2 4" xfId="6419"/>
    <cellStyle name="20% - Accent5 2 3 3 3" xfId="4240"/>
    <cellStyle name="20% - Accent5 2 3 3 4" xfId="3365"/>
    <cellStyle name="20% - Accent5 2 3 3 5" xfId="4858"/>
    <cellStyle name="20% - Accent5 2 3 4" xfId="2749"/>
    <cellStyle name="20% - Accent5 2 3 4 2" xfId="4696"/>
    <cellStyle name="20% - Accent5 2 3 4 3" xfId="5538"/>
    <cellStyle name="20% - Accent5 2 3 4 4" xfId="6221"/>
    <cellStyle name="20% - Accent5 2 3 5" xfId="3552"/>
    <cellStyle name="20% - Accent5 2 3 6" xfId="3453"/>
    <cellStyle name="20% - Accent5 2 3 7" xfId="3485"/>
    <cellStyle name="20% - Accent5 2 4" xfId="1734"/>
    <cellStyle name="20% - Accent5 2 4 2" xfId="2200"/>
    <cellStyle name="20% - Accent5 2 4 2 2" xfId="3144"/>
    <cellStyle name="20% - Accent5 2 4 2 2 2" xfId="5034"/>
    <cellStyle name="20% - Accent5 2 4 2 2 3" xfId="5833"/>
    <cellStyle name="20% - Accent5 2 4 2 2 4" xfId="6463"/>
    <cellStyle name="20% - Accent5 2 4 2 3" xfId="4286"/>
    <cellStyle name="20% - Accent5 2 4 2 4" xfId="5196"/>
    <cellStyle name="20% - Accent5 2 4 2 5" xfId="5995"/>
    <cellStyle name="20% - Accent5 2 4 3" xfId="2439"/>
    <cellStyle name="20% - Accent5 2 4 3 2" xfId="3231"/>
    <cellStyle name="20% - Accent5 2 4 3 2 2" xfId="5121"/>
    <cellStyle name="20% - Accent5 2 4 3 2 3" xfId="5920"/>
    <cellStyle name="20% - Accent5 2 4 3 2 4" xfId="6550"/>
    <cellStyle name="20% - Accent5 2 4 3 3" xfId="4462"/>
    <cellStyle name="20% - Accent5 2 4 3 4" xfId="5340"/>
    <cellStyle name="20% - Accent5 2 4 3 5" xfId="6082"/>
    <cellStyle name="20% - Accent5 2 4 4" xfId="2766"/>
    <cellStyle name="20% - Accent5 2 4 4 2" xfId="4713"/>
    <cellStyle name="20% - Accent5 2 4 4 3" xfId="5555"/>
    <cellStyle name="20% - Accent5 2 4 4 4" xfId="6238"/>
    <cellStyle name="20% - Accent5 2 4 5" xfId="3857"/>
    <cellStyle name="20% - Accent5 2 4 6" xfId="3656"/>
    <cellStyle name="20% - Accent5 2 4 7" xfId="3804"/>
    <cellStyle name="20% - Accent5 2 5" xfId="1890"/>
    <cellStyle name="20% - Accent5 2 5 2" xfId="2313"/>
    <cellStyle name="20% - Accent5 2 5 2 2" xfId="3206"/>
    <cellStyle name="20% - Accent5 2 5 2 2 2" xfId="5096"/>
    <cellStyle name="20% - Accent5 2 5 2 2 3" xfId="5895"/>
    <cellStyle name="20% - Accent5 2 5 2 2 4" xfId="6525"/>
    <cellStyle name="20% - Accent5 2 5 2 3" xfId="4380"/>
    <cellStyle name="20% - Accent5 2 5 2 4" xfId="5278"/>
    <cellStyle name="20% - Accent5 2 5 2 5" xfId="6057"/>
    <cellStyle name="20% - Accent5 2 5 3" xfId="2545"/>
    <cellStyle name="20% - Accent5 2 5 3 2" xfId="3286"/>
    <cellStyle name="20% - Accent5 2 5 3 2 2" xfId="5176"/>
    <cellStyle name="20% - Accent5 2 5 3 2 3" xfId="5975"/>
    <cellStyle name="20% - Accent5 2 5 3 2 4" xfId="6605"/>
    <cellStyle name="20% - Accent5 2 5 3 3" xfId="4542"/>
    <cellStyle name="20% - Accent5 2 5 3 4" xfId="5411"/>
    <cellStyle name="20% - Accent5 2 5 3 5" xfId="6137"/>
    <cellStyle name="20% - Accent5 2 5 4" xfId="2872"/>
    <cellStyle name="20% - Accent5 2 5 4 2" xfId="4798"/>
    <cellStyle name="20% - Accent5 2 5 4 3" xfId="5629"/>
    <cellStyle name="20% - Accent5 2 5 4 4" xfId="6293"/>
    <cellStyle name="20% - Accent5 2 5 5" xfId="3994"/>
    <cellStyle name="20% - Accent5 2 5 6" xfId="3784"/>
    <cellStyle name="20% - Accent5 2 5 7" xfId="3408"/>
    <cellStyle name="20% - Accent5 2 6" xfId="1738"/>
    <cellStyle name="20% - Accent5 2 6 2" xfId="2204"/>
    <cellStyle name="20% - Accent5 2 6 2 2" xfId="3148"/>
    <cellStyle name="20% - Accent5 2 6 2 2 2" xfId="5038"/>
    <cellStyle name="20% - Accent5 2 6 2 2 3" xfId="5837"/>
    <cellStyle name="20% - Accent5 2 6 2 2 4" xfId="6467"/>
    <cellStyle name="20% - Accent5 2 6 2 3" xfId="4290"/>
    <cellStyle name="20% - Accent5 2 6 2 4" xfId="5200"/>
    <cellStyle name="20% - Accent5 2 6 2 5" xfId="5999"/>
    <cellStyle name="20% - Accent5 2 6 3" xfId="2443"/>
    <cellStyle name="20% - Accent5 2 6 3 2" xfId="3235"/>
    <cellStyle name="20% - Accent5 2 6 3 2 2" xfId="5125"/>
    <cellStyle name="20% - Accent5 2 6 3 2 3" xfId="5924"/>
    <cellStyle name="20% - Accent5 2 6 3 2 4" xfId="6554"/>
    <cellStyle name="20% - Accent5 2 6 3 3" xfId="4466"/>
    <cellStyle name="20% - Accent5 2 6 3 4" xfId="5344"/>
    <cellStyle name="20% - Accent5 2 6 3 5" xfId="6086"/>
    <cellStyle name="20% - Accent5 2 6 4" xfId="2770"/>
    <cellStyle name="20% - Accent5 2 6 4 2" xfId="4717"/>
    <cellStyle name="20% - Accent5 2 6 4 3" xfId="5559"/>
    <cellStyle name="20% - Accent5 2 6 4 4" xfId="6242"/>
    <cellStyle name="20% - Accent5 2 6 5" xfId="3861"/>
    <cellStyle name="20% - Accent5 2 6 6" xfId="3629"/>
    <cellStyle name="20% - Accent5 2 6 7" xfId="4426"/>
    <cellStyle name="20% - Accent5 2 7" xfId="2019"/>
    <cellStyle name="20% - Accent5 2 7 2" xfId="2998"/>
    <cellStyle name="20% - Accent5 2 7 2 2" xfId="4888"/>
    <cellStyle name="20% - Accent5 2 7 2 3" xfId="5687"/>
    <cellStyle name="20% - Accent5 2 7 2 4" xfId="6317"/>
    <cellStyle name="20% - Accent5 2 7 3" xfId="4123"/>
    <cellStyle name="20% - Accent5 2 7 4" xfId="4826"/>
    <cellStyle name="20% - Accent5 2 7 5" xfId="5648"/>
    <cellStyle name="20% - Accent5 2 8" xfId="2081"/>
    <cellStyle name="20% - Accent5 2 8 2" xfId="3032"/>
    <cellStyle name="20% - Accent5 2 8 2 2" xfId="4922"/>
    <cellStyle name="20% - Accent5 2 8 2 3" xfId="5721"/>
    <cellStyle name="20% - Accent5 2 8 2 4" xfId="6351"/>
    <cellStyle name="20% - Accent5 2 8 3" xfId="4170"/>
    <cellStyle name="20% - Accent5 2 8 4" xfId="3672"/>
    <cellStyle name="20% - Accent5 2 8 5" xfId="3642"/>
    <cellStyle name="20% - Accent5 2 9" xfId="2671"/>
    <cellStyle name="20% - Accent5 2 9 2" xfId="4627"/>
    <cellStyle name="20% - Accent5 2 9 3" xfId="5470"/>
    <cellStyle name="20% - Accent5 2 9 4" xfId="6160"/>
    <cellStyle name="20% - Accent5 3" xfId="742"/>
    <cellStyle name="20% - Accent5 3 10" xfId="3315"/>
    <cellStyle name="20% - Accent5 3 11" xfId="3821"/>
    <cellStyle name="20% - Accent5 3 12" xfId="4354"/>
    <cellStyle name="20% - Accent5 3 13" xfId="1177"/>
    <cellStyle name="20% - Accent5 3 2" xfId="1109"/>
    <cellStyle name="20% - Accent5 3 2 2" xfId="2093"/>
    <cellStyle name="20% - Accent5 3 2 2 2" xfId="3044"/>
    <cellStyle name="20% - Accent5 3 2 2 2 2" xfId="4934"/>
    <cellStyle name="20% - Accent5 3 2 2 2 3" xfId="5733"/>
    <cellStyle name="20% - Accent5 3 2 2 2 4" xfId="6363"/>
    <cellStyle name="20% - Accent5 3 2 2 3" xfId="4182"/>
    <cellStyle name="20% - Accent5 3 2 2 4" xfId="3384"/>
    <cellStyle name="20% - Accent5 3 2 2 5" xfId="4563"/>
    <cellStyle name="20% - Accent5 3 2 3" xfId="2142"/>
    <cellStyle name="20% - Accent5 3 2 3 2" xfId="3094"/>
    <cellStyle name="20% - Accent5 3 2 3 2 2" xfId="4984"/>
    <cellStyle name="20% - Accent5 3 2 3 2 3" xfId="5783"/>
    <cellStyle name="20% - Accent5 3 2 3 2 4" xfId="6413"/>
    <cellStyle name="20% - Accent5 3 2 3 3" xfId="4232"/>
    <cellStyle name="20% - Accent5 3 2 3 4" xfId="3372"/>
    <cellStyle name="20% - Accent5 3 2 3 5" xfId="3833"/>
    <cellStyle name="20% - Accent5 3 2 4" xfId="2716"/>
    <cellStyle name="20% - Accent5 3 2 4 2" xfId="4662"/>
    <cellStyle name="20% - Accent5 3 2 4 3" xfId="5504"/>
    <cellStyle name="20% - Accent5 3 2 4 4" xfId="6187"/>
    <cellStyle name="20% - Accent5 3 2 5" xfId="3510"/>
    <cellStyle name="20% - Accent5 3 2 6" xfId="3678"/>
    <cellStyle name="20% - Accent5 3 2 7" xfId="3584"/>
    <cellStyle name="20% - Accent5 3 3" xfId="1127"/>
    <cellStyle name="20% - Accent5 3 3 2" xfId="2128"/>
    <cellStyle name="20% - Accent5 3 3 2 2" xfId="3080"/>
    <cellStyle name="20% - Accent5 3 3 2 2 2" xfId="4970"/>
    <cellStyle name="20% - Accent5 3 3 2 2 3" xfId="5769"/>
    <cellStyle name="20% - Accent5 3 3 2 2 4" xfId="6399"/>
    <cellStyle name="20% - Accent5 3 3 2 3" xfId="4218"/>
    <cellStyle name="20% - Accent5 3 3 2 4" xfId="4643"/>
    <cellStyle name="20% - Accent5 3 3 2 5" xfId="5486"/>
    <cellStyle name="20% - Accent5 3 3 3" xfId="2152"/>
    <cellStyle name="20% - Accent5 3 3 3 2" xfId="3101"/>
    <cellStyle name="20% - Accent5 3 3 3 2 2" xfId="4991"/>
    <cellStyle name="20% - Accent5 3 3 3 2 3" xfId="5790"/>
    <cellStyle name="20% - Accent5 3 3 3 2 4" xfId="6420"/>
    <cellStyle name="20% - Accent5 3 3 3 3" xfId="4241"/>
    <cellStyle name="20% - Accent5 3 3 3 4" xfId="3364"/>
    <cellStyle name="20% - Accent5 3 3 3 5" xfId="3605"/>
    <cellStyle name="20% - Accent5 3 3 4" xfId="2748"/>
    <cellStyle name="20% - Accent5 3 3 4 2" xfId="4695"/>
    <cellStyle name="20% - Accent5 3 3 4 3" xfId="5537"/>
    <cellStyle name="20% - Accent5 3 3 4 4" xfId="6220"/>
    <cellStyle name="20% - Accent5 3 3 5" xfId="3551"/>
    <cellStyle name="20% - Accent5 3 3 6" xfId="3454"/>
    <cellStyle name="20% - Accent5 3 3 7" xfId="3484"/>
    <cellStyle name="20% - Accent5 3 4" xfId="1735"/>
    <cellStyle name="20% - Accent5 3 4 2" xfId="2201"/>
    <cellStyle name="20% - Accent5 3 4 2 2" xfId="3145"/>
    <cellStyle name="20% - Accent5 3 4 2 2 2" xfId="5035"/>
    <cellStyle name="20% - Accent5 3 4 2 2 3" xfId="5834"/>
    <cellStyle name="20% - Accent5 3 4 2 2 4" xfId="6464"/>
    <cellStyle name="20% - Accent5 3 4 2 3" xfId="4287"/>
    <cellStyle name="20% - Accent5 3 4 2 4" xfId="5197"/>
    <cellStyle name="20% - Accent5 3 4 2 5" xfId="5996"/>
    <cellStyle name="20% - Accent5 3 4 3" xfId="2440"/>
    <cellStyle name="20% - Accent5 3 4 3 2" xfId="3232"/>
    <cellStyle name="20% - Accent5 3 4 3 2 2" xfId="5122"/>
    <cellStyle name="20% - Accent5 3 4 3 2 3" xfId="5921"/>
    <cellStyle name="20% - Accent5 3 4 3 2 4" xfId="6551"/>
    <cellStyle name="20% - Accent5 3 4 3 3" xfId="4463"/>
    <cellStyle name="20% - Accent5 3 4 3 4" xfId="5341"/>
    <cellStyle name="20% - Accent5 3 4 3 5" xfId="6083"/>
    <cellStyle name="20% - Accent5 3 4 4" xfId="2767"/>
    <cellStyle name="20% - Accent5 3 4 4 2" xfId="4714"/>
    <cellStyle name="20% - Accent5 3 4 4 3" xfId="5556"/>
    <cellStyle name="20% - Accent5 3 4 4 4" xfId="6239"/>
    <cellStyle name="20% - Accent5 3 4 5" xfId="3858"/>
    <cellStyle name="20% - Accent5 3 4 6" xfId="3649"/>
    <cellStyle name="20% - Accent5 3 4 7" xfId="4342"/>
    <cellStyle name="20% - Accent5 3 5" xfId="1888"/>
    <cellStyle name="20% - Accent5 3 5 2" xfId="2312"/>
    <cellStyle name="20% - Accent5 3 5 2 2" xfId="3205"/>
    <cellStyle name="20% - Accent5 3 5 2 2 2" xfId="5095"/>
    <cellStyle name="20% - Accent5 3 5 2 2 3" xfId="5894"/>
    <cellStyle name="20% - Accent5 3 5 2 2 4" xfId="6524"/>
    <cellStyle name="20% - Accent5 3 5 2 3" xfId="4379"/>
    <cellStyle name="20% - Accent5 3 5 2 4" xfId="5277"/>
    <cellStyle name="20% - Accent5 3 5 2 5" xfId="6056"/>
    <cellStyle name="20% - Accent5 3 5 3" xfId="2544"/>
    <cellStyle name="20% - Accent5 3 5 3 2" xfId="3285"/>
    <cellStyle name="20% - Accent5 3 5 3 2 2" xfId="5175"/>
    <cellStyle name="20% - Accent5 3 5 3 2 3" xfId="5974"/>
    <cellStyle name="20% - Accent5 3 5 3 2 4" xfId="6604"/>
    <cellStyle name="20% - Accent5 3 5 3 3" xfId="4541"/>
    <cellStyle name="20% - Accent5 3 5 3 4" xfId="5410"/>
    <cellStyle name="20% - Accent5 3 5 3 5" xfId="6136"/>
    <cellStyle name="20% - Accent5 3 5 4" xfId="2871"/>
    <cellStyle name="20% - Accent5 3 5 4 2" xfId="4797"/>
    <cellStyle name="20% - Accent5 3 5 4 3" xfId="5628"/>
    <cellStyle name="20% - Accent5 3 5 4 4" xfId="6292"/>
    <cellStyle name="20% - Accent5 3 5 5" xfId="3992"/>
    <cellStyle name="20% - Accent5 3 5 6" xfId="3564"/>
    <cellStyle name="20% - Accent5 3 5 7" xfId="3441"/>
    <cellStyle name="20% - Accent5 3 6" xfId="1752"/>
    <cellStyle name="20% - Accent5 3 6 2" xfId="2217"/>
    <cellStyle name="20% - Accent5 3 6 2 2" xfId="3161"/>
    <cellStyle name="20% - Accent5 3 6 2 2 2" xfId="5051"/>
    <cellStyle name="20% - Accent5 3 6 2 2 3" xfId="5850"/>
    <cellStyle name="20% - Accent5 3 6 2 2 4" xfId="6480"/>
    <cellStyle name="20% - Accent5 3 6 2 3" xfId="4303"/>
    <cellStyle name="20% - Accent5 3 6 2 4" xfId="5213"/>
    <cellStyle name="20% - Accent5 3 6 2 5" xfId="6012"/>
    <cellStyle name="20% - Accent5 3 6 3" xfId="2456"/>
    <cellStyle name="20% - Accent5 3 6 3 2" xfId="3248"/>
    <cellStyle name="20% - Accent5 3 6 3 2 2" xfId="5138"/>
    <cellStyle name="20% - Accent5 3 6 3 2 3" xfId="5937"/>
    <cellStyle name="20% - Accent5 3 6 3 2 4" xfId="6567"/>
    <cellStyle name="20% - Accent5 3 6 3 3" xfId="4479"/>
    <cellStyle name="20% - Accent5 3 6 3 4" xfId="5357"/>
    <cellStyle name="20% - Accent5 3 6 3 5" xfId="6099"/>
    <cellStyle name="20% - Accent5 3 6 4" xfId="2783"/>
    <cellStyle name="20% - Accent5 3 6 4 2" xfId="4730"/>
    <cellStyle name="20% - Accent5 3 6 4 3" xfId="5572"/>
    <cellStyle name="20% - Accent5 3 6 4 4" xfId="6255"/>
    <cellStyle name="20% - Accent5 3 6 5" xfId="3875"/>
    <cellStyle name="20% - Accent5 3 6 6" xfId="3593"/>
    <cellStyle name="20% - Accent5 3 6 7" xfId="4811"/>
    <cellStyle name="20% - Accent5 3 7" xfId="2020"/>
    <cellStyle name="20% - Accent5 3 7 2" xfId="2999"/>
    <cellStyle name="20% - Accent5 3 7 2 2" xfId="4889"/>
    <cellStyle name="20% - Accent5 3 7 2 3" xfId="5688"/>
    <cellStyle name="20% - Accent5 3 7 2 4" xfId="6318"/>
    <cellStyle name="20% - Accent5 3 7 3" xfId="4124"/>
    <cellStyle name="20% - Accent5 3 7 4" xfId="4569"/>
    <cellStyle name="20% - Accent5 3 7 5" xfId="5428"/>
    <cellStyle name="20% - Accent5 3 8" xfId="2177"/>
    <cellStyle name="20% - Accent5 3 8 2" xfId="3123"/>
    <cellStyle name="20% - Accent5 3 8 2 2" xfId="5013"/>
    <cellStyle name="20% - Accent5 3 8 2 3" xfId="5812"/>
    <cellStyle name="20% - Accent5 3 8 2 4" xfId="6442"/>
    <cellStyle name="20% - Accent5 3 8 3" xfId="4265"/>
    <cellStyle name="20% - Accent5 3 8 4" xfId="3340"/>
    <cellStyle name="20% - Accent5 3 8 5" xfId="3731"/>
    <cellStyle name="20% - Accent5 3 9" xfId="2672"/>
    <cellStyle name="20% - Accent5 3 9 2" xfId="4628"/>
    <cellStyle name="20% - Accent5 3 9 3" xfId="5471"/>
    <cellStyle name="20% - Accent5 3 9 4" xfId="6161"/>
    <cellStyle name="20% - Accent5 4" xfId="721"/>
    <cellStyle name="20% - Accent5 4 2" xfId="1339"/>
    <cellStyle name="20% - Accent5 4 3" xfId="11814"/>
    <cellStyle name="20% - Accent5 5" xfId="6935"/>
    <cellStyle name="20% - Accent5 6" xfId="7247"/>
    <cellStyle name="20% - Accent5 7" xfId="7552"/>
    <cellStyle name="20% - Accent5 8" xfId="6832"/>
    <cellStyle name="20% - Accent5 9" xfId="7543"/>
    <cellStyle name="20% - Accent6 10" xfId="7439"/>
    <cellStyle name="20% - Accent6 11" xfId="7668"/>
    <cellStyle name="20% - Accent6 12" xfId="7374"/>
    <cellStyle name="20% - Accent6 13" xfId="7591"/>
    <cellStyle name="20% - Accent6 2" xfId="170"/>
    <cellStyle name="20% - Accent6 2 10" xfId="3316"/>
    <cellStyle name="20% - Accent6 2 11" xfId="3497"/>
    <cellStyle name="20% - Accent6 2 12" xfId="3699"/>
    <cellStyle name="20% - Accent6 2 13" xfId="1044"/>
    <cellStyle name="20% - Accent6 2 14" xfId="6896"/>
    <cellStyle name="20% - Accent6 2 15" xfId="7056"/>
    <cellStyle name="20% - Accent6 2 16" xfId="7290"/>
    <cellStyle name="20% - Accent6 2 17" xfId="6980"/>
    <cellStyle name="20% - Accent6 2 18" xfId="7650"/>
    <cellStyle name="20% - Accent6 2 19" xfId="7523"/>
    <cellStyle name="20% - Accent6 2 2" xfId="743"/>
    <cellStyle name="20% - Accent6 2 2 2" xfId="2094"/>
    <cellStyle name="20% - Accent6 2 2 2 2" xfId="3045"/>
    <cellStyle name="20% - Accent6 2 2 2 2 2" xfId="4935"/>
    <cellStyle name="20% - Accent6 2 2 2 2 3" xfId="5734"/>
    <cellStyle name="20% - Accent6 2 2 2 2 4" xfId="6364"/>
    <cellStyle name="20% - Accent6 2 2 2 3" xfId="4183"/>
    <cellStyle name="20% - Accent6 2 2 2 4" xfId="3383"/>
    <cellStyle name="20% - Accent6 2 2 2 5" xfId="4819"/>
    <cellStyle name="20% - Accent6 2 2 3" xfId="2058"/>
    <cellStyle name="20% - Accent6 2 2 3 2" xfId="3026"/>
    <cellStyle name="20% - Accent6 2 2 3 2 2" xfId="4916"/>
    <cellStyle name="20% - Accent6 2 2 3 2 3" xfId="5715"/>
    <cellStyle name="20% - Accent6 2 2 3 2 4" xfId="6345"/>
    <cellStyle name="20% - Accent6 2 2 3 3" xfId="4155"/>
    <cellStyle name="20% - Accent6 2 2 3 4" xfId="4836"/>
    <cellStyle name="20% - Accent6 2 2 3 5" xfId="5655"/>
    <cellStyle name="20% - Accent6 2 2 4" xfId="2717"/>
    <cellStyle name="20% - Accent6 2 2 4 2" xfId="4663"/>
    <cellStyle name="20% - Accent6 2 2 4 3" xfId="5505"/>
    <cellStyle name="20% - Accent6 2 2 4 4" xfId="6188"/>
    <cellStyle name="20% - Accent6 2 2 5" xfId="3511"/>
    <cellStyle name="20% - Accent6 2 2 6" xfId="3673"/>
    <cellStyle name="20% - Accent6 2 2 7" xfId="3635"/>
    <cellStyle name="20% - Accent6 2 2 8" xfId="1176"/>
    <cellStyle name="20% - Accent6 2 2 9" xfId="11869"/>
    <cellStyle name="20% - Accent6 2 20" xfId="6925"/>
    <cellStyle name="20% - Accent6 2 21" xfId="6922"/>
    <cellStyle name="20% - Accent6 2 22" xfId="7077"/>
    <cellStyle name="20% - Accent6 2 23" xfId="9949"/>
    <cellStyle name="20% - Accent6 2 3" xfId="1115"/>
    <cellStyle name="20% - Accent6 2 3 2" xfId="2127"/>
    <cellStyle name="20% - Accent6 2 3 2 2" xfId="3079"/>
    <cellStyle name="20% - Accent6 2 3 2 2 2" xfId="4969"/>
    <cellStyle name="20% - Accent6 2 3 2 2 3" xfId="5768"/>
    <cellStyle name="20% - Accent6 2 3 2 2 4" xfId="6398"/>
    <cellStyle name="20% - Accent6 2 3 2 3" xfId="4217"/>
    <cellStyle name="20% - Accent6 2 3 2 4" xfId="3380"/>
    <cellStyle name="20% - Accent6 2 3 2 5" xfId="4848"/>
    <cellStyle name="20% - Accent6 2 3 3" xfId="2153"/>
    <cellStyle name="20% - Accent6 2 3 3 2" xfId="3102"/>
    <cellStyle name="20% - Accent6 2 3 3 2 2" xfId="4992"/>
    <cellStyle name="20% - Accent6 2 3 3 2 3" xfId="5791"/>
    <cellStyle name="20% - Accent6 2 3 3 2 4" xfId="6421"/>
    <cellStyle name="20% - Accent6 2 3 3 3" xfId="4242"/>
    <cellStyle name="20% - Accent6 2 3 3 4" xfId="3363"/>
    <cellStyle name="20% - Accent6 2 3 3 5" xfId="3612"/>
    <cellStyle name="20% - Accent6 2 3 4" xfId="2747"/>
    <cellStyle name="20% - Accent6 2 3 4 2" xfId="4694"/>
    <cellStyle name="20% - Accent6 2 3 4 3" xfId="5536"/>
    <cellStyle name="20% - Accent6 2 3 4 4" xfId="6219"/>
    <cellStyle name="20% - Accent6 2 3 5" xfId="3550"/>
    <cellStyle name="20% - Accent6 2 3 6" xfId="3455"/>
    <cellStyle name="20% - Accent6 2 3 7" xfId="3631"/>
    <cellStyle name="20% - Accent6 2 4" xfId="1736"/>
    <cellStyle name="20% - Accent6 2 4 2" xfId="2202"/>
    <cellStyle name="20% - Accent6 2 4 2 2" xfId="3146"/>
    <cellStyle name="20% - Accent6 2 4 2 2 2" xfId="5036"/>
    <cellStyle name="20% - Accent6 2 4 2 2 3" xfId="5835"/>
    <cellStyle name="20% - Accent6 2 4 2 2 4" xfId="6465"/>
    <cellStyle name="20% - Accent6 2 4 2 3" xfId="4288"/>
    <cellStyle name="20% - Accent6 2 4 2 4" xfId="5198"/>
    <cellStyle name="20% - Accent6 2 4 2 5" xfId="5997"/>
    <cellStyle name="20% - Accent6 2 4 3" xfId="2441"/>
    <cellStyle name="20% - Accent6 2 4 3 2" xfId="3233"/>
    <cellStyle name="20% - Accent6 2 4 3 2 2" xfId="5123"/>
    <cellStyle name="20% - Accent6 2 4 3 2 3" xfId="5922"/>
    <cellStyle name="20% - Accent6 2 4 3 2 4" xfId="6552"/>
    <cellStyle name="20% - Accent6 2 4 3 3" xfId="4464"/>
    <cellStyle name="20% - Accent6 2 4 3 4" xfId="5342"/>
    <cellStyle name="20% - Accent6 2 4 3 5" xfId="6084"/>
    <cellStyle name="20% - Accent6 2 4 4" xfId="2768"/>
    <cellStyle name="20% - Accent6 2 4 4 2" xfId="4715"/>
    <cellStyle name="20% - Accent6 2 4 4 3" xfId="5557"/>
    <cellStyle name="20% - Accent6 2 4 4 4" xfId="6240"/>
    <cellStyle name="20% - Accent6 2 4 5" xfId="3859"/>
    <cellStyle name="20% - Accent6 2 4 6" xfId="3643"/>
    <cellStyle name="20% - Accent6 2 4 7" xfId="3761"/>
    <cellStyle name="20% - Accent6 2 5" xfId="1885"/>
    <cellStyle name="20% - Accent6 2 5 2" xfId="2309"/>
    <cellStyle name="20% - Accent6 2 5 2 2" xfId="3203"/>
    <cellStyle name="20% - Accent6 2 5 2 2 2" xfId="5093"/>
    <cellStyle name="20% - Accent6 2 5 2 2 3" xfId="5892"/>
    <cellStyle name="20% - Accent6 2 5 2 2 4" xfId="6522"/>
    <cellStyle name="20% - Accent6 2 5 2 3" xfId="4377"/>
    <cellStyle name="20% - Accent6 2 5 2 4" xfId="5275"/>
    <cellStyle name="20% - Accent6 2 5 2 5" xfId="6054"/>
    <cellStyle name="20% - Accent6 2 5 3" xfId="2542"/>
    <cellStyle name="20% - Accent6 2 5 3 2" xfId="3284"/>
    <cellStyle name="20% - Accent6 2 5 3 2 2" xfId="5174"/>
    <cellStyle name="20% - Accent6 2 5 3 2 3" xfId="5973"/>
    <cellStyle name="20% - Accent6 2 5 3 2 4" xfId="6603"/>
    <cellStyle name="20% - Accent6 2 5 3 3" xfId="4540"/>
    <cellStyle name="20% - Accent6 2 5 3 4" xfId="5409"/>
    <cellStyle name="20% - Accent6 2 5 3 5" xfId="6135"/>
    <cellStyle name="20% - Accent6 2 5 4" xfId="2869"/>
    <cellStyle name="20% - Accent6 2 5 4 2" xfId="4796"/>
    <cellStyle name="20% - Accent6 2 5 4 3" xfId="5627"/>
    <cellStyle name="20% - Accent6 2 5 4 4" xfId="6291"/>
    <cellStyle name="20% - Accent6 2 5 5" xfId="3989"/>
    <cellStyle name="20% - Accent6 2 5 6" xfId="4747"/>
    <cellStyle name="20% - Accent6 2 5 7" xfId="5589"/>
    <cellStyle name="20% - Accent6 2 6" xfId="1754"/>
    <cellStyle name="20% - Accent6 2 6 2" xfId="2219"/>
    <cellStyle name="20% - Accent6 2 6 2 2" xfId="3163"/>
    <cellStyle name="20% - Accent6 2 6 2 2 2" xfId="5053"/>
    <cellStyle name="20% - Accent6 2 6 2 2 3" xfId="5852"/>
    <cellStyle name="20% - Accent6 2 6 2 2 4" xfId="6482"/>
    <cellStyle name="20% - Accent6 2 6 2 3" xfId="4305"/>
    <cellStyle name="20% - Accent6 2 6 2 4" xfId="5215"/>
    <cellStyle name="20% - Accent6 2 6 2 5" xfId="6014"/>
    <cellStyle name="20% - Accent6 2 6 3" xfId="2457"/>
    <cellStyle name="20% - Accent6 2 6 3 2" xfId="3249"/>
    <cellStyle name="20% - Accent6 2 6 3 2 2" xfId="5139"/>
    <cellStyle name="20% - Accent6 2 6 3 2 3" xfId="5938"/>
    <cellStyle name="20% - Accent6 2 6 3 2 4" xfId="6568"/>
    <cellStyle name="20% - Accent6 2 6 3 3" xfId="4480"/>
    <cellStyle name="20% - Accent6 2 6 3 4" xfId="5358"/>
    <cellStyle name="20% - Accent6 2 6 3 5" xfId="6100"/>
    <cellStyle name="20% - Accent6 2 6 4" xfId="2784"/>
    <cellStyle name="20% - Accent6 2 6 4 2" xfId="4731"/>
    <cellStyle name="20% - Accent6 2 6 4 3" xfId="5573"/>
    <cellStyle name="20% - Accent6 2 6 4 4" xfId="6256"/>
    <cellStyle name="20% - Accent6 2 6 5" xfId="3877"/>
    <cellStyle name="20% - Accent6 2 6 6" xfId="4870"/>
    <cellStyle name="20% - Accent6 2 6 7" xfId="5674"/>
    <cellStyle name="20% - Accent6 2 7" xfId="2021"/>
    <cellStyle name="20% - Accent6 2 7 2" xfId="3000"/>
    <cellStyle name="20% - Accent6 2 7 2 2" xfId="4890"/>
    <cellStyle name="20% - Accent6 2 7 2 3" xfId="5689"/>
    <cellStyle name="20% - Accent6 2 7 2 4" xfId="6319"/>
    <cellStyle name="20% - Accent6 2 7 3" xfId="4125"/>
    <cellStyle name="20% - Accent6 2 7 4" xfId="4406"/>
    <cellStyle name="20% - Accent6 2 7 5" xfId="5300"/>
    <cellStyle name="20% - Accent6 2 8" xfId="2176"/>
    <cellStyle name="20% - Accent6 2 8 2" xfId="3122"/>
    <cellStyle name="20% - Accent6 2 8 2 2" xfId="5012"/>
    <cellStyle name="20% - Accent6 2 8 2 3" xfId="5811"/>
    <cellStyle name="20% - Accent6 2 8 2 4" xfId="6441"/>
    <cellStyle name="20% - Accent6 2 8 3" xfId="4264"/>
    <cellStyle name="20% - Accent6 2 8 4" xfId="3341"/>
    <cellStyle name="20% - Accent6 2 8 5" xfId="3725"/>
    <cellStyle name="20% - Accent6 2 9" xfId="2673"/>
    <cellStyle name="20% - Accent6 2 9 2" xfId="4629"/>
    <cellStyle name="20% - Accent6 2 9 3" xfId="5472"/>
    <cellStyle name="20% - Accent6 2 9 4" xfId="6162"/>
    <cellStyle name="20% - Accent6 3" xfId="744"/>
    <cellStyle name="20% - Accent6 3 10" xfId="3317"/>
    <cellStyle name="20% - Accent6 3 11" xfId="3795"/>
    <cellStyle name="20% - Accent6 3 12" xfId="3405"/>
    <cellStyle name="20% - Accent6 3 13" xfId="1175"/>
    <cellStyle name="20% - Accent6 3 2" xfId="1086"/>
    <cellStyle name="20% - Accent6 3 2 2" xfId="2095"/>
    <cellStyle name="20% - Accent6 3 2 2 2" xfId="3046"/>
    <cellStyle name="20% - Accent6 3 2 2 2 2" xfId="4936"/>
    <cellStyle name="20% - Accent6 3 2 2 2 3" xfId="5735"/>
    <cellStyle name="20% - Accent6 3 2 2 2 4" xfId="6365"/>
    <cellStyle name="20% - Accent6 3 2 2 3" xfId="4184"/>
    <cellStyle name="20% - Accent6 3 2 2 4" xfId="3820"/>
    <cellStyle name="20% - Accent6 3 2 2 5" xfId="4776"/>
    <cellStyle name="20% - Accent6 3 2 3" xfId="2010"/>
    <cellStyle name="20% - Accent6 3 2 3 2" xfId="2989"/>
    <cellStyle name="20% - Accent6 3 2 3 2 2" xfId="4879"/>
    <cellStyle name="20% - Accent6 3 2 3 2 3" xfId="5678"/>
    <cellStyle name="20% - Accent6 3 2 3 2 4" xfId="6308"/>
    <cellStyle name="20% - Accent6 3 2 3 3" xfId="4114"/>
    <cellStyle name="20% - Accent6 3 2 3 4" xfId="3766"/>
    <cellStyle name="20% - Accent6 3 2 3 5" xfId="4825"/>
    <cellStyle name="20% - Accent6 3 2 4" xfId="2718"/>
    <cellStyle name="20% - Accent6 3 2 4 2" xfId="4664"/>
    <cellStyle name="20% - Accent6 3 2 4 3" xfId="5506"/>
    <cellStyle name="20% - Accent6 3 2 4 4" xfId="6189"/>
    <cellStyle name="20% - Accent6 3 2 5" xfId="3512"/>
    <cellStyle name="20% - Accent6 3 2 6" xfId="3667"/>
    <cellStyle name="20% - Accent6 3 2 7" xfId="3533"/>
    <cellStyle name="20% - Accent6 3 3" xfId="1005"/>
    <cellStyle name="20% - Accent6 3 3 2" xfId="2126"/>
    <cellStyle name="20% - Accent6 3 3 2 2" xfId="3078"/>
    <cellStyle name="20% - Accent6 3 3 2 2 2" xfId="4968"/>
    <cellStyle name="20% - Accent6 3 3 2 2 3" xfId="5767"/>
    <cellStyle name="20% - Accent6 3 3 2 2 4" xfId="6397"/>
    <cellStyle name="20% - Accent6 3 3 2 3" xfId="4216"/>
    <cellStyle name="20% - Accent6 3 3 2 4" xfId="3381"/>
    <cellStyle name="20% - Accent6 3 3 2 5" xfId="4591"/>
    <cellStyle name="20% - Accent6 3 3 3" xfId="2154"/>
    <cellStyle name="20% - Accent6 3 3 3 2" xfId="3103"/>
    <cellStyle name="20% - Accent6 3 3 3 2 2" xfId="4993"/>
    <cellStyle name="20% - Accent6 3 3 3 2 3" xfId="5792"/>
    <cellStyle name="20% - Accent6 3 3 3 2 4" xfId="6422"/>
    <cellStyle name="20% - Accent6 3 3 3 3" xfId="4243"/>
    <cellStyle name="20% - Accent6 3 3 3 4" xfId="3362"/>
    <cellStyle name="20% - Accent6 3 3 3 5" xfId="3617"/>
    <cellStyle name="20% - Accent6 3 3 4" xfId="2746"/>
    <cellStyle name="20% - Accent6 3 3 4 2" xfId="4693"/>
    <cellStyle name="20% - Accent6 3 3 4 3" xfId="5535"/>
    <cellStyle name="20% - Accent6 3 3 4 4" xfId="6218"/>
    <cellStyle name="20% - Accent6 3 3 5" xfId="3549"/>
    <cellStyle name="20% - Accent6 3 3 6" xfId="3456"/>
    <cellStyle name="20% - Accent6 3 3 7" xfId="3624"/>
    <cellStyle name="20% - Accent6 3 4" xfId="1737"/>
    <cellStyle name="20% - Accent6 3 4 2" xfId="2203"/>
    <cellStyle name="20% - Accent6 3 4 2 2" xfId="3147"/>
    <cellStyle name="20% - Accent6 3 4 2 2 2" xfId="5037"/>
    <cellStyle name="20% - Accent6 3 4 2 2 3" xfId="5836"/>
    <cellStyle name="20% - Accent6 3 4 2 2 4" xfId="6466"/>
    <cellStyle name="20% - Accent6 3 4 2 3" xfId="4289"/>
    <cellStyle name="20% - Accent6 3 4 2 4" xfId="5199"/>
    <cellStyle name="20% - Accent6 3 4 2 5" xfId="5998"/>
    <cellStyle name="20% - Accent6 3 4 3" xfId="2442"/>
    <cellStyle name="20% - Accent6 3 4 3 2" xfId="3234"/>
    <cellStyle name="20% - Accent6 3 4 3 2 2" xfId="5124"/>
    <cellStyle name="20% - Accent6 3 4 3 2 3" xfId="5923"/>
    <cellStyle name="20% - Accent6 3 4 3 2 4" xfId="6553"/>
    <cellStyle name="20% - Accent6 3 4 3 3" xfId="4465"/>
    <cellStyle name="20% - Accent6 3 4 3 4" xfId="5343"/>
    <cellStyle name="20% - Accent6 3 4 3 5" xfId="6085"/>
    <cellStyle name="20% - Accent6 3 4 4" xfId="2769"/>
    <cellStyle name="20% - Accent6 3 4 4 2" xfId="4716"/>
    <cellStyle name="20% - Accent6 3 4 4 3" xfId="5558"/>
    <cellStyle name="20% - Accent6 3 4 4 4" xfId="6241"/>
    <cellStyle name="20% - Accent6 3 4 5" xfId="3860"/>
    <cellStyle name="20% - Accent6 3 4 6" xfId="3636"/>
    <cellStyle name="20% - Accent6 3 4 7" xfId="4831"/>
    <cellStyle name="20% - Accent6 3 5" xfId="1881"/>
    <cellStyle name="20% - Accent6 3 5 2" xfId="2305"/>
    <cellStyle name="20% - Accent6 3 5 2 2" xfId="3200"/>
    <cellStyle name="20% - Accent6 3 5 2 2 2" xfId="5090"/>
    <cellStyle name="20% - Accent6 3 5 2 2 3" xfId="5889"/>
    <cellStyle name="20% - Accent6 3 5 2 2 4" xfId="6519"/>
    <cellStyle name="20% - Accent6 3 5 2 3" xfId="4373"/>
    <cellStyle name="20% - Accent6 3 5 2 4" xfId="5271"/>
    <cellStyle name="20% - Accent6 3 5 2 5" xfId="6051"/>
    <cellStyle name="20% - Accent6 3 5 3" xfId="2539"/>
    <cellStyle name="20% - Accent6 3 5 3 2" xfId="3282"/>
    <cellStyle name="20% - Accent6 3 5 3 2 2" xfId="5172"/>
    <cellStyle name="20% - Accent6 3 5 3 2 3" xfId="5971"/>
    <cellStyle name="20% - Accent6 3 5 3 2 4" xfId="6601"/>
    <cellStyle name="20% - Accent6 3 5 3 3" xfId="4537"/>
    <cellStyle name="20% - Accent6 3 5 3 4" xfId="5406"/>
    <cellStyle name="20% - Accent6 3 5 3 5" xfId="6133"/>
    <cellStyle name="20% - Accent6 3 5 4" xfId="2866"/>
    <cellStyle name="20% - Accent6 3 5 4 2" xfId="4793"/>
    <cellStyle name="20% - Accent6 3 5 4 3" xfId="5624"/>
    <cellStyle name="20% - Accent6 3 5 4 4" xfId="6289"/>
    <cellStyle name="20% - Accent6 3 5 5" xfId="3986"/>
    <cellStyle name="20% - Accent6 3 5 6" xfId="4339"/>
    <cellStyle name="20% - Accent6 3 5 7" xfId="5243"/>
    <cellStyle name="20% - Accent6 3 6" xfId="1755"/>
    <cellStyle name="20% - Accent6 3 6 2" xfId="2220"/>
    <cellStyle name="20% - Accent6 3 6 2 2" xfId="3164"/>
    <cellStyle name="20% - Accent6 3 6 2 2 2" xfId="5054"/>
    <cellStyle name="20% - Accent6 3 6 2 2 3" xfId="5853"/>
    <cellStyle name="20% - Accent6 3 6 2 2 4" xfId="6483"/>
    <cellStyle name="20% - Accent6 3 6 2 3" xfId="4306"/>
    <cellStyle name="20% - Accent6 3 6 2 4" xfId="5216"/>
    <cellStyle name="20% - Accent6 3 6 2 5" xfId="6015"/>
    <cellStyle name="20% - Accent6 3 6 3" xfId="2458"/>
    <cellStyle name="20% - Accent6 3 6 3 2" xfId="3250"/>
    <cellStyle name="20% - Accent6 3 6 3 2 2" xfId="5140"/>
    <cellStyle name="20% - Accent6 3 6 3 2 3" xfId="5939"/>
    <cellStyle name="20% - Accent6 3 6 3 2 4" xfId="6569"/>
    <cellStyle name="20% - Accent6 3 6 3 3" xfId="4481"/>
    <cellStyle name="20% - Accent6 3 6 3 4" xfId="5359"/>
    <cellStyle name="20% - Accent6 3 6 3 5" xfId="6101"/>
    <cellStyle name="20% - Accent6 3 6 4" xfId="2785"/>
    <cellStyle name="20% - Accent6 3 6 4 2" xfId="4732"/>
    <cellStyle name="20% - Accent6 3 6 4 3" xfId="5574"/>
    <cellStyle name="20% - Accent6 3 6 4 4" xfId="6257"/>
    <cellStyle name="20% - Accent6 3 6 5" xfId="3878"/>
    <cellStyle name="20% - Accent6 3 6 6" xfId="4611"/>
    <cellStyle name="20% - Accent6 3 6 7" xfId="5457"/>
    <cellStyle name="20% - Accent6 3 7" xfId="2022"/>
    <cellStyle name="20% - Accent6 3 7 2" xfId="3001"/>
    <cellStyle name="20% - Accent6 3 7 2 2" xfId="4891"/>
    <cellStyle name="20% - Accent6 3 7 2 3" xfId="5690"/>
    <cellStyle name="20% - Accent6 3 7 2 4" xfId="6320"/>
    <cellStyle name="20% - Accent6 3 7 3" xfId="4126"/>
    <cellStyle name="20% - Accent6 3 7 4" xfId="4746"/>
    <cellStyle name="20% - Accent6 3 7 5" xfId="5588"/>
    <cellStyle name="20% - Accent6 3 8" xfId="2175"/>
    <cellStyle name="20% - Accent6 3 8 2" xfId="3121"/>
    <cellStyle name="20% - Accent6 3 8 2 2" xfId="5011"/>
    <cellStyle name="20% - Accent6 3 8 2 3" xfId="5810"/>
    <cellStyle name="20% - Accent6 3 8 2 4" xfId="6440"/>
    <cellStyle name="20% - Accent6 3 8 3" xfId="4263"/>
    <cellStyle name="20% - Accent6 3 8 4" xfId="3342"/>
    <cellStyle name="20% - Accent6 3 8 5" xfId="3720"/>
    <cellStyle name="20% - Accent6 3 9" xfId="2674"/>
    <cellStyle name="20% - Accent6 3 9 2" xfId="4630"/>
    <cellStyle name="20% - Accent6 3 9 3" xfId="5473"/>
    <cellStyle name="20% - Accent6 3 9 4" xfId="6163"/>
    <cellStyle name="20% - Accent6 4" xfId="725"/>
    <cellStyle name="20% - Accent6 4 2" xfId="851"/>
    <cellStyle name="20% - Accent6 4 3" xfId="11818"/>
    <cellStyle name="20% - Accent6 5" xfId="6910"/>
    <cellStyle name="20% - Accent6 6" xfId="6899"/>
    <cellStyle name="20% - Accent6 7" xfId="7379"/>
    <cellStyle name="20% - Accent6 8" xfId="7172"/>
    <cellStyle name="20% - Accent6 9" xfId="6705"/>
    <cellStyle name="40% - Accent1 10" xfId="7500"/>
    <cellStyle name="40% - Accent1 11" xfId="7608"/>
    <cellStyle name="40% - Accent1 12" xfId="7061"/>
    <cellStyle name="40% - Accent1 13" xfId="7701"/>
    <cellStyle name="40% - Accent1 2" xfId="171"/>
    <cellStyle name="40% - Accent1 2 10" xfId="3319"/>
    <cellStyle name="40% - Accent1 2 11" xfId="3787"/>
    <cellStyle name="40% - Accent1 2 12" xfId="3940"/>
    <cellStyle name="40% - Accent1 2 13" xfId="923"/>
    <cellStyle name="40% - Accent1 2 14" xfId="6875"/>
    <cellStyle name="40% - Accent1 2 15" xfId="6921"/>
    <cellStyle name="40% - Accent1 2 16" xfId="7317"/>
    <cellStyle name="40% - Accent1 2 17" xfId="6788"/>
    <cellStyle name="40% - Accent1 2 18" xfId="7651"/>
    <cellStyle name="40% - Accent1 2 19" xfId="7068"/>
    <cellStyle name="40% - Accent1 2 2" xfId="745"/>
    <cellStyle name="40% - Accent1 2 2 2" xfId="2096"/>
    <cellStyle name="40% - Accent1 2 2 2 2" xfId="3047"/>
    <cellStyle name="40% - Accent1 2 2 2 2 2" xfId="4937"/>
    <cellStyle name="40% - Accent1 2 2 2 2 3" xfId="5736"/>
    <cellStyle name="40% - Accent1 2 2 2 2 4" xfId="6366"/>
    <cellStyle name="40% - Accent1 2 2 2 3" xfId="4185"/>
    <cellStyle name="40% - Accent1 2 2 2 4" xfId="4875"/>
    <cellStyle name="40% - Accent1 2 2 2 5" xfId="5675"/>
    <cellStyle name="40% - Accent1 2 2 3" xfId="2057"/>
    <cellStyle name="40% - Accent1 2 2 3 2" xfId="3025"/>
    <cellStyle name="40% - Accent1 2 2 3 2 2" xfId="4915"/>
    <cellStyle name="40% - Accent1 2 2 3 2 3" xfId="5714"/>
    <cellStyle name="40% - Accent1 2 2 3 2 4" xfId="6344"/>
    <cellStyle name="40% - Accent1 2 2 3 3" xfId="4154"/>
    <cellStyle name="40% - Accent1 2 2 3 4" xfId="4439"/>
    <cellStyle name="40% - Accent1 2 2 3 5" xfId="5322"/>
    <cellStyle name="40% - Accent1 2 2 4" xfId="2719"/>
    <cellStyle name="40% - Accent1 2 2 4 2" xfId="4665"/>
    <cellStyle name="40% - Accent1 2 2 4 3" xfId="5507"/>
    <cellStyle name="40% - Accent1 2 2 4 4" xfId="6190"/>
    <cellStyle name="40% - Accent1 2 2 5" xfId="3513"/>
    <cellStyle name="40% - Accent1 2 2 6" xfId="3662"/>
    <cellStyle name="40% - Accent1 2 2 7" xfId="3677"/>
    <cellStyle name="40% - Accent1 2 2 8" xfId="1174"/>
    <cellStyle name="40% - Accent1 2 2 9" xfId="11852"/>
    <cellStyle name="40% - Accent1 2 20" xfId="7268"/>
    <cellStyle name="40% - Accent1 2 21" xfId="7579"/>
    <cellStyle name="40% - Accent1 2 22" xfId="7090"/>
    <cellStyle name="40% - Accent1 2 23" xfId="9950"/>
    <cellStyle name="40% - Accent1 2 3" xfId="1001"/>
    <cellStyle name="40% - Accent1 2 3 2" xfId="2125"/>
    <cellStyle name="40% - Accent1 2 3 2 2" xfId="3077"/>
    <cellStyle name="40% - Accent1 2 3 2 2 2" xfId="4967"/>
    <cellStyle name="40% - Accent1 2 3 2 2 3" xfId="5766"/>
    <cellStyle name="40% - Accent1 2 3 2 2 4" xfId="6396"/>
    <cellStyle name="40% - Accent1 2 3 2 3" xfId="4215"/>
    <cellStyle name="40% - Accent1 2 3 2 4" xfId="3382"/>
    <cellStyle name="40% - Accent1 2 3 2 5" xfId="4429"/>
    <cellStyle name="40% - Accent1 2 3 3" xfId="2156"/>
    <cellStyle name="40% - Accent1 2 3 3 2" xfId="3104"/>
    <cellStyle name="40% - Accent1 2 3 3 2 2" xfId="4994"/>
    <cellStyle name="40% - Accent1 2 3 3 2 3" xfId="5793"/>
    <cellStyle name="40% - Accent1 2 3 3 2 4" xfId="6423"/>
    <cellStyle name="40% - Accent1 2 3 3 3" xfId="4245"/>
    <cellStyle name="40% - Accent1 2 3 3 4" xfId="3360"/>
    <cellStyle name="40% - Accent1 2 3 3 5" xfId="3490"/>
    <cellStyle name="40% - Accent1 2 3 4" xfId="2745"/>
    <cellStyle name="40% - Accent1 2 3 4 2" xfId="4692"/>
    <cellStyle name="40% - Accent1 2 3 4 3" xfId="5534"/>
    <cellStyle name="40% - Accent1 2 3 4 4" xfId="6217"/>
    <cellStyle name="40% - Accent1 2 3 5" xfId="3548"/>
    <cellStyle name="40% - Accent1 2 3 6" xfId="3457"/>
    <cellStyle name="40% - Accent1 2 3 7" xfId="3604"/>
    <cellStyle name="40% - Accent1 2 4" xfId="1739"/>
    <cellStyle name="40% - Accent1 2 4 2" xfId="2205"/>
    <cellStyle name="40% - Accent1 2 4 2 2" xfId="3149"/>
    <cellStyle name="40% - Accent1 2 4 2 2 2" xfId="5039"/>
    <cellStyle name="40% - Accent1 2 4 2 2 3" xfId="5838"/>
    <cellStyle name="40% - Accent1 2 4 2 2 4" xfId="6468"/>
    <cellStyle name="40% - Accent1 2 4 2 3" xfId="4291"/>
    <cellStyle name="40% - Accent1 2 4 2 4" xfId="5201"/>
    <cellStyle name="40% - Accent1 2 4 2 5" xfId="6000"/>
    <cellStyle name="40% - Accent1 2 4 3" xfId="2444"/>
    <cellStyle name="40% - Accent1 2 4 3 2" xfId="3236"/>
    <cellStyle name="40% - Accent1 2 4 3 2 2" xfId="5126"/>
    <cellStyle name="40% - Accent1 2 4 3 2 3" xfId="5925"/>
    <cellStyle name="40% - Accent1 2 4 3 2 4" xfId="6555"/>
    <cellStyle name="40% - Accent1 2 4 3 3" xfId="4467"/>
    <cellStyle name="40% - Accent1 2 4 3 4" xfId="5345"/>
    <cellStyle name="40% - Accent1 2 4 3 5" xfId="6087"/>
    <cellStyle name="40% - Accent1 2 4 4" xfId="2771"/>
    <cellStyle name="40% - Accent1 2 4 4 2" xfId="4718"/>
    <cellStyle name="40% - Accent1 2 4 4 3" xfId="5560"/>
    <cellStyle name="40% - Accent1 2 4 4 4" xfId="6243"/>
    <cellStyle name="40% - Accent1 2 4 5" xfId="3862"/>
    <cellStyle name="40% - Accent1 2 4 6" xfId="3622"/>
    <cellStyle name="40% - Accent1 2 4 7" xfId="3595"/>
    <cellStyle name="40% - Accent1 2 5" xfId="1934"/>
    <cellStyle name="40% - Accent1 2 5 2" xfId="2356"/>
    <cellStyle name="40% - Accent1 2 5 2 2" xfId="3214"/>
    <cellStyle name="40% - Accent1 2 5 2 2 2" xfId="5104"/>
    <cellStyle name="40% - Accent1 2 5 2 2 3" xfId="5903"/>
    <cellStyle name="40% - Accent1 2 5 2 2 4" xfId="6533"/>
    <cellStyle name="40% - Accent1 2 5 2 3" xfId="4407"/>
    <cellStyle name="40% - Accent1 2 5 2 4" xfId="5301"/>
    <cellStyle name="40% - Accent1 2 5 2 5" xfId="6065"/>
    <cellStyle name="40% - Accent1 2 5 3" xfId="2588"/>
    <cellStyle name="40% - Accent1 2 5 3 2" xfId="3294"/>
    <cellStyle name="40% - Accent1 2 5 3 2 2" xfId="5184"/>
    <cellStyle name="40% - Accent1 2 5 3 2 3" xfId="5983"/>
    <cellStyle name="40% - Accent1 2 5 3 2 4" xfId="6613"/>
    <cellStyle name="40% - Accent1 2 5 3 3" xfId="4570"/>
    <cellStyle name="40% - Accent1 2 5 3 4" xfId="5429"/>
    <cellStyle name="40% - Accent1 2 5 3 5" xfId="6145"/>
    <cellStyle name="40% - Accent1 2 5 4" xfId="2915"/>
    <cellStyle name="40% - Accent1 2 5 4 2" xfId="4827"/>
    <cellStyle name="40% - Accent1 2 5 4 3" xfId="5649"/>
    <cellStyle name="40% - Accent1 2 5 4 4" xfId="6301"/>
    <cellStyle name="40% - Accent1 2 5 5" xfId="4039"/>
    <cellStyle name="40% - Accent1 2 5 6" xfId="4822"/>
    <cellStyle name="40% - Accent1 2 5 7" xfId="5646"/>
    <cellStyle name="40% - Accent1 2 6" xfId="1976"/>
    <cellStyle name="40% - Accent1 2 6 2" xfId="2398"/>
    <cellStyle name="40% - Accent1 2 6 2 2" xfId="3221"/>
    <cellStyle name="40% - Accent1 2 6 2 2 2" xfId="5111"/>
    <cellStyle name="40% - Accent1 2 6 2 2 3" xfId="5910"/>
    <cellStyle name="40% - Accent1 2 6 2 2 4" xfId="6540"/>
    <cellStyle name="40% - Accent1 2 6 2 3" xfId="4435"/>
    <cellStyle name="40% - Accent1 2 6 2 4" xfId="5319"/>
    <cellStyle name="40% - Accent1 2 6 2 5" xfId="6072"/>
    <cellStyle name="40% - Accent1 2 6 3" xfId="2629"/>
    <cellStyle name="40% - Accent1 2 6 3 2" xfId="3300"/>
    <cellStyle name="40% - Accent1 2 6 3 2 2" xfId="5190"/>
    <cellStyle name="40% - Accent1 2 6 3 2 3" xfId="5989"/>
    <cellStyle name="40% - Accent1 2 6 3 2 4" xfId="6619"/>
    <cellStyle name="40% - Accent1 2 6 3 3" xfId="4598"/>
    <cellStyle name="40% - Accent1 2 6 3 4" xfId="5449"/>
    <cellStyle name="40% - Accent1 2 6 3 5" xfId="6151"/>
    <cellStyle name="40% - Accent1 2 6 4" xfId="2956"/>
    <cellStyle name="40% - Accent1 2 6 4 2" xfId="4857"/>
    <cellStyle name="40% - Accent1 2 6 4 3" xfId="5667"/>
    <cellStyle name="40% - Accent1 2 6 4 4" xfId="6307"/>
    <cellStyle name="40% - Accent1 2 6 5" xfId="4081"/>
    <cellStyle name="40% - Accent1 2 6 6" xfId="3390"/>
    <cellStyle name="40% - Accent1 2 6 7" xfId="4575"/>
    <cellStyle name="40% - Accent1 2 7" xfId="2023"/>
    <cellStyle name="40% - Accent1 2 7 2" xfId="3002"/>
    <cellStyle name="40% - Accent1 2 7 2 2" xfId="4892"/>
    <cellStyle name="40% - Accent1 2 7 2 3" xfId="5691"/>
    <cellStyle name="40% - Accent1 2 7 2 4" xfId="6321"/>
    <cellStyle name="40% - Accent1 2 7 3" xfId="4127"/>
    <cellStyle name="40% - Accent1 2 7 4" xfId="4495"/>
    <cellStyle name="40% - Accent1 2 7 5" xfId="5373"/>
    <cellStyle name="40% - Accent1 2 8" xfId="2174"/>
    <cellStyle name="40% - Accent1 2 8 2" xfId="3120"/>
    <cellStyle name="40% - Accent1 2 8 2 2" xfId="5010"/>
    <cellStyle name="40% - Accent1 2 8 2 3" xfId="5809"/>
    <cellStyle name="40% - Accent1 2 8 2 4" xfId="6439"/>
    <cellStyle name="40% - Accent1 2 8 3" xfId="4262"/>
    <cellStyle name="40% - Accent1 2 8 4" xfId="3343"/>
    <cellStyle name="40% - Accent1 2 8 5" xfId="3714"/>
    <cellStyle name="40% - Accent1 2 9" xfId="2675"/>
    <cellStyle name="40% - Accent1 2 9 2" xfId="4631"/>
    <cellStyle name="40% - Accent1 2 9 3" xfId="5474"/>
    <cellStyle name="40% - Accent1 2 9 4" xfId="6164"/>
    <cellStyle name="40% - Accent1 3" xfId="746"/>
    <cellStyle name="40% - Accent1 3 10" xfId="3320"/>
    <cellStyle name="40% - Accent1 3 11" xfId="3783"/>
    <cellStyle name="40% - Accent1 3 12" xfId="3576"/>
    <cellStyle name="40% - Accent1 3 13" xfId="1173"/>
    <cellStyle name="40% - Accent1 3 2" xfId="1087"/>
    <cellStyle name="40% - Accent1 3 2 2" xfId="2097"/>
    <cellStyle name="40% - Accent1 3 2 2 2" xfId="3048"/>
    <cellStyle name="40% - Accent1 3 2 2 2 2" xfId="4938"/>
    <cellStyle name="40% - Accent1 3 2 2 2 3" xfId="5737"/>
    <cellStyle name="40% - Accent1 3 2 2 2 4" xfId="6367"/>
    <cellStyle name="40% - Accent1 3 2 2 3" xfId="4186"/>
    <cellStyle name="40% - Accent1 3 2 2 4" xfId="4614"/>
    <cellStyle name="40% - Accent1 3 2 2 5" xfId="5458"/>
    <cellStyle name="40% - Accent1 3 2 3" xfId="2056"/>
    <cellStyle name="40% - Accent1 3 2 3 2" xfId="3024"/>
    <cellStyle name="40% - Accent1 3 2 3 2 2" xfId="4914"/>
    <cellStyle name="40% - Accent1 3 2 3 2 3" xfId="5713"/>
    <cellStyle name="40% - Accent1 3 2 3 2 4" xfId="6343"/>
    <cellStyle name="40% - Accent1 3 2 3 3" xfId="4153"/>
    <cellStyle name="40% - Accent1 3 2 3 4" xfId="4604"/>
    <cellStyle name="40% - Accent1 3 2 3 5" xfId="5452"/>
    <cellStyle name="40% - Accent1 3 2 4" xfId="2720"/>
    <cellStyle name="40% - Accent1 3 2 4 2" xfId="4666"/>
    <cellStyle name="40% - Accent1 3 2 4 3" xfId="5508"/>
    <cellStyle name="40% - Accent1 3 2 4 4" xfId="6191"/>
    <cellStyle name="40% - Accent1 3 2 5" xfId="3514"/>
    <cellStyle name="40% - Accent1 3 2 6" xfId="3658"/>
    <cellStyle name="40% - Accent1 3 2 7" xfId="3570"/>
    <cellStyle name="40% - Accent1 3 3" xfId="1015"/>
    <cellStyle name="40% - Accent1 3 3 2" xfId="2124"/>
    <cellStyle name="40% - Accent1 3 3 2 2" xfId="3076"/>
    <cellStyle name="40% - Accent1 3 3 2 2 2" xfId="4966"/>
    <cellStyle name="40% - Accent1 3 3 2 2 3" xfId="5765"/>
    <cellStyle name="40% - Accent1 3 3 2 2 4" xfId="6395"/>
    <cellStyle name="40% - Accent1 3 3 2 3" xfId="4214"/>
    <cellStyle name="40% - Accent1 3 3 2 4" xfId="3572"/>
    <cellStyle name="40% - Accent1 3 3 2 5" xfId="3436"/>
    <cellStyle name="40% - Accent1 3 3 3" xfId="2157"/>
    <cellStyle name="40% - Accent1 3 3 3 2" xfId="3105"/>
    <cellStyle name="40% - Accent1 3 3 3 2 2" xfId="4995"/>
    <cellStyle name="40% - Accent1 3 3 3 2 3" xfId="5794"/>
    <cellStyle name="40% - Accent1 3 3 3 2 4" xfId="6424"/>
    <cellStyle name="40% - Accent1 3 3 3 3" xfId="4246"/>
    <cellStyle name="40% - Accent1 3 3 3 4" xfId="3359"/>
    <cellStyle name="40% - Accent1 3 3 3 5" xfId="3491"/>
    <cellStyle name="40% - Accent1 3 3 4" xfId="2744"/>
    <cellStyle name="40% - Accent1 3 3 4 2" xfId="4691"/>
    <cellStyle name="40% - Accent1 3 3 4 3" xfId="5533"/>
    <cellStyle name="40% - Accent1 3 3 4 4" xfId="6216"/>
    <cellStyle name="40% - Accent1 3 3 5" xfId="3547"/>
    <cellStyle name="40% - Accent1 3 3 6" xfId="3458"/>
    <cellStyle name="40% - Accent1 3 3 7" xfId="4873"/>
    <cellStyle name="40% - Accent1 3 4" xfId="1740"/>
    <cellStyle name="40% - Accent1 3 4 2" xfId="2206"/>
    <cellStyle name="40% - Accent1 3 4 2 2" xfId="3150"/>
    <cellStyle name="40% - Accent1 3 4 2 2 2" xfId="5040"/>
    <cellStyle name="40% - Accent1 3 4 2 2 3" xfId="5839"/>
    <cellStyle name="40% - Accent1 3 4 2 2 4" xfId="6469"/>
    <cellStyle name="40% - Accent1 3 4 2 3" xfId="4292"/>
    <cellStyle name="40% - Accent1 3 4 2 4" xfId="5202"/>
    <cellStyle name="40% - Accent1 3 4 2 5" xfId="6001"/>
    <cellStyle name="40% - Accent1 3 4 3" xfId="2445"/>
    <cellStyle name="40% - Accent1 3 4 3 2" xfId="3237"/>
    <cellStyle name="40% - Accent1 3 4 3 2 2" xfId="5127"/>
    <cellStyle name="40% - Accent1 3 4 3 2 3" xfId="5926"/>
    <cellStyle name="40% - Accent1 3 4 3 2 4" xfId="6556"/>
    <cellStyle name="40% - Accent1 3 4 3 3" xfId="4468"/>
    <cellStyle name="40% - Accent1 3 4 3 4" xfId="5346"/>
    <cellStyle name="40% - Accent1 3 4 3 5" xfId="6088"/>
    <cellStyle name="40% - Accent1 3 4 4" xfId="2772"/>
    <cellStyle name="40% - Accent1 3 4 4 2" xfId="4719"/>
    <cellStyle name="40% - Accent1 3 4 4 3" xfId="5561"/>
    <cellStyle name="40% - Accent1 3 4 4 4" xfId="6244"/>
    <cellStyle name="40% - Accent1 3 4 5" xfId="3863"/>
    <cellStyle name="40% - Accent1 3 4 6" xfId="3615"/>
    <cellStyle name="40% - Accent1 3 4 7" xfId="3422"/>
    <cellStyle name="40% - Accent1 3 5" xfId="1912"/>
    <cellStyle name="40% - Accent1 3 5 2" xfId="2336"/>
    <cellStyle name="40% - Accent1 3 5 2 2" xfId="3212"/>
    <cellStyle name="40% - Accent1 3 5 2 2 2" xfId="5102"/>
    <cellStyle name="40% - Accent1 3 5 2 2 3" xfId="5901"/>
    <cellStyle name="40% - Accent1 3 5 2 2 4" xfId="6531"/>
    <cellStyle name="40% - Accent1 3 5 2 3" xfId="4395"/>
    <cellStyle name="40% - Accent1 3 5 2 4" xfId="5291"/>
    <cellStyle name="40% - Accent1 3 5 2 5" xfId="6063"/>
    <cellStyle name="40% - Accent1 3 5 3" xfId="2568"/>
    <cellStyle name="40% - Accent1 3 5 3 2" xfId="3292"/>
    <cellStyle name="40% - Accent1 3 5 3 2 2" xfId="5182"/>
    <cellStyle name="40% - Accent1 3 5 3 2 3" xfId="5981"/>
    <cellStyle name="40% - Accent1 3 5 3 2 4" xfId="6611"/>
    <cellStyle name="40% - Accent1 3 5 3 3" xfId="4557"/>
    <cellStyle name="40% - Accent1 3 5 3 4" xfId="5421"/>
    <cellStyle name="40% - Accent1 3 5 3 5" xfId="6143"/>
    <cellStyle name="40% - Accent1 3 5 4" xfId="2895"/>
    <cellStyle name="40% - Accent1 3 5 4 2" xfId="4812"/>
    <cellStyle name="40% - Accent1 3 5 4 3" xfId="5640"/>
    <cellStyle name="40% - Accent1 3 5 4 4" xfId="6299"/>
    <cellStyle name="40% - Accent1 3 5 5" xfId="4017"/>
    <cellStyle name="40% - Accent1 3 5 6" xfId="3566"/>
    <cellStyle name="40% - Accent1 3 5 7" xfId="3439"/>
    <cellStyle name="40% - Accent1 3 6" xfId="1956"/>
    <cellStyle name="40% - Accent1 3 6 2" xfId="2378"/>
    <cellStyle name="40% - Accent1 3 6 2 2" xfId="3219"/>
    <cellStyle name="40% - Accent1 3 6 2 2 2" xfId="5109"/>
    <cellStyle name="40% - Accent1 3 6 2 2 3" xfId="5908"/>
    <cellStyle name="40% - Accent1 3 6 2 2 4" xfId="6538"/>
    <cellStyle name="40% - Accent1 3 6 2 3" xfId="4422"/>
    <cellStyle name="40% - Accent1 3 6 2 4" xfId="5310"/>
    <cellStyle name="40% - Accent1 3 6 2 5" xfId="6070"/>
    <cellStyle name="40% - Accent1 3 6 3" xfId="2609"/>
    <cellStyle name="40% - Accent1 3 6 3 2" xfId="3298"/>
    <cellStyle name="40% - Accent1 3 6 3 2 2" xfId="5188"/>
    <cellStyle name="40% - Accent1 3 6 3 2 3" xfId="5987"/>
    <cellStyle name="40% - Accent1 3 6 3 2 4" xfId="6617"/>
    <cellStyle name="40% - Accent1 3 6 3 3" xfId="4584"/>
    <cellStyle name="40% - Accent1 3 6 3 4" xfId="5439"/>
    <cellStyle name="40% - Accent1 3 6 3 5" xfId="6149"/>
    <cellStyle name="40% - Accent1 3 6 4" xfId="2936"/>
    <cellStyle name="40% - Accent1 3 6 4 2" xfId="4842"/>
    <cellStyle name="40% - Accent1 3 6 4 3" xfId="5658"/>
    <cellStyle name="40% - Accent1 3 6 4 4" xfId="6305"/>
    <cellStyle name="40% - Accent1 3 6 5" xfId="4061"/>
    <cellStyle name="40% - Accent1 3 6 6" xfId="4333"/>
    <cellStyle name="40% - Accent1 3 6 7" xfId="5237"/>
    <cellStyle name="40% - Accent1 3 7" xfId="2024"/>
    <cellStyle name="40% - Accent1 3 7 2" xfId="3003"/>
    <cellStyle name="40% - Accent1 3 7 2 2" xfId="4893"/>
    <cellStyle name="40% - Accent1 3 7 2 3" xfId="5692"/>
    <cellStyle name="40% - Accent1 3 7 2 4" xfId="6322"/>
    <cellStyle name="40% - Accent1 3 7 3" xfId="4128"/>
    <cellStyle name="40% - Accent1 3 7 4" xfId="4322"/>
    <cellStyle name="40% - Accent1 3 7 5" xfId="5232"/>
    <cellStyle name="40% - Accent1 3 8" xfId="2173"/>
    <cellStyle name="40% - Accent1 3 8 2" xfId="3119"/>
    <cellStyle name="40% - Accent1 3 8 2 2" xfId="5009"/>
    <cellStyle name="40% - Accent1 3 8 2 3" xfId="5808"/>
    <cellStyle name="40% - Accent1 3 8 2 4" xfId="6438"/>
    <cellStyle name="40% - Accent1 3 8 3" xfId="4261"/>
    <cellStyle name="40% - Accent1 3 8 4" xfId="3344"/>
    <cellStyle name="40% - Accent1 3 8 5" xfId="3709"/>
    <cellStyle name="40% - Accent1 3 9" xfId="2676"/>
    <cellStyle name="40% - Accent1 3 9 2" xfId="4632"/>
    <cellStyle name="40% - Accent1 3 9 3" xfId="5475"/>
    <cellStyle name="40% - Accent1 3 9 4" xfId="6165"/>
    <cellStyle name="40% - Accent1 4" xfId="706"/>
    <cellStyle name="40% - Accent1 4 2" xfId="1026"/>
    <cellStyle name="40% - Accent1 4 3" xfId="11799"/>
    <cellStyle name="40% - Accent1 5" xfId="6873"/>
    <cellStyle name="40% - Accent1 6" xfId="7297"/>
    <cellStyle name="40% - Accent1 7" xfId="7446"/>
    <cellStyle name="40% - Accent1 8" xfId="7576"/>
    <cellStyle name="40% - Accent1 9" xfId="6744"/>
    <cellStyle name="40% - Accent2 10" xfId="7074"/>
    <cellStyle name="40% - Accent2 11" xfId="7693"/>
    <cellStyle name="40% - Accent2 12" xfId="7750"/>
    <cellStyle name="40% - Accent2 13" xfId="7609"/>
    <cellStyle name="40% - Accent2 2" xfId="172"/>
    <cellStyle name="40% - Accent2 2 10" xfId="3322"/>
    <cellStyle name="40% - Accent2 2 11" xfId="3773"/>
    <cellStyle name="40% - Accent2 2 12" xfId="4555"/>
    <cellStyle name="40% - Accent2 2 13" xfId="972"/>
    <cellStyle name="40% - Accent2 2 14" xfId="6856"/>
    <cellStyle name="40% - Accent2 2 15" xfId="7601"/>
    <cellStyle name="40% - Accent2 2 16" xfId="7688"/>
    <cellStyle name="40% - Accent2 2 17" xfId="7683"/>
    <cellStyle name="40% - Accent2 2 18" xfId="6872"/>
    <cellStyle name="40% - Accent2 2 19" xfId="7420"/>
    <cellStyle name="40% - Accent2 2 2" xfId="747"/>
    <cellStyle name="40% - Accent2 2 2 2" xfId="2098"/>
    <cellStyle name="40% - Accent2 2 2 2 2" xfId="3049"/>
    <cellStyle name="40% - Accent2 2 2 2 2 2" xfId="4939"/>
    <cellStyle name="40% - Accent2 2 2 2 2 3" xfId="5738"/>
    <cellStyle name="40% - Accent2 2 2 2 2 4" xfId="6368"/>
    <cellStyle name="40% - Accent2 2 2 2 3" xfId="4187"/>
    <cellStyle name="40% - Accent2 2 2 2 4" xfId="4449"/>
    <cellStyle name="40% - Accent2 2 2 2 5" xfId="5327"/>
    <cellStyle name="40% - Accent2 2 2 3" xfId="2055"/>
    <cellStyle name="40% - Accent2 2 2 3 2" xfId="3023"/>
    <cellStyle name="40% - Accent2 2 2 3 2 2" xfId="4913"/>
    <cellStyle name="40% - Accent2 2 2 3 2 3" xfId="5712"/>
    <cellStyle name="40% - Accent2 2 2 3 2 4" xfId="6342"/>
    <cellStyle name="40% - Accent2 2 2 3 3" xfId="4152"/>
    <cellStyle name="40% - Accent2 2 2 3 4" xfId="4864"/>
    <cellStyle name="40% - Accent2 2 2 3 5" xfId="5669"/>
    <cellStyle name="40% - Accent2 2 2 4" xfId="2721"/>
    <cellStyle name="40% - Accent2 2 2 4 2" xfId="4667"/>
    <cellStyle name="40% - Accent2 2 2 4 3" xfId="5509"/>
    <cellStyle name="40% - Accent2 2 2 4 4" xfId="6192"/>
    <cellStyle name="40% - Accent2 2 2 5" xfId="3515"/>
    <cellStyle name="40% - Accent2 2 2 6" xfId="3651"/>
    <cellStyle name="40% - Accent2 2 2 7" xfId="4519"/>
    <cellStyle name="40% - Accent2 2 2 8" xfId="1171"/>
    <cellStyle name="40% - Accent2 2 20" xfId="7022"/>
    <cellStyle name="40% - Accent2 2 21" xfId="7415"/>
    <cellStyle name="40% - Accent2 2 22" xfId="7570"/>
    <cellStyle name="40% - Accent2 2 23" xfId="9951"/>
    <cellStyle name="40% - Accent2 2 3" xfId="1100"/>
    <cellStyle name="40% - Accent2 2 3 2" xfId="2123"/>
    <cellStyle name="40% - Accent2 2 3 2 2" xfId="3075"/>
    <cellStyle name="40% - Accent2 2 3 2 2 2" xfId="4965"/>
    <cellStyle name="40% - Accent2 2 3 2 2 3" xfId="5764"/>
    <cellStyle name="40% - Accent2 2 3 2 2 4" xfId="6394"/>
    <cellStyle name="40% - Accent2 2 3 2 3" xfId="4213"/>
    <cellStyle name="40% - Accent2 2 3 2 4" xfId="4331"/>
    <cellStyle name="40% - Accent2 2 3 2 5" xfId="5236"/>
    <cellStyle name="40% - Accent2 2 3 3" xfId="2158"/>
    <cellStyle name="40% - Accent2 2 3 3 2" xfId="3106"/>
    <cellStyle name="40% - Accent2 2 3 3 2 2" xfId="4996"/>
    <cellStyle name="40% - Accent2 2 3 3 2 3" xfId="5795"/>
    <cellStyle name="40% - Accent2 2 3 3 2 4" xfId="6425"/>
    <cellStyle name="40% - Accent2 2 3 3 3" xfId="4247"/>
    <cellStyle name="40% - Accent2 2 3 3 4" xfId="3358"/>
    <cellStyle name="40% - Accent2 2 3 3 5" xfId="3492"/>
    <cellStyle name="40% - Accent2 2 3 4" xfId="2743"/>
    <cellStyle name="40% - Accent2 2 3 4 2" xfId="4690"/>
    <cellStyle name="40% - Accent2 2 3 4 3" xfId="5532"/>
    <cellStyle name="40% - Accent2 2 3 4 4" xfId="6215"/>
    <cellStyle name="40% - Accent2 2 3 5" xfId="3546"/>
    <cellStyle name="40% - Accent2 2 3 6" xfId="3459"/>
    <cellStyle name="40% - Accent2 2 3 7" xfId="4612"/>
    <cellStyle name="40% - Accent2 2 4" xfId="1741"/>
    <cellStyle name="40% - Accent2 2 4 2" xfId="2207"/>
    <cellStyle name="40% - Accent2 2 4 2 2" xfId="3151"/>
    <cellStyle name="40% - Accent2 2 4 2 2 2" xfId="5041"/>
    <cellStyle name="40% - Accent2 2 4 2 2 3" xfId="5840"/>
    <cellStyle name="40% - Accent2 2 4 2 2 4" xfId="6470"/>
    <cellStyle name="40% - Accent2 2 4 2 3" xfId="4293"/>
    <cellStyle name="40% - Accent2 2 4 2 4" xfId="5203"/>
    <cellStyle name="40% - Accent2 2 4 2 5" xfId="6002"/>
    <cellStyle name="40% - Accent2 2 4 3" xfId="2446"/>
    <cellStyle name="40% - Accent2 2 4 3 2" xfId="3238"/>
    <cellStyle name="40% - Accent2 2 4 3 2 2" xfId="5128"/>
    <cellStyle name="40% - Accent2 2 4 3 2 3" xfId="5927"/>
    <cellStyle name="40% - Accent2 2 4 3 2 4" xfId="6557"/>
    <cellStyle name="40% - Accent2 2 4 3 3" xfId="4469"/>
    <cellStyle name="40% - Accent2 2 4 3 4" xfId="5347"/>
    <cellStyle name="40% - Accent2 2 4 3 5" xfId="6089"/>
    <cellStyle name="40% - Accent2 2 4 4" xfId="2773"/>
    <cellStyle name="40% - Accent2 2 4 4 2" xfId="4720"/>
    <cellStyle name="40% - Accent2 2 4 4 3" xfId="5562"/>
    <cellStyle name="40% - Accent2 2 4 4 4" xfId="6245"/>
    <cellStyle name="40% - Accent2 2 4 5" xfId="3864"/>
    <cellStyle name="40% - Accent2 2 4 6" xfId="3610"/>
    <cellStyle name="40% - Accent2 2 4 7" xfId="3424"/>
    <cellStyle name="40% - Accent2 2 5" xfId="1877"/>
    <cellStyle name="40% - Accent2 2 5 2" xfId="2302"/>
    <cellStyle name="40% - Accent2 2 5 2 2" xfId="3197"/>
    <cellStyle name="40% - Accent2 2 5 2 2 2" xfId="5087"/>
    <cellStyle name="40% - Accent2 2 5 2 2 3" xfId="5886"/>
    <cellStyle name="40% - Accent2 2 5 2 2 4" xfId="6516"/>
    <cellStyle name="40% - Accent2 2 5 2 3" xfId="4370"/>
    <cellStyle name="40% - Accent2 2 5 2 4" xfId="5268"/>
    <cellStyle name="40% - Accent2 2 5 2 5" xfId="6048"/>
    <cellStyle name="40% - Accent2 2 5 3" xfId="2537"/>
    <cellStyle name="40% - Accent2 2 5 3 2" xfId="3280"/>
    <cellStyle name="40% - Accent2 2 5 3 2 2" xfId="5170"/>
    <cellStyle name="40% - Accent2 2 5 3 2 3" xfId="5969"/>
    <cellStyle name="40% - Accent2 2 5 3 2 4" xfId="6599"/>
    <cellStyle name="40% - Accent2 2 5 3 3" xfId="4535"/>
    <cellStyle name="40% - Accent2 2 5 3 4" xfId="5404"/>
    <cellStyle name="40% - Accent2 2 5 3 5" xfId="6131"/>
    <cellStyle name="40% - Accent2 2 5 4" xfId="2864"/>
    <cellStyle name="40% - Accent2 2 5 4 2" xfId="4791"/>
    <cellStyle name="40% - Accent2 2 5 4 3" xfId="5622"/>
    <cellStyle name="40% - Accent2 2 5 4 4" xfId="6287"/>
    <cellStyle name="40% - Accent2 2 5 5" xfId="3983"/>
    <cellStyle name="40% - Accent2 2 5 6" xfId="4397"/>
    <cellStyle name="40% - Accent2 2 5 7" xfId="5293"/>
    <cellStyle name="40% - Accent2 2 6" xfId="1758"/>
    <cellStyle name="40% - Accent2 2 6 2" xfId="2221"/>
    <cellStyle name="40% - Accent2 2 6 2 2" xfId="3165"/>
    <cellStyle name="40% - Accent2 2 6 2 2 2" xfId="5055"/>
    <cellStyle name="40% - Accent2 2 6 2 2 3" xfId="5854"/>
    <cellStyle name="40% - Accent2 2 6 2 2 4" xfId="6484"/>
    <cellStyle name="40% - Accent2 2 6 2 3" xfId="4307"/>
    <cellStyle name="40% - Accent2 2 6 2 4" xfId="5217"/>
    <cellStyle name="40% - Accent2 2 6 2 5" xfId="6016"/>
    <cellStyle name="40% - Accent2 2 6 3" xfId="2459"/>
    <cellStyle name="40% - Accent2 2 6 3 2" xfId="3251"/>
    <cellStyle name="40% - Accent2 2 6 3 2 2" xfId="5141"/>
    <cellStyle name="40% - Accent2 2 6 3 2 3" xfId="5940"/>
    <cellStyle name="40% - Accent2 2 6 3 2 4" xfId="6570"/>
    <cellStyle name="40% - Accent2 2 6 3 3" xfId="4482"/>
    <cellStyle name="40% - Accent2 2 6 3 4" xfId="5360"/>
    <cellStyle name="40% - Accent2 2 6 3 5" xfId="6102"/>
    <cellStyle name="40% - Accent2 2 6 4" xfId="2786"/>
    <cellStyle name="40% - Accent2 2 6 4 2" xfId="4733"/>
    <cellStyle name="40% - Accent2 2 6 4 3" xfId="5575"/>
    <cellStyle name="40% - Accent2 2 6 4 4" xfId="6258"/>
    <cellStyle name="40% - Accent2 2 6 5" xfId="3880"/>
    <cellStyle name="40% - Accent2 2 6 6" xfId="4587"/>
    <cellStyle name="40% - Accent2 2 6 7" xfId="5442"/>
    <cellStyle name="40% - Accent2 2 7" xfId="2025"/>
    <cellStyle name="40% - Accent2 2 7 2" xfId="3004"/>
    <cellStyle name="40% - Accent2 2 7 2 2" xfId="4894"/>
    <cellStyle name="40% - Accent2 2 7 2 3" xfId="5693"/>
    <cellStyle name="40% - Accent2 2 7 2 4" xfId="6323"/>
    <cellStyle name="40% - Accent2 2 7 3" xfId="4129"/>
    <cellStyle name="40% - Accent2 2 7 4" xfId="3817"/>
    <cellStyle name="40% - Accent2 2 7 5" xfId="3756"/>
    <cellStyle name="40% - Accent2 2 8" xfId="2172"/>
    <cellStyle name="40% - Accent2 2 8 2" xfId="3118"/>
    <cellStyle name="40% - Accent2 2 8 2 2" xfId="5008"/>
    <cellStyle name="40% - Accent2 2 8 2 3" xfId="5807"/>
    <cellStyle name="40% - Accent2 2 8 2 4" xfId="6437"/>
    <cellStyle name="40% - Accent2 2 8 3" xfId="4260"/>
    <cellStyle name="40% - Accent2 2 8 4" xfId="3345"/>
    <cellStyle name="40% - Accent2 2 8 5" xfId="3701"/>
    <cellStyle name="40% - Accent2 2 9" xfId="2677"/>
    <cellStyle name="40% - Accent2 2 9 2" xfId="4633"/>
    <cellStyle name="40% - Accent2 2 9 3" xfId="5476"/>
    <cellStyle name="40% - Accent2 2 9 4" xfId="6166"/>
    <cellStyle name="40% - Accent2 3" xfId="748"/>
    <cellStyle name="40% - Accent2 3 10" xfId="3323"/>
    <cellStyle name="40% - Accent2 3 11" xfId="3768"/>
    <cellStyle name="40% - Accent2 3 12" xfId="4867"/>
    <cellStyle name="40% - Accent2 3 13" xfId="1170"/>
    <cellStyle name="40% - Accent2 3 2" xfId="1090"/>
    <cellStyle name="40% - Accent2 3 2 2" xfId="2099"/>
    <cellStyle name="40% - Accent2 3 2 2 2" xfId="3050"/>
    <cellStyle name="40% - Accent2 3 2 2 2 2" xfId="4940"/>
    <cellStyle name="40% - Accent2 3 2 2 2 3" xfId="5739"/>
    <cellStyle name="40% - Accent2 3 2 2 2 4" xfId="6369"/>
    <cellStyle name="40% - Accent2 3 2 2 3" xfId="4188"/>
    <cellStyle name="40% - Accent2 3 2 2 4" xfId="4850"/>
    <cellStyle name="40% - Accent2 3 2 2 5" xfId="5662"/>
    <cellStyle name="40% - Accent2 3 2 3" xfId="2054"/>
    <cellStyle name="40% - Accent2 3 2 3 2" xfId="3022"/>
    <cellStyle name="40% - Accent2 3 2 3 2 2" xfId="4912"/>
    <cellStyle name="40% - Accent2 3 2 3 2 3" xfId="5711"/>
    <cellStyle name="40% - Accent2 3 2 3 2 4" xfId="6341"/>
    <cellStyle name="40% - Accent2 3 2 3 3" xfId="4151"/>
    <cellStyle name="40% - Accent2 3 2 3 4" xfId="3825"/>
    <cellStyle name="40% - Accent2 3 2 3 5" xfId="3832"/>
    <cellStyle name="40% - Accent2 3 2 4" xfId="2722"/>
    <cellStyle name="40% - Accent2 3 2 4 2" xfId="4668"/>
    <cellStyle name="40% - Accent2 3 2 4 3" xfId="5510"/>
    <cellStyle name="40% - Accent2 3 2 4 4" xfId="6193"/>
    <cellStyle name="40% - Accent2 3 2 5" xfId="3516"/>
    <cellStyle name="40% - Accent2 3 2 6" xfId="3645"/>
    <cellStyle name="40% - Accent2 3 2 7" xfId="3749"/>
    <cellStyle name="40% - Accent2 3 3" xfId="998"/>
    <cellStyle name="40% - Accent2 3 3 2" xfId="2122"/>
    <cellStyle name="40% - Accent2 3 3 2 2" xfId="3074"/>
    <cellStyle name="40% - Accent2 3 3 2 2 2" xfId="4964"/>
    <cellStyle name="40% - Accent2 3 3 2 2 3" xfId="5763"/>
    <cellStyle name="40% - Accent2 3 3 2 2 4" xfId="6393"/>
    <cellStyle name="40% - Accent2 3 3 2 3" xfId="4212"/>
    <cellStyle name="40% - Accent2 3 3 2 4" xfId="4502"/>
    <cellStyle name="40% - Accent2 3 3 2 5" xfId="5377"/>
    <cellStyle name="40% - Accent2 3 3 3" xfId="2159"/>
    <cellStyle name="40% - Accent2 3 3 3 2" xfId="3107"/>
    <cellStyle name="40% - Accent2 3 3 3 2 2" xfId="4997"/>
    <cellStyle name="40% - Accent2 3 3 3 2 3" xfId="5796"/>
    <cellStyle name="40% - Accent2 3 3 3 2 4" xfId="6426"/>
    <cellStyle name="40% - Accent2 3 3 3 3" xfId="4248"/>
    <cellStyle name="40% - Accent2 3 3 3 4" xfId="3357"/>
    <cellStyle name="40% - Accent2 3 3 3 5" xfId="3493"/>
    <cellStyle name="40% - Accent2 3 3 4" xfId="2742"/>
    <cellStyle name="40% - Accent2 3 3 4 2" xfId="4689"/>
    <cellStyle name="40% - Accent2 3 3 4 3" xfId="5531"/>
    <cellStyle name="40% - Accent2 3 3 4 4" xfId="6214"/>
    <cellStyle name="40% - Accent2 3 3 5" xfId="3545"/>
    <cellStyle name="40% - Accent2 3 3 6" xfId="3460"/>
    <cellStyle name="40% - Accent2 3 3 7" xfId="4447"/>
    <cellStyle name="40% - Accent2 3 4" xfId="1742"/>
    <cellStyle name="40% - Accent2 3 4 2" xfId="2208"/>
    <cellStyle name="40% - Accent2 3 4 2 2" xfId="3152"/>
    <cellStyle name="40% - Accent2 3 4 2 2 2" xfId="5042"/>
    <cellStyle name="40% - Accent2 3 4 2 2 3" xfId="5841"/>
    <cellStyle name="40% - Accent2 3 4 2 2 4" xfId="6471"/>
    <cellStyle name="40% - Accent2 3 4 2 3" xfId="4294"/>
    <cellStyle name="40% - Accent2 3 4 2 4" xfId="5204"/>
    <cellStyle name="40% - Accent2 3 4 2 5" xfId="6003"/>
    <cellStyle name="40% - Accent2 3 4 3" xfId="2447"/>
    <cellStyle name="40% - Accent2 3 4 3 2" xfId="3239"/>
    <cellStyle name="40% - Accent2 3 4 3 2 2" xfId="5129"/>
    <cellStyle name="40% - Accent2 3 4 3 2 3" xfId="5928"/>
    <cellStyle name="40% - Accent2 3 4 3 2 4" xfId="6558"/>
    <cellStyle name="40% - Accent2 3 4 3 3" xfId="4470"/>
    <cellStyle name="40% - Accent2 3 4 3 4" xfId="5348"/>
    <cellStyle name="40% - Accent2 3 4 3 5" xfId="6090"/>
    <cellStyle name="40% - Accent2 3 4 4" xfId="2774"/>
    <cellStyle name="40% - Accent2 3 4 4 2" xfId="4721"/>
    <cellStyle name="40% - Accent2 3 4 4 3" xfId="5563"/>
    <cellStyle name="40% - Accent2 3 4 4 4" xfId="6246"/>
    <cellStyle name="40% - Accent2 3 4 5" xfId="3865"/>
    <cellStyle name="40% - Accent2 3 4 6" xfId="3602"/>
    <cellStyle name="40% - Accent2 3 4 7" xfId="3428"/>
    <cellStyle name="40% - Accent2 3 5" xfId="1874"/>
    <cellStyle name="40% - Accent2 3 5 2" xfId="2299"/>
    <cellStyle name="40% - Accent2 3 5 2 2" xfId="3195"/>
    <cellStyle name="40% - Accent2 3 5 2 2 2" xfId="5085"/>
    <cellStyle name="40% - Accent2 3 5 2 2 3" xfId="5884"/>
    <cellStyle name="40% - Accent2 3 5 2 2 4" xfId="6514"/>
    <cellStyle name="40% - Accent2 3 5 2 3" xfId="4367"/>
    <cellStyle name="40% - Accent2 3 5 2 4" xfId="5265"/>
    <cellStyle name="40% - Accent2 3 5 2 5" xfId="6046"/>
    <cellStyle name="40% - Accent2 3 5 3" xfId="2534"/>
    <cellStyle name="40% - Accent2 3 5 3 2" xfId="3278"/>
    <cellStyle name="40% - Accent2 3 5 3 2 2" xfId="5168"/>
    <cellStyle name="40% - Accent2 3 5 3 2 3" xfId="5967"/>
    <cellStyle name="40% - Accent2 3 5 3 2 4" xfId="6597"/>
    <cellStyle name="40% - Accent2 3 5 3 3" xfId="4532"/>
    <cellStyle name="40% - Accent2 3 5 3 4" xfId="5401"/>
    <cellStyle name="40% - Accent2 3 5 3 5" xfId="6129"/>
    <cellStyle name="40% - Accent2 3 5 4" xfId="2861"/>
    <cellStyle name="40% - Accent2 3 5 4 2" xfId="4788"/>
    <cellStyle name="40% - Accent2 3 5 4 3" xfId="5619"/>
    <cellStyle name="40% - Accent2 3 5 4 4" xfId="6285"/>
    <cellStyle name="40% - Accent2 3 5 5" xfId="3980"/>
    <cellStyle name="40% - Accent2 3 5 6" xfId="4424"/>
    <cellStyle name="40% - Accent2 3 5 7" xfId="5312"/>
    <cellStyle name="40% - Accent2 3 6" xfId="1759"/>
    <cellStyle name="40% - Accent2 3 6 2" xfId="2222"/>
    <cellStyle name="40% - Accent2 3 6 2 2" xfId="3166"/>
    <cellStyle name="40% - Accent2 3 6 2 2 2" xfId="5056"/>
    <cellStyle name="40% - Accent2 3 6 2 2 3" xfId="5855"/>
    <cellStyle name="40% - Accent2 3 6 2 2 4" xfId="6485"/>
    <cellStyle name="40% - Accent2 3 6 2 3" xfId="4308"/>
    <cellStyle name="40% - Accent2 3 6 2 4" xfId="5218"/>
    <cellStyle name="40% - Accent2 3 6 2 5" xfId="6017"/>
    <cellStyle name="40% - Accent2 3 6 3" xfId="2460"/>
    <cellStyle name="40% - Accent2 3 6 3 2" xfId="3252"/>
    <cellStyle name="40% - Accent2 3 6 3 2 2" xfId="5142"/>
    <cellStyle name="40% - Accent2 3 6 3 2 3" xfId="5941"/>
    <cellStyle name="40% - Accent2 3 6 3 2 4" xfId="6571"/>
    <cellStyle name="40% - Accent2 3 6 3 3" xfId="4483"/>
    <cellStyle name="40% - Accent2 3 6 3 4" xfId="5361"/>
    <cellStyle name="40% - Accent2 3 6 3 5" xfId="6103"/>
    <cellStyle name="40% - Accent2 3 6 4" xfId="2787"/>
    <cellStyle name="40% - Accent2 3 6 4 2" xfId="4734"/>
    <cellStyle name="40% - Accent2 3 6 4 3" xfId="5576"/>
    <cellStyle name="40% - Accent2 3 6 4 4" xfId="6259"/>
    <cellStyle name="40% - Accent2 3 6 5" xfId="3881"/>
    <cellStyle name="40% - Accent2 3 6 6" xfId="4425"/>
    <cellStyle name="40% - Accent2 3 6 7" xfId="5313"/>
    <cellStyle name="40% - Accent2 3 7" xfId="2026"/>
    <cellStyle name="40% - Accent2 3 7 2" xfId="3005"/>
    <cellStyle name="40% - Accent2 3 7 2 2" xfId="4895"/>
    <cellStyle name="40% - Accent2 3 7 2 3" xfId="5694"/>
    <cellStyle name="40% - Accent2 3 7 2 4" xfId="6324"/>
    <cellStyle name="40% - Accent2 3 7 3" xfId="4130"/>
    <cellStyle name="40% - Accent2 3 7 4" xfId="3829"/>
    <cellStyle name="40% - Accent2 3 7 5" xfId="3698"/>
    <cellStyle name="40% - Accent2 3 8" xfId="2170"/>
    <cellStyle name="40% - Accent2 3 8 2" xfId="3117"/>
    <cellStyle name="40% - Accent2 3 8 2 2" xfId="5007"/>
    <cellStyle name="40% - Accent2 3 8 2 3" xfId="5806"/>
    <cellStyle name="40% - Accent2 3 8 2 4" xfId="6436"/>
    <cellStyle name="40% - Accent2 3 8 3" xfId="4258"/>
    <cellStyle name="40% - Accent2 3 8 4" xfId="3347"/>
    <cellStyle name="40% - Accent2 3 8 5" xfId="3495"/>
    <cellStyle name="40% - Accent2 3 9" xfId="2678"/>
    <cellStyle name="40% - Accent2 3 9 2" xfId="4634"/>
    <cellStyle name="40% - Accent2 3 9 3" xfId="5477"/>
    <cellStyle name="40% - Accent2 3 9 4" xfId="6167"/>
    <cellStyle name="40% - Accent2 4" xfId="710"/>
    <cellStyle name="40% - Accent2 4 2" xfId="969"/>
    <cellStyle name="40% - Accent2 4 3" xfId="11803"/>
    <cellStyle name="40% - Accent2 5" xfId="6860"/>
    <cellStyle name="40% - Accent2 6" xfId="7689"/>
    <cellStyle name="40% - Accent2 7" xfId="7357"/>
    <cellStyle name="40% - Accent2 8" xfId="7236"/>
    <cellStyle name="40% - Accent2 9" xfId="6959"/>
    <cellStyle name="40% - Accent3 10" xfId="7669"/>
    <cellStyle name="40% - Accent3 11" xfId="7228"/>
    <cellStyle name="40% - Accent3 12" xfId="7324"/>
    <cellStyle name="40% - Accent3 13" xfId="7821"/>
    <cellStyle name="40% - Accent3 2" xfId="173"/>
    <cellStyle name="40% - Accent3 2 10" xfId="3325"/>
    <cellStyle name="40% - Accent3 2 11" xfId="3759"/>
    <cellStyle name="40% - Accent3 2 12" xfId="3868"/>
    <cellStyle name="40% - Accent3 2 13" xfId="945"/>
    <cellStyle name="40% - Accent3 2 14" xfId="6850"/>
    <cellStyle name="40% - Accent3 2 15" xfId="7153"/>
    <cellStyle name="40% - Accent3 2 16" xfId="7440"/>
    <cellStyle name="40% - Accent3 2 17" xfId="7428"/>
    <cellStyle name="40% - Accent3 2 18" xfId="7441"/>
    <cellStyle name="40% - Accent3 2 19" xfId="7402"/>
    <cellStyle name="40% - Accent3 2 2" xfId="749"/>
    <cellStyle name="40% - Accent3 2 2 2" xfId="2100"/>
    <cellStyle name="40% - Accent3 2 2 2 2" xfId="3051"/>
    <cellStyle name="40% - Accent3 2 2 2 2 2" xfId="4941"/>
    <cellStyle name="40% - Accent3 2 2 2 2 3" xfId="5740"/>
    <cellStyle name="40% - Accent3 2 2 2 2 4" xfId="6370"/>
    <cellStyle name="40% - Accent3 2 2 2 3" xfId="4189"/>
    <cellStyle name="40% - Accent3 2 2 2 4" xfId="4592"/>
    <cellStyle name="40% - Accent3 2 2 2 5" xfId="5444"/>
    <cellStyle name="40% - Accent3 2 2 3" xfId="2053"/>
    <cellStyle name="40% - Accent3 2 2 3 2" xfId="3021"/>
    <cellStyle name="40% - Accent3 2 2 3 2 2" xfId="4911"/>
    <cellStyle name="40% - Accent3 2 2 3 2 3" xfId="5710"/>
    <cellStyle name="40% - Accent3 2 2 3 2 4" xfId="6340"/>
    <cellStyle name="40% - Accent3 2 2 3 3" xfId="4150"/>
    <cellStyle name="40% - Accent3 2 2 3 4" xfId="4403"/>
    <cellStyle name="40% - Accent3 2 2 3 5" xfId="5297"/>
    <cellStyle name="40% - Accent3 2 2 4" xfId="2723"/>
    <cellStyle name="40% - Accent3 2 2 4 2" xfId="4669"/>
    <cellStyle name="40% - Accent3 2 2 4 3" xfId="5511"/>
    <cellStyle name="40% - Accent3 2 2 4 4" xfId="6194"/>
    <cellStyle name="40% - Accent3 2 2 5" xfId="3517"/>
    <cellStyle name="40% - Accent3 2 2 6" xfId="3638"/>
    <cellStyle name="40% - Accent3 2 2 7" xfId="4412"/>
    <cellStyle name="40% - Accent3 2 2 8" xfId="1169"/>
    <cellStyle name="40% - Accent3 2 2 9" xfId="11859"/>
    <cellStyle name="40% - Accent3 2 20" xfId="6942"/>
    <cellStyle name="40% - Accent3 2 21" xfId="7462"/>
    <cellStyle name="40% - Accent3 2 22" xfId="7436"/>
    <cellStyle name="40% - Accent3 2 23" xfId="9952"/>
    <cellStyle name="40% - Accent3 2 3" xfId="1111"/>
    <cellStyle name="40% - Accent3 2 3 2" xfId="2121"/>
    <cellStyle name="40% - Accent3 2 3 2 2" xfId="3073"/>
    <cellStyle name="40% - Accent3 2 3 2 2 2" xfId="4963"/>
    <cellStyle name="40% - Accent3 2 3 2 2 3" xfId="5762"/>
    <cellStyle name="40% - Accent3 2 3 2 2 4" xfId="6392"/>
    <cellStyle name="40% - Accent3 2 3 2 3" xfId="4211"/>
    <cellStyle name="40% - Accent3 2 3 2 4" xfId="4754"/>
    <cellStyle name="40% - Accent3 2 3 2 5" xfId="5593"/>
    <cellStyle name="40% - Accent3 2 3 3" xfId="2140"/>
    <cellStyle name="40% - Accent3 2 3 3 2" xfId="3092"/>
    <cellStyle name="40% - Accent3 2 3 3 2 2" xfId="4982"/>
    <cellStyle name="40% - Accent3 2 3 3 2 3" xfId="5781"/>
    <cellStyle name="40% - Accent3 2 3 3 2 4" xfId="6411"/>
    <cellStyle name="40% - Accent3 2 3 3 3" xfId="4230"/>
    <cellStyle name="40% - Accent3 2 3 3 4" xfId="3374"/>
    <cellStyle name="40% - Accent3 2 3 3 5" xfId="3811"/>
    <cellStyle name="40% - Accent3 2 3 4" xfId="2741"/>
    <cellStyle name="40% - Accent3 2 3 4 2" xfId="4688"/>
    <cellStyle name="40% - Accent3 2 3 4 3" xfId="5530"/>
    <cellStyle name="40% - Accent3 2 3 4 4" xfId="6213"/>
    <cellStyle name="40% - Accent3 2 3 5" xfId="3544"/>
    <cellStyle name="40% - Accent3 2 3 6" xfId="3461"/>
    <cellStyle name="40% - Accent3 2 3 7" xfId="4847"/>
    <cellStyle name="40% - Accent3 2 4" xfId="1743"/>
    <cellStyle name="40% - Accent3 2 4 2" xfId="2209"/>
    <cellStyle name="40% - Accent3 2 4 2 2" xfId="3153"/>
    <cellStyle name="40% - Accent3 2 4 2 2 2" xfId="5043"/>
    <cellStyle name="40% - Accent3 2 4 2 2 3" xfId="5842"/>
    <cellStyle name="40% - Accent3 2 4 2 2 4" xfId="6472"/>
    <cellStyle name="40% - Accent3 2 4 2 3" xfId="4295"/>
    <cellStyle name="40% - Accent3 2 4 2 4" xfId="5205"/>
    <cellStyle name="40% - Accent3 2 4 2 5" xfId="6004"/>
    <cellStyle name="40% - Accent3 2 4 3" xfId="2448"/>
    <cellStyle name="40% - Accent3 2 4 3 2" xfId="3240"/>
    <cellStyle name="40% - Accent3 2 4 3 2 2" xfId="5130"/>
    <cellStyle name="40% - Accent3 2 4 3 2 3" xfId="5929"/>
    <cellStyle name="40% - Accent3 2 4 3 2 4" xfId="6559"/>
    <cellStyle name="40% - Accent3 2 4 3 3" xfId="4471"/>
    <cellStyle name="40% - Accent3 2 4 3 4" xfId="5349"/>
    <cellStyle name="40% - Accent3 2 4 3 5" xfId="6091"/>
    <cellStyle name="40% - Accent3 2 4 4" xfId="2775"/>
    <cellStyle name="40% - Accent3 2 4 4 2" xfId="4722"/>
    <cellStyle name="40% - Accent3 2 4 4 3" xfId="5564"/>
    <cellStyle name="40% - Accent3 2 4 4 4" xfId="6247"/>
    <cellStyle name="40% - Accent3 2 4 5" xfId="3866"/>
    <cellStyle name="40% - Accent3 2 4 6" xfId="3597"/>
    <cellStyle name="40% - Accent3 2 4 7" xfId="4501"/>
    <cellStyle name="40% - Accent3 2 5" xfId="1870"/>
    <cellStyle name="40% - Accent3 2 5 2" xfId="2296"/>
    <cellStyle name="40% - Accent3 2 5 2 2" xfId="3193"/>
    <cellStyle name="40% - Accent3 2 5 2 2 2" xfId="5083"/>
    <cellStyle name="40% - Accent3 2 5 2 2 3" xfId="5882"/>
    <cellStyle name="40% - Accent3 2 5 2 2 4" xfId="6512"/>
    <cellStyle name="40% - Accent3 2 5 2 3" xfId="4365"/>
    <cellStyle name="40% - Accent3 2 5 2 4" xfId="5263"/>
    <cellStyle name="40% - Accent3 2 5 2 5" xfId="6044"/>
    <cellStyle name="40% - Accent3 2 5 3" xfId="2531"/>
    <cellStyle name="40% - Accent3 2 5 3 2" xfId="3276"/>
    <cellStyle name="40% - Accent3 2 5 3 2 2" xfId="5166"/>
    <cellStyle name="40% - Accent3 2 5 3 2 3" xfId="5965"/>
    <cellStyle name="40% - Accent3 2 5 3 2 4" xfId="6595"/>
    <cellStyle name="40% - Accent3 2 5 3 3" xfId="4530"/>
    <cellStyle name="40% - Accent3 2 5 3 4" xfId="5399"/>
    <cellStyle name="40% - Accent3 2 5 3 5" xfId="6127"/>
    <cellStyle name="40% - Accent3 2 5 4" xfId="2858"/>
    <cellStyle name="40% - Accent3 2 5 4 2" xfId="4786"/>
    <cellStyle name="40% - Accent3 2 5 4 3" xfId="5617"/>
    <cellStyle name="40% - Accent3 2 5 4 4" xfId="6283"/>
    <cellStyle name="40% - Accent3 2 5 5" xfId="3976"/>
    <cellStyle name="40% - Accent3 2 5 6" xfId="4610"/>
    <cellStyle name="40% - Accent3 2 5 7" xfId="5456"/>
    <cellStyle name="40% - Accent3 2 6" xfId="1846"/>
    <cellStyle name="40% - Accent3 2 6 2" xfId="2276"/>
    <cellStyle name="40% - Accent3 2 6 2 2" xfId="3183"/>
    <cellStyle name="40% - Accent3 2 6 2 2 2" xfId="5073"/>
    <cellStyle name="40% - Accent3 2 6 2 2 3" xfId="5872"/>
    <cellStyle name="40% - Accent3 2 6 2 2 4" xfId="6502"/>
    <cellStyle name="40% - Accent3 2 6 2 3" xfId="4351"/>
    <cellStyle name="40% - Accent3 2 6 2 4" xfId="5251"/>
    <cellStyle name="40% - Accent3 2 6 2 5" xfId="6034"/>
    <cellStyle name="40% - Accent3 2 6 3" xfId="2512"/>
    <cellStyle name="40% - Accent3 2 6 3 2" xfId="3267"/>
    <cellStyle name="40% - Accent3 2 6 3 2 2" xfId="5157"/>
    <cellStyle name="40% - Accent3 2 6 3 2 3" xfId="5956"/>
    <cellStyle name="40% - Accent3 2 6 3 2 4" xfId="6586"/>
    <cellStyle name="40% - Accent3 2 6 3 3" xfId="4517"/>
    <cellStyle name="40% - Accent3 2 6 3 4" xfId="5388"/>
    <cellStyle name="40% - Accent3 2 6 3 5" xfId="6118"/>
    <cellStyle name="40% - Accent3 2 6 4" xfId="2839"/>
    <cellStyle name="40% - Accent3 2 6 4 2" xfId="4772"/>
    <cellStyle name="40% - Accent3 2 6 4 3" xfId="5606"/>
    <cellStyle name="40% - Accent3 2 6 4 4" xfId="6274"/>
    <cellStyle name="40% - Accent3 2 6 5" xfId="3954"/>
    <cellStyle name="40% - Accent3 2 6 6" xfId="4645"/>
    <cellStyle name="40% - Accent3 2 6 7" xfId="5488"/>
    <cellStyle name="40% - Accent3 2 7" xfId="2027"/>
    <cellStyle name="40% - Accent3 2 7 2" xfId="3006"/>
    <cellStyle name="40% - Accent3 2 7 2 2" xfId="4896"/>
    <cellStyle name="40% - Accent3 2 7 2 3" xfId="5695"/>
    <cellStyle name="40% - Accent3 2 7 2 4" xfId="6325"/>
    <cellStyle name="40% - Accent3 2 7 3" xfId="4131"/>
    <cellStyle name="40% - Accent3 2 7 4" xfId="3801"/>
    <cellStyle name="40% - Accent3 2 7 5" xfId="4845"/>
    <cellStyle name="40% - Accent3 2 8" xfId="2303"/>
    <cellStyle name="40% - Accent3 2 8 2" xfId="3198"/>
    <cellStyle name="40% - Accent3 2 8 2 2" xfId="5088"/>
    <cellStyle name="40% - Accent3 2 8 2 3" xfId="5887"/>
    <cellStyle name="40% - Accent3 2 8 2 4" xfId="6517"/>
    <cellStyle name="40% - Accent3 2 8 3" xfId="4371"/>
    <cellStyle name="40% - Accent3 2 8 4" xfId="5269"/>
    <cellStyle name="40% - Accent3 2 8 5" xfId="6049"/>
    <cellStyle name="40% - Accent3 2 9" xfId="2679"/>
    <cellStyle name="40% - Accent3 2 9 2" xfId="4635"/>
    <cellStyle name="40% - Accent3 2 9 3" xfId="5478"/>
    <cellStyle name="40% - Accent3 2 9 4" xfId="6168"/>
    <cellStyle name="40% - Accent3 3" xfId="750"/>
    <cellStyle name="40% - Accent3 3 10" xfId="3326"/>
    <cellStyle name="40% - Accent3 3 11" xfId="3753"/>
    <cellStyle name="40% - Accent3 3 12" xfId="4758"/>
    <cellStyle name="40% - Accent3 3 13" xfId="1168"/>
    <cellStyle name="40% - Accent3 3 2" xfId="1145"/>
    <cellStyle name="40% - Accent3 3 2 2" xfId="2101"/>
    <cellStyle name="40% - Accent3 3 2 2 2" xfId="3052"/>
    <cellStyle name="40% - Accent3 3 2 2 2 2" xfId="4942"/>
    <cellStyle name="40% - Accent3 3 2 2 2 3" xfId="5741"/>
    <cellStyle name="40% - Accent3 3 2 2 2 4" xfId="6371"/>
    <cellStyle name="40% - Accent3 3 2 2 3" xfId="4190"/>
    <cellStyle name="40% - Accent3 3 2 2 4" xfId="4430"/>
    <cellStyle name="40% - Accent3 3 2 2 5" xfId="5315"/>
    <cellStyle name="40% - Accent3 3 2 3" xfId="2052"/>
    <cellStyle name="40% - Accent3 3 2 3 2" xfId="3020"/>
    <cellStyle name="40% - Accent3 3 2 3 2 2" xfId="4910"/>
    <cellStyle name="40% - Accent3 3 2 3 2 3" xfId="5709"/>
    <cellStyle name="40% - Accent3 3 2 3 2 4" xfId="6339"/>
    <cellStyle name="40% - Accent3 3 2 3 3" xfId="4149"/>
    <cellStyle name="40% - Accent3 3 2 3 4" xfId="4565"/>
    <cellStyle name="40% - Accent3 3 2 3 5" xfId="5426"/>
    <cellStyle name="40% - Accent3 3 2 4" xfId="2724"/>
    <cellStyle name="40% - Accent3 3 2 4 2" xfId="4670"/>
    <cellStyle name="40% - Accent3 3 2 4 3" xfId="5512"/>
    <cellStyle name="40% - Accent3 3 2 4 4" xfId="6195"/>
    <cellStyle name="40% - Accent3 3 2 5" xfId="3518"/>
    <cellStyle name="40% - Accent3 3 2 6" xfId="3482"/>
    <cellStyle name="40% - Accent3 3 2 7" xfId="3758"/>
    <cellStyle name="40% - Accent3 3 3" xfId="1053"/>
    <cellStyle name="40% - Accent3 3 3 2" xfId="2120"/>
    <cellStyle name="40% - Accent3 3 3 2 2" xfId="3072"/>
    <cellStyle name="40% - Accent3 3 3 2 2 2" xfId="4962"/>
    <cellStyle name="40% - Accent3 3 3 2 2 3" xfId="5761"/>
    <cellStyle name="40% - Accent3 3 3 2 2 4" xfId="6391"/>
    <cellStyle name="40% - Accent3 3 3 2 3" xfId="4210"/>
    <cellStyle name="40% - Accent3 3 3 2 4" xfId="4338"/>
    <cellStyle name="40% - Accent3 3 3 2 5" xfId="5242"/>
    <cellStyle name="40% - Accent3 3 3 3" xfId="2143"/>
    <cellStyle name="40% - Accent3 3 3 3 2" xfId="3095"/>
    <cellStyle name="40% - Accent3 3 3 3 2 2" xfId="4985"/>
    <cellStyle name="40% - Accent3 3 3 3 2 3" xfId="5784"/>
    <cellStyle name="40% - Accent3 3 3 3 2 4" xfId="6414"/>
    <cellStyle name="40% - Accent3 3 3 3 3" xfId="4233"/>
    <cellStyle name="40% - Accent3 3 3 3 4" xfId="3371"/>
    <cellStyle name="40% - Accent3 3 3 3 5" xfId="4329"/>
    <cellStyle name="40% - Accent3 3 3 4" xfId="2740"/>
    <cellStyle name="40% - Accent3 3 3 4 2" xfId="4687"/>
    <cellStyle name="40% - Accent3 3 3 4 3" xfId="5529"/>
    <cellStyle name="40% - Accent3 3 3 4 4" xfId="6212"/>
    <cellStyle name="40% - Accent3 3 3 5" xfId="3543"/>
    <cellStyle name="40% - Accent3 3 3 6" xfId="3462"/>
    <cellStyle name="40% - Accent3 3 3 7" xfId="4590"/>
    <cellStyle name="40% - Accent3 3 4" xfId="1744"/>
    <cellStyle name="40% - Accent3 3 4 2" xfId="2210"/>
    <cellStyle name="40% - Accent3 3 4 2 2" xfId="3154"/>
    <cellStyle name="40% - Accent3 3 4 2 2 2" xfId="5044"/>
    <cellStyle name="40% - Accent3 3 4 2 2 3" xfId="5843"/>
    <cellStyle name="40% - Accent3 3 4 2 2 4" xfId="6473"/>
    <cellStyle name="40% - Accent3 3 4 2 3" xfId="4296"/>
    <cellStyle name="40% - Accent3 3 4 2 4" xfId="5206"/>
    <cellStyle name="40% - Accent3 3 4 2 5" xfId="6005"/>
    <cellStyle name="40% - Accent3 3 4 3" xfId="2449"/>
    <cellStyle name="40% - Accent3 3 4 3 2" xfId="3241"/>
    <cellStyle name="40% - Accent3 3 4 3 2 2" xfId="5131"/>
    <cellStyle name="40% - Accent3 3 4 3 2 3" xfId="5930"/>
    <cellStyle name="40% - Accent3 3 4 3 2 4" xfId="6560"/>
    <cellStyle name="40% - Accent3 3 4 3 3" xfId="4472"/>
    <cellStyle name="40% - Accent3 3 4 3 4" xfId="5350"/>
    <cellStyle name="40% - Accent3 3 4 3 5" xfId="6092"/>
    <cellStyle name="40% - Accent3 3 4 4" xfId="2776"/>
    <cellStyle name="40% - Accent3 3 4 4 2" xfId="4723"/>
    <cellStyle name="40% - Accent3 3 4 4 3" xfId="5565"/>
    <cellStyle name="40% - Accent3 3 4 4 4" xfId="6248"/>
    <cellStyle name="40% - Accent3 3 4 5" xfId="3867"/>
    <cellStyle name="40% - Accent3 3 4 6" xfId="3403"/>
    <cellStyle name="40% - Accent3 3 4 7" xfId="4650"/>
    <cellStyle name="40% - Accent3 3 5" xfId="1867"/>
    <cellStyle name="40% - Accent3 3 5 2" xfId="2294"/>
    <cellStyle name="40% - Accent3 3 5 2 2" xfId="3192"/>
    <cellStyle name="40% - Accent3 3 5 2 2 2" xfId="5082"/>
    <cellStyle name="40% - Accent3 3 5 2 2 3" xfId="5881"/>
    <cellStyle name="40% - Accent3 3 5 2 2 4" xfId="6511"/>
    <cellStyle name="40% - Accent3 3 5 2 3" xfId="4364"/>
    <cellStyle name="40% - Accent3 3 5 2 4" xfId="5262"/>
    <cellStyle name="40% - Accent3 3 5 2 5" xfId="6043"/>
    <cellStyle name="40% - Accent3 3 5 3" xfId="2529"/>
    <cellStyle name="40% - Accent3 3 5 3 2" xfId="3275"/>
    <cellStyle name="40% - Accent3 3 5 3 2 2" xfId="5165"/>
    <cellStyle name="40% - Accent3 3 5 3 2 3" xfId="5964"/>
    <cellStyle name="40% - Accent3 3 5 3 2 4" xfId="6594"/>
    <cellStyle name="40% - Accent3 3 5 3 3" xfId="4528"/>
    <cellStyle name="40% - Accent3 3 5 3 4" xfId="5398"/>
    <cellStyle name="40% - Accent3 3 5 3 5" xfId="6126"/>
    <cellStyle name="40% - Accent3 3 5 4" xfId="2856"/>
    <cellStyle name="40% - Accent3 3 5 4 2" xfId="4784"/>
    <cellStyle name="40% - Accent3 3 5 4 3" xfId="5616"/>
    <cellStyle name="40% - Accent3 3 5 4 4" xfId="6282"/>
    <cellStyle name="40% - Accent3 3 5 5" xfId="3974"/>
    <cellStyle name="40% - Accent3 3 5 6" xfId="3594"/>
    <cellStyle name="40% - Accent3 3 5 7" xfId="4556"/>
    <cellStyle name="40% - Accent3 3 6" xfId="1863"/>
    <cellStyle name="40% - Accent3 3 6 2" xfId="2290"/>
    <cellStyle name="40% - Accent3 3 6 2 2" xfId="3189"/>
    <cellStyle name="40% - Accent3 3 6 2 2 2" xfId="5079"/>
    <cellStyle name="40% - Accent3 3 6 2 2 3" xfId="5878"/>
    <cellStyle name="40% - Accent3 3 6 2 2 4" xfId="6508"/>
    <cellStyle name="40% - Accent3 3 6 2 3" xfId="4360"/>
    <cellStyle name="40% - Accent3 3 6 2 4" xfId="5258"/>
    <cellStyle name="40% - Accent3 3 6 2 5" xfId="6040"/>
    <cellStyle name="40% - Accent3 3 6 3" xfId="2526"/>
    <cellStyle name="40% - Accent3 3 6 3 2" xfId="3273"/>
    <cellStyle name="40% - Accent3 3 6 3 2 2" xfId="5163"/>
    <cellStyle name="40% - Accent3 3 6 3 2 3" xfId="5962"/>
    <cellStyle name="40% - Accent3 3 6 3 2 4" xfId="6592"/>
    <cellStyle name="40% - Accent3 3 6 3 3" xfId="4525"/>
    <cellStyle name="40% - Accent3 3 6 3 4" xfId="5395"/>
    <cellStyle name="40% - Accent3 3 6 3 5" xfId="6124"/>
    <cellStyle name="40% - Accent3 3 6 4" xfId="2853"/>
    <cellStyle name="40% - Accent3 3 6 4 2" xfId="4781"/>
    <cellStyle name="40% - Accent3 3 6 4 3" xfId="5613"/>
    <cellStyle name="40% - Accent3 3 6 4 4" xfId="6280"/>
    <cellStyle name="40% - Accent3 3 6 5" xfId="3971"/>
    <cellStyle name="40% - Accent3 3 6 6" xfId="3395"/>
    <cellStyle name="40% - Accent3 3 6 7" xfId="3794"/>
    <cellStyle name="40% - Accent3 3 7" xfId="2028"/>
    <cellStyle name="40% - Accent3 3 7 2" xfId="3007"/>
    <cellStyle name="40% - Accent3 3 7 2 2" xfId="4897"/>
    <cellStyle name="40% - Accent3 3 7 2 3" xfId="5696"/>
    <cellStyle name="40% - Accent3 3 7 2 4" xfId="6326"/>
    <cellStyle name="40% - Accent3 3 7 3" xfId="4132"/>
    <cellStyle name="40% - Accent3 3 7 4" xfId="3577"/>
    <cellStyle name="40% - Accent3 3 7 5" xfId="3432"/>
    <cellStyle name="40% - Accent3 3 8" xfId="2234"/>
    <cellStyle name="40% - Accent3 3 8 2" xfId="3177"/>
    <cellStyle name="40% - Accent3 3 8 2 2" xfId="5067"/>
    <cellStyle name="40% - Accent3 3 8 2 3" xfId="5866"/>
    <cellStyle name="40% - Accent3 3 8 2 4" xfId="6496"/>
    <cellStyle name="40% - Accent3 3 8 3" xfId="4319"/>
    <cellStyle name="40% - Accent3 3 8 4" xfId="5229"/>
    <cellStyle name="40% - Accent3 3 8 5" xfId="6028"/>
    <cellStyle name="40% - Accent3 3 9" xfId="2680"/>
    <cellStyle name="40% - Accent3 3 9 2" xfId="4636"/>
    <cellStyle name="40% - Accent3 3 9 3" xfId="5479"/>
    <cellStyle name="40% - Accent3 3 9 4" xfId="6169"/>
    <cellStyle name="40% - Accent3 4" xfId="714"/>
    <cellStyle name="40% - Accent3 4 2" xfId="956"/>
    <cellStyle name="40% - Accent3 4 3" xfId="11807"/>
    <cellStyle name="40% - Accent3 5" xfId="6854"/>
    <cellStyle name="40% - Accent3 6" xfId="7658"/>
    <cellStyle name="40% - Accent3 7" xfId="6956"/>
    <cellStyle name="40% - Accent3 8" xfId="7467"/>
    <cellStyle name="40% - Accent3 9" xfId="7475"/>
    <cellStyle name="40% - Accent4 10" xfId="7094"/>
    <cellStyle name="40% - Accent4 11" xfId="7348"/>
    <cellStyle name="40% - Accent4 12" xfId="7105"/>
    <cellStyle name="40% - Accent4 13" xfId="6772"/>
    <cellStyle name="40% - Accent4 2" xfId="174"/>
    <cellStyle name="40% - Accent4 2 10" xfId="3328"/>
    <cellStyle name="40% - Accent4 2 11" xfId="3984"/>
    <cellStyle name="40% - Accent4 2 12" xfId="3813"/>
    <cellStyle name="40% - Accent4 2 13" xfId="1318"/>
    <cellStyle name="40% - Accent4 2 14" xfId="6844"/>
    <cellStyle name="40% - Accent4 2 15" xfId="7513"/>
    <cellStyle name="40% - Accent4 2 16" xfId="7506"/>
    <cellStyle name="40% - Accent4 2 17" xfId="7605"/>
    <cellStyle name="40% - Accent4 2 18" xfId="7168"/>
    <cellStyle name="40% - Accent4 2 19" xfId="7396"/>
    <cellStyle name="40% - Accent4 2 2" xfId="751"/>
    <cellStyle name="40% - Accent4 2 2 2" xfId="2102"/>
    <cellStyle name="40% - Accent4 2 2 2 2" xfId="3053"/>
    <cellStyle name="40% - Accent4 2 2 2 2 2" xfId="4943"/>
    <cellStyle name="40% - Accent4 2 2 2 2 3" xfId="5742"/>
    <cellStyle name="40% - Accent4 2 2 2 2 4" xfId="6372"/>
    <cellStyle name="40% - Accent4 2 2 2 3" xfId="4191"/>
    <cellStyle name="40% - Accent4 2 2 2 4" xfId="4820"/>
    <cellStyle name="40% - Accent4 2 2 2 5" xfId="5644"/>
    <cellStyle name="40% - Accent4 2 2 3" xfId="2051"/>
    <cellStyle name="40% - Accent4 2 2 3 2" xfId="3019"/>
    <cellStyle name="40% - Accent4 2 2 3 2 2" xfId="4909"/>
    <cellStyle name="40% - Accent4 2 2 3 2 3" xfId="5708"/>
    <cellStyle name="40% - Accent4 2 2 3 2 4" xfId="6338"/>
    <cellStyle name="40% - Accent4 2 2 3 3" xfId="4148"/>
    <cellStyle name="40% - Accent4 2 2 3 4" xfId="4821"/>
    <cellStyle name="40% - Accent4 2 2 3 5" xfId="5645"/>
    <cellStyle name="40% - Accent4 2 2 4" xfId="2725"/>
    <cellStyle name="40% - Accent4 2 2 4 2" xfId="4671"/>
    <cellStyle name="40% - Accent4 2 2 4 3" xfId="5513"/>
    <cellStyle name="40% - Accent4 2 2 4 4" xfId="6196"/>
    <cellStyle name="40% - Accent4 2 2 5" xfId="3519"/>
    <cellStyle name="40% - Accent4 2 2 6" xfId="3481"/>
    <cellStyle name="40% - Accent4 2 2 7" xfId="3763"/>
    <cellStyle name="40% - Accent4 2 2 8" xfId="1167"/>
    <cellStyle name="40% - Accent4 2 2 9" xfId="11863"/>
    <cellStyle name="40% - Accent4 2 20" xfId="7525"/>
    <cellStyle name="40% - Accent4 2 21" xfId="7182"/>
    <cellStyle name="40% - Accent4 2 22" xfId="7593"/>
    <cellStyle name="40% - Accent4 2 23" xfId="9953"/>
    <cellStyle name="40% - Accent4 2 3" xfId="1106"/>
    <cellStyle name="40% - Accent4 2 3 2" xfId="2119"/>
    <cellStyle name="40% - Accent4 2 3 2 2" xfId="3071"/>
    <cellStyle name="40% - Accent4 2 3 2 2 2" xfId="4961"/>
    <cellStyle name="40% - Accent4 2 3 2 2 3" xfId="5760"/>
    <cellStyle name="40% - Accent4 2 3 2 2 4" xfId="6390"/>
    <cellStyle name="40% - Accent4 2 3 2 3" xfId="4209"/>
    <cellStyle name="40% - Accent4 2 3 2 4" xfId="4507"/>
    <cellStyle name="40% - Accent4 2 3 2 5" xfId="5381"/>
    <cellStyle name="40% - Accent4 2 3 3" xfId="2179"/>
    <cellStyle name="40% - Accent4 2 3 3 2" xfId="3125"/>
    <cellStyle name="40% - Accent4 2 3 3 2 2" xfId="5015"/>
    <cellStyle name="40% - Accent4 2 3 3 2 3" xfId="5814"/>
    <cellStyle name="40% - Accent4 2 3 3 2 4" xfId="6444"/>
    <cellStyle name="40% - Accent4 2 3 3 3" xfId="4267"/>
    <cellStyle name="40% - Accent4 2 3 3 4" xfId="3338"/>
    <cellStyle name="40% - Accent4 2 3 3 5" xfId="3741"/>
    <cellStyle name="40% - Accent4 2 3 4" xfId="2739"/>
    <cellStyle name="40% - Accent4 2 3 4 2" xfId="4686"/>
    <cellStyle name="40% - Accent4 2 3 4 3" xfId="5528"/>
    <cellStyle name="40% - Accent4 2 3 4 4" xfId="6211"/>
    <cellStyle name="40% - Accent4 2 3 5" xfId="3542"/>
    <cellStyle name="40% - Accent4 2 3 6" xfId="3463"/>
    <cellStyle name="40% - Accent4 2 3 7" xfId="4428"/>
    <cellStyle name="40% - Accent4 2 4" xfId="1746"/>
    <cellStyle name="40% - Accent4 2 4 2" xfId="2211"/>
    <cellStyle name="40% - Accent4 2 4 2 2" xfId="3155"/>
    <cellStyle name="40% - Accent4 2 4 2 2 2" xfId="5045"/>
    <cellStyle name="40% - Accent4 2 4 2 2 3" xfId="5844"/>
    <cellStyle name="40% - Accent4 2 4 2 2 4" xfId="6474"/>
    <cellStyle name="40% - Accent4 2 4 2 3" xfId="4297"/>
    <cellStyle name="40% - Accent4 2 4 2 4" xfId="5207"/>
    <cellStyle name="40% - Accent4 2 4 2 5" xfId="6006"/>
    <cellStyle name="40% - Accent4 2 4 3" xfId="2450"/>
    <cellStyle name="40% - Accent4 2 4 3 2" xfId="3242"/>
    <cellStyle name="40% - Accent4 2 4 3 2 2" xfId="5132"/>
    <cellStyle name="40% - Accent4 2 4 3 2 3" xfId="5931"/>
    <cellStyle name="40% - Accent4 2 4 3 2 4" xfId="6561"/>
    <cellStyle name="40% - Accent4 2 4 3 3" xfId="4473"/>
    <cellStyle name="40% - Accent4 2 4 3 4" xfId="5351"/>
    <cellStyle name="40% - Accent4 2 4 3 5" xfId="6093"/>
    <cellStyle name="40% - Accent4 2 4 4" xfId="2777"/>
    <cellStyle name="40% - Accent4 2 4 4 2" xfId="4724"/>
    <cellStyle name="40% - Accent4 2 4 4 3" xfId="5566"/>
    <cellStyle name="40% - Accent4 2 4 4 4" xfId="6249"/>
    <cellStyle name="40% - Accent4 2 4 5" xfId="3869"/>
    <cellStyle name="40% - Accent4 2 4 6" xfId="3402"/>
    <cellStyle name="40% - Accent4 2 4 7" xfId="3809"/>
    <cellStyle name="40% - Accent4 2 5" xfId="1864"/>
    <cellStyle name="40% - Accent4 2 5 2" xfId="2291"/>
    <cellStyle name="40% - Accent4 2 5 2 2" xfId="3190"/>
    <cellStyle name="40% - Accent4 2 5 2 2 2" xfId="5080"/>
    <cellStyle name="40% - Accent4 2 5 2 2 3" xfId="5879"/>
    <cellStyle name="40% - Accent4 2 5 2 2 4" xfId="6509"/>
    <cellStyle name="40% - Accent4 2 5 2 3" xfId="4361"/>
    <cellStyle name="40% - Accent4 2 5 2 4" xfId="5259"/>
    <cellStyle name="40% - Accent4 2 5 2 5" xfId="6041"/>
    <cellStyle name="40% - Accent4 2 5 3" xfId="2527"/>
    <cellStyle name="40% - Accent4 2 5 3 2" xfId="3274"/>
    <cellStyle name="40% - Accent4 2 5 3 2 2" xfId="5164"/>
    <cellStyle name="40% - Accent4 2 5 3 2 3" xfId="5963"/>
    <cellStyle name="40% - Accent4 2 5 3 2 4" xfId="6593"/>
    <cellStyle name="40% - Accent4 2 5 3 3" xfId="4526"/>
    <cellStyle name="40% - Accent4 2 5 3 4" xfId="5396"/>
    <cellStyle name="40% - Accent4 2 5 3 5" xfId="6125"/>
    <cellStyle name="40% - Accent4 2 5 4" xfId="2854"/>
    <cellStyle name="40% - Accent4 2 5 4 2" xfId="4782"/>
    <cellStyle name="40% - Accent4 2 5 4 3" xfId="5614"/>
    <cellStyle name="40% - Accent4 2 5 4 4" xfId="6281"/>
    <cellStyle name="40% - Accent4 2 5 5" xfId="3972"/>
    <cellStyle name="40% - Accent4 2 5 6" xfId="3614"/>
    <cellStyle name="40% - Accent4 2 5 7" xfId="3892"/>
    <cellStyle name="40% - Accent4 2 6" xfId="1894"/>
    <cellStyle name="40% - Accent4 2 6 2" xfId="2317"/>
    <cellStyle name="40% - Accent4 2 6 2 2" xfId="3209"/>
    <cellStyle name="40% - Accent4 2 6 2 2 2" xfId="5099"/>
    <cellStyle name="40% - Accent4 2 6 2 2 3" xfId="5898"/>
    <cellStyle name="40% - Accent4 2 6 2 2 4" xfId="6528"/>
    <cellStyle name="40% - Accent4 2 6 2 3" xfId="4384"/>
    <cellStyle name="40% - Accent4 2 6 2 4" xfId="5282"/>
    <cellStyle name="40% - Accent4 2 6 2 5" xfId="6060"/>
    <cellStyle name="40% - Accent4 2 6 3" xfId="2549"/>
    <cellStyle name="40% - Accent4 2 6 3 2" xfId="3289"/>
    <cellStyle name="40% - Accent4 2 6 3 2 2" xfId="5179"/>
    <cellStyle name="40% - Accent4 2 6 3 2 3" xfId="5978"/>
    <cellStyle name="40% - Accent4 2 6 3 2 4" xfId="6608"/>
    <cellStyle name="40% - Accent4 2 6 3 3" xfId="4546"/>
    <cellStyle name="40% - Accent4 2 6 3 4" xfId="5415"/>
    <cellStyle name="40% - Accent4 2 6 3 5" xfId="6140"/>
    <cellStyle name="40% - Accent4 2 6 4" xfId="2876"/>
    <cellStyle name="40% - Accent4 2 6 4 2" xfId="4802"/>
    <cellStyle name="40% - Accent4 2 6 4 3" xfId="5633"/>
    <cellStyle name="40% - Accent4 2 6 4 4" xfId="6296"/>
    <cellStyle name="40% - Accent4 2 6 5" xfId="3998"/>
    <cellStyle name="40% - Accent4 2 6 6" xfId="3765"/>
    <cellStyle name="40% - Accent4 2 6 7" xfId="4855"/>
    <cellStyle name="40% - Accent4 2 7" xfId="2029"/>
    <cellStyle name="40% - Accent4 2 7 2" xfId="3008"/>
    <cellStyle name="40% - Accent4 2 7 2 2" xfId="4898"/>
    <cellStyle name="40% - Accent4 2 7 2 3" xfId="5697"/>
    <cellStyle name="40% - Accent4 2 7 2 4" xfId="6327"/>
    <cellStyle name="40% - Accent4 2 7 3" xfId="4133"/>
    <cellStyle name="40% - Accent4 2 7 4" xfId="3563"/>
    <cellStyle name="40% - Accent4 2 7 5" xfId="3442"/>
    <cellStyle name="40% - Accent4 2 8" xfId="2188"/>
    <cellStyle name="40% - Accent4 2 8 2" xfId="3133"/>
    <cellStyle name="40% - Accent4 2 8 2 2" xfId="5023"/>
    <cellStyle name="40% - Accent4 2 8 2 3" xfId="5822"/>
    <cellStyle name="40% - Accent4 2 8 2 4" xfId="6452"/>
    <cellStyle name="40% - Accent4 2 8 3" xfId="4275"/>
    <cellStyle name="40% - Accent4 2 8 4" xfId="3318"/>
    <cellStyle name="40% - Accent4 2 8 5" xfId="3789"/>
    <cellStyle name="40% - Accent4 2 9" xfId="2681"/>
    <cellStyle name="40% - Accent4 2 9 2" xfId="4637"/>
    <cellStyle name="40% - Accent4 2 9 3" xfId="5480"/>
    <cellStyle name="40% - Accent4 2 9 4" xfId="6170"/>
    <cellStyle name="40% - Accent4 3" xfId="752"/>
    <cellStyle name="40% - Accent4 3 10" xfId="3329"/>
    <cellStyle name="40% - Accent4 3 11" xfId="3910"/>
    <cellStyle name="40% - Accent4 3 12" xfId="3719"/>
    <cellStyle name="40% - Accent4 3 13" xfId="1166"/>
    <cellStyle name="40% - Accent4 3 2" xfId="986"/>
    <cellStyle name="40% - Accent4 3 2 2" xfId="2103"/>
    <cellStyle name="40% - Accent4 3 2 2 2" xfId="3054"/>
    <cellStyle name="40% - Accent4 3 2 2 2 2" xfId="4944"/>
    <cellStyle name="40% - Accent4 3 2 2 2 3" xfId="5743"/>
    <cellStyle name="40% - Accent4 3 2 2 2 4" xfId="6373"/>
    <cellStyle name="40% - Accent4 3 2 2 3" xfId="4192"/>
    <cellStyle name="40% - Accent4 3 2 2 4" xfId="4564"/>
    <cellStyle name="40% - Accent4 3 2 2 5" xfId="5425"/>
    <cellStyle name="40% - Accent4 3 2 3" xfId="2050"/>
    <cellStyle name="40% - Accent4 3 2 3 2" xfId="3018"/>
    <cellStyle name="40% - Accent4 3 2 3 2 2" xfId="4908"/>
    <cellStyle name="40% - Accent4 3 2 3 2 3" xfId="5707"/>
    <cellStyle name="40% - Accent4 3 2 3 2 4" xfId="6337"/>
    <cellStyle name="40% - Accent4 3 2 3 3" xfId="4147"/>
    <cellStyle name="40% - Accent4 3 2 3 4" xfId="4431"/>
    <cellStyle name="40% - Accent4 3 2 3 5" xfId="5316"/>
    <cellStyle name="40% - Accent4 3 2 4" xfId="2726"/>
    <cellStyle name="40% - Accent4 3 2 4 2" xfId="4672"/>
    <cellStyle name="40% - Accent4 3 2 4 3" xfId="5514"/>
    <cellStyle name="40% - Accent4 3 2 4 4" xfId="6197"/>
    <cellStyle name="40% - Accent4 3 2 5" xfId="3520"/>
    <cellStyle name="40% - Accent4 3 2 6" xfId="3480"/>
    <cellStyle name="40% - Accent4 3 2 7" xfId="3767"/>
    <cellStyle name="40% - Accent4 3 3" xfId="1040"/>
    <cellStyle name="40% - Accent4 3 3 2" xfId="2118"/>
    <cellStyle name="40% - Accent4 3 3 2 2" xfId="3070"/>
    <cellStyle name="40% - Accent4 3 3 2 2 2" xfId="4960"/>
    <cellStyle name="40% - Accent4 3 3 2 2 3" xfId="5759"/>
    <cellStyle name="40% - Accent4 3 3 2 2 4" xfId="6389"/>
    <cellStyle name="40% - Accent4 3 3 2 3" xfId="4208"/>
    <cellStyle name="40% - Accent4 3 3 2 4" xfId="4761"/>
    <cellStyle name="40% - Accent4 3 3 2 5" xfId="5598"/>
    <cellStyle name="40% - Accent4 3 3 3" xfId="2185"/>
    <cellStyle name="40% - Accent4 3 3 3 2" xfId="3130"/>
    <cellStyle name="40% - Accent4 3 3 3 2 2" xfId="5020"/>
    <cellStyle name="40% - Accent4 3 3 3 2 3" xfId="5819"/>
    <cellStyle name="40% - Accent4 3 3 3 2 4" xfId="6449"/>
    <cellStyle name="40% - Accent4 3 3 3 3" xfId="4272"/>
    <cellStyle name="40% - Accent4 3 3 3 4" xfId="3327"/>
    <cellStyle name="40% - Accent4 3 3 3 5" xfId="3879"/>
    <cellStyle name="40% - Accent4 3 3 4" xfId="2738"/>
    <cellStyle name="40% - Accent4 3 3 4 2" xfId="4685"/>
    <cellStyle name="40% - Accent4 3 3 4 3" xfId="5527"/>
    <cellStyle name="40% - Accent4 3 3 4 4" xfId="6210"/>
    <cellStyle name="40% - Accent4 3 3 5" xfId="3541"/>
    <cellStyle name="40% - Accent4 3 3 6" xfId="3464"/>
    <cellStyle name="40% - Accent4 3 3 7" xfId="4818"/>
    <cellStyle name="40% - Accent4 3 4" xfId="1747"/>
    <cellStyle name="40% - Accent4 3 4 2" xfId="2212"/>
    <cellStyle name="40% - Accent4 3 4 2 2" xfId="3156"/>
    <cellStyle name="40% - Accent4 3 4 2 2 2" xfId="5046"/>
    <cellStyle name="40% - Accent4 3 4 2 2 3" xfId="5845"/>
    <cellStyle name="40% - Accent4 3 4 2 2 4" xfId="6475"/>
    <cellStyle name="40% - Accent4 3 4 2 3" xfId="4298"/>
    <cellStyle name="40% - Accent4 3 4 2 4" xfId="5208"/>
    <cellStyle name="40% - Accent4 3 4 2 5" xfId="6007"/>
    <cellStyle name="40% - Accent4 3 4 3" xfId="2451"/>
    <cellStyle name="40% - Accent4 3 4 3 2" xfId="3243"/>
    <cellStyle name="40% - Accent4 3 4 3 2 2" xfId="5133"/>
    <cellStyle name="40% - Accent4 3 4 3 2 3" xfId="5932"/>
    <cellStyle name="40% - Accent4 3 4 3 2 4" xfId="6562"/>
    <cellStyle name="40% - Accent4 3 4 3 3" xfId="4474"/>
    <cellStyle name="40% - Accent4 3 4 3 4" xfId="5352"/>
    <cellStyle name="40% - Accent4 3 4 3 5" xfId="6094"/>
    <cellStyle name="40% - Accent4 3 4 4" xfId="2778"/>
    <cellStyle name="40% - Accent4 3 4 4 2" xfId="4725"/>
    <cellStyle name="40% - Accent4 3 4 4 3" xfId="5567"/>
    <cellStyle name="40% - Accent4 3 4 4 4" xfId="6250"/>
    <cellStyle name="40% - Accent4 3 4 5" xfId="3870"/>
    <cellStyle name="40% - Accent4 3 4 6" xfId="3401"/>
    <cellStyle name="40% - Accent4 3 4 7" xfId="3835"/>
    <cellStyle name="40% - Accent4 3 5" xfId="1860"/>
    <cellStyle name="40% - Accent4 3 5 2" xfId="2287"/>
    <cellStyle name="40% - Accent4 3 5 2 2" xfId="3188"/>
    <cellStyle name="40% - Accent4 3 5 2 2 2" xfId="5078"/>
    <cellStyle name="40% - Accent4 3 5 2 2 3" xfId="5877"/>
    <cellStyle name="40% - Accent4 3 5 2 2 4" xfId="6507"/>
    <cellStyle name="40% - Accent4 3 5 2 3" xfId="4358"/>
    <cellStyle name="40% - Accent4 3 5 2 4" xfId="5257"/>
    <cellStyle name="40% - Accent4 3 5 2 5" xfId="6039"/>
    <cellStyle name="40% - Accent4 3 5 3" xfId="2523"/>
    <cellStyle name="40% - Accent4 3 5 3 2" xfId="3272"/>
    <cellStyle name="40% - Accent4 3 5 3 2 2" xfId="5162"/>
    <cellStyle name="40% - Accent4 3 5 3 2 3" xfId="5961"/>
    <cellStyle name="40% - Accent4 3 5 3 2 4" xfId="6591"/>
    <cellStyle name="40% - Accent4 3 5 3 3" xfId="4524"/>
    <cellStyle name="40% - Accent4 3 5 3 4" xfId="5394"/>
    <cellStyle name="40% - Accent4 3 5 3 5" xfId="6123"/>
    <cellStyle name="40% - Accent4 3 5 4" xfId="2850"/>
    <cellStyle name="40% - Accent4 3 5 4 2" xfId="4780"/>
    <cellStyle name="40% - Accent4 3 5 4 3" xfId="5612"/>
    <cellStyle name="40% - Accent4 3 5 4 4" xfId="6279"/>
    <cellStyle name="40% - Accent4 3 5 5" xfId="3968"/>
    <cellStyle name="40% - Accent4 3 5 6" xfId="3398"/>
    <cellStyle name="40% - Accent4 3 5 7" xfId="3907"/>
    <cellStyle name="40% - Accent4 3 6" xfId="1763"/>
    <cellStyle name="40% - Accent4 3 6 2" xfId="2224"/>
    <cellStyle name="40% - Accent4 3 6 2 2" xfId="3167"/>
    <cellStyle name="40% - Accent4 3 6 2 2 2" xfId="5057"/>
    <cellStyle name="40% - Accent4 3 6 2 2 3" xfId="5856"/>
    <cellStyle name="40% - Accent4 3 6 2 2 4" xfId="6486"/>
    <cellStyle name="40% - Accent4 3 6 2 3" xfId="4309"/>
    <cellStyle name="40% - Accent4 3 6 2 4" xfId="5219"/>
    <cellStyle name="40% - Accent4 3 6 2 5" xfId="6018"/>
    <cellStyle name="40% - Accent4 3 6 3" xfId="2462"/>
    <cellStyle name="40% - Accent4 3 6 3 2" xfId="3253"/>
    <cellStyle name="40% - Accent4 3 6 3 2 2" xfId="5143"/>
    <cellStyle name="40% - Accent4 3 6 3 2 3" xfId="5942"/>
    <cellStyle name="40% - Accent4 3 6 3 2 4" xfId="6572"/>
    <cellStyle name="40% - Accent4 3 6 3 3" xfId="4484"/>
    <cellStyle name="40% - Accent4 3 6 3 4" xfId="5362"/>
    <cellStyle name="40% - Accent4 3 6 3 5" xfId="6104"/>
    <cellStyle name="40% - Accent4 3 6 4" xfId="2789"/>
    <cellStyle name="40% - Accent4 3 6 4 2" xfId="4735"/>
    <cellStyle name="40% - Accent4 3 6 4 3" xfId="5577"/>
    <cellStyle name="40% - Accent4 3 6 4 4" xfId="6260"/>
    <cellStyle name="40% - Accent4 3 6 5" xfId="3884"/>
    <cellStyle name="40% - Accent4 3 6 6" xfId="3814"/>
    <cellStyle name="40% - Accent4 3 6 7" xfId="3790"/>
    <cellStyle name="40% - Accent4 3 7" xfId="2030"/>
    <cellStyle name="40% - Accent4 3 7 2" xfId="3009"/>
    <cellStyle name="40% - Accent4 3 7 2 2" xfId="4899"/>
    <cellStyle name="40% - Accent4 3 7 2 3" xfId="5698"/>
    <cellStyle name="40% - Accent4 3 7 2 4" xfId="6328"/>
    <cellStyle name="40% - Accent4 3 7 3" xfId="4134"/>
    <cellStyle name="40% - Accent4 3 7 4" xfId="3734"/>
    <cellStyle name="40% - Accent4 3 7 5" xfId="3888"/>
    <cellStyle name="40% - Accent4 3 8" xfId="2187"/>
    <cellStyle name="40% - Accent4 3 8 2" xfId="3132"/>
    <cellStyle name="40% - Accent4 3 8 2 2" xfId="5022"/>
    <cellStyle name="40% - Accent4 3 8 2 3" xfId="5821"/>
    <cellStyle name="40% - Accent4 3 8 2 4" xfId="6451"/>
    <cellStyle name="40% - Accent4 3 8 3" xfId="4274"/>
    <cellStyle name="40% - Accent4 3 8 4" xfId="3321"/>
    <cellStyle name="40% - Accent4 3 8 5" xfId="3778"/>
    <cellStyle name="40% - Accent4 3 9" xfId="2682"/>
    <cellStyle name="40% - Accent4 3 9 2" xfId="4638"/>
    <cellStyle name="40% - Accent4 3 9 3" xfId="5481"/>
    <cellStyle name="40% - Accent4 3 9 4" xfId="6171"/>
    <cellStyle name="40% - Accent4 4" xfId="718"/>
    <cellStyle name="40% - Accent4 4 2" xfId="1309"/>
    <cellStyle name="40% - Accent4 4 3" xfId="11811"/>
    <cellStyle name="40% - Accent4 5" xfId="6847"/>
    <cellStyle name="40% - Accent4 6" xfId="7511"/>
    <cellStyle name="40% - Accent4 7" xfId="6794"/>
    <cellStyle name="40% - Accent4 8" xfId="7071"/>
    <cellStyle name="40% - Accent4 9" xfId="7129"/>
    <cellStyle name="40% - Accent5 10" xfId="7346"/>
    <cellStyle name="40% - Accent5 11" xfId="7016"/>
    <cellStyle name="40% - Accent5 12" xfId="7400"/>
    <cellStyle name="40% - Accent5 13" xfId="6981"/>
    <cellStyle name="40% - Accent5 2" xfId="175"/>
    <cellStyle name="40% - Accent5 2 10" xfId="3331"/>
    <cellStyle name="40% - Accent5 2 11" xfId="3839"/>
    <cellStyle name="40% - Accent5 2 12" xfId="4824"/>
    <cellStyle name="40% - Accent5 2 13" xfId="1313"/>
    <cellStyle name="40% - Accent5 2 14" xfId="6890"/>
    <cellStyle name="40% - Accent5 2 15" xfId="7635"/>
    <cellStyle name="40% - Accent5 2 16" xfId="7606"/>
    <cellStyle name="40% - Accent5 2 17" xfId="7527"/>
    <cellStyle name="40% - Accent5 2 18" xfId="7326"/>
    <cellStyle name="40% - Accent5 2 19" xfId="6977"/>
    <cellStyle name="40% - Accent5 2 2" xfId="753"/>
    <cellStyle name="40% - Accent5 2 2 2" xfId="2104"/>
    <cellStyle name="40% - Accent5 2 2 2 2" xfId="3055"/>
    <cellStyle name="40% - Accent5 2 2 2 2 2" xfId="4945"/>
    <cellStyle name="40% - Accent5 2 2 2 2 3" xfId="5744"/>
    <cellStyle name="40% - Accent5 2 2 2 2 4" xfId="6374"/>
    <cellStyle name="40% - Accent5 2 2 2 3" xfId="4193"/>
    <cellStyle name="40% - Accent5 2 2 2 4" xfId="4402"/>
    <cellStyle name="40% - Accent5 2 2 2 5" xfId="5296"/>
    <cellStyle name="40% - Accent5 2 2 3" xfId="2049"/>
    <cellStyle name="40% - Accent5 2 2 3 2" xfId="3017"/>
    <cellStyle name="40% - Accent5 2 2 3 2 2" xfId="4907"/>
    <cellStyle name="40% - Accent5 2 2 3 2 3" xfId="5706"/>
    <cellStyle name="40% - Accent5 2 2 3 2 4" xfId="6336"/>
    <cellStyle name="40% - Accent5 2 2 3 3" xfId="4146"/>
    <cellStyle name="40% - Accent5 2 2 3 4" xfId="4593"/>
    <cellStyle name="40% - Accent5 2 2 3 5" xfId="5445"/>
    <cellStyle name="40% - Accent5 2 2 4" xfId="2727"/>
    <cellStyle name="40% - Accent5 2 2 4 2" xfId="4673"/>
    <cellStyle name="40% - Accent5 2 2 4 3" xfId="5515"/>
    <cellStyle name="40% - Accent5 2 2 4 4" xfId="6198"/>
    <cellStyle name="40% - Accent5 2 2 5" xfId="3521"/>
    <cellStyle name="40% - Accent5 2 2 6" xfId="3479"/>
    <cellStyle name="40% - Accent5 2 2 7" xfId="3771"/>
    <cellStyle name="40% - Accent5 2 2 8" xfId="1136"/>
    <cellStyle name="40% - Accent5 2 2 9" xfId="11866"/>
    <cellStyle name="40% - Accent5 2 20" xfId="6697"/>
    <cellStyle name="40% - Accent5 2 21" xfId="7050"/>
    <cellStyle name="40% - Accent5 2 22" xfId="7532"/>
    <cellStyle name="40% - Accent5 2 23" xfId="9954"/>
    <cellStyle name="40% - Accent5 2 3" xfId="1025"/>
    <cellStyle name="40% - Accent5 2 3 2" xfId="2117"/>
    <cellStyle name="40% - Accent5 2 3 2 2" xfId="3069"/>
    <cellStyle name="40% - Accent5 2 3 2 2 2" xfId="4959"/>
    <cellStyle name="40% - Accent5 2 3 2 2 3" xfId="5758"/>
    <cellStyle name="40% - Accent5 2 3 2 2 4" xfId="6388"/>
    <cellStyle name="40% - Accent5 2 3 2 3" xfId="4207"/>
    <cellStyle name="40% - Accent5 2 3 2 4" xfId="4369"/>
    <cellStyle name="40% - Accent5 2 3 2 5" xfId="5267"/>
    <cellStyle name="40% - Accent5 2 3 3" xfId="2184"/>
    <cellStyle name="40% - Accent5 2 3 3 2" xfId="3129"/>
    <cellStyle name="40% - Accent5 2 3 3 2 2" xfId="5019"/>
    <cellStyle name="40% - Accent5 2 3 3 2 3" xfId="5818"/>
    <cellStyle name="40% - Accent5 2 3 3 2 4" xfId="6448"/>
    <cellStyle name="40% - Accent5 2 3 3 3" xfId="4271"/>
    <cellStyle name="40% - Accent5 2 3 3 4" xfId="3330"/>
    <cellStyle name="40% - Accent5 2 3 3 5" xfId="3845"/>
    <cellStyle name="40% - Accent5 2 3 4" xfId="2737"/>
    <cellStyle name="40% - Accent5 2 3 4 2" xfId="4684"/>
    <cellStyle name="40% - Accent5 2 3 4 3" xfId="5526"/>
    <cellStyle name="40% - Accent5 2 3 4 4" xfId="6209"/>
    <cellStyle name="40% - Accent5 2 3 5" xfId="3540"/>
    <cellStyle name="40% - Accent5 2 3 6" xfId="3465"/>
    <cellStyle name="40% - Accent5 2 3 7" xfId="4562"/>
    <cellStyle name="40% - Accent5 2 4" xfId="1748"/>
    <cellStyle name="40% - Accent5 2 4 2" xfId="2213"/>
    <cellStyle name="40% - Accent5 2 4 2 2" xfId="3157"/>
    <cellStyle name="40% - Accent5 2 4 2 2 2" xfId="5047"/>
    <cellStyle name="40% - Accent5 2 4 2 2 3" xfId="5846"/>
    <cellStyle name="40% - Accent5 2 4 2 2 4" xfId="6476"/>
    <cellStyle name="40% - Accent5 2 4 2 3" xfId="4299"/>
    <cellStyle name="40% - Accent5 2 4 2 4" xfId="5209"/>
    <cellStyle name="40% - Accent5 2 4 2 5" xfId="6008"/>
    <cellStyle name="40% - Accent5 2 4 3" xfId="2452"/>
    <cellStyle name="40% - Accent5 2 4 3 2" xfId="3244"/>
    <cellStyle name="40% - Accent5 2 4 3 2 2" xfId="5134"/>
    <cellStyle name="40% - Accent5 2 4 3 2 3" xfId="5933"/>
    <cellStyle name="40% - Accent5 2 4 3 2 4" xfId="6563"/>
    <cellStyle name="40% - Accent5 2 4 3 3" xfId="4475"/>
    <cellStyle name="40% - Accent5 2 4 3 4" xfId="5353"/>
    <cellStyle name="40% - Accent5 2 4 3 5" xfId="6095"/>
    <cellStyle name="40% - Accent5 2 4 4" xfId="2779"/>
    <cellStyle name="40% - Accent5 2 4 4 2" xfId="4726"/>
    <cellStyle name="40% - Accent5 2 4 4 3" xfId="5568"/>
    <cellStyle name="40% - Accent5 2 4 4 4" xfId="6251"/>
    <cellStyle name="40% - Accent5 2 4 5" xfId="3871"/>
    <cellStyle name="40% - Accent5 2 4 6" xfId="3567"/>
    <cellStyle name="40% - Accent5 2 4 7" xfId="3438"/>
    <cellStyle name="40% - Accent5 2 5" xfId="1857"/>
    <cellStyle name="40% - Accent5 2 5 2" xfId="2284"/>
    <cellStyle name="40% - Accent5 2 5 2 2" xfId="3186"/>
    <cellStyle name="40% - Accent5 2 5 2 2 2" xfId="5076"/>
    <cellStyle name="40% - Accent5 2 5 2 2 3" xfId="5875"/>
    <cellStyle name="40% - Accent5 2 5 2 2 4" xfId="6505"/>
    <cellStyle name="40% - Accent5 2 5 2 3" xfId="4356"/>
    <cellStyle name="40% - Accent5 2 5 2 4" xfId="5255"/>
    <cellStyle name="40% - Accent5 2 5 2 5" xfId="6037"/>
    <cellStyle name="40% - Accent5 2 5 3" xfId="2520"/>
    <cellStyle name="40% - Accent5 2 5 3 2" xfId="3270"/>
    <cellStyle name="40% - Accent5 2 5 3 2 2" xfId="5160"/>
    <cellStyle name="40% - Accent5 2 5 3 2 3" xfId="5959"/>
    <cellStyle name="40% - Accent5 2 5 3 2 4" xfId="6589"/>
    <cellStyle name="40% - Accent5 2 5 3 3" xfId="4522"/>
    <cellStyle name="40% - Accent5 2 5 3 4" xfId="5392"/>
    <cellStyle name="40% - Accent5 2 5 3 5" xfId="6121"/>
    <cellStyle name="40% - Accent5 2 5 4" xfId="2847"/>
    <cellStyle name="40% - Accent5 2 5 4 2" xfId="4778"/>
    <cellStyle name="40% - Accent5 2 5 4 3" xfId="5610"/>
    <cellStyle name="40% - Accent5 2 5 4 4" xfId="6277"/>
    <cellStyle name="40% - Accent5 2 5 5" xfId="3965"/>
    <cellStyle name="40% - Accent5 2 5 6" xfId="3625"/>
    <cellStyle name="40% - Accent5 2 5 7" xfId="4872"/>
    <cellStyle name="40% - Accent5 2 6" xfId="1858"/>
    <cellStyle name="40% - Accent5 2 6 2" xfId="2285"/>
    <cellStyle name="40% - Accent5 2 6 2 2" xfId="3187"/>
    <cellStyle name="40% - Accent5 2 6 2 2 2" xfId="5077"/>
    <cellStyle name="40% - Accent5 2 6 2 2 3" xfId="5876"/>
    <cellStyle name="40% - Accent5 2 6 2 2 4" xfId="6506"/>
    <cellStyle name="40% - Accent5 2 6 2 3" xfId="4357"/>
    <cellStyle name="40% - Accent5 2 6 2 4" xfId="5256"/>
    <cellStyle name="40% - Accent5 2 6 2 5" xfId="6038"/>
    <cellStyle name="40% - Accent5 2 6 3" xfId="2521"/>
    <cellStyle name="40% - Accent5 2 6 3 2" xfId="3271"/>
    <cellStyle name="40% - Accent5 2 6 3 2 2" xfId="5161"/>
    <cellStyle name="40% - Accent5 2 6 3 2 3" xfId="5960"/>
    <cellStyle name="40% - Accent5 2 6 3 2 4" xfId="6590"/>
    <cellStyle name="40% - Accent5 2 6 3 3" xfId="4523"/>
    <cellStyle name="40% - Accent5 2 6 3 4" xfId="5393"/>
    <cellStyle name="40% - Accent5 2 6 3 5" xfId="6122"/>
    <cellStyle name="40% - Accent5 2 6 4" xfId="2848"/>
    <cellStyle name="40% - Accent5 2 6 4 2" xfId="4779"/>
    <cellStyle name="40% - Accent5 2 6 4 3" xfId="5611"/>
    <cellStyle name="40% - Accent5 2 6 4 4" xfId="6278"/>
    <cellStyle name="40% - Accent5 2 6 5" xfId="3966"/>
    <cellStyle name="40% - Accent5 2 6 6" xfId="3618"/>
    <cellStyle name="40% - Accent5 2 6 7" xfId="3419"/>
    <cellStyle name="40% - Accent5 2 7" xfId="2031"/>
    <cellStyle name="40% - Accent5 2 7 2" xfId="3010"/>
    <cellStyle name="40% - Accent5 2 7 2 2" xfId="4900"/>
    <cellStyle name="40% - Accent5 2 7 2 3" xfId="5699"/>
    <cellStyle name="40% - Accent5 2 7 2 4" xfId="6329"/>
    <cellStyle name="40% - Accent5 2 7 3" xfId="4135"/>
    <cellStyle name="40% - Accent5 2 7 4" xfId="3730"/>
    <cellStyle name="40% - Accent5 2 7 5" xfId="3414"/>
    <cellStyle name="40% - Accent5 2 8" xfId="2139"/>
    <cellStyle name="40% - Accent5 2 8 2" xfId="3091"/>
    <cellStyle name="40% - Accent5 2 8 2 2" xfId="4981"/>
    <cellStyle name="40% - Accent5 2 8 2 3" xfId="5780"/>
    <cellStyle name="40% - Accent5 2 8 2 4" xfId="6410"/>
    <cellStyle name="40% - Accent5 2 8 3" xfId="4229"/>
    <cellStyle name="40% - Accent5 2 8 4" xfId="3375"/>
    <cellStyle name="40% - Accent5 2 8 5" xfId="3600"/>
    <cellStyle name="40% - Accent5 2 9" xfId="2683"/>
    <cellStyle name="40% - Accent5 2 9 2" xfId="4639"/>
    <cellStyle name="40% - Accent5 2 9 3" xfId="5482"/>
    <cellStyle name="40% - Accent5 2 9 4" xfId="6172"/>
    <cellStyle name="40% - Accent5 3" xfId="754"/>
    <cellStyle name="40% - Accent5 3 10" xfId="3332"/>
    <cellStyle name="40% - Accent5 3 11" xfId="3836"/>
    <cellStyle name="40% - Accent5 3 12" xfId="4854"/>
    <cellStyle name="40% - Accent5 3 13" xfId="1165"/>
    <cellStyle name="40% - Accent5 3 2" xfId="1002"/>
    <cellStyle name="40% - Accent5 3 2 2" xfId="2105"/>
    <cellStyle name="40% - Accent5 3 2 2 2" xfId="3056"/>
    <cellStyle name="40% - Accent5 3 2 2 2 2" xfId="4946"/>
    <cellStyle name="40% - Accent5 3 2 2 2 3" xfId="5745"/>
    <cellStyle name="40% - Accent5 3 2 2 2 4" xfId="6375"/>
    <cellStyle name="40% - Accent5 3 2 2 3" xfId="4194"/>
    <cellStyle name="40% - Accent5 3 2 2 4" xfId="3824"/>
    <cellStyle name="40% - Accent5 3 2 2 5" xfId="4325"/>
    <cellStyle name="40% - Accent5 3 2 3" xfId="2048"/>
    <cellStyle name="40% - Accent5 3 2 3 2" xfId="3016"/>
    <cellStyle name="40% - Accent5 3 2 3 2 2" xfId="4906"/>
    <cellStyle name="40% - Accent5 3 2 3 2 3" xfId="5705"/>
    <cellStyle name="40% - Accent5 3 2 3 2 4" xfId="6335"/>
    <cellStyle name="40% - Accent5 3 2 3 3" xfId="4145"/>
    <cellStyle name="40% - Accent5 3 2 3 4" xfId="4851"/>
    <cellStyle name="40% - Accent5 3 2 3 5" xfId="5663"/>
    <cellStyle name="40% - Accent5 3 2 4" xfId="2728"/>
    <cellStyle name="40% - Accent5 3 2 4 2" xfId="4674"/>
    <cellStyle name="40% - Accent5 3 2 4 3" xfId="5516"/>
    <cellStyle name="40% - Accent5 3 2 4 4" xfId="6199"/>
    <cellStyle name="40% - Accent5 3 2 5" xfId="3522"/>
    <cellStyle name="40% - Accent5 3 2 6" xfId="3478"/>
    <cellStyle name="40% - Accent5 3 2 7" xfId="3776"/>
    <cellStyle name="40% - Accent5 3 3" xfId="968"/>
    <cellStyle name="40% - Accent5 3 3 2" xfId="2116"/>
    <cellStyle name="40% - Accent5 3 3 2 2" xfId="3068"/>
    <cellStyle name="40% - Accent5 3 3 2 2 2" xfId="4958"/>
    <cellStyle name="40% - Accent5 3 3 2 2 3" xfId="5757"/>
    <cellStyle name="40% - Accent5 3 3 2 2 4" xfId="6387"/>
    <cellStyle name="40% - Accent5 3 3 2 3" xfId="4206"/>
    <cellStyle name="40% - Accent5 3 3 2 4" xfId="4534"/>
    <cellStyle name="40% - Accent5 3 3 2 5" xfId="5403"/>
    <cellStyle name="40% - Accent5 3 3 3" xfId="2160"/>
    <cellStyle name="40% - Accent5 3 3 3 2" xfId="3108"/>
    <cellStyle name="40% - Accent5 3 3 3 2 2" xfId="4998"/>
    <cellStyle name="40% - Accent5 3 3 3 2 3" xfId="5797"/>
    <cellStyle name="40% - Accent5 3 3 3 2 4" xfId="6427"/>
    <cellStyle name="40% - Accent5 3 3 3 3" xfId="4249"/>
    <cellStyle name="40% - Accent5 3 3 3 4" xfId="3356"/>
    <cellStyle name="40% - Accent5 3 3 3 5" xfId="3640"/>
    <cellStyle name="40% - Accent5 3 3 4" xfId="2736"/>
    <cellStyle name="40% - Accent5 3 3 4 2" xfId="4683"/>
    <cellStyle name="40% - Accent5 3 3 4 3" xfId="5525"/>
    <cellStyle name="40% - Accent5 3 3 4 4" xfId="6208"/>
    <cellStyle name="40% - Accent5 3 3 5" xfId="3539"/>
    <cellStyle name="40% - Accent5 3 3 6" xfId="3466"/>
    <cellStyle name="40% - Accent5 3 3 7" xfId="4400"/>
    <cellStyle name="40% - Accent5 3 4" xfId="1749"/>
    <cellStyle name="40% - Accent5 3 4 2" xfId="2214"/>
    <cellStyle name="40% - Accent5 3 4 2 2" xfId="3158"/>
    <cellStyle name="40% - Accent5 3 4 2 2 2" xfId="5048"/>
    <cellStyle name="40% - Accent5 3 4 2 2 3" xfId="5847"/>
    <cellStyle name="40% - Accent5 3 4 2 2 4" xfId="6477"/>
    <cellStyle name="40% - Accent5 3 4 2 3" xfId="4300"/>
    <cellStyle name="40% - Accent5 3 4 2 4" xfId="5210"/>
    <cellStyle name="40% - Accent5 3 4 2 5" xfId="6009"/>
    <cellStyle name="40% - Accent5 3 4 3" xfId="2453"/>
    <cellStyle name="40% - Accent5 3 4 3 2" xfId="3245"/>
    <cellStyle name="40% - Accent5 3 4 3 2 2" xfId="5135"/>
    <cellStyle name="40% - Accent5 3 4 3 2 3" xfId="5934"/>
    <cellStyle name="40% - Accent5 3 4 3 2 4" xfId="6564"/>
    <cellStyle name="40% - Accent5 3 4 3 3" xfId="4476"/>
    <cellStyle name="40% - Accent5 3 4 3 4" xfId="5354"/>
    <cellStyle name="40% - Accent5 3 4 3 5" xfId="6096"/>
    <cellStyle name="40% - Accent5 3 4 4" xfId="2780"/>
    <cellStyle name="40% - Accent5 3 4 4 2" xfId="4727"/>
    <cellStyle name="40% - Accent5 3 4 4 3" xfId="5569"/>
    <cellStyle name="40% - Accent5 3 4 4 4" xfId="6252"/>
    <cellStyle name="40% - Accent5 3 4 5" xfId="3872"/>
    <cellStyle name="40% - Accent5 3 4 6" xfId="3613"/>
    <cellStyle name="40% - Accent5 3 4 7" xfId="4040"/>
    <cellStyle name="40% - Accent5 3 5" xfId="1800"/>
    <cellStyle name="40% - Accent5 3 5 2" xfId="2233"/>
    <cellStyle name="40% - Accent5 3 5 2 2" xfId="3176"/>
    <cellStyle name="40% - Accent5 3 5 2 2 2" xfId="5066"/>
    <cellStyle name="40% - Accent5 3 5 2 2 3" xfId="5865"/>
    <cellStyle name="40% - Accent5 3 5 2 2 4" xfId="6495"/>
    <cellStyle name="40% - Accent5 3 5 2 3" xfId="4318"/>
    <cellStyle name="40% - Accent5 3 5 2 4" xfId="5228"/>
    <cellStyle name="40% - Accent5 3 5 2 5" xfId="6027"/>
    <cellStyle name="40% - Accent5 3 5 3" xfId="2470"/>
    <cellStyle name="40% - Accent5 3 5 3 2" xfId="3261"/>
    <cellStyle name="40% - Accent5 3 5 3 2 2" xfId="5151"/>
    <cellStyle name="40% - Accent5 3 5 3 2 3" xfId="5950"/>
    <cellStyle name="40% - Accent5 3 5 3 2 4" xfId="6580"/>
    <cellStyle name="40% - Accent5 3 5 3 3" xfId="4492"/>
    <cellStyle name="40% - Accent5 3 5 3 4" xfId="5370"/>
    <cellStyle name="40% - Accent5 3 5 3 5" xfId="6112"/>
    <cellStyle name="40% - Accent5 3 5 4" xfId="2797"/>
    <cellStyle name="40% - Accent5 3 5 4 2" xfId="4743"/>
    <cellStyle name="40% - Accent5 3 5 4 3" xfId="5585"/>
    <cellStyle name="40% - Accent5 3 5 4 4" xfId="6268"/>
    <cellStyle name="40% - Accent5 3 5 5" xfId="3909"/>
    <cellStyle name="40% - Accent5 3 5 6" xfId="3724"/>
    <cellStyle name="40% - Accent5 3 5 7" xfId="3609"/>
    <cellStyle name="40% - Accent5 3 6" xfId="1882"/>
    <cellStyle name="40% - Accent5 3 6 2" xfId="2306"/>
    <cellStyle name="40% - Accent5 3 6 2 2" xfId="3201"/>
    <cellStyle name="40% - Accent5 3 6 2 2 2" xfId="5091"/>
    <cellStyle name="40% - Accent5 3 6 2 2 3" xfId="5890"/>
    <cellStyle name="40% - Accent5 3 6 2 2 4" xfId="6520"/>
    <cellStyle name="40% - Accent5 3 6 2 3" xfId="4374"/>
    <cellStyle name="40% - Accent5 3 6 2 4" xfId="5272"/>
    <cellStyle name="40% - Accent5 3 6 2 5" xfId="6052"/>
    <cellStyle name="40% - Accent5 3 6 3" xfId="2540"/>
    <cellStyle name="40% - Accent5 3 6 3 2" xfId="3283"/>
    <cellStyle name="40% - Accent5 3 6 3 2 2" xfId="5173"/>
    <cellStyle name="40% - Accent5 3 6 3 2 3" xfId="5972"/>
    <cellStyle name="40% - Accent5 3 6 3 2 4" xfId="6602"/>
    <cellStyle name="40% - Accent5 3 6 3 3" xfId="4538"/>
    <cellStyle name="40% - Accent5 3 6 3 4" xfId="5407"/>
    <cellStyle name="40% - Accent5 3 6 3 5" xfId="6134"/>
    <cellStyle name="40% - Accent5 3 6 4" xfId="2867"/>
    <cellStyle name="40% - Accent5 3 6 4 2" xfId="4794"/>
    <cellStyle name="40% - Accent5 3 6 4 3" xfId="5625"/>
    <cellStyle name="40% - Accent5 3 6 4 4" xfId="6290"/>
    <cellStyle name="40% - Accent5 3 6 5" xfId="3987"/>
    <cellStyle name="40% - Accent5 3 6 6" xfId="4760"/>
    <cellStyle name="40% - Accent5 3 6 7" xfId="5597"/>
    <cellStyle name="40% - Accent5 3 7" xfId="2032"/>
    <cellStyle name="40% - Accent5 3 7 2" xfId="3011"/>
    <cellStyle name="40% - Accent5 3 7 2 2" xfId="4901"/>
    <cellStyle name="40% - Accent5 3 7 2 3" xfId="5700"/>
    <cellStyle name="40% - Accent5 3 7 2 4" xfId="6330"/>
    <cellStyle name="40% - Accent5 3 7 3" xfId="4136"/>
    <cellStyle name="40% - Accent5 3 7 4" xfId="3723"/>
    <cellStyle name="40% - Accent5 3 7 5" xfId="3628"/>
    <cellStyle name="40% - Accent5 3 8" xfId="2168"/>
    <cellStyle name="40% - Accent5 3 8 2" xfId="3115"/>
    <cellStyle name="40% - Accent5 3 8 2 2" xfId="5005"/>
    <cellStyle name="40% - Accent5 3 8 2 3" xfId="5804"/>
    <cellStyle name="40% - Accent5 3 8 2 4" xfId="6434"/>
    <cellStyle name="40% - Accent5 3 8 3" xfId="4256"/>
    <cellStyle name="40% - Accent5 3 8 4" xfId="3349"/>
    <cellStyle name="40% - Accent5 3 8 5" xfId="3686"/>
    <cellStyle name="40% - Accent5 3 9" xfId="2684"/>
    <cellStyle name="40% - Accent5 3 9 2" xfId="4640"/>
    <cellStyle name="40% - Accent5 3 9 3" xfId="5483"/>
    <cellStyle name="40% - Accent5 3 9 4" xfId="6173"/>
    <cellStyle name="40% - Accent5 4" xfId="722"/>
    <cellStyle name="40% - Accent5 4 2" xfId="877"/>
    <cellStyle name="40% - Accent5 4 3" xfId="11815"/>
    <cellStyle name="40% - Accent5 5" xfId="6842"/>
    <cellStyle name="40% - Accent5 6" xfId="7081"/>
    <cellStyle name="40% - Accent5 7" xfId="7035"/>
    <cellStyle name="40% - Accent5 8" xfId="7161"/>
    <cellStyle name="40% - Accent5 9" xfId="7038"/>
    <cellStyle name="40% - Accent6 10" xfId="6933"/>
    <cellStyle name="40% - Accent6 11" xfId="6927"/>
    <cellStyle name="40% - Accent6 12" xfId="7564"/>
    <cellStyle name="40% - Accent6 13" xfId="7434"/>
    <cellStyle name="40% - Accent6 2" xfId="176"/>
    <cellStyle name="40% - Accent6 2 10" xfId="3334"/>
    <cellStyle name="40% - Accent6 2 11" xfId="3562"/>
    <cellStyle name="40% - Accent6 2 12" xfId="3443"/>
    <cellStyle name="40% - Accent6 2 13" xfId="954"/>
    <cellStyle name="40% - Accent6 2 14" xfId="6885"/>
    <cellStyle name="40% - Accent6 2 15" xfId="7375"/>
    <cellStyle name="40% - Accent6 2 16" xfId="7624"/>
    <cellStyle name="40% - Accent6 2 17" xfId="6781"/>
    <cellStyle name="40% - Accent6 2 18" xfId="7482"/>
    <cellStyle name="40% - Accent6 2 19" xfId="7192"/>
    <cellStyle name="40% - Accent6 2 2" xfId="755"/>
    <cellStyle name="40% - Accent6 2 2 2" xfId="2106"/>
    <cellStyle name="40% - Accent6 2 2 2 2" xfId="3057"/>
    <cellStyle name="40% - Accent6 2 2 2 2 2" xfId="4947"/>
    <cellStyle name="40% - Accent6 2 2 2 2 3" xfId="5746"/>
    <cellStyle name="40% - Accent6 2 2 2 2 4" xfId="6376"/>
    <cellStyle name="40% - Accent6 2 2 2 3" xfId="4195"/>
    <cellStyle name="40% - Accent6 2 2 2 4" xfId="4863"/>
    <cellStyle name="40% - Accent6 2 2 2 5" xfId="5668"/>
    <cellStyle name="40% - Accent6 2 2 3" xfId="2047"/>
    <cellStyle name="40% - Accent6 2 2 3 2" xfId="3015"/>
    <cellStyle name="40% - Accent6 2 2 3 2 2" xfId="4905"/>
    <cellStyle name="40% - Accent6 2 2 3 2 3" xfId="5704"/>
    <cellStyle name="40% - Accent6 2 2 3 2 4" xfId="6334"/>
    <cellStyle name="40% - Accent6 2 2 3 3" xfId="4144"/>
    <cellStyle name="40% - Accent6 2 2 3 4" xfId="4450"/>
    <cellStyle name="40% - Accent6 2 2 3 5" xfId="5328"/>
    <cellStyle name="40% - Accent6 2 2 4" xfId="2729"/>
    <cellStyle name="40% - Accent6 2 2 4 2" xfId="4675"/>
    <cellStyle name="40% - Accent6 2 2 4 3" xfId="5517"/>
    <cellStyle name="40% - Accent6 2 2 4 4" xfId="6200"/>
    <cellStyle name="40% - Accent6 2 2 5" xfId="3523"/>
    <cellStyle name="40% - Accent6 2 2 6" xfId="3477"/>
    <cellStyle name="40% - Accent6 2 2 7" xfId="3781"/>
    <cellStyle name="40% - Accent6 2 2 8" xfId="1164"/>
    <cellStyle name="40% - Accent6 2 2 9" xfId="11870"/>
    <cellStyle name="40% - Accent6 2 20" xfId="7322"/>
    <cellStyle name="40% - Accent6 2 21" xfId="7508"/>
    <cellStyle name="40% - Accent6 2 22" xfId="6971"/>
    <cellStyle name="40% - Accent6 2 23" xfId="9955"/>
    <cellStyle name="40% - Accent6 2 3" xfId="1014"/>
    <cellStyle name="40% - Accent6 2 3 2" xfId="2115"/>
    <cellStyle name="40% - Accent6 2 3 2 2" xfId="3067"/>
    <cellStyle name="40% - Accent6 2 3 2 2 2" xfId="4957"/>
    <cellStyle name="40% - Accent6 2 3 2 2 3" xfId="5756"/>
    <cellStyle name="40% - Accent6 2 3 2 2 4" xfId="6386"/>
    <cellStyle name="40% - Accent6 2 3 2 3" xfId="4205"/>
    <cellStyle name="40% - Accent6 2 3 2 4" xfId="4790"/>
    <cellStyle name="40% - Accent6 2 3 2 5" xfId="5621"/>
    <cellStyle name="40% - Accent6 2 3 3" xfId="2162"/>
    <cellStyle name="40% - Accent6 2 3 3 2" xfId="3110"/>
    <cellStyle name="40% - Accent6 2 3 3 2 2" xfId="5000"/>
    <cellStyle name="40% - Accent6 2 3 3 2 3" xfId="5799"/>
    <cellStyle name="40% - Accent6 2 3 3 2 4" xfId="6429"/>
    <cellStyle name="40% - Accent6 2 3 3 3" xfId="4251"/>
    <cellStyle name="40% - Accent6 2 3 3 4" xfId="3354"/>
    <cellStyle name="40% - Accent6 2 3 3 5" xfId="3653"/>
    <cellStyle name="40% - Accent6 2 3 4" xfId="2735"/>
    <cellStyle name="40% - Accent6 2 3 4 2" xfId="4682"/>
    <cellStyle name="40% - Accent6 2 3 4 3" xfId="5524"/>
    <cellStyle name="40% - Accent6 2 3 4 4" xfId="6207"/>
    <cellStyle name="40% - Accent6 2 3 5" xfId="3538"/>
    <cellStyle name="40% - Accent6 2 3 6" xfId="3467"/>
    <cellStyle name="40% - Accent6 2 3 7" xfId="3822"/>
    <cellStyle name="40% - Accent6 2 4" xfId="1750"/>
    <cellStyle name="40% - Accent6 2 4 2" xfId="2215"/>
    <cellStyle name="40% - Accent6 2 4 2 2" xfId="3159"/>
    <cellStyle name="40% - Accent6 2 4 2 2 2" xfId="5049"/>
    <cellStyle name="40% - Accent6 2 4 2 2 3" xfId="5848"/>
    <cellStyle name="40% - Accent6 2 4 2 2 4" xfId="6478"/>
    <cellStyle name="40% - Accent6 2 4 2 3" xfId="4301"/>
    <cellStyle name="40% - Accent6 2 4 2 4" xfId="5211"/>
    <cellStyle name="40% - Accent6 2 4 2 5" xfId="6010"/>
    <cellStyle name="40% - Accent6 2 4 3" xfId="2454"/>
    <cellStyle name="40% - Accent6 2 4 3 2" xfId="3246"/>
    <cellStyle name="40% - Accent6 2 4 3 2 2" xfId="5136"/>
    <cellStyle name="40% - Accent6 2 4 3 2 3" xfId="5935"/>
    <cellStyle name="40% - Accent6 2 4 3 2 4" xfId="6565"/>
    <cellStyle name="40% - Accent6 2 4 3 3" xfId="4477"/>
    <cellStyle name="40% - Accent6 2 4 3 4" xfId="5355"/>
    <cellStyle name="40% - Accent6 2 4 3 5" xfId="6097"/>
    <cellStyle name="40% - Accent6 2 4 4" xfId="2781"/>
    <cellStyle name="40% - Accent6 2 4 4 2" xfId="4728"/>
    <cellStyle name="40% - Accent6 2 4 4 3" xfId="5570"/>
    <cellStyle name="40% - Accent6 2 4 4 4" xfId="6253"/>
    <cellStyle name="40% - Accent6 2 4 5" xfId="3873"/>
    <cellStyle name="40% - Accent6 2 4 6" xfId="3606"/>
    <cellStyle name="40% - Accent6 2 4 7" xfId="3426"/>
    <cellStyle name="40% - Accent6 2 5" xfId="1852"/>
    <cellStyle name="40% - Accent6 2 5 2" xfId="2280"/>
    <cellStyle name="40% - Accent6 2 5 2 2" xfId="3185"/>
    <cellStyle name="40% - Accent6 2 5 2 2 2" xfId="5075"/>
    <cellStyle name="40% - Accent6 2 5 2 2 3" xfId="5874"/>
    <cellStyle name="40% - Accent6 2 5 2 2 4" xfId="6504"/>
    <cellStyle name="40% - Accent6 2 5 2 3" xfId="4353"/>
    <cellStyle name="40% - Accent6 2 5 2 4" xfId="5253"/>
    <cellStyle name="40% - Accent6 2 5 2 5" xfId="6036"/>
    <cellStyle name="40% - Accent6 2 5 3" xfId="2516"/>
    <cellStyle name="40% - Accent6 2 5 3 2" xfId="3269"/>
    <cellStyle name="40% - Accent6 2 5 3 2 2" xfId="5159"/>
    <cellStyle name="40% - Accent6 2 5 3 2 3" xfId="5958"/>
    <cellStyle name="40% - Accent6 2 5 3 2 4" xfId="6588"/>
    <cellStyle name="40% - Accent6 2 5 3 3" xfId="4520"/>
    <cellStyle name="40% - Accent6 2 5 3 4" xfId="5390"/>
    <cellStyle name="40% - Accent6 2 5 3 5" xfId="6120"/>
    <cellStyle name="40% - Accent6 2 5 4" xfId="2843"/>
    <cellStyle name="40% - Accent6 2 5 4 2" xfId="4775"/>
    <cellStyle name="40% - Accent6 2 5 4 3" xfId="5608"/>
    <cellStyle name="40% - Accent6 2 5 4 4" xfId="6276"/>
    <cellStyle name="40% - Accent6 2 5 5" xfId="3960"/>
    <cellStyle name="40% - Accent6 2 5 6" xfId="3659"/>
    <cellStyle name="40% - Accent6 2 5 7" xfId="3716"/>
    <cellStyle name="40% - Accent6 2 6" xfId="1891"/>
    <cellStyle name="40% - Accent6 2 6 2" xfId="2314"/>
    <cellStyle name="40% - Accent6 2 6 2 2" xfId="3207"/>
    <cellStyle name="40% - Accent6 2 6 2 2 2" xfId="5097"/>
    <cellStyle name="40% - Accent6 2 6 2 2 3" xfId="5896"/>
    <cellStyle name="40% - Accent6 2 6 2 2 4" xfId="6526"/>
    <cellStyle name="40% - Accent6 2 6 2 3" xfId="4381"/>
    <cellStyle name="40% - Accent6 2 6 2 4" xfId="5279"/>
    <cellStyle name="40% - Accent6 2 6 2 5" xfId="6058"/>
    <cellStyle name="40% - Accent6 2 6 3" xfId="2546"/>
    <cellStyle name="40% - Accent6 2 6 3 2" xfId="3287"/>
    <cellStyle name="40% - Accent6 2 6 3 2 2" xfId="5177"/>
    <cellStyle name="40% - Accent6 2 6 3 2 3" xfId="5976"/>
    <cellStyle name="40% - Accent6 2 6 3 2 4" xfId="6606"/>
    <cellStyle name="40% - Accent6 2 6 3 3" xfId="4543"/>
    <cellStyle name="40% - Accent6 2 6 3 4" xfId="5412"/>
    <cellStyle name="40% - Accent6 2 6 3 5" xfId="6138"/>
    <cellStyle name="40% - Accent6 2 6 4" xfId="2873"/>
    <cellStyle name="40% - Accent6 2 6 4 2" xfId="4799"/>
    <cellStyle name="40% - Accent6 2 6 4 3" xfId="5630"/>
    <cellStyle name="40% - Accent6 2 6 4 4" xfId="6294"/>
    <cellStyle name="40% - Accent6 2 6 5" xfId="3995"/>
    <cellStyle name="40% - Accent6 2 6 6" xfId="3779"/>
    <cellStyle name="40% - Accent6 2 6 7" xfId="4512"/>
    <cellStyle name="40% - Accent6 2 7" xfId="2033"/>
    <cellStyle name="40% - Accent6 2 7 2" xfId="3012"/>
    <cellStyle name="40% - Accent6 2 7 2 2" xfId="4902"/>
    <cellStyle name="40% - Accent6 2 7 2 3" xfId="5701"/>
    <cellStyle name="40% - Accent6 2 7 2 4" xfId="6331"/>
    <cellStyle name="40% - Accent6 2 7 3" xfId="4137"/>
    <cellStyle name="40% - Accent6 2 7 4" xfId="3717"/>
    <cellStyle name="40% - Accent6 2 7 5" xfId="3806"/>
    <cellStyle name="40% - Accent6 2 8" xfId="2164"/>
    <cellStyle name="40% - Accent6 2 8 2" xfId="3111"/>
    <cellStyle name="40% - Accent6 2 8 2 2" xfId="5001"/>
    <cellStyle name="40% - Accent6 2 8 2 3" xfId="5800"/>
    <cellStyle name="40% - Accent6 2 8 2 4" xfId="6430"/>
    <cellStyle name="40% - Accent6 2 8 3" xfId="4252"/>
    <cellStyle name="40% - Accent6 2 8 4" xfId="3353"/>
    <cellStyle name="40% - Accent6 2 8 5" xfId="3663"/>
    <cellStyle name="40% - Accent6 2 9" xfId="2685"/>
    <cellStyle name="40% - Accent6 2 9 2" xfId="4641"/>
    <cellStyle name="40% - Accent6 2 9 3" xfId="5484"/>
    <cellStyle name="40% - Accent6 2 9 4" xfId="6174"/>
    <cellStyle name="40% - Accent6 3" xfId="756"/>
    <cellStyle name="40% - Accent6 3 10" xfId="3335"/>
    <cellStyle name="40% - Accent6 3 11" xfId="4652"/>
    <cellStyle name="40% - Accent6 3 12" xfId="5494"/>
    <cellStyle name="40% - Accent6 3 13" xfId="983"/>
    <cellStyle name="40% - Accent6 3 2" xfId="973"/>
    <cellStyle name="40% - Accent6 3 2 2" xfId="2107"/>
    <cellStyle name="40% - Accent6 3 2 2 2" xfId="3058"/>
    <cellStyle name="40% - Accent6 3 2 2 2 2" xfId="4948"/>
    <cellStyle name="40% - Accent6 3 2 2 2 3" xfId="5747"/>
    <cellStyle name="40% - Accent6 3 2 2 2 4" xfId="6377"/>
    <cellStyle name="40% - Accent6 3 2 2 3" xfId="4196"/>
    <cellStyle name="40% - Accent6 3 2 2 4" xfId="4603"/>
    <cellStyle name="40% - Accent6 3 2 2 5" xfId="5451"/>
    <cellStyle name="40% - Accent6 3 2 3" xfId="2046"/>
    <cellStyle name="40% - Accent6 3 2 3 2" xfId="3014"/>
    <cellStyle name="40% - Accent6 3 2 3 2 2" xfId="4904"/>
    <cellStyle name="40% - Accent6 3 2 3 2 3" xfId="5703"/>
    <cellStyle name="40% - Accent6 3 2 3 2 4" xfId="6333"/>
    <cellStyle name="40% - Accent6 3 2 3 3" xfId="4143"/>
    <cellStyle name="40% - Accent6 3 2 3 4" xfId="4615"/>
    <cellStyle name="40% - Accent6 3 2 3 5" xfId="5459"/>
    <cellStyle name="40% - Accent6 3 2 4" xfId="2730"/>
    <cellStyle name="40% - Accent6 3 2 4 2" xfId="4676"/>
    <cellStyle name="40% - Accent6 3 2 4 3" xfId="5518"/>
    <cellStyle name="40% - Accent6 3 2 4 4" xfId="6201"/>
    <cellStyle name="40% - Accent6 3 2 5" xfId="3524"/>
    <cellStyle name="40% - Accent6 3 2 6" xfId="3476"/>
    <cellStyle name="40% - Accent6 3 2 7" xfId="3786"/>
    <cellStyle name="40% - Accent6 3 3" xfId="1107"/>
    <cellStyle name="40% - Accent6 3 3 2" xfId="2114"/>
    <cellStyle name="40% - Accent6 3 3 2 2" xfId="3066"/>
    <cellStyle name="40% - Accent6 3 3 2 2 2" xfId="4956"/>
    <cellStyle name="40% - Accent6 3 3 2 2 3" xfId="5755"/>
    <cellStyle name="40% - Accent6 3 3 2 2 4" xfId="6385"/>
    <cellStyle name="40% - Accent6 3 3 2 3" xfId="4204"/>
    <cellStyle name="40% - Accent6 3 3 2 4" xfId="3796"/>
    <cellStyle name="40% - Accent6 3 3 2 5" xfId="3591"/>
    <cellStyle name="40% - Accent6 3 3 3" xfId="2165"/>
    <cellStyle name="40% - Accent6 3 3 3 2" xfId="3112"/>
    <cellStyle name="40% - Accent6 3 3 3 2 2" xfId="5002"/>
    <cellStyle name="40% - Accent6 3 3 3 2 3" xfId="5801"/>
    <cellStyle name="40% - Accent6 3 3 3 2 4" xfId="6431"/>
    <cellStyle name="40% - Accent6 3 3 3 3" xfId="4253"/>
    <cellStyle name="40% - Accent6 3 3 3 4" xfId="3352"/>
    <cellStyle name="40% - Accent6 3 3 3 5" xfId="3669"/>
    <cellStyle name="40% - Accent6 3 3 4" xfId="2734"/>
    <cellStyle name="40% - Accent6 3 3 4 2" xfId="4681"/>
    <cellStyle name="40% - Accent6 3 3 4 3" xfId="5523"/>
    <cellStyle name="40% - Accent6 3 3 4 4" xfId="6206"/>
    <cellStyle name="40% - Accent6 3 3 5" xfId="3537"/>
    <cellStyle name="40% - Accent6 3 3 6" xfId="3468"/>
    <cellStyle name="40% - Accent6 3 3 7" xfId="3599"/>
    <cellStyle name="40% - Accent6 3 4" xfId="1751"/>
    <cellStyle name="40% - Accent6 3 4 2" xfId="2216"/>
    <cellStyle name="40% - Accent6 3 4 2 2" xfId="3160"/>
    <cellStyle name="40% - Accent6 3 4 2 2 2" xfId="5050"/>
    <cellStyle name="40% - Accent6 3 4 2 2 3" xfId="5849"/>
    <cellStyle name="40% - Accent6 3 4 2 2 4" xfId="6479"/>
    <cellStyle name="40% - Accent6 3 4 2 3" xfId="4302"/>
    <cellStyle name="40% - Accent6 3 4 2 4" xfId="5212"/>
    <cellStyle name="40% - Accent6 3 4 2 5" xfId="6011"/>
    <cellStyle name="40% - Accent6 3 4 3" xfId="2455"/>
    <cellStyle name="40% - Accent6 3 4 3 2" xfId="3247"/>
    <cellStyle name="40% - Accent6 3 4 3 2 2" xfId="5137"/>
    <cellStyle name="40% - Accent6 3 4 3 2 3" xfId="5936"/>
    <cellStyle name="40% - Accent6 3 4 3 2 4" xfId="6566"/>
    <cellStyle name="40% - Accent6 3 4 3 3" xfId="4478"/>
    <cellStyle name="40% - Accent6 3 4 3 4" xfId="5356"/>
    <cellStyle name="40% - Accent6 3 4 3 5" xfId="6098"/>
    <cellStyle name="40% - Accent6 3 4 4" xfId="2782"/>
    <cellStyle name="40% - Accent6 3 4 4 2" xfId="4729"/>
    <cellStyle name="40% - Accent6 3 4 4 3" xfId="5571"/>
    <cellStyle name="40% - Accent6 3 4 4 4" xfId="6254"/>
    <cellStyle name="40% - Accent6 3 4 5" xfId="3874"/>
    <cellStyle name="40% - Accent6 3 4 6" xfId="3601"/>
    <cellStyle name="40% - Accent6 3 4 7" xfId="3429"/>
    <cellStyle name="40% - Accent6 3 5" xfId="1849"/>
    <cellStyle name="40% - Accent6 3 5 2" xfId="2278"/>
    <cellStyle name="40% - Accent6 3 5 2 2" xfId="3184"/>
    <cellStyle name="40% - Accent6 3 5 2 2 2" xfId="5074"/>
    <cellStyle name="40% - Accent6 3 5 2 2 3" xfId="5873"/>
    <cellStyle name="40% - Accent6 3 5 2 2 4" xfId="6503"/>
    <cellStyle name="40% - Accent6 3 5 2 3" xfId="4352"/>
    <cellStyle name="40% - Accent6 3 5 2 4" xfId="5252"/>
    <cellStyle name="40% - Accent6 3 5 2 5" xfId="6035"/>
    <cellStyle name="40% - Accent6 3 5 3" xfId="2514"/>
    <cellStyle name="40% - Accent6 3 5 3 2" xfId="3268"/>
    <cellStyle name="40% - Accent6 3 5 3 2 2" xfId="5158"/>
    <cellStyle name="40% - Accent6 3 5 3 2 3" xfId="5957"/>
    <cellStyle name="40% - Accent6 3 5 3 2 4" xfId="6587"/>
    <cellStyle name="40% - Accent6 3 5 3 3" xfId="4518"/>
    <cellStyle name="40% - Accent6 3 5 3 4" xfId="5389"/>
    <cellStyle name="40% - Accent6 3 5 3 5" xfId="6119"/>
    <cellStyle name="40% - Accent6 3 5 4" xfId="2841"/>
    <cellStyle name="40% - Accent6 3 5 4 2" xfId="4773"/>
    <cellStyle name="40% - Accent6 3 5 4 3" xfId="5607"/>
    <cellStyle name="40% - Accent6 3 5 4 4" xfId="6275"/>
    <cellStyle name="40% - Accent6 3 5 5" xfId="3957"/>
    <cellStyle name="40% - Accent6 3 5 6" xfId="3674"/>
    <cellStyle name="40% - Accent6 3 5 7" xfId="3621"/>
    <cellStyle name="40% - Accent6 3 6" xfId="1765"/>
    <cellStyle name="40% - Accent6 3 6 2" xfId="2225"/>
    <cellStyle name="40% - Accent6 3 6 2 2" xfId="3168"/>
    <cellStyle name="40% - Accent6 3 6 2 2 2" xfId="5058"/>
    <cellStyle name="40% - Accent6 3 6 2 2 3" xfId="5857"/>
    <cellStyle name="40% - Accent6 3 6 2 2 4" xfId="6487"/>
    <cellStyle name="40% - Accent6 3 6 2 3" xfId="4310"/>
    <cellStyle name="40% - Accent6 3 6 2 4" xfId="5220"/>
    <cellStyle name="40% - Accent6 3 6 2 5" xfId="6019"/>
    <cellStyle name="40% - Accent6 3 6 3" xfId="2463"/>
    <cellStyle name="40% - Accent6 3 6 3 2" xfId="3254"/>
    <cellStyle name="40% - Accent6 3 6 3 2 2" xfId="5144"/>
    <cellStyle name="40% - Accent6 3 6 3 2 3" xfId="5943"/>
    <cellStyle name="40% - Accent6 3 6 3 2 4" xfId="6573"/>
    <cellStyle name="40% - Accent6 3 6 3 3" xfId="4485"/>
    <cellStyle name="40% - Accent6 3 6 3 4" xfId="5363"/>
    <cellStyle name="40% - Accent6 3 6 3 5" xfId="6105"/>
    <cellStyle name="40% - Accent6 3 6 4" xfId="2790"/>
    <cellStyle name="40% - Accent6 3 6 4 2" xfId="4736"/>
    <cellStyle name="40% - Accent6 3 6 4 3" xfId="5578"/>
    <cellStyle name="40% - Accent6 3 6 4 4" xfId="6261"/>
    <cellStyle name="40% - Accent6 3 6 5" xfId="3886"/>
    <cellStyle name="40% - Accent6 3 6 6" xfId="4582"/>
    <cellStyle name="40% - Accent6 3 6 7" xfId="5438"/>
    <cellStyle name="40% - Accent6 3 7" xfId="2034"/>
    <cellStyle name="40% - Accent6 3 7 2" xfId="3013"/>
    <cellStyle name="40% - Accent6 3 7 2 2" xfId="4903"/>
    <cellStyle name="40% - Accent6 3 7 2 3" xfId="5702"/>
    <cellStyle name="40% - Accent6 3 7 2 4" xfId="6332"/>
    <cellStyle name="40% - Accent6 3 7 3" xfId="4138"/>
    <cellStyle name="40% - Accent6 3 7 4" xfId="3712"/>
    <cellStyle name="40% - Accent6 3 7 5" xfId="3671"/>
    <cellStyle name="40% - Accent6 3 8" xfId="2161"/>
    <cellStyle name="40% - Accent6 3 8 2" xfId="3109"/>
    <cellStyle name="40% - Accent6 3 8 2 2" xfId="4999"/>
    <cellStyle name="40% - Accent6 3 8 2 3" xfId="5798"/>
    <cellStyle name="40% - Accent6 3 8 2 4" xfId="6428"/>
    <cellStyle name="40% - Accent6 3 8 3" xfId="4250"/>
    <cellStyle name="40% - Accent6 3 8 4" xfId="3355"/>
    <cellStyle name="40% - Accent6 3 8 5" xfId="3647"/>
    <cellStyle name="40% - Accent6 3 9" xfId="2686"/>
    <cellStyle name="40% - Accent6 3 9 2" xfId="4642"/>
    <cellStyle name="40% - Accent6 3 9 3" xfId="5485"/>
    <cellStyle name="40% - Accent6 3 9 4" xfId="6175"/>
    <cellStyle name="40% - Accent6 4" xfId="726"/>
    <cellStyle name="40% - Accent6 4 2" xfId="1056"/>
    <cellStyle name="40% - Accent6 4 3" xfId="11819"/>
    <cellStyle name="40% - Accent6 5" xfId="6897"/>
    <cellStyle name="40% - Accent6 6" xfId="6686"/>
    <cellStyle name="40% - Accent6 7" xfId="6870"/>
    <cellStyle name="40% - Accent6 8" xfId="7069"/>
    <cellStyle name="40% - Accent6 9" xfId="7636"/>
    <cellStyle name="60% - Accent1 10" xfId="7179"/>
    <cellStyle name="60% - Accent1 11" xfId="7212"/>
    <cellStyle name="60% - Accent1 12" xfId="7328"/>
    <cellStyle name="60% - Accent1 13" xfId="7292"/>
    <cellStyle name="60% - Accent1 2" xfId="177"/>
    <cellStyle name="60% - Accent1 2 10" xfId="7107"/>
    <cellStyle name="60% - Accent1 2 11" xfId="7841"/>
    <cellStyle name="60% - Accent1 2 12" xfId="7029"/>
    <cellStyle name="60% - Accent1 2 13" xfId="9956"/>
    <cellStyle name="60% - Accent1 2 2" xfId="757"/>
    <cellStyle name="60% - Accent1 2 2 2" xfId="1122"/>
    <cellStyle name="60% - Accent1 2 2 3" xfId="11853"/>
    <cellStyle name="60% - Accent1 2 3" xfId="882"/>
    <cellStyle name="60% - Accent1 2 4" xfId="6867"/>
    <cellStyle name="60% - Accent1 2 5" xfId="7422"/>
    <cellStyle name="60% - Accent1 2 6" xfId="7186"/>
    <cellStyle name="60% - Accent1 2 7" xfId="6978"/>
    <cellStyle name="60% - Accent1 2 8" xfId="7331"/>
    <cellStyle name="60% - Accent1 2 9" xfId="7267"/>
    <cellStyle name="60% - Accent1 3" xfId="758"/>
    <cellStyle name="60% - Accent1 3 2" xfId="1137"/>
    <cellStyle name="60% - Accent1 4" xfId="707"/>
    <cellStyle name="60% - Accent1 4 2" xfId="1822"/>
    <cellStyle name="60% - Accent1 4 3" xfId="11800"/>
    <cellStyle name="60% - Accent1 5" xfId="6880"/>
    <cellStyle name="60% - Accent1 6" xfId="7096"/>
    <cellStyle name="60% - Accent1 7" xfId="7141"/>
    <cellStyle name="60% - Accent1 8" xfId="7654"/>
    <cellStyle name="60% - Accent1 9" xfId="7468"/>
    <cellStyle name="60% - Accent2 10" xfId="7563"/>
    <cellStyle name="60% - Accent2 11" xfId="7765"/>
    <cellStyle name="60% - Accent2 12" xfId="6917"/>
    <cellStyle name="60% - Accent2 13" xfId="7392"/>
    <cellStyle name="60% - Accent2 2" xfId="178"/>
    <cellStyle name="60% - Accent2 2 10" xfId="7200"/>
    <cellStyle name="60% - Accent2 2 11" xfId="7158"/>
    <cellStyle name="60% - Accent2 2 12" xfId="7796"/>
    <cellStyle name="60% - Accent2 2 13" xfId="9957"/>
    <cellStyle name="60% - Accent2 2 2" xfId="759"/>
    <cellStyle name="60% - Accent2 2 2 2" xfId="982"/>
    <cellStyle name="60% - Accent2 2 2 3" xfId="11856"/>
    <cellStyle name="60% - Accent2 2 3" xfId="1311"/>
    <cellStyle name="60% - Accent2 2 4" xfId="7234"/>
    <cellStyle name="60% - Accent2 2 5" xfId="7279"/>
    <cellStyle name="60% - Accent2 2 6" xfId="6745"/>
    <cellStyle name="60% - Accent2 2 7" xfId="7734"/>
    <cellStyle name="60% - Accent2 2 8" xfId="7173"/>
    <cellStyle name="60% - Accent2 2 9" xfId="7134"/>
    <cellStyle name="60% - Accent2 3" xfId="760"/>
    <cellStyle name="60% - Accent2 3 2" xfId="1059"/>
    <cellStyle name="60% - Accent2 4" xfId="711"/>
    <cellStyle name="60% - Accent2 4 2" xfId="889"/>
    <cellStyle name="60% - Accent2 4 3" xfId="11804"/>
    <cellStyle name="60% - Accent2 5" xfId="7214"/>
    <cellStyle name="60% - Accent2 6" xfId="7515"/>
    <cellStyle name="60% - Accent2 7" xfId="7118"/>
    <cellStyle name="60% - Accent2 8" xfId="6852"/>
    <cellStyle name="60% - Accent2 9" xfId="6753"/>
    <cellStyle name="60% - Accent3 10" xfId="6950"/>
    <cellStyle name="60% - Accent3 11" xfId="7766"/>
    <cellStyle name="60% - Accent3 12" xfId="7501"/>
    <cellStyle name="60% - Accent3 13" xfId="7797"/>
    <cellStyle name="60% - Accent3 2" xfId="179"/>
    <cellStyle name="60% - Accent3 2 10" xfId="7489"/>
    <cellStyle name="60% - Accent3 2 11" xfId="7386"/>
    <cellStyle name="60% - Accent3 2 12" xfId="7313"/>
    <cellStyle name="60% - Accent3 2 13" xfId="9958"/>
    <cellStyle name="60% - Accent3 2 2" xfId="761"/>
    <cellStyle name="60% - Accent3 2 2 2" xfId="1003"/>
    <cellStyle name="60% - Accent3 2 2 3" xfId="11860"/>
    <cellStyle name="60% - Accent3 2 3" xfId="890"/>
    <cellStyle name="60% - Accent3 2 4" xfId="6934"/>
    <cellStyle name="60% - Accent3 2 5" xfId="7251"/>
    <cellStyle name="60% - Accent3 2 6" xfId="6983"/>
    <cellStyle name="60% - Accent3 2 7" xfId="7391"/>
    <cellStyle name="60% - Accent3 2 8" xfId="7206"/>
    <cellStyle name="60% - Accent3 2 9" xfId="7390"/>
    <cellStyle name="60% - Accent3 3" xfId="762"/>
    <cellStyle name="60% - Accent3 3 2" xfId="994"/>
    <cellStyle name="60% - Accent3 4" xfId="715"/>
    <cellStyle name="60% - Accent3 4 2" xfId="1028"/>
    <cellStyle name="60% - Accent3 4 3" xfId="11808"/>
    <cellStyle name="60% - Accent3 5" xfId="7060"/>
    <cellStyle name="60% - Accent3 6" xfId="6893"/>
    <cellStyle name="60% - Accent3 7" xfId="7438"/>
    <cellStyle name="60% - Accent3 8" xfId="6711"/>
    <cellStyle name="60% - Accent3 9" xfId="7307"/>
    <cellStyle name="60% - Accent4 10" xfId="6960"/>
    <cellStyle name="60% - Accent4 11" xfId="7080"/>
    <cellStyle name="60% - Accent4 12" xfId="7759"/>
    <cellStyle name="60% - Accent4 13" xfId="6909"/>
    <cellStyle name="60% - Accent4 2" xfId="180"/>
    <cellStyle name="60% - Accent4 2 10" xfId="7708"/>
    <cellStyle name="60% - Accent4 2 11" xfId="7288"/>
    <cellStyle name="60% - Accent4 2 12" xfId="7837"/>
    <cellStyle name="60% - Accent4 2 13" xfId="9959"/>
    <cellStyle name="60% - Accent4 2 2" xfId="763"/>
    <cellStyle name="60% - Accent4 2 2 2" xfId="1163"/>
    <cellStyle name="60% - Accent4 2 2 3" xfId="11864"/>
    <cellStyle name="60% - Accent4 2 3" xfId="1102"/>
    <cellStyle name="60% - Accent4 2 4" xfId="6841"/>
    <cellStyle name="60% - Accent4 2 5" xfId="7365"/>
    <cellStyle name="60% - Accent4 2 6" xfId="6659"/>
    <cellStyle name="60% - Accent4 2 7" xfId="7245"/>
    <cellStyle name="60% - Accent4 2 8" xfId="7610"/>
    <cellStyle name="60% - Accent4 2 9" xfId="7156"/>
    <cellStyle name="60% - Accent4 3" xfId="764"/>
    <cellStyle name="60% - Accent4 3 2" xfId="981"/>
    <cellStyle name="60% - Accent4 4" xfId="719"/>
    <cellStyle name="60% - Accent4 4 2" xfId="1116"/>
    <cellStyle name="60% - Accent4 4 3" xfId="11812"/>
    <cellStyle name="60% - Accent4 5" xfId="6737"/>
    <cellStyle name="60% - Accent4 6" xfId="7476"/>
    <cellStyle name="60% - Accent4 7" xfId="7364"/>
    <cellStyle name="60% - Accent4 8" xfId="7492"/>
    <cellStyle name="60% - Accent4 9" xfId="7625"/>
    <cellStyle name="60% - Accent5 10" xfId="7461"/>
    <cellStyle name="60% - Accent5 11" xfId="7621"/>
    <cellStyle name="60% - Accent5 12" xfId="7098"/>
    <cellStyle name="60% - Accent5 13" xfId="7739"/>
    <cellStyle name="60% - Accent5 2" xfId="181"/>
    <cellStyle name="60% - Accent5 2 10" xfId="7704"/>
    <cellStyle name="60% - Accent5 2 11" xfId="7444"/>
    <cellStyle name="60% - Accent5 2 12" xfId="7620"/>
    <cellStyle name="60% - Accent5 2 13" xfId="9960"/>
    <cellStyle name="60% - Accent5 2 2" xfId="765"/>
    <cellStyle name="60% - Accent5 2 2 2" xfId="1162"/>
    <cellStyle name="60% - Accent5 2 2 3" xfId="11867"/>
    <cellStyle name="60% - Accent5 2 3" xfId="935"/>
    <cellStyle name="60% - Accent5 2 4" xfId="6834"/>
    <cellStyle name="60% - Accent5 2 5" xfId="7127"/>
    <cellStyle name="60% - Accent5 2 6" xfId="7137"/>
    <cellStyle name="60% - Accent5 2 7" xfId="7286"/>
    <cellStyle name="60% - Accent5 2 8" xfId="6800"/>
    <cellStyle name="60% - Accent5 2 9" xfId="7128"/>
    <cellStyle name="60% - Accent5 3" xfId="766"/>
    <cellStyle name="60% - Accent5 3 2" xfId="1123"/>
    <cellStyle name="60% - Accent5 4" xfId="723"/>
    <cellStyle name="60% - Accent5 4 2" xfId="896"/>
    <cellStyle name="60% - Accent5 4 3" xfId="11816"/>
    <cellStyle name="60% - Accent5 5" xfId="6837"/>
    <cellStyle name="60% - Accent5 6" xfId="7064"/>
    <cellStyle name="60% - Accent5 7" xfId="7679"/>
    <cellStyle name="60% - Accent5 8" xfId="7566"/>
    <cellStyle name="60% - Accent5 9" xfId="7678"/>
    <cellStyle name="60% - Accent6 10" xfId="7680"/>
    <cellStyle name="60% - Accent6 11" xfId="6836"/>
    <cellStyle name="60% - Accent6 12" xfId="7114"/>
    <cellStyle name="60% - Accent6 13" xfId="7207"/>
    <cellStyle name="60% - Accent6 2" xfId="182"/>
    <cellStyle name="60% - Accent6 2 10" xfId="7143"/>
    <cellStyle name="60% - Accent6 2 11" xfId="6857"/>
    <cellStyle name="60% - Accent6 2 12" xfId="7517"/>
    <cellStyle name="60% - Accent6 2 13" xfId="9961"/>
    <cellStyle name="60% - Accent6 2 2" xfId="767"/>
    <cellStyle name="60% - Accent6 2 2 2" xfId="1161"/>
    <cellStyle name="60% - Accent6 2 2 3" xfId="11871"/>
    <cellStyle name="60% - Accent6 2 3" xfId="1055"/>
    <cellStyle name="60% - Accent6 2 4" xfId="6829"/>
    <cellStyle name="60% - Accent6 2 5" xfId="7690"/>
    <cellStyle name="60% - Accent6 2 6" xfId="7217"/>
    <cellStyle name="60% - Accent6 2 7" xfId="7474"/>
    <cellStyle name="60% - Accent6 2 8" xfId="7140"/>
    <cellStyle name="60% - Accent6 2 9" xfId="7062"/>
    <cellStyle name="60% - Accent6 3" xfId="768"/>
    <cellStyle name="60% - Accent6 3 2" xfId="993"/>
    <cellStyle name="60% - Accent6 4" xfId="727"/>
    <cellStyle name="60% - Accent6 4 2" xfId="1321"/>
    <cellStyle name="60% - Accent6 4 3" xfId="11820"/>
    <cellStyle name="60% - Accent6 5" xfId="6830"/>
    <cellStyle name="60% - Accent6 6" xfId="7642"/>
    <cellStyle name="60% - Accent6 7" xfId="7349"/>
    <cellStyle name="60% - Accent6 8" xfId="7230"/>
    <cellStyle name="60% - Accent6 9" xfId="7259"/>
    <cellStyle name="Accent1 10" xfId="7787"/>
    <cellStyle name="Accent1 11" xfId="7097"/>
    <cellStyle name="Accent1 12" xfId="7812"/>
    <cellStyle name="Accent1 13" xfId="7003"/>
    <cellStyle name="Accent1 2" xfId="183"/>
    <cellStyle name="Accent1 2 10" xfId="7185"/>
    <cellStyle name="Accent1 2 11" xfId="6846"/>
    <cellStyle name="Accent1 2 12" xfId="6908"/>
    <cellStyle name="Accent1 2 13" xfId="9962"/>
    <cellStyle name="Accent1 2 2" xfId="769"/>
    <cellStyle name="Accent1 2 2 2" xfId="1160"/>
    <cellStyle name="Accent1 2 2 3" xfId="11850"/>
    <cellStyle name="Accent1 2 3" xfId="951"/>
    <cellStyle name="Accent1 2 4" xfId="6823"/>
    <cellStyle name="Accent1 2 5" xfId="7612"/>
    <cellStyle name="Accent1 2 6" xfId="7014"/>
    <cellStyle name="Accent1 2 7" xfId="7329"/>
    <cellStyle name="Accent1 2 8" xfId="6948"/>
    <cellStyle name="Accent1 2 9" xfId="7093"/>
    <cellStyle name="Accent1 3" xfId="770"/>
    <cellStyle name="Accent1 3 2" xfId="1159"/>
    <cellStyle name="Accent1 4" xfId="704"/>
    <cellStyle name="Accent1 4 2" xfId="903"/>
    <cellStyle name="Accent1 4 3" xfId="11797"/>
    <cellStyle name="Accent1 5" xfId="6826"/>
    <cellStyle name="Accent1 6" xfId="7190"/>
    <cellStyle name="Accent1 7" xfId="6661"/>
    <cellStyle name="Accent1 8" xfId="7299"/>
    <cellStyle name="Accent1 9" xfId="7762"/>
    <cellStyle name="Accent2 10" xfId="7738"/>
    <cellStyle name="Accent2 11" xfId="7435"/>
    <cellStyle name="Accent2 12" xfId="7314"/>
    <cellStyle name="Accent2 13" xfId="7007"/>
    <cellStyle name="Accent2 2" xfId="184"/>
    <cellStyle name="Accent2 2 10" xfId="7505"/>
    <cellStyle name="Accent2 2 11" xfId="7795"/>
    <cellStyle name="Accent2 2 12" xfId="7761"/>
    <cellStyle name="Accent2 2 13" xfId="9963"/>
    <cellStyle name="Accent2 2 2" xfId="771"/>
    <cellStyle name="Accent2 2 2 2" xfId="1158"/>
    <cellStyle name="Accent2 2 2 3" xfId="11854"/>
    <cellStyle name="Accent2 2 3" xfId="1331"/>
    <cellStyle name="Accent2 2 4" xfId="6818"/>
    <cellStyle name="Accent2 2 5" xfId="7151"/>
    <cellStyle name="Accent2 2 6" xfId="6982"/>
    <cellStyle name="Accent2 2 7" xfId="7565"/>
    <cellStyle name="Accent2 2 8" xfId="7780"/>
    <cellStyle name="Accent2 2 9" xfId="7131"/>
    <cellStyle name="Accent2 3" xfId="772"/>
    <cellStyle name="Accent2 3 2" xfId="1157"/>
    <cellStyle name="Accent2 4" xfId="708"/>
    <cellStyle name="Accent2 4 2" xfId="946"/>
    <cellStyle name="Accent2 4 3" xfId="11801"/>
    <cellStyle name="Accent2 5" xfId="6820"/>
    <cellStyle name="Accent2 6" xfId="7083"/>
    <cellStyle name="Accent2 7" xfId="7496"/>
    <cellStyle name="Accent2 8" xfId="7397"/>
    <cellStyle name="Accent2 9" xfId="6672"/>
    <cellStyle name="Accent3 10" xfId="7749"/>
    <cellStyle name="Accent3 11" xfId="6914"/>
    <cellStyle name="Accent3 12" xfId="7243"/>
    <cellStyle name="Accent3 13" xfId="7347"/>
    <cellStyle name="Accent3 2" xfId="185"/>
    <cellStyle name="Accent3 2 10" xfId="7249"/>
    <cellStyle name="Accent3 2 11" xfId="6994"/>
    <cellStyle name="Accent3 2 12" xfId="7674"/>
    <cellStyle name="Accent3 2 13" xfId="9964"/>
    <cellStyle name="Accent3 2 2" xfId="773"/>
    <cellStyle name="Accent3 2 2 2" xfId="1156"/>
    <cellStyle name="Accent3 2 2 3" xfId="11857"/>
    <cellStyle name="Accent3 2 3" xfId="950"/>
    <cellStyle name="Accent3 2 4" xfId="6807"/>
    <cellStyle name="Accent3 2 5" xfId="7316"/>
    <cellStyle name="Accent3 2 6" xfId="6877"/>
    <cellStyle name="Accent3 2 7" xfId="7208"/>
    <cellStyle name="Accent3 2 8" xfId="7526"/>
    <cellStyle name="Accent3 2 9" xfId="7530"/>
    <cellStyle name="Accent3 3" xfId="774"/>
    <cellStyle name="Accent3 3 2" xfId="1155"/>
    <cellStyle name="Accent3 4" xfId="712"/>
    <cellStyle name="Accent3 4 2" xfId="990"/>
    <cellStyle name="Accent3 4 3" xfId="11805"/>
    <cellStyle name="Accent3 5" xfId="6813"/>
    <cellStyle name="Accent3 6" xfId="7657"/>
    <cellStyle name="Accent3 7" xfId="6853"/>
    <cellStyle name="Accent3 8" xfId="7120"/>
    <cellStyle name="Accent3 9" xfId="7483"/>
    <cellStyle name="Accent4 10" xfId="7334"/>
    <cellStyle name="Accent4 11" xfId="7594"/>
    <cellStyle name="Accent4 12" xfId="7789"/>
    <cellStyle name="Accent4 13" xfId="6974"/>
    <cellStyle name="Accent4 2" xfId="186"/>
    <cellStyle name="Accent4 2 10" xfId="7518"/>
    <cellStyle name="Accent4 2 11" xfId="7556"/>
    <cellStyle name="Accent4 2 12" xfId="7204"/>
    <cellStyle name="Accent4 2 13" xfId="9965"/>
    <cellStyle name="Accent4 2 2" xfId="775"/>
    <cellStyle name="Accent4 2 2 2" xfId="1071"/>
    <cellStyle name="Accent4 2 2 3" xfId="11861"/>
    <cellStyle name="Accent4 2 3" xfId="905"/>
    <cellStyle name="Accent4 2 4" xfId="6799"/>
    <cellStyle name="Accent4 2 5" xfId="6698"/>
    <cellStyle name="Accent4 2 6" xfId="7752"/>
    <cellStyle name="Accent4 2 7" xfId="7472"/>
    <cellStyle name="Accent4 2 8" xfId="7544"/>
    <cellStyle name="Accent4 2 9" xfId="7835"/>
    <cellStyle name="Accent4 3" xfId="776"/>
    <cellStyle name="Accent4 3 2" xfId="992"/>
    <cellStyle name="Accent4 4" xfId="716"/>
    <cellStyle name="Accent4 4 2" xfId="944"/>
    <cellStyle name="Accent4 4 3" xfId="11809"/>
    <cellStyle name="Accent4 5" xfId="6802"/>
    <cellStyle name="Accent4 6" xfId="6695"/>
    <cellStyle name="Accent4 7" xfId="7300"/>
    <cellStyle name="Accent4 8" xfId="7545"/>
    <cellStyle name="Accent4 9" xfId="7633"/>
    <cellStyle name="Accent5 10" xfId="7839"/>
    <cellStyle name="Accent5 11" xfId="7287"/>
    <cellStyle name="Accent5 12" xfId="7378"/>
    <cellStyle name="Accent5 13" xfId="7270"/>
    <cellStyle name="Accent5 2" xfId="187"/>
    <cellStyle name="Accent5 2 10" xfId="7274"/>
    <cellStyle name="Accent5 2 11" xfId="7872"/>
    <cellStyle name="Accent5 2 12" xfId="7888"/>
    <cellStyle name="Accent5 2 13" xfId="9966"/>
    <cellStyle name="Accent5 2 2" xfId="777"/>
    <cellStyle name="Accent5 2 2 2" xfId="1154"/>
    <cellStyle name="Accent5 2 3" xfId="907"/>
    <cellStyle name="Accent5 2 4" xfId="6736"/>
    <cellStyle name="Accent5 2 5" xfId="7720"/>
    <cellStyle name="Accent5 2 6" xfId="7086"/>
    <cellStyle name="Accent5 2 7" xfId="6947"/>
    <cellStyle name="Accent5 2 8" xfId="7553"/>
    <cellStyle name="Accent5 2 9" xfId="7719"/>
    <cellStyle name="Accent5 3" xfId="778"/>
    <cellStyle name="Accent5 3 2" xfId="1153"/>
    <cellStyle name="Accent5 4" xfId="720"/>
    <cellStyle name="Accent5 4 2" xfId="1816"/>
    <cellStyle name="Accent5 4 3" xfId="11813"/>
    <cellStyle name="Accent5 5" xfId="6793"/>
    <cellStyle name="Accent5 6" xfId="6706"/>
    <cellStyle name="Accent5 7" xfId="7756"/>
    <cellStyle name="Accent5 8" xfId="7211"/>
    <cellStyle name="Accent5 9" xfId="6776"/>
    <cellStyle name="Accent6 10" xfId="7063"/>
    <cellStyle name="Accent6 11" xfId="7502"/>
    <cellStyle name="Accent6 12" xfId="7875"/>
    <cellStyle name="Accent6 13" xfId="7891"/>
    <cellStyle name="Accent6 2" xfId="188"/>
    <cellStyle name="Accent6 2 10" xfId="7855"/>
    <cellStyle name="Accent6 2 11" xfId="7769"/>
    <cellStyle name="Accent6 2 12" xfId="7454"/>
    <cellStyle name="Accent6 2 13" xfId="9967"/>
    <cellStyle name="Accent6 2 2" xfId="779"/>
    <cellStyle name="Accent6 2 2 2" xfId="1152"/>
    <cellStyle name="Accent6 2 2 3" xfId="11868"/>
    <cellStyle name="Accent6 2 3" xfId="977"/>
    <cellStyle name="Accent6 2 4" xfId="6734"/>
    <cellStyle name="Accent6 2 5" xfId="6724"/>
    <cellStyle name="Accent6 2 6" xfId="7388"/>
    <cellStyle name="Accent6 2 7" xfId="7786"/>
    <cellStyle name="Accent6 2 8" xfId="7815"/>
    <cellStyle name="Accent6 2 9" xfId="7369"/>
    <cellStyle name="Accent6 3" xfId="780"/>
    <cellStyle name="Accent6 3 2" xfId="1151"/>
    <cellStyle name="Accent6 4" xfId="724"/>
    <cellStyle name="Accent6 4 2" xfId="1113"/>
    <cellStyle name="Accent6 4 3" xfId="11817"/>
    <cellStyle name="Accent6 5" xfId="6735"/>
    <cellStyle name="Accent6 6" xfId="7723"/>
    <cellStyle name="Accent6 7" xfId="7521"/>
    <cellStyle name="Accent6 8" xfId="7784"/>
    <cellStyle name="Accent6 9" xfId="7813"/>
    <cellStyle name="Bad 10" xfId="6663"/>
    <cellStyle name="Bad 11" xfId="7645"/>
    <cellStyle name="Bad 12" xfId="6953"/>
    <cellStyle name="Bad 13" xfId="6986"/>
    <cellStyle name="Bad 2" xfId="189"/>
    <cellStyle name="Bad 2 10" xfId="7100"/>
    <cellStyle name="Bad 2 11" xfId="7157"/>
    <cellStyle name="Bad 2 12" xfId="7733"/>
    <cellStyle name="Bad 2 13" xfId="9968"/>
    <cellStyle name="Bad 2 2" xfId="781"/>
    <cellStyle name="Bad 2 2 2" xfId="1150"/>
    <cellStyle name="Bad 2 2 3" xfId="11841"/>
    <cellStyle name="Bad 2 3" xfId="1089"/>
    <cellStyle name="Bad 2 4" xfId="7184"/>
    <cellStyle name="Bad 2 5" xfId="7311"/>
    <cellStyle name="Bad 2 6" xfId="7597"/>
    <cellStyle name="Bad 2 7" xfId="7033"/>
    <cellStyle name="Bad 2 8" xfId="6751"/>
    <cellStyle name="Bad 2 9" xfId="6945"/>
    <cellStyle name="Bad 3" xfId="782"/>
    <cellStyle name="Bad 3 2" xfId="1031"/>
    <cellStyle name="Bad 4" xfId="31"/>
    <cellStyle name="Bad 4 2" xfId="999"/>
    <cellStyle name="Bad 4 3" xfId="11786"/>
    <cellStyle name="Bad 5" xfId="7362"/>
    <cellStyle name="Bad 6" xfId="7614"/>
    <cellStyle name="Bad 7" xfId="7341"/>
    <cellStyle name="Bad 8" xfId="7163"/>
    <cellStyle name="Bad 9" xfId="7729"/>
    <cellStyle name="Calc Currency (0)" xfId="12010"/>
    <cellStyle name="Calculation 10" xfId="7132"/>
    <cellStyle name="Calculation 10 2" xfId="8800"/>
    <cellStyle name="Calculation 10 2 2" xfId="11217"/>
    <cellStyle name="Calculation 10 3" xfId="8705"/>
    <cellStyle name="Calculation 11" xfId="7618"/>
    <cellStyle name="Calculation 11 2" xfId="8831"/>
    <cellStyle name="Calculation 11 2 2" xfId="11246"/>
    <cellStyle name="Calculation 11 3" xfId="8674"/>
    <cellStyle name="Calculation 12" xfId="7389"/>
    <cellStyle name="Calculation 12 2" xfId="8815"/>
    <cellStyle name="Calculation 12 2 2" xfId="11230"/>
    <cellStyle name="Calculation 12 3" xfId="8711"/>
    <cellStyle name="Calculation 13" xfId="6865"/>
    <cellStyle name="Calculation 13 2" xfId="8781"/>
    <cellStyle name="Calculation 13 2 2" xfId="11200"/>
    <cellStyle name="Calculation 13 3" xfId="8729"/>
    <cellStyle name="Calculation 2" xfId="190"/>
    <cellStyle name="Calculation 2 10" xfId="7652"/>
    <cellStyle name="Calculation 2 11" xfId="6881"/>
    <cellStyle name="Calculation 2 12" xfId="7215"/>
    <cellStyle name="Calculation 2 13" xfId="1149"/>
    <cellStyle name="Calculation 2 13 2" xfId="10308"/>
    <cellStyle name="Calculation 2 14" xfId="8531"/>
    <cellStyle name="Calculation 2 14 2" xfId="11032"/>
    <cellStyle name="Calculation 2 15" xfId="8647"/>
    <cellStyle name="Calculation 2 16" xfId="9969"/>
    <cellStyle name="Calculation 2 2" xfId="783"/>
    <cellStyle name="Calculation 2 2 2" xfId="1148"/>
    <cellStyle name="Calculation 2 2 3" xfId="11845"/>
    <cellStyle name="Calculation 2 3" xfId="1070"/>
    <cellStyle name="Calculation 2 4" xfId="7048"/>
    <cellStyle name="Calculation 2 5" xfId="7220"/>
    <cellStyle name="Calculation 2 6" xfId="7321"/>
    <cellStyle name="Calculation 2 7" xfId="6988"/>
    <cellStyle name="Calculation 2 8" xfId="7047"/>
    <cellStyle name="Calculation 2 9" xfId="7571"/>
    <cellStyle name="Calculation 3" xfId="784"/>
    <cellStyle name="Calculation 3 2" xfId="911"/>
    <cellStyle name="Calculation 4" xfId="27"/>
    <cellStyle name="Calculation 4 2" xfId="1131"/>
    <cellStyle name="Calculation 4 2 2" xfId="10303"/>
    <cellStyle name="Calculation 4 3" xfId="8546"/>
    <cellStyle name="Calculation 4 3 2" xfId="11047"/>
    <cellStyle name="Calculation 4 4" xfId="8803"/>
    <cellStyle name="Calculation 4 5" xfId="11790"/>
    <cellStyle name="Calculation 5" xfId="7109"/>
    <cellStyle name="Calculation 5 2" xfId="8798"/>
    <cellStyle name="Calculation 5 2 2" xfId="11215"/>
    <cellStyle name="Calculation 5 3" xfId="8670"/>
    <cellStyle name="Calculation 6" xfId="7276"/>
    <cellStyle name="Calculation 6 2" xfId="8809"/>
    <cellStyle name="Calculation 6 2 2" xfId="11225"/>
    <cellStyle name="Calculation 6 3" xfId="8676"/>
    <cellStyle name="Calculation 7" xfId="7166"/>
    <cellStyle name="Calculation 7 2" xfId="8801"/>
    <cellStyle name="Calculation 7 2 2" xfId="11218"/>
    <cellStyle name="Calculation 7 3" xfId="8773"/>
    <cellStyle name="Calculation 8" xfId="7266"/>
    <cellStyle name="Calculation 8 2" xfId="8807"/>
    <cellStyle name="Calculation 8 2 2" xfId="11223"/>
    <cellStyle name="Calculation 8 3" xfId="8657"/>
    <cellStyle name="Calculation 9" xfId="7078"/>
    <cellStyle name="Calculation 9 2" xfId="8796"/>
    <cellStyle name="Calculation 9 2 2" xfId="11213"/>
    <cellStyle name="Calculation 9 3" xfId="8659"/>
    <cellStyle name="Cancel" xfId="910"/>
    <cellStyle name="Check Cell 10" xfId="7507"/>
    <cellStyle name="Check Cell 11" xfId="7193"/>
    <cellStyle name="Check Cell 12" xfId="7628"/>
    <cellStyle name="Check Cell 13" xfId="7709"/>
    <cellStyle name="Check Cell 2" xfId="191"/>
    <cellStyle name="Check Cell 2 10" xfId="7227"/>
    <cellStyle name="Check Cell 2 11" xfId="7580"/>
    <cellStyle name="Check Cell 2 12" xfId="7403"/>
    <cellStyle name="Check Cell 2 13" xfId="9970"/>
    <cellStyle name="Check Cell 2 2" xfId="785"/>
    <cellStyle name="Check Cell 2 2 2" xfId="909"/>
    <cellStyle name="Check Cell 2 3" xfId="1082"/>
    <cellStyle name="Check Cell 2 4" xfId="7354"/>
    <cellStyle name="Check Cell 2 5" xfId="7079"/>
    <cellStyle name="Check Cell 2 6" xfId="7414"/>
    <cellStyle name="Check Cell 2 7" xfId="7672"/>
    <cellStyle name="Check Cell 2 8" xfId="6970"/>
    <cellStyle name="Check Cell 2 9" xfId="7053"/>
    <cellStyle name="Check Cell 3" xfId="786"/>
    <cellStyle name="Check Cell 3 2" xfId="908"/>
    <cellStyle name="Check Cell 4" xfId="699"/>
    <cellStyle name="Check Cell 4 2" xfId="987"/>
    <cellStyle name="Check Cell 4 3" xfId="11792"/>
    <cellStyle name="Check Cell 5" xfId="7491"/>
    <cellStyle name="Check Cell 6" xfId="7616"/>
    <cellStyle name="Check Cell 7" xfId="7085"/>
    <cellStyle name="Check Cell 8" xfId="7549"/>
    <cellStyle name="Check Cell 9" xfId="6868"/>
    <cellStyle name="CheckCell" xfId="12011"/>
    <cellStyle name="Column total in dollars" xfId="44"/>
    <cellStyle name="Column total in dollars 2" xfId="192"/>
    <cellStyle name="Column total in dollars 2 10" xfId="3379"/>
    <cellStyle name="Column total in dollars 2 11" xfId="4448"/>
    <cellStyle name="Column total in dollars 2 12" xfId="5326"/>
    <cellStyle name="Column total in dollars 2 2" xfId="1108"/>
    <cellStyle name="Column total in dollars 2 3" xfId="1099"/>
    <cellStyle name="Column total in dollars 2 4" xfId="1760"/>
    <cellStyle name="Column total in dollars 2 5" xfId="1855"/>
    <cellStyle name="Column total in dollars 2 6" xfId="1871"/>
    <cellStyle name="Column total in dollars 2 7" xfId="2035"/>
    <cellStyle name="Column total in dollars 2 8" xfId="2171"/>
    <cellStyle name="Column total in dollars 2 9" xfId="2687"/>
    <cellStyle name="Column total in dollars 3" xfId="193"/>
    <cellStyle name="Comma" xfId="1" builtinId="3"/>
    <cellStyle name="Comma  - Style1" xfId="45"/>
    <cellStyle name="Comma  - Style1 2" xfId="194"/>
    <cellStyle name="Comma  - Style1 3" xfId="195"/>
    <cellStyle name="Comma  - Style1 4" xfId="14719"/>
    <cellStyle name="Comma  - Style2" xfId="46"/>
    <cellStyle name="Comma  - Style2 2" xfId="196"/>
    <cellStyle name="Comma  - Style2 3" xfId="197"/>
    <cellStyle name="Comma  - Style2 4" xfId="14720"/>
    <cellStyle name="Comma  - Style3" xfId="47"/>
    <cellStyle name="Comma  - Style3 2" xfId="198"/>
    <cellStyle name="Comma  - Style3 3" xfId="199"/>
    <cellStyle name="Comma  - Style3 4" xfId="14721"/>
    <cellStyle name="Comma  - Style4" xfId="48"/>
    <cellStyle name="Comma  - Style4 2" xfId="200"/>
    <cellStyle name="Comma  - Style4 3" xfId="201"/>
    <cellStyle name="Comma  - Style4 4" xfId="14722"/>
    <cellStyle name="Comma  - Style5" xfId="49"/>
    <cellStyle name="Comma  - Style5 2" xfId="202"/>
    <cellStyle name="Comma  - Style5 3" xfId="203"/>
    <cellStyle name="Comma  - Style5 4" xfId="14723"/>
    <cellStyle name="Comma  - Style6" xfId="50"/>
    <cellStyle name="Comma  - Style6 2" xfId="204"/>
    <cellStyle name="Comma  - Style6 3" xfId="205"/>
    <cellStyle name="Comma  - Style6 4" xfId="14724"/>
    <cellStyle name="Comma  - Style7" xfId="51"/>
    <cellStyle name="Comma  - Style7 2" xfId="206"/>
    <cellStyle name="Comma  - Style7 3" xfId="207"/>
    <cellStyle name="Comma  - Style7 4" xfId="14725"/>
    <cellStyle name="Comma  - Style8" xfId="52"/>
    <cellStyle name="Comma  - Style8 2" xfId="208"/>
    <cellStyle name="Comma  - Style8 3" xfId="209"/>
    <cellStyle name="Comma  - Style8 4" xfId="14726"/>
    <cellStyle name="Comma (0)" xfId="53"/>
    <cellStyle name="Comma [0] 2" xfId="54"/>
    <cellStyle name="Comma [0] 2 2" xfId="210"/>
    <cellStyle name="Comma [0] 3" xfId="9935"/>
    <cellStyle name="Comma 10" xfId="836"/>
    <cellStyle name="Comma 10 2" xfId="12012"/>
    <cellStyle name="Comma 11" xfId="849"/>
    <cellStyle name="Comma 11 2" xfId="12014"/>
    <cellStyle name="Comma 11 3" xfId="12013"/>
    <cellStyle name="Comma 12" xfId="916"/>
    <cellStyle name="Comma 12 2" xfId="11940"/>
    <cellStyle name="Comma 13" xfId="1069"/>
    <cellStyle name="Comma 14" xfId="1306"/>
    <cellStyle name="Comma 14 2" xfId="7983"/>
    <cellStyle name="Comma 15" xfId="967"/>
    <cellStyle name="Comma 16" xfId="1302"/>
    <cellStyle name="Comma 17" xfId="8526"/>
    <cellStyle name="Comma 18" xfId="9338"/>
    <cellStyle name="Comma 19" xfId="9829"/>
    <cellStyle name="Comma 2" xfId="6"/>
    <cellStyle name="Comma 2 10" xfId="7824"/>
    <cellStyle name="Comma 2 11" xfId="7846"/>
    <cellStyle name="Comma 2 12" xfId="211"/>
    <cellStyle name="Comma 2 13" xfId="7880"/>
    <cellStyle name="Comma 2 14" xfId="7896"/>
    <cellStyle name="Comma 2 15" xfId="7907"/>
    <cellStyle name="Comma 2 16" xfId="7917"/>
    <cellStyle name="Comma 2 17" xfId="7922"/>
    <cellStyle name="Comma 2 18" xfId="7928"/>
    <cellStyle name="Comma 2 19" xfId="7935"/>
    <cellStyle name="Comma 2 2" xfId="19"/>
    <cellStyle name="Comma 2 2 10" xfId="7126"/>
    <cellStyle name="Comma 2 2 11" xfId="6918"/>
    <cellStyle name="Comma 2 2 12" xfId="6878"/>
    <cellStyle name="Comma 2 2 13" xfId="7843"/>
    <cellStyle name="Comma 2 2 14" xfId="7367"/>
    <cellStyle name="Comma 2 2 15" xfId="7980"/>
    <cellStyle name="Comma 2 2 16" xfId="7915"/>
    <cellStyle name="Comma 2 2 2" xfId="212"/>
    <cellStyle name="Comma 2 2 2 2" xfId="1066"/>
    <cellStyle name="Comma 2 2 2 3" xfId="2485"/>
    <cellStyle name="Comma 2 2 2 4" xfId="2812"/>
    <cellStyle name="Comma 2 2 2 5" xfId="3925"/>
    <cellStyle name="Comma 2 2 2 6" xfId="4452"/>
    <cellStyle name="Comma 2 2 2 7" xfId="5330"/>
    <cellStyle name="Comma 2 2 2 8" xfId="7958"/>
    <cellStyle name="Comma 2 2 3" xfId="55"/>
    <cellStyle name="Comma 2 2 3 2" xfId="2259"/>
    <cellStyle name="Comma 2 2 3 3" xfId="2495"/>
    <cellStyle name="Comma 2 2 3 4" xfId="2822"/>
    <cellStyle name="Comma 2 2 3 5" xfId="3935"/>
    <cellStyle name="Comma 2 2 3 6" xfId="4441"/>
    <cellStyle name="Comma 2 2 3 7" xfId="5324"/>
    <cellStyle name="Comma 2 2 3 8" xfId="1826"/>
    <cellStyle name="Comma 2 2 4" xfId="789"/>
    <cellStyle name="Comma 2 2 4 2" xfId="2301"/>
    <cellStyle name="Comma 2 2 4 3" xfId="2536"/>
    <cellStyle name="Comma 2 2 4 4" xfId="2863"/>
    <cellStyle name="Comma 2 2 4 5" xfId="3982"/>
    <cellStyle name="Comma 2 2 4 6" xfId="4559"/>
    <cellStyle name="Comma 2 2 4 7" xfId="5423"/>
    <cellStyle name="Comma 2 2 4 8" xfId="1876"/>
    <cellStyle name="Comma 2 2 5" xfId="936"/>
    <cellStyle name="Comma 2 2 5 2" xfId="6766"/>
    <cellStyle name="Comma 2 2 6" xfId="869"/>
    <cellStyle name="Comma 2 2 6 2" xfId="6839"/>
    <cellStyle name="Comma 2 2 7" xfId="7447"/>
    <cellStyle name="Comma 2 2 8" xfId="7030"/>
    <cellStyle name="Comma 2 2 9" xfId="7460"/>
    <cellStyle name="Comma 2 20" xfId="7940"/>
    <cellStyle name="Comma 2 21" xfId="7944"/>
    <cellStyle name="Comma 2 22" xfId="8000"/>
    <cellStyle name="Comma 2 23" xfId="7988"/>
    <cellStyle name="Comma 2 24" xfId="7962"/>
    <cellStyle name="Comma 2 25" xfId="7993"/>
    <cellStyle name="Comma 2 26" xfId="7978"/>
    <cellStyle name="Comma 2 27" xfId="7966"/>
    <cellStyle name="Comma 2 28" xfId="7977"/>
    <cellStyle name="Comma 2 29" xfId="7968"/>
    <cellStyle name="Comma 2 3" xfId="37"/>
    <cellStyle name="Comma 2 3 2" xfId="164"/>
    <cellStyle name="Comma 2 3 2 2" xfId="2326"/>
    <cellStyle name="Comma 2 3 2 3" xfId="2558"/>
    <cellStyle name="Comma 2 3 2 4" xfId="2885"/>
    <cellStyle name="Comma 2 3 2 5" xfId="4007"/>
    <cellStyle name="Comma 2 3 2 6" xfId="4783"/>
    <cellStyle name="Comma 2 3 2 7" xfId="5615"/>
    <cellStyle name="Comma 2 3 2 8" xfId="1902"/>
    <cellStyle name="Comma 2 3 3" xfId="1946"/>
    <cellStyle name="Comma 2 3 3 2" xfId="2368"/>
    <cellStyle name="Comma 2 3 3 3" xfId="2599"/>
    <cellStyle name="Comma 2 3 3 4" xfId="2926"/>
    <cellStyle name="Comma 2 3 3 5" xfId="4051"/>
    <cellStyle name="Comma 2 3 3 6" xfId="4390"/>
    <cellStyle name="Comma 2 3 3 7" xfId="5288"/>
    <cellStyle name="Comma 2 3 4" xfId="1985"/>
    <cellStyle name="Comma 2 3 4 2" xfId="2406"/>
    <cellStyle name="Comma 2 3 4 3" xfId="2637"/>
    <cellStyle name="Comma 2 3 4 4" xfId="2964"/>
    <cellStyle name="Comma 2 3 4 5" xfId="4089"/>
    <cellStyle name="Comma 2 3 4 6" xfId="4868"/>
    <cellStyle name="Comma 2 3 4 7" xfId="5672"/>
    <cellStyle name="Comma 2 3 5" xfId="1634"/>
    <cellStyle name="Comma 2 30" xfId="7955"/>
    <cellStyle name="Comma 2 4" xfId="28"/>
    <cellStyle name="Comma 2 4 2" xfId="1924"/>
    <cellStyle name="Comma 2 4 2 2" xfId="2347"/>
    <cellStyle name="Comma 2 4 2 3" xfId="2579"/>
    <cellStyle name="Comma 2 4 2 4" xfId="2906"/>
    <cellStyle name="Comma 2 4 2 5" xfId="4029"/>
    <cellStyle name="Comma 2 4 2 6" xfId="3906"/>
    <cellStyle name="Comma 2 4 2 7" xfId="3580"/>
    <cellStyle name="Comma 2 4 3" xfId="1967"/>
    <cellStyle name="Comma 2 4 3 2" xfId="2389"/>
    <cellStyle name="Comma 2 4 3 3" xfId="2620"/>
    <cellStyle name="Comma 2 4 3 4" xfId="2947"/>
    <cellStyle name="Comma 2 4 3 5" xfId="4072"/>
    <cellStyle name="Comma 2 4 3 6" xfId="3654"/>
    <cellStyle name="Comma 2 4 3 7" xfId="4328"/>
    <cellStyle name="Comma 2 4 4" xfId="2002"/>
    <cellStyle name="Comma 2 4 4 2" xfId="2423"/>
    <cellStyle name="Comma 2 4 4 3" xfId="2654"/>
    <cellStyle name="Comma 2 4 4 4" xfId="2981"/>
    <cellStyle name="Comma 2 4 4 5" xfId="4106"/>
    <cellStyle name="Comma 2 4 4 6" xfId="4499"/>
    <cellStyle name="Comma 2 4 4 7" xfId="5376"/>
    <cellStyle name="Comma 2 4 5" xfId="1678"/>
    <cellStyle name="Comma 2 5" xfId="731"/>
    <cellStyle name="Comma 2 5 2" xfId="1670"/>
    <cellStyle name="Comma 2 6" xfId="930"/>
    <cellStyle name="Comma 2 6 2" xfId="7711"/>
    <cellStyle name="Comma 2 7" xfId="7742"/>
    <cellStyle name="Comma 2 8" xfId="7771"/>
    <cellStyle name="Comma 2 9" xfId="7801"/>
    <cellStyle name="Comma 20" xfId="9399"/>
    <cellStyle name="Comma 21" xfId="9831"/>
    <cellStyle name="Comma 22" xfId="9834"/>
    <cellStyle name="Comma 23" xfId="9837"/>
    <cellStyle name="Comma 24" xfId="9840"/>
    <cellStyle name="Comma 25" xfId="9988"/>
    <cellStyle name="Comma 26" xfId="11772"/>
    <cellStyle name="Comma 27" xfId="11847"/>
    <cellStyle name="Comma 28" xfId="11938"/>
    <cellStyle name="Comma 29" xfId="14438"/>
    <cellStyle name="Comma 3" xfId="22"/>
    <cellStyle name="Comma 3 2" xfId="29"/>
    <cellStyle name="Comma 3 2 2" xfId="213"/>
    <cellStyle name="Comma 3 2 2 2" xfId="14446"/>
    <cellStyle name="Comma 3 3" xfId="790"/>
    <cellStyle name="Comma 3 3 2" xfId="14447"/>
    <cellStyle name="Comma 3 4" xfId="844"/>
    <cellStyle name="Comma 3 4 2" xfId="14448"/>
    <cellStyle name="Comma 3 5" xfId="932"/>
    <cellStyle name="Comma 3 6" xfId="865"/>
    <cellStyle name="Comma 3 7" xfId="985"/>
    <cellStyle name="Comma 30" xfId="14444"/>
    <cellStyle name="Comma 31" xfId="14702"/>
    <cellStyle name="Comma 32" xfId="14718"/>
    <cellStyle name="Comma 33" xfId="14751"/>
    <cellStyle name="Comma 34" xfId="14766"/>
    <cellStyle name="Comma 35" xfId="14752"/>
    <cellStyle name="Comma 4" xfId="34"/>
    <cellStyle name="Comma 4 2" xfId="58"/>
    <cellStyle name="Comma 4 2 2" xfId="11874"/>
    <cellStyle name="Comma 4 2 3" xfId="12015"/>
    <cellStyle name="Comma 4 3" xfId="57"/>
    <cellStyle name="Comma 4 4" xfId="823"/>
    <cellStyle name="Comma 4 5" xfId="937"/>
    <cellStyle name="Comma 5" xfId="35"/>
    <cellStyle name="Comma 5 2" xfId="215"/>
    <cellStyle name="Comma 5 2 2" xfId="11835"/>
    <cellStyle name="Comma 5 2 3" xfId="12095"/>
    <cellStyle name="Comma 5 3" xfId="9849"/>
    <cellStyle name="Comma 5 4" xfId="11780"/>
    <cellStyle name="Comma 6" xfId="216"/>
    <cellStyle name="Comma 6 2" xfId="7926"/>
    <cellStyle name="Comma 6 2 2" xfId="14449"/>
    <cellStyle name="Comma 6 3" xfId="9989"/>
    <cellStyle name="Comma 6 4" xfId="11824"/>
    <cellStyle name="Comma 6 5" xfId="14728"/>
    <cellStyle name="Comma 7" xfId="38"/>
    <cellStyle name="Comma 7 2" xfId="218"/>
    <cellStyle name="Comma 7 3" xfId="219"/>
    <cellStyle name="Comma 7 4" xfId="220"/>
    <cellStyle name="Comma 7 5" xfId="221"/>
    <cellStyle name="Comma 7 6" xfId="222"/>
    <cellStyle name="Comma 7 7" xfId="217"/>
    <cellStyle name="Comma 7 8" xfId="11831"/>
    <cellStyle name="Comma 7 9" xfId="12016"/>
    <cellStyle name="Comma 8" xfId="728"/>
    <cellStyle name="Comma 8 2" xfId="7927"/>
    <cellStyle name="Comma 9" xfId="822"/>
    <cellStyle name="Comma 9 2" xfId="12017"/>
    <cellStyle name="Comma_Sept 04_3.3 - CA Revenue Normalizing" xfId="14"/>
    <cellStyle name="Comma0" xfId="59"/>
    <cellStyle name="Comma0 - Style1" xfId="223"/>
    <cellStyle name="Comma0 - Style2" xfId="224"/>
    <cellStyle name="Comma0 - Style3" xfId="60"/>
    <cellStyle name="Comma0 - Style4" xfId="61"/>
    <cellStyle name="Comma0 - Style5" xfId="12019"/>
    <cellStyle name="Comma0 10" xfId="855"/>
    <cellStyle name="Comma0 10 2" xfId="1371"/>
    <cellStyle name="Comma0 11" xfId="1138"/>
    <cellStyle name="Comma0 11 2" xfId="1380"/>
    <cellStyle name="Comma0 12" xfId="1006"/>
    <cellStyle name="Comma0 12 2" xfId="1389"/>
    <cellStyle name="Comma0 13" xfId="1305"/>
    <cellStyle name="Comma0 13 2" xfId="1398"/>
    <cellStyle name="Comma0 14" xfId="1288"/>
    <cellStyle name="Comma0 14 2" xfId="1407"/>
    <cellStyle name="Comma0 15" xfId="1299"/>
    <cellStyle name="Comma0 15 2" xfId="1416"/>
    <cellStyle name="Comma0 16" xfId="1425"/>
    <cellStyle name="Comma0 17" xfId="1434"/>
    <cellStyle name="Comma0 18" xfId="1443"/>
    <cellStyle name="Comma0 19" xfId="1452"/>
    <cellStyle name="Comma0 2" xfId="225"/>
    <cellStyle name="Comma0 2 10" xfId="2036"/>
    <cellStyle name="Comma0 2 11" xfId="2163"/>
    <cellStyle name="Comma0 2 12" xfId="2688"/>
    <cellStyle name="Comma0 2 13" xfId="3388"/>
    <cellStyle name="Comma0 2 14" xfId="4602"/>
    <cellStyle name="Comma0 2 15" xfId="5450"/>
    <cellStyle name="Comma0 2 2" xfId="970"/>
    <cellStyle name="Comma0 2 2 2" xfId="1077"/>
    <cellStyle name="Comma0 2 2 3" xfId="1722"/>
    <cellStyle name="Comma0 2 2 4" xfId="1817"/>
    <cellStyle name="Comma0 2 2 4 2" xfId="2250"/>
    <cellStyle name="Comma0 2 2 4 3" xfId="2486"/>
    <cellStyle name="Comma0 2 2 4 4" xfId="2813"/>
    <cellStyle name="Comma0 2 2 4 5" xfId="3926"/>
    <cellStyle name="Comma0 2 2 4 6" xfId="4853"/>
    <cellStyle name="Comma0 2 2 4 7" xfId="5665"/>
    <cellStyle name="Comma0 2 2 5" xfId="1845"/>
    <cellStyle name="Comma0 2 2 5 2" xfId="2275"/>
    <cellStyle name="Comma0 2 2 5 3" xfId="2511"/>
    <cellStyle name="Comma0 2 2 5 4" xfId="2838"/>
    <cellStyle name="Comma0 2 2 5 5" xfId="3953"/>
    <cellStyle name="Comma0 2 2 5 6" xfId="3528"/>
    <cellStyle name="Comma0 2 2 5 7" xfId="3901"/>
    <cellStyle name="Comma0 2 2 6" xfId="1869"/>
    <cellStyle name="Comma0 2 2 6 2" xfId="2295"/>
    <cellStyle name="Comma0 2 2 6 3" xfId="2530"/>
    <cellStyle name="Comma0 2 2 6 4" xfId="2857"/>
    <cellStyle name="Comma0 2 2 6 5" xfId="3975"/>
    <cellStyle name="Comma0 2 2 6 6" xfId="4869"/>
    <cellStyle name="Comma0 2 2 6 7" xfId="5673"/>
    <cellStyle name="Comma0 2 3" xfId="1635"/>
    <cellStyle name="Comma0 2 3 2" xfId="1903"/>
    <cellStyle name="Comma0 2 3 2 2" xfId="2327"/>
    <cellStyle name="Comma0 2 3 2 3" xfId="2559"/>
    <cellStyle name="Comma0 2 3 2 4" xfId="2886"/>
    <cellStyle name="Comma0 2 3 2 5" xfId="4008"/>
    <cellStyle name="Comma0 2 3 2 6" xfId="4527"/>
    <cellStyle name="Comma0 2 3 2 7" xfId="5397"/>
    <cellStyle name="Comma0 2 3 3" xfId="1947"/>
    <cellStyle name="Comma0 2 3 3 2" xfId="2369"/>
    <cellStyle name="Comma0 2 3 3 3" xfId="2600"/>
    <cellStyle name="Comma0 2 3 3 4" xfId="2927"/>
    <cellStyle name="Comma0 2 3 3 5" xfId="4052"/>
    <cellStyle name="Comma0 2 3 3 6" xfId="3797"/>
    <cellStyle name="Comma0 2 3 3 7" xfId="3578"/>
    <cellStyle name="Comma0 2 3 4" xfId="1986"/>
    <cellStyle name="Comma0 2 3 4 2" xfId="2407"/>
    <cellStyle name="Comma0 2 3 4 3" xfId="2638"/>
    <cellStyle name="Comma0 2 3 4 4" xfId="2965"/>
    <cellStyle name="Comma0 2 3 4 5" xfId="4090"/>
    <cellStyle name="Comma0 2 3 4 6" xfId="4609"/>
    <cellStyle name="Comma0 2 3 4 7" xfId="5455"/>
    <cellStyle name="Comma0 2 4" xfId="1679"/>
    <cellStyle name="Comma0 2 4 2" xfId="1925"/>
    <cellStyle name="Comma0 2 4 2 2" xfId="2348"/>
    <cellStyle name="Comma0 2 4 2 3" xfId="2580"/>
    <cellStyle name="Comma0 2 4 2 4" xfId="2907"/>
    <cellStyle name="Comma0 2 4 2 5" xfId="4030"/>
    <cellStyle name="Comma0 2 4 2 6" xfId="3885"/>
    <cellStyle name="Comma0 2 4 2 7" xfId="4841"/>
    <cellStyle name="Comma0 2 4 3" xfId="1968"/>
    <cellStyle name="Comma0 2 4 3 2" xfId="2390"/>
    <cellStyle name="Comma0 2 4 3 3" xfId="2621"/>
    <cellStyle name="Comma0 2 4 3 4" xfId="2948"/>
    <cellStyle name="Comma0 2 4 3 5" xfId="4073"/>
    <cellStyle name="Comma0 2 4 3 6" xfId="3648"/>
    <cellStyle name="Comma0 2 4 3 7" xfId="3727"/>
    <cellStyle name="Comma0 2 4 4" xfId="2003"/>
    <cellStyle name="Comma0 2 4 4 2" xfId="2424"/>
    <cellStyle name="Comma0 2 4 4 3" xfId="2655"/>
    <cellStyle name="Comma0 2 4 4 4" xfId="2982"/>
    <cellStyle name="Comma0 2 4 4 5" xfId="4107"/>
    <cellStyle name="Comma0 2 4 4 6" xfId="4326"/>
    <cellStyle name="Comma0 2 4 4 7" xfId="5235"/>
    <cellStyle name="Comma0 2 5" xfId="1669"/>
    <cellStyle name="Comma0 2 6" xfId="1104"/>
    <cellStyle name="Comma0 2 7" xfId="1761"/>
    <cellStyle name="Comma0 2 8" xfId="1841"/>
    <cellStyle name="Comma0 2 9" xfId="1767"/>
    <cellStyle name="Comma0 20" xfId="1461"/>
    <cellStyle name="Comma0 21" xfId="1470"/>
    <cellStyle name="Comma0 22" xfId="1479"/>
    <cellStyle name="Comma0 23" xfId="1488"/>
    <cellStyle name="Comma0 24" xfId="1497"/>
    <cellStyle name="Comma0 25" xfId="1505"/>
    <cellStyle name="Comma0 26" xfId="1514"/>
    <cellStyle name="Comma0 27" xfId="1523"/>
    <cellStyle name="Comma0 28" xfId="1532"/>
    <cellStyle name="Comma0 29" xfId="1541"/>
    <cellStyle name="Comma0 3" xfId="226"/>
    <cellStyle name="Comma0 3 2" xfId="1126"/>
    <cellStyle name="Comma0 3 3" xfId="1642"/>
    <cellStyle name="Comma0 3 4" xfId="1686"/>
    <cellStyle name="Comma0 3 5" xfId="1662"/>
    <cellStyle name="Comma0 3 6" xfId="1804"/>
    <cellStyle name="Comma0 3 6 2" xfId="2237"/>
    <cellStyle name="Comma0 3 6 3" xfId="2473"/>
    <cellStyle name="Comma0 3 6 4" xfId="2800"/>
    <cellStyle name="Comma0 3 6 5" xfId="3913"/>
    <cellStyle name="Comma0 3 6 6" xfId="3700"/>
    <cellStyle name="Comma0 3 6 7" xfId="4751"/>
    <cellStyle name="Comma0 3 7" xfId="1932"/>
    <cellStyle name="Comma0 3 7 2" xfId="2355"/>
    <cellStyle name="Comma0 3 7 3" xfId="2587"/>
    <cellStyle name="Comma0 3 7 4" xfId="2914"/>
    <cellStyle name="Comma0 3 7 5" xfId="4037"/>
    <cellStyle name="Comma0 3 7 6" xfId="4594"/>
    <cellStyle name="Comma0 3 7 7" xfId="5446"/>
    <cellStyle name="Comma0 3 8" xfId="1975"/>
    <cellStyle name="Comma0 3 8 2" xfId="2397"/>
    <cellStyle name="Comma0 3 8 3" xfId="2628"/>
    <cellStyle name="Comma0 3 8 4" xfId="2955"/>
    <cellStyle name="Comma0 3 8 5" xfId="4080"/>
    <cellStyle name="Comma0 3 8 6" xfId="3391"/>
    <cellStyle name="Comma0 3 8 7" xfId="4413"/>
    <cellStyle name="Comma0 30" xfId="1550"/>
    <cellStyle name="Comma0 31" xfId="1559"/>
    <cellStyle name="Comma0 32" xfId="1568"/>
    <cellStyle name="Comma0 33" xfId="1577"/>
    <cellStyle name="Comma0 34" xfId="1586"/>
    <cellStyle name="Comma0 35" xfId="1594"/>
    <cellStyle name="Comma0 36" xfId="1601"/>
    <cellStyle name="Comma0 37" xfId="1607"/>
    <cellStyle name="Comma0 38" xfId="1613"/>
    <cellStyle name="Comma0 39" xfId="1619"/>
    <cellStyle name="Comma0 4" xfId="791"/>
    <cellStyle name="Comma0 4 2" xfId="1193"/>
    <cellStyle name="Comma0 40" xfId="1042"/>
    <cellStyle name="Comma0 40 2" xfId="1810"/>
    <cellStyle name="Comma0 40 2 2" xfId="2243"/>
    <cellStyle name="Comma0 40 2 3" xfId="2479"/>
    <cellStyle name="Comma0 40 2 4" xfId="2806"/>
    <cellStyle name="Comma0 40 2 5" xfId="3919"/>
    <cellStyle name="Comma0 40 2 6" xfId="3905"/>
    <cellStyle name="Comma0 40 2 7" xfId="3803"/>
    <cellStyle name="Comma0 40 3" xfId="1856"/>
    <cellStyle name="Comma0 40 3 2" xfId="2283"/>
    <cellStyle name="Comma0 40 3 3" xfId="2519"/>
    <cellStyle name="Comma0 40 3 4" xfId="2846"/>
    <cellStyle name="Comma0 40 3 5" xfId="3964"/>
    <cellStyle name="Comma0 40 3 6" xfId="3632"/>
    <cellStyle name="Comma0 40 3 7" xfId="3816"/>
    <cellStyle name="Comma0 40 4" xfId="1824"/>
    <cellStyle name="Comma0 40 4 2" xfId="2257"/>
    <cellStyle name="Comma0 40 4 3" xfId="2493"/>
    <cellStyle name="Comma0 40 4 4" xfId="2820"/>
    <cellStyle name="Comma0 40 4 5" xfId="3933"/>
    <cellStyle name="Comma0 40 4 6" xfId="4866"/>
    <cellStyle name="Comma0 40 4 7" xfId="5671"/>
    <cellStyle name="Comma0 41" xfId="1656"/>
    <cellStyle name="Comma0 41 2" xfId="1913"/>
    <cellStyle name="Comma0 41 2 2" xfId="2337"/>
    <cellStyle name="Comma0 41 2 3" xfId="2569"/>
    <cellStyle name="Comma0 41 2 4" xfId="2896"/>
    <cellStyle name="Comma0 41 2 5" xfId="4018"/>
    <cellStyle name="Comma0 41 2 6" xfId="3732"/>
    <cellStyle name="Comma0 41 2 7" xfId="4167"/>
    <cellStyle name="Comma0 41 3" xfId="1957"/>
    <cellStyle name="Comma0 41 3 2" xfId="2379"/>
    <cellStyle name="Comma0 41 3 3" xfId="2610"/>
    <cellStyle name="Comma0 41 3 4" xfId="2937"/>
    <cellStyle name="Comma0 41 3 5" xfId="4062"/>
    <cellStyle name="Comma0 41 3 6" xfId="3846"/>
    <cellStyle name="Comma0 41 3 7" xfId="4513"/>
    <cellStyle name="Comma0 41 4" xfId="1993"/>
    <cellStyle name="Comma0 41 4 2" xfId="2414"/>
    <cellStyle name="Comma0 41 4 3" xfId="2645"/>
    <cellStyle name="Comma0 41 4 4" xfId="2972"/>
    <cellStyle name="Comma0 41 4 5" xfId="4097"/>
    <cellStyle name="Comma0 41 4 6" xfId="4396"/>
    <cellStyle name="Comma0 41 4 7" xfId="5292"/>
    <cellStyle name="Comma0 42" xfId="6623"/>
    <cellStyle name="Comma0 43" xfId="6644"/>
    <cellStyle name="Comma0 44" xfId="6650"/>
    <cellStyle name="Comma0 45" xfId="6660"/>
    <cellStyle name="Comma0 46" xfId="7430"/>
    <cellStyle name="Comma0 47" xfId="7225"/>
    <cellStyle name="Comma0 48" xfId="6671"/>
    <cellStyle name="Comma0 49" xfId="7150"/>
    <cellStyle name="Comma0 5" xfId="838"/>
    <cellStyle name="Comma0 5 2" xfId="906"/>
    <cellStyle name="Comma0 50" xfId="7660"/>
    <cellStyle name="Comma0 51" xfId="7027"/>
    <cellStyle name="Comma0 52" xfId="7582"/>
    <cellStyle name="Comma0 53" xfId="7304"/>
    <cellStyle name="Comma0 54" xfId="7585"/>
    <cellStyle name="Comma0 55" xfId="9850"/>
    <cellStyle name="Comma0 56" xfId="9924"/>
    <cellStyle name="Comma0 57" xfId="9992"/>
    <cellStyle name="Comma0 58" xfId="9937"/>
    <cellStyle name="Comma0 59" xfId="10009"/>
    <cellStyle name="Comma0 6" xfId="788"/>
    <cellStyle name="Comma0 6 2" xfId="1338"/>
    <cellStyle name="Comma0 60" xfId="10008"/>
    <cellStyle name="Comma0 61" xfId="10010"/>
    <cellStyle name="Comma0 62" xfId="10007"/>
    <cellStyle name="Comma0 63" xfId="10011"/>
    <cellStyle name="Comma0 64" xfId="10006"/>
    <cellStyle name="Comma0 65" xfId="10015"/>
    <cellStyle name="Comma0 66" xfId="10025"/>
    <cellStyle name="Comma0 67" xfId="10024"/>
    <cellStyle name="Comma0 68" xfId="11775"/>
    <cellStyle name="Comma0 69" xfId="11865"/>
    <cellStyle name="Comma0 7" xfId="868"/>
    <cellStyle name="Comma0 7 2" xfId="1346"/>
    <cellStyle name="Comma0 70" xfId="12018"/>
    <cellStyle name="Comma0 71" xfId="14440"/>
    <cellStyle name="Comma0 72" xfId="14705"/>
    <cellStyle name="Comma0 73" xfId="14710"/>
    <cellStyle name="Comma0 74" xfId="14729"/>
    <cellStyle name="Comma0 75" xfId="14746"/>
    <cellStyle name="Comma0 76" xfId="14713"/>
    <cellStyle name="Comma0 77" xfId="14749"/>
    <cellStyle name="Comma0 8" xfId="904"/>
    <cellStyle name="Comma0 8 2" xfId="1354"/>
    <cellStyle name="Comma0 9" xfId="861"/>
    <cellStyle name="Comma0 9 2" xfId="1362"/>
    <cellStyle name="Comma0_00COS Ind Allocators" xfId="12020"/>
    <cellStyle name="Comma1 - Style1" xfId="62"/>
    <cellStyle name="Comma1 - Style1 2" xfId="12021"/>
    <cellStyle name="Copied" xfId="12022"/>
    <cellStyle name="COST1" xfId="12023"/>
    <cellStyle name="Curren - Style1" xfId="12024"/>
    <cellStyle name="Curren - Style2" xfId="227"/>
    <cellStyle name="Curren - Style2 2" xfId="12025"/>
    <cellStyle name="Curren - Style3" xfId="228"/>
    <cellStyle name="Curren - Style5" xfId="12026"/>
    <cellStyle name="Curren - Style6" xfId="12027"/>
    <cellStyle name="Currency" xfId="2" builtinId="4"/>
    <cellStyle name="Currency [0] 2" xfId="229"/>
    <cellStyle name="Currency [0] 3" xfId="915"/>
    <cellStyle name="Currency 10" xfId="12028"/>
    <cellStyle name="Currency 11" xfId="14708"/>
    <cellStyle name="Currency 12" xfId="14711"/>
    <cellStyle name="Currency 13" xfId="14712"/>
    <cellStyle name="Currency 14" xfId="14730"/>
    <cellStyle name="Currency 15" xfId="14743"/>
    <cellStyle name="Currency 16" xfId="14714"/>
    <cellStyle name="Currency 17" xfId="14745"/>
    <cellStyle name="Currency 2" xfId="23"/>
    <cellStyle name="Currency 2 2" xfId="63"/>
    <cellStyle name="Currency 2 3" xfId="787"/>
    <cellStyle name="Currency 2 4" xfId="842"/>
    <cellStyle name="Currency 3" xfId="230"/>
    <cellStyle name="Currency 3 2" xfId="9854"/>
    <cellStyle name="Currency 4" xfId="231"/>
    <cellStyle name="Currency 4 2" xfId="12029"/>
    <cellStyle name="Currency 5" xfId="12030"/>
    <cellStyle name="Currency 6" xfId="232"/>
    <cellStyle name="Currency 7" xfId="12031"/>
    <cellStyle name="Currency 8" xfId="12032"/>
    <cellStyle name="Currency 9" xfId="12033"/>
    <cellStyle name="Currency No Comma" xfId="233"/>
    <cellStyle name="Currency(0)" xfId="64"/>
    <cellStyle name="Currency0" xfId="65"/>
    <cellStyle name="Currency0 10" xfId="1367"/>
    <cellStyle name="Currency0 11" xfId="1376"/>
    <cellStyle name="Currency0 12" xfId="1385"/>
    <cellStyle name="Currency0 13" xfId="1394"/>
    <cellStyle name="Currency0 14" xfId="1403"/>
    <cellStyle name="Currency0 15" xfId="1412"/>
    <cellStyle name="Currency0 16" xfId="1421"/>
    <cellStyle name="Currency0 17" xfId="1430"/>
    <cellStyle name="Currency0 18" xfId="1439"/>
    <cellStyle name="Currency0 19" xfId="1448"/>
    <cellStyle name="Currency0 2" xfId="234"/>
    <cellStyle name="Currency0 2 10" xfId="2037"/>
    <cellStyle name="Currency0 2 11" xfId="2155"/>
    <cellStyle name="Currency0 2 12" xfId="2689"/>
    <cellStyle name="Currency0 2 13" xfId="3394"/>
    <cellStyle name="Currency0 2 14" xfId="4386"/>
    <cellStyle name="Currency0 2 15" xfId="5284"/>
    <cellStyle name="Currency0 2 2" xfId="1010"/>
    <cellStyle name="Currency0 2 2 2" xfId="1118"/>
    <cellStyle name="Currency0 2 2 3" xfId="1723"/>
    <cellStyle name="Currency0 2 2 4" xfId="1818"/>
    <cellStyle name="Currency0 2 2 4 2" xfId="2251"/>
    <cellStyle name="Currency0 2 2 4 3" xfId="2487"/>
    <cellStyle name="Currency0 2 2 4 4" xfId="2814"/>
    <cellStyle name="Currency0 2 2 4 5" xfId="3927"/>
    <cellStyle name="Currency0 2 2 4 6" xfId="4595"/>
    <cellStyle name="Currency0 2 2 4 7" xfId="5447"/>
    <cellStyle name="Currency0 2 2 5" xfId="1843"/>
    <cellStyle name="Currency0 2 2 5 2" xfId="2273"/>
    <cellStyle name="Currency0 2 2 5 3" xfId="2509"/>
    <cellStyle name="Currency0 2 2 5 4" xfId="2836"/>
    <cellStyle name="Currency0 2 2 5 5" xfId="3951"/>
    <cellStyle name="Currency0 2 2 5 6" xfId="3847"/>
    <cellStyle name="Currency0 2 2 5 7" xfId="4348"/>
    <cellStyle name="Currency0 2 2 6" xfId="1884"/>
    <cellStyle name="Currency0 2 2 6 2" xfId="2308"/>
    <cellStyle name="Currency0 2 2 6 3" xfId="2541"/>
    <cellStyle name="Currency0 2 2 6 4" xfId="2868"/>
    <cellStyle name="Currency0 2 2 6 5" xfId="3988"/>
    <cellStyle name="Currency0 2 2 6 6" xfId="4337"/>
    <cellStyle name="Currency0 2 2 6 7" xfId="5241"/>
    <cellStyle name="Currency0 2 3" xfId="1636"/>
    <cellStyle name="Currency0 2 3 2" xfId="1904"/>
    <cellStyle name="Currency0 2 3 2 2" xfId="2328"/>
    <cellStyle name="Currency0 2 3 2 3" xfId="2560"/>
    <cellStyle name="Currency0 2 3 2 4" xfId="2887"/>
    <cellStyle name="Currency0 2 3 2 5" xfId="4009"/>
    <cellStyle name="Currency0 2 3 2 6" xfId="4362"/>
    <cellStyle name="Currency0 2 3 2 7" xfId="5260"/>
    <cellStyle name="Currency0 2 3 3" xfId="1948"/>
    <cellStyle name="Currency0 2 3 3 2" xfId="2370"/>
    <cellStyle name="Currency0 2 3 3 3" xfId="2601"/>
    <cellStyle name="Currency0 2 3 3 4" xfId="2928"/>
    <cellStyle name="Currency0 2 3 3 5" xfId="4053"/>
    <cellStyle name="Currency0 2 3 3 6" xfId="4795"/>
    <cellStyle name="Currency0 2 3 3 7" xfId="5626"/>
    <cellStyle name="Currency0 2 3 4" xfId="1987"/>
    <cellStyle name="Currency0 2 3 4 2" xfId="2408"/>
    <cellStyle name="Currency0 2 3 4 3" xfId="2639"/>
    <cellStyle name="Currency0 2 3 4 4" xfId="2966"/>
    <cellStyle name="Currency0 2 3 4 5" xfId="4091"/>
    <cellStyle name="Currency0 2 3 4 6" xfId="4442"/>
    <cellStyle name="Currency0 2 3 4 7" xfId="5325"/>
    <cellStyle name="Currency0 2 4" xfId="1680"/>
    <cellStyle name="Currency0 2 4 2" xfId="1926"/>
    <cellStyle name="Currency0 2 4 2 2" xfId="2349"/>
    <cellStyle name="Currency0 2 4 2 3" xfId="2581"/>
    <cellStyle name="Currency0 2 4 2 4" xfId="2908"/>
    <cellStyle name="Currency0 2 4 2 5" xfId="4031"/>
    <cellStyle name="Currency0 2 4 2 6" xfId="3582"/>
    <cellStyle name="Currency0 2 4 2 7" xfId="4849"/>
    <cellStyle name="Currency0 2 4 3" xfId="1969"/>
    <cellStyle name="Currency0 2 4 3 2" xfId="2391"/>
    <cellStyle name="Currency0 2 4 3 3" xfId="2622"/>
    <cellStyle name="Currency0 2 4 3 4" xfId="2949"/>
    <cellStyle name="Currency0 2 4 3 5" xfId="4074"/>
    <cellStyle name="Currency0 2 4 3 6" xfId="3641"/>
    <cellStyle name="Currency0 2 4 3 7" xfId="3792"/>
    <cellStyle name="Currency0 2 4 4" xfId="2004"/>
    <cellStyle name="Currency0 2 4 4 2" xfId="2425"/>
    <cellStyle name="Currency0 2 4 4 3" xfId="2656"/>
    <cellStyle name="Currency0 2 4 4 4" xfId="2983"/>
    <cellStyle name="Currency0 2 4 4 5" xfId="4108"/>
    <cellStyle name="Currency0 2 4 4 6" xfId="3568"/>
    <cellStyle name="Currency0 2 4 4 7" xfId="3437"/>
    <cellStyle name="Currency0 2 5" xfId="1668"/>
    <cellStyle name="Currency0 2 6" xfId="1317"/>
    <cellStyle name="Currency0 2 7" xfId="1764"/>
    <cellStyle name="Currency0 2 8" xfId="1797"/>
    <cellStyle name="Currency0 2 9" xfId="1775"/>
    <cellStyle name="Currency0 20" xfId="1457"/>
    <cellStyle name="Currency0 21" xfId="1466"/>
    <cellStyle name="Currency0 22" xfId="1475"/>
    <cellStyle name="Currency0 23" xfId="1484"/>
    <cellStyle name="Currency0 24" xfId="1493"/>
    <cellStyle name="Currency0 25" xfId="1501"/>
    <cellStyle name="Currency0 26" xfId="1510"/>
    <cellStyle name="Currency0 27" xfId="1519"/>
    <cellStyle name="Currency0 28" xfId="1528"/>
    <cellStyle name="Currency0 29" xfId="1537"/>
    <cellStyle name="Currency0 3" xfId="235"/>
    <cellStyle name="Currency0 3 2" xfId="1310"/>
    <cellStyle name="Currency0 3 3" xfId="1643"/>
    <cellStyle name="Currency0 3 4" xfId="1688"/>
    <cellStyle name="Currency0 3 5" xfId="1704"/>
    <cellStyle name="Currency0 3 6" xfId="1807"/>
    <cellStyle name="Currency0 3 6 2" xfId="2240"/>
    <cellStyle name="Currency0 3 6 3" xfId="2476"/>
    <cellStyle name="Currency0 3 6 4" xfId="2803"/>
    <cellStyle name="Currency0 3 6 5" xfId="3916"/>
    <cellStyle name="Currency0 3 6 6" xfId="3685"/>
    <cellStyle name="Currency0 3 6 7" xfId="3815"/>
    <cellStyle name="Currency0 3 7" xfId="1865"/>
    <cellStyle name="Currency0 3 7 2" xfId="2292"/>
    <cellStyle name="Currency0 3 7 3" xfId="2528"/>
    <cellStyle name="Currency0 3 7 4" xfId="2855"/>
    <cellStyle name="Currency0 3 7 5" xfId="3973"/>
    <cellStyle name="Currency0 3 7 6" xfId="3607"/>
    <cellStyle name="Currency0 3 7 7" xfId="3425"/>
    <cellStyle name="Currency0 3 8" xfId="1892"/>
    <cellStyle name="Currency0 3 8 2" xfId="2315"/>
    <cellStyle name="Currency0 3 8 3" xfId="2547"/>
    <cellStyle name="Currency0 3 8 4" xfId="2874"/>
    <cellStyle name="Currency0 3 8 5" xfId="3996"/>
    <cellStyle name="Currency0 3 8 6" xfId="3774"/>
    <cellStyle name="Currency0 3 8 7" xfId="4392"/>
    <cellStyle name="Currency0 30" xfId="1546"/>
    <cellStyle name="Currency0 31" xfId="1555"/>
    <cellStyle name="Currency0 32" xfId="1564"/>
    <cellStyle name="Currency0 33" xfId="1573"/>
    <cellStyle name="Currency0 34" xfId="1582"/>
    <cellStyle name="Currency0 35" xfId="1591"/>
    <cellStyle name="Currency0 36" xfId="1599"/>
    <cellStyle name="Currency0 37" xfId="1606"/>
    <cellStyle name="Currency0 38" xfId="1612"/>
    <cellStyle name="Currency0 39" xfId="1618"/>
    <cellStyle name="Currency0 4" xfId="792"/>
    <cellStyle name="Currency0 4 2" xfId="1194"/>
    <cellStyle name="Currency0 40" xfId="1027"/>
    <cellStyle name="Currency0 40 2" xfId="1806"/>
    <cellStyle name="Currency0 40 2 2" xfId="2239"/>
    <cellStyle name="Currency0 40 2 3" xfId="2475"/>
    <cellStyle name="Currency0 40 2 4" xfId="2802"/>
    <cellStyle name="Currency0 40 2 5" xfId="3915"/>
    <cellStyle name="Currency0 40 2 6" xfId="3691"/>
    <cellStyle name="Currency0 40 2 7" xfId="4549"/>
    <cellStyle name="Currency0 40 3" xfId="1825"/>
    <cellStyle name="Currency0 40 3 2" xfId="2258"/>
    <cellStyle name="Currency0 40 3 3" xfId="2494"/>
    <cellStyle name="Currency0 40 3 4" xfId="2821"/>
    <cellStyle name="Currency0 40 3 5" xfId="3934"/>
    <cellStyle name="Currency0 40 3 6" xfId="4606"/>
    <cellStyle name="Currency0 40 3 7" xfId="5454"/>
    <cellStyle name="Currency0 40 4" xfId="1827"/>
    <cellStyle name="Currency0 40 4 2" xfId="2260"/>
    <cellStyle name="Currency0 40 4 3" xfId="2496"/>
    <cellStyle name="Currency0 40 4 4" xfId="2823"/>
    <cellStyle name="Currency0 40 4 5" xfId="3936"/>
    <cellStyle name="Currency0 40 4 6" xfId="4838"/>
    <cellStyle name="Currency0 40 4 7" xfId="5657"/>
    <cellStyle name="Currency0 41" xfId="1657"/>
    <cellStyle name="Currency0 41 2" xfId="1914"/>
    <cellStyle name="Currency0 41 2 2" xfId="2338"/>
    <cellStyle name="Currency0 41 2 3" xfId="2570"/>
    <cellStyle name="Currency0 41 2 4" xfId="2897"/>
    <cellStyle name="Currency0 41 2 5" xfId="4019"/>
    <cellStyle name="Currency0 41 2 6" xfId="3726"/>
    <cellStyle name="Currency0 41 2 7" xfId="3596"/>
    <cellStyle name="Currency0 41 3" xfId="1958"/>
    <cellStyle name="Currency0 41 3 2" xfId="2380"/>
    <cellStyle name="Currency0 41 3 3" xfId="2611"/>
    <cellStyle name="Currency0 41 3 4" xfId="2938"/>
    <cellStyle name="Currency0 41 3 5" xfId="4063"/>
    <cellStyle name="Currency0 41 3 6" xfId="3573"/>
    <cellStyle name="Currency0 41 3 7" xfId="3435"/>
    <cellStyle name="Currency0 41 4" xfId="1994"/>
    <cellStyle name="Currency0 41 4 2" xfId="2415"/>
    <cellStyle name="Currency0 41 4 3" xfId="2646"/>
    <cellStyle name="Currency0 41 4 4" xfId="2973"/>
    <cellStyle name="Currency0 41 4 5" xfId="4098"/>
    <cellStyle name="Currency0 41 4 6" xfId="3812"/>
    <cellStyle name="Currency0 41 4 7" xfId="4548"/>
    <cellStyle name="Currency0 42" xfId="6629"/>
    <cellStyle name="Currency0 43" xfId="6642"/>
    <cellStyle name="Currency0 44" xfId="6648"/>
    <cellStyle name="Currency0 45" xfId="6662"/>
    <cellStyle name="Currency0 46" xfId="7722"/>
    <cellStyle name="Currency0 47" xfId="7755"/>
    <cellStyle name="Currency0 48" xfId="7054"/>
    <cellStyle name="Currency0 49" xfId="7811"/>
    <cellStyle name="Currency0 5" xfId="902"/>
    <cellStyle name="Currency0 50" xfId="7838"/>
    <cellStyle name="Currency0 51" xfId="7607"/>
    <cellStyle name="Currency0 52" xfId="7874"/>
    <cellStyle name="Currency0 53" xfId="7890"/>
    <cellStyle name="Currency0 54" xfId="7904"/>
    <cellStyle name="Currency0 55" xfId="12034"/>
    <cellStyle name="Currency0 56" xfId="14731"/>
    <cellStyle name="Currency0 6" xfId="1334"/>
    <cellStyle name="Currency0 7" xfId="1342"/>
    <cellStyle name="Currency0 8" xfId="1350"/>
    <cellStyle name="Currency0 9" xfId="1358"/>
    <cellStyle name="Custom - Style8" xfId="899"/>
    <cellStyle name="Data   - Style2" xfId="898"/>
    <cellStyle name="Data   - Style2 2" xfId="8533"/>
    <cellStyle name="Data   - Style2 2 2" xfId="11034"/>
    <cellStyle name="Data   - Style2 3" xfId="8721"/>
    <cellStyle name="Date" xfId="66"/>
    <cellStyle name="Date - Style1" xfId="236"/>
    <cellStyle name="Date - Style3" xfId="67"/>
    <cellStyle name="Date 10" xfId="837"/>
    <cellStyle name="Date 10 2" xfId="1365"/>
    <cellStyle name="Date 11" xfId="1135"/>
    <cellStyle name="Date 11 2" xfId="1374"/>
    <cellStyle name="Date 12" xfId="1019"/>
    <cellStyle name="Date 12 2" xfId="1383"/>
    <cellStyle name="Date 13" xfId="1304"/>
    <cellStyle name="Date 13 2" xfId="1392"/>
    <cellStyle name="Date 14" xfId="1289"/>
    <cellStyle name="Date 14 2" xfId="1401"/>
    <cellStyle name="Date 15" xfId="1298"/>
    <cellStyle name="Date 15 2" xfId="1410"/>
    <cellStyle name="Date 16" xfId="1419"/>
    <cellStyle name="Date 17" xfId="1428"/>
    <cellStyle name="Date 18" xfId="1437"/>
    <cellStyle name="Date 19" xfId="1446"/>
    <cellStyle name="Date 2" xfId="237"/>
    <cellStyle name="Date 2 10" xfId="2038"/>
    <cellStyle name="Date 2 11" xfId="2077"/>
    <cellStyle name="Date 2 12" xfId="2690"/>
    <cellStyle name="Date 2 13" xfId="3400"/>
    <cellStyle name="Date 2 14" xfId="3840"/>
    <cellStyle name="Date 2 15" xfId="4567"/>
    <cellStyle name="Date 2 2" xfId="1046"/>
    <cellStyle name="Date 2 2 2" xfId="1072"/>
    <cellStyle name="Date 2 2 3" xfId="1724"/>
    <cellStyle name="Date 2 2 4" xfId="1819"/>
    <cellStyle name="Date 2 2 4 2" xfId="2252"/>
    <cellStyle name="Date 2 2 4 3" xfId="2488"/>
    <cellStyle name="Date 2 2 4 4" xfId="2815"/>
    <cellStyle name="Date 2 2 4 5" xfId="3928"/>
    <cellStyle name="Date 2 2 4 6" xfId="4432"/>
    <cellStyle name="Date 2 2 4 7" xfId="5317"/>
    <cellStyle name="Date 2 2 5" xfId="1842"/>
    <cellStyle name="Date 2 2 5 2" xfId="2272"/>
    <cellStyle name="Date 2 2 5 3" xfId="2508"/>
    <cellStyle name="Date 2 2 5 4" xfId="2835"/>
    <cellStyle name="Date 2 2 5 5" xfId="3950"/>
    <cellStyle name="Date 2 2 5 6" xfId="4334"/>
    <cellStyle name="Date 2 2 5 7" xfId="5238"/>
    <cellStyle name="Date 2 2 6" xfId="1830"/>
    <cellStyle name="Date 2 2 6 2" xfId="2262"/>
    <cellStyle name="Date 2 2 6 3" xfId="2498"/>
    <cellStyle name="Date 2 2 6 4" xfId="2825"/>
    <cellStyle name="Date 2 2 6 5" xfId="3939"/>
    <cellStyle name="Date 2 2 6 6" xfId="4809"/>
    <cellStyle name="Date 2 2 6 7" xfId="5639"/>
    <cellStyle name="Date 2 3" xfId="1637"/>
    <cellStyle name="Date 2 3 2" xfId="1905"/>
    <cellStyle name="Date 2 3 2 2" xfId="2329"/>
    <cellStyle name="Date 2 3 2 3" xfId="2561"/>
    <cellStyle name="Date 2 3 2 4" xfId="2888"/>
    <cellStyle name="Date 2 3 2 5" xfId="4010"/>
    <cellStyle name="Date 2 3 2 6" xfId="4748"/>
    <cellStyle name="Date 2 3 2 7" xfId="5590"/>
    <cellStyle name="Date 2 3 3" xfId="1949"/>
    <cellStyle name="Date 2 3 3 2" xfId="2371"/>
    <cellStyle name="Date 2 3 3 3" xfId="2602"/>
    <cellStyle name="Date 2 3 3 4" xfId="2929"/>
    <cellStyle name="Date 2 3 3 5" xfId="4054"/>
    <cellStyle name="Date 2 3 3 6" xfId="4539"/>
    <cellStyle name="Date 2 3 3 7" xfId="5408"/>
    <cellStyle name="Date 2 3 4" xfId="1988"/>
    <cellStyle name="Date 2 3 4 2" xfId="2409"/>
    <cellStyle name="Date 2 3 4 3" xfId="2640"/>
    <cellStyle name="Date 2 3 4 4" xfId="2967"/>
    <cellStyle name="Date 2 3 4 5" xfId="4092"/>
    <cellStyle name="Date 2 3 4 6" xfId="4843"/>
    <cellStyle name="Date 2 3 4 7" xfId="5659"/>
    <cellStyle name="Date 2 4" xfId="1681"/>
    <cellStyle name="Date 2 4 2" xfId="1927"/>
    <cellStyle name="Date 2 4 2 2" xfId="2350"/>
    <cellStyle name="Date 2 4 2 3" xfId="2582"/>
    <cellStyle name="Date 2 4 2 4" xfId="2909"/>
    <cellStyle name="Date 2 4 2 5" xfId="4032"/>
    <cellStyle name="Date 2 4 2 6" xfId="3819"/>
    <cellStyle name="Date 2 4 2 7" xfId="3722"/>
    <cellStyle name="Date 2 4 3" xfId="1970"/>
    <cellStyle name="Date 2 4 3 2" xfId="2392"/>
    <cellStyle name="Date 2 4 3 3" xfId="2623"/>
    <cellStyle name="Date 2 4 3 4" xfId="2950"/>
    <cellStyle name="Date 2 4 3 5" xfId="4075"/>
    <cellStyle name="Date 2 4 3 6" xfId="3634"/>
    <cellStyle name="Date 2 4 3 7" xfId="4860"/>
    <cellStyle name="Date 2 4 4" xfId="2005"/>
    <cellStyle name="Date 2 4 4 2" xfId="2426"/>
    <cellStyle name="Date 2 4 4 3" xfId="2657"/>
    <cellStyle name="Date 2 4 4 4" xfId="2984"/>
    <cellStyle name="Date 2 4 4 5" xfId="4109"/>
    <cellStyle name="Date 2 4 4 6" xfId="3586"/>
    <cellStyle name="Date 2 4 4 7" xfId="4834"/>
    <cellStyle name="Date 2 5" xfId="1667"/>
    <cellStyle name="Date 2 6" xfId="1097"/>
    <cellStyle name="Date 2 7" xfId="1766"/>
    <cellStyle name="Date 2 8" xfId="1796"/>
    <cellStyle name="Date 2 9" xfId="1777"/>
    <cellStyle name="Date 20" xfId="1455"/>
    <cellStyle name="Date 21" xfId="1464"/>
    <cellStyle name="Date 22" xfId="1473"/>
    <cellStyle name="Date 23" xfId="1482"/>
    <cellStyle name="Date 24" xfId="1491"/>
    <cellStyle name="Date 25" xfId="1499"/>
    <cellStyle name="Date 26" xfId="1508"/>
    <cellStyle name="Date 27" xfId="1517"/>
    <cellStyle name="Date 28" xfId="1526"/>
    <cellStyle name="Date 29" xfId="1535"/>
    <cellStyle name="Date 3" xfId="238"/>
    <cellStyle name="Date 3 2" xfId="1312"/>
    <cellStyle name="Date 3 3" xfId="1644"/>
    <cellStyle name="Date 3 4" xfId="1689"/>
    <cellStyle name="Date 3 5" xfId="1699"/>
    <cellStyle name="Date 3 6" xfId="1808"/>
    <cellStyle name="Date 3 6 2" xfId="2241"/>
    <cellStyle name="Date 3 6 3" xfId="2477"/>
    <cellStyle name="Date 3 6 4" xfId="2804"/>
    <cellStyle name="Date 3 6 5" xfId="3917"/>
    <cellStyle name="Date 3 6 6" xfId="3679"/>
    <cellStyle name="Date 3 6 7" xfId="4871"/>
    <cellStyle name="Date 3 7" xfId="1861"/>
    <cellStyle name="Date 3 7 2" xfId="2288"/>
    <cellStyle name="Date 3 7 3" xfId="2524"/>
    <cellStyle name="Date 3 7 4" xfId="2851"/>
    <cellStyle name="Date 3 7 5" xfId="3969"/>
    <cellStyle name="Date 3 7 6" xfId="3397"/>
    <cellStyle name="Date 3 7 7" xfId="3937"/>
    <cellStyle name="Date 3 8" xfId="1762"/>
    <cellStyle name="Date 3 8 2" xfId="2223"/>
    <cellStyle name="Date 3 8 3" xfId="2461"/>
    <cellStyle name="Date 3 8 4" xfId="2788"/>
    <cellStyle name="Date 3 8 5" xfId="3883"/>
    <cellStyle name="Date 3 8 6" xfId="4398"/>
    <cellStyle name="Date 3 8 7" xfId="5294"/>
    <cellStyle name="Date 30" xfId="1544"/>
    <cellStyle name="Date 31" xfId="1553"/>
    <cellStyle name="Date 32" xfId="1562"/>
    <cellStyle name="Date 33" xfId="1571"/>
    <cellStyle name="Date 34" xfId="1580"/>
    <cellStyle name="Date 35" xfId="1589"/>
    <cellStyle name="Date 36" xfId="1597"/>
    <cellStyle name="Date 37" xfId="1604"/>
    <cellStyle name="Date 38" xfId="1610"/>
    <cellStyle name="Date 39" xfId="1616"/>
    <cellStyle name="Date 4" xfId="793"/>
    <cellStyle name="Date 4 2" xfId="1195"/>
    <cellStyle name="Date 40" xfId="1016"/>
    <cellStyle name="Date 40 2" xfId="1805"/>
    <cellStyle name="Date 40 2 2" xfId="2238"/>
    <cellStyle name="Date 40 2 3" xfId="2474"/>
    <cellStyle name="Date 40 2 4" xfId="2801"/>
    <cellStyle name="Date 40 2 5" xfId="3914"/>
    <cellStyle name="Date 40 2 6" xfId="3697"/>
    <cellStyle name="Date 40 2 7" xfId="3728"/>
    <cellStyle name="Date 40 3" xfId="1910"/>
    <cellStyle name="Date 40 3 2" xfId="2334"/>
    <cellStyle name="Date 40 3 3" xfId="2566"/>
    <cellStyle name="Date 40 3 4" xfId="2893"/>
    <cellStyle name="Date 40 3 5" xfId="4015"/>
    <cellStyle name="Date 40 3 6" xfId="3802"/>
    <cellStyle name="Date 40 3 7" xfId="4588"/>
    <cellStyle name="Date 40 4" xfId="1954"/>
    <cellStyle name="Date 40 4 2" xfId="2376"/>
    <cellStyle name="Date 40 4 3" xfId="2607"/>
    <cellStyle name="Date 40 4 4" xfId="2934"/>
    <cellStyle name="Date 40 4 5" xfId="4059"/>
    <cellStyle name="Date 40 4 6" xfId="4755"/>
    <cellStyle name="Date 40 4 7" xfId="5594"/>
    <cellStyle name="Date 41" xfId="1658"/>
    <cellStyle name="Date 41 2" xfId="1915"/>
    <cellStyle name="Date 41 2 2" xfId="2339"/>
    <cellStyle name="Date 41 2 3" xfId="2571"/>
    <cellStyle name="Date 41 2 4" xfId="2898"/>
    <cellStyle name="Date 41 2 5" xfId="4020"/>
    <cellStyle name="Date 41 2 6" xfId="3721"/>
    <cellStyle name="Date 41 2 7" xfId="3655"/>
    <cellStyle name="Date 41 3" xfId="1959"/>
    <cellStyle name="Date 41 3 2" xfId="2381"/>
    <cellStyle name="Date 41 3 3" xfId="2612"/>
    <cellStyle name="Date 41 3 4" xfId="2939"/>
    <cellStyle name="Date 41 3 5" xfId="4064"/>
    <cellStyle name="Date 41 3 6" xfId="3527"/>
    <cellStyle name="Date 41 3 7" xfId="4165"/>
    <cellStyle name="Date 41 4" xfId="1995"/>
    <cellStyle name="Date 41 4 2" xfId="2416"/>
    <cellStyle name="Date 41 4 3" xfId="2647"/>
    <cellStyle name="Date 41 4 4" xfId="2974"/>
    <cellStyle name="Date 41 4 5" xfId="4099"/>
    <cellStyle name="Date 41 4 6" xfId="4759"/>
    <cellStyle name="Date 41 4 7" xfId="5596"/>
    <cellStyle name="Date 42" xfId="6630"/>
    <cellStyle name="Date 43" xfId="6641"/>
    <cellStyle name="Date 44" xfId="6622"/>
    <cellStyle name="Date 45" xfId="6665"/>
    <cellStyle name="Date 46" xfId="7306"/>
    <cellStyle name="Date 47" xfId="7252"/>
    <cellStyle name="Date 48" xfId="7751"/>
    <cellStyle name="Date 49" xfId="7325"/>
    <cellStyle name="Date 5" xfId="839"/>
    <cellStyle name="Date 5 2" xfId="897"/>
    <cellStyle name="Date 50" xfId="6812"/>
    <cellStyle name="Date 51" xfId="7834"/>
    <cellStyle name="Date 52" xfId="6928"/>
    <cellStyle name="Date 53" xfId="7024"/>
    <cellStyle name="Date 54" xfId="7355"/>
    <cellStyle name="Date 55" xfId="9856"/>
    <cellStyle name="Date 56" xfId="9891"/>
    <cellStyle name="Date 57" xfId="9993"/>
    <cellStyle name="Date 58" xfId="9844"/>
    <cellStyle name="Date 59" xfId="10012"/>
    <cellStyle name="Date 6" xfId="826"/>
    <cellStyle name="Date 6 2" xfId="1333"/>
    <cellStyle name="Date 60" xfId="10005"/>
    <cellStyle name="Date 61" xfId="10013"/>
    <cellStyle name="Date 62" xfId="10004"/>
    <cellStyle name="Date 63" xfId="10014"/>
    <cellStyle name="Date 64" xfId="10003"/>
    <cellStyle name="Date 65" xfId="10018"/>
    <cellStyle name="Date 66" xfId="10026"/>
    <cellStyle name="Date 67" xfId="10023"/>
    <cellStyle name="Date 68" xfId="11776"/>
    <cellStyle name="Date 69" xfId="11774"/>
    <cellStyle name="Date 7" xfId="871"/>
    <cellStyle name="Date 7 2" xfId="1341"/>
    <cellStyle name="Date 70" xfId="12035"/>
    <cellStyle name="Date 71" xfId="14441"/>
    <cellStyle name="Date 72" xfId="14704"/>
    <cellStyle name="Date 73" xfId="14709"/>
    <cellStyle name="Date 74" xfId="14732"/>
    <cellStyle name="Date 75" xfId="14739"/>
    <cellStyle name="Date 76" xfId="14715"/>
    <cellStyle name="Date 77" xfId="14741"/>
    <cellStyle name="Date 8" xfId="901"/>
    <cellStyle name="Date 8 2" xfId="1349"/>
    <cellStyle name="Date 9" xfId="864"/>
    <cellStyle name="Date 9 2" xfId="1357"/>
    <cellStyle name="Date_3Q 2008 Release10-27-08 - USE FOR UT DEC 2009 GRC (5)" xfId="239"/>
    <cellStyle name="Entered" xfId="12036"/>
    <cellStyle name="Euro" xfId="12037"/>
    <cellStyle name="Explanatory Text 10" xfId="7175"/>
    <cellStyle name="Explanatory Text 11" xfId="7663"/>
    <cellStyle name="Explanatory Text 12" xfId="7423"/>
    <cellStyle name="Explanatory Text 13" xfId="7584"/>
    <cellStyle name="Explanatory Text 2" xfId="240"/>
    <cellStyle name="Explanatory Text 2 10" xfId="6894"/>
    <cellStyle name="Explanatory Text 2 11" xfId="6756"/>
    <cellStyle name="Explanatory Text 2 12" xfId="7195"/>
    <cellStyle name="Explanatory Text 2 13" xfId="9971"/>
    <cellStyle name="Explanatory Text 2 2" xfId="794"/>
    <cellStyle name="Explanatory Text 2 2 2" xfId="895"/>
    <cellStyle name="Explanatory Text 2 3" xfId="6667"/>
    <cellStyle name="Explanatory Text 2 4" xfId="7264"/>
    <cellStyle name="Explanatory Text 2 5" xfId="7685"/>
    <cellStyle name="Explanatory Text 2 6" xfId="6749"/>
    <cellStyle name="Explanatory Text 2 7" xfId="7533"/>
    <cellStyle name="Explanatory Text 2 8" xfId="7335"/>
    <cellStyle name="Explanatory Text 2 9" xfId="6987"/>
    <cellStyle name="Explanatory Text 3" xfId="795"/>
    <cellStyle name="Explanatory Text 3 2" xfId="894"/>
    <cellStyle name="Explanatory Text 4" xfId="702"/>
    <cellStyle name="Explanatory Text 4 2" xfId="6666"/>
    <cellStyle name="Explanatory Text 4 3" xfId="11795"/>
    <cellStyle name="Explanatory Text 5" xfId="6926"/>
    <cellStyle name="Explanatory Text 6" xfId="6979"/>
    <cellStyle name="Explanatory Text 7" xfId="7387"/>
    <cellStyle name="Explanatory Text 8" xfId="6845"/>
    <cellStyle name="Explanatory Text 9" xfId="7732"/>
    <cellStyle name="Fixed" xfId="68"/>
    <cellStyle name="Fixed 10" xfId="1337"/>
    <cellStyle name="Fixed 11" xfId="1345"/>
    <cellStyle name="Fixed 12" xfId="1353"/>
    <cellStyle name="Fixed 13" xfId="1361"/>
    <cellStyle name="Fixed 14" xfId="1370"/>
    <cellStyle name="Fixed 15" xfId="1379"/>
    <cellStyle name="Fixed 16" xfId="1388"/>
    <cellStyle name="Fixed 17" xfId="1397"/>
    <cellStyle name="Fixed 18" xfId="1406"/>
    <cellStyle name="Fixed 19" xfId="1415"/>
    <cellStyle name="Fixed 2" xfId="241"/>
    <cellStyle name="Fixed 2 10" xfId="2039"/>
    <cellStyle name="Fixed 2 11" xfId="2149"/>
    <cellStyle name="Fixed 2 12" xfId="2691"/>
    <cellStyle name="Fixed 2 13" xfId="3404"/>
    <cellStyle name="Fixed 2 14" xfId="4162"/>
    <cellStyle name="Fixed 2 15" xfId="4529"/>
    <cellStyle name="Fixed 2 2" xfId="1091"/>
    <cellStyle name="Fixed 2 2 2" xfId="1114"/>
    <cellStyle name="Fixed 2 2 3" xfId="1725"/>
    <cellStyle name="Fixed 2 2 4" xfId="1820"/>
    <cellStyle name="Fixed 2 2 4 2" xfId="2253"/>
    <cellStyle name="Fixed 2 2 4 3" xfId="2489"/>
    <cellStyle name="Fixed 2 2 4 4" xfId="2816"/>
    <cellStyle name="Fixed 2 2 4 5" xfId="3929"/>
    <cellStyle name="Fixed 2 2 4 6" xfId="4823"/>
    <cellStyle name="Fixed 2 2 4 7" xfId="5647"/>
    <cellStyle name="Fixed 2 2 5" xfId="1840"/>
    <cellStyle name="Fixed 2 2 5 2" xfId="2271"/>
    <cellStyle name="Fixed 2 2 5 3" xfId="2507"/>
    <cellStyle name="Fixed 2 2 5 4" xfId="2834"/>
    <cellStyle name="Fixed 2 2 5 5" xfId="3949"/>
    <cellStyle name="Fixed 2 2 5 6" xfId="4756"/>
    <cellStyle name="Fixed 2 2 5 7" xfId="5595"/>
    <cellStyle name="Fixed 2 2 6" xfId="1833"/>
    <cellStyle name="Fixed 2 2 6 2" xfId="2264"/>
    <cellStyle name="Fixed 2 2 6 3" xfId="2500"/>
    <cellStyle name="Fixed 2 2 6 4" xfId="2827"/>
    <cellStyle name="Fixed 2 2 6 5" xfId="3942"/>
    <cellStyle name="Fixed 2 2 6 6" xfId="3798"/>
    <cellStyle name="Fixed 2 2 6 7" xfId="3585"/>
    <cellStyle name="Fixed 2 3" xfId="1638"/>
    <cellStyle name="Fixed 2 3 2" xfId="1906"/>
    <cellStyle name="Fixed 2 3 2 2" xfId="2330"/>
    <cellStyle name="Fixed 2 3 2 3" xfId="2562"/>
    <cellStyle name="Fixed 2 3 2 4" xfId="2889"/>
    <cellStyle name="Fixed 2 3 2 5" xfId="4011"/>
    <cellStyle name="Fixed 2 3 2 6" xfId="4497"/>
    <cellStyle name="Fixed 2 3 2 7" xfId="5374"/>
    <cellStyle name="Fixed 2 3 3" xfId="1950"/>
    <cellStyle name="Fixed 2 3 3 2" xfId="2372"/>
    <cellStyle name="Fixed 2 3 3 3" xfId="2603"/>
    <cellStyle name="Fixed 2 3 3 4" xfId="2930"/>
    <cellStyle name="Fixed 2 3 3 5" xfId="4055"/>
    <cellStyle name="Fixed 2 3 3 6" xfId="4376"/>
    <cellStyle name="Fixed 2 3 3 7" xfId="5274"/>
    <cellStyle name="Fixed 2 3 4" xfId="1989"/>
    <cellStyle name="Fixed 2 3 4 2" xfId="2410"/>
    <cellStyle name="Fixed 2 3 4 3" xfId="2641"/>
    <cellStyle name="Fixed 2 3 4 4" xfId="2968"/>
    <cellStyle name="Fixed 2 3 4 5" xfId="4093"/>
    <cellStyle name="Fixed 2 3 4 6" xfId="4585"/>
    <cellStyle name="Fixed 2 3 4 7" xfId="5440"/>
    <cellStyle name="Fixed 2 4" xfId="1682"/>
    <cellStyle name="Fixed 2 4 2" xfId="1928"/>
    <cellStyle name="Fixed 2 4 2 2" xfId="2351"/>
    <cellStyle name="Fixed 2 4 2 3" xfId="2583"/>
    <cellStyle name="Fixed 2 4 2 4" xfId="2910"/>
    <cellStyle name="Fixed 2 4 2 5" xfId="4033"/>
    <cellStyle name="Fixed 2 4 2 6" xfId="4876"/>
    <cellStyle name="Fixed 2 4 2 7" xfId="5676"/>
    <cellStyle name="Fixed 2 4 3" xfId="1971"/>
    <cellStyle name="Fixed 2 4 3 2" xfId="2393"/>
    <cellStyle name="Fixed 2 4 3 3" xfId="2624"/>
    <cellStyle name="Fixed 2 4 3 4" xfId="2951"/>
    <cellStyle name="Fixed 2 4 3 5" xfId="4076"/>
    <cellStyle name="Fixed 2 4 3 6" xfId="3627"/>
    <cellStyle name="Fixed 2 4 3 7" xfId="4446"/>
    <cellStyle name="Fixed 2 4 4" xfId="2006"/>
    <cellStyle name="Fixed 2 4 4 2" xfId="2427"/>
    <cellStyle name="Fixed 2 4 4 3" xfId="2658"/>
    <cellStyle name="Fixed 2 4 4 4" xfId="2985"/>
    <cellStyle name="Fixed 2 4 4 5" xfId="4110"/>
    <cellStyle name="Fixed 2 4 4 6" xfId="3785"/>
    <cellStyle name="Fixed 2 4 4 7" xfId="3407"/>
    <cellStyle name="Fixed 2 5" xfId="1666"/>
    <cellStyle name="Fixed 2 6" xfId="1093"/>
    <cellStyle name="Fixed 2 7" xfId="1768"/>
    <cellStyle name="Fixed 2 8" xfId="1794"/>
    <cellStyle name="Fixed 2 9" xfId="1779"/>
    <cellStyle name="Fixed 20" xfId="1424"/>
    <cellStyle name="Fixed 21" xfId="1433"/>
    <cellStyle name="Fixed 22" xfId="1442"/>
    <cellStyle name="Fixed 23" xfId="1451"/>
    <cellStyle name="Fixed 24" xfId="1460"/>
    <cellStyle name="Fixed 25" xfId="1469"/>
    <cellStyle name="Fixed 26" xfId="1478"/>
    <cellStyle name="Fixed 27" xfId="1487"/>
    <cellStyle name="Fixed 28" xfId="1496"/>
    <cellStyle name="Fixed 29" xfId="1504"/>
    <cellStyle name="Fixed 3" xfId="242"/>
    <cellStyle name="Fixed 3 2" xfId="1315"/>
    <cellStyle name="Fixed 3 3" xfId="1646"/>
    <cellStyle name="Fixed 3 4" xfId="1691"/>
    <cellStyle name="Fixed 3 5" xfId="1695"/>
    <cellStyle name="Fixed 3 6" xfId="1809"/>
    <cellStyle name="Fixed 3 6 2" xfId="2242"/>
    <cellStyle name="Fixed 3 6 3" xfId="2478"/>
    <cellStyle name="Fixed 3 6 4" xfId="2805"/>
    <cellStyle name="Fixed 3 6 5" xfId="3918"/>
    <cellStyle name="Fixed 3 6 6" xfId="3893"/>
    <cellStyle name="Fixed 3 6 7" xfId="3772"/>
    <cellStyle name="Fixed 3 7" xfId="1859"/>
    <cellStyle name="Fixed 3 7 2" xfId="2286"/>
    <cellStyle name="Fixed 3 7 3" xfId="2522"/>
    <cellStyle name="Fixed 3 7 4" xfId="2849"/>
    <cellStyle name="Fixed 3 7 5" xfId="3967"/>
    <cellStyle name="Fixed 3 7 6" xfId="3399"/>
    <cellStyle name="Fixed 3 7 7" xfId="3843"/>
    <cellStyle name="Fixed 3 8" xfId="1853"/>
    <cellStyle name="Fixed 3 8 2" xfId="2281"/>
    <cellStyle name="Fixed 3 8 3" xfId="2517"/>
    <cellStyle name="Fixed 3 8 4" xfId="2844"/>
    <cellStyle name="Fixed 3 8 5" xfId="3961"/>
    <cellStyle name="Fixed 3 8 6" xfId="3652"/>
    <cellStyle name="Fixed 3 8 7" xfId="4752"/>
    <cellStyle name="Fixed 30" xfId="1513"/>
    <cellStyle name="Fixed 31" xfId="1522"/>
    <cellStyle name="Fixed 32" xfId="1531"/>
    <cellStyle name="Fixed 33" xfId="1540"/>
    <cellStyle name="Fixed 34" xfId="1549"/>
    <cellStyle name="Fixed 35" xfId="1558"/>
    <cellStyle name="Fixed 36" xfId="1567"/>
    <cellStyle name="Fixed 37" xfId="1576"/>
    <cellStyle name="Fixed 38" xfId="1585"/>
    <cellStyle name="Fixed 39" xfId="1593"/>
    <cellStyle name="Fixed 4" xfId="796"/>
    <cellStyle name="Fixed 4 2" xfId="1196"/>
    <cellStyle name="Fixed 40" xfId="1626"/>
    <cellStyle name="Fixed 40 2" xfId="1896"/>
    <cellStyle name="Fixed 40 2 2" xfId="2319"/>
    <cellStyle name="Fixed 40 2 3" xfId="2551"/>
    <cellStyle name="Fixed 40 2 4" xfId="2878"/>
    <cellStyle name="Fixed 40 2 5" xfId="4000"/>
    <cellStyle name="Fixed 40 2 6" xfId="3754"/>
    <cellStyle name="Fixed 40 2 7" xfId="4505"/>
    <cellStyle name="Fixed 40 3" xfId="1939"/>
    <cellStyle name="Fixed 40 3 2" xfId="2361"/>
    <cellStyle name="Fixed 40 3 3" xfId="2592"/>
    <cellStyle name="Fixed 40 3 4" xfId="2919"/>
    <cellStyle name="Fixed 40 3 5" xfId="4044"/>
    <cellStyle name="Fixed 40 3 6" xfId="4605"/>
    <cellStyle name="Fixed 40 3 7" xfId="5453"/>
    <cellStyle name="Fixed 40 4" xfId="1979"/>
    <cellStyle name="Fixed 40 4 2" xfId="2400"/>
    <cellStyle name="Fixed 40 4 3" xfId="2631"/>
    <cellStyle name="Fixed 40 4 4" xfId="2958"/>
    <cellStyle name="Fixed 40 4 5" xfId="4083"/>
    <cellStyle name="Fixed 40 4 6" xfId="3565"/>
    <cellStyle name="Fixed 40 4 7" xfId="3440"/>
    <cellStyle name="Fixed 41" xfId="1659"/>
    <cellStyle name="Fixed 41 2" xfId="1916"/>
    <cellStyle name="Fixed 41 2 2" xfId="2340"/>
    <cellStyle name="Fixed 41 2 3" xfId="2572"/>
    <cellStyle name="Fixed 41 2 4" xfId="2899"/>
    <cellStyle name="Fixed 41 2 5" xfId="4021"/>
    <cellStyle name="Fixed 41 2 6" xfId="3715"/>
    <cellStyle name="Fixed 41 2 7" xfId="3889"/>
    <cellStyle name="Fixed 41 3" xfId="1960"/>
    <cellStyle name="Fixed 41 3 2" xfId="2382"/>
    <cellStyle name="Fixed 41 3 3" xfId="2613"/>
    <cellStyle name="Fixed 41 3 4" xfId="2940"/>
    <cellStyle name="Fixed 41 3 5" xfId="4065"/>
    <cellStyle name="Fixed 41 3 6" xfId="4644"/>
    <cellStyle name="Fixed 41 3 7" xfId="5487"/>
    <cellStyle name="Fixed 41 4" xfId="1996"/>
    <cellStyle name="Fixed 41 4 2" xfId="2417"/>
    <cellStyle name="Fixed 41 4 3" xfId="2648"/>
    <cellStyle name="Fixed 41 4 4" xfId="2975"/>
    <cellStyle name="Fixed 41 4 5" xfId="4100"/>
    <cellStyle name="Fixed 41 4 6" xfId="4506"/>
    <cellStyle name="Fixed 41 4 7" xfId="5380"/>
    <cellStyle name="Fixed 42" xfId="6633"/>
    <cellStyle name="Fixed 43" xfId="6634"/>
    <cellStyle name="Fixed 44" xfId="6624"/>
    <cellStyle name="Fixed 45" xfId="6668"/>
    <cellStyle name="Fixed 46" xfId="7296"/>
    <cellStyle name="Fixed 47" xfId="7520"/>
    <cellStyle name="Fixed 48" xfId="7395"/>
    <cellStyle name="Fixed 49" xfId="7493"/>
    <cellStyle name="Fixed 5" xfId="892"/>
    <cellStyle name="Fixed 50" xfId="7481"/>
    <cellStyle name="Fixed 51" xfId="7589"/>
    <cellStyle name="Fixed 52" xfId="6791"/>
    <cellStyle name="Fixed 53" xfId="7638"/>
    <cellStyle name="Fixed 54" xfId="6784"/>
    <cellStyle name="Fixed 55" xfId="14734"/>
    <cellStyle name="Fixed 6" xfId="1320"/>
    <cellStyle name="Fixed 7" xfId="1141"/>
    <cellStyle name="Fixed 8" xfId="1324"/>
    <cellStyle name="Fixed 9" xfId="1330"/>
    <cellStyle name="Fixed2 - Style2" xfId="243"/>
    <cellStyle name="Fixed3 - Style3" xfId="12038"/>
    <cellStyle name="General" xfId="69"/>
    <cellStyle name="Good 10" xfId="7342"/>
    <cellStyle name="Good 11" xfId="7145"/>
    <cellStyle name="Good 12" xfId="7691"/>
    <cellStyle name="Good 13" xfId="7792"/>
    <cellStyle name="Good 2" xfId="244"/>
    <cellStyle name="Good 2 10" xfId="7101"/>
    <cellStyle name="Good 2 11" xfId="7076"/>
    <cellStyle name="Good 2 12" xfId="7522"/>
    <cellStyle name="Good 2 13" xfId="9972"/>
    <cellStyle name="Good 2 2" xfId="797"/>
    <cellStyle name="Good 2 2 2" xfId="957"/>
    <cellStyle name="Good 2 2 3" xfId="11840"/>
    <cellStyle name="Good 2 3" xfId="6670"/>
    <cellStyle name="Good 2 4" xfId="6920"/>
    <cellStyle name="Good 2 5" xfId="7363"/>
    <cellStyle name="Good 2 6" xfId="7470"/>
    <cellStyle name="Good 2 7" xfId="7359"/>
    <cellStyle name="Good 2 8" xfId="7194"/>
    <cellStyle name="Good 2 9" xfId="7466"/>
    <cellStyle name="Good 3" xfId="798"/>
    <cellStyle name="Good 3 2" xfId="924"/>
    <cellStyle name="Good 4" xfId="279"/>
    <cellStyle name="Good 4 2" xfId="6669"/>
    <cellStyle name="Good 4 3" xfId="11785"/>
    <cellStyle name="Good 5" xfId="7002"/>
    <cellStyle name="Good 6" xfId="7560"/>
    <cellStyle name="Good 7" xfId="7144"/>
    <cellStyle name="Good 8" xfId="7006"/>
    <cellStyle name="Good 9" xfId="7210"/>
    <cellStyle name="Grey" xfId="70"/>
    <cellStyle name="Grey 10" xfId="2147"/>
    <cellStyle name="Grey 11" xfId="2692"/>
    <cellStyle name="Grey 12" xfId="3406"/>
    <cellStyle name="Grey 13" xfId="3777"/>
    <cellStyle name="Grey 14" xfId="4516"/>
    <cellStyle name="Grey 15" xfId="6635"/>
    <cellStyle name="Grey 16" xfId="6631"/>
    <cellStyle name="Grey 17" xfId="6625"/>
    <cellStyle name="Grey 2" xfId="921"/>
    <cellStyle name="Grey 3" xfId="887"/>
    <cellStyle name="Grey 4" xfId="1075"/>
    <cellStyle name="Grey 5" xfId="1076"/>
    <cellStyle name="Grey 6" xfId="1769"/>
    <cellStyle name="Grey 7" xfId="1831"/>
    <cellStyle name="Grey 8" xfId="1772"/>
    <cellStyle name="Grey 9" xfId="2040"/>
    <cellStyle name="header" xfId="71"/>
    <cellStyle name="Header1" xfId="72"/>
    <cellStyle name="Header1 2" xfId="12039"/>
    <cellStyle name="Header2" xfId="73"/>
    <cellStyle name="Header2 2" xfId="12040"/>
    <cellStyle name="Heading 1 10" xfId="1264"/>
    <cellStyle name="Heading 1 11" xfId="1253"/>
    <cellStyle name="Heading 1 12" xfId="1266"/>
    <cellStyle name="Heading 1 13" xfId="1241"/>
    <cellStyle name="Heading 1 14" xfId="1238"/>
    <cellStyle name="Heading 1 15" xfId="1243"/>
    <cellStyle name="Heading 1 16" xfId="1236"/>
    <cellStyle name="Heading 1 17" xfId="1231"/>
    <cellStyle name="Heading 1 18" xfId="1227"/>
    <cellStyle name="Heading 1 19" xfId="1222"/>
    <cellStyle name="Heading 1 2" xfId="245"/>
    <cellStyle name="Heading 1 2 10" xfId="6930"/>
    <cellStyle name="Heading 1 2 11" xfId="7540"/>
    <cellStyle name="Heading 1 2 12" xfId="7478"/>
    <cellStyle name="Heading 1 2 13" xfId="6773"/>
    <cellStyle name="Heading 1 2 14" xfId="6843"/>
    <cellStyle name="Heading 1 2 15" xfId="6780"/>
    <cellStyle name="Heading 1 2 16" xfId="1301"/>
    <cellStyle name="Heading 1 2 2" xfId="801"/>
    <cellStyle name="Heading 1 2 2 10" xfId="7271"/>
    <cellStyle name="Heading 1 2 2 11" xfId="7383"/>
    <cellStyle name="Heading 1 2 2 12" xfId="6932"/>
    <cellStyle name="Heading 1 2 2 13" xfId="7424"/>
    <cellStyle name="Heading 1 2 2 14" xfId="7104"/>
    <cellStyle name="Heading 1 2 2 15" xfId="885"/>
    <cellStyle name="Heading 1 2 2 16" xfId="11836"/>
    <cellStyle name="Heading 1 2 2 2" xfId="1043"/>
    <cellStyle name="Heading 1 2 2 2 2" xfId="2254"/>
    <cellStyle name="Heading 1 2 2 2 3" xfId="2490"/>
    <cellStyle name="Heading 1 2 2 2 4" xfId="2817"/>
    <cellStyle name="Heading 1 2 2 2 5" xfId="3930"/>
    <cellStyle name="Heading 1 2 2 2 6" xfId="4566"/>
    <cellStyle name="Heading 1 2 2 2 7" xfId="5427"/>
    <cellStyle name="Heading 1 2 2 3" xfId="1839"/>
    <cellStyle name="Heading 1 2 2 3 2" xfId="2270"/>
    <cellStyle name="Heading 1 2 2 3 3" xfId="2506"/>
    <cellStyle name="Heading 1 2 2 3 4" xfId="2833"/>
    <cellStyle name="Heading 1 2 2 3 5" xfId="3948"/>
    <cellStyle name="Heading 1 2 2 3 6" xfId="4349"/>
    <cellStyle name="Heading 1 2 2 3 7" xfId="5249"/>
    <cellStyle name="Heading 1 2 2 4" xfId="1844"/>
    <cellStyle name="Heading 1 2 2 4 2" xfId="2274"/>
    <cellStyle name="Heading 1 2 2 4 3" xfId="2510"/>
    <cellStyle name="Heading 1 2 2 4 4" xfId="2837"/>
    <cellStyle name="Heading 1 2 2 4 5" xfId="3952"/>
    <cellStyle name="Heading 1 2 2 4 6" xfId="3574"/>
    <cellStyle name="Heading 1 2 2 4 7" xfId="3434"/>
    <cellStyle name="Heading 1 2 2 5" xfId="6768"/>
    <cellStyle name="Heading 1 2 2 6" xfId="6828"/>
    <cellStyle name="Heading 1 2 2 7" xfId="7611"/>
    <cellStyle name="Heading 1 2 2 8" xfId="7706"/>
    <cellStyle name="Heading 1 2 2 9" xfId="7647"/>
    <cellStyle name="Heading 1 2 3" xfId="1639"/>
    <cellStyle name="Heading 1 2 3 2" xfId="1907"/>
    <cellStyle name="Heading 1 2 3 2 2" xfId="2331"/>
    <cellStyle name="Heading 1 2 3 2 3" xfId="2563"/>
    <cellStyle name="Heading 1 2 3 2 4" xfId="2890"/>
    <cellStyle name="Heading 1 2 3 2 5" xfId="4012"/>
    <cellStyle name="Heading 1 2 3 2 6" xfId="4324"/>
    <cellStyle name="Heading 1 2 3 2 7" xfId="5234"/>
    <cellStyle name="Heading 1 2 3 3" xfId="1951"/>
    <cellStyle name="Heading 1 2 3 3 2" xfId="2373"/>
    <cellStyle name="Heading 1 2 3 3 3" xfId="2604"/>
    <cellStyle name="Heading 1 2 3 3 4" xfId="2931"/>
    <cellStyle name="Heading 1 2 3 3 5" xfId="4056"/>
    <cellStyle name="Heading 1 2 3 3 6" xfId="4770"/>
    <cellStyle name="Heading 1 2 3 3 7" xfId="5605"/>
    <cellStyle name="Heading 1 2 3 4" xfId="1990"/>
    <cellStyle name="Heading 1 2 3 4 2" xfId="2411"/>
    <cellStyle name="Heading 1 2 3 4 3" xfId="2642"/>
    <cellStyle name="Heading 1 2 3 4 4" xfId="2969"/>
    <cellStyle name="Heading 1 2 3 4 5" xfId="4094"/>
    <cellStyle name="Heading 1 2 3 4 6" xfId="4423"/>
    <cellStyle name="Heading 1 2 3 4 7" xfId="5311"/>
    <cellStyle name="Heading 1 2 4" xfId="1683"/>
    <cellStyle name="Heading 1 2 4 2" xfId="1929"/>
    <cellStyle name="Heading 1 2 4 2 2" xfId="2352"/>
    <cellStyle name="Heading 1 2 4 2 3" xfId="2584"/>
    <cellStyle name="Heading 1 2 4 2 4" xfId="2911"/>
    <cellStyle name="Heading 1 2 4 2 5" xfId="4034"/>
    <cellStyle name="Heading 1 2 4 2 6" xfId="4616"/>
    <cellStyle name="Heading 1 2 4 2 7" xfId="5460"/>
    <cellStyle name="Heading 1 2 4 3" xfId="1972"/>
    <cellStyle name="Heading 1 2 4 3 2" xfId="2394"/>
    <cellStyle name="Heading 1 2 4 3 3" xfId="2625"/>
    <cellStyle name="Heading 1 2 4 3 4" xfId="2952"/>
    <cellStyle name="Heading 1 2 4 3 5" xfId="4077"/>
    <cellStyle name="Heading 1 2 4 3 6" xfId="3620"/>
    <cellStyle name="Heading 1 2 4 3 7" xfId="3417"/>
    <cellStyle name="Heading 1 2 4 4" xfId="2007"/>
    <cellStyle name="Heading 1 2 4 4 2" xfId="2428"/>
    <cellStyle name="Heading 1 2 4 4 3" xfId="2659"/>
    <cellStyle name="Heading 1 2 4 4 4" xfId="2986"/>
    <cellStyle name="Heading 1 2 4 4 5" xfId="4111"/>
    <cellStyle name="Heading 1 2 4 4 6" xfId="3780"/>
    <cellStyle name="Heading 1 2 4 4 7" xfId="4347"/>
    <cellStyle name="Heading 1 2 5" xfId="1665"/>
    <cellStyle name="Heading 1 2 6" xfId="6674"/>
    <cellStyle name="Heading 1 2 7" xfId="6991"/>
    <cellStyle name="Heading 1 2 8" xfId="7289"/>
    <cellStyle name="Heading 1 2 9" xfId="7176"/>
    <cellStyle name="Heading 1 20" xfId="1220"/>
    <cellStyle name="Heading 1 21" xfId="1224"/>
    <cellStyle name="Heading 1 22" xfId="1218"/>
    <cellStyle name="Heading 1 23" xfId="1211"/>
    <cellStyle name="Heading 1 24" xfId="1202"/>
    <cellStyle name="Heading 1 25" xfId="1197"/>
    <cellStyle name="Heading 1 26" xfId="886"/>
    <cellStyle name="Heading 1 27" xfId="6673"/>
    <cellStyle name="Heading 1 28" xfId="7039"/>
    <cellStyle name="Heading 1 29" xfId="7499"/>
    <cellStyle name="Heading 1 3" xfId="246"/>
    <cellStyle name="Heading 1 3 10" xfId="7598"/>
    <cellStyle name="Heading 1 3 11" xfId="7763"/>
    <cellStyle name="Heading 1 3 12" xfId="7116"/>
    <cellStyle name="Heading 1 3 13" xfId="11781"/>
    <cellStyle name="Heading 1 3 2" xfId="883"/>
    <cellStyle name="Heading 1 3 3" xfId="6675"/>
    <cellStyle name="Heading 1 3 4" xfId="6915"/>
    <cellStyle name="Heading 1 3 5" xfId="6787"/>
    <cellStyle name="Heading 1 3 6" xfId="6954"/>
    <cellStyle name="Heading 1 3 7" xfId="7604"/>
    <cellStyle name="Heading 1 3 8" xfId="6941"/>
    <cellStyle name="Heading 1 3 9" xfId="6887"/>
    <cellStyle name="Heading 1 30" xfId="7419"/>
    <cellStyle name="Heading 1 31" xfId="7032"/>
    <cellStyle name="Heading 1 32" xfId="7169"/>
    <cellStyle name="Heading 1 33" xfId="7448"/>
    <cellStyle name="Heading 1 34" xfId="6891"/>
    <cellStyle name="Heading 1 35" xfId="7146"/>
    <cellStyle name="Heading 1 36" xfId="7860"/>
    <cellStyle name="Heading 1 4" xfId="39"/>
    <cellStyle name="Heading 1 4 10" xfId="3410"/>
    <cellStyle name="Heading 1 4 11" xfId="3745"/>
    <cellStyle name="Heading 1 4 12" xfId="4420"/>
    <cellStyle name="Heading 1 4 13" xfId="1270"/>
    <cellStyle name="Heading 1 4 2" xfId="1074"/>
    <cellStyle name="Heading 1 4 3" xfId="1080"/>
    <cellStyle name="Heading 1 4 4" xfId="1770"/>
    <cellStyle name="Heading 1 4 5" xfId="1889"/>
    <cellStyle name="Heading 1 4 6" xfId="1745"/>
    <cellStyle name="Heading 1 4 7" xfId="2041"/>
    <cellStyle name="Heading 1 4 8" xfId="2189"/>
    <cellStyle name="Heading 1 4 9" xfId="2693"/>
    <cellStyle name="Heading 1 5" xfId="880"/>
    <cellStyle name="Heading 1 5 2" xfId="1272"/>
    <cellStyle name="Heading 1 6" xfId="1260"/>
    <cellStyle name="Heading 1 7" xfId="1257"/>
    <cellStyle name="Heading 1 8" xfId="1262"/>
    <cellStyle name="Heading 1 9" xfId="1255"/>
    <cellStyle name="Heading 2 10" xfId="1263"/>
    <cellStyle name="Heading 2 11" xfId="1254"/>
    <cellStyle name="Heading 2 12" xfId="1265"/>
    <cellStyle name="Heading 2 13" xfId="1240"/>
    <cellStyle name="Heading 2 14" xfId="1239"/>
    <cellStyle name="Heading 2 15" xfId="1242"/>
    <cellStyle name="Heading 2 16" xfId="1235"/>
    <cellStyle name="Heading 2 17" xfId="1232"/>
    <cellStyle name="Heading 2 18" xfId="1226"/>
    <cellStyle name="Heading 2 19" xfId="1221"/>
    <cellStyle name="Heading 2 2" xfId="247"/>
    <cellStyle name="Heading 2 2 10" xfId="7613"/>
    <cellStyle name="Heading 2 2 11" xfId="7018"/>
    <cellStyle name="Heading 2 2 12" xfId="7037"/>
    <cellStyle name="Heading 2 2 13" xfId="7284"/>
    <cellStyle name="Heading 2 2 14" xfId="7798"/>
    <cellStyle name="Heading 2 2 15" xfId="7754"/>
    <cellStyle name="Heading 2 2 16" xfId="1284"/>
    <cellStyle name="Heading 2 2 2" xfId="802"/>
    <cellStyle name="Heading 2 2 2 10" xfId="7479"/>
    <cellStyle name="Heading 2 2 2 11" xfId="6901"/>
    <cellStyle name="Heading 2 2 2 12" xfId="7666"/>
    <cellStyle name="Heading 2 2 2 13" xfId="6810"/>
    <cellStyle name="Heading 2 2 2 14" xfId="7372"/>
    <cellStyle name="Heading 2 2 2 15" xfId="942"/>
    <cellStyle name="Heading 2 2 2 16" xfId="11837"/>
    <cellStyle name="Heading 2 2 2 2" xfId="1057"/>
    <cellStyle name="Heading 2 2 2 2 2" xfId="2255"/>
    <cellStyle name="Heading 2 2 2 2 3" xfId="2491"/>
    <cellStyle name="Heading 2 2 2 2 4" xfId="2818"/>
    <cellStyle name="Heading 2 2 2 2 5" xfId="3931"/>
    <cellStyle name="Heading 2 2 2 2 6" xfId="4405"/>
    <cellStyle name="Heading 2 2 2 2 7" xfId="5299"/>
    <cellStyle name="Heading 2 2 2 3" xfId="1838"/>
    <cellStyle name="Heading 2 2 2 3 2" xfId="2269"/>
    <cellStyle name="Heading 2 2 2 3 3" xfId="2505"/>
    <cellStyle name="Heading 2 2 2 3 4" xfId="2832"/>
    <cellStyle name="Heading 2 2 2 3 5" xfId="3947"/>
    <cellStyle name="Heading 2 2 2 3 6" xfId="4514"/>
    <cellStyle name="Heading 2 2 2 3 7" xfId="5386"/>
    <cellStyle name="Heading 2 2 2 4" xfId="1862"/>
    <cellStyle name="Heading 2 2 2 4 2" xfId="2289"/>
    <cellStyle name="Heading 2 2 2 4 3" xfId="2525"/>
    <cellStyle name="Heading 2 2 2 4 4" xfId="2852"/>
    <cellStyle name="Heading 2 2 2 4 5" xfId="3970"/>
    <cellStyle name="Heading 2 2 2 4 6" xfId="3396"/>
    <cellStyle name="Heading 2 2 2 4 7" xfId="4038"/>
    <cellStyle name="Heading 2 2 2 5" xfId="6769"/>
    <cellStyle name="Heading 2 2 2 6" xfId="6827"/>
    <cellStyle name="Heading 2 2 2 7" xfId="7082"/>
    <cellStyle name="Heading 2 2 2 8" xfId="6999"/>
    <cellStyle name="Heading 2 2 2 9" xfId="7425"/>
    <cellStyle name="Heading 2 2 3" xfId="1640"/>
    <cellStyle name="Heading 2 2 3 2" xfId="1908"/>
    <cellStyle name="Heading 2 2 3 2 2" xfId="2332"/>
    <cellStyle name="Heading 2 2 3 2 3" xfId="2564"/>
    <cellStyle name="Heading 2 2 3 2 4" xfId="2891"/>
    <cellStyle name="Heading 2 2 3 2 5" xfId="4013"/>
    <cellStyle name="Heading 2 2 3 2 6" xfId="3838"/>
    <cellStyle name="Heading 2 2 3 2 7" xfId="4433"/>
    <cellStyle name="Heading 2 2 3 3" xfId="1952"/>
    <cellStyle name="Heading 2 2 3 3 2" xfId="2374"/>
    <cellStyle name="Heading 2 2 3 3 3" xfId="2605"/>
    <cellStyle name="Heading 2 2 3 3 4" xfId="2932"/>
    <cellStyle name="Heading 2 2 3 3 5" xfId="4057"/>
    <cellStyle name="Heading 2 2 3 3 6" xfId="4515"/>
    <cellStyle name="Heading 2 2 3 3 7" xfId="5387"/>
    <cellStyle name="Heading 2 2 3 4" xfId="1991"/>
    <cellStyle name="Heading 2 2 3 4 2" xfId="2412"/>
    <cellStyle name="Heading 2 2 3 4 3" xfId="2643"/>
    <cellStyle name="Heading 2 2 3 4 4" xfId="2970"/>
    <cellStyle name="Heading 2 2 3 4 5" xfId="4095"/>
    <cellStyle name="Heading 2 2 3 4 6" xfId="4813"/>
    <cellStyle name="Heading 2 2 3 4 7" xfId="5641"/>
    <cellStyle name="Heading 2 2 4" xfId="1684"/>
    <cellStyle name="Heading 2 2 4 2" xfId="1930"/>
    <cellStyle name="Heading 2 2 4 2 2" xfId="2353"/>
    <cellStyle name="Heading 2 2 4 2 3" xfId="2585"/>
    <cellStyle name="Heading 2 2 4 2 4" xfId="2912"/>
    <cellStyle name="Heading 2 2 4 2 5" xfId="4035"/>
    <cellStyle name="Heading 2 2 4 2 6" xfId="4451"/>
    <cellStyle name="Heading 2 2 4 2 7" xfId="5329"/>
    <cellStyle name="Heading 2 2 4 3" xfId="1973"/>
    <cellStyle name="Heading 2 2 4 3 2" xfId="2395"/>
    <cellStyle name="Heading 2 2 4 3 3" xfId="2626"/>
    <cellStyle name="Heading 2 2 4 3 4" xfId="2953"/>
    <cellStyle name="Heading 2 2 4 3 5" xfId="4078"/>
    <cellStyle name="Heading 2 2 4 3 6" xfId="3393"/>
    <cellStyle name="Heading 2 2 4 3 7" xfId="4550"/>
    <cellStyle name="Heading 2 2 4 4" xfId="2008"/>
    <cellStyle name="Heading 2 2 4 4 2" xfId="2429"/>
    <cellStyle name="Heading 2 2 4 4 3" xfId="2660"/>
    <cellStyle name="Heading 2 2 4 4 4" xfId="2987"/>
    <cellStyle name="Heading 2 2 4 4 5" xfId="4112"/>
    <cellStyle name="Heading 2 2 4 4 6" xfId="3775"/>
    <cellStyle name="Heading 2 2 4 4 7" xfId="3799"/>
    <cellStyle name="Heading 2 2 5" xfId="1664"/>
    <cellStyle name="Heading 2 2 6" xfId="6677"/>
    <cellStyle name="Heading 2 2 7" xfId="7221"/>
    <cellStyle name="Heading 2 2 8" xfId="7162"/>
    <cellStyle name="Heading 2 2 9" xfId="7298"/>
    <cellStyle name="Heading 2 20" xfId="996"/>
    <cellStyle name="Heading 2 21" xfId="1223"/>
    <cellStyle name="Heading 2 22" xfId="1219"/>
    <cellStyle name="Heading 2 23" xfId="1210"/>
    <cellStyle name="Heading 2 24" xfId="1201"/>
    <cellStyle name="Heading 2 25" xfId="1198"/>
    <cellStyle name="Heading 2 26" xfId="879"/>
    <cellStyle name="Heading 2 27" xfId="6676"/>
    <cellStyle name="Heading 2 28" xfId="7343"/>
    <cellStyle name="Heading 2 29" xfId="7538"/>
    <cellStyle name="Heading 2 3" xfId="248"/>
    <cellStyle name="Heading 2 3 10" xfId="7330"/>
    <cellStyle name="Heading 2 3 11" xfId="6969"/>
    <cellStyle name="Heading 2 3 12" xfId="7622"/>
    <cellStyle name="Heading 2 3 13" xfId="11782"/>
    <cellStyle name="Heading 2 3 2" xfId="958"/>
    <cellStyle name="Heading 2 3 3" xfId="6678"/>
    <cellStyle name="Heading 2 3 4" xfId="7302"/>
    <cellStyle name="Heading 2 3 5" xfId="7409"/>
    <cellStyle name="Heading 2 3 6" xfId="6701"/>
    <cellStyle name="Heading 2 3 7" xfId="6762"/>
    <cellStyle name="Heading 2 3 8" xfId="7682"/>
    <cellStyle name="Heading 2 3 9" xfId="7445"/>
    <cellStyle name="Heading 2 30" xfId="6742"/>
    <cellStyle name="Heading 2 31" xfId="7055"/>
    <cellStyle name="Heading 2 32" xfId="7310"/>
    <cellStyle name="Heading 2 33" xfId="6722"/>
    <cellStyle name="Heading 2 34" xfId="7537"/>
    <cellStyle name="Heading 2 35" xfId="7707"/>
    <cellStyle name="Heading 2 36" xfId="7260"/>
    <cellStyle name="Heading 2 4" xfId="43"/>
    <cellStyle name="Heading 2 4 10" xfId="3413"/>
    <cellStyle name="Heading 2 4 11" xfId="3588"/>
    <cellStyle name="Heading 2 4 12" xfId="4415"/>
    <cellStyle name="Heading 2 4 13" xfId="1271"/>
    <cellStyle name="Heading 2 4 2" xfId="1096"/>
    <cellStyle name="Heading 2 4 3" xfId="1033"/>
    <cellStyle name="Heading 2 4 4" xfId="1771"/>
    <cellStyle name="Heading 2 4 5" xfId="1880"/>
    <cellStyle name="Heading 2 4 6" xfId="1756"/>
    <cellStyle name="Heading 2 4 7" xfId="2042"/>
    <cellStyle name="Heading 2 4 8" xfId="2076"/>
    <cellStyle name="Heading 2 4 9" xfId="2694"/>
    <cellStyle name="Heading 2 5" xfId="881"/>
    <cellStyle name="Heading 2 5 2" xfId="1073"/>
    <cellStyle name="Heading 2 6" xfId="1259"/>
    <cellStyle name="Heading 2 7" xfId="1258"/>
    <cellStyle name="Heading 2 8" xfId="1261"/>
    <cellStyle name="Heading 2 9" xfId="1256"/>
    <cellStyle name="Heading 3 10" xfId="7577"/>
    <cellStyle name="Heading 3 11" xfId="7233"/>
    <cellStyle name="Heading 3 12" xfId="7583"/>
    <cellStyle name="Heading 3 13" xfId="1821"/>
    <cellStyle name="Heading 3 2" xfId="249"/>
    <cellStyle name="Heading 3 2 10" xfId="7171"/>
    <cellStyle name="Heading 3 2 11" xfId="7376"/>
    <cellStyle name="Heading 3 2 12" xfId="6688"/>
    <cellStyle name="Heading 3 2 13" xfId="9973"/>
    <cellStyle name="Heading 3 2 14" xfId="11783"/>
    <cellStyle name="Heading 3 2 2" xfId="926"/>
    <cellStyle name="Heading 3 2 2 2" xfId="11838"/>
    <cellStyle name="Heading 3 2 3" xfId="6680"/>
    <cellStyle name="Heading 3 2 4" xfId="7004"/>
    <cellStyle name="Heading 3 2 5" xfId="6797"/>
    <cellStyle name="Heading 3 2 6" xfId="7574"/>
    <cellStyle name="Heading 3 2 7" xfId="6916"/>
    <cellStyle name="Heading 3 2 8" xfId="7277"/>
    <cellStyle name="Heading 3 2 9" xfId="7632"/>
    <cellStyle name="Heading 3 3" xfId="77"/>
    <cellStyle name="Heading 3 3 2" xfId="955"/>
    <cellStyle name="Heading 3 4" xfId="6679"/>
    <cellStyle name="Heading 3 5" xfId="7049"/>
    <cellStyle name="Heading 3 6" xfId="6990"/>
    <cellStyle name="Heading 3 7" xfId="6746"/>
    <cellStyle name="Heading 3 8" xfId="7519"/>
    <cellStyle name="Heading 3 9" xfId="6855"/>
    <cellStyle name="Heading 4 10" xfId="7779"/>
    <cellStyle name="Heading 4 11" xfId="7177"/>
    <cellStyle name="Heading 4 12" xfId="6973"/>
    <cellStyle name="Heading 4 13" xfId="6704"/>
    <cellStyle name="Heading 4 2" xfId="250"/>
    <cellStyle name="Heading 4 2 10" xfId="7529"/>
    <cellStyle name="Heading 4 2 11" xfId="7337"/>
    <cellStyle name="Heading 4 2 12" xfId="7040"/>
    <cellStyle name="Heading 4 2 13" xfId="9974"/>
    <cellStyle name="Heading 4 2 14" xfId="11784"/>
    <cellStyle name="Heading 4 2 2" xfId="948"/>
    <cellStyle name="Heading 4 2 2 2" xfId="11839"/>
    <cellStyle name="Heading 4 2 3" xfId="6682"/>
    <cellStyle name="Heading 4 2 4" xfId="7356"/>
    <cellStyle name="Heading 4 2 5" xfId="7455"/>
    <cellStyle name="Heading 4 2 6" xfId="7231"/>
    <cellStyle name="Heading 4 2 7" xfId="7567"/>
    <cellStyle name="Heading 4 2 8" xfId="7263"/>
    <cellStyle name="Heading 4 2 9" xfId="7600"/>
    <cellStyle name="Heading 4 3" xfId="40"/>
    <cellStyle name="Heading 4 3 2" xfId="947"/>
    <cellStyle name="Heading 4 4" xfId="6681"/>
    <cellStyle name="Heading 4 5" xfId="7495"/>
    <cellStyle name="Heading 4 6" xfId="7226"/>
    <cellStyle name="Heading 4 7" xfId="6995"/>
    <cellStyle name="Heading 4 8" xfId="7312"/>
    <cellStyle name="Heading 4 9" xfId="7353"/>
    <cellStyle name="Heading1" xfId="251"/>
    <cellStyle name="Heading1 10" xfId="1336"/>
    <cellStyle name="Heading1 11" xfId="1344"/>
    <cellStyle name="Heading1 12" xfId="1352"/>
    <cellStyle name="Heading1 13" xfId="1360"/>
    <cellStyle name="Heading1 14" xfId="1369"/>
    <cellStyle name="Heading1 15" xfId="1378"/>
    <cellStyle name="Heading1 16" xfId="1387"/>
    <cellStyle name="Heading1 17" xfId="1396"/>
    <cellStyle name="Heading1 18" xfId="1405"/>
    <cellStyle name="Heading1 19" xfId="1414"/>
    <cellStyle name="Heading1 2" xfId="1209"/>
    <cellStyle name="Heading1 2 10" xfId="2043"/>
    <cellStyle name="Heading1 2 11" xfId="2074"/>
    <cellStyle name="Heading1 2 12" xfId="2695"/>
    <cellStyle name="Heading1 2 13" xfId="3415"/>
    <cellStyle name="Heading1 2 14" xfId="3707"/>
    <cellStyle name="Heading1 2 15" xfId="3711"/>
    <cellStyle name="Heading1 2 2" xfId="1098"/>
    <cellStyle name="Heading1 2 3" xfId="1648"/>
    <cellStyle name="Heading1 2 4" xfId="1693"/>
    <cellStyle name="Heading1 2 5" xfId="1712"/>
    <cellStyle name="Heading1 2 6" xfId="1009"/>
    <cellStyle name="Heading1 2 7" xfId="1773"/>
    <cellStyle name="Heading1 2 8" xfId="1868"/>
    <cellStyle name="Heading1 2 9" xfId="1919"/>
    <cellStyle name="Heading1 20" xfId="1423"/>
    <cellStyle name="Heading1 21" xfId="1432"/>
    <cellStyle name="Heading1 22" xfId="1441"/>
    <cellStyle name="Heading1 23" xfId="1450"/>
    <cellStyle name="Heading1 24" xfId="1459"/>
    <cellStyle name="Heading1 25" xfId="1468"/>
    <cellStyle name="Heading1 26" xfId="1477"/>
    <cellStyle name="Heading1 27" xfId="1486"/>
    <cellStyle name="Heading1 28" xfId="1495"/>
    <cellStyle name="Heading1 29" xfId="1503"/>
    <cellStyle name="Heading1 3" xfId="1200"/>
    <cellStyle name="Heading1 3 2" xfId="1316"/>
    <cellStyle name="Heading1 3 3" xfId="1647"/>
    <cellStyle name="Heading1 3 4" xfId="1692"/>
    <cellStyle name="Heading1 3 5" xfId="1713"/>
    <cellStyle name="Heading1 3 6" xfId="1811"/>
    <cellStyle name="Heading1 3 6 2" xfId="2244"/>
    <cellStyle name="Heading1 3 6 3" xfId="2480"/>
    <cellStyle name="Heading1 3 6 4" xfId="2807"/>
    <cellStyle name="Heading1 3 6 5" xfId="3920"/>
    <cellStyle name="Heading1 3 6 6" xfId="3887"/>
    <cellStyle name="Heading1 3 6 7" xfId="4421"/>
    <cellStyle name="Heading1 3 7" xfId="1854"/>
    <cellStyle name="Heading1 3 7 2" xfId="2282"/>
    <cellStyle name="Heading1 3 7 3" xfId="2518"/>
    <cellStyle name="Heading1 3 7 4" xfId="2845"/>
    <cellStyle name="Heading1 3 7 5" xfId="3962"/>
    <cellStyle name="Heading1 3 7 6" xfId="3646"/>
    <cellStyle name="Heading1 3 7 7" xfId="3738"/>
    <cellStyle name="Heading1 3 8" xfId="1887"/>
    <cellStyle name="Heading1 3 8 2" xfId="2311"/>
    <cellStyle name="Heading1 3 8 3" xfId="2543"/>
    <cellStyle name="Heading1 3 8 4" xfId="2870"/>
    <cellStyle name="Heading1 3 8 5" xfId="3991"/>
    <cellStyle name="Heading1 3 8 6" xfId="4323"/>
    <cellStyle name="Heading1 3 8 7" xfId="5233"/>
    <cellStyle name="Heading1 30" xfId="1512"/>
    <cellStyle name="Heading1 31" xfId="1521"/>
    <cellStyle name="Heading1 32" xfId="1530"/>
    <cellStyle name="Heading1 33" xfId="1539"/>
    <cellStyle name="Heading1 34" xfId="1548"/>
    <cellStyle name="Heading1 35" xfId="1557"/>
    <cellStyle name="Heading1 36" xfId="1566"/>
    <cellStyle name="Heading1 37" xfId="1575"/>
    <cellStyle name="Heading1 38" xfId="1584"/>
    <cellStyle name="Heading1 39" xfId="1627"/>
    <cellStyle name="Heading1 39 2" xfId="1897"/>
    <cellStyle name="Heading1 39 2 2" xfId="2320"/>
    <cellStyle name="Heading1 39 2 3" xfId="2552"/>
    <cellStyle name="Heading1 39 2 4" xfId="2879"/>
    <cellStyle name="Heading1 39 2 5" xfId="4001"/>
    <cellStyle name="Heading1 39 2 6" xfId="3748"/>
    <cellStyle name="Heading1 39 2 7" xfId="4393"/>
    <cellStyle name="Heading1 39 3" xfId="1940"/>
    <cellStyle name="Heading1 39 3 2" xfId="2362"/>
    <cellStyle name="Heading1 39 3 3" xfId="2593"/>
    <cellStyle name="Heading1 39 3 4" xfId="2920"/>
    <cellStyle name="Heading1 39 3 5" xfId="4045"/>
    <cellStyle name="Heading1 39 3 6" xfId="4440"/>
    <cellStyle name="Heading1 39 3 7" xfId="5323"/>
    <cellStyle name="Heading1 39 4" xfId="1980"/>
    <cellStyle name="Heading1 39 4 2" xfId="2401"/>
    <cellStyle name="Heading1 39 4 3" xfId="2632"/>
    <cellStyle name="Heading1 39 4 4" xfId="2959"/>
    <cellStyle name="Heading1 39 4 5" xfId="4084"/>
    <cellStyle name="Heading1 39 4 6" xfId="3616"/>
    <cellStyle name="Heading1 39 4 7" xfId="3421"/>
    <cellStyle name="Heading1 4" xfId="984"/>
    <cellStyle name="Heading1 40" xfId="1660"/>
    <cellStyle name="Heading1 40 2" xfId="1917"/>
    <cellStyle name="Heading1 40 2 2" xfId="2341"/>
    <cellStyle name="Heading1 40 2 3" xfId="2573"/>
    <cellStyle name="Heading1 40 2 4" xfId="2900"/>
    <cellStyle name="Heading1 40 2 5" xfId="4022"/>
    <cellStyle name="Heading1 40 2 6" xfId="3710"/>
    <cellStyle name="Heading1 40 2 7" xfId="3694"/>
    <cellStyle name="Heading1 40 3" xfId="1961"/>
    <cellStyle name="Heading1 40 3 2" xfId="2383"/>
    <cellStyle name="Heading1 40 3 3" xfId="2614"/>
    <cellStyle name="Heading1 40 3 4" xfId="2941"/>
    <cellStyle name="Heading1 40 3 5" xfId="4066"/>
    <cellStyle name="Heading1 40 3 6" xfId="4244"/>
    <cellStyle name="Heading1 40 3 7" xfId="3361"/>
    <cellStyle name="Heading1 40 4" xfId="1997"/>
    <cellStyle name="Heading1 40 4 2" xfId="2418"/>
    <cellStyle name="Heading1 40 4 3" xfId="2649"/>
    <cellStyle name="Heading1 40 4 4" xfId="2976"/>
    <cellStyle name="Heading1 40 4 5" xfId="4101"/>
    <cellStyle name="Heading1 40 4 6" xfId="4336"/>
    <cellStyle name="Heading1 40 4 7" xfId="5240"/>
    <cellStyle name="Heading1 41" xfId="6638"/>
    <cellStyle name="Heading1 42" xfId="6628"/>
    <cellStyle name="Heading1 43" xfId="6632"/>
    <cellStyle name="Heading1 44" xfId="6683"/>
    <cellStyle name="Heading1 45" xfId="7106"/>
    <cellStyle name="Heading1 46" xfId="6992"/>
    <cellStyle name="Heading1 47" xfId="7639"/>
    <cellStyle name="Heading1 48" xfId="7244"/>
    <cellStyle name="Heading1 49" xfId="7717"/>
    <cellStyle name="Heading1 5" xfId="952"/>
    <cellStyle name="Heading1 50" xfId="7458"/>
    <cellStyle name="Heading1 51" xfId="7568"/>
    <cellStyle name="Heading1 52" xfId="7640"/>
    <cellStyle name="Heading1 53" xfId="6809"/>
    <cellStyle name="Heading1 54" xfId="12041"/>
    <cellStyle name="Heading1 6" xfId="1319"/>
    <cellStyle name="Heading1 7" xfId="1308"/>
    <cellStyle name="Heading1 8" xfId="1323"/>
    <cellStyle name="Heading1 9" xfId="1329"/>
    <cellStyle name="Heading2" xfId="252"/>
    <cellStyle name="Heading2 10" xfId="1351"/>
    <cellStyle name="Heading2 11" xfId="1359"/>
    <cellStyle name="Heading2 12" xfId="1368"/>
    <cellStyle name="Heading2 13" xfId="1377"/>
    <cellStyle name="Heading2 14" xfId="1386"/>
    <cellStyle name="Heading2 15" xfId="1395"/>
    <cellStyle name="Heading2 16" xfId="1404"/>
    <cellStyle name="Heading2 17" xfId="1413"/>
    <cellStyle name="Heading2 18" xfId="1422"/>
    <cellStyle name="Heading2 19" xfId="1431"/>
    <cellStyle name="Heading2 2" xfId="1208"/>
    <cellStyle name="Heading2 2 10" xfId="2044"/>
    <cellStyle name="Heading2 2 11" xfId="2146"/>
    <cellStyle name="Heading2 2 12" xfId="2696"/>
    <cellStyle name="Heading2 2 13" xfId="3416"/>
    <cellStyle name="Heading2 2 14" xfId="3696"/>
    <cellStyle name="Heading2 2 15" xfId="3733"/>
    <cellStyle name="Heading2 2 2" xfId="976"/>
    <cellStyle name="Heading2 2 3" xfId="1649"/>
    <cellStyle name="Heading2 2 4" xfId="1694"/>
    <cellStyle name="Heading2 2 5" xfId="1711"/>
    <cellStyle name="Heading2 2 6" xfId="1146"/>
    <cellStyle name="Heading2 2 7" xfId="1774"/>
    <cellStyle name="Heading2 2 8" xfId="1866"/>
    <cellStyle name="Heading2 2 9" xfId="1883"/>
    <cellStyle name="Heading2 20" xfId="1440"/>
    <cellStyle name="Heading2 21" xfId="1449"/>
    <cellStyle name="Heading2 22" xfId="1458"/>
    <cellStyle name="Heading2 23" xfId="1467"/>
    <cellStyle name="Heading2 24" xfId="1476"/>
    <cellStyle name="Heading2 25" xfId="1485"/>
    <cellStyle name="Heading2 26" xfId="1494"/>
    <cellStyle name="Heading2 27" xfId="1502"/>
    <cellStyle name="Heading2 28" xfId="1511"/>
    <cellStyle name="Heading2 29" xfId="1520"/>
    <cellStyle name="Heading2 3" xfId="1199"/>
    <cellStyle name="Heading2 3 2" xfId="1314"/>
    <cellStyle name="Heading2 3 3" xfId="1645"/>
    <cellStyle name="Heading2 3 4" xfId="1690"/>
    <cellStyle name="Heading2 3 5" xfId="1687"/>
    <cellStyle name="Heading2 3 6" xfId="1812"/>
    <cellStyle name="Heading2 3 6 2" xfId="2245"/>
    <cellStyle name="Heading2 3 6 3" xfId="2481"/>
    <cellStyle name="Heading2 3 6 4" xfId="2808"/>
    <cellStyle name="Heading2 3 6 5" xfId="3921"/>
    <cellStyle name="Heading2 3 6 6" xfId="3531"/>
    <cellStyle name="Heading2 3 6 7" xfId="3900"/>
    <cellStyle name="Heading2 3 7" xfId="1850"/>
    <cellStyle name="Heading2 3 7 2" xfId="2279"/>
    <cellStyle name="Heading2 3 7 3" xfId="2515"/>
    <cellStyle name="Heading2 3 7 4" xfId="2842"/>
    <cellStyle name="Heading2 3 7 5" xfId="3958"/>
    <cellStyle name="Heading2 3 7 6" xfId="3668"/>
    <cellStyle name="Heading2 3 7 7" xfId="4236"/>
    <cellStyle name="Heading2 3 8" xfId="1832"/>
    <cellStyle name="Heading2 3 8 2" xfId="2263"/>
    <cellStyle name="Heading2 3 8 3" xfId="2499"/>
    <cellStyle name="Heading2 3 8 4" xfId="2826"/>
    <cellStyle name="Heading2 3 8 5" xfId="3941"/>
    <cellStyle name="Heading2 3 8 6" xfId="4391"/>
    <cellStyle name="Heading2 3 8 7" xfId="5289"/>
    <cellStyle name="Heading2 30" xfId="1529"/>
    <cellStyle name="Heading2 31" xfId="1538"/>
    <cellStyle name="Heading2 32" xfId="1547"/>
    <cellStyle name="Heading2 33" xfId="1556"/>
    <cellStyle name="Heading2 34" xfId="1565"/>
    <cellStyle name="Heading2 35" xfId="1574"/>
    <cellStyle name="Heading2 36" xfId="1583"/>
    <cellStyle name="Heading2 37" xfId="1592"/>
    <cellStyle name="Heading2 38" xfId="1600"/>
    <cellStyle name="Heading2 39" xfId="1628"/>
    <cellStyle name="Heading2 39 2" xfId="1898"/>
    <cellStyle name="Heading2 39 2 2" xfId="2321"/>
    <cellStyle name="Heading2 39 2 3" xfId="2553"/>
    <cellStyle name="Heading2 39 2 4" xfId="2880"/>
    <cellStyle name="Heading2 39 2 5" xfId="4002"/>
    <cellStyle name="Heading2 39 2 6" xfId="3742"/>
    <cellStyle name="Heading2 39 2 7" xfId="3828"/>
    <cellStyle name="Heading2 39 3" xfId="1941"/>
    <cellStyle name="Heading2 39 3 2" xfId="2363"/>
    <cellStyle name="Heading2 39 3 3" xfId="2594"/>
    <cellStyle name="Heading2 39 3 4" xfId="2921"/>
    <cellStyle name="Heading2 39 3 5" xfId="4046"/>
    <cellStyle name="Heading2 39 3 6" xfId="4837"/>
    <cellStyle name="Heading2 39 3 7" xfId="5656"/>
    <cellStyle name="Heading2 39 4" xfId="1981"/>
    <cellStyle name="Heading2 39 4 2" xfId="2402"/>
    <cellStyle name="Heading2 39 4 3" xfId="2633"/>
    <cellStyle name="Heading2 39 4 4" xfId="2960"/>
    <cellStyle name="Heading2 39 4 5" xfId="4085"/>
    <cellStyle name="Heading2 39 4 6" xfId="3611"/>
    <cellStyle name="Heading2 39 4 7" xfId="3423"/>
    <cellStyle name="Heading2 4" xfId="1203"/>
    <cellStyle name="Heading2 40" xfId="1661"/>
    <cellStyle name="Heading2 40 2" xfId="1918"/>
    <cellStyle name="Heading2 40 2 2" xfId="2342"/>
    <cellStyle name="Heading2 40 2 3" xfId="2574"/>
    <cellStyle name="Heading2 40 2 4" xfId="2901"/>
    <cellStyle name="Heading2 40 2 5" xfId="4023"/>
    <cellStyle name="Heading2 40 2 6" xfId="3702"/>
    <cellStyle name="Heading2 40 2 7" xfId="4327"/>
    <cellStyle name="Heading2 40 3" xfId="1962"/>
    <cellStyle name="Heading2 40 3 2" xfId="2384"/>
    <cellStyle name="Heading2 40 3 3" xfId="2615"/>
    <cellStyle name="Heading2 40 3 4" xfId="2942"/>
    <cellStyle name="Heading2 40 3 5" xfId="4067"/>
    <cellStyle name="Heading2 40 3 6" xfId="4140"/>
    <cellStyle name="Heading2 40 3 7" xfId="3695"/>
    <cellStyle name="Heading2 40 4" xfId="1998"/>
    <cellStyle name="Heading2 40 4 2" xfId="2419"/>
    <cellStyle name="Heading2 40 4 3" xfId="2650"/>
    <cellStyle name="Heading2 40 4 4" xfId="2977"/>
    <cellStyle name="Heading2 40 4 5" xfId="4102"/>
    <cellStyle name="Heading2 40 4 6" xfId="4777"/>
    <cellStyle name="Heading2 40 4 7" xfId="5609"/>
    <cellStyle name="Heading2 41" xfId="6639"/>
    <cellStyle name="Heading2 42" xfId="6627"/>
    <cellStyle name="Heading2 43" xfId="6636"/>
    <cellStyle name="Heading2 44" xfId="6684"/>
    <cellStyle name="Heading2 45" xfId="6998"/>
    <cellStyle name="Heading2 46" xfId="7512"/>
    <cellStyle name="Heading2 47" xfId="6912"/>
    <cellStyle name="Heading2 48" xfId="7023"/>
    <cellStyle name="Heading2 49" xfId="7426"/>
    <cellStyle name="Heading2 5" xfId="878"/>
    <cellStyle name="Heading2 50" xfId="7551"/>
    <cellStyle name="Heading2 51" xfId="7223"/>
    <cellStyle name="Heading2 52" xfId="6715"/>
    <cellStyle name="Heading2 53" xfId="7133"/>
    <cellStyle name="Heading2 54" xfId="12042"/>
    <cellStyle name="Heading2 6" xfId="1322"/>
    <cellStyle name="Heading2 7" xfId="1328"/>
    <cellStyle name="Heading2 8" xfId="1335"/>
    <cellStyle name="Heading2 9" xfId="1343"/>
    <cellStyle name="Hyperlink 2 2" xfId="876"/>
    <cellStyle name="Hyperlink 2 3" xfId="874"/>
    <cellStyle name="Input [yellow]" xfId="74"/>
    <cellStyle name="Input [yellow] 10" xfId="2182"/>
    <cellStyle name="Input [yellow] 10 10" xfId="8628"/>
    <cellStyle name="Input [yellow] 10 10 2" xfId="11112"/>
    <cellStyle name="Input [yellow] 10 11" xfId="8621"/>
    <cellStyle name="Input [yellow] 10 12" xfId="10437"/>
    <cellStyle name="Input [yellow] 10 2" xfId="8127"/>
    <cellStyle name="Input [yellow] 10 2 2" xfId="8947"/>
    <cellStyle name="Input [yellow] 10 2 2 2" xfId="11352"/>
    <cellStyle name="Input [yellow] 10 2 3" xfId="9441"/>
    <cellStyle name="Input [yellow] 10 2 4" xfId="10903"/>
    <cellStyle name="Input [yellow] 10 3" xfId="8298"/>
    <cellStyle name="Input [yellow] 10 3 2" xfId="9110"/>
    <cellStyle name="Input [yellow] 10 3 2 2" xfId="11512"/>
    <cellStyle name="Input [yellow] 10 3 3" xfId="9601"/>
    <cellStyle name="Input [yellow] 10 3 4" xfId="10992"/>
    <cellStyle name="Input [yellow] 10 4" xfId="8023"/>
    <cellStyle name="Input [yellow] 10 4 2" xfId="8895"/>
    <cellStyle name="Input [yellow] 10 4 2 2" xfId="11305"/>
    <cellStyle name="Input [yellow] 10 4 3" xfId="9393"/>
    <cellStyle name="Input [yellow] 10 4 4" xfId="10868"/>
    <cellStyle name="Input [yellow] 10 5" xfId="8149"/>
    <cellStyle name="Input [yellow] 10 5 2" xfId="8967"/>
    <cellStyle name="Input [yellow] 10 5 2 2" xfId="11372"/>
    <cellStyle name="Input [yellow] 10 5 3" xfId="9461"/>
    <cellStyle name="Input [yellow] 10 5 4" xfId="10912"/>
    <cellStyle name="Input [yellow] 10 6" xfId="8112"/>
    <cellStyle name="Input [yellow] 10 6 2" xfId="8936"/>
    <cellStyle name="Input [yellow] 10 6 2 2" xfId="11341"/>
    <cellStyle name="Input [yellow] 10 6 3" xfId="9430"/>
    <cellStyle name="Input [yellow] 10 6 4" xfId="10895"/>
    <cellStyle name="Input [yellow] 10 7" xfId="8306"/>
    <cellStyle name="Input [yellow] 10 7 2" xfId="9118"/>
    <cellStyle name="Input [yellow] 10 7 2 2" xfId="11520"/>
    <cellStyle name="Input [yellow] 10 7 3" xfId="9609"/>
    <cellStyle name="Input [yellow] 10 7 4" xfId="10994"/>
    <cellStyle name="Input [yellow] 10 8" xfId="8316"/>
    <cellStyle name="Input [yellow] 10 8 2" xfId="9128"/>
    <cellStyle name="Input [yellow] 10 8 2 2" xfId="11530"/>
    <cellStyle name="Input [yellow] 10 8 3" xfId="9619"/>
    <cellStyle name="Input [yellow] 10 8 4" xfId="10997"/>
    <cellStyle name="Input [yellow] 10 9" xfId="8263"/>
    <cellStyle name="Input [yellow] 10 9 2" xfId="9076"/>
    <cellStyle name="Input [yellow] 10 9 2 2" xfId="11480"/>
    <cellStyle name="Input [yellow] 10 9 3" xfId="9569"/>
    <cellStyle name="Input [yellow] 10 9 4" xfId="10974"/>
    <cellStyle name="Input [yellow] 11" xfId="2697"/>
    <cellStyle name="Input [yellow] 11 10" xfId="8655"/>
    <cellStyle name="Input [yellow] 11 10 2" xfId="11133"/>
    <cellStyle name="Input [yellow] 11 11" xfId="8699"/>
    <cellStyle name="Input [yellow] 11 12" xfId="10481"/>
    <cellStyle name="Input [yellow] 11 2" xfId="8140"/>
    <cellStyle name="Input [yellow] 11 2 2" xfId="8960"/>
    <cellStyle name="Input [yellow] 11 2 2 2" xfId="11365"/>
    <cellStyle name="Input [yellow] 11 2 3" xfId="9454"/>
    <cellStyle name="Input [yellow] 11 2 4" xfId="10909"/>
    <cellStyle name="Input [yellow] 11 3" xfId="8342"/>
    <cellStyle name="Input [yellow] 11 3 2" xfId="9154"/>
    <cellStyle name="Input [yellow] 11 3 2 2" xfId="11556"/>
    <cellStyle name="Input [yellow] 11 3 3" xfId="9645"/>
    <cellStyle name="Input [yellow] 11 3 4" xfId="11007"/>
    <cellStyle name="Input [yellow] 11 4" xfId="8231"/>
    <cellStyle name="Input [yellow] 11 4 2" xfId="9044"/>
    <cellStyle name="Input [yellow] 11 4 2 2" xfId="11448"/>
    <cellStyle name="Input [yellow] 11 4 3" xfId="9537"/>
    <cellStyle name="Input [yellow] 11 4 4" xfId="10961"/>
    <cellStyle name="Input [yellow] 11 5" xfId="8154"/>
    <cellStyle name="Input [yellow] 11 5 2" xfId="8972"/>
    <cellStyle name="Input [yellow] 11 5 2 2" xfId="11377"/>
    <cellStyle name="Input [yellow] 11 5 3" xfId="9466"/>
    <cellStyle name="Input [yellow] 11 5 4" xfId="10915"/>
    <cellStyle name="Input [yellow] 11 6" xfId="8163"/>
    <cellStyle name="Input [yellow] 11 6 2" xfId="8981"/>
    <cellStyle name="Input [yellow] 11 6 2 2" xfId="11386"/>
    <cellStyle name="Input [yellow] 11 6 3" xfId="9475"/>
    <cellStyle name="Input [yellow] 11 6 4" xfId="10921"/>
    <cellStyle name="Input [yellow] 11 7" xfId="8191"/>
    <cellStyle name="Input [yellow] 11 7 2" xfId="9004"/>
    <cellStyle name="Input [yellow] 11 7 2 2" xfId="11408"/>
    <cellStyle name="Input [yellow] 11 7 3" xfId="9497"/>
    <cellStyle name="Input [yellow] 11 7 4" xfId="10932"/>
    <cellStyle name="Input [yellow] 11 8" xfId="8335"/>
    <cellStyle name="Input [yellow] 11 8 2" xfId="9147"/>
    <cellStyle name="Input [yellow] 11 8 2 2" xfId="11549"/>
    <cellStyle name="Input [yellow] 11 8 3" xfId="9638"/>
    <cellStyle name="Input [yellow] 11 8 4" xfId="11005"/>
    <cellStyle name="Input [yellow] 11 9" xfId="8282"/>
    <cellStyle name="Input [yellow] 11 9 2" xfId="9095"/>
    <cellStyle name="Input [yellow] 11 9 2 2" xfId="11499"/>
    <cellStyle name="Input [yellow] 11 9 3" xfId="9588"/>
    <cellStyle name="Input [yellow] 11 9 4" xfId="10984"/>
    <cellStyle name="Input [yellow] 12" xfId="3420"/>
    <cellStyle name="Input [yellow] 12 10" xfId="8677"/>
    <cellStyle name="Input [yellow] 12 10 2" xfId="11144"/>
    <cellStyle name="Input [yellow] 12 11" xfId="8559"/>
    <cellStyle name="Input [yellow] 12 12" xfId="10534"/>
    <cellStyle name="Input [yellow] 12 2" xfId="8165"/>
    <cellStyle name="Input [yellow] 12 2 2" xfId="8983"/>
    <cellStyle name="Input [yellow] 12 2 2 2" xfId="11388"/>
    <cellStyle name="Input [yellow] 12 2 3" xfId="9477"/>
    <cellStyle name="Input [yellow] 12 2 4" xfId="10923"/>
    <cellStyle name="Input [yellow] 12 3" xfId="8070"/>
    <cellStyle name="Input [yellow] 12 3 2" xfId="8917"/>
    <cellStyle name="Input [yellow] 12 3 2 2" xfId="11325"/>
    <cellStyle name="Input [yellow] 12 3 3" xfId="9414"/>
    <cellStyle name="Input [yellow] 12 3 4" xfId="10881"/>
    <cellStyle name="Input [yellow] 12 4" xfId="8224"/>
    <cellStyle name="Input [yellow] 12 4 2" xfId="9037"/>
    <cellStyle name="Input [yellow] 12 4 2 2" xfId="11441"/>
    <cellStyle name="Input [yellow] 12 4 3" xfId="9530"/>
    <cellStyle name="Input [yellow] 12 4 4" xfId="10956"/>
    <cellStyle name="Input [yellow] 12 5" xfId="8152"/>
    <cellStyle name="Input [yellow] 12 5 2" xfId="8970"/>
    <cellStyle name="Input [yellow] 12 5 2 2" xfId="11375"/>
    <cellStyle name="Input [yellow] 12 5 3" xfId="9464"/>
    <cellStyle name="Input [yellow] 12 5 4" xfId="10914"/>
    <cellStyle name="Input [yellow] 12 6" xfId="8230"/>
    <cellStyle name="Input [yellow] 12 6 2" xfId="9043"/>
    <cellStyle name="Input [yellow] 12 6 2 2" xfId="11447"/>
    <cellStyle name="Input [yellow] 12 6 3" xfId="9536"/>
    <cellStyle name="Input [yellow] 12 6 4" xfId="10960"/>
    <cellStyle name="Input [yellow] 12 7" xfId="8059"/>
    <cellStyle name="Input [yellow] 12 7 2" xfId="8914"/>
    <cellStyle name="Input [yellow] 12 7 2 2" xfId="11322"/>
    <cellStyle name="Input [yellow] 12 7 3" xfId="9411"/>
    <cellStyle name="Input [yellow] 12 7 4" xfId="10878"/>
    <cellStyle name="Input [yellow] 12 8" xfId="8111"/>
    <cellStyle name="Input [yellow] 12 8 2" xfId="8935"/>
    <cellStyle name="Input [yellow] 12 8 2 2" xfId="11340"/>
    <cellStyle name="Input [yellow] 12 8 3" xfId="9429"/>
    <cellStyle name="Input [yellow] 12 8 4" xfId="10894"/>
    <cellStyle name="Input [yellow] 12 9" xfId="8198"/>
    <cellStyle name="Input [yellow] 12 9 2" xfId="9011"/>
    <cellStyle name="Input [yellow] 12 9 2 2" xfId="11415"/>
    <cellStyle name="Input [yellow] 12 9 3" xfId="9504"/>
    <cellStyle name="Input [yellow] 12 9 4" xfId="10937"/>
    <cellStyle name="Input [yellow] 13" xfId="4453"/>
    <cellStyle name="Input [yellow] 13 10" xfId="8710"/>
    <cellStyle name="Input [yellow] 13 10 2" xfId="11166"/>
    <cellStyle name="Input [yellow] 13 11" xfId="8717"/>
    <cellStyle name="Input [yellow] 13 12" xfId="10609"/>
    <cellStyle name="Input [yellow] 13 2" xfId="8211"/>
    <cellStyle name="Input [yellow] 13 2 2" xfId="9024"/>
    <cellStyle name="Input [yellow] 13 2 2 2" xfId="11428"/>
    <cellStyle name="Input [yellow] 13 2 3" xfId="9517"/>
    <cellStyle name="Input [yellow] 13 2 4" xfId="10947"/>
    <cellStyle name="Input [yellow] 13 3" xfId="8254"/>
    <cellStyle name="Input [yellow] 13 3 2" xfId="9067"/>
    <cellStyle name="Input [yellow] 13 3 2 2" xfId="11471"/>
    <cellStyle name="Input [yellow] 13 3 3" xfId="9560"/>
    <cellStyle name="Input [yellow] 13 3 4" xfId="10969"/>
    <cellStyle name="Input [yellow] 13 4" xfId="8156"/>
    <cellStyle name="Input [yellow] 13 4 2" xfId="8974"/>
    <cellStyle name="Input [yellow] 13 4 2 2" xfId="11379"/>
    <cellStyle name="Input [yellow] 13 4 3" xfId="9468"/>
    <cellStyle name="Input [yellow] 13 4 4" xfId="10916"/>
    <cellStyle name="Input [yellow] 13 5" xfId="8261"/>
    <cellStyle name="Input [yellow] 13 5 2" xfId="9074"/>
    <cellStyle name="Input [yellow] 13 5 2 2" xfId="11478"/>
    <cellStyle name="Input [yellow] 13 5 3" xfId="9567"/>
    <cellStyle name="Input [yellow] 13 5 4" xfId="10972"/>
    <cellStyle name="Input [yellow] 13 6" xfId="8212"/>
    <cellStyle name="Input [yellow] 13 6 2" xfId="9025"/>
    <cellStyle name="Input [yellow] 13 6 2 2" xfId="11429"/>
    <cellStyle name="Input [yellow] 13 6 3" xfId="9518"/>
    <cellStyle name="Input [yellow] 13 6 4" xfId="10948"/>
    <cellStyle name="Input [yellow] 13 7" xfId="8386"/>
    <cellStyle name="Input [yellow] 13 7 2" xfId="9198"/>
    <cellStyle name="Input [yellow] 13 7 2 2" xfId="11600"/>
    <cellStyle name="Input [yellow] 13 7 3" xfId="9689"/>
    <cellStyle name="Input [yellow] 13 7 4" xfId="11021"/>
    <cellStyle name="Input [yellow] 13 8" xfId="8331"/>
    <cellStyle name="Input [yellow] 13 8 2" xfId="9143"/>
    <cellStyle name="Input [yellow] 13 8 2 2" xfId="11545"/>
    <cellStyle name="Input [yellow] 13 8 3" xfId="9634"/>
    <cellStyle name="Input [yellow] 13 8 4" xfId="11004"/>
    <cellStyle name="Input [yellow] 13 9" xfId="8190"/>
    <cellStyle name="Input [yellow] 13 9 2" xfId="9003"/>
    <cellStyle name="Input [yellow] 13 9 2 2" xfId="11407"/>
    <cellStyle name="Input [yellow] 13 9 3" xfId="9496"/>
    <cellStyle name="Input [yellow] 13 9 4" xfId="10931"/>
    <cellStyle name="Input [yellow] 14" xfId="5331"/>
    <cellStyle name="Input [yellow] 14 10" xfId="8732"/>
    <cellStyle name="Input [yellow] 14 10 2" xfId="11173"/>
    <cellStyle name="Input [yellow] 14 11" xfId="8654"/>
    <cellStyle name="Input [yellow] 14 12" xfId="10672"/>
    <cellStyle name="Input [yellow] 14 2" xfId="8243"/>
    <cellStyle name="Input [yellow] 14 2 2" xfId="9056"/>
    <cellStyle name="Input [yellow] 14 2 2 2" xfId="11460"/>
    <cellStyle name="Input [yellow] 14 2 3" xfId="9549"/>
    <cellStyle name="Input [yellow] 14 2 4" xfId="10965"/>
    <cellStyle name="Input [yellow] 14 3" xfId="8209"/>
    <cellStyle name="Input [yellow] 14 3 2" xfId="9022"/>
    <cellStyle name="Input [yellow] 14 3 2 2" xfId="11426"/>
    <cellStyle name="Input [yellow] 14 3 3" xfId="9515"/>
    <cellStyle name="Input [yellow] 14 3 4" xfId="10946"/>
    <cellStyle name="Input [yellow] 14 4" xfId="8182"/>
    <cellStyle name="Input [yellow] 14 4 2" xfId="8995"/>
    <cellStyle name="Input [yellow] 14 4 2 2" xfId="11399"/>
    <cellStyle name="Input [yellow] 14 4 3" xfId="9488"/>
    <cellStyle name="Input [yellow] 14 4 4" xfId="10928"/>
    <cellStyle name="Input [yellow] 14 5" xfId="8096"/>
    <cellStyle name="Input [yellow] 14 5 2" xfId="8926"/>
    <cellStyle name="Input [yellow] 14 5 2 2" xfId="11333"/>
    <cellStyle name="Input [yellow] 14 5 3" xfId="9422"/>
    <cellStyle name="Input [yellow] 14 5 4" xfId="10889"/>
    <cellStyle name="Input [yellow] 14 6" xfId="8257"/>
    <cellStyle name="Input [yellow] 14 6 2" xfId="9070"/>
    <cellStyle name="Input [yellow] 14 6 2 2" xfId="11474"/>
    <cellStyle name="Input [yellow] 14 6 3" xfId="9563"/>
    <cellStyle name="Input [yellow] 14 6 4" xfId="10970"/>
    <cellStyle name="Input [yellow] 14 7" xfId="8057"/>
    <cellStyle name="Input [yellow] 14 7 2" xfId="8913"/>
    <cellStyle name="Input [yellow] 14 7 2 2" xfId="11321"/>
    <cellStyle name="Input [yellow] 14 7 3" xfId="9410"/>
    <cellStyle name="Input [yellow] 14 7 4" xfId="10877"/>
    <cellStyle name="Input [yellow] 14 8" xfId="8074"/>
    <cellStyle name="Input [yellow] 14 8 2" xfId="8918"/>
    <cellStyle name="Input [yellow] 14 8 2 2" xfId="11326"/>
    <cellStyle name="Input [yellow] 14 8 3" xfId="9415"/>
    <cellStyle name="Input [yellow] 14 8 4" xfId="10882"/>
    <cellStyle name="Input [yellow] 14 9" xfId="8061"/>
    <cellStyle name="Input [yellow] 14 9 2" xfId="8915"/>
    <cellStyle name="Input [yellow] 14 9 2 2" xfId="11323"/>
    <cellStyle name="Input [yellow] 14 9 3" xfId="9412"/>
    <cellStyle name="Input [yellow] 14 9 4" xfId="10879"/>
    <cellStyle name="Input [yellow] 15" xfId="6640"/>
    <cellStyle name="Input [yellow] 15 10" xfId="8755"/>
    <cellStyle name="Input [yellow] 15 10 2" xfId="11180"/>
    <cellStyle name="Input [yellow] 15 11" xfId="8752"/>
    <cellStyle name="Input [yellow] 15 12" xfId="10752"/>
    <cellStyle name="Input [yellow] 15 2" xfId="8291"/>
    <cellStyle name="Input [yellow] 15 2 2" xfId="9104"/>
    <cellStyle name="Input [yellow] 15 2 2 2" xfId="11508"/>
    <cellStyle name="Input [yellow] 15 2 3" xfId="9597"/>
    <cellStyle name="Input [yellow] 15 2 4" xfId="10990"/>
    <cellStyle name="Input [yellow] 15 3" xfId="8321"/>
    <cellStyle name="Input [yellow] 15 3 2" xfId="9133"/>
    <cellStyle name="Input [yellow] 15 3 2 2" xfId="11535"/>
    <cellStyle name="Input [yellow] 15 3 3" xfId="9624"/>
    <cellStyle name="Input [yellow] 15 3 4" xfId="10999"/>
    <cellStyle name="Input [yellow] 15 4" xfId="8186"/>
    <cellStyle name="Input [yellow] 15 4 2" xfId="8999"/>
    <cellStyle name="Input [yellow] 15 4 2 2" xfId="11403"/>
    <cellStyle name="Input [yellow] 15 4 3" xfId="9492"/>
    <cellStyle name="Input [yellow] 15 4 4" xfId="10929"/>
    <cellStyle name="Input [yellow] 15 5" xfId="8199"/>
    <cellStyle name="Input [yellow] 15 5 2" xfId="9012"/>
    <cellStyle name="Input [yellow] 15 5 2 2" xfId="11416"/>
    <cellStyle name="Input [yellow] 15 5 3" xfId="9505"/>
    <cellStyle name="Input [yellow] 15 5 4" xfId="10938"/>
    <cellStyle name="Input [yellow] 15 6" xfId="8215"/>
    <cellStyle name="Input [yellow] 15 6 2" xfId="9028"/>
    <cellStyle name="Input [yellow] 15 6 2 2" xfId="11432"/>
    <cellStyle name="Input [yellow] 15 6 3" xfId="9521"/>
    <cellStyle name="Input [yellow] 15 6 4" xfId="10951"/>
    <cellStyle name="Input [yellow] 15 7" xfId="8252"/>
    <cellStyle name="Input [yellow] 15 7 2" xfId="9065"/>
    <cellStyle name="Input [yellow] 15 7 2 2" xfId="11469"/>
    <cellStyle name="Input [yellow] 15 7 3" xfId="9558"/>
    <cellStyle name="Input [yellow] 15 7 4" xfId="10968"/>
    <cellStyle name="Input [yellow] 15 8" xfId="8164"/>
    <cellStyle name="Input [yellow] 15 8 2" xfId="8982"/>
    <cellStyle name="Input [yellow] 15 8 2 2" xfId="11387"/>
    <cellStyle name="Input [yellow] 15 8 3" xfId="9476"/>
    <cellStyle name="Input [yellow] 15 8 4" xfId="10922"/>
    <cellStyle name="Input [yellow] 15 9" xfId="8284"/>
    <cellStyle name="Input [yellow] 15 9 2" xfId="9097"/>
    <cellStyle name="Input [yellow] 15 9 2 2" xfId="11501"/>
    <cellStyle name="Input [yellow] 15 9 3" xfId="9590"/>
    <cellStyle name="Input [yellow] 15 9 4" xfId="10985"/>
    <cellStyle name="Input [yellow] 16" xfId="6626"/>
    <cellStyle name="Input [yellow] 16 10" xfId="8753"/>
    <cellStyle name="Input [yellow] 16 10 2" xfId="11178"/>
    <cellStyle name="Input [yellow] 16 11" xfId="8737"/>
    <cellStyle name="Input [yellow] 16 12" xfId="10750"/>
    <cellStyle name="Input [yellow] 16 2" xfId="8289"/>
    <cellStyle name="Input [yellow] 16 2 2" xfId="9102"/>
    <cellStyle name="Input [yellow] 16 2 2 2" xfId="11506"/>
    <cellStyle name="Input [yellow] 16 2 3" xfId="9595"/>
    <cellStyle name="Input [yellow] 16 2 4" xfId="10988"/>
    <cellStyle name="Input [yellow] 16 3" xfId="8265"/>
    <cellStyle name="Input [yellow] 16 3 2" xfId="9078"/>
    <cellStyle name="Input [yellow] 16 3 2 2" xfId="11482"/>
    <cellStyle name="Input [yellow] 16 3 3" xfId="9571"/>
    <cellStyle name="Input [yellow] 16 3 4" xfId="10975"/>
    <cellStyle name="Input [yellow] 16 4" xfId="8277"/>
    <cellStyle name="Input [yellow] 16 4 2" xfId="9090"/>
    <cellStyle name="Input [yellow] 16 4 2 2" xfId="11494"/>
    <cellStyle name="Input [yellow] 16 4 3" xfId="9583"/>
    <cellStyle name="Input [yellow] 16 4 4" xfId="10980"/>
    <cellStyle name="Input [yellow] 16 5" xfId="8218"/>
    <cellStyle name="Input [yellow] 16 5 2" xfId="9031"/>
    <cellStyle name="Input [yellow] 16 5 2 2" xfId="11435"/>
    <cellStyle name="Input [yellow] 16 5 3" xfId="9524"/>
    <cellStyle name="Input [yellow] 16 5 4" xfId="10953"/>
    <cellStyle name="Input [yellow] 16 6" xfId="8208"/>
    <cellStyle name="Input [yellow] 16 6 2" xfId="9021"/>
    <cellStyle name="Input [yellow] 16 6 2 2" xfId="11425"/>
    <cellStyle name="Input [yellow] 16 6 3" xfId="9514"/>
    <cellStyle name="Input [yellow] 16 6 4" xfId="10945"/>
    <cellStyle name="Input [yellow] 16 7" xfId="8106"/>
    <cellStyle name="Input [yellow] 16 7 2" xfId="8931"/>
    <cellStyle name="Input [yellow] 16 7 2 2" xfId="11337"/>
    <cellStyle name="Input [yellow] 16 7 3" xfId="9426"/>
    <cellStyle name="Input [yellow] 16 7 4" xfId="10892"/>
    <cellStyle name="Input [yellow] 16 8" xfId="8429"/>
    <cellStyle name="Input [yellow] 16 8 2" xfId="9241"/>
    <cellStyle name="Input [yellow] 16 8 2 2" xfId="11643"/>
    <cellStyle name="Input [yellow] 16 8 3" xfId="9732"/>
    <cellStyle name="Input [yellow] 16 8 4" xfId="11024"/>
    <cellStyle name="Input [yellow] 16 9" xfId="8222"/>
    <cellStyle name="Input [yellow] 16 9 2" xfId="9035"/>
    <cellStyle name="Input [yellow] 16 9 2 2" xfId="11439"/>
    <cellStyle name="Input [yellow] 16 9 3" xfId="9528"/>
    <cellStyle name="Input [yellow] 16 9 4" xfId="10955"/>
    <cellStyle name="Input [yellow] 17" xfId="6637"/>
    <cellStyle name="Input [yellow] 17 10" xfId="8754"/>
    <cellStyle name="Input [yellow] 17 10 2" xfId="11179"/>
    <cellStyle name="Input [yellow] 17 11" xfId="8743"/>
    <cellStyle name="Input [yellow] 17 12" xfId="10751"/>
    <cellStyle name="Input [yellow] 17 2" xfId="8290"/>
    <cellStyle name="Input [yellow] 17 2 2" xfId="9103"/>
    <cellStyle name="Input [yellow] 17 2 2 2" xfId="11507"/>
    <cellStyle name="Input [yellow] 17 2 3" xfId="9596"/>
    <cellStyle name="Input [yellow] 17 2 4" xfId="10989"/>
    <cellStyle name="Input [yellow] 17 3" xfId="8124"/>
    <cellStyle name="Input [yellow] 17 3 2" xfId="8944"/>
    <cellStyle name="Input [yellow] 17 3 2 2" xfId="11349"/>
    <cellStyle name="Input [yellow] 17 3 3" xfId="9438"/>
    <cellStyle name="Input [yellow] 17 3 4" xfId="10900"/>
    <cellStyle name="Input [yellow] 17 4" xfId="8273"/>
    <cellStyle name="Input [yellow] 17 4 2" xfId="9086"/>
    <cellStyle name="Input [yellow] 17 4 2 2" xfId="11490"/>
    <cellStyle name="Input [yellow] 17 4 3" xfId="9579"/>
    <cellStyle name="Input [yellow] 17 4 4" xfId="10979"/>
    <cellStyle name="Input [yellow] 17 5" xfId="8138"/>
    <cellStyle name="Input [yellow] 17 5 2" xfId="8958"/>
    <cellStyle name="Input [yellow] 17 5 2 2" xfId="11363"/>
    <cellStyle name="Input [yellow] 17 5 3" xfId="9452"/>
    <cellStyle name="Input [yellow] 17 5 4" xfId="10908"/>
    <cellStyle name="Input [yellow] 17 6" xfId="8249"/>
    <cellStyle name="Input [yellow] 17 6 2" xfId="9062"/>
    <cellStyle name="Input [yellow] 17 6 2 2" xfId="11466"/>
    <cellStyle name="Input [yellow] 17 6 3" xfId="9555"/>
    <cellStyle name="Input [yellow] 17 6 4" xfId="10966"/>
    <cellStyle name="Input [yellow] 17 7" xfId="8044"/>
    <cellStyle name="Input [yellow] 17 7 2" xfId="8910"/>
    <cellStyle name="Input [yellow] 17 7 2 2" xfId="11319"/>
    <cellStyle name="Input [yellow] 17 7 3" xfId="9408"/>
    <cellStyle name="Input [yellow] 17 7 4" xfId="10876"/>
    <cellStyle name="Input [yellow] 17 8" xfId="8039"/>
    <cellStyle name="Input [yellow] 17 8 2" xfId="8907"/>
    <cellStyle name="Input [yellow] 17 8 2 2" xfId="11316"/>
    <cellStyle name="Input [yellow] 17 8 3" xfId="9405"/>
    <cellStyle name="Input [yellow] 17 8 4" xfId="10875"/>
    <cellStyle name="Input [yellow] 17 9" xfId="8126"/>
    <cellStyle name="Input [yellow] 17 9 2" xfId="8946"/>
    <cellStyle name="Input [yellow] 17 9 2 2" xfId="11351"/>
    <cellStyle name="Input [yellow] 17 9 3" xfId="9440"/>
    <cellStyle name="Input [yellow] 17 9 4" xfId="10902"/>
    <cellStyle name="Input [yellow] 18" xfId="8024"/>
    <cellStyle name="Input [yellow] 18 2" xfId="8896"/>
    <cellStyle name="Input [yellow] 18 2 2" xfId="11306"/>
    <cellStyle name="Input [yellow] 18 3" xfId="9394"/>
    <cellStyle name="Input [yellow] 18 4" xfId="10869"/>
    <cellStyle name="Input [yellow] 19" xfId="8258"/>
    <cellStyle name="Input [yellow] 19 2" xfId="9071"/>
    <cellStyle name="Input [yellow] 19 2 2" xfId="11475"/>
    <cellStyle name="Input [yellow] 19 3" xfId="9564"/>
    <cellStyle name="Input [yellow] 19 4" xfId="10971"/>
    <cellStyle name="Input [yellow] 2" xfId="872"/>
    <cellStyle name="Input [yellow] 2 10" xfId="8536"/>
    <cellStyle name="Input [yellow] 2 10 2" xfId="11037"/>
    <cellStyle name="Input [yellow] 2 11" xfId="8584"/>
    <cellStyle name="Input [yellow] 2 12" xfId="10286"/>
    <cellStyle name="Input [yellow] 2 2" xfId="8025"/>
    <cellStyle name="Input [yellow] 2 2 2" xfId="8897"/>
    <cellStyle name="Input [yellow] 2 2 2 2" xfId="11307"/>
    <cellStyle name="Input [yellow] 2 2 3" xfId="9395"/>
    <cellStyle name="Input [yellow] 2 2 4" xfId="10870"/>
    <cellStyle name="Input [yellow] 2 3" xfId="8229"/>
    <cellStyle name="Input [yellow] 2 3 2" xfId="9042"/>
    <cellStyle name="Input [yellow] 2 3 2 2" xfId="11446"/>
    <cellStyle name="Input [yellow] 2 3 3" xfId="9535"/>
    <cellStyle name="Input [yellow] 2 3 4" xfId="10959"/>
    <cellStyle name="Input [yellow] 2 4" xfId="8227"/>
    <cellStyle name="Input [yellow] 2 4 2" xfId="9040"/>
    <cellStyle name="Input [yellow] 2 4 2 2" xfId="11444"/>
    <cellStyle name="Input [yellow] 2 4 3" xfId="9533"/>
    <cellStyle name="Input [yellow] 2 4 4" xfId="10957"/>
    <cellStyle name="Input [yellow] 2 5" xfId="8201"/>
    <cellStyle name="Input [yellow] 2 5 2" xfId="9014"/>
    <cellStyle name="Input [yellow] 2 5 2 2" xfId="11418"/>
    <cellStyle name="Input [yellow] 2 5 3" xfId="9507"/>
    <cellStyle name="Input [yellow] 2 5 4" xfId="10940"/>
    <cellStyle name="Input [yellow] 2 6" xfId="8135"/>
    <cellStyle name="Input [yellow] 2 6 2" xfId="8955"/>
    <cellStyle name="Input [yellow] 2 6 2 2" xfId="11360"/>
    <cellStyle name="Input [yellow] 2 6 3" xfId="9449"/>
    <cellStyle name="Input [yellow] 2 6 4" xfId="10907"/>
    <cellStyle name="Input [yellow] 2 7" xfId="8228"/>
    <cellStyle name="Input [yellow] 2 7 2" xfId="9041"/>
    <cellStyle name="Input [yellow] 2 7 2 2" xfId="11445"/>
    <cellStyle name="Input [yellow] 2 7 3" xfId="9534"/>
    <cellStyle name="Input [yellow] 2 7 4" xfId="10958"/>
    <cellStyle name="Input [yellow] 2 8" xfId="8217"/>
    <cellStyle name="Input [yellow] 2 8 2" xfId="9030"/>
    <cellStyle name="Input [yellow] 2 8 2 2" xfId="11434"/>
    <cellStyle name="Input [yellow] 2 8 3" xfId="9523"/>
    <cellStyle name="Input [yellow] 2 8 4" xfId="10952"/>
    <cellStyle name="Input [yellow] 2 9" xfId="8314"/>
    <cellStyle name="Input [yellow] 2 9 2" xfId="9126"/>
    <cellStyle name="Input [yellow] 2 9 2 2" xfId="11528"/>
    <cellStyle name="Input [yellow] 2 9 3" xfId="9617"/>
    <cellStyle name="Input [yellow] 2 9 4" xfId="10996"/>
    <cellStyle name="Input [yellow] 20" xfId="8285"/>
    <cellStyle name="Input [yellow] 20 2" xfId="9098"/>
    <cellStyle name="Input [yellow] 20 2 2" xfId="11502"/>
    <cellStyle name="Input [yellow] 20 3" xfId="9591"/>
    <cellStyle name="Input [yellow] 20 4" xfId="10986"/>
    <cellStyle name="Input [yellow] 21" xfId="8352"/>
    <cellStyle name="Input [yellow] 21 2" xfId="9164"/>
    <cellStyle name="Input [yellow] 21 2 2" xfId="11566"/>
    <cellStyle name="Input [yellow] 21 3" xfId="9655"/>
    <cellStyle name="Input [yellow] 21 4" xfId="11011"/>
    <cellStyle name="Input [yellow] 22" xfId="8310"/>
    <cellStyle name="Input [yellow] 22 2" xfId="9122"/>
    <cellStyle name="Input [yellow] 22 2 2" xfId="11524"/>
    <cellStyle name="Input [yellow] 22 3" xfId="9613"/>
    <cellStyle name="Input [yellow] 22 4" xfId="10995"/>
    <cellStyle name="Input [yellow] 23" xfId="8194"/>
    <cellStyle name="Input [yellow] 23 2" xfId="9007"/>
    <cellStyle name="Input [yellow] 23 2 2" xfId="11411"/>
    <cellStyle name="Input [yellow] 23 3" xfId="9500"/>
    <cellStyle name="Input [yellow] 23 4" xfId="10934"/>
    <cellStyle name="Input [yellow] 24" xfId="8266"/>
    <cellStyle name="Input [yellow] 24 2" xfId="9079"/>
    <cellStyle name="Input [yellow] 24 2 2" xfId="11483"/>
    <cellStyle name="Input [yellow] 24 3" xfId="9572"/>
    <cellStyle name="Input [yellow] 24 4" xfId="10976"/>
    <cellStyle name="Input [yellow] 25" xfId="8378"/>
    <cellStyle name="Input [yellow] 25 2" xfId="9190"/>
    <cellStyle name="Input [yellow] 25 2 2" xfId="11592"/>
    <cellStyle name="Input [yellow] 25 3" xfId="9681"/>
    <cellStyle name="Input [yellow] 25 4" xfId="11020"/>
    <cellStyle name="Input [yellow] 26" xfId="1018"/>
    <cellStyle name="Input [yellow] 26 2" xfId="10296"/>
    <cellStyle name="Input [yellow] 26 3" xfId="11750"/>
    <cellStyle name="Input [yellow] 27" xfId="8535"/>
    <cellStyle name="Input [yellow] 27 2" xfId="11036"/>
    <cellStyle name="Input [yellow] 28" xfId="8587"/>
    <cellStyle name="Input [yellow] 29" xfId="12043"/>
    <cellStyle name="Input [yellow] 3" xfId="1139"/>
    <cellStyle name="Input [yellow] 3 10" xfId="8537"/>
    <cellStyle name="Input [yellow] 3 10 2" xfId="11038"/>
    <cellStyle name="Input [yellow] 3 11" xfId="8581"/>
    <cellStyle name="Input [yellow] 3 12" xfId="10306"/>
    <cellStyle name="Input [yellow] 3 2" xfId="8026"/>
    <cellStyle name="Input [yellow] 3 2 2" xfId="8898"/>
    <cellStyle name="Input [yellow] 3 2 2 2" xfId="11308"/>
    <cellStyle name="Input [yellow] 3 2 3" xfId="9396"/>
    <cellStyle name="Input [yellow] 3 2 4" xfId="10871"/>
    <cellStyle name="Input [yellow] 3 3" xfId="8192"/>
    <cellStyle name="Input [yellow] 3 3 2" xfId="9005"/>
    <cellStyle name="Input [yellow] 3 3 2 2" xfId="11409"/>
    <cellStyle name="Input [yellow] 3 3 3" xfId="9498"/>
    <cellStyle name="Input [yellow] 3 3 4" xfId="10933"/>
    <cellStyle name="Input [yellow] 3 4" xfId="8219"/>
    <cellStyle name="Input [yellow] 3 4 2" xfId="9032"/>
    <cellStyle name="Input [yellow] 3 4 2 2" xfId="11436"/>
    <cellStyle name="Input [yellow] 3 4 3" xfId="9525"/>
    <cellStyle name="Input [yellow] 3 4 4" xfId="10954"/>
    <cellStyle name="Input [yellow] 3 5" xfId="8157"/>
    <cellStyle name="Input [yellow] 3 5 2" xfId="8975"/>
    <cellStyle name="Input [yellow] 3 5 2 2" xfId="11380"/>
    <cellStyle name="Input [yellow] 3 5 3" xfId="9469"/>
    <cellStyle name="Input [yellow] 3 5 4" xfId="10917"/>
    <cellStyle name="Input [yellow] 3 6" xfId="8134"/>
    <cellStyle name="Input [yellow] 3 6 2" xfId="8954"/>
    <cellStyle name="Input [yellow] 3 6 2 2" xfId="11359"/>
    <cellStyle name="Input [yellow] 3 6 3" xfId="9448"/>
    <cellStyle name="Input [yellow] 3 6 4" xfId="10906"/>
    <cellStyle name="Input [yellow] 3 7" xfId="8278"/>
    <cellStyle name="Input [yellow] 3 7 2" xfId="9091"/>
    <cellStyle name="Input [yellow] 3 7 2 2" xfId="11495"/>
    <cellStyle name="Input [yellow] 3 7 3" xfId="9584"/>
    <cellStyle name="Input [yellow] 3 7 4" xfId="10981"/>
    <cellStyle name="Input [yellow] 3 8" xfId="8324"/>
    <cellStyle name="Input [yellow] 3 8 2" xfId="9136"/>
    <cellStyle name="Input [yellow] 3 8 2 2" xfId="11538"/>
    <cellStyle name="Input [yellow] 3 8 3" xfId="9627"/>
    <cellStyle name="Input [yellow] 3 8 4" xfId="11000"/>
    <cellStyle name="Input [yellow] 3 9" xfId="8348"/>
    <cellStyle name="Input [yellow] 3 9 2" xfId="9160"/>
    <cellStyle name="Input [yellow] 3 9 2 2" xfId="11562"/>
    <cellStyle name="Input [yellow] 3 9 3" xfId="9651"/>
    <cellStyle name="Input [yellow] 3 9 4" xfId="11010"/>
    <cellStyle name="Input [yellow] 30" xfId="14442"/>
    <cellStyle name="Input [yellow] 4" xfId="975"/>
    <cellStyle name="Input [yellow] 4 10" xfId="8548"/>
    <cellStyle name="Input [yellow] 4 10 2" xfId="11049"/>
    <cellStyle name="Input [yellow] 4 11" xfId="8713"/>
    <cellStyle name="Input [yellow] 4 12" xfId="10292"/>
    <cellStyle name="Input [yellow] 4 2" xfId="8038"/>
    <cellStyle name="Input [yellow] 4 2 2" xfId="8906"/>
    <cellStyle name="Input [yellow] 4 2 2 2" xfId="11315"/>
    <cellStyle name="Input [yellow] 4 2 3" xfId="9404"/>
    <cellStyle name="Input [yellow] 4 2 4" xfId="10874"/>
    <cellStyle name="Input [yellow] 4 3" xfId="8301"/>
    <cellStyle name="Input [yellow] 4 3 2" xfId="9113"/>
    <cellStyle name="Input [yellow] 4 3 2 2" xfId="11515"/>
    <cellStyle name="Input [yellow] 4 3 3" xfId="9604"/>
    <cellStyle name="Input [yellow] 4 3 4" xfId="10993"/>
    <cellStyle name="Input [yellow] 4 4" xfId="8238"/>
    <cellStyle name="Input [yellow] 4 4 2" xfId="9051"/>
    <cellStyle name="Input [yellow] 4 4 2 2" xfId="11455"/>
    <cellStyle name="Input [yellow] 4 4 3" xfId="9544"/>
    <cellStyle name="Input [yellow] 4 4 4" xfId="10964"/>
    <cellStyle name="Input [yellow] 4 5" xfId="8166"/>
    <cellStyle name="Input [yellow] 4 5 2" xfId="8984"/>
    <cellStyle name="Input [yellow] 4 5 2 2" xfId="11389"/>
    <cellStyle name="Input [yellow] 4 5 3" xfId="9478"/>
    <cellStyle name="Input [yellow] 4 5 4" xfId="10924"/>
    <cellStyle name="Input [yellow] 4 6" xfId="8068"/>
    <cellStyle name="Input [yellow] 4 6 2" xfId="8916"/>
    <cellStyle name="Input [yellow] 4 6 2 2" xfId="11324"/>
    <cellStyle name="Input [yellow] 4 6 3" xfId="9413"/>
    <cellStyle name="Input [yellow] 4 6 4" xfId="10880"/>
    <cellStyle name="Input [yellow] 4 7" xfId="8356"/>
    <cellStyle name="Input [yellow] 4 7 2" xfId="9168"/>
    <cellStyle name="Input [yellow] 4 7 2 2" xfId="11570"/>
    <cellStyle name="Input [yellow] 4 7 3" xfId="9659"/>
    <cellStyle name="Input [yellow] 4 7 4" xfId="11013"/>
    <cellStyle name="Input [yellow] 4 8" xfId="8206"/>
    <cellStyle name="Input [yellow] 4 8 2" xfId="9019"/>
    <cellStyle name="Input [yellow] 4 8 2 2" xfId="11423"/>
    <cellStyle name="Input [yellow] 4 8 3" xfId="9512"/>
    <cellStyle name="Input [yellow] 4 8 4" xfId="10944"/>
    <cellStyle name="Input [yellow] 4 9" xfId="8387"/>
    <cellStyle name="Input [yellow] 4 9 2" xfId="9199"/>
    <cellStyle name="Input [yellow] 4 9 2 2" xfId="11601"/>
    <cellStyle name="Input [yellow] 4 9 3" xfId="9690"/>
    <cellStyle name="Input [yellow] 4 9 4" xfId="11022"/>
    <cellStyle name="Input [yellow] 5" xfId="1132"/>
    <cellStyle name="Input [yellow] 5 10" xfId="8547"/>
    <cellStyle name="Input [yellow] 5 10 2" xfId="11048"/>
    <cellStyle name="Input [yellow] 5 11" xfId="8623"/>
    <cellStyle name="Input [yellow] 5 12" xfId="10304"/>
    <cellStyle name="Input [yellow] 5 2" xfId="8036"/>
    <cellStyle name="Input [yellow] 5 2 2" xfId="8904"/>
    <cellStyle name="Input [yellow] 5 2 2 2" xfId="11313"/>
    <cellStyle name="Input [yellow] 5 2 3" xfId="9402"/>
    <cellStyle name="Input [yellow] 5 2 4" xfId="10873"/>
    <cellStyle name="Input [yellow] 5 3" xfId="8355"/>
    <cellStyle name="Input [yellow] 5 3 2" xfId="9167"/>
    <cellStyle name="Input [yellow] 5 3 2 2" xfId="11569"/>
    <cellStyle name="Input [yellow] 5 3 3" xfId="9658"/>
    <cellStyle name="Input [yellow] 5 3 4" xfId="11012"/>
    <cellStyle name="Input [yellow] 5 4" xfId="8114"/>
    <cellStyle name="Input [yellow] 5 4 2" xfId="8938"/>
    <cellStyle name="Input [yellow] 5 4 2 2" xfId="11343"/>
    <cellStyle name="Input [yellow] 5 4 3" xfId="9432"/>
    <cellStyle name="Input [yellow] 5 4 4" xfId="10897"/>
    <cellStyle name="Input [yellow] 5 5" xfId="8145"/>
    <cellStyle name="Input [yellow] 5 5 2" xfId="8963"/>
    <cellStyle name="Input [yellow] 5 5 2 2" xfId="11368"/>
    <cellStyle name="Input [yellow] 5 5 3" xfId="9457"/>
    <cellStyle name="Input [yellow] 5 5 4" xfId="10910"/>
    <cellStyle name="Input [yellow] 5 6" xfId="8202"/>
    <cellStyle name="Input [yellow] 5 6 2" xfId="9015"/>
    <cellStyle name="Input [yellow] 5 6 2 2" xfId="11419"/>
    <cellStyle name="Input [yellow] 5 6 3" xfId="9508"/>
    <cellStyle name="Input [yellow] 5 6 4" xfId="10941"/>
    <cellStyle name="Input [yellow] 5 7" xfId="8113"/>
    <cellStyle name="Input [yellow] 5 7 2" xfId="8937"/>
    <cellStyle name="Input [yellow] 5 7 2 2" xfId="11342"/>
    <cellStyle name="Input [yellow] 5 7 3" xfId="9431"/>
    <cellStyle name="Input [yellow] 5 7 4" xfId="10896"/>
    <cellStyle name="Input [yellow] 5 8" xfId="8132"/>
    <cellStyle name="Input [yellow] 5 8 2" xfId="8952"/>
    <cellStyle name="Input [yellow] 5 8 2 2" xfId="11357"/>
    <cellStyle name="Input [yellow] 5 8 3" xfId="9446"/>
    <cellStyle name="Input [yellow] 5 8 4" xfId="10905"/>
    <cellStyle name="Input [yellow] 5 9" xfId="8425"/>
    <cellStyle name="Input [yellow] 5 9 2" xfId="9237"/>
    <cellStyle name="Input [yellow] 5 9 2 2" xfId="11639"/>
    <cellStyle name="Input [yellow] 5 9 3" xfId="9728"/>
    <cellStyle name="Input [yellow] 5 9 4" xfId="11023"/>
    <cellStyle name="Input [yellow] 6" xfId="1776"/>
    <cellStyle name="Input [yellow] 6 10" xfId="8605"/>
    <cellStyle name="Input [yellow] 6 10 2" xfId="11094"/>
    <cellStyle name="Input [yellow] 6 11" xfId="8730"/>
    <cellStyle name="Input [yellow] 6 12" xfId="10393"/>
    <cellStyle name="Input [yellow] 6 2" xfId="8103"/>
    <cellStyle name="Input [yellow] 6 2 2" xfId="8930"/>
    <cellStyle name="Input [yellow] 6 2 2 2" xfId="11336"/>
    <cellStyle name="Input [yellow] 6 2 3" xfId="9425"/>
    <cellStyle name="Input [yellow] 6 2 4" xfId="10891"/>
    <cellStyle name="Input [yellow] 6 3" xfId="8214"/>
    <cellStyle name="Input [yellow] 6 3 2" xfId="9027"/>
    <cellStyle name="Input [yellow] 6 3 2 2" xfId="11431"/>
    <cellStyle name="Input [yellow] 6 3 3" xfId="9520"/>
    <cellStyle name="Input [yellow] 6 3 4" xfId="10950"/>
    <cellStyle name="Input [yellow] 6 4" xfId="8262"/>
    <cellStyle name="Input [yellow] 6 4 2" xfId="9075"/>
    <cellStyle name="Input [yellow] 6 4 2 2" xfId="11479"/>
    <cellStyle name="Input [yellow] 6 4 3" xfId="9568"/>
    <cellStyle name="Input [yellow] 6 4 4" xfId="10973"/>
    <cellStyle name="Input [yellow] 6 5" xfId="8213"/>
    <cellStyle name="Input [yellow] 6 5 2" xfId="9026"/>
    <cellStyle name="Input [yellow] 6 5 2 2" xfId="11430"/>
    <cellStyle name="Input [yellow] 6 5 3" xfId="9519"/>
    <cellStyle name="Input [yellow] 6 5 4" xfId="10949"/>
    <cellStyle name="Input [yellow] 6 6" xfId="8205"/>
    <cellStyle name="Input [yellow] 6 6 2" xfId="9018"/>
    <cellStyle name="Input [yellow] 6 6 2 2" xfId="11422"/>
    <cellStyle name="Input [yellow] 6 6 3" xfId="9511"/>
    <cellStyle name="Input [yellow] 6 6 4" xfId="10943"/>
    <cellStyle name="Input [yellow] 6 7" xfId="8237"/>
    <cellStyle name="Input [yellow] 6 7 2" xfId="9050"/>
    <cellStyle name="Input [yellow] 6 7 2 2" xfId="11454"/>
    <cellStyle name="Input [yellow] 6 7 3" xfId="9543"/>
    <cellStyle name="Input [yellow] 6 7 4" xfId="10963"/>
    <cellStyle name="Input [yellow] 6 8" xfId="8090"/>
    <cellStyle name="Input [yellow] 6 8 2" xfId="8923"/>
    <cellStyle name="Input [yellow] 6 8 2 2" xfId="11330"/>
    <cellStyle name="Input [yellow] 6 8 3" xfId="9419"/>
    <cellStyle name="Input [yellow] 6 8 4" xfId="10887"/>
    <cellStyle name="Input [yellow] 6 9" xfId="8195"/>
    <cellStyle name="Input [yellow] 6 9 2" xfId="9008"/>
    <cellStyle name="Input [yellow] 6 9 2 2" xfId="11412"/>
    <cellStyle name="Input [yellow] 6 9 3" xfId="9501"/>
    <cellStyle name="Input [yellow] 6 9 4" xfId="10935"/>
    <cellStyle name="Input [yellow] 7" xfId="1935"/>
    <cellStyle name="Input [yellow] 7 10" xfId="8615"/>
    <cellStyle name="Input [yellow] 7 10 2" xfId="11103"/>
    <cellStyle name="Input [yellow] 7 11" xfId="8651"/>
    <cellStyle name="Input [yellow] 7 12" xfId="10409"/>
    <cellStyle name="Input [yellow] 7 2" xfId="8110"/>
    <cellStyle name="Input [yellow] 7 2 2" xfId="8934"/>
    <cellStyle name="Input [yellow] 7 2 2 2" xfId="11339"/>
    <cellStyle name="Input [yellow] 7 2 3" xfId="9428"/>
    <cellStyle name="Input [yellow] 7 2 4" xfId="10893"/>
    <cellStyle name="Input [yellow] 7 3" xfId="8147"/>
    <cellStyle name="Input [yellow] 7 3 2" xfId="8965"/>
    <cellStyle name="Input [yellow] 7 3 2 2" xfId="11370"/>
    <cellStyle name="Input [yellow] 7 3 3" xfId="9459"/>
    <cellStyle name="Input [yellow] 7 3 4" xfId="10911"/>
    <cellStyle name="Input [yellow] 7 4" xfId="8177"/>
    <cellStyle name="Input [yellow] 7 4 2" xfId="8992"/>
    <cellStyle name="Input [yellow] 7 4 2 2" xfId="11396"/>
    <cellStyle name="Input [yellow] 7 4 3" xfId="9485"/>
    <cellStyle name="Input [yellow] 7 4 4" xfId="10927"/>
    <cellStyle name="Input [yellow] 7 5" xfId="8125"/>
    <cellStyle name="Input [yellow] 7 5 2" xfId="8945"/>
    <cellStyle name="Input [yellow] 7 5 2 2" xfId="11350"/>
    <cellStyle name="Input [yellow] 7 5 3" xfId="9439"/>
    <cellStyle name="Input [yellow] 7 5 4" xfId="10901"/>
    <cellStyle name="Input [yellow] 7 6" xfId="8187"/>
    <cellStyle name="Input [yellow] 7 6 2" xfId="9000"/>
    <cellStyle name="Input [yellow] 7 6 2 2" xfId="11404"/>
    <cellStyle name="Input [yellow] 7 6 3" xfId="9493"/>
    <cellStyle name="Input [yellow] 7 6 4" xfId="10930"/>
    <cellStyle name="Input [yellow] 7 7" xfId="8150"/>
    <cellStyle name="Input [yellow] 7 7 2" xfId="8968"/>
    <cellStyle name="Input [yellow] 7 7 2 2" xfId="11373"/>
    <cellStyle name="Input [yellow] 7 7 3" xfId="9462"/>
    <cellStyle name="Input [yellow] 7 7 4" xfId="10913"/>
    <cellStyle name="Input [yellow] 7 8" xfId="8197"/>
    <cellStyle name="Input [yellow] 7 8 2" xfId="9010"/>
    <cellStyle name="Input [yellow] 7 8 2 2" xfId="11414"/>
    <cellStyle name="Input [yellow] 7 8 3" xfId="9503"/>
    <cellStyle name="Input [yellow] 7 8 4" xfId="10936"/>
    <cellStyle name="Input [yellow] 7 9" xfId="8340"/>
    <cellStyle name="Input [yellow] 7 9 2" xfId="9152"/>
    <cellStyle name="Input [yellow] 7 9 2 2" xfId="11554"/>
    <cellStyle name="Input [yellow] 7 9 3" xfId="9643"/>
    <cellStyle name="Input [yellow] 7 9 4" xfId="11006"/>
    <cellStyle name="Input [yellow] 8" xfId="1977"/>
    <cellStyle name="Input [yellow] 8 10" xfId="8619"/>
    <cellStyle name="Input [yellow] 8 10 2" xfId="11106"/>
    <cellStyle name="Input [yellow] 8 11" xfId="8707"/>
    <cellStyle name="Input [yellow] 8 12" xfId="10415"/>
    <cellStyle name="Input [yellow] 8 2" xfId="8115"/>
    <cellStyle name="Input [yellow] 8 2 2" xfId="8939"/>
    <cellStyle name="Input [yellow] 8 2 2 2" xfId="11344"/>
    <cellStyle name="Input [yellow] 8 2 3" xfId="9433"/>
    <cellStyle name="Input [yellow] 8 2 4" xfId="10898"/>
    <cellStyle name="Input [yellow] 8 3" xfId="8088"/>
    <cellStyle name="Input [yellow] 8 3 2" xfId="8922"/>
    <cellStyle name="Input [yellow] 8 3 2 2" xfId="11329"/>
    <cellStyle name="Input [yellow] 8 3 3" xfId="9418"/>
    <cellStyle name="Input [yellow] 8 3 4" xfId="10886"/>
    <cellStyle name="Input [yellow] 8 4" xfId="8204"/>
    <cellStyle name="Input [yellow] 8 4 2" xfId="9017"/>
    <cellStyle name="Input [yellow] 8 4 2 2" xfId="11421"/>
    <cellStyle name="Input [yellow] 8 4 3" xfId="9510"/>
    <cellStyle name="Input [yellow] 8 4 4" xfId="10942"/>
    <cellStyle name="Input [yellow] 8 5" xfId="8084"/>
    <cellStyle name="Input [yellow] 8 5 2" xfId="8920"/>
    <cellStyle name="Input [yellow] 8 5 2 2" xfId="11327"/>
    <cellStyle name="Input [yellow] 8 5 3" xfId="9416"/>
    <cellStyle name="Input [yellow] 8 5 4" xfId="10884"/>
    <cellStyle name="Input [yellow] 8 6" xfId="8168"/>
    <cellStyle name="Input [yellow] 8 6 2" xfId="8986"/>
    <cellStyle name="Input [yellow] 8 6 2 2" xfId="11391"/>
    <cellStyle name="Input [yellow] 8 6 3" xfId="9480"/>
    <cellStyle name="Input [yellow] 8 6 4" xfId="10926"/>
    <cellStyle name="Input [yellow] 8 7" xfId="8279"/>
    <cellStyle name="Input [yellow] 8 7 2" xfId="9092"/>
    <cellStyle name="Input [yellow] 8 7 2 2" xfId="11496"/>
    <cellStyle name="Input [yellow] 8 7 3" xfId="9585"/>
    <cellStyle name="Input [yellow] 8 7 4" xfId="10982"/>
    <cellStyle name="Input [yellow] 8 8" xfId="8345"/>
    <cellStyle name="Input [yellow] 8 8 2" xfId="9157"/>
    <cellStyle name="Input [yellow] 8 8 2 2" xfId="11559"/>
    <cellStyle name="Input [yellow] 8 8 3" xfId="9648"/>
    <cellStyle name="Input [yellow] 8 8 4" xfId="11009"/>
    <cellStyle name="Input [yellow] 8 9" xfId="8086"/>
    <cellStyle name="Input [yellow] 8 9 2" xfId="8921"/>
    <cellStyle name="Input [yellow] 8 9 2 2" xfId="11328"/>
    <cellStyle name="Input [yellow] 8 9 3" xfId="9417"/>
    <cellStyle name="Input [yellow] 8 9 4" xfId="10885"/>
    <cellStyle name="Input [yellow] 9" xfId="2045"/>
    <cellStyle name="Input [yellow] 9 10" xfId="8624"/>
    <cellStyle name="Input [yellow] 9 10 2" xfId="11109"/>
    <cellStyle name="Input [yellow] 9 11" xfId="971"/>
    <cellStyle name="Input [yellow] 9 12" xfId="10425"/>
    <cellStyle name="Input [yellow] 9 2" xfId="8119"/>
    <cellStyle name="Input [yellow] 9 2 2" xfId="8943"/>
    <cellStyle name="Input [yellow] 9 2 2 2" xfId="11348"/>
    <cellStyle name="Input [yellow] 9 2 3" xfId="9437"/>
    <cellStyle name="Input [yellow] 9 2 4" xfId="10899"/>
    <cellStyle name="Input [yellow] 9 3" xfId="8250"/>
    <cellStyle name="Input [yellow] 9 3 2" xfId="9063"/>
    <cellStyle name="Input [yellow] 9 3 2 2" xfId="11467"/>
    <cellStyle name="Input [yellow] 9 3 3" xfId="9556"/>
    <cellStyle name="Input [yellow] 9 3 4" xfId="10967"/>
    <cellStyle name="Input [yellow] 9 4" xfId="8358"/>
    <cellStyle name="Input [yellow] 9 4 2" xfId="9170"/>
    <cellStyle name="Input [yellow] 9 4 2 2" xfId="11572"/>
    <cellStyle name="Input [yellow] 9 4 3" xfId="9661"/>
    <cellStyle name="Input [yellow] 9 4 4" xfId="11014"/>
    <cellStyle name="Input [yellow] 9 5" xfId="8159"/>
    <cellStyle name="Input [yellow] 9 5 2" xfId="8977"/>
    <cellStyle name="Input [yellow] 9 5 2 2" xfId="11382"/>
    <cellStyle name="Input [yellow] 9 5 3" xfId="9471"/>
    <cellStyle name="Input [yellow] 9 5 4" xfId="10919"/>
    <cellStyle name="Input [yellow] 9 6" xfId="8268"/>
    <cellStyle name="Input [yellow] 9 6 2" xfId="9081"/>
    <cellStyle name="Input [yellow] 9 6 2 2" xfId="11485"/>
    <cellStyle name="Input [yellow] 9 6 3" xfId="9574"/>
    <cellStyle name="Input [yellow] 9 6 4" xfId="10977"/>
    <cellStyle name="Input [yellow] 9 7" xfId="8330"/>
    <cellStyle name="Input [yellow] 9 7 2" xfId="9142"/>
    <cellStyle name="Input [yellow] 9 7 2 2" xfId="11544"/>
    <cellStyle name="Input [yellow] 9 7 3" xfId="9633"/>
    <cellStyle name="Input [yellow] 9 7 4" xfId="11003"/>
    <cellStyle name="Input [yellow] 9 8" xfId="8490"/>
    <cellStyle name="Input [yellow] 9 8 2" xfId="9302"/>
    <cellStyle name="Input [yellow] 9 8 2 2" xfId="11704"/>
    <cellStyle name="Input [yellow] 9 8 3" xfId="9793"/>
    <cellStyle name="Input [yellow] 9 8 4" xfId="11026"/>
    <cellStyle name="Input [yellow] 9 9" xfId="8200"/>
    <cellStyle name="Input [yellow] 9 9 2" xfId="9013"/>
    <cellStyle name="Input [yellow] 9 9 2 2" xfId="11417"/>
    <cellStyle name="Input [yellow] 9 9 3" xfId="9506"/>
    <cellStyle name="Input [yellow] 9 9 4" xfId="10939"/>
    <cellStyle name="Input 10" xfId="1129"/>
    <cellStyle name="Input 10 2" xfId="7757"/>
    <cellStyle name="Input 10 2 2" xfId="10841"/>
    <cellStyle name="Input 10 3" xfId="8837"/>
    <cellStyle name="Input 10 3 2" xfId="11250"/>
    <cellStyle name="Input 10 4" xfId="8627"/>
    <cellStyle name="Input 11" xfId="1094"/>
    <cellStyle name="Input 11 2" xfId="7634"/>
    <cellStyle name="Input 11 2 2" xfId="10832"/>
    <cellStyle name="Input 11 3" xfId="8832"/>
    <cellStyle name="Input 11 3 2" xfId="11247"/>
    <cellStyle name="Input 11 4" xfId="8703"/>
    <cellStyle name="Input 12" xfId="1110"/>
    <cellStyle name="Input 12 2" xfId="7117"/>
    <cellStyle name="Input 12 2 2" xfId="10796"/>
    <cellStyle name="Input 12 3" xfId="8799"/>
    <cellStyle name="Input 12 3 2" xfId="11216"/>
    <cellStyle name="Input 12 4" xfId="8672"/>
    <cellStyle name="Input 13" xfId="7497"/>
    <cellStyle name="Input 13 2" xfId="8827"/>
    <cellStyle name="Input 13 2 2" xfId="11242"/>
    <cellStyle name="Input 13 3" xfId="8709"/>
    <cellStyle name="Input 14" xfId="9934"/>
    <cellStyle name="Input 15" xfId="9986"/>
    <cellStyle name="Input 16" xfId="14736"/>
    <cellStyle name="Input 17" xfId="14735"/>
    <cellStyle name="Input 18" xfId="14727"/>
    <cellStyle name="Input 19" xfId="14733"/>
    <cellStyle name="Input 2" xfId="253"/>
    <cellStyle name="Input 2 10" xfId="7615"/>
    <cellStyle name="Input 2 11" xfId="7250"/>
    <cellStyle name="Input 2 12" xfId="7275"/>
    <cellStyle name="Input 2 13" xfId="873"/>
    <cellStyle name="Input 2 13 2" xfId="10287"/>
    <cellStyle name="Input 2 14" xfId="8534"/>
    <cellStyle name="Input 2 14 2" xfId="11035"/>
    <cellStyle name="Input 2 15" xfId="8589"/>
    <cellStyle name="Input 2 16" xfId="9975"/>
    <cellStyle name="Input 2 2" xfId="803"/>
    <cellStyle name="Input 2 2 2" xfId="943"/>
    <cellStyle name="Input 2 2 3" xfId="11843"/>
    <cellStyle name="Input 2 3" xfId="6687"/>
    <cellStyle name="Input 2 4" xfId="6859"/>
    <cellStyle name="Input 2 5" xfId="7340"/>
    <cellStyle name="Input 2 6" xfId="7235"/>
    <cellStyle name="Input 2 7" xfId="7323"/>
    <cellStyle name="Input 2 8" xfId="7155"/>
    <cellStyle name="Input 2 9" xfId="7487"/>
    <cellStyle name="Input 3" xfId="804"/>
    <cellStyle name="Input 3 2" xfId="949"/>
    <cellStyle name="Input 4" xfId="56"/>
    <cellStyle name="Input 4 2" xfId="6685"/>
    <cellStyle name="Input 4 2 2" xfId="10759"/>
    <cellStyle name="Input 4 3" xfId="8762"/>
    <cellStyle name="Input 4 3 2" xfId="11184"/>
    <cellStyle name="Input 4 4" xfId="8706"/>
    <cellStyle name="Input 4 5" xfId="11788"/>
    <cellStyle name="Input 5" xfId="809"/>
    <cellStyle name="Input 5 2" xfId="7095"/>
    <cellStyle name="Input 5 2 2" xfId="10792"/>
    <cellStyle name="Input 5 3" xfId="8797"/>
    <cellStyle name="Input 5 3 2" xfId="11214"/>
    <cellStyle name="Input 5 4" xfId="8603"/>
    <cellStyle name="Input 5 5" xfId="11825"/>
    <cellStyle name="Input 6" xfId="845"/>
    <cellStyle name="Input 6 2" xfId="6968"/>
    <cellStyle name="Input 6 2 2" xfId="10783"/>
    <cellStyle name="Input 6 3" xfId="8789"/>
    <cellStyle name="Input 6 3 2" xfId="11206"/>
    <cellStyle name="Input 6 4" xfId="8693"/>
    <cellStyle name="Input 6 5" xfId="11832"/>
    <cellStyle name="Input 7" xfId="884"/>
    <cellStyle name="Input 7 2" xfId="7407"/>
    <cellStyle name="Input 7 2 2" xfId="10818"/>
    <cellStyle name="Input 7 3" xfId="8817"/>
    <cellStyle name="Input 7 3 2" xfId="11232"/>
    <cellStyle name="Input 7 4" xfId="8747"/>
    <cellStyle name="Input 8" xfId="888"/>
    <cellStyle name="Input 8 2" xfId="6906"/>
    <cellStyle name="Input 8 2 2" xfId="10775"/>
    <cellStyle name="Input 8 3" xfId="8785"/>
    <cellStyle name="Input 8 3 2" xfId="11204"/>
    <cellStyle name="Input 8 4" xfId="8695"/>
    <cellStyle name="Input 9" xfId="875"/>
    <cellStyle name="Input 9 2" xfId="7418"/>
    <cellStyle name="Input 9 2 2" xfId="10819"/>
    <cellStyle name="Input 9 3" xfId="8820"/>
    <cellStyle name="Input 9 3 2" xfId="11235"/>
    <cellStyle name="Input 9 4" xfId="8629"/>
    <cellStyle name="Input Cells" xfId="12044"/>
    <cellStyle name="Input Cells Percent" xfId="12045"/>
    <cellStyle name="Input Cells_Book9" xfId="12046"/>
    <cellStyle name="Inst. Sections" xfId="254"/>
    <cellStyle name="Inst. Subheading" xfId="255"/>
    <cellStyle name="Labels - Style3" xfId="953"/>
    <cellStyle name="Labels - Style3 2" xfId="8538"/>
    <cellStyle name="Labels - Style3 2 2" xfId="11039"/>
    <cellStyle name="Labels - Style3 3" xfId="8600"/>
    <cellStyle name="Lines" xfId="12047"/>
    <cellStyle name="LINKED" xfId="12048"/>
    <cellStyle name="Linked Cell 10" xfId="6700"/>
    <cellStyle name="Linked Cell 11" xfId="7695"/>
    <cellStyle name="Linked Cell 12" xfId="6985"/>
    <cellStyle name="Linked Cell 13" xfId="7465"/>
    <cellStyle name="Linked Cell 2" xfId="256"/>
    <cellStyle name="Linked Cell 2 10" xfId="7810"/>
    <cellStyle name="Linked Cell 2 11" xfId="7121"/>
    <cellStyle name="Linked Cell 2 12" xfId="7399"/>
    <cellStyle name="Linked Cell 2 13" xfId="9976"/>
    <cellStyle name="Linked Cell 2 2" xfId="805"/>
    <cellStyle name="Linked Cell 2 2 2" xfId="867"/>
    <cellStyle name="Linked Cell 2 2 3" xfId="11846"/>
    <cellStyle name="Linked Cell 2 3" xfId="6690"/>
    <cellStyle name="Linked Cell 2 4" xfId="6879"/>
    <cellStyle name="Linked Cell 2 5" xfId="7283"/>
    <cellStyle name="Linked Cell 2 6" xfId="7516"/>
    <cellStyle name="Linked Cell 2 7" xfId="7205"/>
    <cellStyle name="Linked Cell 2 8" xfId="6997"/>
    <cellStyle name="Linked Cell 2 9" xfId="7224"/>
    <cellStyle name="Linked Cell 3" xfId="806"/>
    <cellStyle name="Linked Cell 3 2" xfId="866"/>
    <cellStyle name="Linked Cell 4" xfId="698"/>
    <cellStyle name="Linked Cell 4 2" xfId="6689"/>
    <cellStyle name="Linked Cell 4 3" xfId="11791"/>
    <cellStyle name="Linked Cell 5" xfId="6882"/>
    <cellStyle name="Linked Cell 6" xfId="6861"/>
    <cellStyle name="Linked Cell 7" xfId="7089"/>
    <cellStyle name="Linked Cell 8" xfId="7715"/>
    <cellStyle name="Linked Cell 9" xfId="1347"/>
    <cellStyle name="Marathon" xfId="257"/>
    <cellStyle name="Marathon 2" xfId="258"/>
    <cellStyle name="Marathon 3" xfId="259"/>
    <cellStyle name="Marathon 4" xfId="14737"/>
    <cellStyle name="MCP" xfId="260"/>
    <cellStyle name="modified border" xfId="12049"/>
    <cellStyle name="modified border1" xfId="12050"/>
    <cellStyle name="Neutral 10" xfId="7664"/>
    <cellStyle name="Neutral 11" xfId="7125"/>
    <cellStyle name="Neutral 12" xfId="7452"/>
    <cellStyle name="Neutral 13" xfId="7630"/>
    <cellStyle name="Neutral 2" xfId="261"/>
    <cellStyle name="Neutral 2 10" xfId="7241"/>
    <cellStyle name="Neutral 2 11" xfId="6713"/>
    <cellStyle name="Neutral 2 12" xfId="6869"/>
    <cellStyle name="Neutral 2 13" xfId="9977"/>
    <cellStyle name="Neutral 2 2" xfId="807"/>
    <cellStyle name="Neutral 2 2 2" xfId="863"/>
    <cellStyle name="Neutral 2 2 3" xfId="11842"/>
    <cellStyle name="Neutral 2 3" xfId="6692"/>
    <cellStyle name="Neutral 2 4" xfId="7384"/>
    <cellStyle name="Neutral 2 5" xfId="7488"/>
    <cellStyle name="Neutral 2 6" xfId="6965"/>
    <cellStyle name="Neutral 2 7" xfId="7072"/>
    <cellStyle name="Neutral 2 8" xfId="6957"/>
    <cellStyle name="Neutral 2 9" xfId="7196"/>
    <cellStyle name="Neutral 3" xfId="808"/>
    <cellStyle name="Neutral 3 2" xfId="862"/>
    <cellStyle name="Neutral 4" xfId="214"/>
    <cellStyle name="Neutral 4 2" xfId="6691"/>
    <cellStyle name="Neutral 4 3" xfId="11787"/>
    <cellStyle name="Neutral 5" xfId="6759"/>
    <cellStyle name="Neutral 6" xfId="7088"/>
    <cellStyle name="Neutral 7" xfId="7237"/>
    <cellStyle name="Neutral 8" xfId="7700"/>
    <cellStyle name="Neutral 9" xfId="7599"/>
    <cellStyle name="no dec" xfId="12051"/>
    <cellStyle name="nONE" xfId="75"/>
    <cellStyle name="nONE 2" xfId="848"/>
    <cellStyle name="noninput" xfId="262"/>
    <cellStyle name="Normal" xfId="0" builtinId="0"/>
    <cellStyle name="Normal - Style1" xfId="76"/>
    <cellStyle name="Normal - Style1 2" xfId="263"/>
    <cellStyle name="Normal - Style1 3" xfId="264"/>
    <cellStyle name="Normal - Style1 4" xfId="991"/>
    <cellStyle name="Normal - Style1 5" xfId="12052"/>
    <cellStyle name="Normal - Style1 6" xfId="14740"/>
    <cellStyle name="Normal 10" xfId="265"/>
    <cellStyle name="Normal 10 10" xfId="7883"/>
    <cellStyle name="Normal 10 11" xfId="7899"/>
    <cellStyle name="Normal 10 12" xfId="7910"/>
    <cellStyle name="Normal 10 13" xfId="1134"/>
    <cellStyle name="Normal 10 14" xfId="11779"/>
    <cellStyle name="Normal 10 2" xfId="266"/>
    <cellStyle name="Normal 10 2 10" xfId="14450"/>
    <cellStyle name="Normal 10 2 11" xfId="14451"/>
    <cellStyle name="Normal 10 2 2" xfId="14452"/>
    <cellStyle name="Normal 10 2 2 2" xfId="14453"/>
    <cellStyle name="Normal 10 2 2 3" xfId="14454"/>
    <cellStyle name="Normal 10 2 2 3 2" xfId="14455"/>
    <cellStyle name="Normal 10 2 2 4" xfId="14456"/>
    <cellStyle name="Normal 10 2 2 5" xfId="14457"/>
    <cellStyle name="Normal 10 2 3" xfId="14458"/>
    <cellStyle name="Normal 10 2 4" xfId="14459"/>
    <cellStyle name="Normal 10 2 5" xfId="14460"/>
    <cellStyle name="Normal 10 2 6" xfId="14461"/>
    <cellStyle name="Normal 10 2 7" xfId="14462"/>
    <cellStyle name="Normal 10 2 8" xfId="14463"/>
    <cellStyle name="Normal 10 2 9" xfId="14464"/>
    <cellStyle name="Normal 10 3" xfId="267"/>
    <cellStyle name="Normal 10 3 2" xfId="14465"/>
    <cellStyle name="Normal 10 4" xfId="7744"/>
    <cellStyle name="Normal 10 5" xfId="7773"/>
    <cellStyle name="Normal 10 6" xfId="7804"/>
    <cellStyle name="Normal 10 7" xfId="7827"/>
    <cellStyle name="Normal 10 8" xfId="7849"/>
    <cellStyle name="Normal 10 9" xfId="7865"/>
    <cellStyle name="Normal 11" xfId="268"/>
    <cellStyle name="Normal 11 10" xfId="7884"/>
    <cellStyle name="Normal 11 11" xfId="7900"/>
    <cellStyle name="Normal 11 12" xfId="7911"/>
    <cellStyle name="Normal 11 13" xfId="1247"/>
    <cellStyle name="Normal 11 14" xfId="11823"/>
    <cellStyle name="Normal 11 2" xfId="269"/>
    <cellStyle name="Normal 11 2 10" xfId="14466"/>
    <cellStyle name="Normal 11 2 2" xfId="14467"/>
    <cellStyle name="Normal 11 2 2 2" xfId="14468"/>
    <cellStyle name="Normal 11 2 2 3" xfId="14469"/>
    <cellStyle name="Normal 11 2 2 4" xfId="14470"/>
    <cellStyle name="Normal 11 2 2 5" xfId="14471"/>
    <cellStyle name="Normal 11 2 3" xfId="14472"/>
    <cellStyle name="Normal 11 2 4" xfId="14473"/>
    <cellStyle name="Normal 11 2 5" xfId="14474"/>
    <cellStyle name="Normal 11 2 6" xfId="14475"/>
    <cellStyle name="Normal 11 2 7" xfId="14476"/>
    <cellStyle name="Normal 11 2 8" xfId="14477"/>
    <cellStyle name="Normal 11 2 9" xfId="14478"/>
    <cellStyle name="Normal 11 3" xfId="7713"/>
    <cellStyle name="Normal 11 4" xfId="7745"/>
    <cellStyle name="Normal 11 5" xfId="7774"/>
    <cellStyle name="Normal 11 6" xfId="7805"/>
    <cellStyle name="Normal 11 7" xfId="7828"/>
    <cellStyle name="Normal 11 8" xfId="7850"/>
    <cellStyle name="Normal 11 9" xfId="7866"/>
    <cellStyle name="Normal 12" xfId="270"/>
    <cellStyle name="Normal 12 10" xfId="7885"/>
    <cellStyle name="Normal 12 11" xfId="7901"/>
    <cellStyle name="Normal 12 12" xfId="7912"/>
    <cellStyle name="Normal 12 13" xfId="1245"/>
    <cellStyle name="Normal 12 14" xfId="11830"/>
    <cellStyle name="Normal 12 2" xfId="271"/>
    <cellStyle name="Normal 12 2 10" xfId="14479"/>
    <cellStyle name="Normal 12 2 2" xfId="14480"/>
    <cellStyle name="Normal 12 2 2 2" xfId="14481"/>
    <cellStyle name="Normal 12 2 2 3" xfId="14482"/>
    <cellStyle name="Normal 12 2 2 4" xfId="14483"/>
    <cellStyle name="Normal 12 2 2 5" xfId="14484"/>
    <cellStyle name="Normal 12 2 3" xfId="14485"/>
    <cellStyle name="Normal 12 2 4" xfId="14486"/>
    <cellStyle name="Normal 12 2 5" xfId="14487"/>
    <cellStyle name="Normal 12 2 6" xfId="14488"/>
    <cellStyle name="Normal 12 2 7" xfId="14489"/>
    <cellStyle name="Normal 12 2 8" xfId="14490"/>
    <cellStyle name="Normal 12 2 9" xfId="14491"/>
    <cellStyle name="Normal 12 3" xfId="7714"/>
    <cellStyle name="Normal 12 4" xfId="7746"/>
    <cellStyle name="Normal 12 5" xfId="7775"/>
    <cellStyle name="Normal 12 6" xfId="7806"/>
    <cellStyle name="Normal 12 7" xfId="7829"/>
    <cellStyle name="Normal 12 8" xfId="7851"/>
    <cellStyle name="Normal 12 9" xfId="7867"/>
    <cellStyle name="Normal 13" xfId="272"/>
    <cellStyle name="Normal 13 10" xfId="7886"/>
    <cellStyle name="Normal 13 11" xfId="7902"/>
    <cellStyle name="Normal 13 12" xfId="7913"/>
    <cellStyle name="Normal 13 13" xfId="1133"/>
    <cellStyle name="Normal 13 14" xfId="12053"/>
    <cellStyle name="Normal 13 2" xfId="273"/>
    <cellStyle name="Normal 13 3" xfId="274"/>
    <cellStyle name="Normal 13 4" xfId="275"/>
    <cellStyle name="Normal 13 5" xfId="276"/>
    <cellStyle name="Normal 13 6" xfId="7807"/>
    <cellStyle name="Normal 13 7" xfId="7830"/>
    <cellStyle name="Normal 13 8" xfId="7852"/>
    <cellStyle name="Normal 13 9" xfId="7868"/>
    <cellStyle name="Normal 14" xfId="277"/>
    <cellStyle name="Normal 14 2" xfId="1189"/>
    <cellStyle name="Normal 14 3" xfId="11834"/>
    <cellStyle name="Normal 14 3 2" xfId="14188"/>
    <cellStyle name="Normal 15" xfId="278"/>
    <cellStyle name="Normal 15 10" xfId="14492"/>
    <cellStyle name="Normal 15 2" xfId="14493"/>
    <cellStyle name="Normal 15 2 2" xfId="14494"/>
    <cellStyle name="Normal 15 2 3" xfId="14495"/>
    <cellStyle name="Normal 15 2 4" xfId="14496"/>
    <cellStyle name="Normal 15 2 5" xfId="14497"/>
    <cellStyle name="Normal 15 3" xfId="14498"/>
    <cellStyle name="Normal 15 4" xfId="14499"/>
    <cellStyle name="Normal 15 5" xfId="14500"/>
    <cellStyle name="Normal 15 6" xfId="14501"/>
    <cellStyle name="Normal 15 7" xfId="14502"/>
    <cellStyle name="Normal 15 8" xfId="14503"/>
    <cellStyle name="Normal 15 9" xfId="14504"/>
    <cellStyle name="Normal 16" xfId="21"/>
    <cellStyle name="Normal 16 2" xfId="1287"/>
    <cellStyle name="Normal 16 2 2" xfId="14506"/>
    <cellStyle name="Normal 16 2 3" xfId="14507"/>
    <cellStyle name="Normal 16 2 4" xfId="14508"/>
    <cellStyle name="Normal 16 2 5" xfId="14509"/>
    <cellStyle name="Normal 16 2 6" xfId="14505"/>
    <cellStyle name="Normal 16 3" xfId="14510"/>
    <cellStyle name="Normal 16 4" xfId="14511"/>
    <cellStyle name="Normal 16 5" xfId="14512"/>
    <cellStyle name="Normal 16 6" xfId="14513"/>
    <cellStyle name="Normal 16 7" xfId="14514"/>
    <cellStyle name="Normal 16 8" xfId="14515"/>
    <cellStyle name="Normal 16 9" xfId="14516"/>
    <cellStyle name="Normal 17" xfId="280"/>
    <cellStyle name="Normal 17 2" xfId="1291"/>
    <cellStyle name="Normal 17 2 2" xfId="14518"/>
    <cellStyle name="Normal 17 2 3" xfId="14519"/>
    <cellStyle name="Normal 17 2 4" xfId="14520"/>
    <cellStyle name="Normal 17 2 5" xfId="14521"/>
    <cellStyle name="Normal 17 2 6" xfId="14517"/>
    <cellStyle name="Normal 17 3" xfId="12094"/>
    <cellStyle name="Normal 17 3 2" xfId="14522"/>
    <cellStyle name="Normal 17 4" xfId="14523"/>
    <cellStyle name="Normal 17 5" xfId="14524"/>
    <cellStyle name="Normal 17 6" xfId="14525"/>
    <cellStyle name="Normal 17 7" xfId="14526"/>
    <cellStyle name="Normal 17 8" xfId="14527"/>
    <cellStyle name="Normal 18" xfId="281"/>
    <cellStyle name="Normal 18 2" xfId="282"/>
    <cellStyle name="Normal 18 3" xfId="1293"/>
    <cellStyle name="Normal 18 3 2" xfId="14529"/>
    <cellStyle name="Normal 18 3 3" xfId="14530"/>
    <cellStyle name="Normal 18 3 4" xfId="14531"/>
    <cellStyle name="Normal 18 3 5" xfId="14532"/>
    <cellStyle name="Normal 18 3 6" xfId="14528"/>
    <cellStyle name="Normal 18 4" xfId="14533"/>
    <cellStyle name="Normal 18 5" xfId="14534"/>
    <cellStyle name="Normal 18 6" xfId="14535"/>
    <cellStyle name="Normal 18 7" xfId="14536"/>
    <cellStyle name="Normal 18 8" xfId="14537"/>
    <cellStyle name="Normal 19" xfId="283"/>
    <cellStyle name="Normal 19 2" xfId="1292"/>
    <cellStyle name="Normal 2" xfId="5"/>
    <cellStyle name="Normal 2 10" xfId="2059"/>
    <cellStyle name="Normal 2 10 2" xfId="3027"/>
    <cellStyle name="Normal 2 10 2 2" xfId="4917"/>
    <cellStyle name="Normal 2 10 2 3" xfId="5716"/>
    <cellStyle name="Normal 2 10 2 4" xfId="6346"/>
    <cellStyle name="Normal 2 10 3" xfId="4156"/>
    <cellStyle name="Normal 2 10 4" xfId="4579"/>
    <cellStyle name="Normal 2 10 5" xfId="5436"/>
    <cellStyle name="Normal 2 11" xfId="2141"/>
    <cellStyle name="Normal 2 11 2" xfId="3093"/>
    <cellStyle name="Normal 2 11 2 2" xfId="4983"/>
    <cellStyle name="Normal 2 11 2 3" xfId="5782"/>
    <cellStyle name="Normal 2 11 2 4" xfId="6412"/>
    <cellStyle name="Normal 2 11 3" xfId="4231"/>
    <cellStyle name="Normal 2 11 4" xfId="3373"/>
    <cellStyle name="Normal 2 11 5" xfId="3837"/>
    <cellStyle name="Normal 2 12" xfId="2698"/>
    <cellStyle name="Normal 2 12 2" xfId="4647"/>
    <cellStyle name="Normal 2 12 3" xfId="5490"/>
    <cellStyle name="Normal 2 12 4" xfId="6176"/>
    <cellStyle name="Normal 2 13" xfId="3430"/>
    <cellStyle name="Normal 2 14" xfId="4394"/>
    <cellStyle name="Normal 2 15" xfId="5290"/>
    <cellStyle name="Normal 2 16" xfId="6693"/>
    <cellStyle name="Normal 2 17" xfId="6936"/>
    <cellStyle name="Normal 2 18" xfId="7308"/>
    <cellStyle name="Normal 2 19" xfId="7573"/>
    <cellStyle name="Normal 2 2" xfId="18"/>
    <cellStyle name="Normal 2 2 10" xfId="3535"/>
    <cellStyle name="Normal 2 2 11" xfId="3470"/>
    <cellStyle name="Normal 2 2 12" xfId="4601"/>
    <cellStyle name="Normal 2 2 13" xfId="7956"/>
    <cellStyle name="Normal 2 2 14" xfId="9984"/>
    <cellStyle name="Normal 2 2 2" xfId="810"/>
    <cellStyle name="Normal 2 2 2 2" xfId="1029"/>
    <cellStyle name="Normal 2 2 2 3" xfId="7957"/>
    <cellStyle name="Normal 2 2 2 4" xfId="925"/>
    <cellStyle name="Normal 2 2 2 5" xfId="9987"/>
    <cellStyle name="Normal 2 2 3" xfId="934"/>
    <cellStyle name="Normal 2 2 3 2" xfId="1721"/>
    <cellStyle name="Normal 2 2 4" xfId="1815"/>
    <cellStyle name="Normal 2 2 4 2" xfId="2248"/>
    <cellStyle name="Normal 2 2 4 3" xfId="2484"/>
    <cellStyle name="Normal 2 2 4 4" xfId="2811"/>
    <cellStyle name="Normal 2 2 4 5" xfId="3924"/>
    <cellStyle name="Normal 2 2 4 6" xfId="4617"/>
    <cellStyle name="Normal 2 2 4 7" xfId="5461"/>
    <cellStyle name="Normal 2 2 5" xfId="1911"/>
    <cellStyle name="Normal 2 2 5 2" xfId="2335"/>
    <cellStyle name="Normal 2 2 5 3" xfId="2567"/>
    <cellStyle name="Normal 2 2 5 4" xfId="2894"/>
    <cellStyle name="Normal 2 2 5 5" xfId="4016"/>
    <cellStyle name="Normal 2 2 5 6" xfId="3579"/>
    <cellStyle name="Normal 2 2 5 7" xfId="4618"/>
    <cellStyle name="Normal 2 2 6" xfId="1955"/>
    <cellStyle name="Normal 2 2 6 2" xfId="2377"/>
    <cellStyle name="Normal 2 2 6 3" xfId="2608"/>
    <cellStyle name="Normal 2 2 6 4" xfId="2935"/>
    <cellStyle name="Normal 2 2 6 5" xfId="4060"/>
    <cellStyle name="Normal 2 2 6 6" xfId="4503"/>
    <cellStyle name="Normal 2 2 6 7" xfId="5378"/>
    <cellStyle name="Normal 2 2 7" xfId="2112"/>
    <cellStyle name="Normal 2 2 7 2" xfId="3064"/>
    <cellStyle name="Normal 2 2 7 2 2" xfId="4954"/>
    <cellStyle name="Normal 2 2 7 2 3" xfId="5753"/>
    <cellStyle name="Normal 2 2 7 2 4" xfId="6383"/>
    <cellStyle name="Normal 2 2 7 3" xfId="4202"/>
    <cellStyle name="Normal 2 2 7 4" xfId="4552"/>
    <cellStyle name="Normal 2 2 7 5" xfId="5418"/>
    <cellStyle name="Normal 2 2 8" xfId="2169"/>
    <cellStyle name="Normal 2 2 8 2" xfId="3116"/>
    <cellStyle name="Normal 2 2 8 2 2" xfId="5006"/>
    <cellStyle name="Normal 2 2 8 2 3" xfId="5805"/>
    <cellStyle name="Normal 2 2 8 2 4" xfId="6435"/>
    <cellStyle name="Normal 2 2 8 3" xfId="4257"/>
    <cellStyle name="Normal 2 2 8 4" xfId="3348"/>
    <cellStyle name="Normal 2 2 8 5" xfId="3692"/>
    <cellStyle name="Normal 2 2 9" xfId="2732"/>
    <cellStyle name="Normal 2 2 9 2" xfId="4679"/>
    <cellStyle name="Normal 2 2 9 3" xfId="5521"/>
    <cellStyle name="Normal 2 2 9 4" xfId="6204"/>
    <cellStyle name="Normal 2 20" xfId="7490"/>
    <cellStyle name="Normal 2 21" xfId="6963"/>
    <cellStyle name="Normal 2 22" xfId="7437"/>
    <cellStyle name="Normal 2 23" xfId="7416"/>
    <cellStyle name="Normal 2 24" xfId="7728"/>
    <cellStyle name="Normal 2 25" xfId="7394"/>
    <cellStyle name="Normal 2 26" xfId="7920"/>
    <cellStyle name="Normal 2 27" xfId="7925"/>
    <cellStyle name="Normal 2 28" xfId="7931"/>
    <cellStyle name="Normal 2 29" xfId="7938"/>
    <cellStyle name="Normal 2 3" xfId="30"/>
    <cellStyle name="Normal 2 3 2" xfId="284"/>
    <cellStyle name="Normal 2 3 2 2" xfId="2325"/>
    <cellStyle name="Normal 2 3 2 3" xfId="2557"/>
    <cellStyle name="Normal 2 3 2 4" xfId="2884"/>
    <cellStyle name="Normal 2 3 2 5" xfId="4006"/>
    <cellStyle name="Normal 2 3 2 6" xfId="4382"/>
    <cellStyle name="Normal 2 3 2 7" xfId="5280"/>
    <cellStyle name="Normal 2 3 2 8" xfId="1633"/>
    <cellStyle name="Normal 2 3 3" xfId="821"/>
    <cellStyle name="Normal 2 3 3 2" xfId="2367"/>
    <cellStyle name="Normal 2 3 3 3" xfId="2598"/>
    <cellStyle name="Normal 2 3 3 4" xfId="2925"/>
    <cellStyle name="Normal 2 3 3 5" xfId="4050"/>
    <cellStyle name="Normal 2 3 3 6" xfId="4554"/>
    <cellStyle name="Normal 2 3 3 7" xfId="5420"/>
    <cellStyle name="Normal 2 3 3 8" xfId="1945"/>
    <cellStyle name="Normal 2 3 4" xfId="1984"/>
    <cellStyle name="Normal 2 3 4 2" xfId="2405"/>
    <cellStyle name="Normal 2 3 4 3" xfId="2636"/>
    <cellStyle name="Normal 2 3 4 4" xfId="2963"/>
    <cellStyle name="Normal 2 3 4 5" xfId="4088"/>
    <cellStyle name="Normal 2 3 4 6" xfId="3592"/>
    <cellStyle name="Normal 2 3 4 7" xfId="4583"/>
    <cellStyle name="Normal 2 3 5" xfId="7961"/>
    <cellStyle name="Normal 2 3 6" xfId="1296"/>
    <cellStyle name="Normal 2 30" xfId="7943"/>
    <cellStyle name="Normal 2 31" xfId="7946"/>
    <cellStyle name="Normal 2 32" xfId="7947"/>
    <cellStyle name="Normal 2 33" xfId="7997"/>
    <cellStyle name="Normal 2 34" xfId="7984"/>
    <cellStyle name="Normal 2 35" xfId="7998"/>
    <cellStyle name="Normal 2 36" xfId="7969"/>
    <cellStyle name="Normal 2 37" xfId="7959"/>
    <cellStyle name="Normal 2 38" xfId="7970"/>
    <cellStyle name="Normal 2 39" xfId="7974"/>
    <cellStyle name="Normal 2 4" xfId="729"/>
    <cellStyle name="Normal 2 4 2" xfId="1923"/>
    <cellStyle name="Normal 2 4 2 2" xfId="2346"/>
    <cellStyle name="Normal 2 4 2 3" xfId="2578"/>
    <cellStyle name="Normal 2 4 2 4" xfId="2905"/>
    <cellStyle name="Normal 2 4 2 5" xfId="4028"/>
    <cellStyle name="Normal 2 4 2 6" xfId="3891"/>
    <cellStyle name="Normal 2 4 2 7" xfId="3782"/>
    <cellStyle name="Normal 2 4 3" xfId="1966"/>
    <cellStyle name="Normal 2 4 3 2" xfId="2388"/>
    <cellStyle name="Normal 2 4 3 3" xfId="2619"/>
    <cellStyle name="Normal 2 4 3 4" xfId="2946"/>
    <cellStyle name="Normal 2 4 3 5" xfId="4071"/>
    <cellStyle name="Normal 2 4 3 6" xfId="3660"/>
    <cellStyle name="Normal 2 4 3 7" xfId="3703"/>
    <cellStyle name="Normal 2 4 4" xfId="2001"/>
    <cellStyle name="Normal 2 4 4 2" xfId="2422"/>
    <cellStyle name="Normal 2 4 4 3" xfId="2653"/>
    <cellStyle name="Normal 2 4 4 4" xfId="2980"/>
    <cellStyle name="Normal 2 4 4 5" xfId="4105"/>
    <cellStyle name="Normal 2 4 4 6" xfId="4750"/>
    <cellStyle name="Normal 2 4 4 7" xfId="5592"/>
    <cellStyle name="Normal 2 4 5" xfId="1677"/>
    <cellStyle name="Normal 2 4 6" xfId="11821"/>
    <cellStyle name="Normal 2 40" xfId="7996"/>
    <cellStyle name="Normal 2 5" xfId="928"/>
    <cellStyle name="Normal 2 5 2" xfId="1671"/>
    <cellStyle name="Normal 2 5 3" xfId="11875"/>
    <cellStyle name="Normal 2 6" xfId="959"/>
    <cellStyle name="Normal 2 6 2" xfId="2108"/>
    <cellStyle name="Normal 2 6 2 2" xfId="3060"/>
    <cellStyle name="Normal 2 6 2 2 2" xfId="4950"/>
    <cellStyle name="Normal 2 6 2 2 3" xfId="5749"/>
    <cellStyle name="Normal 2 6 2 2 4" xfId="6379"/>
    <cellStyle name="Normal 2 6 2 3" xfId="4198"/>
    <cellStyle name="Normal 2 6 2 4" xfId="4835"/>
    <cellStyle name="Normal 2 6 2 5" xfId="5654"/>
    <cellStyle name="Normal 2 6 3" xfId="2357"/>
    <cellStyle name="Normal 2 6 3 2" xfId="3215"/>
    <cellStyle name="Normal 2 6 3 2 2" xfId="5105"/>
    <cellStyle name="Normal 2 6 3 2 3" xfId="5904"/>
    <cellStyle name="Normal 2 6 3 2 4" xfId="6534"/>
    <cellStyle name="Normal 2 6 3 3" xfId="4408"/>
    <cellStyle name="Normal 2 6 3 4" xfId="5302"/>
    <cellStyle name="Normal 2 6 3 5" xfId="6066"/>
    <cellStyle name="Normal 2 6 4" xfId="2731"/>
    <cellStyle name="Normal 2 6 4 2" xfId="4678"/>
    <cellStyle name="Normal 2 6 4 3" xfId="5520"/>
    <cellStyle name="Normal 2 6 4 4" xfId="6203"/>
    <cellStyle name="Normal 2 6 5" xfId="3525"/>
    <cellStyle name="Normal 2 6 6" xfId="3475"/>
    <cellStyle name="Normal 2 6 7" xfId="3793"/>
    <cellStyle name="Normal 2 7" xfId="1783"/>
    <cellStyle name="Normal 2 7 2" xfId="2229"/>
    <cellStyle name="Normal 2 7 2 2" xfId="3172"/>
    <cellStyle name="Normal 2 7 2 2 2" xfId="5062"/>
    <cellStyle name="Normal 2 7 2 2 3" xfId="5861"/>
    <cellStyle name="Normal 2 7 2 2 4" xfId="6491"/>
    <cellStyle name="Normal 2 7 2 3" xfId="4314"/>
    <cellStyle name="Normal 2 7 2 4" xfId="5224"/>
    <cellStyle name="Normal 2 7 2 5" xfId="6023"/>
    <cellStyle name="Normal 2 7 3" xfId="2466"/>
    <cellStyle name="Normal 2 7 3 2" xfId="3257"/>
    <cellStyle name="Normal 2 7 3 2 2" xfId="5147"/>
    <cellStyle name="Normal 2 7 3 2 3" xfId="5946"/>
    <cellStyle name="Normal 2 7 3 2 4" xfId="6576"/>
    <cellStyle name="Normal 2 7 3 3" xfId="4488"/>
    <cellStyle name="Normal 2 7 3 4" xfId="5366"/>
    <cellStyle name="Normal 2 7 3 5" xfId="6108"/>
    <cellStyle name="Normal 2 7 4" xfId="2793"/>
    <cellStyle name="Normal 2 7 4 2" xfId="4739"/>
    <cellStyle name="Normal 2 7 4 3" xfId="5581"/>
    <cellStyle name="Normal 2 7 4 4" xfId="6264"/>
    <cellStyle name="Normal 2 7 5" xfId="3897"/>
    <cellStyle name="Normal 2 7 6" xfId="3740"/>
    <cellStyle name="Normal 2 7 7" xfId="4568"/>
    <cellStyle name="Normal 2 8" xfId="1792"/>
    <cellStyle name="Normal 2 8 2" xfId="2232"/>
    <cellStyle name="Normal 2 8 2 2" xfId="3175"/>
    <cellStyle name="Normal 2 8 2 2 2" xfId="5065"/>
    <cellStyle name="Normal 2 8 2 2 3" xfId="5864"/>
    <cellStyle name="Normal 2 8 2 2 4" xfId="6494"/>
    <cellStyle name="Normal 2 8 2 3" xfId="4317"/>
    <cellStyle name="Normal 2 8 2 4" xfId="5227"/>
    <cellStyle name="Normal 2 8 2 5" xfId="6026"/>
    <cellStyle name="Normal 2 8 3" xfId="2469"/>
    <cellStyle name="Normal 2 8 3 2" xfId="3260"/>
    <cellStyle name="Normal 2 8 3 2 2" xfId="5150"/>
    <cellStyle name="Normal 2 8 3 2 3" xfId="5949"/>
    <cellStyle name="Normal 2 8 3 2 4" xfId="6579"/>
    <cellStyle name="Normal 2 8 3 3" xfId="4491"/>
    <cellStyle name="Normal 2 8 3 4" xfId="5369"/>
    <cellStyle name="Normal 2 8 3 5" xfId="6111"/>
    <cellStyle name="Normal 2 8 4" xfId="2796"/>
    <cellStyle name="Normal 2 8 4 2" xfId="4742"/>
    <cellStyle name="Normal 2 8 4 3" xfId="5584"/>
    <cellStyle name="Normal 2 8 4 4" xfId="6267"/>
    <cellStyle name="Normal 2 8 5" xfId="3903"/>
    <cellStyle name="Normal 2 8 6" xfId="4498"/>
    <cellStyle name="Normal 2 8 7" xfId="5375"/>
    <cellStyle name="Normal 2 9" xfId="1781"/>
    <cellStyle name="Normal 2 9 2" xfId="2227"/>
    <cellStyle name="Normal 2 9 2 2" xfId="3170"/>
    <cellStyle name="Normal 2 9 2 2 2" xfId="5060"/>
    <cellStyle name="Normal 2 9 2 2 3" xfId="5859"/>
    <cellStyle name="Normal 2 9 2 2 4" xfId="6489"/>
    <cellStyle name="Normal 2 9 2 3" xfId="4312"/>
    <cellStyle name="Normal 2 9 2 4" xfId="5222"/>
    <cellStyle name="Normal 2 9 2 5" xfId="6021"/>
    <cellStyle name="Normal 2 9 3" xfId="2464"/>
    <cellStyle name="Normal 2 9 3 2" xfId="3255"/>
    <cellStyle name="Normal 2 9 3 2 2" xfId="5145"/>
    <cellStyle name="Normal 2 9 3 2 3" xfId="5944"/>
    <cellStyle name="Normal 2 9 3 2 4" xfId="6574"/>
    <cellStyle name="Normal 2 9 3 3" xfId="4486"/>
    <cellStyle name="Normal 2 9 3 4" xfId="5364"/>
    <cellStyle name="Normal 2 9 3 5" xfId="6106"/>
    <cellStyle name="Normal 2 9 4" xfId="2791"/>
    <cellStyle name="Normal 2 9 4 2" xfId="4737"/>
    <cellStyle name="Normal 2 9 4 3" xfId="5579"/>
    <cellStyle name="Normal 2 9 4 4" xfId="6262"/>
    <cellStyle name="Normal 2 9 5" xfId="3895"/>
    <cellStyle name="Normal 2 9 6" xfId="3752"/>
    <cellStyle name="Normal 2 9 7" xfId="4346"/>
    <cellStyle name="Normal 2_Sheet3" xfId="11828"/>
    <cellStyle name="Normal 20" xfId="285"/>
    <cellStyle name="Normal 20 2" xfId="1216"/>
    <cellStyle name="Normal 20 2 2" xfId="14539"/>
    <cellStyle name="Normal 20 2 3" xfId="14540"/>
    <cellStyle name="Normal 20 2 4" xfId="14541"/>
    <cellStyle name="Normal 20 2 5" xfId="14542"/>
    <cellStyle name="Normal 20 2 6" xfId="14538"/>
    <cellStyle name="Normal 20 3" xfId="14543"/>
    <cellStyle name="Normal 20 4" xfId="14544"/>
    <cellStyle name="Normal 20 5" xfId="14545"/>
    <cellStyle name="Normal 20 6" xfId="14546"/>
    <cellStyle name="Normal 21" xfId="286"/>
    <cellStyle name="Normal 21 2" xfId="1032"/>
    <cellStyle name="Normal 21 2 2" xfId="14548"/>
    <cellStyle name="Normal 21 2 3" xfId="14549"/>
    <cellStyle name="Normal 21 2 4" xfId="14550"/>
    <cellStyle name="Normal 21 2 5" xfId="14551"/>
    <cellStyle name="Normal 21 2 6" xfId="14547"/>
    <cellStyle name="Normal 21 3" xfId="14552"/>
    <cellStyle name="Normal 21 4" xfId="14553"/>
    <cellStyle name="Normal 21 5" xfId="14554"/>
    <cellStyle name="Normal 21 6" xfId="14555"/>
    <cellStyle name="Normal 22" xfId="287"/>
    <cellStyle name="Normal 22 2" xfId="1294"/>
    <cellStyle name="Normal 22 2 2" xfId="14557"/>
    <cellStyle name="Normal 22 2 3" xfId="14558"/>
    <cellStyle name="Normal 22 2 4" xfId="14559"/>
    <cellStyle name="Normal 22 2 5" xfId="14560"/>
    <cellStyle name="Normal 22 2 6" xfId="14556"/>
    <cellStyle name="Normal 22 3" xfId="14561"/>
    <cellStyle name="Normal 22 4" xfId="14562"/>
    <cellStyle name="Normal 22 5" xfId="14563"/>
    <cellStyle name="Normal 23" xfId="288"/>
    <cellStyle name="Normal 23 2" xfId="7914"/>
    <cellStyle name="Normal 24" xfId="289"/>
    <cellStyle name="Normal 24 2" xfId="14564"/>
    <cellStyle name="Normal 24 2 2" xfId="14565"/>
    <cellStyle name="Normal 24 2 3" xfId="14566"/>
    <cellStyle name="Normal 24 2 4" xfId="14567"/>
    <cellStyle name="Normal 24 2 5" xfId="14568"/>
    <cellStyle name="Normal 24 3" xfId="14569"/>
    <cellStyle name="Normal 25" xfId="290"/>
    <cellStyle name="Normal 25 2" xfId="14570"/>
    <cellStyle name="Normal 25 2 2" xfId="14571"/>
    <cellStyle name="Normal 25 2 3" xfId="14572"/>
    <cellStyle name="Normal 25 2 4" xfId="14573"/>
    <cellStyle name="Normal 25 2 5" xfId="14574"/>
    <cellStyle name="Normal 25 3" xfId="14575"/>
    <cellStyle name="Normal 26" xfId="291"/>
    <cellStyle name="Normal 26 2" xfId="14576"/>
    <cellStyle name="Normal 26 2 2" xfId="14577"/>
    <cellStyle name="Normal 26 2 3" xfId="14578"/>
    <cellStyle name="Normal 26 2 4" xfId="14579"/>
    <cellStyle name="Normal 26 2 5" xfId="14580"/>
    <cellStyle name="Normal 26 3" xfId="14581"/>
    <cellStyle name="Normal 27" xfId="292"/>
    <cellStyle name="Normal 27 2" xfId="14582"/>
    <cellStyle name="Normal 27 2 2" xfId="14583"/>
    <cellStyle name="Normal 27 2 3" xfId="14584"/>
    <cellStyle name="Normal 27 2 4" xfId="14585"/>
    <cellStyle name="Normal 27 2 5" xfId="14586"/>
    <cellStyle name="Normal 27 3" xfId="14587"/>
    <cellStyle name="Normal 28" xfId="88"/>
    <cellStyle name="Normal 29" xfId="816"/>
    <cellStyle name="Normal 29 2" xfId="14588"/>
    <cellStyle name="Normal 3" xfId="26"/>
    <cellStyle name="Normal 3 10" xfId="3431"/>
    <cellStyle name="Normal 3 11" xfId="3800"/>
    <cellStyle name="Normal 3 12" xfId="4444"/>
    <cellStyle name="Normal 3 13" xfId="6694"/>
    <cellStyle name="Normal 3 14" xfId="6939"/>
    <cellStyle name="Normal 3 15" xfId="7503"/>
    <cellStyle name="Normal 3 16" xfId="7464"/>
    <cellStyle name="Normal 3 17" xfId="7459"/>
    <cellStyle name="Normal 3 18" xfId="7406"/>
    <cellStyle name="Normal 3 19" xfId="7592"/>
    <cellStyle name="Normal 3 2" xfId="78"/>
    <cellStyle name="Normal 3 2 2" xfId="293"/>
    <cellStyle name="Normal 3 2 2 2" xfId="3065"/>
    <cellStyle name="Normal 3 2 2 2 2" xfId="4955"/>
    <cellStyle name="Normal 3 2 2 2 3" xfId="5754"/>
    <cellStyle name="Normal 3 2 2 2 4" xfId="6384"/>
    <cellStyle name="Normal 3 2 2 3" xfId="4203"/>
    <cellStyle name="Normal 3 2 2 4" xfId="4388"/>
    <cellStyle name="Normal 3 2 2 5" xfId="5286"/>
    <cellStyle name="Normal 3 2 2 6" xfId="2113"/>
    <cellStyle name="Normal 3 2 3" xfId="961"/>
    <cellStyle name="Normal 3 2 3 2" xfId="3113"/>
    <cellStyle name="Normal 3 2 3 2 2" xfId="5003"/>
    <cellStyle name="Normal 3 2 3 2 3" xfId="5802"/>
    <cellStyle name="Normal 3 2 3 2 4" xfId="6432"/>
    <cellStyle name="Normal 3 2 3 3" xfId="4254"/>
    <cellStyle name="Normal 3 2 3 4" xfId="3351"/>
    <cellStyle name="Normal 3 2 3 5" xfId="3675"/>
    <cellStyle name="Normal 3 2 3 6" xfId="2166"/>
    <cellStyle name="Normal 3 2 4" xfId="2733"/>
    <cellStyle name="Normal 3 2 4 2" xfId="4680"/>
    <cellStyle name="Normal 3 2 4 3" xfId="5522"/>
    <cellStyle name="Normal 3 2 4 4" xfId="6205"/>
    <cellStyle name="Normal 3 2 5" xfId="3536"/>
    <cellStyle name="Normal 3 2 6" xfId="3469"/>
    <cellStyle name="Normal 3 2 7" xfId="4861"/>
    <cellStyle name="Normal 3 2 8" xfId="9994"/>
    <cellStyle name="Normal 3 2 9" xfId="11778"/>
    <cellStyle name="Normal 3 20" xfId="7180"/>
    <cellStyle name="Normal 3 21" xfId="7819"/>
    <cellStyle name="Normal 3 22" xfId="7417"/>
    <cellStyle name="Normal 3 3" xfId="79"/>
    <cellStyle name="Normal 3 3 2" xfId="294"/>
    <cellStyle name="Normal 3 3 2 2" xfId="3059"/>
    <cellStyle name="Normal 3 3 2 2 2" xfId="4949"/>
    <cellStyle name="Normal 3 3 2 2 3" xfId="5748"/>
    <cellStyle name="Normal 3 3 2 2 4" xfId="6378"/>
    <cellStyle name="Normal 3 3 2 3" xfId="4197"/>
    <cellStyle name="Normal 3 3 2 4" xfId="4438"/>
    <cellStyle name="Normal 3 3 2 5" xfId="5321"/>
    <cellStyle name="Normal 3 3 3" xfId="295"/>
    <cellStyle name="Normal 3 3 3 2" xfId="3222"/>
    <cellStyle name="Normal 3 3 3 2 2" xfId="5112"/>
    <cellStyle name="Normal 3 3 3 2 3" xfId="5911"/>
    <cellStyle name="Normal 3 3 3 2 4" xfId="6541"/>
    <cellStyle name="Normal 3 3 3 3" xfId="4436"/>
    <cellStyle name="Normal 3 3 3 4" xfId="5320"/>
    <cellStyle name="Normal 3 3 3 5" xfId="6073"/>
    <cellStyle name="Normal 3 3 4" xfId="296"/>
    <cellStyle name="Normal 3 3 4 2" xfId="4677"/>
    <cellStyle name="Normal 3 3 4 3" xfId="5519"/>
    <cellStyle name="Normal 3 3 4 4" xfId="6202"/>
    <cellStyle name="Normal 3 3 5" xfId="297"/>
    <cellStyle name="Normal 3 3 6" xfId="298"/>
    <cellStyle name="Normal 3 3 6 10" xfId="14589"/>
    <cellStyle name="Normal 3 3 6 11" xfId="14590"/>
    <cellStyle name="Normal 3 3 6 2" xfId="14591"/>
    <cellStyle name="Normal 3 3 6 2 2" xfId="14592"/>
    <cellStyle name="Normal 3 3 6 2 3" xfId="14593"/>
    <cellStyle name="Normal 3 3 6 2 4" xfId="14594"/>
    <cellStyle name="Normal 3 3 6 2 5" xfId="14595"/>
    <cellStyle name="Normal 3 3 6 3" xfId="14596"/>
    <cellStyle name="Normal 3 3 6 4" xfId="14597"/>
    <cellStyle name="Normal 3 3 6 5" xfId="14598"/>
    <cellStyle name="Normal 3 3 6 6" xfId="14599"/>
    <cellStyle name="Normal 3 3 6 7" xfId="14600"/>
    <cellStyle name="Normal 3 3 6 8" xfId="14601"/>
    <cellStyle name="Normal 3 3 6 9" xfId="14602"/>
    <cellStyle name="Normal 3 3 7" xfId="3788"/>
    <cellStyle name="Normal 3 3 8" xfId="9985"/>
    <cellStyle name="Normal 3 4" xfId="730"/>
    <cellStyle name="Normal 3 4 2" xfId="2230"/>
    <cellStyle name="Normal 3 4 2 2" xfId="3173"/>
    <cellStyle name="Normal 3 4 2 2 2" xfId="5063"/>
    <cellStyle name="Normal 3 4 2 2 3" xfId="5862"/>
    <cellStyle name="Normal 3 4 2 2 4" xfId="6492"/>
    <cellStyle name="Normal 3 4 2 3" xfId="4315"/>
    <cellStyle name="Normal 3 4 2 4" xfId="5225"/>
    <cellStyle name="Normal 3 4 2 5" xfId="6024"/>
    <cellStyle name="Normal 3 4 3" xfId="2467"/>
    <cellStyle name="Normal 3 4 3 2" xfId="3258"/>
    <cellStyle name="Normal 3 4 3 2 2" xfId="5148"/>
    <cellStyle name="Normal 3 4 3 2 3" xfId="5947"/>
    <cellStyle name="Normal 3 4 3 2 4" xfId="6577"/>
    <cellStyle name="Normal 3 4 3 3" xfId="4489"/>
    <cellStyle name="Normal 3 4 3 4" xfId="5367"/>
    <cellStyle name="Normal 3 4 3 5" xfId="6109"/>
    <cellStyle name="Normal 3 4 4" xfId="2794"/>
    <cellStyle name="Normal 3 4 4 2" xfId="4740"/>
    <cellStyle name="Normal 3 4 4 3" xfId="5582"/>
    <cellStyle name="Normal 3 4 4 4" xfId="6265"/>
    <cellStyle name="Normal 3 4 5" xfId="3898"/>
    <cellStyle name="Normal 3 4 6" xfId="3735"/>
    <cellStyle name="Normal 3 4 7" xfId="3412"/>
    <cellStyle name="Normal 3 4 8" xfId="1784"/>
    <cellStyle name="Normal 3 5" xfId="933"/>
    <cellStyle name="Normal 3 5 2" xfId="2231"/>
    <cellStyle name="Normal 3 5 2 2" xfId="3174"/>
    <cellStyle name="Normal 3 5 2 2 2" xfId="5064"/>
    <cellStyle name="Normal 3 5 2 2 3" xfId="5863"/>
    <cellStyle name="Normal 3 5 2 2 4" xfId="6493"/>
    <cellStyle name="Normal 3 5 2 3" xfId="4316"/>
    <cellStyle name="Normal 3 5 2 4" xfId="5226"/>
    <cellStyle name="Normal 3 5 2 5" xfId="6025"/>
    <cellStyle name="Normal 3 5 3" xfId="2468"/>
    <cellStyle name="Normal 3 5 3 2" xfId="3259"/>
    <cellStyle name="Normal 3 5 3 2 2" xfId="5149"/>
    <cellStyle name="Normal 3 5 3 2 3" xfId="5948"/>
    <cellStyle name="Normal 3 5 3 2 4" xfId="6578"/>
    <cellStyle name="Normal 3 5 3 3" xfId="4490"/>
    <cellStyle name="Normal 3 5 3 4" xfId="5368"/>
    <cellStyle name="Normal 3 5 3 5" xfId="6110"/>
    <cellStyle name="Normal 3 5 4" xfId="2795"/>
    <cellStyle name="Normal 3 5 4 2" xfId="4741"/>
    <cellStyle name="Normal 3 5 4 3" xfId="5583"/>
    <cellStyle name="Normal 3 5 4 4" xfId="6266"/>
    <cellStyle name="Normal 3 5 5" xfId="3902"/>
    <cellStyle name="Normal 3 5 6" xfId="4749"/>
    <cellStyle name="Normal 3 5 7" xfId="5591"/>
    <cellStyle name="Normal 3 5 8" xfId="1791"/>
    <cellStyle name="Normal 3 6" xfId="960"/>
    <cellStyle name="Normal 3 6 2" xfId="2228"/>
    <cellStyle name="Normal 3 6 2 2" xfId="3171"/>
    <cellStyle name="Normal 3 6 2 2 2" xfId="5061"/>
    <cellStyle name="Normal 3 6 2 2 3" xfId="5860"/>
    <cellStyle name="Normal 3 6 2 2 4" xfId="6490"/>
    <cellStyle name="Normal 3 6 2 3" xfId="4313"/>
    <cellStyle name="Normal 3 6 2 4" xfId="5223"/>
    <cellStyle name="Normal 3 6 2 5" xfId="6022"/>
    <cellStyle name="Normal 3 6 3" xfId="2465"/>
    <cellStyle name="Normal 3 6 3 2" xfId="3256"/>
    <cellStyle name="Normal 3 6 3 2 2" xfId="5146"/>
    <cellStyle name="Normal 3 6 3 2 3" xfId="5945"/>
    <cellStyle name="Normal 3 6 3 2 4" xfId="6575"/>
    <cellStyle name="Normal 3 6 3 3" xfId="4487"/>
    <cellStyle name="Normal 3 6 3 4" xfId="5365"/>
    <cellStyle name="Normal 3 6 3 5" xfId="6107"/>
    <cellStyle name="Normal 3 6 4" xfId="2792"/>
    <cellStyle name="Normal 3 6 4 2" xfId="4738"/>
    <cellStyle name="Normal 3 6 4 3" xfId="5580"/>
    <cellStyle name="Normal 3 6 4 4" xfId="6263"/>
    <cellStyle name="Normal 3 6 5" xfId="3896"/>
    <cellStyle name="Normal 3 6 6" xfId="3746"/>
    <cellStyle name="Normal 3 6 7" xfId="4810"/>
    <cellStyle name="Normal 3 6 8" xfId="1782"/>
    <cellStyle name="Normal 3 7" xfId="1121"/>
    <cellStyle name="Normal 3 7 2" xfId="3028"/>
    <cellStyle name="Normal 3 7 2 2" xfId="4918"/>
    <cellStyle name="Normal 3 7 2 3" xfId="5717"/>
    <cellStyle name="Normal 3 7 2 4" xfId="6347"/>
    <cellStyle name="Normal 3 7 3" xfId="4157"/>
    <cellStyle name="Normal 3 7 4" xfId="4417"/>
    <cellStyle name="Normal 3 7 5" xfId="5307"/>
    <cellStyle name="Normal 3 7 6" xfId="2060"/>
    <cellStyle name="Normal 3 8" xfId="2167"/>
    <cellStyle name="Normal 3 8 2" xfId="3114"/>
    <cellStyle name="Normal 3 8 2 2" xfId="5004"/>
    <cellStyle name="Normal 3 8 2 3" xfId="5803"/>
    <cellStyle name="Normal 3 8 2 4" xfId="6433"/>
    <cellStyle name="Normal 3 8 3" xfId="4255"/>
    <cellStyle name="Normal 3 8 4" xfId="3350"/>
    <cellStyle name="Normal 3 8 5" xfId="3680"/>
    <cellStyle name="Normal 3 9" xfId="2699"/>
    <cellStyle name="Normal 3 9 2" xfId="4648"/>
    <cellStyle name="Normal 3 9 3" xfId="5491"/>
    <cellStyle name="Normal 3 9 4" xfId="6177"/>
    <cellStyle name="Normal 30" xfId="846"/>
    <cellStyle name="Normal 30 2" xfId="7939"/>
    <cellStyle name="Normal 31" xfId="850"/>
    <cellStyle name="Normal 31 2" xfId="14603"/>
    <cellStyle name="Normal 32" xfId="812"/>
    <cellStyle name="Normal 32 2" xfId="14604"/>
    <cellStyle name="Normal 33" xfId="927"/>
    <cellStyle name="Normal 33 2" xfId="14605"/>
    <cellStyle name="Normal 34" xfId="941"/>
    <cellStyle name="Normal 34 2" xfId="14606"/>
    <cellStyle name="Normal 35" xfId="917"/>
    <cellStyle name="Normal 35 2" xfId="14607"/>
    <cellStyle name="Normal 36" xfId="1147"/>
    <cellStyle name="Normal 36 2" xfId="14608"/>
    <cellStyle name="Normal 37" xfId="913"/>
    <cellStyle name="Normal 37 2" xfId="14609"/>
    <cellStyle name="Normal 38" xfId="1079"/>
    <cellStyle name="Normal 38 2" xfId="14610"/>
    <cellStyle name="Normal 39" xfId="1307"/>
    <cellStyle name="Normal 4" xfId="80"/>
    <cellStyle name="Normal 4 10" xfId="7333"/>
    <cellStyle name="Normal 4 11" xfId="6889"/>
    <cellStyle name="Normal 4 12" xfId="7229"/>
    <cellStyle name="Normal 4 13" xfId="14742"/>
    <cellStyle name="Normal 4 2" xfId="299"/>
    <cellStyle name="Normal 4 2 2" xfId="827"/>
    <cellStyle name="Normal 4 2 3" xfId="9995"/>
    <cellStyle name="Normal 4 3" xfId="300"/>
    <cellStyle name="Normal 4 3 2" xfId="301"/>
    <cellStyle name="Normal 4 3 3" xfId="302"/>
    <cellStyle name="Normal 4 3 4" xfId="303"/>
    <cellStyle name="Normal 4 3 5" xfId="304"/>
    <cellStyle name="Normal 4 3 6" xfId="305"/>
    <cellStyle name="Normal 4 3 6 10" xfId="14611"/>
    <cellStyle name="Normal 4 3 6 11" xfId="14612"/>
    <cellStyle name="Normal 4 3 6 2" xfId="14613"/>
    <cellStyle name="Normal 4 3 6 2 2" xfId="14614"/>
    <cellStyle name="Normal 4 3 6 2 3" xfId="14615"/>
    <cellStyle name="Normal 4 3 6 2 4" xfId="14616"/>
    <cellStyle name="Normal 4 3 6 2 5" xfId="14617"/>
    <cellStyle name="Normal 4 3 6 3" xfId="14618"/>
    <cellStyle name="Normal 4 3 6 4" xfId="14619"/>
    <cellStyle name="Normal 4 3 6 5" xfId="14620"/>
    <cellStyle name="Normal 4 3 6 6" xfId="14621"/>
    <cellStyle name="Normal 4 3 6 7" xfId="14622"/>
    <cellStyle name="Normal 4 3 6 8" xfId="14623"/>
    <cellStyle name="Normal 4 3 6 9" xfId="14624"/>
    <cellStyle name="Normal 4 3 7" xfId="6741"/>
    <cellStyle name="Normal 4 3 8" xfId="11876"/>
    <cellStyle name="Normal 4 4" xfId="811"/>
    <cellStyle name="Normal 4 4 2" xfId="6907"/>
    <cellStyle name="Normal 4 4 3" xfId="9865"/>
    <cellStyle name="Normal 4 5" xfId="824"/>
    <cellStyle name="Normal 4 5 2" xfId="7282"/>
    <cellStyle name="Normal 4 6" xfId="938"/>
    <cellStyle name="Normal 4 6 2" xfId="7626"/>
    <cellStyle name="Normal 4 7" xfId="912"/>
    <cellStyle name="Normal 4 7 2" xfId="6955"/>
    <cellStyle name="Normal 4 8" xfId="6895"/>
    <cellStyle name="Normal 4 9" xfId="7248"/>
    <cellStyle name="Normal 4_Sheet3" xfId="11827"/>
    <cellStyle name="Normal 40" xfId="1058"/>
    <cellStyle name="Normal 41" xfId="1303"/>
    <cellStyle name="Normal 42" xfId="1285"/>
    <cellStyle name="Normal 43" xfId="800"/>
    <cellStyle name="Normal 44" xfId="8551"/>
    <cellStyle name="Normal 45" xfId="8690"/>
    <cellStyle name="Normal 46" xfId="9830"/>
    <cellStyle name="Normal 47" xfId="9833"/>
    <cellStyle name="Normal 48" xfId="9836"/>
    <cellStyle name="Normal 49" xfId="9839"/>
    <cellStyle name="Normal 5" xfId="81"/>
    <cellStyle name="Normal 5 10" xfId="6913"/>
    <cellStyle name="Normal 5 11" xfId="7216"/>
    <cellStyle name="Normal 5 12" xfId="7818"/>
    <cellStyle name="Normal 5 2" xfId="42"/>
    <cellStyle name="Normal 5 2 2" xfId="306"/>
    <cellStyle name="Normal 5 2 3" xfId="307"/>
    <cellStyle name="Normal 5 2 4" xfId="308"/>
    <cellStyle name="Normal 5 2 5" xfId="309"/>
    <cellStyle name="Normal 5 2 6" xfId="310"/>
    <cellStyle name="Normal 5 2 6 10" xfId="14625"/>
    <cellStyle name="Normal 5 2 6 11" xfId="14626"/>
    <cellStyle name="Normal 5 2 6 2" xfId="14627"/>
    <cellStyle name="Normal 5 2 6 2 2" xfId="14628"/>
    <cellStyle name="Normal 5 2 6 2 3" xfId="14629"/>
    <cellStyle name="Normal 5 2 6 2 4" xfId="14630"/>
    <cellStyle name="Normal 5 2 6 2 5" xfId="14631"/>
    <cellStyle name="Normal 5 2 6 3" xfId="14632"/>
    <cellStyle name="Normal 5 2 6 4" xfId="14633"/>
    <cellStyle name="Normal 5 2 6 5" xfId="14634"/>
    <cellStyle name="Normal 5 2 6 6" xfId="14635"/>
    <cellStyle name="Normal 5 2 6 7" xfId="14636"/>
    <cellStyle name="Normal 5 2 6 8" xfId="14637"/>
    <cellStyle name="Normal 5 2 6 9" xfId="14638"/>
    <cellStyle name="Normal 5 2 7" xfId="1117"/>
    <cellStyle name="Normal 5 2 8" xfId="11877"/>
    <cellStyle name="Normal 5 3" xfId="311"/>
    <cellStyle name="Normal 5 3 2" xfId="312"/>
    <cellStyle name="Normal 5 3 3" xfId="313"/>
    <cellStyle name="Normal 5 3 3 2" xfId="14639"/>
    <cellStyle name="Normal 5 3 3 3" xfId="14640"/>
    <cellStyle name="Normal 5 3 4" xfId="6758"/>
    <cellStyle name="Normal 5 3 4 2" xfId="14641"/>
    <cellStyle name="Normal 5 4" xfId="825"/>
    <cellStyle name="Normal 5 4 2" xfId="7278"/>
    <cellStyle name="Normal 5 5" xfId="940"/>
    <cellStyle name="Normal 5 5 2" xfId="7457"/>
    <cellStyle name="Normal 5 6" xfId="6938"/>
    <cellStyle name="Normal 5 7" xfId="7017"/>
    <cellStyle name="Normal 5 8" xfId="7644"/>
    <cellStyle name="Normal 5 9" xfId="7370"/>
    <cellStyle name="Normal 50" xfId="9842"/>
    <cellStyle name="Normal 51" xfId="9932"/>
    <cellStyle name="Normal 52" xfId="9936"/>
    <cellStyle name="Normal 53" xfId="9888"/>
    <cellStyle name="Normal 54" xfId="9939"/>
    <cellStyle name="Normal 55" xfId="9940"/>
    <cellStyle name="Normal 56" xfId="9938"/>
    <cellStyle name="Normal 57" xfId="9843"/>
    <cellStyle name="Normal 58" xfId="9941"/>
    <cellStyle name="Normal 59" xfId="9991"/>
    <cellStyle name="Normal 6" xfId="82"/>
    <cellStyle name="Normal 6 10" xfId="7393"/>
    <cellStyle name="Normal 6 11" xfId="7509"/>
    <cellStyle name="Normal 6 12" xfId="7870"/>
    <cellStyle name="Normal 6 2" xfId="314"/>
    <cellStyle name="Normal 6 2 2" xfId="315"/>
    <cellStyle name="Normal 6 2 2 2" xfId="316"/>
    <cellStyle name="Normal 6 2 2 2 2" xfId="317"/>
    <cellStyle name="Normal 6 2 2 3" xfId="318"/>
    <cellStyle name="Normal 6 2 2 4" xfId="319"/>
    <cellStyle name="Normal 6 2 2 5" xfId="320"/>
    <cellStyle name="Normal 6 2 2 6" xfId="321"/>
    <cellStyle name="Normal 6 2 2 6 10" xfId="14642"/>
    <cellStyle name="Normal 6 2 2 6 11" xfId="14643"/>
    <cellStyle name="Normal 6 2 2 6 2" xfId="14644"/>
    <cellStyle name="Normal 6 2 2 6 2 2" xfId="14645"/>
    <cellStyle name="Normal 6 2 2 6 2 3" xfId="14646"/>
    <cellStyle name="Normal 6 2 2 6 2 4" xfId="14647"/>
    <cellStyle name="Normal 6 2 2 6 2 5" xfId="14648"/>
    <cellStyle name="Normal 6 2 2 6 3" xfId="14649"/>
    <cellStyle name="Normal 6 2 2 6 4" xfId="14650"/>
    <cellStyle name="Normal 6 2 2 6 5" xfId="14651"/>
    <cellStyle name="Normal 6 2 2 6 6" xfId="14652"/>
    <cellStyle name="Normal 6 2 2 6 7" xfId="14653"/>
    <cellStyle name="Normal 6 2 2 6 8" xfId="14654"/>
    <cellStyle name="Normal 6 2 2 6 9" xfId="14655"/>
    <cellStyle name="Normal 6 2 3" xfId="2662"/>
    <cellStyle name="Normal 6 3" xfId="1124"/>
    <cellStyle name="Normal 6 3 2" xfId="7052"/>
    <cellStyle name="Normal 6 4" xfId="6851"/>
    <cellStyle name="Normal 6 5" xfId="6967"/>
    <cellStyle name="Normal 6 6" xfId="7534"/>
    <cellStyle name="Normal 6 7" xfId="7240"/>
    <cellStyle name="Normal 6 8" xfId="7781"/>
    <cellStyle name="Normal 6 9" xfId="7581"/>
    <cellStyle name="Normal 6_Sheet3" xfId="11826"/>
    <cellStyle name="Normal 60" xfId="9990"/>
    <cellStyle name="Normal 61" xfId="9943"/>
    <cellStyle name="Normal 62" xfId="9998"/>
    <cellStyle name="Normal 63" xfId="9999"/>
    <cellStyle name="Normal 64" xfId="10001"/>
    <cellStyle name="Normal 65" xfId="10000"/>
    <cellStyle name="Normal 66" xfId="10016"/>
    <cellStyle name="Normal 67" xfId="10017"/>
    <cellStyle name="Normal 68" xfId="10019"/>
    <cellStyle name="Normal 69" xfId="10020"/>
    <cellStyle name="Normal 7" xfId="83"/>
    <cellStyle name="Normal 7 10" xfId="7879"/>
    <cellStyle name="Normal 7 11" xfId="7895"/>
    <cellStyle name="Normal 7 12" xfId="7906"/>
    <cellStyle name="Normal 7 13" xfId="9996"/>
    <cellStyle name="Normal 7 14" xfId="12054"/>
    <cellStyle name="Normal 7 2" xfId="322"/>
    <cellStyle name="Normal 7 3" xfId="323"/>
    <cellStyle name="Normal 7 3 2" xfId="7710"/>
    <cellStyle name="Normal 7 4" xfId="324"/>
    <cellStyle name="Normal 7 4 2" xfId="7741"/>
    <cellStyle name="Normal 7 5" xfId="325"/>
    <cellStyle name="Normal 7 5 10" xfId="14656"/>
    <cellStyle name="Normal 7 5 11" xfId="14657"/>
    <cellStyle name="Normal 7 5 2" xfId="7770"/>
    <cellStyle name="Normal 7 5 2 2" xfId="14659"/>
    <cellStyle name="Normal 7 5 2 3" xfId="14660"/>
    <cellStyle name="Normal 7 5 2 4" xfId="14661"/>
    <cellStyle name="Normal 7 5 2 5" xfId="14662"/>
    <cellStyle name="Normal 7 5 2 6" xfId="14658"/>
    <cellStyle name="Normal 7 5 3" xfId="14663"/>
    <cellStyle name="Normal 7 5 4" xfId="14664"/>
    <cellStyle name="Normal 7 5 5" xfId="14665"/>
    <cellStyle name="Normal 7 5 6" xfId="14666"/>
    <cellStyle name="Normal 7 5 7" xfId="14667"/>
    <cellStyle name="Normal 7 5 8" xfId="14668"/>
    <cellStyle name="Normal 7 5 9" xfId="14669"/>
    <cellStyle name="Normal 7 6" xfId="962"/>
    <cellStyle name="Normal 7 6 2" xfId="7800"/>
    <cellStyle name="Normal 7 7" xfId="7823"/>
    <cellStyle name="Normal 7 8" xfId="7845"/>
    <cellStyle name="Normal 7 9" xfId="7862"/>
    <cellStyle name="Normal 70" xfId="10021"/>
    <cellStyle name="Normal 71" xfId="10002"/>
    <cellStyle name="Normal 72" xfId="10022"/>
    <cellStyle name="Normal 73" xfId="10027"/>
    <cellStyle name="Normal 74" xfId="11771"/>
    <cellStyle name="Normal 75" xfId="11777"/>
    <cellStyle name="Normal 76" xfId="10028"/>
    <cellStyle name="Normal 77" xfId="10782"/>
    <cellStyle name="Normal 78" xfId="10573"/>
    <cellStyle name="Normal 79" xfId="10776"/>
    <cellStyle name="Normal 8" xfId="326"/>
    <cellStyle name="Normal 8 10" xfId="7881"/>
    <cellStyle name="Normal 8 11" xfId="7897"/>
    <cellStyle name="Normal 8 12" xfId="7908"/>
    <cellStyle name="Normal 8 2" xfId="327"/>
    <cellStyle name="Normal 8 2 2" xfId="6620"/>
    <cellStyle name="Normal 8 2 2 2" xfId="14670"/>
    <cellStyle name="Normal 8 3" xfId="328"/>
    <cellStyle name="Normal 8 4" xfId="329"/>
    <cellStyle name="Normal 8 5" xfId="330"/>
    <cellStyle name="Normal 8 5 10" xfId="14671"/>
    <cellStyle name="Normal 8 5 11" xfId="14672"/>
    <cellStyle name="Normal 8 5 2" xfId="14673"/>
    <cellStyle name="Normal 8 5 2 2" xfId="14674"/>
    <cellStyle name="Normal 8 5 2 3" xfId="14675"/>
    <cellStyle name="Normal 8 5 2 4" xfId="14676"/>
    <cellStyle name="Normal 8 5 2 5" xfId="14677"/>
    <cellStyle name="Normal 8 5 3" xfId="14678"/>
    <cellStyle name="Normal 8 5 4" xfId="14679"/>
    <cellStyle name="Normal 8 5 5" xfId="14680"/>
    <cellStyle name="Normal 8 5 6" xfId="14681"/>
    <cellStyle name="Normal 8 5 7" xfId="14682"/>
    <cellStyle name="Normal 8 5 8" xfId="14683"/>
    <cellStyle name="Normal 8 5 9" xfId="14684"/>
    <cellStyle name="Normal 8 6" xfId="7802"/>
    <cellStyle name="Normal 8 6 2" xfId="14685"/>
    <cellStyle name="Normal 8 7" xfId="7825"/>
    <cellStyle name="Normal 8 8" xfId="7847"/>
    <cellStyle name="Normal 8 9" xfId="7863"/>
    <cellStyle name="Normal 80" xfId="10029"/>
    <cellStyle name="Normal 81" xfId="11937"/>
    <cellStyle name="Normal 82" xfId="12138"/>
    <cellStyle name="Normal 83" xfId="14437"/>
    <cellStyle name="Normal 84" xfId="14445"/>
    <cellStyle name="Normal 85" xfId="14701"/>
    <cellStyle name="Normal 9" xfId="36"/>
    <cellStyle name="Normal 9 10" xfId="7882"/>
    <cellStyle name="Normal 9 11" xfId="7898"/>
    <cellStyle name="Normal 9 12" xfId="7909"/>
    <cellStyle name="Normal 9 13" xfId="9983"/>
    <cellStyle name="Normal 9 2" xfId="332"/>
    <cellStyle name="Normal 9 3" xfId="333"/>
    <cellStyle name="Normal 9 3 10" xfId="14686"/>
    <cellStyle name="Normal 9 3 11" xfId="14687"/>
    <cellStyle name="Normal 9 3 2" xfId="14688"/>
    <cellStyle name="Normal 9 3 2 2" xfId="14689"/>
    <cellStyle name="Normal 9 3 2 3" xfId="14690"/>
    <cellStyle name="Normal 9 3 2 4" xfId="14691"/>
    <cellStyle name="Normal 9 3 2 5" xfId="14692"/>
    <cellStyle name="Normal 9 3 3" xfId="14693"/>
    <cellStyle name="Normal 9 3 4" xfId="14694"/>
    <cellStyle name="Normal 9 3 5" xfId="14695"/>
    <cellStyle name="Normal 9 3 6" xfId="14696"/>
    <cellStyle name="Normal 9 3 7" xfId="14697"/>
    <cellStyle name="Normal 9 3 8" xfId="14698"/>
    <cellStyle name="Normal 9 3 9" xfId="14699"/>
    <cellStyle name="Normal 9 4" xfId="331"/>
    <cellStyle name="Normal 9 4 2" xfId="7743"/>
    <cellStyle name="Normal 9 5" xfId="7772"/>
    <cellStyle name="Normal 9 6" xfId="7803"/>
    <cellStyle name="Normal 9 7" xfId="7826"/>
    <cellStyle name="Normal 9 8" xfId="7848"/>
    <cellStyle name="Normal 9 9" xfId="7864"/>
    <cellStyle name="Normal(0)" xfId="84"/>
    <cellStyle name="Normal_4.1 Misc General Expenses Dec 07(revised)" xfId="12098"/>
    <cellStyle name="Normal_4.2 Misc General Expenses" xfId="13"/>
    <cellStyle name="Normal_5.1 NPC Adj WA " xfId="891"/>
    <cellStyle name="Normal_Adjustment Template" xfId="8"/>
    <cellStyle name="Normal_Copy of File50007" xfId="4"/>
    <cellStyle name="Normal_Copy of File50007 (2)" xfId="12099"/>
    <cellStyle name="Normal_FERC Spread - June 2008 - WA GRC" xfId="12"/>
    <cellStyle name="Normal_Remove Idaho Tax Payment Surcharge" xfId="11"/>
    <cellStyle name="Normal_SO2 adjustment" xfId="10"/>
    <cellStyle name="Normal_Trapper Mine Adj Dec 2006" xfId="9"/>
    <cellStyle name="Normal_Trapper Mine Adj Dec 2006 2" xfId="9997"/>
    <cellStyle name="Note 10" xfId="7385"/>
    <cellStyle name="Note 10 2" xfId="8814"/>
    <cellStyle name="Note 10 2 2" xfId="11229"/>
    <cellStyle name="Note 10 3" xfId="8716"/>
    <cellStyle name="Note 11" xfId="7191"/>
    <cellStyle name="Note 11 2" xfId="8804"/>
    <cellStyle name="Note 11 2 2" xfId="11220"/>
    <cellStyle name="Note 11 3" xfId="8750"/>
    <cellStyle name="Note 12" xfId="7484"/>
    <cellStyle name="Note 12 2" xfId="8826"/>
    <cellStyle name="Note 12 2 2" xfId="11241"/>
    <cellStyle name="Note 12 3" xfId="8741"/>
    <cellStyle name="Note 13" xfId="900"/>
    <cellStyle name="Note 13 2" xfId="8532"/>
    <cellStyle name="Note 13 2 2" xfId="11033"/>
    <cellStyle name="Note 13 3" xfId="8617"/>
    <cellStyle name="Note 14" xfId="14744"/>
    <cellStyle name="Note 2" xfId="334"/>
    <cellStyle name="Note 2 10" xfId="3472"/>
    <cellStyle name="Note 2 11" xfId="4832"/>
    <cellStyle name="Note 2 12" xfId="5652"/>
    <cellStyle name="Note 2 13" xfId="6717"/>
    <cellStyle name="Note 2 14" xfId="6989"/>
    <cellStyle name="Note 2 15" xfId="7051"/>
    <cellStyle name="Note 2 16" xfId="7569"/>
    <cellStyle name="Note 2 17" xfId="7084"/>
    <cellStyle name="Note 2 18" xfId="6886"/>
    <cellStyle name="Note 2 19" xfId="7411"/>
    <cellStyle name="Note 2 2" xfId="813"/>
    <cellStyle name="Note 2 2 2" xfId="859"/>
    <cellStyle name="Note 2 2 3" xfId="11848"/>
    <cellStyle name="Note 2 20" xfId="7285"/>
    <cellStyle name="Note 2 21" xfId="7160"/>
    <cellStyle name="Note 2 22" xfId="7853"/>
    <cellStyle name="Note 2 23" xfId="860"/>
    <cellStyle name="Note 2 23 2" xfId="10283"/>
    <cellStyle name="Note 2 24" xfId="8539"/>
    <cellStyle name="Note 2 24 2" xfId="11040"/>
    <cellStyle name="Note 2 25" xfId="8776"/>
    <cellStyle name="Note 2 26" xfId="9978"/>
    <cellStyle name="Note 2 27" xfId="10049"/>
    <cellStyle name="Note 2 3" xfId="1714"/>
    <cellStyle name="Note 2 4" xfId="1787"/>
    <cellStyle name="Note 2 5" xfId="1786"/>
    <cellStyle name="Note 2 6" xfId="1789"/>
    <cellStyle name="Note 2 7" xfId="2071"/>
    <cellStyle name="Note 2 8" xfId="2070"/>
    <cellStyle name="Note 2 9" xfId="2700"/>
    <cellStyle name="Note 3" xfId="335"/>
    <cellStyle name="Note 3 10" xfId="3473"/>
    <cellStyle name="Note 3 11" xfId="4574"/>
    <cellStyle name="Note 3 12" xfId="5432"/>
    <cellStyle name="Note 3 13" xfId="858"/>
    <cellStyle name="Note 3 14" xfId="11794"/>
    <cellStyle name="Note 3 15" xfId="10050"/>
    <cellStyle name="Note 3 2" xfId="1112"/>
    <cellStyle name="Note 3 3" xfId="1715"/>
    <cellStyle name="Note 3 4" xfId="1788"/>
    <cellStyle name="Note 3 5" xfId="1785"/>
    <cellStyle name="Note 3 6" xfId="1790"/>
    <cellStyle name="Note 3 7" xfId="2072"/>
    <cellStyle name="Note 3 8" xfId="2069"/>
    <cellStyle name="Note 3 9" xfId="2701"/>
    <cellStyle name="Note 4" xfId="336"/>
    <cellStyle name="Note 4 2" xfId="6716"/>
    <cellStyle name="Note 4 2 2" xfId="10761"/>
    <cellStyle name="Note 4 3" xfId="8764"/>
    <cellStyle name="Note 4 3 2" xfId="11185"/>
    <cellStyle name="Note 4 4" xfId="8739"/>
    <cellStyle name="Note 5" xfId="893"/>
    <cellStyle name="Note 5 2" xfId="7036"/>
    <cellStyle name="Note 5 2 2" xfId="10788"/>
    <cellStyle name="Note 5 3" xfId="8793"/>
    <cellStyle name="Note 5 3 2" xfId="11210"/>
    <cellStyle name="Note 5 4" xfId="8726"/>
    <cellStyle name="Note 5 5" xfId="10288"/>
    <cellStyle name="Note 6" xfId="7273"/>
    <cellStyle name="Note 6 2" xfId="8808"/>
    <cellStyle name="Note 6 2 2" xfId="11224"/>
    <cellStyle name="Note 6 3" xfId="8671"/>
    <cellStyle name="Note 7" xfId="7578"/>
    <cellStyle name="Note 7 2" xfId="8829"/>
    <cellStyle name="Note 7 2 2" xfId="11244"/>
    <cellStyle name="Note 7 3" xfId="8751"/>
    <cellStyle name="Note 8" xfId="7408"/>
    <cellStyle name="Note 8 2" xfId="8818"/>
    <cellStyle name="Note 8 2 2" xfId="11233"/>
    <cellStyle name="Note 8 3" xfId="8736"/>
    <cellStyle name="Note 9" xfId="7009"/>
    <cellStyle name="Note 9 2" xfId="8791"/>
    <cellStyle name="Note 9 2 2" xfId="11208"/>
    <cellStyle name="Note 9 3" xfId="8728"/>
    <cellStyle name="Number" xfId="337"/>
    <cellStyle name="Number 2" xfId="338"/>
    <cellStyle name="Number 3" xfId="339"/>
    <cellStyle name="Output 10" xfId="7429"/>
    <cellStyle name="Output 10 2" xfId="8822"/>
    <cellStyle name="Output 10 2 2" xfId="11237"/>
    <cellStyle name="Output 10 3" xfId="8840"/>
    <cellStyle name="Output 11" xfId="6763"/>
    <cellStyle name="Output 11 2" xfId="8775"/>
    <cellStyle name="Output 11 2 2" xfId="11195"/>
    <cellStyle name="Output 11 3" xfId="8612"/>
    <cellStyle name="Output 12" xfId="6924"/>
    <cellStyle name="Output 12 2" xfId="8786"/>
    <cellStyle name="Output 12 2 2" xfId="11205"/>
    <cellStyle name="Output 12 3" xfId="8725"/>
    <cellStyle name="Output 13" xfId="7451"/>
    <cellStyle name="Output 13 2" xfId="8823"/>
    <cellStyle name="Output 13 2 2" xfId="11238"/>
    <cellStyle name="Output 13 3" xfId="8724"/>
    <cellStyle name="Output 2" xfId="340"/>
    <cellStyle name="Output 2 10" xfId="7021"/>
    <cellStyle name="Output 2 11" xfId="6961"/>
    <cellStyle name="Output 2 12" xfId="7159"/>
    <cellStyle name="Output 2 13" xfId="857"/>
    <cellStyle name="Output 2 13 2" xfId="10282"/>
    <cellStyle name="Output 2 14" xfId="8540"/>
    <cellStyle name="Output 2 14 2" xfId="11041"/>
    <cellStyle name="Output 2 15" xfId="1212"/>
    <cellStyle name="Output 2 16" xfId="9979"/>
    <cellStyle name="Output 2 2" xfId="814"/>
    <cellStyle name="Output 2 2 2" xfId="856"/>
    <cellStyle name="Output 2 2 3" xfId="11844"/>
    <cellStyle name="Output 2 3" xfId="6719"/>
    <cellStyle name="Output 2 4" xfId="7524"/>
    <cellStyle name="Output 2 5" xfId="7617"/>
    <cellStyle name="Output 2 6" xfId="7265"/>
    <cellStyle name="Output 2 7" xfId="7410"/>
    <cellStyle name="Output 2 8" xfId="7373"/>
    <cellStyle name="Output 2 9" xfId="7119"/>
    <cellStyle name="Output 3" xfId="815"/>
    <cellStyle name="Output 3 2" xfId="854"/>
    <cellStyle name="Output 4" xfId="41"/>
    <cellStyle name="Output 4 2" xfId="6718"/>
    <cellStyle name="Output 4 2 2" xfId="10762"/>
    <cellStyle name="Output 4 3" xfId="8765"/>
    <cellStyle name="Output 4 3 2" xfId="11186"/>
    <cellStyle name="Output 4 4" xfId="8697"/>
    <cellStyle name="Output 4 5" xfId="11789"/>
    <cellStyle name="Output 5" xfId="6863"/>
    <cellStyle name="Output 5 2" xfId="8779"/>
    <cellStyle name="Output 5 2 2" xfId="11198"/>
    <cellStyle name="Output 5 3" xfId="8653"/>
    <cellStyle name="Output 6" xfId="7643"/>
    <cellStyle name="Output 6 2" xfId="8833"/>
    <cellStyle name="Output 6 2 2" xfId="11248"/>
    <cellStyle name="Output 6 3" xfId="8748"/>
    <cellStyle name="Output 7" xfId="7345"/>
    <cellStyle name="Output 7 2" xfId="8811"/>
    <cellStyle name="Output 7 2 2" xfId="11227"/>
    <cellStyle name="Output 7 3" xfId="8673"/>
    <cellStyle name="Output 8" xfId="7587"/>
    <cellStyle name="Output 8 2" xfId="8830"/>
    <cellStyle name="Output 8 2 2" xfId="11245"/>
    <cellStyle name="Output 8 3" xfId="8740"/>
    <cellStyle name="Output 9" xfId="6838"/>
    <cellStyle name="Output 9 2" xfId="8777"/>
    <cellStyle name="Output 9 2 2" xfId="11196"/>
    <cellStyle name="Output 9 3" xfId="8530"/>
    <cellStyle name="Output Amounts" xfId="853"/>
    <cellStyle name="Output Line Items" xfId="980"/>
    <cellStyle name="Password" xfId="341"/>
    <cellStyle name="Password 2" xfId="963"/>
    <cellStyle name="Percen - Style1" xfId="85"/>
    <cellStyle name="Percen - Style2" xfId="86"/>
    <cellStyle name="Percen - Style3" xfId="12055"/>
    <cellStyle name="Percent" xfId="3" builtinId="5"/>
    <cellStyle name="Percent [2]" xfId="87"/>
    <cellStyle name="Percent [2] 2" xfId="342"/>
    <cellStyle name="Percent [2] 3" xfId="343"/>
    <cellStyle name="Percent [2] 4" xfId="6654"/>
    <cellStyle name="Percent [2] 5" xfId="14748"/>
    <cellStyle name="Percent 10" xfId="1295"/>
    <cellStyle name="Percent 11" xfId="1286"/>
    <cellStyle name="Percent 12" xfId="1273"/>
    <cellStyle name="Percent 13" xfId="8901"/>
    <cellStyle name="Percent 14" xfId="8788"/>
    <cellStyle name="Percent 15" xfId="9832"/>
    <cellStyle name="Percent 16" xfId="9835"/>
    <cellStyle name="Percent 17" xfId="9838"/>
    <cellStyle name="Percent 18" xfId="9841"/>
    <cellStyle name="Percent 19" xfId="9942"/>
    <cellStyle name="Percent 2" xfId="7"/>
    <cellStyle name="Percent 2 2" xfId="20"/>
    <cellStyle name="Percent 2 2 2" xfId="344"/>
    <cellStyle name="Percent 2 2 3" xfId="89"/>
    <cellStyle name="Percent 2 3" xfId="32"/>
    <cellStyle name="Percent 2 3 2" xfId="345"/>
    <cellStyle name="Percent 2 4" xfId="732"/>
    <cellStyle name="Percent 2 5" xfId="929"/>
    <cellStyle name="Percent 20" xfId="11773"/>
    <cellStyle name="Percent 21" xfId="11873"/>
    <cellStyle name="Percent 22" xfId="11939"/>
    <cellStyle name="Percent 23" xfId="14439"/>
    <cellStyle name="Percent 24" xfId="14443"/>
    <cellStyle name="Percent 25" xfId="14703"/>
    <cellStyle name="Percent 26" xfId="14747"/>
    <cellStyle name="Percent 27" xfId="14717"/>
    <cellStyle name="Percent 28" xfId="14738"/>
    <cellStyle name="Percent 29" xfId="14716"/>
    <cellStyle name="Percent 3" xfId="16"/>
    <cellStyle name="Percent 3 10" xfId="7994"/>
    <cellStyle name="Percent 3 11" xfId="7982"/>
    <cellStyle name="Percent 3 12" xfId="7985"/>
    <cellStyle name="Percent 3 13" xfId="7992"/>
    <cellStyle name="Percent 3 14" xfId="7971"/>
    <cellStyle name="Percent 3 15" xfId="7960"/>
    <cellStyle name="Percent 3 16" xfId="7976"/>
    <cellStyle name="Percent 3 17" xfId="7972"/>
    <cellStyle name="Percent 3 18" xfId="11822"/>
    <cellStyle name="Percent 3 2" xfId="90"/>
    <cellStyle name="Percent 3 2 2" xfId="7916"/>
    <cellStyle name="Percent 3 2 3" xfId="12096"/>
    <cellStyle name="Percent 3 3" xfId="931"/>
    <cellStyle name="Percent 3 3 2" xfId="1204"/>
    <cellStyle name="Percent 3 4" xfId="7921"/>
    <cellStyle name="Percent 3 5" xfId="7924"/>
    <cellStyle name="Percent 3 6" xfId="7933"/>
    <cellStyle name="Percent 3 7" xfId="7937"/>
    <cellStyle name="Percent 3 8" xfId="7942"/>
    <cellStyle name="Percent 3 9" xfId="8001"/>
    <cellStyle name="Percent 4" xfId="24"/>
    <cellStyle name="Percent 4 2" xfId="346"/>
    <cellStyle name="Percent 4 2 2" xfId="11878"/>
    <cellStyle name="Percent 4 2 3" xfId="12056"/>
    <cellStyle name="Percent 4 3" xfId="939"/>
    <cellStyle name="Percent 4 3 2" xfId="12057"/>
    <cellStyle name="Percent 4 4" xfId="11829"/>
    <cellStyle name="Percent 4 5" xfId="10030"/>
    <cellStyle name="Percent 5" xfId="847"/>
    <cellStyle name="Percent 5 2" xfId="11872"/>
    <cellStyle name="Percent 5 3" xfId="11833"/>
    <cellStyle name="Percent 5 4" xfId="12058"/>
    <cellStyle name="Percent 5 5" xfId="14750"/>
    <cellStyle name="Percent 6" xfId="914"/>
    <cellStyle name="Percent 6 2" xfId="12059"/>
    <cellStyle name="Percent 7" xfId="1081"/>
    <cellStyle name="Percent 7 2" xfId="11941"/>
    <cellStyle name="Percent 8" xfId="1300"/>
    <cellStyle name="Percent 9" xfId="1297"/>
    <cellStyle name="Percent(0)" xfId="91"/>
    <cellStyle name="Percent(0) 10" xfId="7013"/>
    <cellStyle name="Percent(0) 11" xfId="7431"/>
    <cellStyle name="Percent(0) 12" xfId="7602"/>
    <cellStyle name="Percent(0) 2" xfId="964"/>
    <cellStyle name="Percent(0) 3" xfId="6720"/>
    <cellStyle name="Percent(0) 4" xfId="7344"/>
    <cellStyle name="Percent(0) 5" xfId="7514"/>
    <cellStyle name="Percent(0) 6" xfId="7020"/>
    <cellStyle name="Percent(0) 7" xfId="7469"/>
    <cellStyle name="Percent(0) 8" xfId="7108"/>
    <cellStyle name="Percent(0) 9" xfId="6767"/>
    <cellStyle name="Processing" xfId="12060"/>
    <cellStyle name="PSChar" xfId="12061"/>
    <cellStyle name="PSDate" xfId="12062"/>
    <cellStyle name="PSDec" xfId="12063"/>
    <cellStyle name="PSHeading" xfId="12064"/>
    <cellStyle name="PSInt" xfId="12065"/>
    <cellStyle name="PSSpacer" xfId="12066"/>
    <cellStyle name="purple - Style8" xfId="12067"/>
    <cellStyle name="RED" xfId="12068"/>
    <cellStyle name="Red - Style7" xfId="12069"/>
    <cellStyle name="RED_04 07E Wild Horse Wind Expansion (C) (2)" xfId="12070"/>
    <cellStyle name="Report" xfId="12071"/>
    <cellStyle name="Report Bar" xfId="12072"/>
    <cellStyle name="Report Heading" xfId="12073"/>
    <cellStyle name="Report Percent" xfId="12074"/>
    <cellStyle name="Report Unit Cost" xfId="12075"/>
    <cellStyle name="Reports" xfId="12076"/>
    <cellStyle name="Reports Total" xfId="12077"/>
    <cellStyle name="Reports Unit Cost Total" xfId="12078"/>
    <cellStyle name="Reports_Book9" xfId="12079"/>
    <cellStyle name="Reset  - Style7" xfId="852"/>
    <cellStyle name="RevList" xfId="12080"/>
    <cellStyle name="round100" xfId="12081"/>
    <cellStyle name="SAPBEXaggData" xfId="92"/>
    <cellStyle name="SAPBEXaggData 10" xfId="8189"/>
    <cellStyle name="SAPBEXaggData 10 2" xfId="9002"/>
    <cellStyle name="SAPBEXaggData 10 2 2" xfId="11406"/>
    <cellStyle name="SAPBEXaggData 10 2 2 2" xfId="13927"/>
    <cellStyle name="SAPBEXaggData 10 2 3" xfId="12740"/>
    <cellStyle name="SAPBEXaggData 10 3" xfId="9495"/>
    <cellStyle name="SAPBEXaggData 10 3 2" xfId="13097"/>
    <cellStyle name="SAPBEXaggData 10 4" xfId="12370"/>
    <cellStyle name="SAPBEXaggData 11" xfId="8246"/>
    <cellStyle name="SAPBEXaggData 11 2" xfId="9059"/>
    <cellStyle name="SAPBEXaggData 11 2 2" xfId="11463"/>
    <cellStyle name="SAPBEXaggData 11 2 2 2" xfId="13950"/>
    <cellStyle name="SAPBEXaggData 11 2 3" xfId="12764"/>
    <cellStyle name="SAPBEXaggData 11 3" xfId="9552"/>
    <cellStyle name="SAPBEXaggData 11 3 2" xfId="13121"/>
    <cellStyle name="SAPBEXaggData 11 4" xfId="12393"/>
    <cellStyle name="SAPBEXaggData 12" xfId="1276"/>
    <cellStyle name="SAPBEXaggData 12 2" xfId="10322"/>
    <cellStyle name="SAPBEXaggData 12 2 2" xfId="13646"/>
    <cellStyle name="SAPBEXaggData 12 3" xfId="12127"/>
    <cellStyle name="SAPBEXaggData 13" xfId="8988"/>
    <cellStyle name="SAPBEXaggData 13 2" xfId="12730"/>
    <cellStyle name="SAPBEXaggData 14" xfId="10524"/>
    <cellStyle name="SAPBEXaggData 2" xfId="347"/>
    <cellStyle name="SAPBEXaggData 2 10" xfId="1282"/>
    <cellStyle name="SAPBEXaggData 2 10 2" xfId="10328"/>
    <cellStyle name="SAPBEXaggData 2 10 2 2" xfId="13652"/>
    <cellStyle name="SAPBEXaggData 2 10 3" xfId="12133"/>
    <cellStyle name="SAPBEXaggData 2 11" xfId="1290"/>
    <cellStyle name="SAPBEXaggData 2 11 2" xfId="10330"/>
    <cellStyle name="SAPBEXaggData 2 11 2 2" xfId="13654"/>
    <cellStyle name="SAPBEXaggData 2 11 3" xfId="12135"/>
    <cellStyle name="SAPBEXaggData 2 12" xfId="8585"/>
    <cellStyle name="SAPBEXaggData 2 12 2" xfId="12626"/>
    <cellStyle name="SAPBEXaggData 2 13" xfId="10600"/>
    <cellStyle name="SAPBEXaggData 2 2" xfId="8009"/>
    <cellStyle name="SAPBEXaggData 2 2 2" xfId="8881"/>
    <cellStyle name="SAPBEXaggData 2 2 2 2" xfId="11291"/>
    <cellStyle name="SAPBEXaggData 2 2 2 2 2" xfId="13866"/>
    <cellStyle name="SAPBEXaggData 2 2 2 3" xfId="12675"/>
    <cellStyle name="SAPBEXaggData 2 2 3" xfId="9379"/>
    <cellStyle name="SAPBEXaggData 2 2 3 2" xfId="13035"/>
    <cellStyle name="SAPBEXaggData 2 2 4" xfId="12309"/>
    <cellStyle name="SAPBEXaggData 2 3" xfId="8322"/>
    <cellStyle name="SAPBEXaggData 2 3 2" xfId="9134"/>
    <cellStyle name="SAPBEXaggData 2 3 2 2" xfId="11536"/>
    <cellStyle name="SAPBEXaggData 2 3 2 2 2" xfId="13994"/>
    <cellStyle name="SAPBEXaggData 2 3 2 3" xfId="12810"/>
    <cellStyle name="SAPBEXaggData 2 3 3" xfId="9625"/>
    <cellStyle name="SAPBEXaggData 2 3 3 2" xfId="13165"/>
    <cellStyle name="SAPBEXaggData 2 3 4" xfId="12438"/>
    <cellStyle name="SAPBEXaggData 2 4" xfId="8315"/>
    <cellStyle name="SAPBEXaggData 2 4 2" xfId="9127"/>
    <cellStyle name="SAPBEXaggData 2 4 2 2" xfId="11529"/>
    <cellStyle name="SAPBEXaggData 2 4 2 2 2" xfId="13989"/>
    <cellStyle name="SAPBEXaggData 2 4 2 3" xfId="12805"/>
    <cellStyle name="SAPBEXaggData 2 4 3" xfId="9618"/>
    <cellStyle name="SAPBEXaggData 2 4 3 2" xfId="13160"/>
    <cellStyle name="SAPBEXaggData 2 4 4" xfId="12433"/>
    <cellStyle name="SAPBEXaggData 2 5" xfId="8407"/>
    <cellStyle name="SAPBEXaggData 2 5 2" xfId="9219"/>
    <cellStyle name="SAPBEXaggData 2 5 2 2" xfId="11621"/>
    <cellStyle name="SAPBEXaggData 2 5 2 2 2" xfId="14064"/>
    <cellStyle name="SAPBEXaggData 2 5 2 3" xfId="12880"/>
    <cellStyle name="SAPBEXaggData 2 5 3" xfId="9710"/>
    <cellStyle name="SAPBEXaggData 2 5 3 2" xfId="13235"/>
    <cellStyle name="SAPBEXaggData 2 5 4" xfId="12508"/>
    <cellStyle name="SAPBEXaggData 2 6" xfId="8427"/>
    <cellStyle name="SAPBEXaggData 2 6 2" xfId="9239"/>
    <cellStyle name="SAPBEXaggData 2 6 2 2" xfId="11641"/>
    <cellStyle name="SAPBEXaggData 2 6 2 2 2" xfId="14083"/>
    <cellStyle name="SAPBEXaggData 2 6 2 3" xfId="12899"/>
    <cellStyle name="SAPBEXaggData 2 6 3" xfId="9730"/>
    <cellStyle name="SAPBEXaggData 2 6 3 2" xfId="13254"/>
    <cellStyle name="SAPBEXaggData 2 6 4" xfId="12527"/>
    <cellStyle name="SAPBEXaggData 2 7" xfId="8446"/>
    <cellStyle name="SAPBEXaggData 2 7 2" xfId="9258"/>
    <cellStyle name="SAPBEXaggData 2 7 2 2" xfId="11660"/>
    <cellStyle name="SAPBEXaggData 2 7 2 2 2" xfId="14101"/>
    <cellStyle name="SAPBEXaggData 2 7 2 3" xfId="12917"/>
    <cellStyle name="SAPBEXaggData 2 7 3" xfId="9749"/>
    <cellStyle name="SAPBEXaggData 2 7 3 2" xfId="13272"/>
    <cellStyle name="SAPBEXaggData 2 7 4" xfId="12545"/>
    <cellStyle name="SAPBEXaggData 2 8" xfId="8236"/>
    <cellStyle name="SAPBEXaggData 2 8 2" xfId="9049"/>
    <cellStyle name="SAPBEXaggData 2 8 2 2" xfId="11453"/>
    <cellStyle name="SAPBEXaggData 2 8 2 2 2" xfId="13943"/>
    <cellStyle name="SAPBEXaggData 2 8 2 3" xfId="12757"/>
    <cellStyle name="SAPBEXaggData 2 8 3" xfId="9542"/>
    <cellStyle name="SAPBEXaggData 2 8 3 2" xfId="13113"/>
    <cellStyle name="SAPBEXaggData 2 8 4" xfId="12386"/>
    <cellStyle name="SAPBEXaggData 2 9" xfId="8483"/>
    <cellStyle name="SAPBEXaggData 2 9 2" xfId="9295"/>
    <cellStyle name="SAPBEXaggData 2 9 2 2" xfId="11697"/>
    <cellStyle name="SAPBEXaggData 2 9 2 2 2" xfId="14138"/>
    <cellStyle name="SAPBEXaggData 2 9 2 3" xfId="12954"/>
    <cellStyle name="SAPBEXaggData 2 9 3" xfId="9786"/>
    <cellStyle name="SAPBEXaggData 2 9 3 2" xfId="13309"/>
    <cellStyle name="SAPBEXaggData 2 9 4" xfId="12582"/>
    <cellStyle name="SAPBEXaggData 3" xfId="7948"/>
    <cellStyle name="SAPBEXaggData 3 10" xfId="8852"/>
    <cellStyle name="SAPBEXaggData 3 10 2" xfId="11262"/>
    <cellStyle name="SAPBEXaggData 3 10 2 2" xfId="13837"/>
    <cellStyle name="SAPBEXaggData 3 10 3" xfId="12646"/>
    <cellStyle name="SAPBEXaggData 3 11" xfId="9350"/>
    <cellStyle name="SAPBEXaggData 3 11 2" xfId="13006"/>
    <cellStyle name="SAPBEXaggData 3 12" xfId="12279"/>
    <cellStyle name="SAPBEXaggData 3 2" xfId="8369"/>
    <cellStyle name="SAPBEXaggData 3 2 2" xfId="9181"/>
    <cellStyle name="SAPBEXaggData 3 2 2 2" xfId="11583"/>
    <cellStyle name="SAPBEXaggData 3 2 2 2 2" xfId="14029"/>
    <cellStyle name="SAPBEXaggData 3 2 2 3" xfId="12845"/>
    <cellStyle name="SAPBEXaggData 3 2 3" xfId="9672"/>
    <cellStyle name="SAPBEXaggData 3 2 3 2" xfId="13200"/>
    <cellStyle name="SAPBEXaggData 3 2 4" xfId="12473"/>
    <cellStyle name="SAPBEXaggData 3 3" xfId="8399"/>
    <cellStyle name="SAPBEXaggData 3 3 2" xfId="9211"/>
    <cellStyle name="SAPBEXaggData 3 3 2 2" xfId="11613"/>
    <cellStyle name="SAPBEXaggData 3 3 2 2 2" xfId="14056"/>
    <cellStyle name="SAPBEXaggData 3 3 2 3" xfId="12872"/>
    <cellStyle name="SAPBEXaggData 3 3 3" xfId="9702"/>
    <cellStyle name="SAPBEXaggData 3 3 3 2" xfId="13227"/>
    <cellStyle name="SAPBEXaggData 3 3 4" xfId="12500"/>
    <cellStyle name="SAPBEXaggData 3 4" xfId="8418"/>
    <cellStyle name="SAPBEXaggData 3 4 2" xfId="9230"/>
    <cellStyle name="SAPBEXaggData 3 4 2 2" xfId="11632"/>
    <cellStyle name="SAPBEXaggData 3 4 2 2 2" xfId="14075"/>
    <cellStyle name="SAPBEXaggData 3 4 2 3" xfId="12891"/>
    <cellStyle name="SAPBEXaggData 3 4 3" xfId="9721"/>
    <cellStyle name="SAPBEXaggData 3 4 3 2" xfId="13246"/>
    <cellStyle name="SAPBEXaggData 3 4 4" xfId="12519"/>
    <cellStyle name="SAPBEXaggData 3 5" xfId="8438"/>
    <cellStyle name="SAPBEXaggData 3 5 2" xfId="9250"/>
    <cellStyle name="SAPBEXaggData 3 5 2 2" xfId="11652"/>
    <cellStyle name="SAPBEXaggData 3 5 2 2 2" xfId="14093"/>
    <cellStyle name="SAPBEXaggData 3 5 2 3" xfId="12909"/>
    <cellStyle name="SAPBEXaggData 3 5 3" xfId="9741"/>
    <cellStyle name="SAPBEXaggData 3 5 3 2" xfId="13264"/>
    <cellStyle name="SAPBEXaggData 3 5 4" xfId="12537"/>
    <cellStyle name="SAPBEXaggData 3 6" xfId="8456"/>
    <cellStyle name="SAPBEXaggData 3 6 2" xfId="9268"/>
    <cellStyle name="SAPBEXaggData 3 6 2 2" xfId="11670"/>
    <cellStyle name="SAPBEXaggData 3 6 2 2 2" xfId="14111"/>
    <cellStyle name="SAPBEXaggData 3 6 2 3" xfId="12927"/>
    <cellStyle name="SAPBEXaggData 3 6 3" xfId="9759"/>
    <cellStyle name="SAPBEXaggData 3 6 3 2" xfId="13282"/>
    <cellStyle name="SAPBEXaggData 3 6 4" xfId="12555"/>
    <cellStyle name="SAPBEXaggData 3 7" xfId="8474"/>
    <cellStyle name="SAPBEXaggData 3 7 2" xfId="9286"/>
    <cellStyle name="SAPBEXaggData 3 7 2 2" xfId="11688"/>
    <cellStyle name="SAPBEXaggData 3 7 2 2 2" xfId="14129"/>
    <cellStyle name="SAPBEXaggData 3 7 2 3" xfId="12945"/>
    <cellStyle name="SAPBEXaggData 3 7 3" xfId="9777"/>
    <cellStyle name="SAPBEXaggData 3 7 3 2" xfId="13300"/>
    <cellStyle name="SAPBEXaggData 3 7 4" xfId="12573"/>
    <cellStyle name="SAPBEXaggData 3 8" xfId="8493"/>
    <cellStyle name="SAPBEXaggData 3 8 2" xfId="9305"/>
    <cellStyle name="SAPBEXaggData 3 8 2 2" xfId="11707"/>
    <cellStyle name="SAPBEXaggData 3 8 2 2 2" xfId="14147"/>
    <cellStyle name="SAPBEXaggData 3 8 2 3" xfId="12963"/>
    <cellStyle name="SAPBEXaggData 3 8 3" xfId="9796"/>
    <cellStyle name="SAPBEXaggData 3 8 3 2" xfId="13318"/>
    <cellStyle name="SAPBEXaggData 3 8 4" xfId="12591"/>
    <cellStyle name="SAPBEXaggData 3 9" xfId="8510"/>
    <cellStyle name="SAPBEXaggData 3 9 2" xfId="9322"/>
    <cellStyle name="SAPBEXaggData 3 9 2 2" xfId="11724"/>
    <cellStyle name="SAPBEXaggData 3 9 2 2 2" xfId="14164"/>
    <cellStyle name="SAPBEXaggData 3 9 2 3" xfId="12980"/>
    <cellStyle name="SAPBEXaggData 3 9 3" xfId="9813"/>
    <cellStyle name="SAPBEXaggData 3 9 3 2" xfId="13335"/>
    <cellStyle name="SAPBEXaggData 3 9 4" xfId="12608"/>
    <cellStyle name="SAPBEXaggData 4" xfId="8007"/>
    <cellStyle name="SAPBEXaggData 4 2" xfId="8879"/>
    <cellStyle name="SAPBEXaggData 4 2 2" xfId="11289"/>
    <cellStyle name="SAPBEXaggData 4 2 2 2" xfId="13864"/>
    <cellStyle name="SAPBEXaggData 4 2 3" xfId="12673"/>
    <cellStyle name="SAPBEXaggData 4 3" xfId="9377"/>
    <cellStyle name="SAPBEXaggData 4 3 2" xfId="13033"/>
    <cellStyle name="SAPBEXaggData 4 4" xfId="12307"/>
    <cellStyle name="SAPBEXaggData 5" xfId="8323"/>
    <cellStyle name="SAPBEXaggData 5 2" xfId="9135"/>
    <cellStyle name="SAPBEXaggData 5 2 2" xfId="11537"/>
    <cellStyle name="SAPBEXaggData 5 2 2 2" xfId="13995"/>
    <cellStyle name="SAPBEXaggData 5 2 3" xfId="12811"/>
    <cellStyle name="SAPBEXaggData 5 3" xfId="9626"/>
    <cellStyle name="SAPBEXaggData 5 3 2" xfId="13166"/>
    <cellStyle name="SAPBEXaggData 5 4" xfId="12439"/>
    <cellStyle name="SAPBEXaggData 6" xfId="8225"/>
    <cellStyle name="SAPBEXaggData 6 2" xfId="9038"/>
    <cellStyle name="SAPBEXaggData 6 2 2" xfId="11442"/>
    <cellStyle name="SAPBEXaggData 6 2 2 2" xfId="13937"/>
    <cellStyle name="SAPBEXaggData 6 2 3" xfId="12751"/>
    <cellStyle name="SAPBEXaggData 6 3" xfId="9531"/>
    <cellStyle name="SAPBEXaggData 6 3 2" xfId="13107"/>
    <cellStyle name="SAPBEXaggData 6 4" xfId="12380"/>
    <cellStyle name="SAPBEXaggData 7" xfId="8234"/>
    <cellStyle name="SAPBEXaggData 7 2" xfId="9047"/>
    <cellStyle name="SAPBEXaggData 7 2 2" xfId="11451"/>
    <cellStyle name="SAPBEXaggData 7 2 2 2" xfId="13941"/>
    <cellStyle name="SAPBEXaggData 7 2 3" xfId="12755"/>
    <cellStyle name="SAPBEXaggData 7 3" xfId="9540"/>
    <cellStyle name="SAPBEXaggData 7 3 2" xfId="13111"/>
    <cellStyle name="SAPBEXaggData 7 4" xfId="12384"/>
    <cellStyle name="SAPBEXaggData 8" xfId="8304"/>
    <cellStyle name="SAPBEXaggData 8 2" xfId="9116"/>
    <cellStyle name="SAPBEXaggData 8 2 2" xfId="11518"/>
    <cellStyle name="SAPBEXaggData 8 2 2 2" xfId="13981"/>
    <cellStyle name="SAPBEXaggData 8 2 3" xfId="12797"/>
    <cellStyle name="SAPBEXaggData 8 3" xfId="9607"/>
    <cellStyle name="SAPBEXaggData 8 3 2" xfId="13152"/>
    <cellStyle name="SAPBEXaggData 8 4" xfId="12425"/>
    <cellStyle name="SAPBEXaggData 9" xfId="8017"/>
    <cellStyle name="SAPBEXaggData 9 2" xfId="8889"/>
    <cellStyle name="SAPBEXaggData 9 2 2" xfId="11299"/>
    <cellStyle name="SAPBEXaggData 9 2 2 2" xfId="13874"/>
    <cellStyle name="SAPBEXaggData 9 2 3" xfId="12683"/>
    <cellStyle name="SAPBEXaggData 9 3" xfId="9387"/>
    <cellStyle name="SAPBEXaggData 9 3 2" xfId="13043"/>
    <cellStyle name="SAPBEXaggData 9 4" xfId="12317"/>
    <cellStyle name="SAPBEXaggDataEmph" xfId="93"/>
    <cellStyle name="SAPBEXaggDataEmph 2" xfId="9871"/>
    <cellStyle name="SAPBEXaggDataEmph 2 2" xfId="13372"/>
    <cellStyle name="SAPBEXaggDataEmph 3" xfId="10613"/>
    <cellStyle name="SAPBEXaggItem" xfId="94"/>
    <cellStyle name="SAPBEXaggItem 10" xfId="8241"/>
    <cellStyle name="SAPBEXaggItem 10 2" xfId="9054"/>
    <cellStyle name="SAPBEXaggItem 10 2 2" xfId="11458"/>
    <cellStyle name="SAPBEXaggItem 10 2 2 2" xfId="13946"/>
    <cellStyle name="SAPBEXaggItem 10 2 3" xfId="12760"/>
    <cellStyle name="SAPBEXaggItem 10 3" xfId="9547"/>
    <cellStyle name="SAPBEXaggItem 10 3 2" xfId="13117"/>
    <cellStyle name="SAPBEXaggItem 10 4" xfId="12389"/>
    <cellStyle name="SAPBEXaggItem 11" xfId="8267"/>
    <cellStyle name="SAPBEXaggItem 11 2" xfId="9080"/>
    <cellStyle name="SAPBEXaggItem 11 2 2" xfId="11484"/>
    <cellStyle name="SAPBEXaggItem 11 2 2 2" xfId="13960"/>
    <cellStyle name="SAPBEXaggItem 11 2 3" xfId="12774"/>
    <cellStyle name="SAPBEXaggItem 11 3" xfId="9573"/>
    <cellStyle name="SAPBEXaggItem 11 3 2" xfId="13131"/>
    <cellStyle name="SAPBEXaggItem 11 4" xfId="12403"/>
    <cellStyle name="SAPBEXaggItem 12" xfId="1207"/>
    <cellStyle name="SAPBEXaggItem 12 2" xfId="10317"/>
    <cellStyle name="SAPBEXaggItem 12 2 2" xfId="13642"/>
    <cellStyle name="SAPBEXaggItem 12 3" xfId="12122"/>
    <cellStyle name="SAPBEXaggItem 13" xfId="8757"/>
    <cellStyle name="SAPBEXaggItem 13 2" xfId="12632"/>
    <cellStyle name="SAPBEXaggItem 14" xfId="9872"/>
    <cellStyle name="SAPBEXaggItem 14 2" xfId="13373"/>
    <cellStyle name="SAPBEXaggItem 15" xfId="10436"/>
    <cellStyle name="SAPBEXaggItem 2" xfId="348"/>
    <cellStyle name="SAPBEXaggItem 2 10" xfId="1281"/>
    <cellStyle name="SAPBEXaggItem 2 10 2" xfId="10327"/>
    <cellStyle name="SAPBEXaggItem 2 10 2 2" xfId="13651"/>
    <cellStyle name="SAPBEXaggItem 2 10 3" xfId="12132"/>
    <cellStyle name="SAPBEXaggItem 2 11" xfId="7776"/>
    <cellStyle name="SAPBEXaggItem 2 11 2" xfId="10842"/>
    <cellStyle name="SAPBEXaggItem 2 11 2 2" xfId="13786"/>
    <cellStyle name="SAPBEXaggItem 2 11 3" xfId="12268"/>
    <cellStyle name="SAPBEXaggItem 2 12" xfId="8919"/>
    <cellStyle name="SAPBEXaggItem 2 12 2" xfId="12698"/>
    <cellStyle name="SAPBEXaggItem 2 13" xfId="10839"/>
    <cellStyle name="SAPBEXaggItem 2 2" xfId="8010"/>
    <cellStyle name="SAPBEXaggItem 2 2 2" xfId="8882"/>
    <cellStyle name="SAPBEXaggItem 2 2 2 2" xfId="11292"/>
    <cellStyle name="SAPBEXaggItem 2 2 2 2 2" xfId="13867"/>
    <cellStyle name="SAPBEXaggItem 2 2 2 3" xfId="12676"/>
    <cellStyle name="SAPBEXaggItem 2 2 3" xfId="9380"/>
    <cellStyle name="SAPBEXaggItem 2 2 3 2" xfId="13036"/>
    <cellStyle name="SAPBEXaggItem 2 2 4" xfId="12310"/>
    <cellStyle name="SAPBEXaggItem 2 3" xfId="8018"/>
    <cellStyle name="SAPBEXaggItem 2 3 2" xfId="8890"/>
    <cellStyle name="SAPBEXaggItem 2 3 2 2" xfId="11300"/>
    <cellStyle name="SAPBEXaggItem 2 3 2 2 2" xfId="13875"/>
    <cellStyle name="SAPBEXaggItem 2 3 2 3" xfId="12684"/>
    <cellStyle name="SAPBEXaggItem 2 3 3" xfId="9388"/>
    <cellStyle name="SAPBEXaggItem 2 3 3 2" xfId="13044"/>
    <cellStyle name="SAPBEXaggItem 2 3 4" xfId="12318"/>
    <cellStyle name="SAPBEXaggItem 2 4" xfId="8313"/>
    <cellStyle name="SAPBEXaggItem 2 4 2" xfId="9125"/>
    <cellStyle name="SAPBEXaggItem 2 4 2 2" xfId="11527"/>
    <cellStyle name="SAPBEXaggItem 2 4 2 2 2" xfId="13988"/>
    <cellStyle name="SAPBEXaggItem 2 4 2 3" xfId="12804"/>
    <cellStyle name="SAPBEXaggItem 2 4 3" xfId="9616"/>
    <cellStyle name="SAPBEXaggItem 2 4 3 2" xfId="13159"/>
    <cellStyle name="SAPBEXaggItem 2 4 4" xfId="12432"/>
    <cellStyle name="SAPBEXaggItem 2 5" xfId="8336"/>
    <cellStyle name="SAPBEXaggItem 2 5 2" xfId="9148"/>
    <cellStyle name="SAPBEXaggItem 2 5 2 2" xfId="11550"/>
    <cellStyle name="SAPBEXaggItem 2 5 2 2 2" xfId="14004"/>
    <cellStyle name="SAPBEXaggItem 2 5 2 3" xfId="12820"/>
    <cellStyle name="SAPBEXaggItem 2 5 3" xfId="9639"/>
    <cellStyle name="SAPBEXaggItem 2 5 3 2" xfId="13175"/>
    <cellStyle name="SAPBEXaggItem 2 5 4" xfId="12448"/>
    <cellStyle name="SAPBEXaggItem 2 6" xfId="8307"/>
    <cellStyle name="SAPBEXaggItem 2 6 2" xfId="9119"/>
    <cellStyle name="SAPBEXaggItem 2 6 2 2" xfId="11521"/>
    <cellStyle name="SAPBEXaggItem 2 6 2 2 2" xfId="13983"/>
    <cellStyle name="SAPBEXaggItem 2 6 2 3" xfId="12799"/>
    <cellStyle name="SAPBEXaggItem 2 6 3" xfId="9610"/>
    <cellStyle name="SAPBEXaggItem 2 6 3 2" xfId="13154"/>
    <cellStyle name="SAPBEXaggItem 2 6 4" xfId="12427"/>
    <cellStyle name="SAPBEXaggItem 2 7" xfId="8239"/>
    <cellStyle name="SAPBEXaggItem 2 7 2" xfId="9052"/>
    <cellStyle name="SAPBEXaggItem 2 7 2 2" xfId="11456"/>
    <cellStyle name="SAPBEXaggItem 2 7 2 2 2" xfId="13944"/>
    <cellStyle name="SAPBEXaggItem 2 7 2 3" xfId="12758"/>
    <cellStyle name="SAPBEXaggItem 2 7 3" xfId="9545"/>
    <cellStyle name="SAPBEXaggItem 2 7 3 2" xfId="13115"/>
    <cellStyle name="SAPBEXaggItem 2 7 4" xfId="12387"/>
    <cellStyle name="SAPBEXaggItem 2 8" xfId="8207"/>
    <cellStyle name="SAPBEXaggItem 2 8 2" xfId="9020"/>
    <cellStyle name="SAPBEXaggItem 2 8 2 2" xfId="11424"/>
    <cellStyle name="SAPBEXaggItem 2 8 2 2 2" xfId="13931"/>
    <cellStyle name="SAPBEXaggItem 2 8 2 3" xfId="12745"/>
    <cellStyle name="SAPBEXaggItem 2 8 3" xfId="9513"/>
    <cellStyle name="SAPBEXaggItem 2 8 3 2" xfId="13101"/>
    <cellStyle name="SAPBEXaggItem 2 8 4" xfId="12374"/>
    <cellStyle name="SAPBEXaggItem 2 9" xfId="8131"/>
    <cellStyle name="SAPBEXaggItem 2 9 2" xfId="8951"/>
    <cellStyle name="SAPBEXaggItem 2 9 2 2" xfId="11356"/>
    <cellStyle name="SAPBEXaggItem 2 9 2 2 2" xfId="13899"/>
    <cellStyle name="SAPBEXaggItem 2 9 2 3" xfId="12712"/>
    <cellStyle name="SAPBEXaggItem 2 9 3" xfId="9445"/>
    <cellStyle name="SAPBEXaggItem 2 9 3 2" xfId="13069"/>
    <cellStyle name="SAPBEXaggItem 2 9 4" xfId="12343"/>
    <cellStyle name="SAPBEXaggItem 3" xfId="965"/>
    <cellStyle name="SAPBEXaggItem 3 10" xfId="7949"/>
    <cellStyle name="SAPBEXaggItem 3 10 2" xfId="10857"/>
    <cellStyle name="SAPBEXaggItem 3 10 2 2" xfId="13794"/>
    <cellStyle name="SAPBEXaggItem 3 10 3" xfId="12280"/>
    <cellStyle name="SAPBEXaggItem 3 11" xfId="8853"/>
    <cellStyle name="SAPBEXaggItem 3 11 2" xfId="11263"/>
    <cellStyle name="SAPBEXaggItem 3 11 2 2" xfId="13838"/>
    <cellStyle name="SAPBEXaggItem 3 11 3" xfId="12647"/>
    <cellStyle name="SAPBEXaggItem 3 12" xfId="9351"/>
    <cellStyle name="SAPBEXaggItem 3 12 2" xfId="13007"/>
    <cellStyle name="SAPBEXaggItem 3 13" xfId="10291"/>
    <cellStyle name="SAPBEXaggItem 3 13 2" xfId="13633"/>
    <cellStyle name="SAPBEXaggItem 3 14" xfId="10465"/>
    <cellStyle name="SAPBEXaggItem 3 2" xfId="1067"/>
    <cellStyle name="SAPBEXaggItem 3 2 2" xfId="8370"/>
    <cellStyle name="SAPBEXaggItem 3 2 2 2" xfId="11016"/>
    <cellStyle name="SAPBEXaggItem 3 2 2 2 2" xfId="13817"/>
    <cellStyle name="SAPBEXaggItem 3 2 2 3" xfId="12474"/>
    <cellStyle name="SAPBEXaggItem 3 2 3" xfId="9182"/>
    <cellStyle name="SAPBEXaggItem 3 2 3 2" xfId="11584"/>
    <cellStyle name="SAPBEXaggItem 3 2 3 2 2" xfId="14030"/>
    <cellStyle name="SAPBEXaggItem 3 2 3 3" xfId="12846"/>
    <cellStyle name="SAPBEXaggItem 3 2 4" xfId="9673"/>
    <cellStyle name="SAPBEXaggItem 3 2 4 2" xfId="13201"/>
    <cellStyle name="SAPBEXaggItem 3 2 5" xfId="11753"/>
    <cellStyle name="SAPBEXaggItem 3 3" xfId="8400"/>
    <cellStyle name="SAPBEXaggItem 3 3 2" xfId="9212"/>
    <cellStyle name="SAPBEXaggItem 3 3 2 2" xfId="11614"/>
    <cellStyle name="SAPBEXaggItem 3 3 2 2 2" xfId="14057"/>
    <cellStyle name="SAPBEXaggItem 3 3 2 3" xfId="12873"/>
    <cellStyle name="SAPBEXaggItem 3 3 3" xfId="9703"/>
    <cellStyle name="SAPBEXaggItem 3 3 3 2" xfId="13228"/>
    <cellStyle name="SAPBEXaggItem 3 3 4" xfId="12501"/>
    <cellStyle name="SAPBEXaggItem 3 4" xfId="8419"/>
    <cellStyle name="SAPBEXaggItem 3 4 2" xfId="9231"/>
    <cellStyle name="SAPBEXaggItem 3 4 2 2" xfId="11633"/>
    <cellStyle name="SAPBEXaggItem 3 4 2 2 2" xfId="14076"/>
    <cellStyle name="SAPBEXaggItem 3 4 2 3" xfId="12892"/>
    <cellStyle name="SAPBEXaggItem 3 4 3" xfId="9722"/>
    <cellStyle name="SAPBEXaggItem 3 4 3 2" xfId="13247"/>
    <cellStyle name="SAPBEXaggItem 3 4 4" xfId="12520"/>
    <cellStyle name="SAPBEXaggItem 3 5" xfId="8439"/>
    <cellStyle name="SAPBEXaggItem 3 5 2" xfId="9251"/>
    <cellStyle name="SAPBEXaggItem 3 5 2 2" xfId="11653"/>
    <cellStyle name="SAPBEXaggItem 3 5 2 2 2" xfId="14094"/>
    <cellStyle name="SAPBEXaggItem 3 5 2 3" xfId="12910"/>
    <cellStyle name="SAPBEXaggItem 3 5 3" xfId="9742"/>
    <cellStyle name="SAPBEXaggItem 3 5 3 2" xfId="13265"/>
    <cellStyle name="SAPBEXaggItem 3 5 4" xfId="12538"/>
    <cellStyle name="SAPBEXaggItem 3 6" xfId="8457"/>
    <cellStyle name="SAPBEXaggItem 3 6 2" xfId="9269"/>
    <cellStyle name="SAPBEXaggItem 3 6 2 2" xfId="11671"/>
    <cellStyle name="SAPBEXaggItem 3 6 2 2 2" xfId="14112"/>
    <cellStyle name="SAPBEXaggItem 3 6 2 3" xfId="12928"/>
    <cellStyle name="SAPBEXaggItem 3 6 3" xfId="9760"/>
    <cellStyle name="SAPBEXaggItem 3 6 3 2" xfId="13283"/>
    <cellStyle name="SAPBEXaggItem 3 6 4" xfId="12556"/>
    <cellStyle name="SAPBEXaggItem 3 7" xfId="8475"/>
    <cellStyle name="SAPBEXaggItem 3 7 2" xfId="9287"/>
    <cellStyle name="SAPBEXaggItem 3 7 2 2" xfId="11689"/>
    <cellStyle name="SAPBEXaggItem 3 7 2 2 2" xfId="14130"/>
    <cellStyle name="SAPBEXaggItem 3 7 2 3" xfId="12946"/>
    <cellStyle name="SAPBEXaggItem 3 7 3" xfId="9778"/>
    <cellStyle name="SAPBEXaggItem 3 7 3 2" xfId="13301"/>
    <cellStyle name="SAPBEXaggItem 3 7 4" xfId="12574"/>
    <cellStyle name="SAPBEXaggItem 3 8" xfId="8494"/>
    <cellStyle name="SAPBEXaggItem 3 8 2" xfId="9306"/>
    <cellStyle name="SAPBEXaggItem 3 8 2 2" xfId="11708"/>
    <cellStyle name="SAPBEXaggItem 3 8 2 2 2" xfId="14148"/>
    <cellStyle name="SAPBEXaggItem 3 8 2 3" xfId="12964"/>
    <cellStyle name="SAPBEXaggItem 3 8 3" xfId="9797"/>
    <cellStyle name="SAPBEXaggItem 3 8 3 2" xfId="13319"/>
    <cellStyle name="SAPBEXaggItem 3 8 4" xfId="12592"/>
    <cellStyle name="SAPBEXaggItem 3 9" xfId="8511"/>
    <cellStyle name="SAPBEXaggItem 3 9 2" xfId="9323"/>
    <cellStyle name="SAPBEXaggItem 3 9 2 2" xfId="11725"/>
    <cellStyle name="SAPBEXaggItem 3 9 2 2 2" xfId="14165"/>
    <cellStyle name="SAPBEXaggItem 3 9 2 3" xfId="12981"/>
    <cellStyle name="SAPBEXaggItem 3 9 3" xfId="9814"/>
    <cellStyle name="SAPBEXaggItem 3 9 3 2" xfId="13336"/>
    <cellStyle name="SAPBEXaggItem 3 9 4" xfId="12609"/>
    <cellStyle name="SAPBEXaggItem 4" xfId="1051"/>
    <cellStyle name="SAPBEXaggItem 4 2" xfId="8006"/>
    <cellStyle name="SAPBEXaggItem 4 2 2" xfId="10866"/>
    <cellStyle name="SAPBEXaggItem 4 2 2 2" xfId="13802"/>
    <cellStyle name="SAPBEXaggItem 4 2 3" xfId="12306"/>
    <cellStyle name="SAPBEXaggItem 4 3" xfId="8878"/>
    <cellStyle name="SAPBEXaggItem 4 3 2" xfId="11288"/>
    <cellStyle name="SAPBEXaggItem 4 3 2 2" xfId="13863"/>
    <cellStyle name="SAPBEXaggItem 4 3 3" xfId="12672"/>
    <cellStyle name="SAPBEXaggItem 4 4" xfId="9376"/>
    <cellStyle name="SAPBEXaggItem 4 4 2" xfId="13032"/>
    <cellStyle name="SAPBEXaggItem 4 5" xfId="10507"/>
    <cellStyle name="SAPBEXaggItem 5" xfId="1038"/>
    <cellStyle name="SAPBEXaggItem 5 2" xfId="8343"/>
    <cellStyle name="SAPBEXaggItem 5 2 2" xfId="11008"/>
    <cellStyle name="SAPBEXaggItem 5 2 2 2" xfId="13815"/>
    <cellStyle name="SAPBEXaggItem 5 2 3" xfId="12453"/>
    <cellStyle name="SAPBEXaggItem 5 3" xfId="9155"/>
    <cellStyle name="SAPBEXaggItem 5 3 2" xfId="11557"/>
    <cellStyle name="SAPBEXaggItem 5 3 2 2" xfId="14009"/>
    <cellStyle name="SAPBEXaggItem 5 3 3" xfId="12825"/>
    <cellStyle name="SAPBEXaggItem 5 4" xfId="9646"/>
    <cellStyle name="SAPBEXaggItem 5 4 2" xfId="13180"/>
    <cellStyle name="SAPBEXaggItem 5 5" xfId="10883"/>
    <cellStyle name="SAPBEXaggItem 6" xfId="1023"/>
    <cellStyle name="SAPBEXaggItem 6 2" xfId="8158"/>
    <cellStyle name="SAPBEXaggItem 6 2 2" xfId="10918"/>
    <cellStyle name="SAPBEXaggItem 6 2 2 2" xfId="13806"/>
    <cellStyle name="SAPBEXaggItem 6 2 3" xfId="12355"/>
    <cellStyle name="SAPBEXaggItem 6 3" xfId="8976"/>
    <cellStyle name="SAPBEXaggItem 6 3 2" xfId="11381"/>
    <cellStyle name="SAPBEXaggItem 6 3 2 2" xfId="13912"/>
    <cellStyle name="SAPBEXaggItem 6 3 3" xfId="12724"/>
    <cellStyle name="SAPBEXaggItem 6 4" xfId="9470"/>
    <cellStyle name="SAPBEXaggItem 6 4 2" xfId="13082"/>
    <cellStyle name="SAPBEXaggItem 6 5" xfId="10778"/>
    <cellStyle name="SAPBEXaggItem 7" xfId="8311"/>
    <cellStyle name="SAPBEXaggItem 7 2" xfId="9123"/>
    <cellStyle name="SAPBEXaggItem 7 2 2" xfId="11525"/>
    <cellStyle name="SAPBEXaggItem 7 2 2 2" xfId="13986"/>
    <cellStyle name="SAPBEXaggItem 7 2 3" xfId="12802"/>
    <cellStyle name="SAPBEXaggItem 7 3" xfId="9614"/>
    <cellStyle name="SAPBEXaggItem 7 3 2" xfId="13157"/>
    <cellStyle name="SAPBEXaggItem 7 4" xfId="12430"/>
    <cellStyle name="SAPBEXaggItem 8" xfId="8185"/>
    <cellStyle name="SAPBEXaggItem 8 2" xfId="8998"/>
    <cellStyle name="SAPBEXaggItem 8 2 2" xfId="11402"/>
    <cellStyle name="SAPBEXaggItem 8 2 2 2" xfId="13925"/>
    <cellStyle name="SAPBEXaggItem 8 2 3" xfId="12738"/>
    <cellStyle name="SAPBEXaggItem 8 3" xfId="9491"/>
    <cellStyle name="SAPBEXaggItem 8 3 2" xfId="13095"/>
    <cellStyle name="SAPBEXaggItem 8 4" xfId="12368"/>
    <cellStyle name="SAPBEXaggItem 9" xfId="8181"/>
    <cellStyle name="SAPBEXaggItem 9 2" xfId="8994"/>
    <cellStyle name="SAPBEXaggItem 9 2 2" xfId="11398"/>
    <cellStyle name="SAPBEXaggItem 9 2 2 2" xfId="13922"/>
    <cellStyle name="SAPBEXaggItem 9 2 3" xfId="12735"/>
    <cellStyle name="SAPBEXaggItem 9 3" xfId="9487"/>
    <cellStyle name="SAPBEXaggItem 9 3 2" xfId="13092"/>
    <cellStyle name="SAPBEXaggItem 9 4" xfId="12365"/>
    <cellStyle name="SAPBEXaggItem_Actuals 2007" xfId="9874"/>
    <cellStyle name="SAPBEXaggItemX" xfId="95"/>
    <cellStyle name="SAPBEXaggItemX 2" xfId="9875"/>
    <cellStyle name="SAPBEXaggItemX 2 2" xfId="13375"/>
    <cellStyle name="SAPBEXaggItemX 3" xfId="10559"/>
    <cellStyle name="SAPBEXchaText" xfId="96"/>
    <cellStyle name="SAPBEXchaText 10" xfId="8118"/>
    <cellStyle name="SAPBEXchaText 10 2" xfId="8942"/>
    <cellStyle name="SAPBEXchaText 10 2 2" xfId="11347"/>
    <cellStyle name="SAPBEXchaText 10 2 2 2" xfId="13895"/>
    <cellStyle name="SAPBEXchaText 10 2 3" xfId="12708"/>
    <cellStyle name="SAPBEXchaText 10 3" xfId="9436"/>
    <cellStyle name="SAPBEXchaText 10 3 2" xfId="13065"/>
    <cellStyle name="SAPBEXchaText 10 4" xfId="12339"/>
    <cellStyle name="SAPBEXchaText 11" xfId="8295"/>
    <cellStyle name="SAPBEXchaText 11 2" xfId="9107"/>
    <cellStyle name="SAPBEXchaText 11 2 2" xfId="11509"/>
    <cellStyle name="SAPBEXchaText 11 2 2 2" xfId="13974"/>
    <cellStyle name="SAPBEXchaText 11 2 3" xfId="12790"/>
    <cellStyle name="SAPBEXchaText 11 3" xfId="9598"/>
    <cellStyle name="SAPBEXchaText 11 3 2" xfId="13145"/>
    <cellStyle name="SAPBEXchaText 11 4" xfId="12418"/>
    <cellStyle name="SAPBEXchaText 12" xfId="1143"/>
    <cellStyle name="SAPBEXchaText 12 2" xfId="10307"/>
    <cellStyle name="SAPBEXchaText 12 2 2" xfId="13637"/>
    <cellStyle name="SAPBEXchaText 12 3" xfId="12118"/>
    <cellStyle name="SAPBEXchaText 13" xfId="9106"/>
    <cellStyle name="SAPBEXchaText 13 2" xfId="12789"/>
    <cellStyle name="SAPBEXchaText 14" xfId="10331"/>
    <cellStyle name="SAPBEXchaText 15" xfId="14700"/>
    <cellStyle name="SAPBEXchaText 2" xfId="349"/>
    <cellStyle name="SAPBEXchaText 2 10" xfId="1280"/>
    <cellStyle name="SAPBEXchaText 2 10 2" xfId="10326"/>
    <cellStyle name="SAPBEXchaText 2 10 2 2" xfId="13650"/>
    <cellStyle name="SAPBEXchaText 2 10 3" xfId="12131"/>
    <cellStyle name="SAPBEXchaText 2 11" xfId="7747"/>
    <cellStyle name="SAPBEXchaText 2 11 2" xfId="10840"/>
    <cellStyle name="SAPBEXchaText 2 11 2 2" xfId="13785"/>
    <cellStyle name="SAPBEXchaText 2 11 3" xfId="12267"/>
    <cellStyle name="SAPBEXchaText 2 12" xfId="8582"/>
    <cellStyle name="SAPBEXchaText 2 12 2" xfId="12625"/>
    <cellStyle name="SAPBEXchaText 2 13" xfId="10690"/>
    <cellStyle name="SAPBEXchaText 2 2" xfId="8011"/>
    <cellStyle name="SAPBEXchaText 2 2 2" xfId="8883"/>
    <cellStyle name="SAPBEXchaText 2 2 2 2" xfId="11293"/>
    <cellStyle name="SAPBEXchaText 2 2 2 2 2" xfId="13868"/>
    <cellStyle name="SAPBEXchaText 2 2 2 3" xfId="12677"/>
    <cellStyle name="SAPBEXchaText 2 2 3" xfId="9381"/>
    <cellStyle name="SAPBEXchaText 2 2 3 2" xfId="13037"/>
    <cellStyle name="SAPBEXchaText 2 2 4" xfId="12311"/>
    <cellStyle name="SAPBEXchaText 2 3" xfId="8347"/>
    <cellStyle name="SAPBEXchaText 2 3 2" xfId="9159"/>
    <cellStyle name="SAPBEXchaText 2 3 2 2" xfId="11561"/>
    <cellStyle name="SAPBEXchaText 2 3 2 2 2" xfId="14012"/>
    <cellStyle name="SAPBEXchaText 2 3 2 3" xfId="12828"/>
    <cellStyle name="SAPBEXchaText 2 3 3" xfId="9650"/>
    <cellStyle name="SAPBEXchaText 2 3 3 2" xfId="13183"/>
    <cellStyle name="SAPBEXchaText 2 3 4" xfId="12456"/>
    <cellStyle name="SAPBEXchaText 2 4" xfId="8333"/>
    <cellStyle name="SAPBEXchaText 2 4 2" xfId="9145"/>
    <cellStyle name="SAPBEXchaText 2 4 2 2" xfId="11547"/>
    <cellStyle name="SAPBEXchaText 2 4 2 2 2" xfId="14002"/>
    <cellStyle name="SAPBEXchaText 2 4 2 3" xfId="12818"/>
    <cellStyle name="SAPBEXchaText 2 4 3" xfId="9636"/>
    <cellStyle name="SAPBEXchaText 2 4 3 2" xfId="13173"/>
    <cellStyle name="SAPBEXchaText 2 4 4" xfId="12446"/>
    <cellStyle name="SAPBEXchaText 2 5" xfId="8180"/>
    <cellStyle name="SAPBEXchaText 2 5 2" xfId="8993"/>
    <cellStyle name="SAPBEXchaText 2 5 2 2" xfId="11397"/>
    <cellStyle name="SAPBEXchaText 2 5 2 2 2" xfId="13921"/>
    <cellStyle name="SAPBEXchaText 2 5 2 3" xfId="12734"/>
    <cellStyle name="SAPBEXchaText 2 5 3" xfId="9486"/>
    <cellStyle name="SAPBEXchaText 2 5 3 2" xfId="13091"/>
    <cellStyle name="SAPBEXchaText 2 5 4" xfId="12364"/>
    <cellStyle name="SAPBEXchaText 2 6" xfId="8022"/>
    <cellStyle name="SAPBEXchaText 2 6 2" xfId="8894"/>
    <cellStyle name="SAPBEXchaText 2 6 2 2" xfId="11304"/>
    <cellStyle name="SAPBEXchaText 2 6 2 2 2" xfId="13879"/>
    <cellStyle name="SAPBEXchaText 2 6 2 3" xfId="12688"/>
    <cellStyle name="SAPBEXchaText 2 6 3" xfId="9392"/>
    <cellStyle name="SAPBEXchaText 2 6 3 2" xfId="13048"/>
    <cellStyle name="SAPBEXchaText 2 6 4" xfId="12322"/>
    <cellStyle name="SAPBEXchaText 2 7" xfId="8255"/>
    <cellStyle name="SAPBEXchaText 2 7 2" xfId="9068"/>
    <cellStyle name="SAPBEXchaText 2 7 2 2" xfId="11472"/>
    <cellStyle name="SAPBEXchaText 2 7 2 2 2" xfId="13955"/>
    <cellStyle name="SAPBEXchaText 2 7 2 3" xfId="12769"/>
    <cellStyle name="SAPBEXchaText 2 7 3" xfId="9561"/>
    <cellStyle name="SAPBEXchaText 2 7 3 2" xfId="13126"/>
    <cellStyle name="SAPBEXchaText 2 7 4" xfId="12398"/>
    <cellStyle name="SAPBEXchaText 2 8" xfId="8116"/>
    <cellStyle name="SAPBEXchaText 2 8 2" xfId="8940"/>
    <cellStyle name="SAPBEXchaText 2 8 2 2" xfId="11345"/>
    <cellStyle name="SAPBEXchaText 2 8 2 2 2" xfId="13893"/>
    <cellStyle name="SAPBEXchaText 2 8 2 3" xfId="12706"/>
    <cellStyle name="SAPBEXchaText 2 8 3" xfId="9434"/>
    <cellStyle name="SAPBEXchaText 2 8 3 2" xfId="13063"/>
    <cellStyle name="SAPBEXchaText 2 8 4" xfId="12337"/>
    <cellStyle name="SAPBEXchaText 2 9" xfId="8242"/>
    <cellStyle name="SAPBEXchaText 2 9 2" xfId="9055"/>
    <cellStyle name="SAPBEXchaText 2 9 2 2" xfId="11459"/>
    <cellStyle name="SAPBEXchaText 2 9 2 2 2" xfId="13947"/>
    <cellStyle name="SAPBEXchaText 2 9 2 3" xfId="12761"/>
    <cellStyle name="SAPBEXchaText 2 9 3" xfId="9548"/>
    <cellStyle name="SAPBEXchaText 2 9 3 2" xfId="13118"/>
    <cellStyle name="SAPBEXchaText 2 9 4" xfId="12390"/>
    <cellStyle name="SAPBEXchaText 3" xfId="350"/>
    <cellStyle name="SAPBEXchaText 3 10" xfId="7950"/>
    <cellStyle name="SAPBEXchaText 3 10 2" xfId="10858"/>
    <cellStyle name="SAPBEXchaText 3 10 2 2" xfId="13795"/>
    <cellStyle name="SAPBEXchaText 3 10 3" xfId="12281"/>
    <cellStyle name="SAPBEXchaText 3 11" xfId="8854"/>
    <cellStyle name="SAPBEXchaText 3 11 2" xfId="11264"/>
    <cellStyle name="SAPBEXchaText 3 11 2 2" xfId="13839"/>
    <cellStyle name="SAPBEXchaText 3 11 3" xfId="12648"/>
    <cellStyle name="SAPBEXchaText 3 12" xfId="9352"/>
    <cellStyle name="SAPBEXchaText 3 12 2" xfId="13008"/>
    <cellStyle name="SAPBEXchaText 3 13" xfId="10051"/>
    <cellStyle name="SAPBEXchaText 3 2" xfId="1065"/>
    <cellStyle name="SAPBEXchaText 3 2 2" xfId="8371"/>
    <cellStyle name="SAPBEXchaText 3 2 2 2" xfId="11017"/>
    <cellStyle name="SAPBEXchaText 3 2 2 2 2" xfId="13818"/>
    <cellStyle name="SAPBEXchaText 3 2 2 3" xfId="12475"/>
    <cellStyle name="SAPBEXchaText 3 2 3" xfId="9183"/>
    <cellStyle name="SAPBEXchaText 3 2 3 2" xfId="11585"/>
    <cellStyle name="SAPBEXchaText 3 2 3 2 2" xfId="14031"/>
    <cellStyle name="SAPBEXchaText 3 2 3 3" xfId="12847"/>
    <cellStyle name="SAPBEXchaText 3 2 4" xfId="9674"/>
    <cellStyle name="SAPBEXchaText 3 2 4 2" xfId="13202"/>
    <cellStyle name="SAPBEXchaText 3 2 5" xfId="10299"/>
    <cellStyle name="SAPBEXchaText 3 3" xfId="8401"/>
    <cellStyle name="SAPBEXchaText 3 3 2" xfId="9213"/>
    <cellStyle name="SAPBEXchaText 3 3 2 2" xfId="11615"/>
    <cellStyle name="SAPBEXchaText 3 3 2 2 2" xfId="14058"/>
    <cellStyle name="SAPBEXchaText 3 3 2 3" xfId="12874"/>
    <cellStyle name="SAPBEXchaText 3 3 3" xfId="9704"/>
    <cellStyle name="SAPBEXchaText 3 3 3 2" xfId="13229"/>
    <cellStyle name="SAPBEXchaText 3 3 4" xfId="12502"/>
    <cellStyle name="SAPBEXchaText 3 4" xfId="8420"/>
    <cellStyle name="SAPBEXchaText 3 4 2" xfId="9232"/>
    <cellStyle name="SAPBEXchaText 3 4 2 2" xfId="11634"/>
    <cellStyle name="SAPBEXchaText 3 4 2 2 2" xfId="14077"/>
    <cellStyle name="SAPBEXchaText 3 4 2 3" xfId="12893"/>
    <cellStyle name="SAPBEXchaText 3 4 3" xfId="9723"/>
    <cellStyle name="SAPBEXchaText 3 4 3 2" xfId="13248"/>
    <cellStyle name="SAPBEXchaText 3 4 4" xfId="12521"/>
    <cellStyle name="SAPBEXchaText 3 5" xfId="8440"/>
    <cellStyle name="SAPBEXchaText 3 5 2" xfId="9252"/>
    <cellStyle name="SAPBEXchaText 3 5 2 2" xfId="11654"/>
    <cellStyle name="SAPBEXchaText 3 5 2 2 2" xfId="14095"/>
    <cellStyle name="SAPBEXchaText 3 5 2 3" xfId="12911"/>
    <cellStyle name="SAPBEXchaText 3 5 3" xfId="9743"/>
    <cellStyle name="SAPBEXchaText 3 5 3 2" xfId="13266"/>
    <cellStyle name="SAPBEXchaText 3 5 4" xfId="12539"/>
    <cellStyle name="SAPBEXchaText 3 6" xfId="8458"/>
    <cellStyle name="SAPBEXchaText 3 6 2" xfId="9270"/>
    <cellStyle name="SAPBEXchaText 3 6 2 2" xfId="11672"/>
    <cellStyle name="SAPBEXchaText 3 6 2 2 2" xfId="14113"/>
    <cellStyle name="SAPBEXchaText 3 6 2 3" xfId="12929"/>
    <cellStyle name="SAPBEXchaText 3 6 3" xfId="9761"/>
    <cellStyle name="SAPBEXchaText 3 6 3 2" xfId="13284"/>
    <cellStyle name="SAPBEXchaText 3 6 4" xfId="12557"/>
    <cellStyle name="SAPBEXchaText 3 7" xfId="8476"/>
    <cellStyle name="SAPBEXchaText 3 7 2" xfId="9288"/>
    <cellStyle name="SAPBEXchaText 3 7 2 2" xfId="11690"/>
    <cellStyle name="SAPBEXchaText 3 7 2 2 2" xfId="14131"/>
    <cellStyle name="SAPBEXchaText 3 7 2 3" xfId="12947"/>
    <cellStyle name="SAPBEXchaText 3 7 3" xfId="9779"/>
    <cellStyle name="SAPBEXchaText 3 7 3 2" xfId="13302"/>
    <cellStyle name="SAPBEXchaText 3 7 4" xfId="12575"/>
    <cellStyle name="SAPBEXchaText 3 8" xfId="8495"/>
    <cellStyle name="SAPBEXchaText 3 8 2" xfId="9307"/>
    <cellStyle name="SAPBEXchaText 3 8 2 2" xfId="11709"/>
    <cellStyle name="SAPBEXchaText 3 8 2 2 2" xfId="14149"/>
    <cellStyle name="SAPBEXchaText 3 8 2 3" xfId="12965"/>
    <cellStyle name="SAPBEXchaText 3 8 3" xfId="9798"/>
    <cellStyle name="SAPBEXchaText 3 8 3 2" xfId="13320"/>
    <cellStyle name="SAPBEXchaText 3 8 4" xfId="12593"/>
    <cellStyle name="SAPBEXchaText 3 9" xfId="8512"/>
    <cellStyle name="SAPBEXchaText 3 9 2" xfId="9324"/>
    <cellStyle name="SAPBEXchaText 3 9 2 2" xfId="11726"/>
    <cellStyle name="SAPBEXchaText 3 9 2 2 2" xfId="14166"/>
    <cellStyle name="SAPBEXchaText 3 9 2 3" xfId="12982"/>
    <cellStyle name="SAPBEXchaText 3 9 3" xfId="9815"/>
    <cellStyle name="SAPBEXchaText 3 9 3 2" xfId="13337"/>
    <cellStyle name="SAPBEXchaText 3 9 4" xfId="12610"/>
    <cellStyle name="SAPBEXchaText 4" xfId="1052"/>
    <cellStyle name="SAPBEXchaText 4 2" xfId="8003"/>
    <cellStyle name="SAPBEXchaText 4 2 2" xfId="10863"/>
    <cellStyle name="SAPBEXchaText 4 2 2 2" xfId="13799"/>
    <cellStyle name="SAPBEXchaText 4 2 3" xfId="12303"/>
    <cellStyle name="SAPBEXchaText 4 3" xfId="8875"/>
    <cellStyle name="SAPBEXchaText 4 3 2" xfId="11285"/>
    <cellStyle name="SAPBEXchaText 4 3 2 2" xfId="13860"/>
    <cellStyle name="SAPBEXchaText 4 3 3" xfId="12669"/>
    <cellStyle name="SAPBEXchaText 4 4" xfId="9373"/>
    <cellStyle name="SAPBEXchaText 4 4 2" xfId="13029"/>
    <cellStyle name="SAPBEXchaText 4 5" xfId="11890"/>
    <cellStyle name="SAPBEXchaText 5" xfId="1039"/>
    <cellStyle name="SAPBEXchaText 5 2" xfId="8318"/>
    <cellStyle name="SAPBEXchaText 5 2 2" xfId="10998"/>
    <cellStyle name="SAPBEXchaText 5 2 2 2" xfId="13812"/>
    <cellStyle name="SAPBEXchaText 5 2 3" xfId="12435"/>
    <cellStyle name="SAPBEXchaText 5 3" xfId="9130"/>
    <cellStyle name="SAPBEXchaText 5 3 2" xfId="11532"/>
    <cellStyle name="SAPBEXchaText 5 3 2 2" xfId="13991"/>
    <cellStyle name="SAPBEXchaText 5 3 3" xfId="12807"/>
    <cellStyle name="SAPBEXchaText 5 4" xfId="9621"/>
    <cellStyle name="SAPBEXchaText 5 4 2" xfId="13162"/>
    <cellStyle name="SAPBEXchaText 5 5" xfId="11752"/>
    <cellStyle name="SAPBEXchaText 6" xfId="1024"/>
    <cellStyle name="SAPBEXchaText 6 2" xfId="8167"/>
    <cellStyle name="SAPBEXchaText 6 2 2" xfId="10925"/>
    <cellStyle name="SAPBEXchaText 6 2 2 2" xfId="13808"/>
    <cellStyle name="SAPBEXchaText 6 2 3" xfId="12359"/>
    <cellStyle name="SAPBEXchaText 6 3" xfId="8985"/>
    <cellStyle name="SAPBEXchaText 6 3 2" xfId="11390"/>
    <cellStyle name="SAPBEXchaText 6 3 2 2" xfId="13916"/>
    <cellStyle name="SAPBEXchaText 6 3 3" xfId="12728"/>
    <cellStyle name="SAPBEXchaText 6 4" xfId="9479"/>
    <cellStyle name="SAPBEXchaText 6 4 2" xfId="13086"/>
    <cellStyle name="SAPBEXchaText 6 5" xfId="10427"/>
    <cellStyle name="SAPBEXchaText 7" xfId="1119"/>
    <cellStyle name="SAPBEXchaText 7 2" xfId="8280"/>
    <cellStyle name="SAPBEXchaText 7 2 2" xfId="10983"/>
    <cellStyle name="SAPBEXchaText 7 2 2 2" xfId="13810"/>
    <cellStyle name="SAPBEXchaText 7 2 3" xfId="12412"/>
    <cellStyle name="SAPBEXchaText 7 3" xfId="9093"/>
    <cellStyle name="SAPBEXchaText 7 3 2" xfId="11497"/>
    <cellStyle name="SAPBEXchaText 7 3 2 2" xfId="13968"/>
    <cellStyle name="SAPBEXchaText 7 3 3" xfId="12782"/>
    <cellStyle name="SAPBEXchaText 7 4" xfId="9586"/>
    <cellStyle name="SAPBEXchaText 7 4 2" xfId="13139"/>
    <cellStyle name="SAPBEXchaText 7 5" xfId="11898"/>
    <cellStyle name="SAPBEXchaText 8" xfId="8259"/>
    <cellStyle name="SAPBEXchaText 8 2" xfId="9072"/>
    <cellStyle name="SAPBEXchaText 8 2 2" xfId="11476"/>
    <cellStyle name="SAPBEXchaText 8 2 2 2" xfId="13957"/>
    <cellStyle name="SAPBEXchaText 8 2 3" xfId="12771"/>
    <cellStyle name="SAPBEXchaText 8 3" xfId="9565"/>
    <cellStyle name="SAPBEXchaText 8 3 2" xfId="13128"/>
    <cellStyle name="SAPBEXchaText 8 4" xfId="12400"/>
    <cellStyle name="SAPBEXchaText 9" xfId="8139"/>
    <cellStyle name="SAPBEXchaText 9 2" xfId="8959"/>
    <cellStyle name="SAPBEXchaText 9 2 2" xfId="11364"/>
    <cellStyle name="SAPBEXchaText 9 2 2 2" xfId="13903"/>
    <cellStyle name="SAPBEXchaText 9 2 3" xfId="12716"/>
    <cellStyle name="SAPBEXchaText 9 3" xfId="9453"/>
    <cellStyle name="SAPBEXchaText 9 3 2" xfId="13073"/>
    <cellStyle name="SAPBEXchaText 9 4" xfId="12347"/>
    <cellStyle name="SAPBEXchaText_Actuals 2007" xfId="9877"/>
    <cellStyle name="SAPBEXexcBad7" xfId="97"/>
    <cellStyle name="SAPBEXexcBad7 2" xfId="9878"/>
    <cellStyle name="SAPBEXexcBad7 2 2" xfId="13377"/>
    <cellStyle name="SAPBEXexcBad7 3" xfId="10696"/>
    <cellStyle name="SAPBEXexcBad8" xfId="98"/>
    <cellStyle name="SAPBEXexcBad8 2" xfId="9879"/>
    <cellStyle name="SAPBEXexcBad8 2 2" xfId="13378"/>
    <cellStyle name="SAPBEXexcBad8 3" xfId="10365"/>
    <cellStyle name="SAPBEXexcBad9" xfId="99"/>
    <cellStyle name="SAPBEXexcBad9 2" xfId="9880"/>
    <cellStyle name="SAPBEXexcBad9 2 2" xfId="13379"/>
    <cellStyle name="SAPBEXexcBad9 3" xfId="10820"/>
    <cellStyle name="SAPBEXexcCritical4" xfId="100"/>
    <cellStyle name="SAPBEXexcCritical4 2" xfId="9881"/>
    <cellStyle name="SAPBEXexcCritical4 2 2" xfId="13380"/>
    <cellStyle name="SAPBEXexcCritical4 3" xfId="11764"/>
    <cellStyle name="SAPBEXexcCritical5" xfId="101"/>
    <cellStyle name="SAPBEXexcCritical5 2" xfId="9882"/>
    <cellStyle name="SAPBEXexcCritical5 2 2" xfId="13381"/>
    <cellStyle name="SAPBEXexcCritical5 3" xfId="10701"/>
    <cellStyle name="SAPBEXexcCritical6" xfId="102"/>
    <cellStyle name="SAPBEXexcCritical6 2" xfId="9883"/>
    <cellStyle name="SAPBEXexcCritical6 2 2" xfId="13382"/>
    <cellStyle name="SAPBEXexcCritical6 3" xfId="10526"/>
    <cellStyle name="SAPBEXexcGood1" xfId="103"/>
    <cellStyle name="SAPBEXexcGood1 2" xfId="9884"/>
    <cellStyle name="SAPBEXexcGood1 2 2" xfId="13383"/>
    <cellStyle name="SAPBEXexcGood1 3" xfId="10522"/>
    <cellStyle name="SAPBEXexcGood2" xfId="104"/>
    <cellStyle name="SAPBEXexcGood2 2" xfId="9885"/>
    <cellStyle name="SAPBEXexcGood2 2 2" xfId="13384"/>
    <cellStyle name="SAPBEXexcGood2 3" xfId="10634"/>
    <cellStyle name="SAPBEXexcGood3" xfId="105"/>
    <cellStyle name="SAPBEXexcGood3 2" xfId="9886"/>
    <cellStyle name="SAPBEXexcGood3 2 2" xfId="13385"/>
    <cellStyle name="SAPBEXexcGood3 3" xfId="10785"/>
    <cellStyle name="SAPBEXfilterDrill" xfId="106"/>
    <cellStyle name="SAPBEXfilterDrill 2" xfId="351"/>
    <cellStyle name="SAPBEXfilterItem" xfId="107"/>
    <cellStyle name="SAPBEXfilterItem 2" xfId="352"/>
    <cellStyle name="SAPBEXfilterItem 3" xfId="966"/>
    <cellStyle name="SAPBEXfilterItem 3 2" xfId="1063"/>
    <cellStyle name="SAPBEXfilterItem 4" xfId="1064"/>
    <cellStyle name="SAPBEXfilterItem 5" xfId="1061"/>
    <cellStyle name="SAPBEXfilterItem 6" xfId="1068"/>
    <cellStyle name="SAPBEXfilterItem_Actuals 2007" xfId="9887"/>
    <cellStyle name="SAPBEXfilterText" xfId="108"/>
    <cellStyle name="SAPBEXfilterText 10" xfId="353"/>
    <cellStyle name="SAPBEXfilterText 10 2" xfId="354"/>
    <cellStyle name="SAPBEXfilterText 11" xfId="355"/>
    <cellStyle name="SAPBEXfilterText 2" xfId="109"/>
    <cellStyle name="SAPBEXfilterText 2 2" xfId="356"/>
    <cellStyle name="SAPBEXfilterText 2 3" xfId="357"/>
    <cellStyle name="SAPBEXfilterText 2 4" xfId="358"/>
    <cellStyle name="SAPBEXfilterText 3" xfId="359"/>
    <cellStyle name="SAPBEXfilterText 3 2" xfId="360"/>
    <cellStyle name="SAPBEXfilterText 4" xfId="361"/>
    <cellStyle name="SAPBEXfilterText 4 2" xfId="362"/>
    <cellStyle name="SAPBEXfilterText 5" xfId="363"/>
    <cellStyle name="SAPBEXfilterText 5 2" xfId="364"/>
    <cellStyle name="SAPBEXfilterText 6" xfId="365"/>
    <cellStyle name="SAPBEXfilterText 6 2" xfId="366"/>
    <cellStyle name="SAPBEXfilterText 7" xfId="367"/>
    <cellStyle name="SAPBEXfilterText 7 2" xfId="368"/>
    <cellStyle name="SAPBEXfilterText 8" xfId="369"/>
    <cellStyle name="SAPBEXfilterText 8 2" xfId="370"/>
    <cellStyle name="SAPBEXfilterText 9" xfId="371"/>
    <cellStyle name="SAPBEXfilterText 9 2" xfId="372"/>
    <cellStyle name="SAPBEXformats" xfId="110"/>
    <cellStyle name="SAPBEXformats 2" xfId="9889"/>
    <cellStyle name="SAPBEXformats 2 2" xfId="13386"/>
    <cellStyle name="SAPBEXformats 3" xfId="10607"/>
    <cellStyle name="SAPBEXheaderItem" xfId="111"/>
    <cellStyle name="SAPBEXheaderItem 10" xfId="373"/>
    <cellStyle name="SAPBEXheaderItem 10 2" xfId="374"/>
    <cellStyle name="SAPBEXheaderItem 11" xfId="375"/>
    <cellStyle name="SAPBEXheaderItem 11 2" xfId="376"/>
    <cellStyle name="SAPBEXheaderItem 12" xfId="377"/>
    <cellStyle name="SAPBEXheaderItem 12 2" xfId="378"/>
    <cellStyle name="SAPBEXheaderItem 13" xfId="379"/>
    <cellStyle name="SAPBEXheaderItem 14" xfId="974"/>
    <cellStyle name="SAPBEXheaderItem 2" xfId="112"/>
    <cellStyle name="SAPBEXheaderItem 2 2" xfId="380"/>
    <cellStyle name="SAPBEXheaderItem 2 3" xfId="381"/>
    <cellStyle name="SAPBEXheaderItem 2 4" xfId="382"/>
    <cellStyle name="SAPBEXheaderItem 3" xfId="113"/>
    <cellStyle name="SAPBEXheaderItem 3 2" xfId="383"/>
    <cellStyle name="SAPBEXheaderItem 4" xfId="114"/>
    <cellStyle name="SAPBEXheaderItem 4 2" xfId="384"/>
    <cellStyle name="SAPBEXheaderItem 5" xfId="115"/>
    <cellStyle name="SAPBEXheaderItem 5 2" xfId="385"/>
    <cellStyle name="SAPBEXheaderItem 6" xfId="386"/>
    <cellStyle name="SAPBEXheaderItem 6 2" xfId="387"/>
    <cellStyle name="SAPBEXheaderItem 7" xfId="388"/>
    <cellStyle name="SAPBEXheaderItem 7 2" xfId="389"/>
    <cellStyle name="SAPBEXheaderItem 8" xfId="390"/>
    <cellStyle name="SAPBEXheaderItem 8 2" xfId="391"/>
    <cellStyle name="SAPBEXheaderItem 9" xfId="392"/>
    <cellStyle name="SAPBEXheaderItem 9 2" xfId="393"/>
    <cellStyle name="SAPBEXheaderItem_Actuals 2007" xfId="9890"/>
    <cellStyle name="SAPBEXheaderText" xfId="116"/>
    <cellStyle name="SAPBEXheaderText 10" xfId="394"/>
    <cellStyle name="SAPBEXheaderText 10 2" xfId="395"/>
    <cellStyle name="SAPBEXheaderText 11" xfId="396"/>
    <cellStyle name="SAPBEXheaderText 11 2" xfId="397"/>
    <cellStyle name="SAPBEXheaderText 12" xfId="398"/>
    <cellStyle name="SAPBEXheaderText 12 2" xfId="399"/>
    <cellStyle name="SAPBEXheaderText 13" xfId="400"/>
    <cellStyle name="SAPBEXheaderText 14" xfId="995"/>
    <cellStyle name="SAPBEXheaderText 2" xfId="117"/>
    <cellStyle name="SAPBEXheaderText 2 2" xfId="401"/>
    <cellStyle name="SAPBEXheaderText 2 3" xfId="402"/>
    <cellStyle name="SAPBEXheaderText 2 4" xfId="403"/>
    <cellStyle name="SAPBEXheaderText 3" xfId="118"/>
    <cellStyle name="SAPBEXheaderText 3 2" xfId="404"/>
    <cellStyle name="SAPBEXheaderText 4" xfId="119"/>
    <cellStyle name="SAPBEXheaderText 4 2" xfId="405"/>
    <cellStyle name="SAPBEXheaderText 5" xfId="120"/>
    <cellStyle name="SAPBEXheaderText 5 2" xfId="406"/>
    <cellStyle name="SAPBEXheaderText 6" xfId="407"/>
    <cellStyle name="SAPBEXheaderText 6 2" xfId="408"/>
    <cellStyle name="SAPBEXheaderText 7" xfId="409"/>
    <cellStyle name="SAPBEXheaderText 7 2" xfId="410"/>
    <cellStyle name="SAPBEXheaderText 8" xfId="411"/>
    <cellStyle name="SAPBEXheaderText 8 2" xfId="412"/>
    <cellStyle name="SAPBEXheaderText 9" xfId="413"/>
    <cellStyle name="SAPBEXheaderText 9 2" xfId="414"/>
    <cellStyle name="SAPBEXheaderText_Actuals 2007" xfId="9892"/>
    <cellStyle name="SAPBEXHLevel0" xfId="121"/>
    <cellStyle name="SAPBEXHLevel0 10" xfId="415"/>
    <cellStyle name="SAPBEXHLevel0 10 2" xfId="416"/>
    <cellStyle name="SAPBEXHLevel0 10 2 2" xfId="10057"/>
    <cellStyle name="SAPBEXHLevel0 10 2 2 2" xfId="13425"/>
    <cellStyle name="SAPBEXHLevel0 10 2 3" xfId="10647"/>
    <cellStyle name="SAPBEXHLevel0 10 3" xfId="10056"/>
    <cellStyle name="SAPBEXHLevel0 10 3 2" xfId="13424"/>
    <cellStyle name="SAPBEXHLevel0 10 4" xfId="10045"/>
    <cellStyle name="SAPBEXHLevel0 11" xfId="417"/>
    <cellStyle name="SAPBEXHLevel0 11 2" xfId="10058"/>
    <cellStyle name="SAPBEXHLevel0 11 2 2" xfId="13426"/>
    <cellStyle name="SAPBEXHLevel0 11 3" xfId="10764"/>
    <cellStyle name="SAPBEXHLevel0 12" xfId="418"/>
    <cellStyle name="SAPBEXHLevel0 12 2" xfId="10059"/>
    <cellStyle name="SAPBEXHLevel0 12 2 2" xfId="13427"/>
    <cellStyle name="SAPBEXHLevel0 12 3" xfId="11899"/>
    <cellStyle name="SAPBEXHLevel0 13" xfId="419"/>
    <cellStyle name="SAPBEXHLevel0 13 2" xfId="10060"/>
    <cellStyle name="SAPBEXHLevel0 13 2 2" xfId="13428"/>
    <cellStyle name="SAPBEXHLevel0 13 3" xfId="10432"/>
    <cellStyle name="SAPBEXHLevel0 14" xfId="420"/>
    <cellStyle name="SAPBEXHLevel0 14 2" xfId="10061"/>
    <cellStyle name="SAPBEXHLevel0 14 2 2" xfId="13429"/>
    <cellStyle name="SAPBEXHLevel0 14 3" xfId="10543"/>
    <cellStyle name="SAPBEXHLevel0 15" xfId="421"/>
    <cellStyle name="SAPBEXHLevel0 15 2" xfId="10062"/>
    <cellStyle name="SAPBEXHLevel0 15 2 2" xfId="13430"/>
    <cellStyle name="SAPBEXHLevel0 15 3" xfId="10407"/>
    <cellStyle name="SAPBEXHLevel0 16" xfId="422"/>
    <cellStyle name="SAPBEXHLevel0 16 2" xfId="10063"/>
    <cellStyle name="SAPBEXHLevel0 16 2 2" xfId="13431"/>
    <cellStyle name="SAPBEXHLevel0 16 3" xfId="10828"/>
    <cellStyle name="SAPBEXHLevel0 17" xfId="423"/>
    <cellStyle name="SAPBEXHLevel0 17 2" xfId="10064"/>
    <cellStyle name="SAPBEXHLevel0 17 2 2" xfId="13432"/>
    <cellStyle name="SAPBEXHLevel0 17 3" xfId="11742"/>
    <cellStyle name="SAPBEXHLevel0 18" xfId="424"/>
    <cellStyle name="SAPBEXHLevel0 18 2" xfId="10065"/>
    <cellStyle name="SAPBEXHLevel0 18 2 2" xfId="13433"/>
    <cellStyle name="SAPBEXHLevel0 18 3" xfId="11883"/>
    <cellStyle name="SAPBEXHLevel0 19" xfId="425"/>
    <cellStyle name="SAPBEXHLevel0 19 2" xfId="10066"/>
    <cellStyle name="SAPBEXHLevel0 19 2 2" xfId="13434"/>
    <cellStyle name="SAPBEXHLevel0 19 3" xfId="10754"/>
    <cellStyle name="SAPBEXHLevel0 2" xfId="122"/>
    <cellStyle name="SAPBEXHLevel0 2 2" xfId="426"/>
    <cellStyle name="SAPBEXHLevel0 2 2 2" xfId="10067"/>
    <cellStyle name="SAPBEXHLevel0 2 2 2 2" xfId="13435"/>
    <cellStyle name="SAPBEXHLevel0 2 2 3" xfId="10769"/>
    <cellStyle name="SAPBEXHLevel0 2 3" xfId="427"/>
    <cellStyle name="SAPBEXHLevel0 2 3 2" xfId="10068"/>
    <cellStyle name="SAPBEXHLevel0 2 3 2 2" xfId="13436"/>
    <cellStyle name="SAPBEXHLevel0 2 3 3" xfId="10603"/>
    <cellStyle name="SAPBEXHLevel0 2 4" xfId="9894"/>
    <cellStyle name="SAPBEXHLevel0 2 4 2" xfId="13388"/>
    <cellStyle name="SAPBEXHLevel0 2 5" xfId="10531"/>
    <cellStyle name="SAPBEXHLevel0 20" xfId="9893"/>
    <cellStyle name="SAPBEXHLevel0 20 2" xfId="13387"/>
    <cellStyle name="SAPBEXHLevel0 21" xfId="10485"/>
    <cellStyle name="SAPBEXHLevel0 22" xfId="14753"/>
    <cellStyle name="SAPBEXHLevel0 3" xfId="123"/>
    <cellStyle name="SAPBEXHLevel0 3 2" xfId="428"/>
    <cellStyle name="SAPBEXHLevel0 3 2 2" xfId="10069"/>
    <cellStyle name="SAPBEXHLevel0 3 2 2 2" xfId="13437"/>
    <cellStyle name="SAPBEXHLevel0 3 2 3" xfId="10687"/>
    <cellStyle name="SAPBEXHLevel0 3 3" xfId="9895"/>
    <cellStyle name="SAPBEXHLevel0 3 3 2" xfId="13389"/>
    <cellStyle name="SAPBEXHLevel0 3 4" xfId="10501"/>
    <cellStyle name="SAPBEXHLevel0 4" xfId="429"/>
    <cellStyle name="SAPBEXHLevel0 4 2" xfId="430"/>
    <cellStyle name="SAPBEXHLevel0 4 2 2" xfId="10070"/>
    <cellStyle name="SAPBEXHLevel0 4 2 2 2" xfId="13438"/>
    <cellStyle name="SAPBEXHLevel0 4 2 3" xfId="10318"/>
    <cellStyle name="SAPBEXHLevel0 4 3" xfId="9846"/>
    <cellStyle name="SAPBEXHLevel0 4 3 2" xfId="13352"/>
    <cellStyle name="SAPBEXHLevel0 4 4" xfId="10567"/>
    <cellStyle name="SAPBEXHLevel0 5" xfId="431"/>
    <cellStyle name="SAPBEXHLevel0 5 2" xfId="432"/>
    <cellStyle name="SAPBEXHLevel0 5 2 2" xfId="10071"/>
    <cellStyle name="SAPBEXHLevel0 5 2 2 2" xfId="13439"/>
    <cellStyle name="SAPBEXHLevel0 5 2 3" xfId="10551"/>
    <cellStyle name="SAPBEXHLevel0 5 3" xfId="9847"/>
    <cellStyle name="SAPBEXHLevel0 5 3 2" xfId="13353"/>
    <cellStyle name="SAPBEXHLevel0 5 4" xfId="10474"/>
    <cellStyle name="SAPBEXHLevel0 6" xfId="433"/>
    <cellStyle name="SAPBEXHLevel0 6 2" xfId="434"/>
    <cellStyle name="SAPBEXHLevel0 6 2 2" xfId="10073"/>
    <cellStyle name="SAPBEXHLevel0 6 2 2 2" xfId="13440"/>
    <cellStyle name="SAPBEXHLevel0 6 2 3" xfId="10630"/>
    <cellStyle name="SAPBEXHLevel0 6 3" xfId="9848"/>
    <cellStyle name="SAPBEXHLevel0 6 3 2" xfId="13354"/>
    <cellStyle name="SAPBEXHLevel0 6 4" xfId="11741"/>
    <cellStyle name="SAPBEXHLevel0 7" xfId="435"/>
    <cellStyle name="SAPBEXHLevel0 7 2" xfId="436"/>
    <cellStyle name="SAPBEXHLevel0 7 2 2" xfId="10075"/>
    <cellStyle name="SAPBEXHLevel0 7 2 2 2" xfId="13442"/>
    <cellStyle name="SAPBEXHLevel0 7 2 3" xfId="10568"/>
    <cellStyle name="SAPBEXHLevel0 7 3" xfId="10074"/>
    <cellStyle name="SAPBEXHLevel0 7 3 2" xfId="13441"/>
    <cellStyle name="SAPBEXHLevel0 7 4" xfId="11740"/>
    <cellStyle name="SAPBEXHLevel0 8" xfId="437"/>
    <cellStyle name="SAPBEXHLevel0 8 2" xfId="438"/>
    <cellStyle name="SAPBEXHLevel0 8 2 2" xfId="10077"/>
    <cellStyle name="SAPBEXHLevel0 8 2 2 2" xfId="13444"/>
    <cellStyle name="SAPBEXHLevel0 8 2 3" xfId="10682"/>
    <cellStyle name="SAPBEXHLevel0 8 3" xfId="10076"/>
    <cellStyle name="SAPBEXHLevel0 8 3 2" xfId="13443"/>
    <cellStyle name="SAPBEXHLevel0 8 4" xfId="11924"/>
    <cellStyle name="SAPBEXHLevel0 9" xfId="439"/>
    <cellStyle name="SAPBEXHLevel0 9 2" xfId="440"/>
    <cellStyle name="SAPBEXHLevel0 9 2 2" xfId="10079"/>
    <cellStyle name="SAPBEXHLevel0 9 2 2 2" xfId="13446"/>
    <cellStyle name="SAPBEXHLevel0 9 2 3" xfId="10140"/>
    <cellStyle name="SAPBEXHLevel0 9 3" xfId="10078"/>
    <cellStyle name="SAPBEXHLevel0 9 3 2" xfId="13445"/>
    <cellStyle name="SAPBEXHLevel0 9 4" xfId="10037"/>
    <cellStyle name="SAPBEXHLevel0X" xfId="124"/>
    <cellStyle name="SAPBEXHLevel0X 10" xfId="441"/>
    <cellStyle name="SAPBEXHLevel0X 10 2" xfId="442"/>
    <cellStyle name="SAPBEXHLevel0X 10 2 2" xfId="10081"/>
    <cellStyle name="SAPBEXHLevel0X 10 2 2 2" xfId="13448"/>
    <cellStyle name="SAPBEXHLevel0X 10 2 3" xfId="10458"/>
    <cellStyle name="SAPBEXHLevel0X 10 3" xfId="10080"/>
    <cellStyle name="SAPBEXHLevel0X 10 3 2" xfId="13447"/>
    <cellStyle name="SAPBEXHLevel0X 10 4" xfId="10709"/>
    <cellStyle name="SAPBEXHLevel0X 11" xfId="443"/>
    <cellStyle name="SAPBEXHLevel0X 11 2" xfId="10082"/>
    <cellStyle name="SAPBEXHLevel0X 11 2 2" xfId="13449"/>
    <cellStyle name="SAPBEXHLevel0X 11 3" xfId="10560"/>
    <cellStyle name="SAPBEXHLevel0X 12" xfId="444"/>
    <cellStyle name="SAPBEXHLevel0X 12 2" xfId="10083"/>
    <cellStyle name="SAPBEXHLevel0X 12 2 2" xfId="13450"/>
    <cellStyle name="SAPBEXHLevel0X 12 3" xfId="11929"/>
    <cellStyle name="SAPBEXHLevel0X 13" xfId="445"/>
    <cellStyle name="SAPBEXHLevel0X 13 2" xfId="10084"/>
    <cellStyle name="SAPBEXHLevel0X 13 2 2" xfId="13451"/>
    <cellStyle name="SAPBEXHLevel0X 13 3" xfId="10289"/>
    <cellStyle name="SAPBEXHLevel0X 14" xfId="446"/>
    <cellStyle name="SAPBEXHLevel0X 14 2" xfId="10085"/>
    <cellStyle name="SAPBEXHLevel0X 14 2 2" xfId="13452"/>
    <cellStyle name="SAPBEXHLevel0X 14 3" xfId="11888"/>
    <cellStyle name="SAPBEXHLevel0X 15" xfId="447"/>
    <cellStyle name="SAPBEXHLevel0X 15 2" xfId="10086"/>
    <cellStyle name="SAPBEXHLevel0X 15 2 2" xfId="13453"/>
    <cellStyle name="SAPBEXHLevel0X 15 3" xfId="10621"/>
    <cellStyle name="SAPBEXHLevel0X 16" xfId="448"/>
    <cellStyle name="SAPBEXHLevel0X 16 2" xfId="10087"/>
    <cellStyle name="SAPBEXHLevel0X 16 2 2" xfId="13454"/>
    <cellStyle name="SAPBEXHLevel0X 16 3" xfId="10779"/>
    <cellStyle name="SAPBEXHLevel0X 17" xfId="449"/>
    <cellStyle name="SAPBEXHLevel0X 17 2" xfId="10088"/>
    <cellStyle name="SAPBEXHLevel0X 17 2 2" xfId="13455"/>
    <cellStyle name="SAPBEXHLevel0X 17 3" xfId="10622"/>
    <cellStyle name="SAPBEXHLevel0X 18" xfId="450"/>
    <cellStyle name="SAPBEXHLevel0X 18 2" xfId="10089"/>
    <cellStyle name="SAPBEXHLevel0X 18 2 2" xfId="13456"/>
    <cellStyle name="SAPBEXHLevel0X 18 3" xfId="11879"/>
    <cellStyle name="SAPBEXHLevel0X 19" xfId="451"/>
    <cellStyle name="SAPBEXHLevel0X 19 2" xfId="10090"/>
    <cellStyle name="SAPBEXHLevel0X 19 2 2" xfId="13457"/>
    <cellStyle name="SAPBEXHLevel0X 19 3" xfId="10530"/>
    <cellStyle name="SAPBEXHLevel0X 2" xfId="125"/>
    <cellStyle name="SAPBEXHLevel0X 2 2" xfId="452"/>
    <cellStyle name="SAPBEXHLevel0X 2 2 2" xfId="10091"/>
    <cellStyle name="SAPBEXHLevel0X 2 2 2 2" xfId="13458"/>
    <cellStyle name="SAPBEXHLevel0X 2 2 3" xfId="10433"/>
    <cellStyle name="SAPBEXHLevel0X 2 3" xfId="453"/>
    <cellStyle name="SAPBEXHLevel0X 2 3 2" xfId="10092"/>
    <cellStyle name="SAPBEXHLevel0X 2 3 2 2" xfId="13459"/>
    <cellStyle name="SAPBEXHLevel0X 2 3 3" xfId="10735"/>
    <cellStyle name="SAPBEXHLevel0X 2 4" xfId="9897"/>
    <cellStyle name="SAPBEXHLevel0X 2 4 2" xfId="13391"/>
    <cellStyle name="SAPBEXHLevel0X 2 5" xfId="11896"/>
    <cellStyle name="SAPBEXHLevel0X 20" xfId="9896"/>
    <cellStyle name="SAPBEXHLevel0X 20 2" xfId="13390"/>
    <cellStyle name="SAPBEXHLevel0X 21" xfId="10275"/>
    <cellStyle name="SAPBEXHLevel0X 22" xfId="14754"/>
    <cellStyle name="SAPBEXHLevel0X 3" xfId="126"/>
    <cellStyle name="SAPBEXHLevel0X 3 2" xfId="454"/>
    <cellStyle name="SAPBEXHLevel0X 3 2 2" xfId="10093"/>
    <cellStyle name="SAPBEXHLevel0X 3 2 2 2" xfId="13460"/>
    <cellStyle name="SAPBEXHLevel0X 3 2 3" xfId="11931"/>
    <cellStyle name="SAPBEXHLevel0X 3 3" xfId="9898"/>
    <cellStyle name="SAPBEXHLevel0X 3 3 2" xfId="13392"/>
    <cellStyle name="SAPBEXHLevel0X 3 4" xfId="10459"/>
    <cellStyle name="SAPBEXHLevel0X 4" xfId="455"/>
    <cellStyle name="SAPBEXHLevel0X 4 2" xfId="456"/>
    <cellStyle name="SAPBEXHLevel0X 4 2 2" xfId="10094"/>
    <cellStyle name="SAPBEXHLevel0X 4 2 2 2" xfId="13461"/>
    <cellStyle name="SAPBEXHLevel0X 4 2 3" xfId="10048"/>
    <cellStyle name="SAPBEXHLevel0X 4 3" xfId="9851"/>
    <cellStyle name="SAPBEXHLevel0X 4 3 2" xfId="13355"/>
    <cellStyle name="SAPBEXHLevel0X 4 4" xfId="10490"/>
    <cellStyle name="SAPBEXHLevel0X 5" xfId="457"/>
    <cellStyle name="SAPBEXHLevel0X 5 2" xfId="458"/>
    <cellStyle name="SAPBEXHLevel0X 5 2 2" xfId="10095"/>
    <cellStyle name="SAPBEXHLevel0X 5 2 2 2" xfId="13462"/>
    <cellStyle name="SAPBEXHLevel0X 5 2 3" xfId="11909"/>
    <cellStyle name="SAPBEXHLevel0X 5 3" xfId="9852"/>
    <cellStyle name="SAPBEXHLevel0X 5 3 2" xfId="13356"/>
    <cellStyle name="SAPBEXHLevel0X 5 4" xfId="10576"/>
    <cellStyle name="SAPBEXHLevel0X 6" xfId="459"/>
    <cellStyle name="SAPBEXHLevel0X 6 2" xfId="460"/>
    <cellStyle name="SAPBEXHLevel0X 6 2 2" xfId="10096"/>
    <cellStyle name="SAPBEXHLevel0X 6 2 2 2" xfId="13463"/>
    <cellStyle name="SAPBEXHLevel0X 6 2 3" xfId="10850"/>
    <cellStyle name="SAPBEXHLevel0X 6 3" xfId="9853"/>
    <cellStyle name="SAPBEXHLevel0X 6 3 2" xfId="13357"/>
    <cellStyle name="SAPBEXHLevel0X 6 4" xfId="10036"/>
    <cellStyle name="SAPBEXHLevel0X 7" xfId="461"/>
    <cellStyle name="SAPBEXHLevel0X 7 2" xfId="462"/>
    <cellStyle name="SAPBEXHLevel0X 7 2 2" xfId="10098"/>
    <cellStyle name="SAPBEXHLevel0X 7 2 2 2" xfId="13465"/>
    <cellStyle name="SAPBEXHLevel0X 7 2 3" xfId="10746"/>
    <cellStyle name="SAPBEXHLevel0X 7 3" xfId="10097"/>
    <cellStyle name="SAPBEXHLevel0X 7 3 2" xfId="13464"/>
    <cellStyle name="SAPBEXHLevel0X 7 4" xfId="10699"/>
    <cellStyle name="SAPBEXHLevel0X 8" xfId="463"/>
    <cellStyle name="SAPBEXHLevel0X 8 2" xfId="464"/>
    <cellStyle name="SAPBEXHLevel0X 8 2 2" xfId="10100"/>
    <cellStyle name="SAPBEXHLevel0X 8 2 2 2" xfId="13467"/>
    <cellStyle name="SAPBEXHLevel0X 8 2 3" xfId="10824"/>
    <cellStyle name="SAPBEXHLevel0X 8 3" xfId="10099"/>
    <cellStyle name="SAPBEXHLevel0X 8 3 2" xfId="13466"/>
    <cellStyle name="SAPBEXHLevel0X 8 4" xfId="10535"/>
    <cellStyle name="SAPBEXHLevel0X 9" xfId="465"/>
    <cellStyle name="SAPBEXHLevel0X 9 2" xfId="466"/>
    <cellStyle name="SAPBEXHLevel0X 9 2 2" xfId="10102"/>
    <cellStyle name="SAPBEXHLevel0X 9 2 2 2" xfId="13469"/>
    <cellStyle name="SAPBEXHLevel0X 9 2 3" xfId="11027"/>
    <cellStyle name="SAPBEXHLevel0X 9 3" xfId="10101"/>
    <cellStyle name="SAPBEXHLevel0X 9 3 2" xfId="13468"/>
    <cellStyle name="SAPBEXHLevel0X 9 4" xfId="10488"/>
    <cellStyle name="SAPBEXHLevel1" xfId="127"/>
    <cellStyle name="SAPBEXHLevel1 10" xfId="467"/>
    <cellStyle name="SAPBEXHLevel1 10 2" xfId="468"/>
    <cellStyle name="SAPBEXHLevel1 10 2 2" xfId="10104"/>
    <cellStyle name="SAPBEXHLevel1 10 2 2 2" xfId="13471"/>
    <cellStyle name="SAPBEXHLevel1 10 2 3" xfId="10295"/>
    <cellStyle name="SAPBEXHLevel1 10 3" xfId="10103"/>
    <cellStyle name="SAPBEXHLevel1 10 3 2" xfId="13470"/>
    <cellStyle name="SAPBEXHLevel1 10 4" xfId="10047"/>
    <cellStyle name="SAPBEXHLevel1 11" xfId="469"/>
    <cellStyle name="SAPBEXHLevel1 11 2" xfId="10105"/>
    <cellStyle name="SAPBEXHLevel1 11 2 2" xfId="13472"/>
    <cellStyle name="SAPBEXHLevel1 11 3" xfId="10827"/>
    <cellStyle name="SAPBEXHLevel1 12" xfId="470"/>
    <cellStyle name="SAPBEXHLevel1 12 2" xfId="10106"/>
    <cellStyle name="SAPBEXHLevel1 12 2 2" xfId="13473"/>
    <cellStyle name="SAPBEXHLevel1 12 3" xfId="10392"/>
    <cellStyle name="SAPBEXHLevel1 13" xfId="471"/>
    <cellStyle name="SAPBEXHLevel1 13 2" xfId="10107"/>
    <cellStyle name="SAPBEXHLevel1 13 2 2" xfId="13474"/>
    <cellStyle name="SAPBEXHLevel1 13 3" xfId="10826"/>
    <cellStyle name="SAPBEXHLevel1 14" xfId="472"/>
    <cellStyle name="SAPBEXHLevel1 14 2" xfId="10108"/>
    <cellStyle name="SAPBEXHLevel1 14 2 2" xfId="13475"/>
    <cellStyle name="SAPBEXHLevel1 14 3" xfId="10532"/>
    <cellStyle name="SAPBEXHLevel1 15" xfId="473"/>
    <cellStyle name="SAPBEXHLevel1 15 2" xfId="10109"/>
    <cellStyle name="SAPBEXHLevel1 15 2 2" xfId="13476"/>
    <cellStyle name="SAPBEXHLevel1 15 3" xfId="11889"/>
    <cellStyle name="SAPBEXHLevel1 16" xfId="474"/>
    <cellStyle name="SAPBEXHLevel1 16 2" xfId="10110"/>
    <cellStyle name="SAPBEXHLevel1 16 2 2" xfId="13477"/>
    <cellStyle name="SAPBEXHLevel1 16 3" xfId="10404"/>
    <cellStyle name="SAPBEXHLevel1 17" xfId="475"/>
    <cellStyle name="SAPBEXHLevel1 17 2" xfId="10111"/>
    <cellStyle name="SAPBEXHLevel1 17 2 2" xfId="13478"/>
    <cellStyle name="SAPBEXHLevel1 17 3" xfId="10822"/>
    <cellStyle name="SAPBEXHLevel1 18" xfId="476"/>
    <cellStyle name="SAPBEXHLevel1 18 2" xfId="10112"/>
    <cellStyle name="SAPBEXHLevel1 18 2 2" xfId="13479"/>
    <cellStyle name="SAPBEXHLevel1 18 3" xfId="11743"/>
    <cellStyle name="SAPBEXHLevel1 19" xfId="477"/>
    <cellStyle name="SAPBEXHLevel1 19 2" xfId="10113"/>
    <cellStyle name="SAPBEXHLevel1 19 2 2" xfId="13480"/>
    <cellStyle name="SAPBEXHLevel1 19 3" xfId="10529"/>
    <cellStyle name="SAPBEXHLevel1 2" xfId="128"/>
    <cellStyle name="SAPBEXHLevel1 2 2" xfId="478"/>
    <cellStyle name="SAPBEXHLevel1 2 2 2" xfId="10114"/>
    <cellStyle name="SAPBEXHLevel1 2 2 2 2" xfId="13481"/>
    <cellStyle name="SAPBEXHLevel1 2 2 3" xfId="10888"/>
    <cellStyle name="SAPBEXHLevel1 2 3" xfId="479"/>
    <cellStyle name="SAPBEXHLevel1 2 3 2" xfId="10115"/>
    <cellStyle name="SAPBEXHLevel1 2 3 2 2" xfId="13482"/>
    <cellStyle name="SAPBEXHLevel1 2 3 3" xfId="10655"/>
    <cellStyle name="SAPBEXHLevel1 2 4" xfId="9900"/>
    <cellStyle name="SAPBEXHLevel1 2 4 2" xfId="13394"/>
    <cellStyle name="SAPBEXHLevel1 2 5" xfId="10789"/>
    <cellStyle name="SAPBEXHLevel1 20" xfId="9899"/>
    <cellStyle name="SAPBEXHLevel1 20 2" xfId="13393"/>
    <cellStyle name="SAPBEXHLevel1 21" xfId="10744"/>
    <cellStyle name="SAPBEXHLevel1 22" xfId="14755"/>
    <cellStyle name="SAPBEXHLevel1 3" xfId="129"/>
    <cellStyle name="SAPBEXHLevel1 3 2" xfId="480"/>
    <cellStyle name="SAPBEXHLevel1 3 2 2" xfId="10116"/>
    <cellStyle name="SAPBEXHLevel1 3 2 2 2" xfId="13483"/>
    <cellStyle name="SAPBEXHLevel1 3 2 3" xfId="11884"/>
    <cellStyle name="SAPBEXHLevel1 3 3" xfId="9901"/>
    <cellStyle name="SAPBEXHLevel1 3 3 2" xfId="13395"/>
    <cellStyle name="SAPBEXHLevel1 3 4" xfId="10662"/>
    <cellStyle name="SAPBEXHLevel1 4" xfId="481"/>
    <cellStyle name="SAPBEXHLevel1 4 2" xfId="482"/>
    <cellStyle name="SAPBEXHLevel1 4 2 2" xfId="10117"/>
    <cellStyle name="SAPBEXHLevel1 4 2 2 2" xfId="13484"/>
    <cellStyle name="SAPBEXHLevel1 4 2 3" xfId="10608"/>
    <cellStyle name="SAPBEXHLevel1 4 3" xfId="9855"/>
    <cellStyle name="SAPBEXHLevel1 4 3 2" xfId="13358"/>
    <cellStyle name="SAPBEXHLevel1 4 4" xfId="10757"/>
    <cellStyle name="SAPBEXHLevel1 5" xfId="483"/>
    <cellStyle name="SAPBEXHLevel1 5 2" xfId="484"/>
    <cellStyle name="SAPBEXHLevel1 5 2 2" xfId="10118"/>
    <cellStyle name="SAPBEXHLevel1 5 2 2 2" xfId="13485"/>
    <cellStyle name="SAPBEXHLevel1 5 2 3" xfId="10633"/>
    <cellStyle name="SAPBEXHLevel1 5 3" xfId="9857"/>
    <cellStyle name="SAPBEXHLevel1 5 3 2" xfId="13359"/>
    <cellStyle name="SAPBEXHLevel1 5 4" xfId="10370"/>
    <cellStyle name="SAPBEXHLevel1 6" xfId="485"/>
    <cellStyle name="SAPBEXHLevel1 6 2" xfId="486"/>
    <cellStyle name="SAPBEXHLevel1 6 2 2" xfId="10119"/>
    <cellStyle name="SAPBEXHLevel1 6 2 2 2" xfId="13486"/>
    <cellStyle name="SAPBEXHLevel1 6 2 3" xfId="11903"/>
    <cellStyle name="SAPBEXHLevel1 6 3" xfId="9858"/>
    <cellStyle name="SAPBEXHLevel1 6 3 2" xfId="13360"/>
    <cellStyle name="SAPBEXHLevel1 6 4" xfId="10294"/>
    <cellStyle name="SAPBEXHLevel1 7" xfId="487"/>
    <cellStyle name="SAPBEXHLevel1 7 2" xfId="488"/>
    <cellStyle name="SAPBEXHLevel1 7 2 2" xfId="10121"/>
    <cellStyle name="SAPBEXHLevel1 7 2 2 2" xfId="13488"/>
    <cellStyle name="SAPBEXHLevel1 7 2 3" xfId="10055"/>
    <cellStyle name="SAPBEXHLevel1 7 3" xfId="10120"/>
    <cellStyle name="SAPBEXHLevel1 7 3 2" xfId="13487"/>
    <cellStyle name="SAPBEXHLevel1 7 4" xfId="10053"/>
    <cellStyle name="SAPBEXHLevel1 8" xfId="489"/>
    <cellStyle name="SAPBEXHLevel1 8 2" xfId="490"/>
    <cellStyle name="SAPBEXHLevel1 8 2 2" xfId="10123"/>
    <cellStyle name="SAPBEXHLevel1 8 2 2 2" xfId="13490"/>
    <cellStyle name="SAPBEXHLevel1 8 2 3" xfId="10711"/>
    <cellStyle name="SAPBEXHLevel1 8 3" xfId="10122"/>
    <cellStyle name="SAPBEXHLevel1 8 3 2" xfId="13489"/>
    <cellStyle name="SAPBEXHLevel1 8 4" xfId="11935"/>
    <cellStyle name="SAPBEXHLevel1 9" xfId="491"/>
    <cellStyle name="SAPBEXHLevel1 9 2" xfId="492"/>
    <cellStyle name="SAPBEXHLevel1 9 2 2" xfId="10125"/>
    <cellStyle name="SAPBEXHLevel1 9 2 2 2" xfId="13492"/>
    <cellStyle name="SAPBEXHLevel1 9 2 3" xfId="10791"/>
    <cellStyle name="SAPBEXHLevel1 9 3" xfId="10124"/>
    <cellStyle name="SAPBEXHLevel1 9 3 2" xfId="13491"/>
    <cellStyle name="SAPBEXHLevel1 9 4" xfId="10484"/>
    <cellStyle name="SAPBEXHLevel1X" xfId="130"/>
    <cellStyle name="SAPBEXHLevel1X 10" xfId="493"/>
    <cellStyle name="SAPBEXHLevel1X 10 2" xfId="494"/>
    <cellStyle name="SAPBEXHLevel1X 10 2 2" xfId="10127"/>
    <cellStyle name="SAPBEXHLevel1X 10 2 2 2" xfId="13494"/>
    <cellStyle name="SAPBEXHLevel1X 10 2 3" xfId="10605"/>
    <cellStyle name="SAPBEXHLevel1X 10 3" xfId="10126"/>
    <cellStyle name="SAPBEXHLevel1X 10 3 2" xfId="13493"/>
    <cellStyle name="SAPBEXHLevel1X 10 4" xfId="10653"/>
    <cellStyle name="SAPBEXHLevel1X 11" xfId="495"/>
    <cellStyle name="SAPBEXHLevel1X 11 2" xfId="10128"/>
    <cellStyle name="SAPBEXHLevel1X 11 2 2" xfId="13495"/>
    <cellStyle name="SAPBEXHLevel1X 11 3" xfId="10618"/>
    <cellStyle name="SAPBEXHLevel1X 12" xfId="496"/>
    <cellStyle name="SAPBEXHLevel1X 12 2" xfId="10129"/>
    <cellStyle name="SAPBEXHLevel1X 12 2 2" xfId="13496"/>
    <cellStyle name="SAPBEXHLevel1X 12 3" xfId="11915"/>
    <cellStyle name="SAPBEXHLevel1X 13" xfId="497"/>
    <cellStyle name="SAPBEXHLevel1X 13 2" xfId="10130"/>
    <cellStyle name="SAPBEXHLevel1X 13 2 2" xfId="13497"/>
    <cellStyle name="SAPBEXHLevel1X 13 3" xfId="10741"/>
    <cellStyle name="SAPBEXHLevel1X 14" xfId="498"/>
    <cellStyle name="SAPBEXHLevel1X 14 2" xfId="10131"/>
    <cellStyle name="SAPBEXHLevel1X 14 2 2" xfId="13498"/>
    <cellStyle name="SAPBEXHLevel1X 14 3" xfId="10597"/>
    <cellStyle name="SAPBEXHLevel1X 15" xfId="499"/>
    <cellStyle name="SAPBEXHLevel1X 15 2" xfId="10132"/>
    <cellStyle name="SAPBEXHLevel1X 15 2 2" xfId="13499"/>
    <cellStyle name="SAPBEXHLevel1X 15 3" xfId="10710"/>
    <cellStyle name="SAPBEXHLevel1X 16" xfId="500"/>
    <cellStyle name="SAPBEXHLevel1X 16 2" xfId="10133"/>
    <cellStyle name="SAPBEXHLevel1X 16 2 2" xfId="13500"/>
    <cellStyle name="SAPBEXHLevel1X 16 3" xfId="10565"/>
    <cellStyle name="SAPBEXHLevel1X 17" xfId="501"/>
    <cellStyle name="SAPBEXHLevel1X 17 2" xfId="10134"/>
    <cellStyle name="SAPBEXHLevel1X 17 2 2" xfId="13501"/>
    <cellStyle name="SAPBEXHLevel1X 17 3" xfId="11025"/>
    <cellStyle name="SAPBEXHLevel1X 18" xfId="502"/>
    <cellStyle name="SAPBEXHLevel1X 18 2" xfId="10135"/>
    <cellStyle name="SAPBEXHLevel1X 18 2 2" xfId="13502"/>
    <cellStyle name="SAPBEXHLevel1X 18 3" xfId="10422"/>
    <cellStyle name="SAPBEXHLevel1X 19" xfId="503"/>
    <cellStyle name="SAPBEXHLevel1X 19 2" xfId="10136"/>
    <cellStyle name="SAPBEXHLevel1X 19 2 2" xfId="13503"/>
    <cellStyle name="SAPBEXHLevel1X 19 3" xfId="10733"/>
    <cellStyle name="SAPBEXHLevel1X 2" xfId="131"/>
    <cellStyle name="SAPBEXHLevel1X 2 2" xfId="504"/>
    <cellStyle name="SAPBEXHLevel1X 2 2 2" xfId="10137"/>
    <cellStyle name="SAPBEXHLevel1X 2 2 2 2" xfId="13504"/>
    <cellStyle name="SAPBEXHLevel1X 2 2 3" xfId="10549"/>
    <cellStyle name="SAPBEXHLevel1X 2 3" xfId="505"/>
    <cellStyle name="SAPBEXHLevel1X 2 3 2" xfId="10138"/>
    <cellStyle name="SAPBEXHLevel1X 2 3 2 2" xfId="13505"/>
    <cellStyle name="SAPBEXHLevel1X 2 3 3" xfId="10635"/>
    <cellStyle name="SAPBEXHLevel1X 2 4" xfId="9903"/>
    <cellStyle name="SAPBEXHLevel1X 2 4 2" xfId="13397"/>
    <cellStyle name="SAPBEXHLevel1X 2 5" xfId="10406"/>
    <cellStyle name="SAPBEXHLevel1X 20" xfId="9902"/>
    <cellStyle name="SAPBEXHLevel1X 20 2" xfId="13396"/>
    <cellStyle name="SAPBEXHLevel1X 21" xfId="10391"/>
    <cellStyle name="SAPBEXHLevel1X 22" xfId="14756"/>
    <cellStyle name="SAPBEXHLevel1X 3" xfId="132"/>
    <cellStyle name="SAPBEXHLevel1X 3 2" xfId="506"/>
    <cellStyle name="SAPBEXHLevel1X 3 2 2" xfId="10139"/>
    <cellStyle name="SAPBEXHLevel1X 3 2 2 2" xfId="13506"/>
    <cellStyle name="SAPBEXHLevel1X 3 2 3" xfId="10717"/>
    <cellStyle name="SAPBEXHLevel1X 3 3" xfId="9904"/>
    <cellStyle name="SAPBEXHLevel1X 3 3 2" xfId="13398"/>
    <cellStyle name="SAPBEXHLevel1X 3 4" xfId="11747"/>
    <cellStyle name="SAPBEXHLevel1X 4" xfId="507"/>
    <cellStyle name="SAPBEXHLevel1X 4 2" xfId="508"/>
    <cellStyle name="SAPBEXHLevel1X 4 2 2" xfId="10141"/>
    <cellStyle name="SAPBEXHLevel1X 4 2 2 2" xfId="13507"/>
    <cellStyle name="SAPBEXHLevel1X 4 2 3" xfId="10420"/>
    <cellStyle name="SAPBEXHLevel1X 4 3" xfId="9859"/>
    <cellStyle name="SAPBEXHLevel1X 4 3 2" xfId="13361"/>
    <cellStyle name="SAPBEXHLevel1X 4 4" xfId="10676"/>
    <cellStyle name="SAPBEXHLevel1X 5" xfId="509"/>
    <cellStyle name="SAPBEXHLevel1X 5 2" xfId="510"/>
    <cellStyle name="SAPBEXHLevel1X 5 2 2" xfId="10142"/>
    <cellStyle name="SAPBEXHLevel1X 5 2 2 2" xfId="13508"/>
    <cellStyle name="SAPBEXHLevel1X 5 2 3" xfId="10743"/>
    <cellStyle name="SAPBEXHLevel1X 5 3" xfId="9860"/>
    <cellStyle name="SAPBEXHLevel1X 5 3 2" xfId="13362"/>
    <cellStyle name="SAPBEXHLevel1X 5 4" xfId="10541"/>
    <cellStyle name="SAPBEXHLevel1X 6" xfId="511"/>
    <cellStyle name="SAPBEXHLevel1X 6 2" xfId="512"/>
    <cellStyle name="SAPBEXHLevel1X 6 2 2" xfId="10143"/>
    <cellStyle name="SAPBEXHLevel1X 6 2 2 2" xfId="13509"/>
    <cellStyle name="SAPBEXHLevel1X 6 2 3" xfId="10851"/>
    <cellStyle name="SAPBEXHLevel1X 6 3" xfId="9861"/>
    <cellStyle name="SAPBEXHLevel1X 6 3 2" xfId="13363"/>
    <cellStyle name="SAPBEXHLevel1X 6 4" xfId="10862"/>
    <cellStyle name="SAPBEXHLevel1X 7" xfId="513"/>
    <cellStyle name="SAPBEXHLevel1X 7 2" xfId="514"/>
    <cellStyle name="SAPBEXHLevel1X 7 2 2" xfId="10145"/>
    <cellStyle name="SAPBEXHLevel1X 7 2 2 2" xfId="13511"/>
    <cellStyle name="SAPBEXHLevel1X 7 2 3" xfId="10040"/>
    <cellStyle name="SAPBEXHLevel1X 7 3" xfId="10144"/>
    <cellStyle name="SAPBEXHLevel1X 7 3 2" xfId="13510"/>
    <cellStyle name="SAPBEXHLevel1X 7 4" xfId="10473"/>
    <cellStyle name="SAPBEXHLevel1X 8" xfId="515"/>
    <cellStyle name="SAPBEXHLevel1X 8 2" xfId="516"/>
    <cellStyle name="SAPBEXHLevel1X 8 2 2" xfId="10147"/>
    <cellStyle name="SAPBEXHLevel1X 8 2 2 2" xfId="13513"/>
    <cellStyle name="SAPBEXHLevel1X 8 2 3" xfId="10305"/>
    <cellStyle name="SAPBEXHLevel1X 8 3" xfId="10146"/>
    <cellStyle name="SAPBEXHLevel1X 8 3 2" xfId="13512"/>
    <cellStyle name="SAPBEXHLevel1X 8 4" xfId="10739"/>
    <cellStyle name="SAPBEXHLevel1X 9" xfId="517"/>
    <cellStyle name="SAPBEXHLevel1X 9 2" xfId="518"/>
    <cellStyle name="SAPBEXHLevel1X 9 2 2" xfId="10149"/>
    <cellStyle name="SAPBEXHLevel1X 9 2 2 2" xfId="13515"/>
    <cellStyle name="SAPBEXHLevel1X 9 2 3" xfId="10847"/>
    <cellStyle name="SAPBEXHLevel1X 9 3" xfId="10148"/>
    <cellStyle name="SAPBEXHLevel1X 9 3 2" xfId="13514"/>
    <cellStyle name="SAPBEXHLevel1X 9 4" xfId="10592"/>
    <cellStyle name="SAPBEXHLevel2" xfId="133"/>
    <cellStyle name="SAPBEXHLevel2 10" xfId="519"/>
    <cellStyle name="SAPBEXHLevel2 10 2" xfId="520"/>
    <cellStyle name="SAPBEXHLevel2 10 2 2" xfId="10151"/>
    <cellStyle name="SAPBEXHLevel2 10 2 2 2" xfId="13517"/>
    <cellStyle name="SAPBEXHLevel2 10 2 3" xfId="10623"/>
    <cellStyle name="SAPBEXHLevel2 10 3" xfId="10150"/>
    <cellStyle name="SAPBEXHLevel2 10 3 2" xfId="13516"/>
    <cellStyle name="SAPBEXHLevel2 10 4" xfId="11914"/>
    <cellStyle name="SAPBEXHLevel2 11" xfId="521"/>
    <cellStyle name="SAPBEXHLevel2 11 2" xfId="10152"/>
    <cellStyle name="SAPBEXHLevel2 11 2 2" xfId="13518"/>
    <cellStyle name="SAPBEXHLevel2 11 3" xfId="11766"/>
    <cellStyle name="SAPBEXHLevel2 12" xfId="522"/>
    <cellStyle name="SAPBEXHLevel2 12 2" xfId="10153"/>
    <cellStyle name="SAPBEXHLevel2 12 2 2" xfId="13519"/>
    <cellStyle name="SAPBEXHLevel2 12 3" xfId="10702"/>
    <cellStyle name="SAPBEXHLevel2 13" xfId="523"/>
    <cellStyle name="SAPBEXHLevel2 13 2" xfId="10154"/>
    <cellStyle name="SAPBEXHLevel2 13 2 2" xfId="13520"/>
    <cellStyle name="SAPBEXHLevel2 13 3" xfId="10780"/>
    <cellStyle name="SAPBEXHLevel2 14" xfId="524"/>
    <cellStyle name="SAPBEXHLevel2 14 2" xfId="10155"/>
    <cellStyle name="SAPBEXHLevel2 14 2 2" xfId="13521"/>
    <cellStyle name="SAPBEXHLevel2 14 3" xfId="10663"/>
    <cellStyle name="SAPBEXHLevel2 15" xfId="525"/>
    <cellStyle name="SAPBEXHLevel2 15 2" xfId="10156"/>
    <cellStyle name="SAPBEXHLevel2 15 2 2" xfId="13522"/>
    <cellStyle name="SAPBEXHLevel2 15 3" xfId="11925"/>
    <cellStyle name="SAPBEXHLevel2 16" xfId="526"/>
    <cellStyle name="SAPBEXHLevel2 16 2" xfId="10157"/>
    <cellStyle name="SAPBEXHLevel2 16 2 2" xfId="13523"/>
    <cellStyle name="SAPBEXHLevel2 16 3" xfId="10464"/>
    <cellStyle name="SAPBEXHLevel2 17" xfId="527"/>
    <cellStyle name="SAPBEXHLevel2 17 2" xfId="10158"/>
    <cellStyle name="SAPBEXHLevel2 17 2 2" xfId="13524"/>
    <cellStyle name="SAPBEXHLevel2 17 3" xfId="10399"/>
    <cellStyle name="SAPBEXHLevel2 18" xfId="528"/>
    <cellStyle name="SAPBEXHLevel2 18 2" xfId="10159"/>
    <cellStyle name="SAPBEXHLevel2 18 2 2" xfId="13525"/>
    <cellStyle name="SAPBEXHLevel2 18 3" xfId="10797"/>
    <cellStyle name="SAPBEXHLevel2 19" xfId="529"/>
    <cellStyle name="SAPBEXHLevel2 19 2" xfId="10160"/>
    <cellStyle name="SAPBEXHLevel2 19 2 2" xfId="13526"/>
    <cellStyle name="SAPBEXHLevel2 19 3" xfId="10732"/>
    <cellStyle name="SAPBEXHLevel2 2" xfId="134"/>
    <cellStyle name="SAPBEXHLevel2 2 2" xfId="530"/>
    <cellStyle name="SAPBEXHLevel2 2 2 2" xfId="10161"/>
    <cellStyle name="SAPBEXHLevel2 2 2 2 2" xfId="13527"/>
    <cellStyle name="SAPBEXHLevel2 2 2 3" xfId="10445"/>
    <cellStyle name="SAPBEXHLevel2 2 3" xfId="531"/>
    <cellStyle name="SAPBEXHLevel2 2 3 2" xfId="10162"/>
    <cellStyle name="SAPBEXHLevel2 2 3 2 2" xfId="13528"/>
    <cellStyle name="SAPBEXHLevel2 2 3 3" xfId="10749"/>
    <cellStyle name="SAPBEXHLevel2 2 4" xfId="9906"/>
    <cellStyle name="SAPBEXHLevel2 2 4 2" xfId="13400"/>
    <cellStyle name="SAPBEXHLevel2 2 5" xfId="10642"/>
    <cellStyle name="SAPBEXHLevel2 20" xfId="9905"/>
    <cellStyle name="SAPBEXHLevel2 20 2" xfId="13399"/>
    <cellStyle name="SAPBEXHLevel2 21" xfId="10795"/>
    <cellStyle name="SAPBEXHLevel2 22" xfId="14757"/>
    <cellStyle name="SAPBEXHLevel2 3" xfId="135"/>
    <cellStyle name="SAPBEXHLevel2 3 2" xfId="532"/>
    <cellStyle name="SAPBEXHLevel2 3 2 2" xfId="10163"/>
    <cellStyle name="SAPBEXHLevel2 3 2 2 2" xfId="13529"/>
    <cellStyle name="SAPBEXHLevel2 3 2 3" xfId="10054"/>
    <cellStyle name="SAPBEXHLevel2 3 3" xfId="9907"/>
    <cellStyle name="SAPBEXHLevel2 3 3 2" xfId="13401"/>
    <cellStyle name="SAPBEXHLevel2 3 4" xfId="10606"/>
    <cellStyle name="SAPBEXHLevel2 4" xfId="533"/>
    <cellStyle name="SAPBEXHLevel2 4 2" xfId="534"/>
    <cellStyle name="SAPBEXHLevel2 4 2 2" xfId="10164"/>
    <cellStyle name="SAPBEXHLevel2 4 2 2 2" xfId="13530"/>
    <cellStyle name="SAPBEXHLevel2 4 2 3" xfId="10685"/>
    <cellStyle name="SAPBEXHLevel2 4 3" xfId="9862"/>
    <cellStyle name="SAPBEXHLevel2 4 3 2" xfId="13364"/>
    <cellStyle name="SAPBEXHLevel2 4 4" xfId="10446"/>
    <cellStyle name="SAPBEXHLevel2 5" xfId="535"/>
    <cellStyle name="SAPBEXHLevel2 5 2" xfId="536"/>
    <cellStyle name="SAPBEXHLevel2 5 2 2" xfId="10165"/>
    <cellStyle name="SAPBEXHLevel2 5 2 2 2" xfId="13531"/>
    <cellStyle name="SAPBEXHLevel2 5 2 3" xfId="10594"/>
    <cellStyle name="SAPBEXHLevel2 5 3" xfId="9863"/>
    <cellStyle name="SAPBEXHLevel2 5 3 2" xfId="13365"/>
    <cellStyle name="SAPBEXHLevel2 5 4" xfId="10359"/>
    <cellStyle name="SAPBEXHLevel2 6" xfId="537"/>
    <cellStyle name="SAPBEXHLevel2 6 2" xfId="538"/>
    <cellStyle name="SAPBEXHLevel2 6 2 2" xfId="10167"/>
    <cellStyle name="SAPBEXHLevel2 6 2 2 2" xfId="13532"/>
    <cellStyle name="SAPBEXHLevel2 6 2 3" xfId="10801"/>
    <cellStyle name="SAPBEXHLevel2 6 3" xfId="9864"/>
    <cellStyle name="SAPBEXHLevel2 6 3 2" xfId="13366"/>
    <cellStyle name="SAPBEXHLevel2 6 4" xfId="10361"/>
    <cellStyle name="SAPBEXHLevel2 7" xfId="539"/>
    <cellStyle name="SAPBEXHLevel2 7 2" xfId="540"/>
    <cellStyle name="SAPBEXHLevel2 7 2 2" xfId="10169"/>
    <cellStyle name="SAPBEXHLevel2 7 2 2 2" xfId="13534"/>
    <cellStyle name="SAPBEXHLevel2 7 2 3" xfId="10656"/>
    <cellStyle name="SAPBEXHLevel2 7 3" xfId="10168"/>
    <cellStyle name="SAPBEXHLevel2 7 3 2" xfId="13533"/>
    <cellStyle name="SAPBEXHLevel2 7 4" xfId="10734"/>
    <cellStyle name="SAPBEXHLevel2 8" xfId="541"/>
    <cellStyle name="SAPBEXHLevel2 8 2" xfId="542"/>
    <cellStyle name="SAPBEXHLevel2 8 2 2" xfId="10171"/>
    <cellStyle name="SAPBEXHLevel2 8 2 2 2" xfId="13536"/>
    <cellStyle name="SAPBEXHLevel2 8 2 3" xfId="10626"/>
    <cellStyle name="SAPBEXHLevel2 8 3" xfId="10170"/>
    <cellStyle name="SAPBEXHLevel2 8 3 2" xfId="13535"/>
    <cellStyle name="SAPBEXHLevel2 8 4" xfId="11936"/>
    <cellStyle name="SAPBEXHLevel2 9" xfId="543"/>
    <cellStyle name="SAPBEXHLevel2 9 2" xfId="544"/>
    <cellStyle name="SAPBEXHLevel2 9 2 2" xfId="10173"/>
    <cellStyle name="SAPBEXHLevel2 9 2 2 2" xfId="13538"/>
    <cellStyle name="SAPBEXHLevel2 9 2 3" xfId="10410"/>
    <cellStyle name="SAPBEXHLevel2 9 3" xfId="10172"/>
    <cellStyle name="SAPBEXHLevel2 9 3 2" xfId="13537"/>
    <cellStyle name="SAPBEXHLevel2 9 4" xfId="10610"/>
    <cellStyle name="SAPBEXHLevel2X" xfId="136"/>
    <cellStyle name="SAPBEXHLevel2X 10" xfId="545"/>
    <cellStyle name="SAPBEXHLevel2X 10 2" xfId="546"/>
    <cellStyle name="SAPBEXHLevel2X 10 2 2" xfId="10175"/>
    <cellStyle name="SAPBEXHLevel2X 10 2 2 2" xfId="13540"/>
    <cellStyle name="SAPBEXHLevel2X 10 2 3" xfId="10723"/>
    <cellStyle name="SAPBEXHLevel2X 10 3" xfId="10174"/>
    <cellStyle name="SAPBEXHLevel2X 10 3 2" xfId="13539"/>
    <cellStyle name="SAPBEXHLevel2X 10 4" xfId="11907"/>
    <cellStyle name="SAPBEXHLevel2X 11" xfId="547"/>
    <cellStyle name="SAPBEXHLevel2X 11 2" xfId="10176"/>
    <cellStyle name="SAPBEXHLevel2X 11 2 2" xfId="13541"/>
    <cellStyle name="SAPBEXHLevel2X 11 3" xfId="10661"/>
    <cellStyle name="SAPBEXHLevel2X 12" xfId="548"/>
    <cellStyle name="SAPBEXHLevel2X 12 2" xfId="10177"/>
    <cellStyle name="SAPBEXHLevel2X 12 2 2" xfId="13542"/>
    <cellStyle name="SAPBEXHLevel2X 12 3" xfId="10513"/>
    <cellStyle name="SAPBEXHLevel2X 13" xfId="549"/>
    <cellStyle name="SAPBEXHLevel2X 13 2" xfId="10178"/>
    <cellStyle name="SAPBEXHLevel2X 13 2 2" xfId="13543"/>
    <cellStyle name="SAPBEXHLevel2X 13 3" xfId="11902"/>
    <cellStyle name="SAPBEXHLevel2X 14" xfId="550"/>
    <cellStyle name="SAPBEXHLevel2X 14 2" xfId="10179"/>
    <cellStyle name="SAPBEXHLevel2X 14 2 2" xfId="13544"/>
    <cellStyle name="SAPBEXHLevel2X 14 3" xfId="10652"/>
    <cellStyle name="SAPBEXHLevel2X 15" xfId="551"/>
    <cellStyle name="SAPBEXHLevel2X 15 2" xfId="10180"/>
    <cellStyle name="SAPBEXHLevel2X 15 2 2" xfId="13545"/>
    <cellStyle name="SAPBEXHLevel2X 15 3" xfId="11769"/>
    <cellStyle name="SAPBEXHLevel2X 16" xfId="552"/>
    <cellStyle name="SAPBEXHLevel2X 16 2" xfId="10181"/>
    <cellStyle name="SAPBEXHLevel2X 16 2 2" xfId="13546"/>
    <cellStyle name="SAPBEXHLevel2X 16 3" xfId="10681"/>
    <cellStyle name="SAPBEXHLevel2X 17" xfId="553"/>
    <cellStyle name="SAPBEXHLevel2X 17 2" xfId="10182"/>
    <cellStyle name="SAPBEXHLevel2X 17 2 2" xfId="13547"/>
    <cellStyle name="SAPBEXHLevel2X 17 3" xfId="10478"/>
    <cellStyle name="SAPBEXHLevel2X 18" xfId="554"/>
    <cellStyle name="SAPBEXHLevel2X 18 2" xfId="10183"/>
    <cellStyle name="SAPBEXHLevel2X 18 2 2" xfId="13548"/>
    <cellStyle name="SAPBEXHLevel2X 18 3" xfId="10698"/>
    <cellStyle name="SAPBEXHLevel2X 19" xfId="555"/>
    <cellStyle name="SAPBEXHLevel2X 19 2" xfId="10184"/>
    <cellStyle name="SAPBEXHLevel2X 19 2 2" xfId="13549"/>
    <cellStyle name="SAPBEXHLevel2X 19 3" xfId="10803"/>
    <cellStyle name="SAPBEXHLevel2X 2" xfId="137"/>
    <cellStyle name="SAPBEXHLevel2X 2 2" xfId="556"/>
    <cellStyle name="SAPBEXHLevel2X 2 2 2" xfId="10185"/>
    <cellStyle name="SAPBEXHLevel2X 2 2 2 2" xfId="13550"/>
    <cellStyle name="SAPBEXHLevel2X 2 2 3" xfId="10598"/>
    <cellStyle name="SAPBEXHLevel2X 2 3" xfId="557"/>
    <cellStyle name="SAPBEXHLevel2X 2 3 2" xfId="10186"/>
    <cellStyle name="SAPBEXHLevel2X 2 3 2 2" xfId="13551"/>
    <cellStyle name="SAPBEXHLevel2X 2 3 3" xfId="10271"/>
    <cellStyle name="SAPBEXHLevel2X 2 4" xfId="9909"/>
    <cellStyle name="SAPBEXHLevel2X 2 4 2" xfId="13403"/>
    <cellStyle name="SAPBEXHLevel2X 2 5" xfId="10480"/>
    <cellStyle name="SAPBEXHLevel2X 20" xfId="9908"/>
    <cellStyle name="SAPBEXHLevel2X 20 2" xfId="13402"/>
    <cellStyle name="SAPBEXHLevel2X 21" xfId="10035"/>
    <cellStyle name="SAPBEXHLevel2X 22" xfId="14758"/>
    <cellStyle name="SAPBEXHLevel2X 3" xfId="138"/>
    <cellStyle name="SAPBEXHLevel2X 3 2" xfId="558"/>
    <cellStyle name="SAPBEXHLevel2X 3 2 2" xfId="10187"/>
    <cellStyle name="SAPBEXHLevel2X 3 2 2 2" xfId="13552"/>
    <cellStyle name="SAPBEXHLevel2X 3 2 3" xfId="11897"/>
    <cellStyle name="SAPBEXHLevel2X 3 3" xfId="9910"/>
    <cellStyle name="SAPBEXHLevel2X 3 3 2" xfId="13404"/>
    <cellStyle name="SAPBEXHLevel2X 3 4" xfId="11934"/>
    <cellStyle name="SAPBEXHLevel2X 4" xfId="559"/>
    <cellStyle name="SAPBEXHLevel2X 4 2" xfId="560"/>
    <cellStyle name="SAPBEXHLevel2X 4 2 2" xfId="10188"/>
    <cellStyle name="SAPBEXHLevel2X 4 2 2 2" xfId="13553"/>
    <cellStyle name="SAPBEXHLevel2X 4 2 3" xfId="10834"/>
    <cellStyle name="SAPBEXHLevel2X 4 3" xfId="9845"/>
    <cellStyle name="SAPBEXHLevel2X 4 3 2" xfId="13351"/>
    <cellStyle name="SAPBEXHLevel2X 4 4" xfId="10505"/>
    <cellStyle name="SAPBEXHLevel2X 5" xfId="561"/>
    <cellStyle name="SAPBEXHLevel2X 5 2" xfId="562"/>
    <cellStyle name="SAPBEXHLevel2X 5 2 2" xfId="10189"/>
    <cellStyle name="SAPBEXHLevel2X 5 2 2 2" xfId="13554"/>
    <cellStyle name="SAPBEXHLevel2X 5 2 3" xfId="10337"/>
    <cellStyle name="SAPBEXHLevel2X 5 3" xfId="9866"/>
    <cellStyle name="SAPBEXHLevel2X 5 3 2" xfId="13367"/>
    <cellStyle name="SAPBEXHLevel2X 5 4" xfId="10987"/>
    <cellStyle name="SAPBEXHLevel2X 6" xfId="563"/>
    <cellStyle name="SAPBEXHLevel2X 6 2" xfId="564"/>
    <cellStyle name="SAPBEXHLevel2X 6 2 2" xfId="10190"/>
    <cellStyle name="SAPBEXHLevel2X 6 2 2 2" xfId="13555"/>
    <cellStyle name="SAPBEXHLevel2X 6 2 3" xfId="11746"/>
    <cellStyle name="SAPBEXHLevel2X 6 3" xfId="9867"/>
    <cellStyle name="SAPBEXHLevel2X 6 3 2" xfId="13368"/>
    <cellStyle name="SAPBEXHLevel2X 6 4" xfId="10575"/>
    <cellStyle name="SAPBEXHLevel2X 7" xfId="565"/>
    <cellStyle name="SAPBEXHLevel2X 7 2" xfId="566"/>
    <cellStyle name="SAPBEXHLevel2X 7 2 2" xfId="10192"/>
    <cellStyle name="SAPBEXHLevel2X 7 2 2 2" xfId="13557"/>
    <cellStyle name="SAPBEXHLevel2X 7 2 3" xfId="10767"/>
    <cellStyle name="SAPBEXHLevel2X 7 3" xfId="10191"/>
    <cellStyle name="SAPBEXHLevel2X 7 3 2" xfId="13556"/>
    <cellStyle name="SAPBEXHLevel2X 7 4" xfId="11749"/>
    <cellStyle name="SAPBEXHLevel2X 8" xfId="567"/>
    <cellStyle name="SAPBEXHLevel2X 8 2" xfId="568"/>
    <cellStyle name="SAPBEXHLevel2X 8 2 2" xfId="10194"/>
    <cellStyle name="SAPBEXHLevel2X 8 2 2 2" xfId="13559"/>
    <cellStyle name="SAPBEXHLevel2X 8 2 3" xfId="10724"/>
    <cellStyle name="SAPBEXHLevel2X 8 3" xfId="10193"/>
    <cellStyle name="SAPBEXHLevel2X 8 3 2" xfId="13558"/>
    <cellStyle name="SAPBEXHLevel2X 8 4" xfId="10849"/>
    <cellStyle name="SAPBEXHLevel2X 9" xfId="569"/>
    <cellStyle name="SAPBEXHLevel2X 9 2" xfId="570"/>
    <cellStyle name="SAPBEXHLevel2X 9 2 2" xfId="10196"/>
    <cellStyle name="SAPBEXHLevel2X 9 2 2 2" xfId="13561"/>
    <cellStyle name="SAPBEXHLevel2X 9 2 3" xfId="10585"/>
    <cellStyle name="SAPBEXHLevel2X 9 3" xfId="10195"/>
    <cellStyle name="SAPBEXHLevel2X 9 3 2" xfId="13560"/>
    <cellStyle name="SAPBEXHLevel2X 9 4" xfId="11905"/>
    <cellStyle name="SAPBEXHLevel3" xfId="139"/>
    <cellStyle name="SAPBEXHLevel3 10" xfId="571"/>
    <cellStyle name="SAPBEXHLevel3 10 2" xfId="572"/>
    <cellStyle name="SAPBEXHLevel3 10 2 2" xfId="10198"/>
    <cellStyle name="SAPBEXHLevel3 10 2 2 2" xfId="13563"/>
    <cellStyle name="SAPBEXHLevel3 10 2 3" xfId="10314"/>
    <cellStyle name="SAPBEXHLevel3 10 3" xfId="10197"/>
    <cellStyle name="SAPBEXHLevel3 10 3 2" xfId="13562"/>
    <cellStyle name="SAPBEXHLevel3 10 4" xfId="10269"/>
    <cellStyle name="SAPBEXHLevel3 11" xfId="573"/>
    <cellStyle name="SAPBEXHLevel3 11 2" xfId="10199"/>
    <cellStyle name="SAPBEXHLevel3 11 2 2" xfId="13564"/>
    <cellStyle name="SAPBEXHLevel3 11 3" xfId="10821"/>
    <cellStyle name="SAPBEXHLevel3 12" xfId="574"/>
    <cellStyle name="SAPBEXHLevel3 12 2" xfId="10200"/>
    <cellStyle name="SAPBEXHLevel3 12 2 2" xfId="13565"/>
    <cellStyle name="SAPBEXHLevel3 12 3" xfId="10645"/>
    <cellStyle name="SAPBEXHLevel3 13" xfId="575"/>
    <cellStyle name="SAPBEXHLevel3 13 2" xfId="10201"/>
    <cellStyle name="SAPBEXHLevel3 13 2 2" xfId="13566"/>
    <cellStyle name="SAPBEXHLevel3 13 3" xfId="10660"/>
    <cellStyle name="SAPBEXHLevel3 14" xfId="576"/>
    <cellStyle name="SAPBEXHLevel3 14 2" xfId="10202"/>
    <cellStyle name="SAPBEXHLevel3 14 2 2" xfId="13567"/>
    <cellStyle name="SAPBEXHLevel3 14 3" xfId="11745"/>
    <cellStyle name="SAPBEXHLevel3 15" xfId="577"/>
    <cellStyle name="SAPBEXHLevel3 15 2" xfId="10203"/>
    <cellStyle name="SAPBEXHLevel3 15 2 2" xfId="13568"/>
    <cellStyle name="SAPBEXHLevel3 15 3" xfId="11926"/>
    <cellStyle name="SAPBEXHLevel3 16" xfId="578"/>
    <cellStyle name="SAPBEXHLevel3 16 2" xfId="10204"/>
    <cellStyle name="SAPBEXHLevel3 16 2 2" xfId="13569"/>
    <cellStyle name="SAPBEXHLevel3 16 3" xfId="10629"/>
    <cellStyle name="SAPBEXHLevel3 17" xfId="579"/>
    <cellStyle name="SAPBEXHLevel3 17 2" xfId="10205"/>
    <cellStyle name="SAPBEXHLevel3 17 2 2" xfId="13570"/>
    <cellStyle name="SAPBEXHLevel3 17 3" xfId="10272"/>
    <cellStyle name="SAPBEXHLevel3 18" xfId="580"/>
    <cellStyle name="SAPBEXHLevel3 18 2" xfId="10206"/>
    <cellStyle name="SAPBEXHLevel3 18 2 2" xfId="13571"/>
    <cellStyle name="SAPBEXHLevel3 18 3" xfId="10448"/>
    <cellStyle name="SAPBEXHLevel3 19" xfId="581"/>
    <cellStyle name="SAPBEXHLevel3 19 2" xfId="10207"/>
    <cellStyle name="SAPBEXHLevel3 19 2 2" xfId="13572"/>
    <cellStyle name="SAPBEXHLevel3 19 3" xfId="10890"/>
    <cellStyle name="SAPBEXHLevel3 2" xfId="140"/>
    <cellStyle name="SAPBEXHLevel3 2 2" xfId="582"/>
    <cellStyle name="SAPBEXHLevel3 2 2 2" xfId="10208"/>
    <cellStyle name="SAPBEXHLevel3 2 2 2 2" xfId="13573"/>
    <cellStyle name="SAPBEXHLevel3 2 2 3" xfId="11912"/>
    <cellStyle name="SAPBEXHLevel3 2 3" xfId="583"/>
    <cellStyle name="SAPBEXHLevel3 2 3 2" xfId="10209"/>
    <cellStyle name="SAPBEXHLevel3 2 3 2 2" xfId="13574"/>
    <cellStyle name="SAPBEXHLevel3 2 3 3" xfId="10041"/>
    <cellStyle name="SAPBEXHLevel3 2 4" xfId="9912"/>
    <cellStyle name="SAPBEXHLevel3 2 4 2" xfId="13406"/>
    <cellStyle name="SAPBEXHLevel3 2 5" xfId="10806"/>
    <cellStyle name="SAPBEXHLevel3 20" xfId="9911"/>
    <cellStyle name="SAPBEXHLevel3 20 2" xfId="13405"/>
    <cellStyle name="SAPBEXHLevel3 21" xfId="10737"/>
    <cellStyle name="SAPBEXHLevel3 22" xfId="14759"/>
    <cellStyle name="SAPBEXHLevel3 3" xfId="141"/>
    <cellStyle name="SAPBEXHLevel3 3 2" xfId="584"/>
    <cellStyle name="SAPBEXHLevel3 3 2 2" xfId="10210"/>
    <cellStyle name="SAPBEXHLevel3 3 2 2 2" xfId="13575"/>
    <cellStyle name="SAPBEXHLevel3 3 2 3" xfId="10649"/>
    <cellStyle name="SAPBEXHLevel3 3 3" xfId="9913"/>
    <cellStyle name="SAPBEXHLevel3 3 3 2" xfId="13407"/>
    <cellStyle name="SAPBEXHLevel3 3 4" xfId="10758"/>
    <cellStyle name="SAPBEXHLevel3 4" xfId="585"/>
    <cellStyle name="SAPBEXHLevel3 4 2" xfId="586"/>
    <cellStyle name="SAPBEXHLevel3 4 2 2" xfId="10211"/>
    <cellStyle name="SAPBEXHLevel3 4 2 2 2" xfId="13576"/>
    <cellStyle name="SAPBEXHLevel3 4 2 3" xfId="10781"/>
    <cellStyle name="SAPBEXHLevel3 4 3" xfId="9868"/>
    <cellStyle name="SAPBEXHLevel3 4 3 2" xfId="13369"/>
    <cellStyle name="SAPBEXHLevel3 4 4" xfId="11920"/>
    <cellStyle name="SAPBEXHLevel3 5" xfId="587"/>
    <cellStyle name="SAPBEXHLevel3 5 2" xfId="588"/>
    <cellStyle name="SAPBEXHLevel3 5 2 2" xfId="10212"/>
    <cellStyle name="SAPBEXHLevel3 5 2 2 2" xfId="13577"/>
    <cellStyle name="SAPBEXHLevel3 5 2 3" xfId="10248"/>
    <cellStyle name="SAPBEXHLevel3 5 3" xfId="9869"/>
    <cellStyle name="SAPBEXHLevel3 5 3 2" xfId="13370"/>
    <cellStyle name="SAPBEXHLevel3 5 4" xfId="11923"/>
    <cellStyle name="SAPBEXHLevel3 6" xfId="589"/>
    <cellStyle name="SAPBEXHLevel3 6 2" xfId="590"/>
    <cellStyle name="SAPBEXHLevel3 6 2 2" xfId="10213"/>
    <cellStyle name="SAPBEXHLevel3 6 2 2 2" xfId="13578"/>
    <cellStyle name="SAPBEXHLevel3 6 2 3" xfId="11760"/>
    <cellStyle name="SAPBEXHLevel3 6 3" xfId="9870"/>
    <cellStyle name="SAPBEXHLevel3 6 3 2" xfId="13371"/>
    <cellStyle name="SAPBEXHLevel3 6 4" xfId="10637"/>
    <cellStyle name="SAPBEXHLevel3 7" xfId="591"/>
    <cellStyle name="SAPBEXHLevel3 7 2" xfId="592"/>
    <cellStyle name="SAPBEXHLevel3 7 2 2" xfId="10215"/>
    <cellStyle name="SAPBEXHLevel3 7 2 2 2" xfId="13580"/>
    <cellStyle name="SAPBEXHLevel3 7 2 3" xfId="10435"/>
    <cellStyle name="SAPBEXHLevel3 7 3" xfId="10214"/>
    <cellStyle name="SAPBEXHLevel3 7 3 2" xfId="13579"/>
    <cellStyle name="SAPBEXHLevel3 7 4" xfId="10284"/>
    <cellStyle name="SAPBEXHLevel3 8" xfId="593"/>
    <cellStyle name="SAPBEXHLevel3 8 2" xfId="594"/>
    <cellStyle name="SAPBEXHLevel3 8 2 2" xfId="10217"/>
    <cellStyle name="SAPBEXHLevel3 8 2 2 2" xfId="13582"/>
    <cellStyle name="SAPBEXHLevel3 8 2 3" xfId="11916"/>
    <cellStyle name="SAPBEXHLevel3 8 3" xfId="10216"/>
    <cellStyle name="SAPBEXHLevel3 8 3 2" xfId="13581"/>
    <cellStyle name="SAPBEXHLevel3 8 4" xfId="10614"/>
    <cellStyle name="SAPBEXHLevel3 9" xfId="595"/>
    <cellStyle name="SAPBEXHLevel3 9 2" xfId="596"/>
    <cellStyle name="SAPBEXHLevel3 9 2 2" xfId="10219"/>
    <cellStyle name="SAPBEXHLevel3 9 2 2 2" xfId="13584"/>
    <cellStyle name="SAPBEXHLevel3 9 2 3" xfId="10640"/>
    <cellStyle name="SAPBEXHLevel3 9 3" xfId="10218"/>
    <cellStyle name="SAPBEXHLevel3 9 3 2" xfId="13583"/>
    <cellStyle name="SAPBEXHLevel3 9 4" xfId="10604"/>
    <cellStyle name="SAPBEXHLevel3X" xfId="142"/>
    <cellStyle name="SAPBEXHLevel3X 10" xfId="597"/>
    <cellStyle name="SAPBEXHLevel3X 10 2" xfId="598"/>
    <cellStyle name="SAPBEXHLevel3X 10 2 2" xfId="10221"/>
    <cellStyle name="SAPBEXHLevel3X 10 2 2 2" xfId="13586"/>
    <cellStyle name="SAPBEXHLevel3X 10 2 3" xfId="10290"/>
    <cellStyle name="SAPBEXHLevel3X 10 3" xfId="10220"/>
    <cellStyle name="SAPBEXHLevel3X 10 3 2" xfId="13585"/>
    <cellStyle name="SAPBEXHLevel3X 10 4" xfId="11913"/>
    <cellStyle name="SAPBEXHLevel3X 11" xfId="599"/>
    <cellStyle name="SAPBEXHLevel3X 11 2" xfId="10222"/>
    <cellStyle name="SAPBEXHLevel3X 11 2 2" xfId="13587"/>
    <cellStyle name="SAPBEXHLevel3X 11 3" xfId="10042"/>
    <cellStyle name="SAPBEXHLevel3X 12" xfId="600"/>
    <cellStyle name="SAPBEXHLevel3X 12 2" xfId="10223"/>
    <cellStyle name="SAPBEXHLevel3X 12 2 2" xfId="13588"/>
    <cellStyle name="SAPBEXHLevel3X 12 3" xfId="10668"/>
    <cellStyle name="SAPBEXHLevel3X 13" xfId="601"/>
    <cellStyle name="SAPBEXHLevel3X 13 2" xfId="10224"/>
    <cellStyle name="SAPBEXHLevel3X 13 2 2" xfId="13589"/>
    <cellStyle name="SAPBEXHLevel3X 13 3" xfId="10378"/>
    <cellStyle name="SAPBEXHLevel3X 14" xfId="602"/>
    <cellStyle name="SAPBEXHLevel3X 14 2" xfId="10225"/>
    <cellStyle name="SAPBEXHLevel3X 14 2 2" xfId="13590"/>
    <cellStyle name="SAPBEXHLevel3X 14 3" xfId="11886"/>
    <cellStyle name="SAPBEXHLevel3X 15" xfId="603"/>
    <cellStyle name="SAPBEXHLevel3X 15 2" xfId="10226"/>
    <cellStyle name="SAPBEXHLevel3X 15 2 2" xfId="13591"/>
    <cellStyle name="SAPBEXHLevel3X 15 3" xfId="10837"/>
    <cellStyle name="SAPBEXHLevel3X 16" xfId="604"/>
    <cellStyle name="SAPBEXHLevel3X 16 2" xfId="10227"/>
    <cellStyle name="SAPBEXHLevel3X 16 2 2" xfId="13592"/>
    <cellStyle name="SAPBEXHLevel3X 16 3" xfId="11762"/>
    <cellStyle name="SAPBEXHLevel3X 17" xfId="605"/>
    <cellStyle name="SAPBEXHLevel3X 17 2" xfId="10228"/>
    <cellStyle name="SAPBEXHLevel3X 17 2 2" xfId="13593"/>
    <cellStyle name="SAPBEXHLevel3X 17 3" xfId="10800"/>
    <cellStyle name="SAPBEXHLevel3X 18" xfId="606"/>
    <cellStyle name="SAPBEXHLevel3X 18 2" xfId="10229"/>
    <cellStyle name="SAPBEXHLevel3X 18 2 2" xfId="13594"/>
    <cellStyle name="SAPBEXHLevel3X 18 3" xfId="11887"/>
    <cellStyle name="SAPBEXHLevel3X 19" xfId="607"/>
    <cellStyle name="SAPBEXHLevel3X 19 2" xfId="10230"/>
    <cellStyle name="SAPBEXHLevel3X 19 2 2" xfId="13595"/>
    <cellStyle name="SAPBEXHLevel3X 19 3" xfId="10434"/>
    <cellStyle name="SAPBEXHLevel3X 2" xfId="143"/>
    <cellStyle name="SAPBEXHLevel3X 2 2" xfId="608"/>
    <cellStyle name="SAPBEXHLevel3X 2 2 2" xfId="10231"/>
    <cellStyle name="SAPBEXHLevel3X 2 2 2 2" xfId="13596"/>
    <cellStyle name="SAPBEXHLevel3X 2 2 3" xfId="10845"/>
    <cellStyle name="SAPBEXHLevel3X 2 3" xfId="609"/>
    <cellStyle name="SAPBEXHLevel3X 2 3 2" xfId="10232"/>
    <cellStyle name="SAPBEXHLevel3X 2 3 2 2" xfId="13597"/>
    <cellStyle name="SAPBEXHLevel3X 2 3 3" xfId="11761"/>
    <cellStyle name="SAPBEXHLevel3X 2 4" xfId="9915"/>
    <cellStyle name="SAPBEXHLevel3X 2 4 2" xfId="13409"/>
    <cellStyle name="SAPBEXHLevel3X 2 5" xfId="10740"/>
    <cellStyle name="SAPBEXHLevel3X 20" xfId="9914"/>
    <cellStyle name="SAPBEXHLevel3X 20 2" xfId="13408"/>
    <cellStyle name="SAPBEXHLevel3X 21" xfId="11908"/>
    <cellStyle name="SAPBEXHLevel3X 22" xfId="14760"/>
    <cellStyle name="SAPBEXHLevel3X 3" xfId="144"/>
    <cellStyle name="SAPBEXHLevel3X 3 2" xfId="610"/>
    <cellStyle name="SAPBEXHLevel3X 3 2 2" xfId="10233"/>
    <cellStyle name="SAPBEXHLevel3X 3 2 2 2" xfId="13598"/>
    <cellStyle name="SAPBEXHLevel3X 3 2 3" xfId="10721"/>
    <cellStyle name="SAPBEXHLevel3X 3 3" xfId="9916"/>
    <cellStyle name="SAPBEXHLevel3X 3 3 2" xfId="13410"/>
    <cellStyle name="SAPBEXHLevel3X 3 4" xfId="10033"/>
    <cellStyle name="SAPBEXHLevel3X 4" xfId="611"/>
    <cellStyle name="SAPBEXHLevel3X 4 2" xfId="612"/>
    <cellStyle name="SAPBEXHLevel3X 4 2 2" xfId="10234"/>
    <cellStyle name="SAPBEXHLevel3X 4 2 2 2" xfId="13599"/>
    <cellStyle name="SAPBEXHLevel3X 4 2 3" xfId="10615"/>
    <cellStyle name="SAPBEXHLevel3X 4 3" xfId="9931"/>
    <cellStyle name="SAPBEXHLevel3X 4 3 2" xfId="13420"/>
    <cellStyle name="SAPBEXHLevel3X 4 4" xfId="10639"/>
    <cellStyle name="SAPBEXHLevel3X 5" xfId="613"/>
    <cellStyle name="SAPBEXHLevel3X 5 2" xfId="614"/>
    <cellStyle name="SAPBEXHLevel3X 5 2 2" xfId="10235"/>
    <cellStyle name="SAPBEXHLevel3X 5 2 2 2" xfId="13600"/>
    <cellStyle name="SAPBEXHLevel3X 5 2 3" xfId="11031"/>
    <cellStyle name="SAPBEXHLevel3X 5 3" xfId="9873"/>
    <cellStyle name="SAPBEXHLevel3X 5 3 2" xfId="13374"/>
    <cellStyle name="SAPBEXHLevel3X 5 4" xfId="10619"/>
    <cellStyle name="SAPBEXHLevel3X 6" xfId="615"/>
    <cellStyle name="SAPBEXHLevel3X 6 2" xfId="616"/>
    <cellStyle name="SAPBEXHLevel3X 6 2 2" xfId="10236"/>
    <cellStyle name="SAPBEXHLevel3X 6 2 2 2" xfId="13601"/>
    <cellStyle name="SAPBEXHLevel3X 6 2 3" xfId="10670"/>
    <cellStyle name="SAPBEXHLevel3X 6 3" xfId="9876"/>
    <cellStyle name="SAPBEXHLevel3X 6 3 2" xfId="13376"/>
    <cellStyle name="SAPBEXHLevel3X 6 4" xfId="11177"/>
    <cellStyle name="SAPBEXHLevel3X 7" xfId="617"/>
    <cellStyle name="SAPBEXHLevel3X 7 2" xfId="618"/>
    <cellStyle name="SAPBEXHLevel3X 7 2 2" xfId="10238"/>
    <cellStyle name="SAPBEXHLevel3X 7 2 2 2" xfId="13603"/>
    <cellStyle name="SAPBEXHLevel3X 7 2 3" xfId="11748"/>
    <cellStyle name="SAPBEXHLevel3X 7 3" xfId="10237"/>
    <cellStyle name="SAPBEXHLevel3X 7 3 2" xfId="13602"/>
    <cellStyle name="SAPBEXHLevel3X 7 4" xfId="10658"/>
    <cellStyle name="SAPBEXHLevel3X 8" xfId="619"/>
    <cellStyle name="SAPBEXHLevel3X 8 2" xfId="620"/>
    <cellStyle name="SAPBEXHLevel3X 8 2 2" xfId="10240"/>
    <cellStyle name="SAPBEXHLevel3X 8 2 2 2" xfId="13605"/>
    <cellStyle name="SAPBEXHLevel3X 8 2 3" xfId="10460"/>
    <cellStyle name="SAPBEXHLevel3X 8 3" xfId="10239"/>
    <cellStyle name="SAPBEXHLevel3X 8 3 2" xfId="13604"/>
    <cellStyle name="SAPBEXHLevel3X 8 4" xfId="10375"/>
    <cellStyle name="SAPBEXHLevel3X 9" xfId="621"/>
    <cellStyle name="SAPBEXHLevel3X 9 2" xfId="622"/>
    <cellStyle name="SAPBEXHLevel3X 9 2 2" xfId="10242"/>
    <cellStyle name="SAPBEXHLevel3X 9 2 2 2" xfId="13607"/>
    <cellStyle name="SAPBEXHLevel3X 9 2 3" xfId="10469"/>
    <cellStyle name="SAPBEXHLevel3X 9 3" xfId="10241"/>
    <cellStyle name="SAPBEXHLevel3X 9 3 2" xfId="13606"/>
    <cellStyle name="SAPBEXHLevel3X 9 4" xfId="10777"/>
    <cellStyle name="SAPBEXresData" xfId="145"/>
    <cellStyle name="SAPBEXresData 2" xfId="9917"/>
    <cellStyle name="SAPBEXresData 2 2" xfId="13411"/>
    <cellStyle name="SAPBEXresData 3" xfId="11132"/>
    <cellStyle name="SAPBEXresDataEmph" xfId="146"/>
    <cellStyle name="SAPBEXresDataEmph 2" xfId="9918"/>
    <cellStyle name="SAPBEXresDataEmph 2 2" xfId="13412"/>
    <cellStyle name="SAPBEXresDataEmph 3" xfId="10044"/>
    <cellStyle name="SAPBEXresItem" xfId="147"/>
    <cellStyle name="SAPBEXresItem 2" xfId="9919"/>
    <cellStyle name="SAPBEXresItem 2 2" xfId="13413"/>
    <cellStyle name="SAPBEXresItem 3" xfId="10674"/>
    <cellStyle name="SAPBEXresItemX" xfId="148"/>
    <cellStyle name="SAPBEXresItemX 2" xfId="9920"/>
    <cellStyle name="SAPBEXresItemX 2 2" xfId="13414"/>
    <cellStyle name="SAPBEXresItemX 3" xfId="11880"/>
    <cellStyle name="SAPBEXstdData" xfId="149"/>
    <cellStyle name="SAPBEXstdData 10" xfId="8216"/>
    <cellStyle name="SAPBEXstdData 10 2" xfId="9029"/>
    <cellStyle name="SAPBEXstdData 10 2 2" xfId="11433"/>
    <cellStyle name="SAPBEXstdData 10 2 2 2" xfId="13933"/>
    <cellStyle name="SAPBEXstdData 10 2 3" xfId="12747"/>
    <cellStyle name="SAPBEXstdData 10 3" xfId="9522"/>
    <cellStyle name="SAPBEXstdData 10 3 2" xfId="13103"/>
    <cellStyle name="SAPBEXstdData 10 4" xfId="12376"/>
    <cellStyle name="SAPBEXstdData 11" xfId="8100"/>
    <cellStyle name="SAPBEXstdData 11 2" xfId="8928"/>
    <cellStyle name="SAPBEXstdData 11 2 2" xfId="11335"/>
    <cellStyle name="SAPBEXstdData 11 2 2 2" xfId="13891"/>
    <cellStyle name="SAPBEXstdData 11 2 3" xfId="12702"/>
    <cellStyle name="SAPBEXstdData 11 3" xfId="9424"/>
    <cellStyle name="SAPBEXstdData 11 3 2" xfId="13061"/>
    <cellStyle name="SAPBEXstdData 11 4" xfId="12335"/>
    <cellStyle name="SAPBEXstdData 12" xfId="1192"/>
    <cellStyle name="SAPBEXstdData 12 2" xfId="10313"/>
    <cellStyle name="SAPBEXstdData 12 2 2" xfId="13640"/>
    <cellStyle name="SAPBEXstdData 12 3" xfId="12121"/>
    <cellStyle name="SAPBEXstdData 13" xfId="9105"/>
    <cellStyle name="SAPBEXstdData 13 2" xfId="12788"/>
    <cellStyle name="SAPBEXstdData 14" xfId="9921"/>
    <cellStyle name="SAPBEXstdData 14 2" xfId="11763"/>
    <cellStyle name="SAPBEXstdData 14 2 2" xfId="14183"/>
    <cellStyle name="SAPBEXstdData 14 2 3" xfId="14415"/>
    <cellStyle name="SAPBEXstdData 14 2 4" xfId="12263"/>
    <cellStyle name="SAPBEXstdData 14 3" xfId="11754"/>
    <cellStyle name="SAPBEXstdData 14 3 2" xfId="14411"/>
    <cellStyle name="SAPBEXstdData 14 3 3" xfId="12109"/>
    <cellStyle name="SAPBEXstdData 14 4" xfId="12116"/>
    <cellStyle name="SAPBEXstdData 14 5" xfId="14395"/>
    <cellStyle name="SAPBEXstdData 15" xfId="10043"/>
    <cellStyle name="SAPBEXstdData 2" xfId="623"/>
    <cellStyle name="SAPBEXstdData 2 10" xfId="1279"/>
    <cellStyle name="SAPBEXstdData 2 10 2" xfId="10325"/>
    <cellStyle name="SAPBEXstdData 2 10 2 2" xfId="13649"/>
    <cellStyle name="SAPBEXstdData 2 10 3" xfId="12130"/>
    <cellStyle name="SAPBEXstdData 2 11" xfId="7712"/>
    <cellStyle name="SAPBEXstdData 2 11 2" xfId="10836"/>
    <cellStyle name="SAPBEXstdData 2 11 2 2" xfId="13783"/>
    <cellStyle name="SAPBEXstdData 2 11 3" xfId="12266"/>
    <cellStyle name="SAPBEXstdData 2 12" xfId="8929"/>
    <cellStyle name="SAPBEXstdData 2 12 2" xfId="12703"/>
    <cellStyle name="SAPBEXstdData 2 13" xfId="10978"/>
    <cellStyle name="SAPBEXstdData 2 2" xfId="8013"/>
    <cellStyle name="SAPBEXstdData 2 2 2" xfId="8885"/>
    <cellStyle name="SAPBEXstdData 2 2 2 2" xfId="11295"/>
    <cellStyle name="SAPBEXstdData 2 2 2 2 2" xfId="13870"/>
    <cellStyle name="SAPBEXstdData 2 2 2 3" xfId="12679"/>
    <cellStyle name="SAPBEXstdData 2 2 3" xfId="9383"/>
    <cellStyle name="SAPBEXstdData 2 2 3 2" xfId="13039"/>
    <cellStyle name="SAPBEXstdData 2 2 4" xfId="12313"/>
    <cellStyle name="SAPBEXstdData 2 3" xfId="8309"/>
    <cellStyle name="SAPBEXstdData 2 3 2" xfId="9121"/>
    <cellStyle name="SAPBEXstdData 2 3 2 2" xfId="11523"/>
    <cellStyle name="SAPBEXstdData 2 3 2 2 2" xfId="13985"/>
    <cellStyle name="SAPBEXstdData 2 3 2 3" xfId="12801"/>
    <cellStyle name="SAPBEXstdData 2 3 3" xfId="9612"/>
    <cellStyle name="SAPBEXstdData 2 3 3 2" xfId="13156"/>
    <cellStyle name="SAPBEXstdData 2 3 4" xfId="12429"/>
    <cellStyle name="SAPBEXstdData 2 4" xfId="8287"/>
    <cellStyle name="SAPBEXstdData 2 4 2" xfId="9100"/>
    <cellStyle name="SAPBEXstdData 2 4 2 2" xfId="11504"/>
    <cellStyle name="SAPBEXstdData 2 4 2 2 2" xfId="13972"/>
    <cellStyle name="SAPBEXstdData 2 4 2 3" xfId="12786"/>
    <cellStyle name="SAPBEXstdData 2 4 3" xfId="9593"/>
    <cellStyle name="SAPBEXstdData 2 4 3 2" xfId="13143"/>
    <cellStyle name="SAPBEXstdData 2 4 4" xfId="12416"/>
    <cellStyle name="SAPBEXstdData 2 5" xfId="8344"/>
    <cellStyle name="SAPBEXstdData 2 5 2" xfId="9156"/>
    <cellStyle name="SAPBEXstdData 2 5 2 2" xfId="11558"/>
    <cellStyle name="SAPBEXstdData 2 5 2 2 2" xfId="14010"/>
    <cellStyle name="SAPBEXstdData 2 5 2 3" xfId="12826"/>
    <cellStyle name="SAPBEXstdData 2 5 3" xfId="9647"/>
    <cellStyle name="SAPBEXstdData 2 5 3 2" xfId="13181"/>
    <cellStyle name="SAPBEXstdData 2 5 4" xfId="12454"/>
    <cellStyle name="SAPBEXstdData 2 6" xfId="8346"/>
    <cellStyle name="SAPBEXstdData 2 6 2" xfId="9158"/>
    <cellStyle name="SAPBEXstdData 2 6 2 2" xfId="11560"/>
    <cellStyle name="SAPBEXstdData 2 6 2 2 2" xfId="14011"/>
    <cellStyle name="SAPBEXstdData 2 6 2 3" xfId="12827"/>
    <cellStyle name="SAPBEXstdData 2 6 3" xfId="9649"/>
    <cellStyle name="SAPBEXstdData 2 6 3 2" xfId="13182"/>
    <cellStyle name="SAPBEXstdData 2 6 4" xfId="12455"/>
    <cellStyle name="SAPBEXstdData 2 7" xfId="8334"/>
    <cellStyle name="SAPBEXstdData 2 7 2" xfId="9146"/>
    <cellStyle name="SAPBEXstdData 2 7 2 2" xfId="11548"/>
    <cellStyle name="SAPBEXstdData 2 7 2 2 2" xfId="14003"/>
    <cellStyle name="SAPBEXstdData 2 7 2 3" xfId="12819"/>
    <cellStyle name="SAPBEXstdData 2 7 3" xfId="9637"/>
    <cellStyle name="SAPBEXstdData 2 7 3 2" xfId="13174"/>
    <cellStyle name="SAPBEXstdData 2 7 4" xfId="12447"/>
    <cellStyle name="SAPBEXstdData 2 8" xfId="8183"/>
    <cellStyle name="SAPBEXstdData 2 8 2" xfId="8996"/>
    <cellStyle name="SAPBEXstdData 2 8 2 2" xfId="11400"/>
    <cellStyle name="SAPBEXstdData 2 8 2 2 2" xfId="13923"/>
    <cellStyle name="SAPBEXstdData 2 8 2 3" xfId="12736"/>
    <cellStyle name="SAPBEXstdData 2 8 3" xfId="9489"/>
    <cellStyle name="SAPBEXstdData 2 8 3 2" xfId="13093"/>
    <cellStyle name="SAPBEXstdData 2 8 4" xfId="12366"/>
    <cellStyle name="SAPBEXstdData 2 9" xfId="8349"/>
    <cellStyle name="SAPBEXstdData 2 9 2" xfId="9161"/>
    <cellStyle name="SAPBEXstdData 2 9 2 2" xfId="11563"/>
    <cellStyle name="SAPBEXstdData 2 9 2 2 2" xfId="14013"/>
    <cellStyle name="SAPBEXstdData 2 9 2 3" xfId="12829"/>
    <cellStyle name="SAPBEXstdData 2 9 3" xfId="9652"/>
    <cellStyle name="SAPBEXstdData 2 9 3 2" xfId="13184"/>
    <cellStyle name="SAPBEXstdData 2 9 4" xfId="12457"/>
    <cellStyle name="SAPBEXstdData 3" xfId="624"/>
    <cellStyle name="SAPBEXstdData 3 10" xfId="7951"/>
    <cellStyle name="SAPBEXstdData 3 10 2" xfId="10859"/>
    <cellStyle name="SAPBEXstdData 3 10 2 2" xfId="13796"/>
    <cellStyle name="SAPBEXstdData 3 10 3" xfId="12282"/>
    <cellStyle name="SAPBEXstdData 3 11" xfId="8855"/>
    <cellStyle name="SAPBEXstdData 3 11 2" xfId="11265"/>
    <cellStyle name="SAPBEXstdData 3 11 2 2" xfId="13840"/>
    <cellStyle name="SAPBEXstdData 3 11 3" xfId="12649"/>
    <cellStyle name="SAPBEXstdData 3 12" xfId="9353"/>
    <cellStyle name="SAPBEXstdData 3 12 2" xfId="13009"/>
    <cellStyle name="SAPBEXstdData 3 13" xfId="10243"/>
    <cellStyle name="SAPBEXstdData 3 13 2" xfId="13608"/>
    <cellStyle name="SAPBEXstdData 3 14" xfId="10571"/>
    <cellStyle name="SAPBEXstdData 3 2" xfId="1050"/>
    <cellStyle name="SAPBEXstdData 3 2 2" xfId="8372"/>
    <cellStyle name="SAPBEXstdData 3 2 2 2" xfId="11018"/>
    <cellStyle name="SAPBEXstdData 3 2 2 2 2" xfId="13819"/>
    <cellStyle name="SAPBEXstdData 3 2 2 3" xfId="12476"/>
    <cellStyle name="SAPBEXstdData 3 2 3" xfId="9184"/>
    <cellStyle name="SAPBEXstdData 3 2 3 2" xfId="11586"/>
    <cellStyle name="SAPBEXstdData 3 2 3 2 2" xfId="14032"/>
    <cellStyle name="SAPBEXstdData 3 2 3 3" xfId="12848"/>
    <cellStyle name="SAPBEXstdData 3 2 4" xfId="9675"/>
    <cellStyle name="SAPBEXstdData 3 2 4 2" xfId="13203"/>
    <cellStyle name="SAPBEXstdData 3 2 5" xfId="10046"/>
    <cellStyle name="SAPBEXstdData 3 3" xfId="8402"/>
    <cellStyle name="SAPBEXstdData 3 3 2" xfId="9214"/>
    <cellStyle name="SAPBEXstdData 3 3 2 2" xfId="11616"/>
    <cellStyle name="SAPBEXstdData 3 3 2 2 2" xfId="14059"/>
    <cellStyle name="SAPBEXstdData 3 3 2 3" xfId="12875"/>
    <cellStyle name="SAPBEXstdData 3 3 3" xfId="9705"/>
    <cellStyle name="SAPBEXstdData 3 3 3 2" xfId="13230"/>
    <cellStyle name="SAPBEXstdData 3 3 4" xfId="12503"/>
    <cellStyle name="SAPBEXstdData 3 4" xfId="8421"/>
    <cellStyle name="SAPBEXstdData 3 4 2" xfId="9233"/>
    <cellStyle name="SAPBEXstdData 3 4 2 2" xfId="11635"/>
    <cellStyle name="SAPBEXstdData 3 4 2 2 2" xfId="14078"/>
    <cellStyle name="SAPBEXstdData 3 4 2 3" xfId="12894"/>
    <cellStyle name="SAPBEXstdData 3 4 3" xfId="9724"/>
    <cellStyle name="SAPBEXstdData 3 4 3 2" xfId="13249"/>
    <cellStyle name="SAPBEXstdData 3 4 4" xfId="12522"/>
    <cellStyle name="SAPBEXstdData 3 5" xfId="8441"/>
    <cellStyle name="SAPBEXstdData 3 5 2" xfId="9253"/>
    <cellStyle name="SAPBEXstdData 3 5 2 2" xfId="11655"/>
    <cellStyle name="SAPBEXstdData 3 5 2 2 2" xfId="14096"/>
    <cellStyle name="SAPBEXstdData 3 5 2 3" xfId="12912"/>
    <cellStyle name="SAPBEXstdData 3 5 3" xfId="9744"/>
    <cellStyle name="SAPBEXstdData 3 5 3 2" xfId="13267"/>
    <cellStyle name="SAPBEXstdData 3 5 4" xfId="12540"/>
    <cellStyle name="SAPBEXstdData 3 6" xfId="8459"/>
    <cellStyle name="SAPBEXstdData 3 6 2" xfId="9271"/>
    <cellStyle name="SAPBEXstdData 3 6 2 2" xfId="11673"/>
    <cellStyle name="SAPBEXstdData 3 6 2 2 2" xfId="14114"/>
    <cellStyle name="SAPBEXstdData 3 6 2 3" xfId="12930"/>
    <cellStyle name="SAPBEXstdData 3 6 3" xfId="9762"/>
    <cellStyle name="SAPBEXstdData 3 6 3 2" xfId="13285"/>
    <cellStyle name="SAPBEXstdData 3 6 4" xfId="12558"/>
    <cellStyle name="SAPBEXstdData 3 7" xfId="8477"/>
    <cellStyle name="SAPBEXstdData 3 7 2" xfId="9289"/>
    <cellStyle name="SAPBEXstdData 3 7 2 2" xfId="11691"/>
    <cellStyle name="SAPBEXstdData 3 7 2 2 2" xfId="14132"/>
    <cellStyle name="SAPBEXstdData 3 7 2 3" xfId="12948"/>
    <cellStyle name="SAPBEXstdData 3 7 3" xfId="9780"/>
    <cellStyle name="SAPBEXstdData 3 7 3 2" xfId="13303"/>
    <cellStyle name="SAPBEXstdData 3 7 4" xfId="12576"/>
    <cellStyle name="SAPBEXstdData 3 8" xfId="8496"/>
    <cellStyle name="SAPBEXstdData 3 8 2" xfId="9308"/>
    <cellStyle name="SAPBEXstdData 3 8 2 2" xfId="11710"/>
    <cellStyle name="SAPBEXstdData 3 8 2 2 2" xfId="14150"/>
    <cellStyle name="SAPBEXstdData 3 8 2 3" xfId="12966"/>
    <cellStyle name="SAPBEXstdData 3 8 3" xfId="9799"/>
    <cellStyle name="SAPBEXstdData 3 8 3 2" xfId="13321"/>
    <cellStyle name="SAPBEXstdData 3 8 4" xfId="12594"/>
    <cellStyle name="SAPBEXstdData 3 9" xfId="8513"/>
    <cellStyle name="SAPBEXstdData 3 9 2" xfId="9325"/>
    <cellStyle name="SAPBEXstdData 3 9 2 2" xfId="11727"/>
    <cellStyle name="SAPBEXstdData 3 9 2 2 2" xfId="14167"/>
    <cellStyle name="SAPBEXstdData 3 9 2 3" xfId="12983"/>
    <cellStyle name="SAPBEXstdData 3 9 3" xfId="9816"/>
    <cellStyle name="SAPBEXstdData 3 9 3 2" xfId="13338"/>
    <cellStyle name="SAPBEXstdData 3 9 4" xfId="12611"/>
    <cellStyle name="SAPBEXstdData 4" xfId="1037"/>
    <cellStyle name="SAPBEXstdData 4 2" xfId="8005"/>
    <cellStyle name="SAPBEXstdData 4 2 2" xfId="10865"/>
    <cellStyle name="SAPBEXstdData 4 2 2 2" xfId="13801"/>
    <cellStyle name="SAPBEXstdData 4 2 3" xfId="12305"/>
    <cellStyle name="SAPBEXstdData 4 3" xfId="8877"/>
    <cellStyle name="SAPBEXstdData 4 3 2" xfId="11287"/>
    <cellStyle name="SAPBEXstdData 4 3 2 2" xfId="13862"/>
    <cellStyle name="SAPBEXstdData 4 3 3" xfId="12671"/>
    <cellStyle name="SAPBEXstdData 4 4" xfId="9375"/>
    <cellStyle name="SAPBEXstdData 4 4 2" xfId="13031"/>
    <cellStyle name="SAPBEXstdData 4 5" xfId="10521"/>
    <cellStyle name="SAPBEXstdData 5" xfId="1022"/>
    <cellStyle name="SAPBEXstdData 5 2" xfId="8034"/>
    <cellStyle name="SAPBEXstdData 5 2 2" xfId="10872"/>
    <cellStyle name="SAPBEXstdData 5 2 2 2" xfId="13804"/>
    <cellStyle name="SAPBEXstdData 5 2 3" xfId="12325"/>
    <cellStyle name="SAPBEXstdData 5 3" xfId="8902"/>
    <cellStyle name="SAPBEXstdData 5 3 2" xfId="11311"/>
    <cellStyle name="SAPBEXstdData 5 3 2 2" xfId="13882"/>
    <cellStyle name="SAPBEXstdData 5 3 3" xfId="12691"/>
    <cellStyle name="SAPBEXstdData 5 4" xfId="9400"/>
    <cellStyle name="SAPBEXstdData 5 4 2" xfId="13052"/>
    <cellStyle name="SAPBEXstdData 5 5" xfId="11927"/>
    <cellStyle name="SAPBEXstdData 6" xfId="1013"/>
    <cellStyle name="SAPBEXstdData 6 2" xfId="8328"/>
    <cellStyle name="SAPBEXstdData 6 2 2" xfId="11002"/>
    <cellStyle name="SAPBEXstdData 6 2 2 2" xfId="13814"/>
    <cellStyle name="SAPBEXstdData 6 2 3" xfId="12443"/>
    <cellStyle name="SAPBEXstdData 6 3" xfId="9140"/>
    <cellStyle name="SAPBEXstdData 6 3 2" xfId="11542"/>
    <cellStyle name="SAPBEXstdData 6 3 2 2" xfId="13999"/>
    <cellStyle name="SAPBEXstdData 6 3 3" xfId="12815"/>
    <cellStyle name="SAPBEXstdData 6 4" xfId="9631"/>
    <cellStyle name="SAPBEXstdData 6 4 2" xfId="13170"/>
    <cellStyle name="SAPBEXstdData 6 5" xfId="11921"/>
    <cellStyle name="SAPBEXstdData 7" xfId="1095"/>
    <cellStyle name="SAPBEXstdData 7 2" xfId="8325"/>
    <cellStyle name="SAPBEXstdData 7 2 2" xfId="11001"/>
    <cellStyle name="SAPBEXstdData 7 2 2 2" xfId="13813"/>
    <cellStyle name="SAPBEXstdData 7 2 3" xfId="12440"/>
    <cellStyle name="SAPBEXstdData 7 3" xfId="9137"/>
    <cellStyle name="SAPBEXstdData 7 3 2" xfId="11539"/>
    <cellStyle name="SAPBEXstdData 7 3 2 2" xfId="13996"/>
    <cellStyle name="SAPBEXstdData 7 3 3" xfId="12812"/>
    <cellStyle name="SAPBEXstdData 7 4" xfId="9628"/>
    <cellStyle name="SAPBEXstdData 7 4 2" xfId="13167"/>
    <cellStyle name="SAPBEXstdData 7 5" xfId="10302"/>
    <cellStyle name="SAPBEXstdData 7 5 2" xfId="13636"/>
    <cellStyle name="SAPBEXstdData 7 5 3" xfId="14207"/>
    <cellStyle name="SAPBEXstdData 7 5 4" xfId="14409"/>
    <cellStyle name="SAPBEXstdData 7 6" xfId="11015"/>
    <cellStyle name="SAPBEXstdData 7 6 2" xfId="13816"/>
    <cellStyle name="SAPBEXstdData 7 6 3" xfId="14390"/>
    <cellStyle name="SAPBEXstdData 7 6 4" xfId="14203"/>
    <cellStyle name="SAPBEXstdData 7 7" xfId="12117"/>
    <cellStyle name="SAPBEXstdData 8" xfId="8256"/>
    <cellStyle name="SAPBEXstdData 8 2" xfId="9069"/>
    <cellStyle name="SAPBEXstdData 8 2 2" xfId="11473"/>
    <cellStyle name="SAPBEXstdData 8 2 2 2" xfId="13956"/>
    <cellStyle name="SAPBEXstdData 8 2 3" xfId="12770"/>
    <cellStyle name="SAPBEXstdData 8 3" xfId="9562"/>
    <cellStyle name="SAPBEXstdData 8 3 2" xfId="13127"/>
    <cellStyle name="SAPBEXstdData 8 4" xfId="12399"/>
    <cellStyle name="SAPBEXstdData 9" xfId="8271"/>
    <cellStyle name="SAPBEXstdData 9 2" xfId="9084"/>
    <cellStyle name="SAPBEXstdData 9 2 2" xfId="11488"/>
    <cellStyle name="SAPBEXstdData 9 2 2 2" xfId="13963"/>
    <cellStyle name="SAPBEXstdData 9 2 3" xfId="12777"/>
    <cellStyle name="SAPBEXstdData 9 3" xfId="9577"/>
    <cellStyle name="SAPBEXstdData 9 3 2" xfId="13134"/>
    <cellStyle name="SAPBEXstdData 9 4" xfId="12406"/>
    <cellStyle name="SAPBEXstdData_Actuals 2007" xfId="9922"/>
    <cellStyle name="SAPBEXstdDataEmph" xfId="150"/>
    <cellStyle name="SAPBEXstdDataEmph 2" xfId="9923"/>
    <cellStyle name="SAPBEXstdDataEmph 2 2" xfId="13415"/>
    <cellStyle name="SAPBEXstdDataEmph 3" xfId="10360"/>
    <cellStyle name="SAPBEXstdItem" xfId="15"/>
    <cellStyle name="SAPBEXstdItem 10" xfId="7981"/>
    <cellStyle name="SAPBEXstdItem 10 10" xfId="8866"/>
    <cellStyle name="SAPBEXstdItem 10 10 2" xfId="11276"/>
    <cellStyle name="SAPBEXstdItem 10 10 2 2" xfId="13851"/>
    <cellStyle name="SAPBEXstdItem 10 10 3" xfId="12660"/>
    <cellStyle name="SAPBEXstdItem 10 11" xfId="9364"/>
    <cellStyle name="SAPBEXstdItem 10 11 2" xfId="13020"/>
    <cellStyle name="SAPBEXstdItem 10 12" xfId="12293"/>
    <cellStyle name="SAPBEXstdItem 10 2" xfId="8379"/>
    <cellStyle name="SAPBEXstdItem 10 2 2" xfId="9191"/>
    <cellStyle name="SAPBEXstdItem 10 2 2 2" xfId="11593"/>
    <cellStyle name="SAPBEXstdItem 10 2 2 2 2" xfId="14038"/>
    <cellStyle name="SAPBEXstdItem 10 2 2 3" xfId="12854"/>
    <cellStyle name="SAPBEXstdItem 10 2 3" xfId="9682"/>
    <cellStyle name="SAPBEXstdItem 10 2 3 2" xfId="13209"/>
    <cellStyle name="SAPBEXstdItem 10 2 4" xfId="12482"/>
    <cellStyle name="SAPBEXstdItem 10 3" xfId="8409"/>
    <cellStyle name="SAPBEXstdItem 10 3 2" xfId="9221"/>
    <cellStyle name="SAPBEXstdItem 10 3 2 2" xfId="11623"/>
    <cellStyle name="SAPBEXstdItem 10 3 2 2 2" xfId="14066"/>
    <cellStyle name="SAPBEXstdItem 10 3 2 3" xfId="12882"/>
    <cellStyle name="SAPBEXstdItem 10 3 3" xfId="9712"/>
    <cellStyle name="SAPBEXstdItem 10 3 3 2" xfId="13237"/>
    <cellStyle name="SAPBEXstdItem 10 3 4" xfId="12510"/>
    <cellStyle name="SAPBEXstdItem 10 4" xfId="8430"/>
    <cellStyle name="SAPBEXstdItem 10 4 2" xfId="9242"/>
    <cellStyle name="SAPBEXstdItem 10 4 2 2" xfId="11644"/>
    <cellStyle name="SAPBEXstdItem 10 4 2 2 2" xfId="14085"/>
    <cellStyle name="SAPBEXstdItem 10 4 2 3" xfId="12901"/>
    <cellStyle name="SAPBEXstdItem 10 4 3" xfId="9733"/>
    <cellStyle name="SAPBEXstdItem 10 4 3 2" xfId="13256"/>
    <cellStyle name="SAPBEXstdItem 10 4 4" xfId="12529"/>
    <cellStyle name="SAPBEXstdItem 10 5" xfId="8448"/>
    <cellStyle name="SAPBEXstdItem 10 5 2" xfId="9260"/>
    <cellStyle name="SAPBEXstdItem 10 5 2 2" xfId="11662"/>
    <cellStyle name="SAPBEXstdItem 10 5 2 2 2" xfId="14103"/>
    <cellStyle name="SAPBEXstdItem 10 5 2 3" xfId="12919"/>
    <cellStyle name="SAPBEXstdItem 10 5 3" xfId="9751"/>
    <cellStyle name="SAPBEXstdItem 10 5 3 2" xfId="13274"/>
    <cellStyle name="SAPBEXstdItem 10 5 4" xfId="12547"/>
    <cellStyle name="SAPBEXstdItem 10 6" xfId="8466"/>
    <cellStyle name="SAPBEXstdItem 10 6 2" xfId="9278"/>
    <cellStyle name="SAPBEXstdItem 10 6 2 2" xfId="11680"/>
    <cellStyle name="SAPBEXstdItem 10 6 2 2 2" xfId="14121"/>
    <cellStyle name="SAPBEXstdItem 10 6 2 3" xfId="12937"/>
    <cellStyle name="SAPBEXstdItem 10 6 3" xfId="9769"/>
    <cellStyle name="SAPBEXstdItem 10 6 3 2" xfId="13292"/>
    <cellStyle name="SAPBEXstdItem 10 6 4" xfId="12565"/>
    <cellStyle name="SAPBEXstdItem 10 7" xfId="8484"/>
    <cellStyle name="SAPBEXstdItem 10 7 2" xfId="9296"/>
    <cellStyle name="SAPBEXstdItem 10 7 2 2" xfId="11698"/>
    <cellStyle name="SAPBEXstdItem 10 7 2 2 2" xfId="14139"/>
    <cellStyle name="SAPBEXstdItem 10 7 2 3" xfId="12955"/>
    <cellStyle name="SAPBEXstdItem 10 7 3" xfId="9787"/>
    <cellStyle name="SAPBEXstdItem 10 7 3 2" xfId="13310"/>
    <cellStyle name="SAPBEXstdItem 10 7 4" xfId="12583"/>
    <cellStyle name="SAPBEXstdItem 10 8" xfId="8502"/>
    <cellStyle name="SAPBEXstdItem 10 8 2" xfId="9314"/>
    <cellStyle name="SAPBEXstdItem 10 8 2 2" xfId="11716"/>
    <cellStyle name="SAPBEXstdItem 10 8 2 2 2" xfId="14156"/>
    <cellStyle name="SAPBEXstdItem 10 8 2 3" xfId="12972"/>
    <cellStyle name="SAPBEXstdItem 10 8 3" xfId="9805"/>
    <cellStyle name="SAPBEXstdItem 10 8 3 2" xfId="13327"/>
    <cellStyle name="SAPBEXstdItem 10 8 4" xfId="12600"/>
    <cellStyle name="SAPBEXstdItem 10 9" xfId="8519"/>
    <cellStyle name="SAPBEXstdItem 10 9 2" xfId="9331"/>
    <cellStyle name="SAPBEXstdItem 10 9 2 2" xfId="11733"/>
    <cellStyle name="SAPBEXstdItem 10 9 2 2 2" xfId="14173"/>
    <cellStyle name="SAPBEXstdItem 10 9 2 3" xfId="12989"/>
    <cellStyle name="SAPBEXstdItem 10 9 3" xfId="9822"/>
    <cellStyle name="SAPBEXstdItem 10 9 3 2" xfId="13344"/>
    <cellStyle name="SAPBEXstdItem 10 9 4" xfId="12617"/>
    <cellStyle name="SAPBEXstdItem 11" xfId="7999"/>
    <cellStyle name="SAPBEXstdItem 11 10" xfId="8873"/>
    <cellStyle name="SAPBEXstdItem 11 10 2" xfId="11283"/>
    <cellStyle name="SAPBEXstdItem 11 10 2 2" xfId="13858"/>
    <cellStyle name="SAPBEXstdItem 11 10 3" xfId="12667"/>
    <cellStyle name="SAPBEXstdItem 11 11" xfId="9371"/>
    <cellStyle name="SAPBEXstdItem 11 11 2" xfId="13027"/>
    <cellStyle name="SAPBEXstdItem 11 12" xfId="12301"/>
    <cellStyle name="SAPBEXstdItem 11 2" xfId="8385"/>
    <cellStyle name="SAPBEXstdItem 11 2 2" xfId="9197"/>
    <cellStyle name="SAPBEXstdItem 11 2 2 2" xfId="11599"/>
    <cellStyle name="SAPBEXstdItem 11 2 2 2 2" xfId="14044"/>
    <cellStyle name="SAPBEXstdItem 11 2 2 3" xfId="12860"/>
    <cellStyle name="SAPBEXstdItem 11 2 3" xfId="9688"/>
    <cellStyle name="SAPBEXstdItem 11 2 3 2" xfId="13215"/>
    <cellStyle name="SAPBEXstdItem 11 2 4" xfId="12488"/>
    <cellStyle name="SAPBEXstdItem 11 3" xfId="8416"/>
    <cellStyle name="SAPBEXstdItem 11 3 2" xfId="9228"/>
    <cellStyle name="SAPBEXstdItem 11 3 2 2" xfId="11630"/>
    <cellStyle name="SAPBEXstdItem 11 3 2 2 2" xfId="14073"/>
    <cellStyle name="SAPBEXstdItem 11 3 2 3" xfId="12889"/>
    <cellStyle name="SAPBEXstdItem 11 3 3" xfId="9719"/>
    <cellStyle name="SAPBEXstdItem 11 3 3 2" xfId="13244"/>
    <cellStyle name="SAPBEXstdItem 11 3 4" xfId="12517"/>
    <cellStyle name="SAPBEXstdItem 11 4" xfId="8436"/>
    <cellStyle name="SAPBEXstdItem 11 4 2" xfId="9248"/>
    <cellStyle name="SAPBEXstdItem 11 4 2 2" xfId="11650"/>
    <cellStyle name="SAPBEXstdItem 11 4 2 2 2" xfId="14091"/>
    <cellStyle name="SAPBEXstdItem 11 4 2 3" xfId="12907"/>
    <cellStyle name="SAPBEXstdItem 11 4 3" xfId="9739"/>
    <cellStyle name="SAPBEXstdItem 11 4 3 2" xfId="13262"/>
    <cellStyle name="SAPBEXstdItem 11 4 4" xfId="12535"/>
    <cellStyle name="SAPBEXstdItem 11 5" xfId="8454"/>
    <cellStyle name="SAPBEXstdItem 11 5 2" xfId="9266"/>
    <cellStyle name="SAPBEXstdItem 11 5 2 2" xfId="11668"/>
    <cellStyle name="SAPBEXstdItem 11 5 2 2 2" xfId="14109"/>
    <cellStyle name="SAPBEXstdItem 11 5 2 3" xfId="12925"/>
    <cellStyle name="SAPBEXstdItem 11 5 3" xfId="9757"/>
    <cellStyle name="SAPBEXstdItem 11 5 3 2" xfId="13280"/>
    <cellStyle name="SAPBEXstdItem 11 5 4" xfId="12553"/>
    <cellStyle name="SAPBEXstdItem 11 6" xfId="8472"/>
    <cellStyle name="SAPBEXstdItem 11 6 2" xfId="9284"/>
    <cellStyle name="SAPBEXstdItem 11 6 2 2" xfId="11686"/>
    <cellStyle name="SAPBEXstdItem 11 6 2 2 2" xfId="14127"/>
    <cellStyle name="SAPBEXstdItem 11 6 2 3" xfId="12943"/>
    <cellStyle name="SAPBEXstdItem 11 6 3" xfId="9775"/>
    <cellStyle name="SAPBEXstdItem 11 6 3 2" xfId="13298"/>
    <cellStyle name="SAPBEXstdItem 11 6 4" xfId="12571"/>
    <cellStyle name="SAPBEXstdItem 11 7" xfId="8491"/>
    <cellStyle name="SAPBEXstdItem 11 7 2" xfId="9303"/>
    <cellStyle name="SAPBEXstdItem 11 7 2 2" xfId="11705"/>
    <cellStyle name="SAPBEXstdItem 11 7 2 2 2" xfId="14145"/>
    <cellStyle name="SAPBEXstdItem 11 7 2 3" xfId="12961"/>
    <cellStyle name="SAPBEXstdItem 11 7 3" xfId="9794"/>
    <cellStyle name="SAPBEXstdItem 11 7 3 2" xfId="13316"/>
    <cellStyle name="SAPBEXstdItem 11 7 4" xfId="12589"/>
    <cellStyle name="SAPBEXstdItem 11 8" xfId="8508"/>
    <cellStyle name="SAPBEXstdItem 11 8 2" xfId="9320"/>
    <cellStyle name="SAPBEXstdItem 11 8 2 2" xfId="11722"/>
    <cellStyle name="SAPBEXstdItem 11 8 2 2 2" xfId="14162"/>
    <cellStyle name="SAPBEXstdItem 11 8 2 3" xfId="12978"/>
    <cellStyle name="SAPBEXstdItem 11 8 3" xfId="9811"/>
    <cellStyle name="SAPBEXstdItem 11 8 3 2" xfId="13333"/>
    <cellStyle name="SAPBEXstdItem 11 8 4" xfId="12606"/>
    <cellStyle name="SAPBEXstdItem 11 9" xfId="8525"/>
    <cellStyle name="SAPBEXstdItem 11 9 2" xfId="9337"/>
    <cellStyle name="SAPBEXstdItem 11 9 2 2" xfId="11739"/>
    <cellStyle name="SAPBEXstdItem 11 9 2 2 2" xfId="14179"/>
    <cellStyle name="SAPBEXstdItem 11 9 2 3" xfId="12995"/>
    <cellStyle name="SAPBEXstdItem 11 9 3" xfId="9828"/>
    <cellStyle name="SAPBEXstdItem 11 9 3 2" xfId="13350"/>
    <cellStyle name="SAPBEXstdItem 11 9 4" xfId="12623"/>
    <cellStyle name="SAPBEXstdItem 12" xfId="7991"/>
    <cellStyle name="SAPBEXstdItem 12 10" xfId="8871"/>
    <cellStyle name="SAPBEXstdItem 12 10 2" xfId="11281"/>
    <cellStyle name="SAPBEXstdItem 12 10 2 2" xfId="13856"/>
    <cellStyle name="SAPBEXstdItem 12 10 3" xfId="12665"/>
    <cellStyle name="SAPBEXstdItem 12 11" xfId="9369"/>
    <cellStyle name="SAPBEXstdItem 12 11 2" xfId="13025"/>
    <cellStyle name="SAPBEXstdItem 12 12" xfId="12299"/>
    <cellStyle name="SAPBEXstdItem 12 2" xfId="8383"/>
    <cellStyle name="SAPBEXstdItem 12 2 2" xfId="9195"/>
    <cellStyle name="SAPBEXstdItem 12 2 2 2" xfId="11597"/>
    <cellStyle name="SAPBEXstdItem 12 2 2 2 2" xfId="14042"/>
    <cellStyle name="SAPBEXstdItem 12 2 2 3" xfId="12858"/>
    <cellStyle name="SAPBEXstdItem 12 2 3" xfId="9686"/>
    <cellStyle name="SAPBEXstdItem 12 2 3 2" xfId="13213"/>
    <cellStyle name="SAPBEXstdItem 12 2 4" xfId="12486"/>
    <cellStyle name="SAPBEXstdItem 12 3" xfId="8414"/>
    <cellStyle name="SAPBEXstdItem 12 3 2" xfId="9226"/>
    <cellStyle name="SAPBEXstdItem 12 3 2 2" xfId="11628"/>
    <cellStyle name="SAPBEXstdItem 12 3 2 2 2" xfId="14071"/>
    <cellStyle name="SAPBEXstdItem 12 3 2 3" xfId="12887"/>
    <cellStyle name="SAPBEXstdItem 12 3 3" xfId="9717"/>
    <cellStyle name="SAPBEXstdItem 12 3 3 2" xfId="13242"/>
    <cellStyle name="SAPBEXstdItem 12 3 4" xfId="12515"/>
    <cellStyle name="SAPBEXstdItem 12 4" xfId="8434"/>
    <cellStyle name="SAPBEXstdItem 12 4 2" xfId="9246"/>
    <cellStyle name="SAPBEXstdItem 12 4 2 2" xfId="11648"/>
    <cellStyle name="SAPBEXstdItem 12 4 2 2 2" xfId="14089"/>
    <cellStyle name="SAPBEXstdItem 12 4 2 3" xfId="12905"/>
    <cellStyle name="SAPBEXstdItem 12 4 3" xfId="9737"/>
    <cellStyle name="SAPBEXstdItem 12 4 3 2" xfId="13260"/>
    <cellStyle name="SAPBEXstdItem 12 4 4" xfId="12533"/>
    <cellStyle name="SAPBEXstdItem 12 5" xfId="8452"/>
    <cellStyle name="SAPBEXstdItem 12 5 2" xfId="9264"/>
    <cellStyle name="SAPBEXstdItem 12 5 2 2" xfId="11666"/>
    <cellStyle name="SAPBEXstdItem 12 5 2 2 2" xfId="14107"/>
    <cellStyle name="SAPBEXstdItem 12 5 2 3" xfId="12923"/>
    <cellStyle name="SAPBEXstdItem 12 5 3" xfId="9755"/>
    <cellStyle name="SAPBEXstdItem 12 5 3 2" xfId="13278"/>
    <cellStyle name="SAPBEXstdItem 12 5 4" xfId="12551"/>
    <cellStyle name="SAPBEXstdItem 12 6" xfId="8470"/>
    <cellStyle name="SAPBEXstdItem 12 6 2" xfId="9282"/>
    <cellStyle name="SAPBEXstdItem 12 6 2 2" xfId="11684"/>
    <cellStyle name="SAPBEXstdItem 12 6 2 2 2" xfId="14125"/>
    <cellStyle name="SAPBEXstdItem 12 6 2 3" xfId="12941"/>
    <cellStyle name="SAPBEXstdItem 12 6 3" xfId="9773"/>
    <cellStyle name="SAPBEXstdItem 12 6 3 2" xfId="13296"/>
    <cellStyle name="SAPBEXstdItem 12 6 4" xfId="12569"/>
    <cellStyle name="SAPBEXstdItem 12 7" xfId="8488"/>
    <cellStyle name="SAPBEXstdItem 12 7 2" xfId="9300"/>
    <cellStyle name="SAPBEXstdItem 12 7 2 2" xfId="11702"/>
    <cellStyle name="SAPBEXstdItem 12 7 2 2 2" xfId="14143"/>
    <cellStyle name="SAPBEXstdItem 12 7 2 3" xfId="12959"/>
    <cellStyle name="SAPBEXstdItem 12 7 3" xfId="9791"/>
    <cellStyle name="SAPBEXstdItem 12 7 3 2" xfId="13314"/>
    <cellStyle name="SAPBEXstdItem 12 7 4" xfId="12587"/>
    <cellStyle name="SAPBEXstdItem 12 8" xfId="8506"/>
    <cellStyle name="SAPBEXstdItem 12 8 2" xfId="9318"/>
    <cellStyle name="SAPBEXstdItem 12 8 2 2" xfId="11720"/>
    <cellStyle name="SAPBEXstdItem 12 8 2 2 2" xfId="14160"/>
    <cellStyle name="SAPBEXstdItem 12 8 2 3" xfId="12976"/>
    <cellStyle name="SAPBEXstdItem 12 8 3" xfId="9809"/>
    <cellStyle name="SAPBEXstdItem 12 8 3 2" xfId="13331"/>
    <cellStyle name="SAPBEXstdItem 12 8 4" xfId="12604"/>
    <cellStyle name="SAPBEXstdItem 12 9" xfId="8523"/>
    <cellStyle name="SAPBEXstdItem 12 9 2" xfId="9335"/>
    <cellStyle name="SAPBEXstdItem 12 9 2 2" xfId="11737"/>
    <cellStyle name="SAPBEXstdItem 12 9 2 2 2" xfId="14177"/>
    <cellStyle name="SAPBEXstdItem 12 9 2 3" xfId="12993"/>
    <cellStyle name="SAPBEXstdItem 12 9 3" xfId="9826"/>
    <cellStyle name="SAPBEXstdItem 12 9 3 2" xfId="13348"/>
    <cellStyle name="SAPBEXstdItem 12 9 4" xfId="12621"/>
    <cellStyle name="SAPBEXstdItem 13" xfId="7964"/>
    <cellStyle name="SAPBEXstdItem 13 10" xfId="8860"/>
    <cellStyle name="SAPBEXstdItem 13 10 2" xfId="11270"/>
    <cellStyle name="SAPBEXstdItem 13 10 2 2" xfId="13845"/>
    <cellStyle name="SAPBEXstdItem 13 10 3" xfId="12654"/>
    <cellStyle name="SAPBEXstdItem 13 11" xfId="9358"/>
    <cellStyle name="SAPBEXstdItem 13 11 2" xfId="13014"/>
    <cellStyle name="SAPBEXstdItem 13 12" xfId="12287"/>
    <cellStyle name="SAPBEXstdItem 13 2" xfId="8376"/>
    <cellStyle name="SAPBEXstdItem 13 2 2" xfId="9188"/>
    <cellStyle name="SAPBEXstdItem 13 2 2 2" xfId="11590"/>
    <cellStyle name="SAPBEXstdItem 13 2 2 2 2" xfId="14036"/>
    <cellStyle name="SAPBEXstdItem 13 2 2 3" xfId="12852"/>
    <cellStyle name="SAPBEXstdItem 13 2 3" xfId="9679"/>
    <cellStyle name="SAPBEXstdItem 13 2 3 2" xfId="13207"/>
    <cellStyle name="SAPBEXstdItem 13 2 4" xfId="12480"/>
    <cellStyle name="SAPBEXstdItem 13 3" xfId="8406"/>
    <cellStyle name="SAPBEXstdItem 13 3 2" xfId="9218"/>
    <cellStyle name="SAPBEXstdItem 13 3 2 2" xfId="11620"/>
    <cellStyle name="SAPBEXstdItem 13 3 2 2 2" xfId="14063"/>
    <cellStyle name="SAPBEXstdItem 13 3 2 3" xfId="12879"/>
    <cellStyle name="SAPBEXstdItem 13 3 3" xfId="9709"/>
    <cellStyle name="SAPBEXstdItem 13 3 3 2" xfId="13234"/>
    <cellStyle name="SAPBEXstdItem 13 3 4" xfId="12507"/>
    <cellStyle name="SAPBEXstdItem 13 4" xfId="8426"/>
    <cellStyle name="SAPBEXstdItem 13 4 2" xfId="9238"/>
    <cellStyle name="SAPBEXstdItem 13 4 2 2" xfId="11640"/>
    <cellStyle name="SAPBEXstdItem 13 4 2 2 2" xfId="14082"/>
    <cellStyle name="SAPBEXstdItem 13 4 2 3" xfId="12898"/>
    <cellStyle name="SAPBEXstdItem 13 4 3" xfId="9729"/>
    <cellStyle name="SAPBEXstdItem 13 4 3 2" xfId="13253"/>
    <cellStyle name="SAPBEXstdItem 13 4 4" xfId="12526"/>
    <cellStyle name="SAPBEXstdItem 13 5" xfId="8445"/>
    <cellStyle name="SAPBEXstdItem 13 5 2" xfId="9257"/>
    <cellStyle name="SAPBEXstdItem 13 5 2 2" xfId="11659"/>
    <cellStyle name="SAPBEXstdItem 13 5 2 2 2" xfId="14100"/>
    <cellStyle name="SAPBEXstdItem 13 5 2 3" xfId="12916"/>
    <cellStyle name="SAPBEXstdItem 13 5 3" xfId="9748"/>
    <cellStyle name="SAPBEXstdItem 13 5 3 2" xfId="13271"/>
    <cellStyle name="SAPBEXstdItem 13 5 4" xfId="12544"/>
    <cellStyle name="SAPBEXstdItem 13 6" xfId="8463"/>
    <cellStyle name="SAPBEXstdItem 13 6 2" xfId="9275"/>
    <cellStyle name="SAPBEXstdItem 13 6 2 2" xfId="11677"/>
    <cellStyle name="SAPBEXstdItem 13 6 2 2 2" xfId="14118"/>
    <cellStyle name="SAPBEXstdItem 13 6 2 3" xfId="12934"/>
    <cellStyle name="SAPBEXstdItem 13 6 3" xfId="9766"/>
    <cellStyle name="SAPBEXstdItem 13 6 3 2" xfId="13289"/>
    <cellStyle name="SAPBEXstdItem 13 6 4" xfId="12562"/>
    <cellStyle name="SAPBEXstdItem 13 7" xfId="8481"/>
    <cellStyle name="SAPBEXstdItem 13 7 2" xfId="9293"/>
    <cellStyle name="SAPBEXstdItem 13 7 2 2" xfId="11695"/>
    <cellStyle name="SAPBEXstdItem 13 7 2 2 2" xfId="14136"/>
    <cellStyle name="SAPBEXstdItem 13 7 2 3" xfId="12952"/>
    <cellStyle name="SAPBEXstdItem 13 7 3" xfId="9784"/>
    <cellStyle name="SAPBEXstdItem 13 7 3 2" xfId="13307"/>
    <cellStyle name="SAPBEXstdItem 13 7 4" xfId="12580"/>
    <cellStyle name="SAPBEXstdItem 13 8" xfId="8500"/>
    <cellStyle name="SAPBEXstdItem 13 8 2" xfId="9312"/>
    <cellStyle name="SAPBEXstdItem 13 8 2 2" xfId="11714"/>
    <cellStyle name="SAPBEXstdItem 13 8 2 2 2" xfId="14154"/>
    <cellStyle name="SAPBEXstdItem 13 8 2 3" xfId="12970"/>
    <cellStyle name="SAPBEXstdItem 13 8 3" xfId="9803"/>
    <cellStyle name="SAPBEXstdItem 13 8 3 2" xfId="13325"/>
    <cellStyle name="SAPBEXstdItem 13 8 4" xfId="12598"/>
    <cellStyle name="SAPBEXstdItem 13 9" xfId="8517"/>
    <cellStyle name="SAPBEXstdItem 13 9 2" xfId="9329"/>
    <cellStyle name="SAPBEXstdItem 13 9 2 2" xfId="11731"/>
    <cellStyle name="SAPBEXstdItem 13 9 2 2 2" xfId="14171"/>
    <cellStyle name="SAPBEXstdItem 13 9 2 3" xfId="12987"/>
    <cellStyle name="SAPBEXstdItem 13 9 3" xfId="9820"/>
    <cellStyle name="SAPBEXstdItem 13 9 3 2" xfId="13342"/>
    <cellStyle name="SAPBEXstdItem 13 9 4" xfId="12615"/>
    <cellStyle name="SAPBEXstdItem 14" xfId="7989"/>
    <cellStyle name="SAPBEXstdItem 14 10" xfId="8869"/>
    <cellStyle name="SAPBEXstdItem 14 10 2" xfId="11279"/>
    <cellStyle name="SAPBEXstdItem 14 10 2 2" xfId="13854"/>
    <cellStyle name="SAPBEXstdItem 14 10 3" xfId="12663"/>
    <cellStyle name="SAPBEXstdItem 14 11" xfId="9367"/>
    <cellStyle name="SAPBEXstdItem 14 11 2" xfId="13023"/>
    <cellStyle name="SAPBEXstdItem 14 12" xfId="12297"/>
    <cellStyle name="SAPBEXstdItem 14 2" xfId="8382"/>
    <cellStyle name="SAPBEXstdItem 14 2 2" xfId="9194"/>
    <cellStyle name="SAPBEXstdItem 14 2 2 2" xfId="11596"/>
    <cellStyle name="SAPBEXstdItem 14 2 2 2 2" xfId="14041"/>
    <cellStyle name="SAPBEXstdItem 14 2 2 3" xfId="12857"/>
    <cellStyle name="SAPBEXstdItem 14 2 3" xfId="9685"/>
    <cellStyle name="SAPBEXstdItem 14 2 3 2" xfId="13212"/>
    <cellStyle name="SAPBEXstdItem 14 2 4" xfId="12485"/>
    <cellStyle name="SAPBEXstdItem 14 3" xfId="8413"/>
    <cellStyle name="SAPBEXstdItem 14 3 2" xfId="9225"/>
    <cellStyle name="SAPBEXstdItem 14 3 2 2" xfId="11627"/>
    <cellStyle name="SAPBEXstdItem 14 3 2 2 2" xfId="14070"/>
    <cellStyle name="SAPBEXstdItem 14 3 2 3" xfId="12886"/>
    <cellStyle name="SAPBEXstdItem 14 3 3" xfId="9716"/>
    <cellStyle name="SAPBEXstdItem 14 3 3 2" xfId="13241"/>
    <cellStyle name="SAPBEXstdItem 14 3 4" xfId="12514"/>
    <cellStyle name="SAPBEXstdItem 14 4" xfId="8433"/>
    <cellStyle name="SAPBEXstdItem 14 4 2" xfId="9245"/>
    <cellStyle name="SAPBEXstdItem 14 4 2 2" xfId="11647"/>
    <cellStyle name="SAPBEXstdItem 14 4 2 2 2" xfId="14088"/>
    <cellStyle name="SAPBEXstdItem 14 4 2 3" xfId="12904"/>
    <cellStyle name="SAPBEXstdItem 14 4 3" xfId="9736"/>
    <cellStyle name="SAPBEXstdItem 14 4 3 2" xfId="13259"/>
    <cellStyle name="SAPBEXstdItem 14 4 4" xfId="12532"/>
    <cellStyle name="SAPBEXstdItem 14 5" xfId="8451"/>
    <cellStyle name="SAPBEXstdItem 14 5 2" xfId="9263"/>
    <cellStyle name="SAPBEXstdItem 14 5 2 2" xfId="11665"/>
    <cellStyle name="SAPBEXstdItem 14 5 2 2 2" xfId="14106"/>
    <cellStyle name="SAPBEXstdItem 14 5 2 3" xfId="12922"/>
    <cellStyle name="SAPBEXstdItem 14 5 3" xfId="9754"/>
    <cellStyle name="SAPBEXstdItem 14 5 3 2" xfId="13277"/>
    <cellStyle name="SAPBEXstdItem 14 5 4" xfId="12550"/>
    <cellStyle name="SAPBEXstdItem 14 6" xfId="8469"/>
    <cellStyle name="SAPBEXstdItem 14 6 2" xfId="9281"/>
    <cellStyle name="SAPBEXstdItem 14 6 2 2" xfId="11683"/>
    <cellStyle name="SAPBEXstdItem 14 6 2 2 2" xfId="14124"/>
    <cellStyle name="SAPBEXstdItem 14 6 2 3" xfId="12940"/>
    <cellStyle name="SAPBEXstdItem 14 6 3" xfId="9772"/>
    <cellStyle name="SAPBEXstdItem 14 6 3 2" xfId="13295"/>
    <cellStyle name="SAPBEXstdItem 14 6 4" xfId="12568"/>
    <cellStyle name="SAPBEXstdItem 14 7" xfId="8487"/>
    <cellStyle name="SAPBEXstdItem 14 7 2" xfId="9299"/>
    <cellStyle name="SAPBEXstdItem 14 7 2 2" xfId="11701"/>
    <cellStyle name="SAPBEXstdItem 14 7 2 2 2" xfId="14142"/>
    <cellStyle name="SAPBEXstdItem 14 7 2 3" xfId="12958"/>
    <cellStyle name="SAPBEXstdItem 14 7 3" xfId="9790"/>
    <cellStyle name="SAPBEXstdItem 14 7 3 2" xfId="13313"/>
    <cellStyle name="SAPBEXstdItem 14 7 4" xfId="12586"/>
    <cellStyle name="SAPBEXstdItem 14 8" xfId="8505"/>
    <cellStyle name="SAPBEXstdItem 14 8 2" xfId="9317"/>
    <cellStyle name="SAPBEXstdItem 14 8 2 2" xfId="11719"/>
    <cellStyle name="SAPBEXstdItem 14 8 2 2 2" xfId="14159"/>
    <cellStyle name="SAPBEXstdItem 14 8 2 3" xfId="12975"/>
    <cellStyle name="SAPBEXstdItem 14 8 3" xfId="9808"/>
    <cellStyle name="SAPBEXstdItem 14 8 3 2" xfId="13330"/>
    <cellStyle name="SAPBEXstdItem 14 8 4" xfId="12603"/>
    <cellStyle name="SAPBEXstdItem 14 9" xfId="8522"/>
    <cellStyle name="SAPBEXstdItem 14 9 2" xfId="9334"/>
    <cellStyle name="SAPBEXstdItem 14 9 2 2" xfId="11736"/>
    <cellStyle name="SAPBEXstdItem 14 9 2 2 2" xfId="14176"/>
    <cellStyle name="SAPBEXstdItem 14 9 2 3" xfId="12992"/>
    <cellStyle name="SAPBEXstdItem 14 9 3" xfId="9825"/>
    <cellStyle name="SAPBEXstdItem 14 9 3 2" xfId="13347"/>
    <cellStyle name="SAPBEXstdItem 14 9 4" xfId="12620"/>
    <cellStyle name="SAPBEXstdItem 15" xfId="7979"/>
    <cellStyle name="SAPBEXstdItem 15 2" xfId="8865"/>
    <cellStyle name="SAPBEXstdItem 15 2 2" xfId="11275"/>
    <cellStyle name="SAPBEXstdItem 15 2 2 2" xfId="13850"/>
    <cellStyle name="SAPBEXstdItem 15 2 3" xfId="12659"/>
    <cellStyle name="SAPBEXstdItem 15 3" xfId="9363"/>
    <cellStyle name="SAPBEXstdItem 15 3 2" xfId="13019"/>
    <cellStyle name="SAPBEXstdItem 15 4" xfId="12292"/>
    <cellStyle name="SAPBEXstdItem 16" xfId="7967"/>
    <cellStyle name="SAPBEXstdItem 16 2" xfId="8862"/>
    <cellStyle name="SAPBEXstdItem 16 2 2" xfId="11272"/>
    <cellStyle name="SAPBEXstdItem 16 2 2 2" xfId="13847"/>
    <cellStyle name="SAPBEXstdItem 16 2 3" xfId="12656"/>
    <cellStyle name="SAPBEXstdItem 16 3" xfId="9360"/>
    <cellStyle name="SAPBEXstdItem 16 3 2" xfId="13016"/>
    <cellStyle name="SAPBEXstdItem 16 4" xfId="12289"/>
    <cellStyle name="SAPBEXstdItem 17" xfId="7963"/>
    <cellStyle name="SAPBEXstdItem 17 2" xfId="8859"/>
    <cellStyle name="SAPBEXstdItem 17 2 2" xfId="11269"/>
    <cellStyle name="SAPBEXstdItem 17 2 2 2" xfId="13844"/>
    <cellStyle name="SAPBEXstdItem 17 2 3" xfId="12653"/>
    <cellStyle name="SAPBEXstdItem 17 3" xfId="9357"/>
    <cellStyle name="SAPBEXstdItem 17 3 2" xfId="13013"/>
    <cellStyle name="SAPBEXstdItem 17 4" xfId="12286"/>
    <cellStyle name="SAPBEXstdItem 18" xfId="8002"/>
    <cellStyle name="SAPBEXstdItem 18 2" xfId="8874"/>
    <cellStyle name="SAPBEXstdItem 18 2 2" xfId="11284"/>
    <cellStyle name="SAPBEXstdItem 18 2 2 2" xfId="13859"/>
    <cellStyle name="SAPBEXstdItem 18 2 3" xfId="12668"/>
    <cellStyle name="SAPBEXstdItem 18 3" xfId="9372"/>
    <cellStyle name="SAPBEXstdItem 18 3 2" xfId="13028"/>
    <cellStyle name="SAPBEXstdItem 18 4" xfId="12302"/>
    <cellStyle name="SAPBEXstdItem 19" xfId="8302"/>
    <cellStyle name="SAPBEXstdItem 19 2" xfId="9114"/>
    <cellStyle name="SAPBEXstdItem 19 2 2" xfId="11516"/>
    <cellStyle name="SAPBEXstdItem 19 2 2 2" xfId="13979"/>
    <cellStyle name="SAPBEXstdItem 19 2 3" xfId="12795"/>
    <cellStyle name="SAPBEXstdItem 19 3" xfId="9605"/>
    <cellStyle name="SAPBEXstdItem 19 3 2" xfId="13150"/>
    <cellStyle name="SAPBEXstdItem 19 4" xfId="12423"/>
    <cellStyle name="SAPBEXstdItem 2" xfId="33"/>
    <cellStyle name="SAPBEXstdItem 2 10" xfId="7995"/>
    <cellStyle name="SAPBEXstdItem 2 10 10" xfId="8872"/>
    <cellStyle name="SAPBEXstdItem 2 10 10 2" xfId="11282"/>
    <cellStyle name="SAPBEXstdItem 2 10 10 2 2" xfId="13857"/>
    <cellStyle name="SAPBEXstdItem 2 10 10 3" xfId="12666"/>
    <cellStyle name="SAPBEXstdItem 2 10 11" xfId="9370"/>
    <cellStyle name="SAPBEXstdItem 2 10 11 2" xfId="13026"/>
    <cellStyle name="SAPBEXstdItem 2 10 12" xfId="12300"/>
    <cellStyle name="SAPBEXstdItem 2 10 2" xfId="8384"/>
    <cellStyle name="SAPBEXstdItem 2 10 2 2" xfId="9196"/>
    <cellStyle name="SAPBEXstdItem 2 10 2 2 2" xfId="11598"/>
    <cellStyle name="SAPBEXstdItem 2 10 2 2 2 2" xfId="14043"/>
    <cellStyle name="SAPBEXstdItem 2 10 2 2 3" xfId="12859"/>
    <cellStyle name="SAPBEXstdItem 2 10 2 3" xfId="9687"/>
    <cellStyle name="SAPBEXstdItem 2 10 2 3 2" xfId="13214"/>
    <cellStyle name="SAPBEXstdItem 2 10 2 4" xfId="12487"/>
    <cellStyle name="SAPBEXstdItem 2 10 3" xfId="8415"/>
    <cellStyle name="SAPBEXstdItem 2 10 3 2" xfId="9227"/>
    <cellStyle name="SAPBEXstdItem 2 10 3 2 2" xfId="11629"/>
    <cellStyle name="SAPBEXstdItem 2 10 3 2 2 2" xfId="14072"/>
    <cellStyle name="SAPBEXstdItem 2 10 3 2 3" xfId="12888"/>
    <cellStyle name="SAPBEXstdItem 2 10 3 3" xfId="9718"/>
    <cellStyle name="SAPBEXstdItem 2 10 3 3 2" xfId="13243"/>
    <cellStyle name="SAPBEXstdItem 2 10 3 4" xfId="12516"/>
    <cellStyle name="SAPBEXstdItem 2 10 4" xfId="8435"/>
    <cellStyle name="SAPBEXstdItem 2 10 4 2" xfId="9247"/>
    <cellStyle name="SAPBEXstdItem 2 10 4 2 2" xfId="11649"/>
    <cellStyle name="SAPBEXstdItem 2 10 4 2 2 2" xfId="14090"/>
    <cellStyle name="SAPBEXstdItem 2 10 4 2 3" xfId="12906"/>
    <cellStyle name="SAPBEXstdItem 2 10 4 3" xfId="9738"/>
    <cellStyle name="SAPBEXstdItem 2 10 4 3 2" xfId="13261"/>
    <cellStyle name="SAPBEXstdItem 2 10 4 4" xfId="12534"/>
    <cellStyle name="SAPBEXstdItem 2 10 5" xfId="8453"/>
    <cellStyle name="SAPBEXstdItem 2 10 5 2" xfId="9265"/>
    <cellStyle name="SAPBEXstdItem 2 10 5 2 2" xfId="11667"/>
    <cellStyle name="SAPBEXstdItem 2 10 5 2 2 2" xfId="14108"/>
    <cellStyle name="SAPBEXstdItem 2 10 5 2 3" xfId="12924"/>
    <cellStyle name="SAPBEXstdItem 2 10 5 3" xfId="9756"/>
    <cellStyle name="SAPBEXstdItem 2 10 5 3 2" xfId="13279"/>
    <cellStyle name="SAPBEXstdItem 2 10 5 4" xfId="12552"/>
    <cellStyle name="SAPBEXstdItem 2 10 6" xfId="8471"/>
    <cellStyle name="SAPBEXstdItem 2 10 6 2" xfId="9283"/>
    <cellStyle name="SAPBEXstdItem 2 10 6 2 2" xfId="11685"/>
    <cellStyle name="SAPBEXstdItem 2 10 6 2 2 2" xfId="14126"/>
    <cellStyle name="SAPBEXstdItem 2 10 6 2 3" xfId="12942"/>
    <cellStyle name="SAPBEXstdItem 2 10 6 3" xfId="9774"/>
    <cellStyle name="SAPBEXstdItem 2 10 6 3 2" xfId="13297"/>
    <cellStyle name="SAPBEXstdItem 2 10 6 4" xfId="12570"/>
    <cellStyle name="SAPBEXstdItem 2 10 7" xfId="8489"/>
    <cellStyle name="SAPBEXstdItem 2 10 7 2" xfId="9301"/>
    <cellStyle name="SAPBEXstdItem 2 10 7 2 2" xfId="11703"/>
    <cellStyle name="SAPBEXstdItem 2 10 7 2 2 2" xfId="14144"/>
    <cellStyle name="SAPBEXstdItem 2 10 7 2 3" xfId="12960"/>
    <cellStyle name="SAPBEXstdItem 2 10 7 3" xfId="9792"/>
    <cellStyle name="SAPBEXstdItem 2 10 7 3 2" xfId="13315"/>
    <cellStyle name="SAPBEXstdItem 2 10 7 4" xfId="12588"/>
    <cellStyle name="SAPBEXstdItem 2 10 8" xfId="8507"/>
    <cellStyle name="SAPBEXstdItem 2 10 8 2" xfId="9319"/>
    <cellStyle name="SAPBEXstdItem 2 10 8 2 2" xfId="11721"/>
    <cellStyle name="SAPBEXstdItem 2 10 8 2 2 2" xfId="14161"/>
    <cellStyle name="SAPBEXstdItem 2 10 8 2 3" xfId="12977"/>
    <cellStyle name="SAPBEXstdItem 2 10 8 3" xfId="9810"/>
    <cellStyle name="SAPBEXstdItem 2 10 8 3 2" xfId="13332"/>
    <cellStyle name="SAPBEXstdItem 2 10 8 4" xfId="12605"/>
    <cellStyle name="SAPBEXstdItem 2 10 9" xfId="8524"/>
    <cellStyle name="SAPBEXstdItem 2 10 9 2" xfId="9336"/>
    <cellStyle name="SAPBEXstdItem 2 10 9 2 2" xfId="11738"/>
    <cellStyle name="SAPBEXstdItem 2 10 9 2 2 2" xfId="14178"/>
    <cellStyle name="SAPBEXstdItem 2 10 9 2 3" xfId="12994"/>
    <cellStyle name="SAPBEXstdItem 2 10 9 3" xfId="9827"/>
    <cellStyle name="SAPBEXstdItem 2 10 9 3 2" xfId="13349"/>
    <cellStyle name="SAPBEXstdItem 2 10 9 4" xfId="12622"/>
    <cellStyle name="SAPBEXstdItem 2 11" xfId="7975"/>
    <cellStyle name="SAPBEXstdItem 2 11 10" xfId="8864"/>
    <cellStyle name="SAPBEXstdItem 2 11 10 2" xfId="11274"/>
    <cellStyle name="SAPBEXstdItem 2 11 10 2 2" xfId="13849"/>
    <cellStyle name="SAPBEXstdItem 2 11 10 3" xfId="12658"/>
    <cellStyle name="SAPBEXstdItem 2 11 11" xfId="9362"/>
    <cellStyle name="SAPBEXstdItem 2 11 11 2" xfId="13018"/>
    <cellStyle name="SAPBEXstdItem 2 11 12" xfId="12291"/>
    <cellStyle name="SAPBEXstdItem 2 11 2" xfId="8377"/>
    <cellStyle name="SAPBEXstdItem 2 11 2 2" xfId="9189"/>
    <cellStyle name="SAPBEXstdItem 2 11 2 2 2" xfId="11591"/>
    <cellStyle name="SAPBEXstdItem 2 11 2 2 2 2" xfId="14037"/>
    <cellStyle name="SAPBEXstdItem 2 11 2 2 3" xfId="12853"/>
    <cellStyle name="SAPBEXstdItem 2 11 2 3" xfId="9680"/>
    <cellStyle name="SAPBEXstdItem 2 11 2 3 2" xfId="13208"/>
    <cellStyle name="SAPBEXstdItem 2 11 2 4" xfId="12481"/>
    <cellStyle name="SAPBEXstdItem 2 11 3" xfId="8408"/>
    <cellStyle name="SAPBEXstdItem 2 11 3 2" xfId="9220"/>
    <cellStyle name="SAPBEXstdItem 2 11 3 2 2" xfId="11622"/>
    <cellStyle name="SAPBEXstdItem 2 11 3 2 2 2" xfId="14065"/>
    <cellStyle name="SAPBEXstdItem 2 11 3 2 3" xfId="12881"/>
    <cellStyle name="SAPBEXstdItem 2 11 3 3" xfId="9711"/>
    <cellStyle name="SAPBEXstdItem 2 11 3 3 2" xfId="13236"/>
    <cellStyle name="SAPBEXstdItem 2 11 3 4" xfId="12509"/>
    <cellStyle name="SAPBEXstdItem 2 11 4" xfId="8428"/>
    <cellStyle name="SAPBEXstdItem 2 11 4 2" xfId="9240"/>
    <cellStyle name="SAPBEXstdItem 2 11 4 2 2" xfId="11642"/>
    <cellStyle name="SAPBEXstdItem 2 11 4 2 2 2" xfId="14084"/>
    <cellStyle name="SAPBEXstdItem 2 11 4 2 3" xfId="12900"/>
    <cellStyle name="SAPBEXstdItem 2 11 4 3" xfId="9731"/>
    <cellStyle name="SAPBEXstdItem 2 11 4 3 2" xfId="13255"/>
    <cellStyle name="SAPBEXstdItem 2 11 4 4" xfId="12528"/>
    <cellStyle name="SAPBEXstdItem 2 11 5" xfId="8447"/>
    <cellStyle name="SAPBEXstdItem 2 11 5 2" xfId="9259"/>
    <cellStyle name="SAPBEXstdItem 2 11 5 2 2" xfId="11661"/>
    <cellStyle name="SAPBEXstdItem 2 11 5 2 2 2" xfId="14102"/>
    <cellStyle name="SAPBEXstdItem 2 11 5 2 3" xfId="12918"/>
    <cellStyle name="SAPBEXstdItem 2 11 5 3" xfId="9750"/>
    <cellStyle name="SAPBEXstdItem 2 11 5 3 2" xfId="13273"/>
    <cellStyle name="SAPBEXstdItem 2 11 5 4" xfId="12546"/>
    <cellStyle name="SAPBEXstdItem 2 11 6" xfId="8465"/>
    <cellStyle name="SAPBEXstdItem 2 11 6 2" xfId="9277"/>
    <cellStyle name="SAPBEXstdItem 2 11 6 2 2" xfId="11679"/>
    <cellStyle name="SAPBEXstdItem 2 11 6 2 2 2" xfId="14120"/>
    <cellStyle name="SAPBEXstdItem 2 11 6 2 3" xfId="12936"/>
    <cellStyle name="SAPBEXstdItem 2 11 6 3" xfId="9768"/>
    <cellStyle name="SAPBEXstdItem 2 11 6 3 2" xfId="13291"/>
    <cellStyle name="SAPBEXstdItem 2 11 6 4" xfId="12564"/>
    <cellStyle name="SAPBEXstdItem 2 11 7" xfId="8482"/>
    <cellStyle name="SAPBEXstdItem 2 11 7 2" xfId="9294"/>
    <cellStyle name="SAPBEXstdItem 2 11 7 2 2" xfId="11696"/>
    <cellStyle name="SAPBEXstdItem 2 11 7 2 2 2" xfId="14137"/>
    <cellStyle name="SAPBEXstdItem 2 11 7 2 3" xfId="12953"/>
    <cellStyle name="SAPBEXstdItem 2 11 7 3" xfId="9785"/>
    <cellStyle name="SAPBEXstdItem 2 11 7 3 2" xfId="13308"/>
    <cellStyle name="SAPBEXstdItem 2 11 7 4" xfId="12581"/>
    <cellStyle name="SAPBEXstdItem 2 11 8" xfId="8501"/>
    <cellStyle name="SAPBEXstdItem 2 11 8 2" xfId="9313"/>
    <cellStyle name="SAPBEXstdItem 2 11 8 2 2" xfId="11715"/>
    <cellStyle name="SAPBEXstdItem 2 11 8 2 2 2" xfId="14155"/>
    <cellStyle name="SAPBEXstdItem 2 11 8 2 3" xfId="12971"/>
    <cellStyle name="SAPBEXstdItem 2 11 8 3" xfId="9804"/>
    <cellStyle name="SAPBEXstdItem 2 11 8 3 2" xfId="13326"/>
    <cellStyle name="SAPBEXstdItem 2 11 8 4" xfId="12599"/>
    <cellStyle name="SAPBEXstdItem 2 11 9" xfId="8518"/>
    <cellStyle name="SAPBEXstdItem 2 11 9 2" xfId="9330"/>
    <cellStyle name="SAPBEXstdItem 2 11 9 2 2" xfId="11732"/>
    <cellStyle name="SAPBEXstdItem 2 11 9 2 2 2" xfId="14172"/>
    <cellStyle name="SAPBEXstdItem 2 11 9 2 3" xfId="12988"/>
    <cellStyle name="SAPBEXstdItem 2 11 9 3" xfId="9821"/>
    <cellStyle name="SAPBEXstdItem 2 11 9 3 2" xfId="13343"/>
    <cellStyle name="SAPBEXstdItem 2 11 9 4" xfId="12616"/>
    <cellStyle name="SAPBEXstdItem 2 12" xfId="7954"/>
    <cellStyle name="SAPBEXstdItem 2 12 10" xfId="8858"/>
    <cellStyle name="SAPBEXstdItem 2 12 10 2" xfId="11268"/>
    <cellStyle name="SAPBEXstdItem 2 12 10 2 2" xfId="13843"/>
    <cellStyle name="SAPBEXstdItem 2 12 10 3" xfId="12652"/>
    <cellStyle name="SAPBEXstdItem 2 12 11" xfId="9356"/>
    <cellStyle name="SAPBEXstdItem 2 12 11 2" xfId="13012"/>
    <cellStyle name="SAPBEXstdItem 2 12 12" xfId="12285"/>
    <cellStyle name="SAPBEXstdItem 2 12 2" xfId="8375"/>
    <cellStyle name="SAPBEXstdItem 2 12 2 2" xfId="9187"/>
    <cellStyle name="SAPBEXstdItem 2 12 2 2 2" xfId="11589"/>
    <cellStyle name="SAPBEXstdItem 2 12 2 2 2 2" xfId="14035"/>
    <cellStyle name="SAPBEXstdItem 2 12 2 2 3" xfId="12851"/>
    <cellStyle name="SAPBEXstdItem 2 12 2 3" xfId="9678"/>
    <cellStyle name="SAPBEXstdItem 2 12 2 3 2" xfId="13206"/>
    <cellStyle name="SAPBEXstdItem 2 12 2 4" xfId="12479"/>
    <cellStyle name="SAPBEXstdItem 2 12 3" xfId="8405"/>
    <cellStyle name="SAPBEXstdItem 2 12 3 2" xfId="9217"/>
    <cellStyle name="SAPBEXstdItem 2 12 3 2 2" xfId="11619"/>
    <cellStyle name="SAPBEXstdItem 2 12 3 2 2 2" xfId="14062"/>
    <cellStyle name="SAPBEXstdItem 2 12 3 2 3" xfId="12878"/>
    <cellStyle name="SAPBEXstdItem 2 12 3 3" xfId="9708"/>
    <cellStyle name="SAPBEXstdItem 2 12 3 3 2" xfId="13233"/>
    <cellStyle name="SAPBEXstdItem 2 12 3 4" xfId="12506"/>
    <cellStyle name="SAPBEXstdItem 2 12 4" xfId="8424"/>
    <cellStyle name="SAPBEXstdItem 2 12 4 2" xfId="9236"/>
    <cellStyle name="SAPBEXstdItem 2 12 4 2 2" xfId="11638"/>
    <cellStyle name="SAPBEXstdItem 2 12 4 2 2 2" xfId="14081"/>
    <cellStyle name="SAPBEXstdItem 2 12 4 2 3" xfId="12897"/>
    <cellStyle name="SAPBEXstdItem 2 12 4 3" xfId="9727"/>
    <cellStyle name="SAPBEXstdItem 2 12 4 3 2" xfId="13252"/>
    <cellStyle name="SAPBEXstdItem 2 12 4 4" xfId="12525"/>
    <cellStyle name="SAPBEXstdItem 2 12 5" xfId="8444"/>
    <cellStyle name="SAPBEXstdItem 2 12 5 2" xfId="9256"/>
    <cellStyle name="SAPBEXstdItem 2 12 5 2 2" xfId="11658"/>
    <cellStyle name="SAPBEXstdItem 2 12 5 2 2 2" xfId="14099"/>
    <cellStyle name="SAPBEXstdItem 2 12 5 2 3" xfId="12915"/>
    <cellStyle name="SAPBEXstdItem 2 12 5 3" xfId="9747"/>
    <cellStyle name="SAPBEXstdItem 2 12 5 3 2" xfId="13270"/>
    <cellStyle name="SAPBEXstdItem 2 12 5 4" xfId="12543"/>
    <cellStyle name="SAPBEXstdItem 2 12 6" xfId="8462"/>
    <cellStyle name="SAPBEXstdItem 2 12 6 2" xfId="9274"/>
    <cellStyle name="SAPBEXstdItem 2 12 6 2 2" xfId="11676"/>
    <cellStyle name="SAPBEXstdItem 2 12 6 2 2 2" xfId="14117"/>
    <cellStyle name="SAPBEXstdItem 2 12 6 2 3" xfId="12933"/>
    <cellStyle name="SAPBEXstdItem 2 12 6 3" xfId="9765"/>
    <cellStyle name="SAPBEXstdItem 2 12 6 3 2" xfId="13288"/>
    <cellStyle name="SAPBEXstdItem 2 12 6 4" xfId="12561"/>
    <cellStyle name="SAPBEXstdItem 2 12 7" xfId="8480"/>
    <cellStyle name="SAPBEXstdItem 2 12 7 2" xfId="9292"/>
    <cellStyle name="SAPBEXstdItem 2 12 7 2 2" xfId="11694"/>
    <cellStyle name="SAPBEXstdItem 2 12 7 2 2 2" xfId="14135"/>
    <cellStyle name="SAPBEXstdItem 2 12 7 2 3" xfId="12951"/>
    <cellStyle name="SAPBEXstdItem 2 12 7 3" xfId="9783"/>
    <cellStyle name="SAPBEXstdItem 2 12 7 3 2" xfId="13306"/>
    <cellStyle name="SAPBEXstdItem 2 12 7 4" xfId="12579"/>
    <cellStyle name="SAPBEXstdItem 2 12 8" xfId="8499"/>
    <cellStyle name="SAPBEXstdItem 2 12 8 2" xfId="9311"/>
    <cellStyle name="SAPBEXstdItem 2 12 8 2 2" xfId="11713"/>
    <cellStyle name="SAPBEXstdItem 2 12 8 2 2 2" xfId="14153"/>
    <cellStyle name="SAPBEXstdItem 2 12 8 2 3" xfId="12969"/>
    <cellStyle name="SAPBEXstdItem 2 12 8 3" xfId="9802"/>
    <cellStyle name="SAPBEXstdItem 2 12 8 3 2" xfId="13324"/>
    <cellStyle name="SAPBEXstdItem 2 12 8 4" xfId="12597"/>
    <cellStyle name="SAPBEXstdItem 2 12 9" xfId="8516"/>
    <cellStyle name="SAPBEXstdItem 2 12 9 2" xfId="9328"/>
    <cellStyle name="SAPBEXstdItem 2 12 9 2 2" xfId="11730"/>
    <cellStyle name="SAPBEXstdItem 2 12 9 2 2 2" xfId="14170"/>
    <cellStyle name="SAPBEXstdItem 2 12 9 2 3" xfId="12986"/>
    <cellStyle name="SAPBEXstdItem 2 12 9 3" xfId="9819"/>
    <cellStyle name="SAPBEXstdItem 2 12 9 3 2" xfId="13341"/>
    <cellStyle name="SAPBEXstdItem 2 12 9 4" xfId="12614"/>
    <cellStyle name="SAPBEXstdItem 2 13" xfId="7973"/>
    <cellStyle name="SAPBEXstdItem 2 13 2" xfId="8863"/>
    <cellStyle name="SAPBEXstdItem 2 13 2 2" xfId="11273"/>
    <cellStyle name="SAPBEXstdItem 2 13 2 2 2" xfId="13848"/>
    <cellStyle name="SAPBEXstdItem 2 13 2 3" xfId="12657"/>
    <cellStyle name="SAPBEXstdItem 2 13 3" xfId="9361"/>
    <cellStyle name="SAPBEXstdItem 2 13 3 2" xfId="13017"/>
    <cellStyle name="SAPBEXstdItem 2 13 4" xfId="12290"/>
    <cellStyle name="SAPBEXstdItem 2 14" xfId="7965"/>
    <cellStyle name="SAPBEXstdItem 2 14 2" xfId="8861"/>
    <cellStyle name="SAPBEXstdItem 2 14 2 2" xfId="11271"/>
    <cellStyle name="SAPBEXstdItem 2 14 2 2 2" xfId="13846"/>
    <cellStyle name="SAPBEXstdItem 2 14 2 3" xfId="12655"/>
    <cellStyle name="SAPBEXstdItem 2 14 3" xfId="9359"/>
    <cellStyle name="SAPBEXstdItem 2 14 3 2" xfId="13015"/>
    <cellStyle name="SAPBEXstdItem 2 14 4" xfId="12288"/>
    <cellStyle name="SAPBEXstdItem 2 15" xfId="7990"/>
    <cellStyle name="SAPBEXstdItem 2 15 2" xfId="8870"/>
    <cellStyle name="SAPBEXstdItem 2 15 2 2" xfId="11280"/>
    <cellStyle name="SAPBEXstdItem 2 15 2 2 2" xfId="13855"/>
    <cellStyle name="SAPBEXstdItem 2 15 2 3" xfId="12664"/>
    <cellStyle name="SAPBEXstdItem 2 15 3" xfId="9368"/>
    <cellStyle name="SAPBEXstdItem 2 15 3 2" xfId="13024"/>
    <cellStyle name="SAPBEXstdItem 2 15 4" xfId="12298"/>
    <cellStyle name="SAPBEXstdItem 2 16" xfId="8014"/>
    <cellStyle name="SAPBEXstdItem 2 16 2" xfId="8886"/>
    <cellStyle name="SAPBEXstdItem 2 16 2 2" xfId="11296"/>
    <cellStyle name="SAPBEXstdItem 2 16 2 2 2" xfId="13871"/>
    <cellStyle name="SAPBEXstdItem 2 16 2 3" xfId="12680"/>
    <cellStyle name="SAPBEXstdItem 2 16 3" xfId="9384"/>
    <cellStyle name="SAPBEXstdItem 2 16 3 2" xfId="13040"/>
    <cellStyle name="SAPBEXstdItem 2 16 4" xfId="12314"/>
    <cellStyle name="SAPBEXstdItem 2 17" xfId="8299"/>
    <cellStyle name="SAPBEXstdItem 2 17 2" xfId="9111"/>
    <cellStyle name="SAPBEXstdItem 2 17 2 2" xfId="11513"/>
    <cellStyle name="SAPBEXstdItem 2 17 2 2 2" xfId="13977"/>
    <cellStyle name="SAPBEXstdItem 2 17 2 3" xfId="12793"/>
    <cellStyle name="SAPBEXstdItem 2 17 3" xfId="9602"/>
    <cellStyle name="SAPBEXstdItem 2 17 3 2" xfId="13148"/>
    <cellStyle name="SAPBEXstdItem 2 17 4" xfId="12421"/>
    <cellStyle name="SAPBEXstdItem 2 18" xfId="8332"/>
    <cellStyle name="SAPBEXstdItem 2 18 2" xfId="9144"/>
    <cellStyle name="SAPBEXstdItem 2 18 2 2" xfId="11546"/>
    <cellStyle name="SAPBEXstdItem 2 18 2 2 2" xfId="14001"/>
    <cellStyle name="SAPBEXstdItem 2 18 2 3" xfId="12817"/>
    <cellStyle name="SAPBEXstdItem 2 18 3" xfId="9635"/>
    <cellStyle name="SAPBEXstdItem 2 18 3 2" xfId="13172"/>
    <cellStyle name="SAPBEXstdItem 2 18 4" xfId="12445"/>
    <cellStyle name="SAPBEXstdItem 2 19" xfId="8155"/>
    <cellStyle name="SAPBEXstdItem 2 19 2" xfId="8973"/>
    <cellStyle name="SAPBEXstdItem 2 19 2 2" xfId="11378"/>
    <cellStyle name="SAPBEXstdItem 2 19 2 2 2" xfId="13911"/>
    <cellStyle name="SAPBEXstdItem 2 19 2 3" xfId="12723"/>
    <cellStyle name="SAPBEXstdItem 2 19 3" xfId="9467"/>
    <cellStyle name="SAPBEXstdItem 2 19 3 2" xfId="13080"/>
    <cellStyle name="SAPBEXstdItem 2 19 4" xfId="12354"/>
    <cellStyle name="SAPBEXstdItem 2 2" xfId="625"/>
    <cellStyle name="SAPBEXstdItem 2 2 10" xfId="7918"/>
    <cellStyle name="SAPBEXstdItem 2 2 10 2" xfId="10853"/>
    <cellStyle name="SAPBEXstdItem 2 2 10 2 2" xfId="13791"/>
    <cellStyle name="SAPBEXstdItem 2 2 10 3" xfId="12269"/>
    <cellStyle name="SAPBEXstdItem 2 2 11" xfId="8842"/>
    <cellStyle name="SAPBEXstdItem 2 2 11 2" xfId="11252"/>
    <cellStyle name="SAPBEXstdItem 2 2 11 2 2" xfId="13827"/>
    <cellStyle name="SAPBEXstdItem 2 2 11 3" xfId="12636"/>
    <cellStyle name="SAPBEXstdItem 2 2 12" xfId="9340"/>
    <cellStyle name="SAPBEXstdItem 2 2 12 2" xfId="12996"/>
    <cellStyle name="SAPBEXstdItem 2 2 13" xfId="10244"/>
    <cellStyle name="SAPBEXstdItem 2 2 13 2" xfId="13609"/>
    <cellStyle name="SAPBEXstdItem 2 2 14" xfId="11932"/>
    <cellStyle name="SAPBEXstdItem 2 2 2" xfId="8359"/>
    <cellStyle name="SAPBEXstdItem 2 2 2 2" xfId="9171"/>
    <cellStyle name="SAPBEXstdItem 2 2 2 2 2" xfId="11573"/>
    <cellStyle name="SAPBEXstdItem 2 2 2 2 2 2" xfId="14019"/>
    <cellStyle name="SAPBEXstdItem 2 2 2 2 3" xfId="12835"/>
    <cellStyle name="SAPBEXstdItem 2 2 2 3" xfId="9662"/>
    <cellStyle name="SAPBEXstdItem 2 2 2 3 2" xfId="13190"/>
    <cellStyle name="SAPBEXstdItem 2 2 2 4" xfId="12463"/>
    <cellStyle name="SAPBEXstdItem 2 2 3" xfId="8389"/>
    <cellStyle name="SAPBEXstdItem 2 2 3 2" xfId="9201"/>
    <cellStyle name="SAPBEXstdItem 2 2 3 2 2" xfId="11603"/>
    <cellStyle name="SAPBEXstdItem 2 2 3 2 2 2" xfId="14046"/>
    <cellStyle name="SAPBEXstdItem 2 2 3 2 3" xfId="12862"/>
    <cellStyle name="SAPBEXstdItem 2 2 3 3" xfId="9692"/>
    <cellStyle name="SAPBEXstdItem 2 2 3 3 2" xfId="13217"/>
    <cellStyle name="SAPBEXstdItem 2 2 3 4" xfId="12490"/>
    <cellStyle name="SAPBEXstdItem 2 2 4" xfId="8264"/>
    <cellStyle name="SAPBEXstdItem 2 2 4 2" xfId="9077"/>
    <cellStyle name="SAPBEXstdItem 2 2 4 2 2" xfId="11481"/>
    <cellStyle name="SAPBEXstdItem 2 2 4 2 2 2" xfId="13959"/>
    <cellStyle name="SAPBEXstdItem 2 2 4 2 3" xfId="12773"/>
    <cellStyle name="SAPBEXstdItem 2 2 4 3" xfId="9570"/>
    <cellStyle name="SAPBEXstdItem 2 2 4 3 2" xfId="13130"/>
    <cellStyle name="SAPBEXstdItem 2 2 4 4" xfId="12402"/>
    <cellStyle name="SAPBEXstdItem 2 2 5" xfId="8151"/>
    <cellStyle name="SAPBEXstdItem 2 2 5 2" xfId="8969"/>
    <cellStyle name="SAPBEXstdItem 2 2 5 2 2" xfId="11374"/>
    <cellStyle name="SAPBEXstdItem 2 2 5 2 2 2" xfId="13908"/>
    <cellStyle name="SAPBEXstdItem 2 2 5 2 3" xfId="12721"/>
    <cellStyle name="SAPBEXstdItem 2 2 5 3" xfId="9463"/>
    <cellStyle name="SAPBEXstdItem 2 2 5 3 2" xfId="13078"/>
    <cellStyle name="SAPBEXstdItem 2 2 5 4" xfId="12352"/>
    <cellStyle name="SAPBEXstdItem 2 2 6" xfId="8020"/>
    <cellStyle name="SAPBEXstdItem 2 2 6 2" xfId="8892"/>
    <cellStyle name="SAPBEXstdItem 2 2 6 2 2" xfId="11302"/>
    <cellStyle name="SAPBEXstdItem 2 2 6 2 2 2" xfId="13877"/>
    <cellStyle name="SAPBEXstdItem 2 2 6 2 3" xfId="12686"/>
    <cellStyle name="SAPBEXstdItem 2 2 6 3" xfId="9390"/>
    <cellStyle name="SAPBEXstdItem 2 2 6 3 2" xfId="13046"/>
    <cellStyle name="SAPBEXstdItem 2 2 6 4" xfId="12320"/>
    <cellStyle name="SAPBEXstdItem 2 2 7" xfId="8136"/>
    <cellStyle name="SAPBEXstdItem 2 2 7 2" xfId="8956"/>
    <cellStyle name="SAPBEXstdItem 2 2 7 2 2" xfId="11361"/>
    <cellStyle name="SAPBEXstdItem 2 2 7 2 2 2" xfId="13901"/>
    <cellStyle name="SAPBEXstdItem 2 2 7 2 3" xfId="12714"/>
    <cellStyle name="SAPBEXstdItem 2 2 7 3" xfId="9450"/>
    <cellStyle name="SAPBEXstdItem 2 2 7 3 2" xfId="13071"/>
    <cellStyle name="SAPBEXstdItem 2 2 7 4" xfId="12345"/>
    <cellStyle name="SAPBEXstdItem 2 2 8" xfId="8133"/>
    <cellStyle name="SAPBEXstdItem 2 2 8 2" xfId="8953"/>
    <cellStyle name="SAPBEXstdItem 2 2 8 2 2" xfId="11358"/>
    <cellStyle name="SAPBEXstdItem 2 2 8 2 2 2" xfId="13900"/>
    <cellStyle name="SAPBEXstdItem 2 2 8 2 3" xfId="12713"/>
    <cellStyle name="SAPBEXstdItem 2 2 8 3" xfId="9447"/>
    <cellStyle name="SAPBEXstdItem 2 2 8 3 2" xfId="13070"/>
    <cellStyle name="SAPBEXstdItem 2 2 8 4" xfId="12344"/>
    <cellStyle name="SAPBEXstdItem 2 2 9" xfId="8303"/>
    <cellStyle name="SAPBEXstdItem 2 2 9 2" xfId="9115"/>
    <cellStyle name="SAPBEXstdItem 2 2 9 2 2" xfId="11517"/>
    <cellStyle name="SAPBEXstdItem 2 2 9 2 2 2" xfId="13980"/>
    <cellStyle name="SAPBEXstdItem 2 2 9 2 3" xfId="12796"/>
    <cellStyle name="SAPBEXstdItem 2 2 9 3" xfId="9606"/>
    <cellStyle name="SAPBEXstdItem 2 2 9 3 2" xfId="13151"/>
    <cellStyle name="SAPBEXstdItem 2 2 9 4" xfId="12424"/>
    <cellStyle name="SAPBEXstdItem 2 20" xfId="8148"/>
    <cellStyle name="SAPBEXstdItem 2 20 2" xfId="8966"/>
    <cellStyle name="SAPBEXstdItem 2 20 2 2" xfId="11371"/>
    <cellStyle name="SAPBEXstdItem 2 20 2 2 2" xfId="13907"/>
    <cellStyle name="SAPBEXstdItem 2 20 2 3" xfId="12720"/>
    <cellStyle name="SAPBEXstdItem 2 20 3" xfId="9460"/>
    <cellStyle name="SAPBEXstdItem 2 20 3 2" xfId="13077"/>
    <cellStyle name="SAPBEXstdItem 2 20 4" xfId="12351"/>
    <cellStyle name="SAPBEXstdItem 2 21" xfId="8226"/>
    <cellStyle name="SAPBEXstdItem 2 21 2" xfId="9039"/>
    <cellStyle name="SAPBEXstdItem 2 21 2 2" xfId="11443"/>
    <cellStyle name="SAPBEXstdItem 2 21 2 2 2" xfId="13938"/>
    <cellStyle name="SAPBEXstdItem 2 21 2 3" xfId="12752"/>
    <cellStyle name="SAPBEXstdItem 2 21 3" xfId="9532"/>
    <cellStyle name="SAPBEXstdItem 2 21 3 2" xfId="13108"/>
    <cellStyle name="SAPBEXstdItem 2 21 4" xfId="12381"/>
    <cellStyle name="SAPBEXstdItem 2 22" xfId="8233"/>
    <cellStyle name="SAPBEXstdItem 2 22 2" xfId="9046"/>
    <cellStyle name="SAPBEXstdItem 2 22 2 2" xfId="11450"/>
    <cellStyle name="SAPBEXstdItem 2 22 2 2 2" xfId="13940"/>
    <cellStyle name="SAPBEXstdItem 2 22 2 3" xfId="12754"/>
    <cellStyle name="SAPBEXstdItem 2 22 3" xfId="9539"/>
    <cellStyle name="SAPBEXstdItem 2 22 3 2" xfId="13110"/>
    <cellStyle name="SAPBEXstdItem 2 22 4" xfId="12383"/>
    <cellStyle name="SAPBEXstdItem 2 23" xfId="8162"/>
    <cellStyle name="SAPBEXstdItem 2 23 2" xfId="8980"/>
    <cellStyle name="SAPBEXstdItem 2 23 2 2" xfId="11385"/>
    <cellStyle name="SAPBEXstdItem 2 23 2 2 2" xfId="13915"/>
    <cellStyle name="SAPBEXstdItem 2 23 2 3" xfId="12727"/>
    <cellStyle name="SAPBEXstdItem 2 23 3" xfId="9474"/>
    <cellStyle name="SAPBEXstdItem 2 23 3 2" xfId="13085"/>
    <cellStyle name="SAPBEXstdItem 2 23 4" xfId="12358"/>
    <cellStyle name="SAPBEXstdItem 2 24" xfId="1278"/>
    <cellStyle name="SAPBEXstdItem 2 24 2" xfId="10324"/>
    <cellStyle name="SAPBEXstdItem 2 24 2 2" xfId="13648"/>
    <cellStyle name="SAPBEXstdItem 2 24 3" xfId="12129"/>
    <cellStyle name="SAPBEXstdItem 2 25" xfId="6621"/>
    <cellStyle name="SAPBEXstdItem 2 25 2" xfId="10748"/>
    <cellStyle name="SAPBEXstdItem 2 25 2 2" xfId="13761"/>
    <cellStyle name="SAPBEXstdItem 2 25 3" xfId="12246"/>
    <cellStyle name="SAPBEXstdItem 2 26" xfId="8604"/>
    <cellStyle name="SAPBEXstdItem 2 26 2" xfId="12627"/>
    <cellStyle name="SAPBEXstdItem 2 27" xfId="10667"/>
    <cellStyle name="SAPBEXstdItem 2 3" xfId="7923"/>
    <cellStyle name="SAPBEXstdItem 2 3 10" xfId="8844"/>
    <cellStyle name="SAPBEXstdItem 2 3 10 2" xfId="11254"/>
    <cellStyle name="SAPBEXstdItem 2 3 10 2 2" xfId="13829"/>
    <cellStyle name="SAPBEXstdItem 2 3 10 3" xfId="12638"/>
    <cellStyle name="SAPBEXstdItem 2 3 11" xfId="9342"/>
    <cellStyle name="SAPBEXstdItem 2 3 11 2" xfId="12998"/>
    <cellStyle name="SAPBEXstdItem 2 3 12" xfId="12271"/>
    <cellStyle name="SAPBEXstdItem 2 3 2" xfId="8361"/>
    <cellStyle name="SAPBEXstdItem 2 3 2 2" xfId="9173"/>
    <cellStyle name="SAPBEXstdItem 2 3 2 2 2" xfId="11575"/>
    <cellStyle name="SAPBEXstdItem 2 3 2 2 2 2" xfId="14021"/>
    <cellStyle name="SAPBEXstdItem 2 3 2 2 3" xfId="12837"/>
    <cellStyle name="SAPBEXstdItem 2 3 2 3" xfId="9664"/>
    <cellStyle name="SAPBEXstdItem 2 3 2 3 2" xfId="13192"/>
    <cellStyle name="SAPBEXstdItem 2 3 2 4" xfId="12465"/>
    <cellStyle name="SAPBEXstdItem 2 3 3" xfId="8391"/>
    <cellStyle name="SAPBEXstdItem 2 3 3 2" xfId="9203"/>
    <cellStyle name="SAPBEXstdItem 2 3 3 2 2" xfId="11605"/>
    <cellStyle name="SAPBEXstdItem 2 3 3 2 2 2" xfId="14048"/>
    <cellStyle name="SAPBEXstdItem 2 3 3 2 3" xfId="12864"/>
    <cellStyle name="SAPBEXstdItem 2 3 3 3" xfId="9694"/>
    <cellStyle name="SAPBEXstdItem 2 3 3 3 2" xfId="13219"/>
    <cellStyle name="SAPBEXstdItem 2 3 3 4" xfId="12492"/>
    <cellStyle name="SAPBEXstdItem 2 3 4" xfId="8337"/>
    <cellStyle name="SAPBEXstdItem 2 3 4 2" xfId="9149"/>
    <cellStyle name="SAPBEXstdItem 2 3 4 2 2" xfId="11551"/>
    <cellStyle name="SAPBEXstdItem 2 3 4 2 2 2" xfId="14005"/>
    <cellStyle name="SAPBEXstdItem 2 3 4 2 3" xfId="12821"/>
    <cellStyle name="SAPBEXstdItem 2 3 4 3" xfId="9640"/>
    <cellStyle name="SAPBEXstdItem 2 3 4 3 2" xfId="13176"/>
    <cellStyle name="SAPBEXstdItem 2 3 4 4" xfId="12449"/>
    <cellStyle name="SAPBEXstdItem 2 3 5" xfId="8146"/>
    <cellStyle name="SAPBEXstdItem 2 3 5 2" xfId="8964"/>
    <cellStyle name="SAPBEXstdItem 2 3 5 2 2" xfId="11369"/>
    <cellStyle name="SAPBEXstdItem 2 3 5 2 2 2" xfId="13906"/>
    <cellStyle name="SAPBEXstdItem 2 3 5 2 3" xfId="12719"/>
    <cellStyle name="SAPBEXstdItem 2 3 5 3" xfId="9458"/>
    <cellStyle name="SAPBEXstdItem 2 3 5 3 2" xfId="13076"/>
    <cellStyle name="SAPBEXstdItem 2 3 5 4" xfId="12350"/>
    <cellStyle name="SAPBEXstdItem 2 3 6" xfId="8161"/>
    <cellStyle name="SAPBEXstdItem 2 3 6 2" xfId="8979"/>
    <cellStyle name="SAPBEXstdItem 2 3 6 2 2" xfId="11384"/>
    <cellStyle name="SAPBEXstdItem 2 3 6 2 2 2" xfId="13914"/>
    <cellStyle name="SAPBEXstdItem 2 3 6 2 3" xfId="12726"/>
    <cellStyle name="SAPBEXstdItem 2 3 6 3" xfId="9473"/>
    <cellStyle name="SAPBEXstdItem 2 3 6 3 2" xfId="13084"/>
    <cellStyle name="SAPBEXstdItem 2 3 6 4" xfId="12357"/>
    <cellStyle name="SAPBEXstdItem 2 3 7" xfId="8128"/>
    <cellStyle name="SAPBEXstdItem 2 3 7 2" xfId="8948"/>
    <cellStyle name="SAPBEXstdItem 2 3 7 2 2" xfId="11353"/>
    <cellStyle name="SAPBEXstdItem 2 3 7 2 2 2" xfId="13896"/>
    <cellStyle name="SAPBEXstdItem 2 3 7 2 3" xfId="12709"/>
    <cellStyle name="SAPBEXstdItem 2 3 7 3" xfId="9442"/>
    <cellStyle name="SAPBEXstdItem 2 3 7 3 2" xfId="13066"/>
    <cellStyle name="SAPBEXstdItem 2 3 7 4" xfId="12340"/>
    <cellStyle name="SAPBEXstdItem 2 3 8" xfId="8171"/>
    <cellStyle name="SAPBEXstdItem 2 3 8 2" xfId="8987"/>
    <cellStyle name="SAPBEXstdItem 2 3 8 2 2" xfId="11392"/>
    <cellStyle name="SAPBEXstdItem 2 3 8 2 2 2" xfId="13917"/>
    <cellStyle name="SAPBEXstdItem 2 3 8 2 3" xfId="12729"/>
    <cellStyle name="SAPBEXstdItem 2 3 8 3" xfId="9481"/>
    <cellStyle name="SAPBEXstdItem 2 3 8 3 2" xfId="13087"/>
    <cellStyle name="SAPBEXstdItem 2 3 8 4" xfId="12360"/>
    <cellStyle name="SAPBEXstdItem 2 3 9" xfId="8109"/>
    <cellStyle name="SAPBEXstdItem 2 3 9 2" xfId="8933"/>
    <cellStyle name="SAPBEXstdItem 2 3 9 2 2" xfId="11338"/>
    <cellStyle name="SAPBEXstdItem 2 3 9 2 2 2" xfId="13892"/>
    <cellStyle name="SAPBEXstdItem 2 3 9 2 3" xfId="12705"/>
    <cellStyle name="SAPBEXstdItem 2 3 9 3" xfId="9427"/>
    <cellStyle name="SAPBEXstdItem 2 3 9 3 2" xfId="13062"/>
    <cellStyle name="SAPBEXstdItem 2 3 9 4" xfId="12336"/>
    <cellStyle name="SAPBEXstdItem 2 4" xfId="7929"/>
    <cellStyle name="SAPBEXstdItem 2 4 10" xfId="8845"/>
    <cellStyle name="SAPBEXstdItem 2 4 10 2" xfId="11255"/>
    <cellStyle name="SAPBEXstdItem 2 4 10 2 2" xfId="13830"/>
    <cellStyle name="SAPBEXstdItem 2 4 10 3" xfId="12639"/>
    <cellStyle name="SAPBEXstdItem 2 4 11" xfId="9343"/>
    <cellStyle name="SAPBEXstdItem 2 4 11 2" xfId="12999"/>
    <cellStyle name="SAPBEXstdItem 2 4 12" xfId="12272"/>
    <cellStyle name="SAPBEXstdItem 2 4 2" xfId="8362"/>
    <cellStyle name="SAPBEXstdItem 2 4 2 2" xfId="9174"/>
    <cellStyle name="SAPBEXstdItem 2 4 2 2 2" xfId="11576"/>
    <cellStyle name="SAPBEXstdItem 2 4 2 2 2 2" xfId="14022"/>
    <cellStyle name="SAPBEXstdItem 2 4 2 2 3" xfId="12838"/>
    <cellStyle name="SAPBEXstdItem 2 4 2 3" xfId="9665"/>
    <cellStyle name="SAPBEXstdItem 2 4 2 3 2" xfId="13193"/>
    <cellStyle name="SAPBEXstdItem 2 4 2 4" xfId="12466"/>
    <cellStyle name="SAPBEXstdItem 2 4 3" xfId="8392"/>
    <cellStyle name="SAPBEXstdItem 2 4 3 2" xfId="9204"/>
    <cellStyle name="SAPBEXstdItem 2 4 3 2 2" xfId="11606"/>
    <cellStyle name="SAPBEXstdItem 2 4 3 2 2 2" xfId="14049"/>
    <cellStyle name="SAPBEXstdItem 2 4 3 2 3" xfId="12865"/>
    <cellStyle name="SAPBEXstdItem 2 4 3 3" xfId="9695"/>
    <cellStyle name="SAPBEXstdItem 2 4 3 3 2" xfId="13220"/>
    <cellStyle name="SAPBEXstdItem 2 4 3 4" xfId="12493"/>
    <cellStyle name="SAPBEXstdItem 2 4 4" xfId="8093"/>
    <cellStyle name="SAPBEXstdItem 2 4 4 2" xfId="8925"/>
    <cellStyle name="SAPBEXstdItem 2 4 4 2 2" xfId="11332"/>
    <cellStyle name="SAPBEXstdItem 2 4 4 2 2 2" xfId="13889"/>
    <cellStyle name="SAPBEXstdItem 2 4 4 2 3" xfId="12700"/>
    <cellStyle name="SAPBEXstdItem 2 4 4 3" xfId="9421"/>
    <cellStyle name="SAPBEXstdItem 2 4 4 3 2" xfId="13059"/>
    <cellStyle name="SAPBEXstdItem 2 4 4 4" xfId="12333"/>
    <cellStyle name="SAPBEXstdItem 2 4 5" xfId="8305"/>
    <cellStyle name="SAPBEXstdItem 2 4 5 2" xfId="9117"/>
    <cellStyle name="SAPBEXstdItem 2 4 5 2 2" xfId="11519"/>
    <cellStyle name="SAPBEXstdItem 2 4 5 2 2 2" xfId="13982"/>
    <cellStyle name="SAPBEXstdItem 2 4 5 2 3" xfId="12798"/>
    <cellStyle name="SAPBEXstdItem 2 4 5 3" xfId="9608"/>
    <cellStyle name="SAPBEXstdItem 2 4 5 3 2" xfId="13153"/>
    <cellStyle name="SAPBEXstdItem 2 4 5 4" xfId="12426"/>
    <cellStyle name="SAPBEXstdItem 2 4 6" xfId="8129"/>
    <cellStyle name="SAPBEXstdItem 2 4 6 2" xfId="8949"/>
    <cellStyle name="SAPBEXstdItem 2 4 6 2 2" xfId="11354"/>
    <cellStyle name="SAPBEXstdItem 2 4 6 2 2 2" xfId="13897"/>
    <cellStyle name="SAPBEXstdItem 2 4 6 2 3" xfId="12710"/>
    <cellStyle name="SAPBEXstdItem 2 4 6 3" xfId="9443"/>
    <cellStyle name="SAPBEXstdItem 2 4 6 3 2" xfId="13067"/>
    <cellStyle name="SAPBEXstdItem 2 4 6 4" xfId="12341"/>
    <cellStyle name="SAPBEXstdItem 2 4 7" xfId="8320"/>
    <cellStyle name="SAPBEXstdItem 2 4 7 2" xfId="9132"/>
    <cellStyle name="SAPBEXstdItem 2 4 7 2 2" xfId="11534"/>
    <cellStyle name="SAPBEXstdItem 2 4 7 2 2 2" xfId="13993"/>
    <cellStyle name="SAPBEXstdItem 2 4 7 2 3" xfId="12809"/>
    <cellStyle name="SAPBEXstdItem 2 4 7 3" xfId="9623"/>
    <cellStyle name="SAPBEXstdItem 2 4 7 3 2" xfId="13164"/>
    <cellStyle name="SAPBEXstdItem 2 4 7 4" xfId="12437"/>
    <cellStyle name="SAPBEXstdItem 2 4 8" xfId="8021"/>
    <cellStyle name="SAPBEXstdItem 2 4 8 2" xfId="8893"/>
    <cellStyle name="SAPBEXstdItem 2 4 8 2 2" xfId="11303"/>
    <cellStyle name="SAPBEXstdItem 2 4 8 2 2 2" xfId="13878"/>
    <cellStyle name="SAPBEXstdItem 2 4 8 2 3" xfId="12687"/>
    <cellStyle name="SAPBEXstdItem 2 4 8 3" xfId="9391"/>
    <cellStyle name="SAPBEXstdItem 2 4 8 3 2" xfId="13047"/>
    <cellStyle name="SAPBEXstdItem 2 4 8 4" xfId="12321"/>
    <cellStyle name="SAPBEXstdItem 2 4 9" xfId="8350"/>
    <cellStyle name="SAPBEXstdItem 2 4 9 2" xfId="9162"/>
    <cellStyle name="SAPBEXstdItem 2 4 9 2 2" xfId="11564"/>
    <cellStyle name="SAPBEXstdItem 2 4 9 2 2 2" xfId="14014"/>
    <cellStyle name="SAPBEXstdItem 2 4 9 2 3" xfId="12830"/>
    <cellStyle name="SAPBEXstdItem 2 4 9 3" xfId="9653"/>
    <cellStyle name="SAPBEXstdItem 2 4 9 3 2" xfId="13185"/>
    <cellStyle name="SAPBEXstdItem 2 4 9 4" xfId="12458"/>
    <cellStyle name="SAPBEXstdItem 2 5" xfId="7936"/>
    <cellStyle name="SAPBEXstdItem 2 5 10" xfId="8849"/>
    <cellStyle name="SAPBEXstdItem 2 5 10 2" xfId="11259"/>
    <cellStyle name="SAPBEXstdItem 2 5 10 2 2" xfId="13834"/>
    <cellStyle name="SAPBEXstdItem 2 5 10 3" xfId="12643"/>
    <cellStyle name="SAPBEXstdItem 2 5 11" xfId="9347"/>
    <cellStyle name="SAPBEXstdItem 2 5 11 2" xfId="13003"/>
    <cellStyle name="SAPBEXstdItem 2 5 12" xfId="12276"/>
    <cellStyle name="SAPBEXstdItem 2 5 2" xfId="8366"/>
    <cellStyle name="SAPBEXstdItem 2 5 2 2" xfId="9178"/>
    <cellStyle name="SAPBEXstdItem 2 5 2 2 2" xfId="11580"/>
    <cellStyle name="SAPBEXstdItem 2 5 2 2 2 2" xfId="14026"/>
    <cellStyle name="SAPBEXstdItem 2 5 2 2 3" xfId="12842"/>
    <cellStyle name="SAPBEXstdItem 2 5 2 3" xfId="9669"/>
    <cellStyle name="SAPBEXstdItem 2 5 2 3 2" xfId="13197"/>
    <cellStyle name="SAPBEXstdItem 2 5 2 4" xfId="12470"/>
    <cellStyle name="SAPBEXstdItem 2 5 3" xfId="8396"/>
    <cellStyle name="SAPBEXstdItem 2 5 3 2" xfId="9208"/>
    <cellStyle name="SAPBEXstdItem 2 5 3 2 2" xfId="11610"/>
    <cellStyle name="SAPBEXstdItem 2 5 3 2 2 2" xfId="14053"/>
    <cellStyle name="SAPBEXstdItem 2 5 3 2 3" xfId="12869"/>
    <cellStyle name="SAPBEXstdItem 2 5 3 3" xfId="9699"/>
    <cellStyle name="SAPBEXstdItem 2 5 3 3 2" xfId="13224"/>
    <cellStyle name="SAPBEXstdItem 2 5 3 4" xfId="12497"/>
    <cellStyle name="SAPBEXstdItem 2 5 4" xfId="8329"/>
    <cellStyle name="SAPBEXstdItem 2 5 4 2" xfId="9141"/>
    <cellStyle name="SAPBEXstdItem 2 5 4 2 2" xfId="11543"/>
    <cellStyle name="SAPBEXstdItem 2 5 4 2 2 2" xfId="14000"/>
    <cellStyle name="SAPBEXstdItem 2 5 4 2 3" xfId="12816"/>
    <cellStyle name="SAPBEXstdItem 2 5 4 3" xfId="9632"/>
    <cellStyle name="SAPBEXstdItem 2 5 4 3 2" xfId="13171"/>
    <cellStyle name="SAPBEXstdItem 2 5 4 4" xfId="12444"/>
    <cellStyle name="SAPBEXstdItem 2 5 5" xfId="8099"/>
    <cellStyle name="SAPBEXstdItem 2 5 5 2" xfId="8927"/>
    <cellStyle name="SAPBEXstdItem 2 5 5 2 2" xfId="11334"/>
    <cellStyle name="SAPBEXstdItem 2 5 5 2 2 2" xfId="13890"/>
    <cellStyle name="SAPBEXstdItem 2 5 5 2 3" xfId="12701"/>
    <cellStyle name="SAPBEXstdItem 2 5 5 3" xfId="9423"/>
    <cellStyle name="SAPBEXstdItem 2 5 5 3 2" xfId="13060"/>
    <cellStyle name="SAPBEXstdItem 2 5 5 4" xfId="12334"/>
    <cellStyle name="SAPBEXstdItem 2 5 6" xfId="8283"/>
    <cellStyle name="SAPBEXstdItem 2 5 6 2" xfId="9096"/>
    <cellStyle name="SAPBEXstdItem 2 5 6 2 2" xfId="11500"/>
    <cellStyle name="SAPBEXstdItem 2 5 6 2 2 2" xfId="13970"/>
    <cellStyle name="SAPBEXstdItem 2 5 6 2 3" xfId="12784"/>
    <cellStyle name="SAPBEXstdItem 2 5 6 3" xfId="9589"/>
    <cellStyle name="SAPBEXstdItem 2 5 6 3 2" xfId="13141"/>
    <cellStyle name="SAPBEXstdItem 2 5 6 4" xfId="12414"/>
    <cellStyle name="SAPBEXstdItem 2 5 7" xfId="8027"/>
    <cellStyle name="SAPBEXstdItem 2 5 7 2" xfId="8899"/>
    <cellStyle name="SAPBEXstdItem 2 5 7 2 2" xfId="11309"/>
    <cellStyle name="SAPBEXstdItem 2 5 7 2 2 2" xfId="13880"/>
    <cellStyle name="SAPBEXstdItem 2 5 7 2 3" xfId="12689"/>
    <cellStyle name="SAPBEXstdItem 2 5 7 3" xfId="9397"/>
    <cellStyle name="SAPBEXstdItem 2 5 7 3 2" xfId="13050"/>
    <cellStyle name="SAPBEXstdItem 2 5 7 4" xfId="12323"/>
    <cellStyle name="SAPBEXstdItem 2 5 8" xfId="8137"/>
    <cellStyle name="SAPBEXstdItem 2 5 8 2" xfId="8957"/>
    <cellStyle name="SAPBEXstdItem 2 5 8 2 2" xfId="11362"/>
    <cellStyle name="SAPBEXstdItem 2 5 8 2 2 2" xfId="13902"/>
    <cellStyle name="SAPBEXstdItem 2 5 8 2 3" xfId="12715"/>
    <cellStyle name="SAPBEXstdItem 2 5 8 3" xfId="9451"/>
    <cellStyle name="SAPBEXstdItem 2 5 8 3 2" xfId="13072"/>
    <cellStyle name="SAPBEXstdItem 2 5 8 4" xfId="12346"/>
    <cellStyle name="SAPBEXstdItem 2 5 9" xfId="8253"/>
    <cellStyle name="SAPBEXstdItem 2 5 9 2" xfId="9066"/>
    <cellStyle name="SAPBEXstdItem 2 5 9 2 2" xfId="11470"/>
    <cellStyle name="SAPBEXstdItem 2 5 9 2 2 2" xfId="13954"/>
    <cellStyle name="SAPBEXstdItem 2 5 9 2 3" xfId="12768"/>
    <cellStyle name="SAPBEXstdItem 2 5 9 3" xfId="9559"/>
    <cellStyle name="SAPBEXstdItem 2 5 9 3 2" xfId="13125"/>
    <cellStyle name="SAPBEXstdItem 2 5 9 4" xfId="12397"/>
    <cellStyle name="SAPBEXstdItem 2 6" xfId="7941"/>
    <cellStyle name="SAPBEXstdItem 2 6 10" xfId="8850"/>
    <cellStyle name="SAPBEXstdItem 2 6 10 2" xfId="11260"/>
    <cellStyle name="SAPBEXstdItem 2 6 10 2 2" xfId="13835"/>
    <cellStyle name="SAPBEXstdItem 2 6 10 3" xfId="12644"/>
    <cellStyle name="SAPBEXstdItem 2 6 11" xfId="9348"/>
    <cellStyle name="SAPBEXstdItem 2 6 11 2" xfId="13004"/>
    <cellStyle name="SAPBEXstdItem 2 6 12" xfId="12277"/>
    <cellStyle name="SAPBEXstdItem 2 6 2" xfId="8367"/>
    <cellStyle name="SAPBEXstdItem 2 6 2 2" xfId="9179"/>
    <cellStyle name="SAPBEXstdItem 2 6 2 2 2" xfId="11581"/>
    <cellStyle name="SAPBEXstdItem 2 6 2 2 2 2" xfId="14027"/>
    <cellStyle name="SAPBEXstdItem 2 6 2 2 3" xfId="12843"/>
    <cellStyle name="SAPBEXstdItem 2 6 2 3" xfId="9670"/>
    <cellStyle name="SAPBEXstdItem 2 6 2 3 2" xfId="13198"/>
    <cellStyle name="SAPBEXstdItem 2 6 2 4" xfId="12471"/>
    <cellStyle name="SAPBEXstdItem 2 6 3" xfId="8397"/>
    <cellStyle name="SAPBEXstdItem 2 6 3 2" xfId="9209"/>
    <cellStyle name="SAPBEXstdItem 2 6 3 2 2" xfId="11611"/>
    <cellStyle name="SAPBEXstdItem 2 6 3 2 2 2" xfId="14054"/>
    <cellStyle name="SAPBEXstdItem 2 6 3 2 3" xfId="12870"/>
    <cellStyle name="SAPBEXstdItem 2 6 3 3" xfId="9700"/>
    <cellStyle name="SAPBEXstdItem 2 6 3 3 2" xfId="13225"/>
    <cellStyle name="SAPBEXstdItem 2 6 3 4" xfId="12498"/>
    <cellStyle name="SAPBEXstdItem 2 6 4" xfId="8223"/>
    <cellStyle name="SAPBEXstdItem 2 6 4 2" xfId="9036"/>
    <cellStyle name="SAPBEXstdItem 2 6 4 2 2" xfId="11440"/>
    <cellStyle name="SAPBEXstdItem 2 6 4 2 2 2" xfId="13936"/>
    <cellStyle name="SAPBEXstdItem 2 6 4 2 3" xfId="12750"/>
    <cellStyle name="SAPBEXstdItem 2 6 4 3" xfId="9529"/>
    <cellStyle name="SAPBEXstdItem 2 6 4 3 2" xfId="13106"/>
    <cellStyle name="SAPBEXstdItem 2 6 4 4" xfId="12379"/>
    <cellStyle name="SAPBEXstdItem 2 6 5" xfId="8275"/>
    <cellStyle name="SAPBEXstdItem 2 6 5 2" xfId="9088"/>
    <cellStyle name="SAPBEXstdItem 2 6 5 2 2" xfId="11492"/>
    <cellStyle name="SAPBEXstdItem 2 6 5 2 2 2" xfId="13966"/>
    <cellStyle name="SAPBEXstdItem 2 6 5 2 3" xfId="12780"/>
    <cellStyle name="SAPBEXstdItem 2 6 5 3" xfId="9581"/>
    <cellStyle name="SAPBEXstdItem 2 6 5 3 2" xfId="13137"/>
    <cellStyle name="SAPBEXstdItem 2 6 5 4" xfId="12410"/>
    <cellStyle name="SAPBEXstdItem 2 6 6" xfId="8270"/>
    <cellStyle name="SAPBEXstdItem 2 6 6 2" xfId="9083"/>
    <cellStyle name="SAPBEXstdItem 2 6 6 2 2" xfId="11487"/>
    <cellStyle name="SAPBEXstdItem 2 6 6 2 2 2" xfId="13962"/>
    <cellStyle name="SAPBEXstdItem 2 6 6 2 3" xfId="12776"/>
    <cellStyle name="SAPBEXstdItem 2 6 6 3" xfId="9576"/>
    <cellStyle name="SAPBEXstdItem 2 6 6 3 2" xfId="13133"/>
    <cellStyle name="SAPBEXstdItem 2 6 6 4" xfId="12405"/>
    <cellStyle name="SAPBEXstdItem 2 6 7" xfId="8288"/>
    <cellStyle name="SAPBEXstdItem 2 6 7 2" xfId="9101"/>
    <cellStyle name="SAPBEXstdItem 2 6 7 2 2" xfId="11505"/>
    <cellStyle name="SAPBEXstdItem 2 6 7 2 2 2" xfId="13973"/>
    <cellStyle name="SAPBEXstdItem 2 6 7 2 3" xfId="12787"/>
    <cellStyle name="SAPBEXstdItem 2 6 7 3" xfId="9594"/>
    <cellStyle name="SAPBEXstdItem 2 6 7 3 2" xfId="13144"/>
    <cellStyle name="SAPBEXstdItem 2 6 7 4" xfId="12417"/>
    <cellStyle name="SAPBEXstdItem 2 6 8" xfId="8143"/>
    <cellStyle name="SAPBEXstdItem 2 6 8 2" xfId="8961"/>
    <cellStyle name="SAPBEXstdItem 2 6 8 2 2" xfId="11366"/>
    <cellStyle name="SAPBEXstdItem 2 6 8 2 2 2" xfId="13904"/>
    <cellStyle name="SAPBEXstdItem 2 6 8 2 3" xfId="12717"/>
    <cellStyle name="SAPBEXstdItem 2 6 8 3" xfId="9455"/>
    <cellStyle name="SAPBEXstdItem 2 6 8 3 2" xfId="13074"/>
    <cellStyle name="SAPBEXstdItem 2 6 8 4" xfId="12348"/>
    <cellStyle name="SAPBEXstdItem 2 6 9" xfId="8012"/>
    <cellStyle name="SAPBEXstdItem 2 6 9 2" xfId="8884"/>
    <cellStyle name="SAPBEXstdItem 2 6 9 2 2" xfId="11294"/>
    <cellStyle name="SAPBEXstdItem 2 6 9 2 2 2" xfId="13869"/>
    <cellStyle name="SAPBEXstdItem 2 6 9 2 3" xfId="12678"/>
    <cellStyle name="SAPBEXstdItem 2 6 9 3" xfId="9382"/>
    <cellStyle name="SAPBEXstdItem 2 6 9 3 2" xfId="13038"/>
    <cellStyle name="SAPBEXstdItem 2 6 9 4" xfId="12312"/>
    <cellStyle name="SAPBEXstdItem 2 7" xfId="7945"/>
    <cellStyle name="SAPBEXstdItem 2 7 10" xfId="8851"/>
    <cellStyle name="SAPBEXstdItem 2 7 10 2" xfId="11261"/>
    <cellStyle name="SAPBEXstdItem 2 7 10 2 2" xfId="13836"/>
    <cellStyle name="SAPBEXstdItem 2 7 10 3" xfId="12645"/>
    <cellStyle name="SAPBEXstdItem 2 7 11" xfId="9349"/>
    <cellStyle name="SAPBEXstdItem 2 7 11 2" xfId="13005"/>
    <cellStyle name="SAPBEXstdItem 2 7 12" xfId="12278"/>
    <cellStyle name="SAPBEXstdItem 2 7 2" xfId="8368"/>
    <cellStyle name="SAPBEXstdItem 2 7 2 2" xfId="9180"/>
    <cellStyle name="SAPBEXstdItem 2 7 2 2 2" xfId="11582"/>
    <cellStyle name="SAPBEXstdItem 2 7 2 2 2 2" xfId="14028"/>
    <cellStyle name="SAPBEXstdItem 2 7 2 2 3" xfId="12844"/>
    <cellStyle name="SAPBEXstdItem 2 7 2 3" xfId="9671"/>
    <cellStyle name="SAPBEXstdItem 2 7 2 3 2" xfId="13199"/>
    <cellStyle name="SAPBEXstdItem 2 7 2 4" xfId="12472"/>
    <cellStyle name="SAPBEXstdItem 2 7 3" xfId="8398"/>
    <cellStyle name="SAPBEXstdItem 2 7 3 2" xfId="9210"/>
    <cellStyle name="SAPBEXstdItem 2 7 3 2 2" xfId="11612"/>
    <cellStyle name="SAPBEXstdItem 2 7 3 2 2 2" xfId="14055"/>
    <cellStyle name="SAPBEXstdItem 2 7 3 2 3" xfId="12871"/>
    <cellStyle name="SAPBEXstdItem 2 7 3 3" xfId="9701"/>
    <cellStyle name="SAPBEXstdItem 2 7 3 3 2" xfId="13226"/>
    <cellStyle name="SAPBEXstdItem 2 7 3 4" xfId="12499"/>
    <cellStyle name="SAPBEXstdItem 2 7 4" xfId="8417"/>
    <cellStyle name="SAPBEXstdItem 2 7 4 2" xfId="9229"/>
    <cellStyle name="SAPBEXstdItem 2 7 4 2 2" xfId="11631"/>
    <cellStyle name="SAPBEXstdItem 2 7 4 2 2 2" xfId="14074"/>
    <cellStyle name="SAPBEXstdItem 2 7 4 2 3" xfId="12890"/>
    <cellStyle name="SAPBEXstdItem 2 7 4 3" xfId="9720"/>
    <cellStyle name="SAPBEXstdItem 2 7 4 3 2" xfId="13245"/>
    <cellStyle name="SAPBEXstdItem 2 7 4 4" xfId="12518"/>
    <cellStyle name="SAPBEXstdItem 2 7 5" xfId="8437"/>
    <cellStyle name="SAPBEXstdItem 2 7 5 2" xfId="9249"/>
    <cellStyle name="SAPBEXstdItem 2 7 5 2 2" xfId="11651"/>
    <cellStyle name="SAPBEXstdItem 2 7 5 2 2 2" xfId="14092"/>
    <cellStyle name="SAPBEXstdItem 2 7 5 2 3" xfId="12908"/>
    <cellStyle name="SAPBEXstdItem 2 7 5 3" xfId="9740"/>
    <cellStyle name="SAPBEXstdItem 2 7 5 3 2" xfId="13263"/>
    <cellStyle name="SAPBEXstdItem 2 7 5 4" xfId="12536"/>
    <cellStyle name="SAPBEXstdItem 2 7 6" xfId="8455"/>
    <cellStyle name="SAPBEXstdItem 2 7 6 2" xfId="9267"/>
    <cellStyle name="SAPBEXstdItem 2 7 6 2 2" xfId="11669"/>
    <cellStyle name="SAPBEXstdItem 2 7 6 2 2 2" xfId="14110"/>
    <cellStyle name="SAPBEXstdItem 2 7 6 2 3" xfId="12926"/>
    <cellStyle name="SAPBEXstdItem 2 7 6 3" xfId="9758"/>
    <cellStyle name="SAPBEXstdItem 2 7 6 3 2" xfId="13281"/>
    <cellStyle name="SAPBEXstdItem 2 7 6 4" xfId="12554"/>
    <cellStyle name="SAPBEXstdItem 2 7 7" xfId="8473"/>
    <cellStyle name="SAPBEXstdItem 2 7 7 2" xfId="9285"/>
    <cellStyle name="SAPBEXstdItem 2 7 7 2 2" xfId="11687"/>
    <cellStyle name="SAPBEXstdItem 2 7 7 2 2 2" xfId="14128"/>
    <cellStyle name="SAPBEXstdItem 2 7 7 2 3" xfId="12944"/>
    <cellStyle name="SAPBEXstdItem 2 7 7 3" xfId="9776"/>
    <cellStyle name="SAPBEXstdItem 2 7 7 3 2" xfId="13299"/>
    <cellStyle name="SAPBEXstdItem 2 7 7 4" xfId="12572"/>
    <cellStyle name="SAPBEXstdItem 2 7 8" xfId="8492"/>
    <cellStyle name="SAPBEXstdItem 2 7 8 2" xfId="9304"/>
    <cellStyle name="SAPBEXstdItem 2 7 8 2 2" xfId="11706"/>
    <cellStyle name="SAPBEXstdItem 2 7 8 2 2 2" xfId="14146"/>
    <cellStyle name="SAPBEXstdItem 2 7 8 2 3" xfId="12962"/>
    <cellStyle name="SAPBEXstdItem 2 7 8 3" xfId="9795"/>
    <cellStyle name="SAPBEXstdItem 2 7 8 3 2" xfId="13317"/>
    <cellStyle name="SAPBEXstdItem 2 7 8 4" xfId="12590"/>
    <cellStyle name="SAPBEXstdItem 2 7 9" xfId="8509"/>
    <cellStyle name="SAPBEXstdItem 2 7 9 2" xfId="9321"/>
    <cellStyle name="SAPBEXstdItem 2 7 9 2 2" xfId="11723"/>
    <cellStyle name="SAPBEXstdItem 2 7 9 2 2 2" xfId="14163"/>
    <cellStyle name="SAPBEXstdItem 2 7 9 2 3" xfId="12979"/>
    <cellStyle name="SAPBEXstdItem 2 7 9 3" xfId="9812"/>
    <cellStyle name="SAPBEXstdItem 2 7 9 3 2" xfId="13334"/>
    <cellStyle name="SAPBEXstdItem 2 7 9 4" xfId="12607"/>
    <cellStyle name="SAPBEXstdItem 2 8" xfId="7986"/>
    <cellStyle name="SAPBEXstdItem 2 8 10" xfId="8867"/>
    <cellStyle name="SAPBEXstdItem 2 8 10 2" xfId="11277"/>
    <cellStyle name="SAPBEXstdItem 2 8 10 2 2" xfId="13852"/>
    <cellStyle name="SAPBEXstdItem 2 8 10 3" xfId="12661"/>
    <cellStyle name="SAPBEXstdItem 2 8 11" xfId="9365"/>
    <cellStyle name="SAPBEXstdItem 2 8 11 2" xfId="13021"/>
    <cellStyle name="SAPBEXstdItem 2 8 12" xfId="12295"/>
    <cellStyle name="SAPBEXstdItem 2 8 2" xfId="8380"/>
    <cellStyle name="SAPBEXstdItem 2 8 2 2" xfId="9192"/>
    <cellStyle name="SAPBEXstdItem 2 8 2 2 2" xfId="11594"/>
    <cellStyle name="SAPBEXstdItem 2 8 2 2 2 2" xfId="14039"/>
    <cellStyle name="SAPBEXstdItem 2 8 2 2 3" xfId="12855"/>
    <cellStyle name="SAPBEXstdItem 2 8 2 3" xfId="9683"/>
    <cellStyle name="SAPBEXstdItem 2 8 2 3 2" xfId="13210"/>
    <cellStyle name="SAPBEXstdItem 2 8 2 4" xfId="12483"/>
    <cellStyle name="SAPBEXstdItem 2 8 3" xfId="8410"/>
    <cellStyle name="SAPBEXstdItem 2 8 3 2" xfId="9222"/>
    <cellStyle name="SAPBEXstdItem 2 8 3 2 2" xfId="11624"/>
    <cellStyle name="SAPBEXstdItem 2 8 3 2 2 2" xfId="14067"/>
    <cellStyle name="SAPBEXstdItem 2 8 3 2 3" xfId="12883"/>
    <cellStyle name="SAPBEXstdItem 2 8 3 3" xfId="9713"/>
    <cellStyle name="SAPBEXstdItem 2 8 3 3 2" xfId="13238"/>
    <cellStyle name="SAPBEXstdItem 2 8 3 4" xfId="12511"/>
    <cellStyle name="SAPBEXstdItem 2 8 4" xfId="8431"/>
    <cellStyle name="SAPBEXstdItem 2 8 4 2" xfId="9243"/>
    <cellStyle name="SAPBEXstdItem 2 8 4 2 2" xfId="11645"/>
    <cellStyle name="SAPBEXstdItem 2 8 4 2 2 2" xfId="14086"/>
    <cellStyle name="SAPBEXstdItem 2 8 4 2 3" xfId="12902"/>
    <cellStyle name="SAPBEXstdItem 2 8 4 3" xfId="9734"/>
    <cellStyle name="SAPBEXstdItem 2 8 4 3 2" xfId="13257"/>
    <cellStyle name="SAPBEXstdItem 2 8 4 4" xfId="12530"/>
    <cellStyle name="SAPBEXstdItem 2 8 5" xfId="8449"/>
    <cellStyle name="SAPBEXstdItem 2 8 5 2" xfId="9261"/>
    <cellStyle name="SAPBEXstdItem 2 8 5 2 2" xfId="11663"/>
    <cellStyle name="SAPBEXstdItem 2 8 5 2 2 2" xfId="14104"/>
    <cellStyle name="SAPBEXstdItem 2 8 5 2 3" xfId="12920"/>
    <cellStyle name="SAPBEXstdItem 2 8 5 3" xfId="9752"/>
    <cellStyle name="SAPBEXstdItem 2 8 5 3 2" xfId="13275"/>
    <cellStyle name="SAPBEXstdItem 2 8 5 4" xfId="12548"/>
    <cellStyle name="SAPBEXstdItem 2 8 6" xfId="8467"/>
    <cellStyle name="SAPBEXstdItem 2 8 6 2" xfId="9279"/>
    <cellStyle name="SAPBEXstdItem 2 8 6 2 2" xfId="11681"/>
    <cellStyle name="SAPBEXstdItem 2 8 6 2 2 2" xfId="14122"/>
    <cellStyle name="SAPBEXstdItem 2 8 6 2 3" xfId="12938"/>
    <cellStyle name="SAPBEXstdItem 2 8 6 3" xfId="9770"/>
    <cellStyle name="SAPBEXstdItem 2 8 6 3 2" xfId="13293"/>
    <cellStyle name="SAPBEXstdItem 2 8 6 4" xfId="12566"/>
    <cellStyle name="SAPBEXstdItem 2 8 7" xfId="8485"/>
    <cellStyle name="SAPBEXstdItem 2 8 7 2" xfId="9297"/>
    <cellStyle name="SAPBEXstdItem 2 8 7 2 2" xfId="11699"/>
    <cellStyle name="SAPBEXstdItem 2 8 7 2 2 2" xfId="14140"/>
    <cellStyle name="SAPBEXstdItem 2 8 7 2 3" xfId="12956"/>
    <cellStyle name="SAPBEXstdItem 2 8 7 3" xfId="9788"/>
    <cellStyle name="SAPBEXstdItem 2 8 7 3 2" xfId="13311"/>
    <cellStyle name="SAPBEXstdItem 2 8 7 4" xfId="12584"/>
    <cellStyle name="SAPBEXstdItem 2 8 8" xfId="8503"/>
    <cellStyle name="SAPBEXstdItem 2 8 8 2" xfId="9315"/>
    <cellStyle name="SAPBEXstdItem 2 8 8 2 2" xfId="11717"/>
    <cellStyle name="SAPBEXstdItem 2 8 8 2 2 2" xfId="14157"/>
    <cellStyle name="SAPBEXstdItem 2 8 8 2 3" xfId="12973"/>
    <cellStyle name="SAPBEXstdItem 2 8 8 3" xfId="9806"/>
    <cellStyle name="SAPBEXstdItem 2 8 8 3 2" xfId="13328"/>
    <cellStyle name="SAPBEXstdItem 2 8 8 4" xfId="12601"/>
    <cellStyle name="SAPBEXstdItem 2 8 9" xfId="8520"/>
    <cellStyle name="SAPBEXstdItem 2 8 9 2" xfId="9332"/>
    <cellStyle name="SAPBEXstdItem 2 8 9 2 2" xfId="11734"/>
    <cellStyle name="SAPBEXstdItem 2 8 9 2 2 2" xfId="14174"/>
    <cellStyle name="SAPBEXstdItem 2 8 9 2 3" xfId="12990"/>
    <cellStyle name="SAPBEXstdItem 2 8 9 3" xfId="9823"/>
    <cellStyle name="SAPBEXstdItem 2 8 9 3 2" xfId="13345"/>
    <cellStyle name="SAPBEXstdItem 2 8 9 4" xfId="12618"/>
    <cellStyle name="SAPBEXstdItem 2 9" xfId="7987"/>
    <cellStyle name="SAPBEXstdItem 2 9 10" xfId="8868"/>
    <cellStyle name="SAPBEXstdItem 2 9 10 2" xfId="11278"/>
    <cellStyle name="SAPBEXstdItem 2 9 10 2 2" xfId="13853"/>
    <cellStyle name="SAPBEXstdItem 2 9 10 3" xfId="12662"/>
    <cellStyle name="SAPBEXstdItem 2 9 11" xfId="9366"/>
    <cellStyle name="SAPBEXstdItem 2 9 11 2" xfId="13022"/>
    <cellStyle name="SAPBEXstdItem 2 9 12" xfId="12296"/>
    <cellStyle name="SAPBEXstdItem 2 9 2" xfId="8381"/>
    <cellStyle name="SAPBEXstdItem 2 9 2 2" xfId="9193"/>
    <cellStyle name="SAPBEXstdItem 2 9 2 2 2" xfId="11595"/>
    <cellStyle name="SAPBEXstdItem 2 9 2 2 2 2" xfId="14040"/>
    <cellStyle name="SAPBEXstdItem 2 9 2 2 3" xfId="12856"/>
    <cellStyle name="SAPBEXstdItem 2 9 2 3" xfId="9684"/>
    <cellStyle name="SAPBEXstdItem 2 9 2 3 2" xfId="13211"/>
    <cellStyle name="SAPBEXstdItem 2 9 2 4" xfId="12484"/>
    <cellStyle name="SAPBEXstdItem 2 9 3" xfId="8411"/>
    <cellStyle name="SAPBEXstdItem 2 9 3 2" xfId="9223"/>
    <cellStyle name="SAPBEXstdItem 2 9 3 2 2" xfId="11625"/>
    <cellStyle name="SAPBEXstdItem 2 9 3 2 2 2" xfId="14068"/>
    <cellStyle name="SAPBEXstdItem 2 9 3 2 3" xfId="12884"/>
    <cellStyle name="SAPBEXstdItem 2 9 3 3" xfId="9714"/>
    <cellStyle name="SAPBEXstdItem 2 9 3 3 2" xfId="13239"/>
    <cellStyle name="SAPBEXstdItem 2 9 3 4" xfId="12512"/>
    <cellStyle name="SAPBEXstdItem 2 9 4" xfId="8432"/>
    <cellStyle name="SAPBEXstdItem 2 9 4 2" xfId="9244"/>
    <cellStyle name="SAPBEXstdItem 2 9 4 2 2" xfId="11646"/>
    <cellStyle name="SAPBEXstdItem 2 9 4 2 2 2" xfId="14087"/>
    <cellStyle name="SAPBEXstdItem 2 9 4 2 3" xfId="12903"/>
    <cellStyle name="SAPBEXstdItem 2 9 4 3" xfId="9735"/>
    <cellStyle name="SAPBEXstdItem 2 9 4 3 2" xfId="13258"/>
    <cellStyle name="SAPBEXstdItem 2 9 4 4" xfId="12531"/>
    <cellStyle name="SAPBEXstdItem 2 9 5" xfId="8450"/>
    <cellStyle name="SAPBEXstdItem 2 9 5 2" xfId="9262"/>
    <cellStyle name="SAPBEXstdItem 2 9 5 2 2" xfId="11664"/>
    <cellStyle name="SAPBEXstdItem 2 9 5 2 2 2" xfId="14105"/>
    <cellStyle name="SAPBEXstdItem 2 9 5 2 3" xfId="12921"/>
    <cellStyle name="SAPBEXstdItem 2 9 5 3" xfId="9753"/>
    <cellStyle name="SAPBEXstdItem 2 9 5 3 2" xfId="13276"/>
    <cellStyle name="SAPBEXstdItem 2 9 5 4" xfId="12549"/>
    <cellStyle name="SAPBEXstdItem 2 9 6" xfId="8468"/>
    <cellStyle name="SAPBEXstdItem 2 9 6 2" xfId="9280"/>
    <cellStyle name="SAPBEXstdItem 2 9 6 2 2" xfId="11682"/>
    <cellStyle name="SAPBEXstdItem 2 9 6 2 2 2" xfId="14123"/>
    <cellStyle name="SAPBEXstdItem 2 9 6 2 3" xfId="12939"/>
    <cellStyle name="SAPBEXstdItem 2 9 6 3" xfId="9771"/>
    <cellStyle name="SAPBEXstdItem 2 9 6 3 2" xfId="13294"/>
    <cellStyle name="SAPBEXstdItem 2 9 6 4" xfId="12567"/>
    <cellStyle name="SAPBEXstdItem 2 9 7" xfId="8486"/>
    <cellStyle name="SAPBEXstdItem 2 9 7 2" xfId="9298"/>
    <cellStyle name="SAPBEXstdItem 2 9 7 2 2" xfId="11700"/>
    <cellStyle name="SAPBEXstdItem 2 9 7 2 2 2" xfId="14141"/>
    <cellStyle name="SAPBEXstdItem 2 9 7 2 3" xfId="12957"/>
    <cellStyle name="SAPBEXstdItem 2 9 7 3" xfId="9789"/>
    <cellStyle name="SAPBEXstdItem 2 9 7 3 2" xfId="13312"/>
    <cellStyle name="SAPBEXstdItem 2 9 7 4" xfId="12585"/>
    <cellStyle name="SAPBEXstdItem 2 9 8" xfId="8504"/>
    <cellStyle name="SAPBEXstdItem 2 9 8 2" xfId="9316"/>
    <cellStyle name="SAPBEXstdItem 2 9 8 2 2" xfId="11718"/>
    <cellStyle name="SAPBEXstdItem 2 9 8 2 2 2" xfId="14158"/>
    <cellStyle name="SAPBEXstdItem 2 9 8 2 3" xfId="12974"/>
    <cellStyle name="SAPBEXstdItem 2 9 8 3" xfId="9807"/>
    <cellStyle name="SAPBEXstdItem 2 9 8 3 2" xfId="13329"/>
    <cellStyle name="SAPBEXstdItem 2 9 8 4" xfId="12602"/>
    <cellStyle name="SAPBEXstdItem 2 9 9" xfId="8521"/>
    <cellStyle name="SAPBEXstdItem 2 9 9 2" xfId="9333"/>
    <cellStyle name="SAPBEXstdItem 2 9 9 2 2" xfId="11735"/>
    <cellStyle name="SAPBEXstdItem 2 9 9 2 2 2" xfId="14175"/>
    <cellStyle name="SAPBEXstdItem 2 9 9 2 3" xfId="12991"/>
    <cellStyle name="SAPBEXstdItem 2 9 9 3" xfId="9824"/>
    <cellStyle name="SAPBEXstdItem 2 9 9 3 2" xfId="13346"/>
    <cellStyle name="SAPBEXstdItem 2 9 9 4" xfId="12619"/>
    <cellStyle name="SAPBEXstdItem 20" xfId="8117"/>
    <cellStyle name="SAPBEXstdItem 20 2" xfId="8941"/>
    <cellStyle name="SAPBEXstdItem 20 2 2" xfId="11346"/>
    <cellStyle name="SAPBEXstdItem 20 2 2 2" xfId="13894"/>
    <cellStyle name="SAPBEXstdItem 20 2 3" xfId="12707"/>
    <cellStyle name="SAPBEXstdItem 20 3" xfId="9435"/>
    <cellStyle name="SAPBEXstdItem 20 3 2" xfId="13064"/>
    <cellStyle name="SAPBEXstdItem 20 4" xfId="12338"/>
    <cellStyle name="SAPBEXstdItem 21" xfId="8245"/>
    <cellStyle name="SAPBEXstdItem 21 2" xfId="9058"/>
    <cellStyle name="SAPBEXstdItem 21 2 2" xfId="11462"/>
    <cellStyle name="SAPBEXstdItem 21 2 2 2" xfId="13949"/>
    <cellStyle name="SAPBEXstdItem 21 2 3" xfId="12763"/>
    <cellStyle name="SAPBEXstdItem 21 3" xfId="9551"/>
    <cellStyle name="SAPBEXstdItem 21 3 2" xfId="13120"/>
    <cellStyle name="SAPBEXstdItem 21 4" xfId="12392"/>
    <cellStyle name="SAPBEXstdItem 22" xfId="8272"/>
    <cellStyle name="SAPBEXstdItem 22 2" xfId="9085"/>
    <cellStyle name="SAPBEXstdItem 22 2 2" xfId="11489"/>
    <cellStyle name="SAPBEXstdItem 22 2 2 2" xfId="13964"/>
    <cellStyle name="SAPBEXstdItem 22 2 3" xfId="12778"/>
    <cellStyle name="SAPBEXstdItem 22 3" xfId="9578"/>
    <cellStyle name="SAPBEXstdItem 22 3 2" xfId="13135"/>
    <cellStyle name="SAPBEXstdItem 22 4" xfId="12407"/>
    <cellStyle name="SAPBEXstdItem 23" xfId="8248"/>
    <cellStyle name="SAPBEXstdItem 23 2" xfId="9061"/>
    <cellStyle name="SAPBEXstdItem 23 2 2" xfId="11465"/>
    <cellStyle name="SAPBEXstdItem 23 2 2 2" xfId="13952"/>
    <cellStyle name="SAPBEXstdItem 23 2 3" xfId="12766"/>
    <cellStyle name="SAPBEXstdItem 23 3" xfId="9554"/>
    <cellStyle name="SAPBEXstdItem 23 3 2" xfId="13123"/>
    <cellStyle name="SAPBEXstdItem 23 4" xfId="12395"/>
    <cellStyle name="SAPBEXstdItem 24" xfId="8193"/>
    <cellStyle name="SAPBEXstdItem 24 2" xfId="9006"/>
    <cellStyle name="SAPBEXstdItem 24 2 2" xfId="11410"/>
    <cellStyle name="SAPBEXstdItem 24 2 2 2" xfId="13928"/>
    <cellStyle name="SAPBEXstdItem 24 2 3" xfId="12741"/>
    <cellStyle name="SAPBEXstdItem 24 3" xfId="9499"/>
    <cellStyle name="SAPBEXstdItem 24 3 2" xfId="13098"/>
    <cellStyle name="SAPBEXstdItem 24 4" xfId="12371"/>
    <cellStyle name="SAPBEXstdItem 25" xfId="8221"/>
    <cellStyle name="SAPBEXstdItem 25 2" xfId="9034"/>
    <cellStyle name="SAPBEXstdItem 25 2 2" xfId="11438"/>
    <cellStyle name="SAPBEXstdItem 25 2 2 2" xfId="13935"/>
    <cellStyle name="SAPBEXstdItem 25 2 3" xfId="12749"/>
    <cellStyle name="SAPBEXstdItem 25 3" xfId="9527"/>
    <cellStyle name="SAPBEXstdItem 25 3 2" xfId="13105"/>
    <cellStyle name="SAPBEXstdItem 25 4" xfId="12378"/>
    <cellStyle name="SAPBEXstdItem 26" xfId="1269"/>
    <cellStyle name="SAPBEXstdItem 26 2" xfId="10320"/>
    <cellStyle name="SAPBEXstdItem 26 2 2" xfId="13644"/>
    <cellStyle name="SAPBEXstdItem 26 3" xfId="12125"/>
    <cellStyle name="SAPBEXstdItem 27" xfId="8761"/>
    <cellStyle name="SAPBEXstdItem 27 2" xfId="12634"/>
    <cellStyle name="SAPBEXstdItem 28" xfId="10856"/>
    <cellStyle name="SAPBEXstdItem 3" xfId="626"/>
    <cellStyle name="SAPBEXstdItem 3 10" xfId="1228"/>
    <cellStyle name="SAPBEXstdItem 3 10 2" xfId="10319"/>
    <cellStyle name="SAPBEXstdItem 3 10 2 2" xfId="13643"/>
    <cellStyle name="SAPBEXstdItem 3 10 3" xfId="12123"/>
    <cellStyle name="SAPBEXstdItem 3 11" xfId="1172"/>
    <cellStyle name="SAPBEXstdItem 3 11 2" xfId="10310"/>
    <cellStyle name="SAPBEXstdItem 3 11 2 2" xfId="13638"/>
    <cellStyle name="SAPBEXstdItem 3 11 3" xfId="12119"/>
    <cellStyle name="SAPBEXstdItem 3 12" xfId="8912"/>
    <cellStyle name="SAPBEXstdItem 3 12 2" xfId="12697"/>
    <cellStyle name="SAPBEXstdItem 3 13" xfId="10245"/>
    <cellStyle name="SAPBEXstdItem 3 2" xfId="1048"/>
    <cellStyle name="SAPBEXstdItem 3 2 2" xfId="8019"/>
    <cellStyle name="SAPBEXstdItem 3 2 2 2" xfId="10867"/>
    <cellStyle name="SAPBEXstdItem 3 2 2 2 2" xfId="13803"/>
    <cellStyle name="SAPBEXstdItem 3 2 2 3" xfId="12319"/>
    <cellStyle name="SAPBEXstdItem 3 2 3" xfId="8891"/>
    <cellStyle name="SAPBEXstdItem 3 2 3 2" xfId="11301"/>
    <cellStyle name="SAPBEXstdItem 3 2 3 2 2" xfId="13876"/>
    <cellStyle name="SAPBEXstdItem 3 2 3 3" xfId="12685"/>
    <cellStyle name="SAPBEXstdItem 3 2 4" xfId="9389"/>
    <cellStyle name="SAPBEXstdItem 3 2 4 2" xfId="13045"/>
    <cellStyle name="SAPBEXstdItem 3 2 5" xfId="10770"/>
    <cellStyle name="SAPBEXstdItem 3 3" xfId="8296"/>
    <cellStyle name="SAPBEXstdItem 3 3 2" xfId="9108"/>
    <cellStyle name="SAPBEXstdItem 3 3 2 2" xfId="11510"/>
    <cellStyle name="SAPBEXstdItem 3 3 2 2 2" xfId="13975"/>
    <cellStyle name="SAPBEXstdItem 3 3 2 3" xfId="12791"/>
    <cellStyle name="SAPBEXstdItem 3 3 3" xfId="9599"/>
    <cellStyle name="SAPBEXstdItem 3 3 3 2" xfId="13146"/>
    <cellStyle name="SAPBEXstdItem 3 3 4" xfId="12419"/>
    <cellStyle name="SAPBEXstdItem 3 4" xfId="8247"/>
    <cellStyle name="SAPBEXstdItem 3 4 2" xfId="9060"/>
    <cellStyle name="SAPBEXstdItem 3 4 2 2" xfId="11464"/>
    <cellStyle name="SAPBEXstdItem 3 4 2 2 2" xfId="13951"/>
    <cellStyle name="SAPBEXstdItem 3 4 2 3" xfId="12765"/>
    <cellStyle name="SAPBEXstdItem 3 4 3" xfId="9553"/>
    <cellStyle name="SAPBEXstdItem 3 4 3 2" xfId="13122"/>
    <cellStyle name="SAPBEXstdItem 3 4 4" xfId="12394"/>
    <cellStyle name="SAPBEXstdItem 3 5" xfId="8260"/>
    <cellStyle name="SAPBEXstdItem 3 5 2" xfId="9073"/>
    <cellStyle name="SAPBEXstdItem 3 5 2 2" xfId="11477"/>
    <cellStyle name="SAPBEXstdItem 3 5 2 2 2" xfId="13958"/>
    <cellStyle name="SAPBEXstdItem 3 5 2 3" xfId="12772"/>
    <cellStyle name="SAPBEXstdItem 3 5 3" xfId="9566"/>
    <cellStyle name="SAPBEXstdItem 3 5 3 2" xfId="13129"/>
    <cellStyle name="SAPBEXstdItem 3 5 4" xfId="12401"/>
    <cellStyle name="SAPBEXstdItem 3 6" xfId="8035"/>
    <cellStyle name="SAPBEXstdItem 3 6 2" xfId="8903"/>
    <cellStyle name="SAPBEXstdItem 3 6 2 2" xfId="11312"/>
    <cellStyle name="SAPBEXstdItem 3 6 2 2 2" xfId="13883"/>
    <cellStyle name="SAPBEXstdItem 3 6 2 3" xfId="12692"/>
    <cellStyle name="SAPBEXstdItem 3 6 3" xfId="9401"/>
    <cellStyle name="SAPBEXstdItem 3 6 3 2" xfId="13053"/>
    <cellStyle name="SAPBEXstdItem 3 6 4" xfId="12326"/>
    <cellStyle name="SAPBEXstdItem 3 7" xfId="8412"/>
    <cellStyle name="SAPBEXstdItem 3 7 2" xfId="9224"/>
    <cellStyle name="SAPBEXstdItem 3 7 2 2" xfId="11626"/>
    <cellStyle name="SAPBEXstdItem 3 7 2 2 2" xfId="14069"/>
    <cellStyle name="SAPBEXstdItem 3 7 2 3" xfId="12885"/>
    <cellStyle name="SAPBEXstdItem 3 7 3" xfId="9715"/>
    <cellStyle name="SAPBEXstdItem 3 7 3 2" xfId="13240"/>
    <cellStyle name="SAPBEXstdItem 3 7 4" xfId="12513"/>
    <cellStyle name="SAPBEXstdItem 3 8" xfId="8300"/>
    <cellStyle name="SAPBEXstdItem 3 8 2" xfId="9112"/>
    <cellStyle name="SAPBEXstdItem 3 8 2 2" xfId="11514"/>
    <cellStyle name="SAPBEXstdItem 3 8 2 2 2" xfId="13978"/>
    <cellStyle name="SAPBEXstdItem 3 8 2 3" xfId="12794"/>
    <cellStyle name="SAPBEXstdItem 3 8 3" xfId="9603"/>
    <cellStyle name="SAPBEXstdItem 3 8 3 2" xfId="13149"/>
    <cellStyle name="SAPBEXstdItem 3 8 4" xfId="12422"/>
    <cellStyle name="SAPBEXstdItem 3 9" xfId="8319"/>
    <cellStyle name="SAPBEXstdItem 3 9 2" xfId="9131"/>
    <cellStyle name="SAPBEXstdItem 3 9 2 2" xfId="11533"/>
    <cellStyle name="SAPBEXstdItem 3 9 2 2 2" xfId="13992"/>
    <cellStyle name="SAPBEXstdItem 3 9 2 3" xfId="12808"/>
    <cellStyle name="SAPBEXstdItem 3 9 3" xfId="9622"/>
    <cellStyle name="SAPBEXstdItem 3 9 3 2" xfId="13163"/>
    <cellStyle name="SAPBEXstdItem 3 9 4" xfId="12436"/>
    <cellStyle name="SAPBEXstdItem 4" xfId="627"/>
    <cellStyle name="SAPBEXstdItem 4 10" xfId="2249"/>
    <cellStyle name="SAPBEXstdItem 4 10 2" xfId="10442"/>
    <cellStyle name="SAPBEXstdItem 4 10 2 2" xfId="13670"/>
    <cellStyle name="SAPBEXstdItem 4 10 3" xfId="12148"/>
    <cellStyle name="SAPBEXstdItem 4 11" xfId="8632"/>
    <cellStyle name="SAPBEXstdItem 4 11 2" xfId="11114"/>
    <cellStyle name="SAPBEXstdItem 4 11 2 2" xfId="13823"/>
    <cellStyle name="SAPBEXstdItem 4 11 3" xfId="12630"/>
    <cellStyle name="SAPBEXstdItem 4 12" xfId="8630"/>
    <cellStyle name="SAPBEXstdItem 4 12 2" xfId="12629"/>
    <cellStyle name="SAPBEXstdItem 4 13" xfId="10246"/>
    <cellStyle name="SAPBEXstdItem 4 13 2" xfId="13610"/>
    <cellStyle name="SAPBEXstdItem 4 14" xfId="10466"/>
    <cellStyle name="SAPBEXstdItem 4 2" xfId="1035"/>
    <cellStyle name="SAPBEXstdItem 4 2 2" xfId="8130"/>
    <cellStyle name="SAPBEXstdItem 4 2 2 2" xfId="10904"/>
    <cellStyle name="SAPBEXstdItem 4 2 2 2 2" xfId="13805"/>
    <cellStyle name="SAPBEXstdItem 4 2 2 3" xfId="12342"/>
    <cellStyle name="SAPBEXstdItem 4 2 3" xfId="8950"/>
    <cellStyle name="SAPBEXstdItem 4 2 3 2" xfId="11355"/>
    <cellStyle name="SAPBEXstdItem 4 2 3 2 2" xfId="13898"/>
    <cellStyle name="SAPBEXstdItem 4 2 3 3" xfId="12711"/>
    <cellStyle name="SAPBEXstdItem 4 2 4" xfId="9444"/>
    <cellStyle name="SAPBEXstdItem 4 2 4 2" xfId="13068"/>
    <cellStyle name="SAPBEXstdItem 4 2 5" xfId="10665"/>
    <cellStyle name="SAPBEXstdItem 4 3" xfId="8353"/>
    <cellStyle name="SAPBEXstdItem 4 3 2" xfId="9165"/>
    <cellStyle name="SAPBEXstdItem 4 3 2 2" xfId="11567"/>
    <cellStyle name="SAPBEXstdItem 4 3 2 2 2" xfId="14016"/>
    <cellStyle name="SAPBEXstdItem 4 3 2 3" xfId="12832"/>
    <cellStyle name="SAPBEXstdItem 4 3 3" xfId="9656"/>
    <cellStyle name="SAPBEXstdItem 4 3 3 2" xfId="13187"/>
    <cellStyle name="SAPBEXstdItem 4 3 4" xfId="12460"/>
    <cellStyle name="SAPBEXstdItem 4 4" xfId="8144"/>
    <cellStyle name="SAPBEXstdItem 4 4 2" xfId="8962"/>
    <cellStyle name="SAPBEXstdItem 4 4 2 2" xfId="11367"/>
    <cellStyle name="SAPBEXstdItem 4 4 2 2 2" xfId="13905"/>
    <cellStyle name="SAPBEXstdItem 4 4 2 3" xfId="12718"/>
    <cellStyle name="SAPBEXstdItem 4 4 3" xfId="9456"/>
    <cellStyle name="SAPBEXstdItem 4 4 3 2" xfId="13075"/>
    <cellStyle name="SAPBEXstdItem 4 4 4" xfId="12349"/>
    <cellStyle name="SAPBEXstdItem 4 5" xfId="8203"/>
    <cellStyle name="SAPBEXstdItem 4 5 2" xfId="9016"/>
    <cellStyle name="SAPBEXstdItem 4 5 2 2" xfId="11420"/>
    <cellStyle name="SAPBEXstdItem 4 5 2 2 2" xfId="13930"/>
    <cellStyle name="SAPBEXstdItem 4 5 2 3" xfId="12744"/>
    <cellStyle name="SAPBEXstdItem 4 5 3" xfId="9509"/>
    <cellStyle name="SAPBEXstdItem 4 5 3 2" xfId="13100"/>
    <cellStyle name="SAPBEXstdItem 4 5 4" xfId="12373"/>
    <cellStyle name="SAPBEXstdItem 4 6" xfId="8244"/>
    <cellStyle name="SAPBEXstdItem 4 6 2" xfId="9057"/>
    <cellStyle name="SAPBEXstdItem 4 6 2 2" xfId="11461"/>
    <cellStyle name="SAPBEXstdItem 4 6 2 2 2" xfId="13948"/>
    <cellStyle name="SAPBEXstdItem 4 6 2 3" xfId="12762"/>
    <cellStyle name="SAPBEXstdItem 4 6 3" xfId="9550"/>
    <cellStyle name="SAPBEXstdItem 4 6 3 2" xfId="13119"/>
    <cellStyle name="SAPBEXstdItem 4 6 4" xfId="12391"/>
    <cellStyle name="SAPBEXstdItem 4 7" xfId="8240"/>
    <cellStyle name="SAPBEXstdItem 4 7 2" xfId="9053"/>
    <cellStyle name="SAPBEXstdItem 4 7 2 2" xfId="11457"/>
    <cellStyle name="SAPBEXstdItem 4 7 2 2 2" xfId="13945"/>
    <cellStyle name="SAPBEXstdItem 4 7 2 3" xfId="12759"/>
    <cellStyle name="SAPBEXstdItem 4 7 3" xfId="9546"/>
    <cellStyle name="SAPBEXstdItem 4 7 3 2" xfId="13116"/>
    <cellStyle name="SAPBEXstdItem 4 7 4" xfId="12388"/>
    <cellStyle name="SAPBEXstdItem 4 8" xfId="8232"/>
    <cellStyle name="SAPBEXstdItem 4 8 2" xfId="9045"/>
    <cellStyle name="SAPBEXstdItem 4 8 2 2" xfId="11449"/>
    <cellStyle name="SAPBEXstdItem 4 8 2 2 2" xfId="13939"/>
    <cellStyle name="SAPBEXstdItem 4 8 2 3" xfId="12753"/>
    <cellStyle name="SAPBEXstdItem 4 8 3" xfId="9538"/>
    <cellStyle name="SAPBEXstdItem 4 8 3 2" xfId="13109"/>
    <cellStyle name="SAPBEXstdItem 4 8 4" xfId="12382"/>
    <cellStyle name="SAPBEXstdItem 4 9" xfId="8184"/>
    <cellStyle name="SAPBEXstdItem 4 9 2" xfId="8997"/>
    <cellStyle name="SAPBEXstdItem 4 9 2 2" xfId="11401"/>
    <cellStyle name="SAPBEXstdItem 4 9 2 2 2" xfId="13924"/>
    <cellStyle name="SAPBEXstdItem 4 9 2 3" xfId="12737"/>
    <cellStyle name="SAPBEXstdItem 4 9 3" xfId="9490"/>
    <cellStyle name="SAPBEXstdItem 4 9 3 2" xfId="13094"/>
    <cellStyle name="SAPBEXstdItem 4 9 4" xfId="12367"/>
    <cellStyle name="SAPBEXstdItem 5" xfId="1021"/>
    <cellStyle name="SAPBEXstdItem 5 10" xfId="7919"/>
    <cellStyle name="SAPBEXstdItem 5 10 2" xfId="10854"/>
    <cellStyle name="SAPBEXstdItem 5 10 2 2" xfId="13792"/>
    <cellStyle name="SAPBEXstdItem 5 10 3" xfId="12270"/>
    <cellStyle name="SAPBEXstdItem 5 11" xfId="8843"/>
    <cellStyle name="SAPBEXstdItem 5 11 2" xfId="11253"/>
    <cellStyle name="SAPBEXstdItem 5 11 2 2" xfId="13828"/>
    <cellStyle name="SAPBEXstdItem 5 11 3" xfId="12637"/>
    <cellStyle name="SAPBEXstdItem 5 12" xfId="9341"/>
    <cellStyle name="SAPBEXstdItem 5 12 2" xfId="12997"/>
    <cellStyle name="SAPBEXstdItem 5 13" xfId="10673"/>
    <cellStyle name="SAPBEXstdItem 5 2" xfId="8360"/>
    <cellStyle name="SAPBEXstdItem 5 2 2" xfId="9172"/>
    <cellStyle name="SAPBEXstdItem 5 2 2 2" xfId="11574"/>
    <cellStyle name="SAPBEXstdItem 5 2 2 2 2" xfId="14020"/>
    <cellStyle name="SAPBEXstdItem 5 2 2 3" xfId="12836"/>
    <cellStyle name="SAPBEXstdItem 5 2 3" xfId="9663"/>
    <cellStyle name="SAPBEXstdItem 5 2 3 2" xfId="13191"/>
    <cellStyle name="SAPBEXstdItem 5 2 4" xfId="12464"/>
    <cellStyle name="SAPBEXstdItem 5 3" xfId="8390"/>
    <cellStyle name="SAPBEXstdItem 5 3 2" xfId="9202"/>
    <cellStyle name="SAPBEXstdItem 5 3 2 2" xfId="11604"/>
    <cellStyle name="SAPBEXstdItem 5 3 2 2 2" xfId="14047"/>
    <cellStyle name="SAPBEXstdItem 5 3 2 3" xfId="12863"/>
    <cellStyle name="SAPBEXstdItem 5 3 3" xfId="9693"/>
    <cellStyle name="SAPBEXstdItem 5 3 3 2" xfId="13218"/>
    <cellStyle name="SAPBEXstdItem 5 3 4" xfId="12491"/>
    <cellStyle name="SAPBEXstdItem 5 4" xfId="8196"/>
    <cellStyle name="SAPBEXstdItem 5 4 2" xfId="9009"/>
    <cellStyle name="SAPBEXstdItem 5 4 2 2" xfId="11413"/>
    <cellStyle name="SAPBEXstdItem 5 4 2 2 2" xfId="13929"/>
    <cellStyle name="SAPBEXstdItem 5 4 2 3" xfId="12743"/>
    <cellStyle name="SAPBEXstdItem 5 4 3" xfId="9502"/>
    <cellStyle name="SAPBEXstdItem 5 4 3 2" xfId="13099"/>
    <cellStyle name="SAPBEXstdItem 5 4 4" xfId="12372"/>
    <cellStyle name="SAPBEXstdItem 5 5" xfId="8016"/>
    <cellStyle name="SAPBEXstdItem 5 5 2" xfId="8888"/>
    <cellStyle name="SAPBEXstdItem 5 5 2 2" xfId="11298"/>
    <cellStyle name="SAPBEXstdItem 5 5 2 2 2" xfId="13873"/>
    <cellStyle name="SAPBEXstdItem 5 5 2 3" xfId="12682"/>
    <cellStyle name="SAPBEXstdItem 5 5 3" xfId="9386"/>
    <cellStyle name="SAPBEXstdItem 5 5 3 2" xfId="13042"/>
    <cellStyle name="SAPBEXstdItem 5 5 4" xfId="12316"/>
    <cellStyle name="SAPBEXstdItem 5 6" xfId="8327"/>
    <cellStyle name="SAPBEXstdItem 5 6 2" xfId="9139"/>
    <cellStyle name="SAPBEXstdItem 5 6 2 2" xfId="11541"/>
    <cellStyle name="SAPBEXstdItem 5 6 2 2 2" xfId="13998"/>
    <cellStyle name="SAPBEXstdItem 5 6 2 3" xfId="12814"/>
    <cellStyle name="SAPBEXstdItem 5 6 3" xfId="9630"/>
    <cellStyle name="SAPBEXstdItem 5 6 3 2" xfId="13169"/>
    <cellStyle name="SAPBEXstdItem 5 6 4" xfId="12442"/>
    <cellStyle name="SAPBEXstdItem 5 7" xfId="8339"/>
    <cellStyle name="SAPBEXstdItem 5 7 2" xfId="9151"/>
    <cellStyle name="SAPBEXstdItem 5 7 2 2" xfId="11553"/>
    <cellStyle name="SAPBEXstdItem 5 7 2 2 2" xfId="14007"/>
    <cellStyle name="SAPBEXstdItem 5 7 2 3" xfId="12823"/>
    <cellStyle name="SAPBEXstdItem 5 7 3" xfId="9642"/>
    <cellStyle name="SAPBEXstdItem 5 7 3 2" xfId="13178"/>
    <cellStyle name="SAPBEXstdItem 5 7 4" xfId="12451"/>
    <cellStyle name="SAPBEXstdItem 5 8" xfId="8173"/>
    <cellStyle name="SAPBEXstdItem 5 8 2" xfId="8989"/>
    <cellStyle name="SAPBEXstdItem 5 8 2 2" xfId="11393"/>
    <cellStyle name="SAPBEXstdItem 5 8 2 2 2" xfId="13918"/>
    <cellStyle name="SAPBEXstdItem 5 8 2 3" xfId="12731"/>
    <cellStyle name="SAPBEXstdItem 5 8 3" xfId="9482"/>
    <cellStyle name="SAPBEXstdItem 5 8 3 2" xfId="13088"/>
    <cellStyle name="SAPBEXstdItem 5 8 4" xfId="12361"/>
    <cellStyle name="SAPBEXstdItem 5 9" xfId="8357"/>
    <cellStyle name="SAPBEXstdItem 5 9 2" xfId="9169"/>
    <cellStyle name="SAPBEXstdItem 5 9 2 2" xfId="11571"/>
    <cellStyle name="SAPBEXstdItem 5 9 2 2 2" xfId="14018"/>
    <cellStyle name="SAPBEXstdItem 5 9 2 3" xfId="12834"/>
    <cellStyle name="SAPBEXstdItem 5 9 3" xfId="9660"/>
    <cellStyle name="SAPBEXstdItem 5 9 3 2" xfId="13189"/>
    <cellStyle name="SAPBEXstdItem 5 9 4" xfId="12462"/>
    <cellStyle name="SAPBEXstdItem 6" xfId="1012"/>
    <cellStyle name="SAPBEXstdItem 6 10" xfId="7932"/>
    <cellStyle name="SAPBEXstdItem 6 10 2" xfId="10855"/>
    <cellStyle name="SAPBEXstdItem 6 10 2 2" xfId="13793"/>
    <cellStyle name="SAPBEXstdItem 6 10 3" xfId="12274"/>
    <cellStyle name="SAPBEXstdItem 6 11" xfId="8847"/>
    <cellStyle name="SAPBEXstdItem 6 11 2" xfId="11257"/>
    <cellStyle name="SAPBEXstdItem 6 11 2 2" xfId="13832"/>
    <cellStyle name="SAPBEXstdItem 6 11 3" xfId="12641"/>
    <cellStyle name="SAPBEXstdItem 6 12" xfId="9345"/>
    <cellStyle name="SAPBEXstdItem 6 12 2" xfId="13001"/>
    <cellStyle name="SAPBEXstdItem 6 13" xfId="10657"/>
    <cellStyle name="SAPBEXstdItem 6 2" xfId="8364"/>
    <cellStyle name="SAPBEXstdItem 6 2 2" xfId="9176"/>
    <cellStyle name="SAPBEXstdItem 6 2 2 2" xfId="11578"/>
    <cellStyle name="SAPBEXstdItem 6 2 2 2 2" xfId="14024"/>
    <cellStyle name="SAPBEXstdItem 6 2 2 3" xfId="12840"/>
    <cellStyle name="SAPBEXstdItem 6 2 3" xfId="9667"/>
    <cellStyle name="SAPBEXstdItem 6 2 3 2" xfId="13195"/>
    <cellStyle name="SAPBEXstdItem 6 2 4" xfId="12468"/>
    <cellStyle name="SAPBEXstdItem 6 3" xfId="8394"/>
    <cellStyle name="SAPBEXstdItem 6 3 2" xfId="9206"/>
    <cellStyle name="SAPBEXstdItem 6 3 2 2" xfId="11608"/>
    <cellStyle name="SAPBEXstdItem 6 3 2 2 2" xfId="14051"/>
    <cellStyle name="SAPBEXstdItem 6 3 2 3" xfId="12867"/>
    <cellStyle name="SAPBEXstdItem 6 3 3" xfId="9697"/>
    <cellStyle name="SAPBEXstdItem 6 3 3 2" xfId="13222"/>
    <cellStyle name="SAPBEXstdItem 6 3 4" xfId="12495"/>
    <cellStyle name="SAPBEXstdItem 6 4" xfId="8354"/>
    <cellStyle name="SAPBEXstdItem 6 4 2" xfId="9166"/>
    <cellStyle name="SAPBEXstdItem 6 4 2 2" xfId="11568"/>
    <cellStyle name="SAPBEXstdItem 6 4 2 2 2" xfId="14017"/>
    <cellStyle name="SAPBEXstdItem 6 4 2 3" xfId="12833"/>
    <cellStyle name="SAPBEXstdItem 6 4 3" xfId="9657"/>
    <cellStyle name="SAPBEXstdItem 6 4 3 2" xfId="13188"/>
    <cellStyle name="SAPBEXstdItem 6 4 4" xfId="12461"/>
    <cellStyle name="SAPBEXstdItem 6 5" xfId="8175"/>
    <cellStyle name="SAPBEXstdItem 6 5 2" xfId="8990"/>
    <cellStyle name="SAPBEXstdItem 6 5 2 2" xfId="11394"/>
    <cellStyle name="SAPBEXstdItem 6 5 2 2 2" xfId="13919"/>
    <cellStyle name="SAPBEXstdItem 6 5 2 3" xfId="12732"/>
    <cellStyle name="SAPBEXstdItem 6 5 3" xfId="9483"/>
    <cellStyle name="SAPBEXstdItem 6 5 3 2" xfId="13089"/>
    <cellStyle name="SAPBEXstdItem 6 5 4" xfId="12362"/>
    <cellStyle name="SAPBEXstdItem 6 6" xfId="8276"/>
    <cellStyle name="SAPBEXstdItem 6 6 2" xfId="9089"/>
    <cellStyle name="SAPBEXstdItem 6 6 2 2" xfId="11493"/>
    <cellStyle name="SAPBEXstdItem 6 6 2 2 2" xfId="13967"/>
    <cellStyle name="SAPBEXstdItem 6 6 2 3" xfId="12781"/>
    <cellStyle name="SAPBEXstdItem 6 6 3" xfId="9582"/>
    <cellStyle name="SAPBEXstdItem 6 6 3 2" xfId="13138"/>
    <cellStyle name="SAPBEXstdItem 6 6 4" xfId="12411"/>
    <cellStyle name="SAPBEXstdItem 6 7" xfId="8210"/>
    <cellStyle name="SAPBEXstdItem 6 7 2" xfId="9023"/>
    <cellStyle name="SAPBEXstdItem 6 7 2 2" xfId="11427"/>
    <cellStyle name="SAPBEXstdItem 6 7 2 2 2" xfId="13932"/>
    <cellStyle name="SAPBEXstdItem 6 7 2 3" xfId="12746"/>
    <cellStyle name="SAPBEXstdItem 6 7 3" xfId="9516"/>
    <cellStyle name="SAPBEXstdItem 6 7 3 2" xfId="13102"/>
    <cellStyle name="SAPBEXstdItem 6 7 4" xfId="12375"/>
    <cellStyle name="SAPBEXstdItem 6 8" xfId="8341"/>
    <cellStyle name="SAPBEXstdItem 6 8 2" xfId="9153"/>
    <cellStyle name="SAPBEXstdItem 6 8 2 2" xfId="11555"/>
    <cellStyle name="SAPBEXstdItem 6 8 2 2 2" xfId="14008"/>
    <cellStyle name="SAPBEXstdItem 6 8 2 3" xfId="12824"/>
    <cellStyle name="SAPBEXstdItem 6 8 3" xfId="9644"/>
    <cellStyle name="SAPBEXstdItem 6 8 3 2" xfId="13179"/>
    <cellStyle name="SAPBEXstdItem 6 8 4" xfId="12452"/>
    <cellStyle name="SAPBEXstdItem 6 9" xfId="8286"/>
    <cellStyle name="SAPBEXstdItem 6 9 2" xfId="9099"/>
    <cellStyle name="SAPBEXstdItem 6 9 2 2" xfId="11503"/>
    <cellStyle name="SAPBEXstdItem 6 9 2 2 2" xfId="13971"/>
    <cellStyle name="SAPBEXstdItem 6 9 2 3" xfId="12785"/>
    <cellStyle name="SAPBEXstdItem 6 9 3" xfId="9592"/>
    <cellStyle name="SAPBEXstdItem 6 9 3 2" xfId="13142"/>
    <cellStyle name="SAPBEXstdItem 6 9 4" xfId="12415"/>
    <cellStyle name="SAPBEXstdItem 7" xfId="7930"/>
    <cellStyle name="SAPBEXstdItem 7 10" xfId="8846"/>
    <cellStyle name="SAPBEXstdItem 7 10 2" xfId="11256"/>
    <cellStyle name="SAPBEXstdItem 7 10 2 2" xfId="13831"/>
    <cellStyle name="SAPBEXstdItem 7 10 3" xfId="12640"/>
    <cellStyle name="SAPBEXstdItem 7 11" xfId="9344"/>
    <cellStyle name="SAPBEXstdItem 7 11 2" xfId="13000"/>
    <cellStyle name="SAPBEXstdItem 7 12" xfId="12273"/>
    <cellStyle name="SAPBEXstdItem 7 2" xfId="8363"/>
    <cellStyle name="SAPBEXstdItem 7 2 2" xfId="9175"/>
    <cellStyle name="SAPBEXstdItem 7 2 2 2" xfId="11577"/>
    <cellStyle name="SAPBEXstdItem 7 2 2 2 2" xfId="14023"/>
    <cellStyle name="SAPBEXstdItem 7 2 2 3" xfId="12839"/>
    <cellStyle name="SAPBEXstdItem 7 2 3" xfId="9666"/>
    <cellStyle name="SAPBEXstdItem 7 2 3 2" xfId="13194"/>
    <cellStyle name="SAPBEXstdItem 7 2 4" xfId="12467"/>
    <cellStyle name="SAPBEXstdItem 7 3" xfId="8393"/>
    <cellStyle name="SAPBEXstdItem 7 3 2" xfId="9205"/>
    <cellStyle name="SAPBEXstdItem 7 3 2 2" xfId="11607"/>
    <cellStyle name="SAPBEXstdItem 7 3 2 2 2" xfId="14050"/>
    <cellStyle name="SAPBEXstdItem 7 3 2 3" xfId="12866"/>
    <cellStyle name="SAPBEXstdItem 7 3 3" xfId="9696"/>
    <cellStyle name="SAPBEXstdItem 7 3 3 2" xfId="13221"/>
    <cellStyle name="SAPBEXstdItem 7 3 4" xfId="12494"/>
    <cellStyle name="SAPBEXstdItem 7 4" xfId="8281"/>
    <cellStyle name="SAPBEXstdItem 7 4 2" xfId="9094"/>
    <cellStyle name="SAPBEXstdItem 7 4 2 2" xfId="11498"/>
    <cellStyle name="SAPBEXstdItem 7 4 2 2 2" xfId="13969"/>
    <cellStyle name="SAPBEXstdItem 7 4 2 3" xfId="12783"/>
    <cellStyle name="SAPBEXstdItem 7 4 3" xfId="9587"/>
    <cellStyle name="SAPBEXstdItem 7 4 3 2" xfId="13140"/>
    <cellStyle name="SAPBEXstdItem 7 4 4" xfId="12413"/>
    <cellStyle name="SAPBEXstdItem 7 5" xfId="8317"/>
    <cellStyle name="SAPBEXstdItem 7 5 2" xfId="9129"/>
    <cellStyle name="SAPBEXstdItem 7 5 2 2" xfId="11531"/>
    <cellStyle name="SAPBEXstdItem 7 5 2 2 2" xfId="13990"/>
    <cellStyle name="SAPBEXstdItem 7 5 2 3" xfId="12806"/>
    <cellStyle name="SAPBEXstdItem 7 5 3" xfId="9620"/>
    <cellStyle name="SAPBEXstdItem 7 5 3 2" xfId="13161"/>
    <cellStyle name="SAPBEXstdItem 7 5 4" xfId="12434"/>
    <cellStyle name="SAPBEXstdItem 7 6" xfId="8028"/>
    <cellStyle name="SAPBEXstdItem 7 6 2" xfId="8900"/>
    <cellStyle name="SAPBEXstdItem 7 6 2 2" xfId="11310"/>
    <cellStyle name="SAPBEXstdItem 7 6 2 2 2" xfId="13881"/>
    <cellStyle name="SAPBEXstdItem 7 6 2 3" xfId="12690"/>
    <cellStyle name="SAPBEXstdItem 7 6 3" xfId="9398"/>
    <cellStyle name="SAPBEXstdItem 7 6 3 2" xfId="13051"/>
    <cellStyle name="SAPBEXstdItem 7 6 4" xfId="12324"/>
    <cellStyle name="SAPBEXstdItem 7 7" xfId="8388"/>
    <cellStyle name="SAPBEXstdItem 7 7 2" xfId="9200"/>
    <cellStyle name="SAPBEXstdItem 7 7 2 2" xfId="11602"/>
    <cellStyle name="SAPBEXstdItem 7 7 2 2 2" xfId="14045"/>
    <cellStyle name="SAPBEXstdItem 7 7 2 3" xfId="12861"/>
    <cellStyle name="SAPBEXstdItem 7 7 3" xfId="9691"/>
    <cellStyle name="SAPBEXstdItem 7 7 3 2" xfId="13216"/>
    <cellStyle name="SAPBEXstdItem 7 7 4" xfId="12489"/>
    <cellStyle name="SAPBEXstdItem 7 8" xfId="8308"/>
    <cellStyle name="SAPBEXstdItem 7 8 2" xfId="9120"/>
    <cellStyle name="SAPBEXstdItem 7 8 2 2" xfId="11522"/>
    <cellStyle name="SAPBEXstdItem 7 8 2 2 2" xfId="13984"/>
    <cellStyle name="SAPBEXstdItem 7 8 2 3" xfId="12800"/>
    <cellStyle name="SAPBEXstdItem 7 8 3" xfId="9611"/>
    <cellStyle name="SAPBEXstdItem 7 8 3 2" xfId="13155"/>
    <cellStyle name="SAPBEXstdItem 7 8 4" xfId="12428"/>
    <cellStyle name="SAPBEXstdItem 7 9" xfId="8464"/>
    <cellStyle name="SAPBEXstdItem 7 9 2" xfId="9276"/>
    <cellStyle name="SAPBEXstdItem 7 9 2 2" xfId="11678"/>
    <cellStyle name="SAPBEXstdItem 7 9 2 2 2" xfId="14119"/>
    <cellStyle name="SAPBEXstdItem 7 9 2 3" xfId="12935"/>
    <cellStyle name="SAPBEXstdItem 7 9 3" xfId="9767"/>
    <cellStyle name="SAPBEXstdItem 7 9 3 2" xfId="13290"/>
    <cellStyle name="SAPBEXstdItem 7 9 4" xfId="12563"/>
    <cellStyle name="SAPBEXstdItem 8" xfId="7934"/>
    <cellStyle name="SAPBEXstdItem 8 10" xfId="8848"/>
    <cellStyle name="SAPBEXstdItem 8 10 2" xfId="11258"/>
    <cellStyle name="SAPBEXstdItem 8 10 2 2" xfId="13833"/>
    <cellStyle name="SAPBEXstdItem 8 10 3" xfId="12642"/>
    <cellStyle name="SAPBEXstdItem 8 11" xfId="9346"/>
    <cellStyle name="SAPBEXstdItem 8 11 2" xfId="13002"/>
    <cellStyle name="SAPBEXstdItem 8 12" xfId="12275"/>
    <cellStyle name="SAPBEXstdItem 8 2" xfId="8365"/>
    <cellStyle name="SAPBEXstdItem 8 2 2" xfId="9177"/>
    <cellStyle name="SAPBEXstdItem 8 2 2 2" xfId="11579"/>
    <cellStyle name="SAPBEXstdItem 8 2 2 2 2" xfId="14025"/>
    <cellStyle name="SAPBEXstdItem 8 2 2 3" xfId="12841"/>
    <cellStyle name="SAPBEXstdItem 8 2 3" xfId="9668"/>
    <cellStyle name="SAPBEXstdItem 8 2 3 2" xfId="13196"/>
    <cellStyle name="SAPBEXstdItem 8 2 4" xfId="12469"/>
    <cellStyle name="SAPBEXstdItem 8 3" xfId="8395"/>
    <cellStyle name="SAPBEXstdItem 8 3 2" xfId="9207"/>
    <cellStyle name="SAPBEXstdItem 8 3 2 2" xfId="11609"/>
    <cellStyle name="SAPBEXstdItem 8 3 2 2 2" xfId="14052"/>
    <cellStyle name="SAPBEXstdItem 8 3 2 3" xfId="12868"/>
    <cellStyle name="SAPBEXstdItem 8 3 3" xfId="9698"/>
    <cellStyle name="SAPBEXstdItem 8 3 3 2" xfId="13223"/>
    <cellStyle name="SAPBEXstdItem 8 3 4" xfId="12496"/>
    <cellStyle name="SAPBEXstdItem 8 4" xfId="8188"/>
    <cellStyle name="SAPBEXstdItem 8 4 2" xfId="9001"/>
    <cellStyle name="SAPBEXstdItem 8 4 2 2" xfId="11405"/>
    <cellStyle name="SAPBEXstdItem 8 4 2 2 2" xfId="13926"/>
    <cellStyle name="SAPBEXstdItem 8 4 2 3" xfId="12739"/>
    <cellStyle name="SAPBEXstdItem 8 4 3" xfId="9494"/>
    <cellStyle name="SAPBEXstdItem 8 4 3 2" xfId="13096"/>
    <cellStyle name="SAPBEXstdItem 8 4 4" xfId="12369"/>
    <cellStyle name="SAPBEXstdItem 8 5" xfId="8274"/>
    <cellStyle name="SAPBEXstdItem 8 5 2" xfId="9087"/>
    <cellStyle name="SAPBEXstdItem 8 5 2 2" xfId="11491"/>
    <cellStyle name="SAPBEXstdItem 8 5 2 2 2" xfId="13965"/>
    <cellStyle name="SAPBEXstdItem 8 5 2 3" xfId="12779"/>
    <cellStyle name="SAPBEXstdItem 8 5 3" xfId="9580"/>
    <cellStyle name="SAPBEXstdItem 8 5 3 2" xfId="13136"/>
    <cellStyle name="SAPBEXstdItem 8 5 4" xfId="12409"/>
    <cellStyle name="SAPBEXstdItem 8 6" xfId="8269"/>
    <cellStyle name="SAPBEXstdItem 8 6 2" xfId="9082"/>
    <cellStyle name="SAPBEXstdItem 8 6 2 2" xfId="11486"/>
    <cellStyle name="SAPBEXstdItem 8 6 2 2 2" xfId="13961"/>
    <cellStyle name="SAPBEXstdItem 8 6 2 3" xfId="12775"/>
    <cellStyle name="SAPBEXstdItem 8 6 3" xfId="9575"/>
    <cellStyle name="SAPBEXstdItem 8 6 3 2" xfId="13132"/>
    <cellStyle name="SAPBEXstdItem 8 6 4" xfId="12404"/>
    <cellStyle name="SAPBEXstdItem 8 7" xfId="8008"/>
    <cellStyle name="SAPBEXstdItem 8 7 2" xfId="8880"/>
    <cellStyle name="SAPBEXstdItem 8 7 2 2" xfId="11290"/>
    <cellStyle name="SAPBEXstdItem 8 7 2 2 2" xfId="13865"/>
    <cellStyle name="SAPBEXstdItem 8 7 2 3" xfId="12674"/>
    <cellStyle name="SAPBEXstdItem 8 7 3" xfId="9378"/>
    <cellStyle name="SAPBEXstdItem 8 7 3 2" xfId="13034"/>
    <cellStyle name="SAPBEXstdItem 8 7 4" xfId="12308"/>
    <cellStyle name="SAPBEXstdItem 8 8" xfId="8351"/>
    <cellStyle name="SAPBEXstdItem 8 8 2" xfId="9163"/>
    <cellStyle name="SAPBEXstdItem 8 8 2 2" xfId="11565"/>
    <cellStyle name="SAPBEXstdItem 8 8 2 2 2" xfId="14015"/>
    <cellStyle name="SAPBEXstdItem 8 8 2 3" xfId="12831"/>
    <cellStyle name="SAPBEXstdItem 8 8 3" xfId="9654"/>
    <cellStyle name="SAPBEXstdItem 8 8 3 2" xfId="13186"/>
    <cellStyle name="SAPBEXstdItem 8 8 4" xfId="12459"/>
    <cellStyle name="SAPBEXstdItem 8 9" xfId="8037"/>
    <cellStyle name="SAPBEXstdItem 8 9 2" xfId="8905"/>
    <cellStyle name="SAPBEXstdItem 8 9 2 2" xfId="11314"/>
    <cellStyle name="SAPBEXstdItem 8 9 2 2 2" xfId="13884"/>
    <cellStyle name="SAPBEXstdItem 8 9 2 3" xfId="12693"/>
    <cellStyle name="SAPBEXstdItem 8 9 3" xfId="9403"/>
    <cellStyle name="SAPBEXstdItem 8 9 3 2" xfId="13054"/>
    <cellStyle name="SAPBEXstdItem 8 9 4" xfId="12327"/>
    <cellStyle name="SAPBEXstdItem 9" xfId="7952"/>
    <cellStyle name="SAPBEXstdItem 9 10" xfId="8856"/>
    <cellStyle name="SAPBEXstdItem 9 10 2" xfId="11266"/>
    <cellStyle name="SAPBEXstdItem 9 10 2 2" xfId="13841"/>
    <cellStyle name="SAPBEXstdItem 9 10 3" xfId="12650"/>
    <cellStyle name="SAPBEXstdItem 9 11" xfId="9354"/>
    <cellStyle name="SAPBEXstdItem 9 11 2" xfId="13010"/>
    <cellStyle name="SAPBEXstdItem 9 12" xfId="12283"/>
    <cellStyle name="SAPBEXstdItem 9 2" xfId="8373"/>
    <cellStyle name="SAPBEXstdItem 9 2 2" xfId="9185"/>
    <cellStyle name="SAPBEXstdItem 9 2 2 2" xfId="11587"/>
    <cellStyle name="SAPBEXstdItem 9 2 2 2 2" xfId="14033"/>
    <cellStyle name="SAPBEXstdItem 9 2 2 3" xfId="12849"/>
    <cellStyle name="SAPBEXstdItem 9 2 3" xfId="9676"/>
    <cellStyle name="SAPBEXstdItem 9 2 3 2" xfId="13204"/>
    <cellStyle name="SAPBEXstdItem 9 2 4" xfId="12477"/>
    <cellStyle name="SAPBEXstdItem 9 3" xfId="8403"/>
    <cellStyle name="SAPBEXstdItem 9 3 2" xfId="9215"/>
    <cellStyle name="SAPBEXstdItem 9 3 2 2" xfId="11617"/>
    <cellStyle name="SAPBEXstdItem 9 3 2 2 2" xfId="14060"/>
    <cellStyle name="SAPBEXstdItem 9 3 2 3" xfId="12876"/>
    <cellStyle name="SAPBEXstdItem 9 3 3" xfId="9706"/>
    <cellStyle name="SAPBEXstdItem 9 3 3 2" xfId="13231"/>
    <cellStyle name="SAPBEXstdItem 9 3 4" xfId="12504"/>
    <cellStyle name="SAPBEXstdItem 9 4" xfId="8422"/>
    <cellStyle name="SAPBEXstdItem 9 4 2" xfId="9234"/>
    <cellStyle name="SAPBEXstdItem 9 4 2 2" xfId="11636"/>
    <cellStyle name="SAPBEXstdItem 9 4 2 2 2" xfId="14079"/>
    <cellStyle name="SAPBEXstdItem 9 4 2 3" xfId="12895"/>
    <cellStyle name="SAPBEXstdItem 9 4 3" xfId="9725"/>
    <cellStyle name="SAPBEXstdItem 9 4 3 2" xfId="13250"/>
    <cellStyle name="SAPBEXstdItem 9 4 4" xfId="12523"/>
    <cellStyle name="SAPBEXstdItem 9 5" xfId="8442"/>
    <cellStyle name="SAPBEXstdItem 9 5 2" xfId="9254"/>
    <cellStyle name="SAPBEXstdItem 9 5 2 2" xfId="11656"/>
    <cellStyle name="SAPBEXstdItem 9 5 2 2 2" xfId="14097"/>
    <cellStyle name="SAPBEXstdItem 9 5 2 3" xfId="12913"/>
    <cellStyle name="SAPBEXstdItem 9 5 3" xfId="9745"/>
    <cellStyle name="SAPBEXstdItem 9 5 3 2" xfId="13268"/>
    <cellStyle name="SAPBEXstdItem 9 5 4" xfId="12541"/>
    <cellStyle name="SAPBEXstdItem 9 6" xfId="8460"/>
    <cellStyle name="SAPBEXstdItem 9 6 2" xfId="9272"/>
    <cellStyle name="SAPBEXstdItem 9 6 2 2" xfId="11674"/>
    <cellStyle name="SAPBEXstdItem 9 6 2 2 2" xfId="14115"/>
    <cellStyle name="SAPBEXstdItem 9 6 2 3" xfId="12931"/>
    <cellStyle name="SAPBEXstdItem 9 6 3" xfId="9763"/>
    <cellStyle name="SAPBEXstdItem 9 6 3 2" xfId="13286"/>
    <cellStyle name="SAPBEXstdItem 9 6 4" xfId="12559"/>
    <cellStyle name="SAPBEXstdItem 9 7" xfId="8478"/>
    <cellStyle name="SAPBEXstdItem 9 7 2" xfId="9290"/>
    <cellStyle name="SAPBEXstdItem 9 7 2 2" xfId="11692"/>
    <cellStyle name="SAPBEXstdItem 9 7 2 2 2" xfId="14133"/>
    <cellStyle name="SAPBEXstdItem 9 7 2 3" xfId="12949"/>
    <cellStyle name="SAPBEXstdItem 9 7 3" xfId="9781"/>
    <cellStyle name="SAPBEXstdItem 9 7 3 2" xfId="13304"/>
    <cellStyle name="SAPBEXstdItem 9 7 4" xfId="12577"/>
    <cellStyle name="SAPBEXstdItem 9 8" xfId="8497"/>
    <cellStyle name="SAPBEXstdItem 9 8 2" xfId="9309"/>
    <cellStyle name="SAPBEXstdItem 9 8 2 2" xfId="11711"/>
    <cellStyle name="SAPBEXstdItem 9 8 2 2 2" xfId="14151"/>
    <cellStyle name="SAPBEXstdItem 9 8 2 3" xfId="12967"/>
    <cellStyle name="SAPBEXstdItem 9 8 3" xfId="9800"/>
    <cellStyle name="SAPBEXstdItem 9 8 3 2" xfId="13322"/>
    <cellStyle name="SAPBEXstdItem 9 8 4" xfId="12595"/>
    <cellStyle name="SAPBEXstdItem 9 9" xfId="8514"/>
    <cellStyle name="SAPBEXstdItem 9 9 2" xfId="9326"/>
    <cellStyle name="SAPBEXstdItem 9 9 2 2" xfId="11728"/>
    <cellStyle name="SAPBEXstdItem 9 9 2 2 2" xfId="14168"/>
    <cellStyle name="SAPBEXstdItem 9 9 2 3" xfId="12984"/>
    <cellStyle name="SAPBEXstdItem 9 9 3" xfId="9817"/>
    <cellStyle name="SAPBEXstdItem 9 9 3 2" xfId="13339"/>
    <cellStyle name="SAPBEXstdItem 9 9 4" xfId="12612"/>
    <cellStyle name="SAPBEXstdItem_Actuals 2007" xfId="9925"/>
    <cellStyle name="SAPBEXstdItemX" xfId="151"/>
    <cellStyle name="SAPBEXstdItemX 10" xfId="8092"/>
    <cellStyle name="SAPBEXstdItemX 10 2" xfId="8924"/>
    <cellStyle name="SAPBEXstdItemX 10 2 2" xfId="11331"/>
    <cellStyle name="SAPBEXstdItemX 10 2 2 2" xfId="13888"/>
    <cellStyle name="SAPBEXstdItemX 10 2 3" xfId="12699"/>
    <cellStyle name="SAPBEXstdItemX 10 3" xfId="9420"/>
    <cellStyle name="SAPBEXstdItemX 10 3 2" xfId="13058"/>
    <cellStyle name="SAPBEXstdItemX 10 4" xfId="12332"/>
    <cellStyle name="SAPBEXstdItemX 11" xfId="8251"/>
    <cellStyle name="SAPBEXstdItemX 11 2" xfId="9064"/>
    <cellStyle name="SAPBEXstdItemX 11 2 2" xfId="11468"/>
    <cellStyle name="SAPBEXstdItemX 11 2 2 2" xfId="13953"/>
    <cellStyle name="SAPBEXstdItemX 11 2 3" xfId="12767"/>
    <cellStyle name="SAPBEXstdItemX 11 3" xfId="9557"/>
    <cellStyle name="SAPBEXstdItemX 11 3 2" xfId="13124"/>
    <cellStyle name="SAPBEXstdItemX 11 4" xfId="12396"/>
    <cellStyle name="SAPBEXstdItemX 12" xfId="1275"/>
    <cellStyle name="SAPBEXstdItemX 12 2" xfId="10321"/>
    <cellStyle name="SAPBEXstdItemX 12 2 2" xfId="13645"/>
    <cellStyle name="SAPBEXstdItemX 12 3" xfId="12126"/>
    <cellStyle name="SAPBEXstdItemX 13" xfId="8759"/>
    <cellStyle name="SAPBEXstdItemX 13 2" xfId="12633"/>
    <cellStyle name="SAPBEXstdItemX 14" xfId="9926"/>
    <cellStyle name="SAPBEXstdItemX 14 2" xfId="13416"/>
    <cellStyle name="SAPBEXstdItemX 15" xfId="10727"/>
    <cellStyle name="SAPBEXstdItemX 2" xfId="628"/>
    <cellStyle name="SAPBEXstdItemX 2 10" xfId="1277"/>
    <cellStyle name="SAPBEXstdItemX 2 10 2" xfId="10323"/>
    <cellStyle name="SAPBEXstdItemX 2 10 2 2" xfId="13647"/>
    <cellStyle name="SAPBEXstdItemX 2 10 3" xfId="12128"/>
    <cellStyle name="SAPBEXstdItemX 2 11" xfId="1283"/>
    <cellStyle name="SAPBEXstdItemX 2 11 2" xfId="10329"/>
    <cellStyle name="SAPBEXstdItemX 2 11 2 2" xfId="13653"/>
    <cellStyle name="SAPBEXstdItemX 2 11 3" xfId="12134"/>
    <cellStyle name="SAPBEXstdItemX 2 12" xfId="8932"/>
    <cellStyle name="SAPBEXstdItemX 2 12 2" xfId="12704"/>
    <cellStyle name="SAPBEXstdItemX 2 13" xfId="11922"/>
    <cellStyle name="SAPBEXstdItemX 2 2" xfId="8015"/>
    <cellStyle name="SAPBEXstdItemX 2 2 2" xfId="8887"/>
    <cellStyle name="SAPBEXstdItemX 2 2 2 2" xfId="11297"/>
    <cellStyle name="SAPBEXstdItemX 2 2 2 2 2" xfId="13872"/>
    <cellStyle name="SAPBEXstdItemX 2 2 2 3" xfId="12681"/>
    <cellStyle name="SAPBEXstdItemX 2 2 3" xfId="9385"/>
    <cellStyle name="SAPBEXstdItemX 2 2 3 2" xfId="13041"/>
    <cellStyle name="SAPBEXstdItemX 2 2 4" xfId="12315"/>
    <cellStyle name="SAPBEXstdItemX 2 3" xfId="8045"/>
    <cellStyle name="SAPBEXstdItemX 2 3 2" xfId="8911"/>
    <cellStyle name="SAPBEXstdItemX 2 3 2 2" xfId="11320"/>
    <cellStyle name="SAPBEXstdItemX 2 3 2 2 2" xfId="13887"/>
    <cellStyle name="SAPBEXstdItemX 2 3 2 3" xfId="12696"/>
    <cellStyle name="SAPBEXstdItemX 2 3 3" xfId="9409"/>
    <cellStyle name="SAPBEXstdItemX 2 3 3 2" xfId="13057"/>
    <cellStyle name="SAPBEXstdItemX 2 3 4" xfId="12330"/>
    <cellStyle name="SAPBEXstdItemX 2 4" xfId="8040"/>
    <cellStyle name="SAPBEXstdItemX 2 4 2" xfId="8908"/>
    <cellStyle name="SAPBEXstdItemX 2 4 2 2" xfId="11317"/>
    <cellStyle name="SAPBEXstdItemX 2 4 2 2 2" xfId="13885"/>
    <cellStyle name="SAPBEXstdItemX 2 4 2 3" xfId="12694"/>
    <cellStyle name="SAPBEXstdItemX 2 4 3" xfId="9406"/>
    <cellStyle name="SAPBEXstdItemX 2 4 3 2" xfId="13055"/>
    <cellStyle name="SAPBEXstdItemX 2 4 4" xfId="12328"/>
    <cellStyle name="SAPBEXstdItemX 2 5" xfId="8176"/>
    <cellStyle name="SAPBEXstdItemX 2 5 2" xfId="8991"/>
    <cellStyle name="SAPBEXstdItemX 2 5 2 2" xfId="11395"/>
    <cellStyle name="SAPBEXstdItemX 2 5 2 2 2" xfId="13920"/>
    <cellStyle name="SAPBEXstdItemX 2 5 2 3" xfId="12733"/>
    <cellStyle name="SAPBEXstdItemX 2 5 3" xfId="9484"/>
    <cellStyle name="SAPBEXstdItemX 2 5 3 2" xfId="13090"/>
    <cellStyle name="SAPBEXstdItemX 2 5 4" xfId="12363"/>
    <cellStyle name="SAPBEXstdItemX 2 6" xfId="8043"/>
    <cellStyle name="SAPBEXstdItemX 2 6 2" xfId="8909"/>
    <cellStyle name="SAPBEXstdItemX 2 6 2 2" xfId="11318"/>
    <cellStyle name="SAPBEXstdItemX 2 6 2 2 2" xfId="13886"/>
    <cellStyle name="SAPBEXstdItemX 2 6 2 3" xfId="12695"/>
    <cellStyle name="SAPBEXstdItemX 2 6 3" xfId="9407"/>
    <cellStyle name="SAPBEXstdItemX 2 6 3 2" xfId="13056"/>
    <cellStyle name="SAPBEXstdItemX 2 6 4" xfId="12329"/>
    <cellStyle name="SAPBEXstdItemX 2 7" xfId="8326"/>
    <cellStyle name="SAPBEXstdItemX 2 7 2" xfId="9138"/>
    <cellStyle name="SAPBEXstdItemX 2 7 2 2" xfId="11540"/>
    <cellStyle name="SAPBEXstdItemX 2 7 2 2 2" xfId="13997"/>
    <cellStyle name="SAPBEXstdItemX 2 7 2 3" xfId="12813"/>
    <cellStyle name="SAPBEXstdItemX 2 7 3" xfId="9629"/>
    <cellStyle name="SAPBEXstdItemX 2 7 3 2" xfId="13168"/>
    <cellStyle name="SAPBEXstdItemX 2 7 4" xfId="12441"/>
    <cellStyle name="SAPBEXstdItemX 2 8" xfId="8338"/>
    <cellStyle name="SAPBEXstdItemX 2 8 2" xfId="9150"/>
    <cellStyle name="SAPBEXstdItemX 2 8 2 2" xfId="11552"/>
    <cellStyle name="SAPBEXstdItemX 2 8 2 2 2" xfId="14006"/>
    <cellStyle name="SAPBEXstdItemX 2 8 2 3" xfId="12822"/>
    <cellStyle name="SAPBEXstdItemX 2 8 3" xfId="9641"/>
    <cellStyle name="SAPBEXstdItemX 2 8 3 2" xfId="13177"/>
    <cellStyle name="SAPBEXstdItemX 2 8 4" xfId="12450"/>
    <cellStyle name="SAPBEXstdItemX 2 9" xfId="8153"/>
    <cellStyle name="SAPBEXstdItemX 2 9 2" xfId="8971"/>
    <cellStyle name="SAPBEXstdItemX 2 9 2 2" xfId="11376"/>
    <cellStyle name="SAPBEXstdItemX 2 9 2 2 2" xfId="13909"/>
    <cellStyle name="SAPBEXstdItemX 2 9 2 3" xfId="12722"/>
    <cellStyle name="SAPBEXstdItemX 2 9 3" xfId="9465"/>
    <cellStyle name="SAPBEXstdItemX 2 9 3 2" xfId="13079"/>
    <cellStyle name="SAPBEXstdItemX 2 9 4" xfId="12353"/>
    <cellStyle name="SAPBEXstdItemX 3" xfId="629"/>
    <cellStyle name="SAPBEXstdItemX 3 10" xfId="7953"/>
    <cellStyle name="SAPBEXstdItemX 3 10 2" xfId="10860"/>
    <cellStyle name="SAPBEXstdItemX 3 10 2 2" xfId="13797"/>
    <cellStyle name="SAPBEXstdItemX 3 10 3" xfId="12284"/>
    <cellStyle name="SAPBEXstdItemX 3 11" xfId="8857"/>
    <cellStyle name="SAPBEXstdItemX 3 11 2" xfId="11267"/>
    <cellStyle name="SAPBEXstdItemX 3 11 2 2" xfId="13842"/>
    <cellStyle name="SAPBEXstdItemX 3 11 3" xfId="12651"/>
    <cellStyle name="SAPBEXstdItemX 3 12" xfId="9355"/>
    <cellStyle name="SAPBEXstdItemX 3 12 2" xfId="13011"/>
    <cellStyle name="SAPBEXstdItemX 3 13" xfId="10247"/>
    <cellStyle name="SAPBEXstdItemX 3 2" xfId="1047"/>
    <cellStyle name="SAPBEXstdItemX 3 2 2" xfId="8374"/>
    <cellStyle name="SAPBEXstdItemX 3 2 2 2" xfId="11019"/>
    <cellStyle name="SAPBEXstdItemX 3 2 2 2 2" xfId="13820"/>
    <cellStyle name="SAPBEXstdItemX 3 2 2 3" xfId="12478"/>
    <cellStyle name="SAPBEXstdItemX 3 2 3" xfId="9186"/>
    <cellStyle name="SAPBEXstdItemX 3 2 3 2" xfId="11588"/>
    <cellStyle name="SAPBEXstdItemX 3 2 3 2 2" xfId="14034"/>
    <cellStyle name="SAPBEXstdItemX 3 2 3 3" xfId="12850"/>
    <cellStyle name="SAPBEXstdItemX 3 2 4" xfId="9677"/>
    <cellStyle name="SAPBEXstdItemX 3 2 4 2" xfId="13205"/>
    <cellStyle name="SAPBEXstdItemX 3 2 5" xfId="10454"/>
    <cellStyle name="SAPBEXstdItemX 3 3" xfId="8404"/>
    <cellStyle name="SAPBEXstdItemX 3 3 2" xfId="9216"/>
    <cellStyle name="SAPBEXstdItemX 3 3 2 2" xfId="11618"/>
    <cellStyle name="SAPBEXstdItemX 3 3 2 2 2" xfId="14061"/>
    <cellStyle name="SAPBEXstdItemX 3 3 2 3" xfId="12877"/>
    <cellStyle name="SAPBEXstdItemX 3 3 3" xfId="9707"/>
    <cellStyle name="SAPBEXstdItemX 3 3 3 2" xfId="13232"/>
    <cellStyle name="SAPBEXstdItemX 3 3 4" xfId="12505"/>
    <cellStyle name="SAPBEXstdItemX 3 4" xfId="8423"/>
    <cellStyle name="SAPBEXstdItemX 3 4 2" xfId="9235"/>
    <cellStyle name="SAPBEXstdItemX 3 4 2 2" xfId="11637"/>
    <cellStyle name="SAPBEXstdItemX 3 4 2 2 2" xfId="14080"/>
    <cellStyle name="SAPBEXstdItemX 3 4 2 3" xfId="12896"/>
    <cellStyle name="SAPBEXstdItemX 3 4 3" xfId="9726"/>
    <cellStyle name="SAPBEXstdItemX 3 4 3 2" xfId="13251"/>
    <cellStyle name="SAPBEXstdItemX 3 4 4" xfId="12524"/>
    <cellStyle name="SAPBEXstdItemX 3 5" xfId="8443"/>
    <cellStyle name="SAPBEXstdItemX 3 5 2" xfId="9255"/>
    <cellStyle name="SAPBEXstdItemX 3 5 2 2" xfId="11657"/>
    <cellStyle name="SAPBEXstdItemX 3 5 2 2 2" xfId="14098"/>
    <cellStyle name="SAPBEXstdItemX 3 5 2 3" xfId="12914"/>
    <cellStyle name="SAPBEXstdItemX 3 5 3" xfId="9746"/>
    <cellStyle name="SAPBEXstdItemX 3 5 3 2" xfId="13269"/>
    <cellStyle name="SAPBEXstdItemX 3 5 4" xfId="12542"/>
    <cellStyle name="SAPBEXstdItemX 3 6" xfId="8461"/>
    <cellStyle name="SAPBEXstdItemX 3 6 2" xfId="9273"/>
    <cellStyle name="SAPBEXstdItemX 3 6 2 2" xfId="11675"/>
    <cellStyle name="SAPBEXstdItemX 3 6 2 2 2" xfId="14116"/>
    <cellStyle name="SAPBEXstdItemX 3 6 2 3" xfId="12932"/>
    <cellStyle name="SAPBEXstdItemX 3 6 3" xfId="9764"/>
    <cellStyle name="SAPBEXstdItemX 3 6 3 2" xfId="13287"/>
    <cellStyle name="SAPBEXstdItemX 3 6 4" xfId="12560"/>
    <cellStyle name="SAPBEXstdItemX 3 7" xfId="8479"/>
    <cellStyle name="SAPBEXstdItemX 3 7 2" xfId="9291"/>
    <cellStyle name="SAPBEXstdItemX 3 7 2 2" xfId="11693"/>
    <cellStyle name="SAPBEXstdItemX 3 7 2 2 2" xfId="14134"/>
    <cellStyle name="SAPBEXstdItemX 3 7 2 3" xfId="12950"/>
    <cellStyle name="SAPBEXstdItemX 3 7 3" xfId="9782"/>
    <cellStyle name="SAPBEXstdItemX 3 7 3 2" xfId="13305"/>
    <cellStyle name="SAPBEXstdItemX 3 7 4" xfId="12578"/>
    <cellStyle name="SAPBEXstdItemX 3 8" xfId="8498"/>
    <cellStyle name="SAPBEXstdItemX 3 8 2" xfId="9310"/>
    <cellStyle name="SAPBEXstdItemX 3 8 2 2" xfId="11712"/>
    <cellStyle name="SAPBEXstdItemX 3 8 2 2 2" xfId="14152"/>
    <cellStyle name="SAPBEXstdItemX 3 8 2 3" xfId="12968"/>
    <cellStyle name="SAPBEXstdItemX 3 8 3" xfId="9801"/>
    <cellStyle name="SAPBEXstdItemX 3 8 3 2" xfId="13323"/>
    <cellStyle name="SAPBEXstdItemX 3 8 4" xfId="12596"/>
    <cellStyle name="SAPBEXstdItemX 3 9" xfId="8515"/>
    <cellStyle name="SAPBEXstdItemX 3 9 2" xfId="9327"/>
    <cellStyle name="SAPBEXstdItemX 3 9 2 2" xfId="11729"/>
    <cellStyle name="SAPBEXstdItemX 3 9 2 2 2" xfId="14169"/>
    <cellStyle name="SAPBEXstdItemX 3 9 2 3" xfId="12985"/>
    <cellStyle name="SAPBEXstdItemX 3 9 3" xfId="9818"/>
    <cellStyle name="SAPBEXstdItemX 3 9 3 2" xfId="13340"/>
    <cellStyle name="SAPBEXstdItemX 3 9 4" xfId="12613"/>
    <cellStyle name="SAPBEXstdItemX 4" xfId="1034"/>
    <cellStyle name="SAPBEXstdItemX 4 2" xfId="8004"/>
    <cellStyle name="SAPBEXstdItemX 4 2 2" xfId="10864"/>
    <cellStyle name="SAPBEXstdItemX 4 2 2 2" xfId="13800"/>
    <cellStyle name="SAPBEXstdItemX 4 2 3" xfId="12304"/>
    <cellStyle name="SAPBEXstdItemX 4 3" xfId="8876"/>
    <cellStyle name="SAPBEXstdItemX 4 3 2" xfId="11286"/>
    <cellStyle name="SAPBEXstdItemX 4 3 2 2" xfId="13861"/>
    <cellStyle name="SAPBEXstdItemX 4 3 3" xfId="12670"/>
    <cellStyle name="SAPBEXstdItemX 4 4" xfId="9374"/>
    <cellStyle name="SAPBEXstdItemX 4 4 2" xfId="13030"/>
    <cellStyle name="SAPBEXstdItemX 4 5" xfId="10479"/>
    <cellStyle name="SAPBEXstdItemX 5" xfId="1020"/>
    <cellStyle name="SAPBEXstdItemX 5 2" xfId="8297"/>
    <cellStyle name="SAPBEXstdItemX 5 2 2" xfId="10991"/>
    <cellStyle name="SAPBEXstdItemX 5 2 2 2" xfId="13811"/>
    <cellStyle name="SAPBEXstdItemX 5 2 3" xfId="12420"/>
    <cellStyle name="SAPBEXstdItemX 5 3" xfId="9109"/>
    <cellStyle name="SAPBEXstdItemX 5 3 2" xfId="11511"/>
    <cellStyle name="SAPBEXstdItemX 5 3 2 2" xfId="13976"/>
    <cellStyle name="SAPBEXstdItemX 5 3 3" xfId="12792"/>
    <cellStyle name="SAPBEXstdItemX 5 4" xfId="9600"/>
    <cellStyle name="SAPBEXstdItemX 5 4 2" xfId="13147"/>
    <cellStyle name="SAPBEXstdItemX 5 5" xfId="11755"/>
    <cellStyle name="SAPBEXstdItemX 6" xfId="1011"/>
    <cellStyle name="SAPBEXstdItemX 6 2" xfId="8160"/>
    <cellStyle name="SAPBEXstdItemX 6 2 2" xfId="10920"/>
    <cellStyle name="SAPBEXstdItemX 6 2 2 2" xfId="13807"/>
    <cellStyle name="SAPBEXstdItemX 6 2 3" xfId="12356"/>
    <cellStyle name="SAPBEXstdItemX 6 3" xfId="8978"/>
    <cellStyle name="SAPBEXstdItemX 6 3 2" xfId="11383"/>
    <cellStyle name="SAPBEXstdItemX 6 3 2 2" xfId="13913"/>
    <cellStyle name="SAPBEXstdItemX 6 3 3" xfId="12725"/>
    <cellStyle name="SAPBEXstdItemX 6 4" xfId="9472"/>
    <cellStyle name="SAPBEXstdItemX 6 4 2" xfId="13083"/>
    <cellStyle name="SAPBEXstdItemX 6 5" xfId="10561"/>
    <cellStyle name="SAPBEXstdItemX 7" xfId="1092"/>
    <cellStyle name="SAPBEXstdItemX 7 2" xfId="8235"/>
    <cellStyle name="SAPBEXstdItemX 7 2 2" xfId="10962"/>
    <cellStyle name="SAPBEXstdItemX 7 2 2 2" xfId="13809"/>
    <cellStyle name="SAPBEXstdItemX 7 2 3" xfId="12385"/>
    <cellStyle name="SAPBEXstdItemX 7 3" xfId="9048"/>
    <cellStyle name="SAPBEXstdItemX 7 3 2" xfId="11452"/>
    <cellStyle name="SAPBEXstdItemX 7 3 2 2" xfId="13942"/>
    <cellStyle name="SAPBEXstdItemX 7 3 3" xfId="12756"/>
    <cellStyle name="SAPBEXstdItemX 7 4" xfId="9541"/>
    <cellStyle name="SAPBEXstdItemX 7 4 2" xfId="13112"/>
    <cellStyle name="SAPBEXstdItemX 7 5" xfId="10301"/>
    <cellStyle name="SAPBEXstdItemX 7 5 2" xfId="13635"/>
    <cellStyle name="SAPBEXstdItemX 7 6" xfId="11917"/>
    <cellStyle name="SAPBEXstdItemX 8" xfId="8220"/>
    <cellStyle name="SAPBEXstdItemX 8 2" xfId="9033"/>
    <cellStyle name="SAPBEXstdItemX 8 2 2" xfId="11437"/>
    <cellStyle name="SAPBEXstdItemX 8 2 2 2" xfId="13934"/>
    <cellStyle name="SAPBEXstdItemX 8 2 3" xfId="12748"/>
    <cellStyle name="SAPBEXstdItemX 8 3" xfId="9526"/>
    <cellStyle name="SAPBEXstdItemX 8 3 2" xfId="13104"/>
    <cellStyle name="SAPBEXstdItemX 8 4" xfId="12377"/>
    <cellStyle name="SAPBEXstdItemX 9" xfId="8312"/>
    <cellStyle name="SAPBEXstdItemX 9 2" xfId="9124"/>
    <cellStyle name="SAPBEXstdItemX 9 2 2" xfId="11526"/>
    <cellStyle name="SAPBEXstdItemX 9 2 2 2" xfId="13987"/>
    <cellStyle name="SAPBEXstdItemX 9 2 3" xfId="12803"/>
    <cellStyle name="SAPBEXstdItemX 9 3" xfId="9615"/>
    <cellStyle name="SAPBEXstdItemX 9 3 2" xfId="13158"/>
    <cellStyle name="SAPBEXstdItemX 9 4" xfId="12431"/>
    <cellStyle name="SAPBEXstdItemX_Actuals 2007" xfId="9927"/>
    <cellStyle name="SAPBEXtitle" xfId="152"/>
    <cellStyle name="SAPBEXtitle 10" xfId="630"/>
    <cellStyle name="SAPBEXtitle 10 2" xfId="631"/>
    <cellStyle name="SAPBEXtitle 11" xfId="632"/>
    <cellStyle name="SAPBEXtitle 11 2" xfId="633"/>
    <cellStyle name="SAPBEXtitle 12" xfId="634"/>
    <cellStyle name="SAPBEXtitle 12 2" xfId="635"/>
    <cellStyle name="SAPBEXtitle 13" xfId="636"/>
    <cellStyle name="SAPBEXtitle 13 2" xfId="637"/>
    <cellStyle name="SAPBEXtitle 14" xfId="638"/>
    <cellStyle name="SAPBEXtitle 15" xfId="639"/>
    <cellStyle name="SAPBEXtitle 16" xfId="640"/>
    <cellStyle name="SAPBEXtitle 17" xfId="641"/>
    <cellStyle name="SAPBEXtitle 18" xfId="642"/>
    <cellStyle name="SAPBEXtitle 19" xfId="643"/>
    <cellStyle name="SAPBEXtitle 2" xfId="153"/>
    <cellStyle name="SAPBEXtitle 2 2" xfId="644"/>
    <cellStyle name="SAPBEXtitle 2 3" xfId="645"/>
    <cellStyle name="SAPBEXtitle 2 4" xfId="14706"/>
    <cellStyle name="SAPBEXtitle 20" xfId="646"/>
    <cellStyle name="SAPBEXtitle 21" xfId="647"/>
    <cellStyle name="SAPBEXtitle 22" xfId="648"/>
    <cellStyle name="SAPBEXtitle 23" xfId="1088"/>
    <cellStyle name="SAPBEXtitle 3" xfId="154"/>
    <cellStyle name="SAPBEXtitle 3 2" xfId="649"/>
    <cellStyle name="SAPBEXtitle 3 3" xfId="14707"/>
    <cellStyle name="SAPBEXtitle 4" xfId="155"/>
    <cellStyle name="SAPBEXtitle 4 2" xfId="650"/>
    <cellStyle name="SAPBEXtitle 5" xfId="156"/>
    <cellStyle name="SAPBEXtitle 5 2" xfId="651"/>
    <cellStyle name="SAPBEXtitle 6" xfId="652"/>
    <cellStyle name="SAPBEXtitle 6 2" xfId="653"/>
    <cellStyle name="SAPBEXtitle 7" xfId="654"/>
    <cellStyle name="SAPBEXtitle 7 2" xfId="655"/>
    <cellStyle name="SAPBEXtitle 8" xfId="656"/>
    <cellStyle name="SAPBEXtitle 8 2" xfId="657"/>
    <cellStyle name="SAPBEXtitle 9" xfId="658"/>
    <cellStyle name="SAPBEXtitle 9 2" xfId="659"/>
    <cellStyle name="SAPBEXtitle_Actuals 2007" xfId="9928"/>
    <cellStyle name="SAPBEXundefined" xfId="157"/>
    <cellStyle name="SAPBEXundefined 10" xfId="660"/>
    <cellStyle name="SAPBEXundefined 10 2" xfId="10249"/>
    <cellStyle name="SAPBEXundefined 10 2 2" xfId="13611"/>
    <cellStyle name="SAPBEXundefined 10 3" xfId="10692"/>
    <cellStyle name="SAPBEXundefined 11" xfId="661"/>
    <cellStyle name="SAPBEXundefined 11 2" xfId="10250"/>
    <cellStyle name="SAPBEXundefined 11 2 2" xfId="13612"/>
    <cellStyle name="SAPBEXundefined 11 3" xfId="10414"/>
    <cellStyle name="SAPBEXundefined 12" xfId="662"/>
    <cellStyle name="SAPBEXundefined 12 2" xfId="10251"/>
    <cellStyle name="SAPBEXundefined 12 2 2" xfId="13613"/>
    <cellStyle name="SAPBEXundefined 12 3" xfId="10624"/>
    <cellStyle name="SAPBEXundefined 13" xfId="663"/>
    <cellStyle name="SAPBEXundefined 13 2" xfId="10252"/>
    <cellStyle name="SAPBEXundefined 13 2 2" xfId="13614"/>
    <cellStyle name="SAPBEXundefined 13 3" xfId="10539"/>
    <cellStyle name="SAPBEXundefined 14" xfId="664"/>
    <cellStyle name="SAPBEXundefined 14 2" xfId="10253"/>
    <cellStyle name="SAPBEXundefined 14 2 2" xfId="13615"/>
    <cellStyle name="SAPBEXundefined 14 3" xfId="11770"/>
    <cellStyle name="SAPBEXundefined 15" xfId="665"/>
    <cellStyle name="SAPBEXundefined 15 2" xfId="10254"/>
    <cellStyle name="SAPBEXundefined 15 2 2" xfId="13616"/>
    <cellStyle name="SAPBEXundefined 15 3" xfId="10817"/>
    <cellStyle name="SAPBEXundefined 16" xfId="666"/>
    <cellStyle name="SAPBEXundefined 16 2" xfId="10255"/>
    <cellStyle name="SAPBEXundefined 16 2 2" xfId="13617"/>
    <cellStyle name="SAPBEXundefined 16 3" xfId="11928"/>
    <cellStyle name="SAPBEXundefined 17" xfId="667"/>
    <cellStyle name="SAPBEXundefined 17 2" xfId="10256"/>
    <cellStyle name="SAPBEXundefined 17 2 2" xfId="13618"/>
    <cellStyle name="SAPBEXundefined 17 3" xfId="10309"/>
    <cellStyle name="SAPBEXundefined 18" xfId="668"/>
    <cellStyle name="SAPBEXundefined 18 2" xfId="10257"/>
    <cellStyle name="SAPBEXundefined 18 2 2" xfId="13619"/>
    <cellStyle name="SAPBEXundefined 18 3" xfId="10798"/>
    <cellStyle name="SAPBEXundefined 19" xfId="669"/>
    <cellStyle name="SAPBEXundefined 19 2" xfId="10258"/>
    <cellStyle name="SAPBEXundefined 19 2 2" xfId="13620"/>
    <cellStyle name="SAPBEXundefined 19 3" xfId="10718"/>
    <cellStyle name="SAPBEXundefined 2" xfId="670"/>
    <cellStyle name="SAPBEXundefined 2 2" xfId="10259"/>
    <cellStyle name="SAPBEXundefined 2 2 2" xfId="13621"/>
    <cellStyle name="SAPBEXundefined 2 3" xfId="11911"/>
    <cellStyle name="SAPBEXundefined 20" xfId="9929"/>
    <cellStyle name="SAPBEXundefined 20 2" xfId="13418"/>
    <cellStyle name="SAPBEXundefined 21" xfId="10032"/>
    <cellStyle name="SAPBEXundefined 3" xfId="671"/>
    <cellStyle name="SAPBEXundefined 3 2" xfId="10260"/>
    <cellStyle name="SAPBEXundefined 3 2 2" xfId="13622"/>
    <cellStyle name="SAPBEXundefined 3 3" xfId="10627"/>
    <cellStyle name="SAPBEXundefined 4" xfId="672"/>
    <cellStyle name="SAPBEXundefined 4 2" xfId="10261"/>
    <cellStyle name="SAPBEXundefined 4 2 2" xfId="13623"/>
    <cellStyle name="SAPBEXundefined 4 3" xfId="10527"/>
    <cellStyle name="SAPBEXundefined 5" xfId="673"/>
    <cellStyle name="SAPBEXundefined 5 2" xfId="10262"/>
    <cellStyle name="SAPBEXundefined 5 2 2" xfId="13624"/>
    <cellStyle name="SAPBEXundefined 5 3" xfId="10495"/>
    <cellStyle name="SAPBEXundefined 6" xfId="674"/>
    <cellStyle name="SAPBEXundefined 6 2" xfId="10263"/>
    <cellStyle name="SAPBEXundefined 6 2 2" xfId="13625"/>
    <cellStyle name="SAPBEXundefined 6 3" xfId="10729"/>
    <cellStyle name="SAPBEXundefined 7" xfId="675"/>
    <cellStyle name="SAPBEXundefined 7 2" xfId="10264"/>
    <cellStyle name="SAPBEXundefined 7 2 2" xfId="13626"/>
    <cellStyle name="SAPBEXundefined 7 3" xfId="11757"/>
    <cellStyle name="SAPBEXundefined 8" xfId="676"/>
    <cellStyle name="SAPBEXundefined 8 2" xfId="10265"/>
    <cellStyle name="SAPBEXundefined 8 2 2" xfId="13627"/>
    <cellStyle name="SAPBEXundefined 8 3" xfId="10339"/>
    <cellStyle name="SAPBEXundefined 9" xfId="677"/>
    <cellStyle name="SAPBEXundefined 9 2" xfId="10266"/>
    <cellStyle name="SAPBEXundefined 9 2 2" xfId="13628"/>
    <cellStyle name="SAPBEXundefined 9 3" xfId="11758"/>
    <cellStyle name="Shade" xfId="158"/>
    <cellStyle name="shade 2" xfId="12082"/>
    <cellStyle name="Special" xfId="159"/>
    <cellStyle name="Special 10" xfId="1390"/>
    <cellStyle name="Special 10 2" xfId="8557"/>
    <cellStyle name="Special 10 2 2" xfId="11056"/>
    <cellStyle name="Special 10 3" xfId="10340"/>
    <cellStyle name="Special 11" xfId="1399"/>
    <cellStyle name="Special 11 2" xfId="8558"/>
    <cellStyle name="Special 11 2 2" xfId="11057"/>
    <cellStyle name="Special 11 3" xfId="10341"/>
    <cellStyle name="Special 12" xfId="1408"/>
    <cellStyle name="Special 12 2" xfId="8560"/>
    <cellStyle name="Special 12 2 2" xfId="11058"/>
    <cellStyle name="Special 12 3" xfId="10342"/>
    <cellStyle name="Special 13" xfId="1417"/>
    <cellStyle name="Special 13 2" xfId="8561"/>
    <cellStyle name="Special 13 2 2" xfId="11059"/>
    <cellStyle name="Special 13 3" xfId="10344"/>
    <cellStyle name="Special 14" xfId="1426"/>
    <cellStyle name="Special 14 2" xfId="8562"/>
    <cellStyle name="Special 14 2 2" xfId="11060"/>
    <cellStyle name="Special 14 3" xfId="10345"/>
    <cellStyle name="Special 15" xfId="1435"/>
    <cellStyle name="Special 15 2" xfId="8563"/>
    <cellStyle name="Special 15 2 2" xfId="11061"/>
    <cellStyle name="Special 15 3" xfId="10346"/>
    <cellStyle name="Special 16" xfId="1444"/>
    <cellStyle name="Special 16 2" xfId="8564"/>
    <cellStyle name="Special 16 2 2" xfId="11062"/>
    <cellStyle name="Special 16 3" xfId="10347"/>
    <cellStyle name="Special 17" xfId="1453"/>
    <cellStyle name="Special 17 2" xfId="8565"/>
    <cellStyle name="Special 17 2 2" xfId="11063"/>
    <cellStyle name="Special 17 3" xfId="10348"/>
    <cellStyle name="Special 18" xfId="1462"/>
    <cellStyle name="Special 18 2" xfId="8566"/>
    <cellStyle name="Special 18 2 2" xfId="11064"/>
    <cellStyle name="Special 18 3" xfId="10349"/>
    <cellStyle name="Special 19" xfId="1471"/>
    <cellStyle name="Special 19 2" xfId="8567"/>
    <cellStyle name="Special 19 2 2" xfId="11065"/>
    <cellStyle name="Special 19 3" xfId="10351"/>
    <cellStyle name="Special 2" xfId="678"/>
    <cellStyle name="Special 2 10" xfId="2073"/>
    <cellStyle name="Special 2 10 2" xfId="8626"/>
    <cellStyle name="Special 2 10 2 2" xfId="11111"/>
    <cellStyle name="Special 2 10 3" xfId="10429"/>
    <cellStyle name="Special 2 11" xfId="2068"/>
    <cellStyle name="Special 2 11 2" xfId="8625"/>
    <cellStyle name="Special 2 11 2 2" xfId="11110"/>
    <cellStyle name="Special 2 11 3" xfId="10428"/>
    <cellStyle name="Special 2 12" xfId="2702"/>
    <cellStyle name="Special 2 12 2" xfId="8656"/>
    <cellStyle name="Special 2 12 2 2" xfId="11134"/>
    <cellStyle name="Special 2 12 3" xfId="10482"/>
    <cellStyle name="Special 2 13" xfId="3483"/>
    <cellStyle name="Special 2 13 2" xfId="8679"/>
    <cellStyle name="Special 2 13 2 2" xfId="11146"/>
    <cellStyle name="Special 2 13 3" xfId="10540"/>
    <cellStyle name="Special 2 14" xfId="3751"/>
    <cellStyle name="Special 2 14 2" xfId="8687"/>
    <cellStyle name="Special 2 14 2 2" xfId="11154"/>
    <cellStyle name="Special 2 14 3" xfId="10566"/>
    <cellStyle name="Special 2 15" xfId="4768"/>
    <cellStyle name="Special 2 15 2" xfId="8718"/>
    <cellStyle name="Special 2 15 2 2" xfId="11169"/>
    <cellStyle name="Special 2 15 3" xfId="10631"/>
    <cellStyle name="Special 2 16" xfId="8527"/>
    <cellStyle name="Special 2 16 2" xfId="11028"/>
    <cellStyle name="Special 2 17" xfId="10267"/>
    <cellStyle name="Special 2 2" xfId="1054"/>
    <cellStyle name="Special 2 2 2" xfId="8549"/>
    <cellStyle name="Special 2 2 2 2" xfId="11050"/>
    <cellStyle name="Special 2 2 3" xfId="10298"/>
    <cellStyle name="Special 2 3" xfId="1650"/>
    <cellStyle name="Special 2 3 2" xfId="8594"/>
    <cellStyle name="Special 2 3 2 2" xfId="11086"/>
    <cellStyle name="Special 2 3 3" xfId="10382"/>
    <cellStyle name="Special 2 4" xfId="1697"/>
    <cellStyle name="Special 2 4 2" xfId="8597"/>
    <cellStyle name="Special 2 4 2 2" xfId="11089"/>
    <cellStyle name="Special 2 4 3" xfId="10385"/>
    <cellStyle name="Special 2 5" xfId="1710"/>
    <cellStyle name="Special 2 5 2" xfId="8601"/>
    <cellStyle name="Special 2 5 2 2" xfId="11092"/>
    <cellStyle name="Special 2 5 3" xfId="10388"/>
    <cellStyle name="Special 2 6" xfId="1716"/>
    <cellStyle name="Special 2 6 2" xfId="8602"/>
    <cellStyle name="Special 2 6 2 2" xfId="11093"/>
    <cellStyle name="Special 2 6 3" xfId="10389"/>
    <cellStyle name="Special 2 7" xfId="1793"/>
    <cellStyle name="Special 2 7 2" xfId="8607"/>
    <cellStyle name="Special 2 7 2 2" xfId="11096"/>
    <cellStyle name="Special 2 7 3" xfId="10395"/>
    <cellStyle name="Special 2 8" xfId="1780"/>
    <cellStyle name="Special 2 8 2" xfId="8606"/>
    <cellStyle name="Special 2 8 2 2" xfId="11095"/>
    <cellStyle name="Special 2 8 3" xfId="10394"/>
    <cellStyle name="Special 2 9" xfId="1847"/>
    <cellStyle name="Special 2 9 2" xfId="8610"/>
    <cellStyle name="Special 2 9 2 2" xfId="11099"/>
    <cellStyle name="Special 2 9 3" xfId="10401"/>
    <cellStyle name="Special 20" xfId="1480"/>
    <cellStyle name="Special 20 2" xfId="8568"/>
    <cellStyle name="Special 20 2 2" xfId="11066"/>
    <cellStyle name="Special 20 3" xfId="10353"/>
    <cellStyle name="Special 21" xfId="1489"/>
    <cellStyle name="Special 21 2" xfId="8569"/>
    <cellStyle name="Special 21 2 2" xfId="11067"/>
    <cellStyle name="Special 21 3" xfId="10355"/>
    <cellStyle name="Special 22" xfId="1498"/>
    <cellStyle name="Special 22 2" xfId="8570"/>
    <cellStyle name="Special 22 2 2" xfId="11068"/>
    <cellStyle name="Special 22 3" xfId="10356"/>
    <cellStyle name="Special 23" xfId="1506"/>
    <cellStyle name="Special 23 2" xfId="8571"/>
    <cellStyle name="Special 23 2 2" xfId="11069"/>
    <cellStyle name="Special 23 3" xfId="10357"/>
    <cellStyle name="Special 24" xfId="1515"/>
    <cellStyle name="Special 24 2" xfId="8572"/>
    <cellStyle name="Special 24 2 2" xfId="11070"/>
    <cellStyle name="Special 24 3" xfId="10358"/>
    <cellStyle name="Special 25" xfId="1524"/>
    <cellStyle name="Special 25 2" xfId="8573"/>
    <cellStyle name="Special 25 2 2" xfId="11071"/>
    <cellStyle name="Special 25 3" xfId="10362"/>
    <cellStyle name="Special 26" xfId="1533"/>
    <cellStyle name="Special 26 2" xfId="8574"/>
    <cellStyle name="Special 26 2 2" xfId="11072"/>
    <cellStyle name="Special 26 3" xfId="10363"/>
    <cellStyle name="Special 27" xfId="1542"/>
    <cellStyle name="Special 27 2" xfId="8575"/>
    <cellStyle name="Special 27 2 2" xfId="11073"/>
    <cellStyle name="Special 27 3" xfId="10364"/>
    <cellStyle name="Special 28" xfId="1551"/>
    <cellStyle name="Special 28 2" xfId="8576"/>
    <cellStyle name="Special 28 2 2" xfId="11074"/>
    <cellStyle name="Special 28 3" xfId="10367"/>
    <cellStyle name="Special 29" xfId="1560"/>
    <cellStyle name="Special 29 2" xfId="8577"/>
    <cellStyle name="Special 29 2 2" xfId="11075"/>
    <cellStyle name="Special 29 3" xfId="10368"/>
    <cellStyle name="Special 3" xfId="679"/>
    <cellStyle name="Special 3 10" xfId="10268"/>
    <cellStyle name="Special 3 2" xfId="1332"/>
    <cellStyle name="Special 3 2 2" xfId="8552"/>
    <cellStyle name="Special 3 2 2 2" xfId="11051"/>
    <cellStyle name="Special 3 2 3" xfId="10332"/>
    <cellStyle name="Special 3 3" xfId="1652"/>
    <cellStyle name="Special 3 3 2" xfId="8595"/>
    <cellStyle name="Special 3 3 2 2" xfId="11087"/>
    <cellStyle name="Special 3 3 3" xfId="10383"/>
    <cellStyle name="Special 3 4" xfId="1700"/>
    <cellStyle name="Special 3 4 2" xfId="8598"/>
    <cellStyle name="Special 3 4 2 2" xfId="11090"/>
    <cellStyle name="Special 3 4 3" xfId="10386"/>
    <cellStyle name="Special 3 5" xfId="1707"/>
    <cellStyle name="Special 3 5 2" xfId="8599"/>
    <cellStyle name="Special 3 5 2 2" xfId="11091"/>
    <cellStyle name="Special 3 5 3" xfId="10387"/>
    <cellStyle name="Special 3 6" xfId="1813"/>
    <cellStyle name="Special 3 6 2" xfId="2246"/>
    <cellStyle name="Special 3 6 2 2" xfId="8631"/>
    <cellStyle name="Special 3 6 2 2 2" xfId="11113"/>
    <cellStyle name="Special 3 6 2 3" xfId="10441"/>
    <cellStyle name="Special 3 6 3" xfId="2482"/>
    <cellStyle name="Special 3 6 3 2" xfId="8641"/>
    <cellStyle name="Special 3 6 3 2 2" xfId="11123"/>
    <cellStyle name="Special 3 6 3 3" xfId="10461"/>
    <cellStyle name="Special 3 6 4" xfId="2809"/>
    <cellStyle name="Special 3 6 4 2" xfId="8660"/>
    <cellStyle name="Special 3 6 4 2 2" xfId="11135"/>
    <cellStyle name="Special 3 6 4 3" xfId="10491"/>
    <cellStyle name="Special 3 6 5" xfId="3922"/>
    <cellStyle name="Special 3 6 5 2" xfId="8689"/>
    <cellStyle name="Special 3 6 5 2 2" xfId="11156"/>
    <cellStyle name="Special 3 6 5 3" xfId="10577"/>
    <cellStyle name="Special 3 6 6" xfId="3818"/>
    <cellStyle name="Special 3 6 6 2" xfId="8688"/>
    <cellStyle name="Special 3 6 6 2 2" xfId="11155"/>
    <cellStyle name="Special 3 6 6 3" xfId="10570"/>
    <cellStyle name="Special 3 6 7" xfId="3729"/>
    <cellStyle name="Special 3 6 7 2" xfId="8685"/>
    <cellStyle name="Special 3 6 7 2 2" xfId="11152"/>
    <cellStyle name="Special 3 6 7 3" xfId="10563"/>
    <cellStyle name="Special 3 6 8" xfId="8608"/>
    <cellStyle name="Special 3 6 8 2" xfId="11097"/>
    <cellStyle name="Special 3 6 9" xfId="10397"/>
    <cellStyle name="Special 3 7" xfId="1848"/>
    <cellStyle name="Special 3 7 2" xfId="2277"/>
    <cellStyle name="Special 3 7 2 2" xfId="8634"/>
    <cellStyle name="Special 3 7 2 2 2" xfId="11116"/>
    <cellStyle name="Special 3 7 2 3" xfId="10444"/>
    <cellStyle name="Special 3 7 3" xfId="2513"/>
    <cellStyle name="Special 3 7 3 2" xfId="8643"/>
    <cellStyle name="Special 3 7 3 2 2" xfId="11125"/>
    <cellStyle name="Special 3 7 3 3" xfId="10463"/>
    <cellStyle name="Special 3 7 4" xfId="2840"/>
    <cellStyle name="Special 3 7 4 2" xfId="8662"/>
    <cellStyle name="Special 3 7 4 2 2" xfId="11137"/>
    <cellStyle name="Special 3 7 4 3" xfId="10494"/>
    <cellStyle name="Special 3 7 5" xfId="3956"/>
    <cellStyle name="Special 3 7 5 2" xfId="8692"/>
    <cellStyle name="Special 3 7 5 2 2" xfId="11158"/>
    <cellStyle name="Special 3 7 5 3" xfId="10579"/>
    <cellStyle name="Special 3 7 6" xfId="4141"/>
    <cellStyle name="Special 3 7 6 2" xfId="8704"/>
    <cellStyle name="Special 3 7 6 2 2" xfId="11165"/>
    <cellStyle name="Special 3 7 6 3" xfId="10596"/>
    <cellStyle name="Special 3 7 7" xfId="3689"/>
    <cellStyle name="Special 3 7 7 2" xfId="8684"/>
    <cellStyle name="Special 3 7 7 2 2" xfId="11151"/>
    <cellStyle name="Special 3 7 7 3" xfId="10556"/>
    <cellStyle name="Special 3 7 8" xfId="8611"/>
    <cellStyle name="Special 3 7 8 2" xfId="11100"/>
    <cellStyle name="Special 3 7 9" xfId="10402"/>
    <cellStyle name="Special 3 8" xfId="1837"/>
    <cellStyle name="Special 3 8 2" xfId="2268"/>
    <cellStyle name="Special 3 8 2 2" xfId="8633"/>
    <cellStyle name="Special 3 8 2 2 2" xfId="11115"/>
    <cellStyle name="Special 3 8 2 3" xfId="10443"/>
    <cellStyle name="Special 3 8 3" xfId="2504"/>
    <cellStyle name="Special 3 8 3 2" xfId="8642"/>
    <cellStyle name="Special 3 8 3 2 2" xfId="11124"/>
    <cellStyle name="Special 3 8 3 3" xfId="10462"/>
    <cellStyle name="Special 3 8 4" xfId="2831"/>
    <cellStyle name="Special 3 8 4 2" xfId="8661"/>
    <cellStyle name="Special 3 8 4 2 2" xfId="11136"/>
    <cellStyle name="Special 3 8 4 3" xfId="10492"/>
    <cellStyle name="Special 3 8 5" xfId="3946"/>
    <cellStyle name="Special 3 8 5 2" xfId="8691"/>
    <cellStyle name="Special 3 8 5 2 2" xfId="11157"/>
    <cellStyle name="Special 3 8 5 3" xfId="10578"/>
    <cellStyle name="Special 3 8 6" xfId="4769"/>
    <cellStyle name="Special 3 8 6 2" xfId="8719"/>
    <cellStyle name="Special 3 8 6 2 2" xfId="11170"/>
    <cellStyle name="Special 3 8 6 3" xfId="10632"/>
    <cellStyle name="Special 3 8 7" xfId="5604"/>
    <cellStyle name="Special 3 8 7 2" xfId="8738"/>
    <cellStyle name="Special 3 8 7 2 2" xfId="11176"/>
    <cellStyle name="Special 3 8 7 3" xfId="10691"/>
    <cellStyle name="Special 3 8 8" xfId="8609"/>
    <cellStyle name="Special 3 8 8 2" xfId="11098"/>
    <cellStyle name="Special 3 8 9" xfId="10400"/>
    <cellStyle name="Special 3 9" xfId="8528"/>
    <cellStyle name="Special 3 9 2" xfId="11029"/>
    <cellStyle name="Special 30" xfId="1569"/>
    <cellStyle name="Special 30 2" xfId="8578"/>
    <cellStyle name="Special 30 2 2" xfId="11076"/>
    <cellStyle name="Special 30 3" xfId="10369"/>
    <cellStyle name="Special 31" xfId="1578"/>
    <cellStyle name="Special 31 2" xfId="8579"/>
    <cellStyle name="Special 31 2 2" xfId="11077"/>
    <cellStyle name="Special 31 3" xfId="10371"/>
    <cellStyle name="Special 32" xfId="1587"/>
    <cellStyle name="Special 32 2" xfId="8580"/>
    <cellStyle name="Special 32 2 2" xfId="11078"/>
    <cellStyle name="Special 32 3" xfId="10372"/>
    <cellStyle name="Special 33" xfId="1595"/>
    <cellStyle name="Special 33 2" xfId="8583"/>
    <cellStyle name="Special 33 2 2" xfId="11079"/>
    <cellStyle name="Special 33 3" xfId="10373"/>
    <cellStyle name="Special 34" xfId="1602"/>
    <cellStyle name="Special 34 2" xfId="8586"/>
    <cellStyle name="Special 34 2 2" xfId="11080"/>
    <cellStyle name="Special 34 3" xfId="10374"/>
    <cellStyle name="Special 35" xfId="1608"/>
    <cellStyle name="Special 35 2" xfId="8588"/>
    <cellStyle name="Special 35 2 2" xfId="11081"/>
    <cellStyle name="Special 35 3" xfId="10376"/>
    <cellStyle name="Special 36" xfId="1614"/>
    <cellStyle name="Special 36 2" xfId="8590"/>
    <cellStyle name="Special 36 2 2" xfId="11082"/>
    <cellStyle name="Special 36 3" xfId="10377"/>
    <cellStyle name="Special 37" xfId="1620"/>
    <cellStyle name="Special 37 2" xfId="8591"/>
    <cellStyle name="Special 37 2 2" xfId="11083"/>
    <cellStyle name="Special 37 3" xfId="10379"/>
    <cellStyle name="Special 38" xfId="1623"/>
    <cellStyle name="Special 38 2" xfId="8592"/>
    <cellStyle name="Special 38 2 2" xfId="11084"/>
    <cellStyle name="Special 38 3" xfId="10380"/>
    <cellStyle name="Special 39" xfId="1629"/>
    <cellStyle name="Special 39 2" xfId="1899"/>
    <cellStyle name="Special 39 2 2" xfId="2322"/>
    <cellStyle name="Special 39 2 2 2" xfId="8635"/>
    <cellStyle name="Special 39 2 2 2 2" xfId="11117"/>
    <cellStyle name="Special 39 2 2 3" xfId="10447"/>
    <cellStyle name="Special 39 2 3" xfId="2554"/>
    <cellStyle name="Special 39 2 3 2" xfId="8645"/>
    <cellStyle name="Special 39 2 3 2 2" xfId="11126"/>
    <cellStyle name="Special 39 2 3 3" xfId="10467"/>
    <cellStyle name="Special 39 2 4" xfId="2881"/>
    <cellStyle name="Special 39 2 4 2" xfId="8664"/>
    <cellStyle name="Special 39 2 4 2 2" xfId="11138"/>
    <cellStyle name="Special 39 2 4 3" xfId="10497"/>
    <cellStyle name="Special 39 2 5" xfId="4003"/>
    <cellStyle name="Special 39 2 5 2" xfId="8694"/>
    <cellStyle name="Special 39 2 5 2 2" xfId="11159"/>
    <cellStyle name="Special 39 2 5 3" xfId="10584"/>
    <cellStyle name="Special 39 2 6" xfId="3737"/>
    <cellStyle name="Special 39 2 6 2" xfId="8686"/>
    <cellStyle name="Special 39 2 6 2 2" xfId="11153"/>
    <cellStyle name="Special 39 2 6 3" xfId="10564"/>
    <cellStyle name="Special 39 2 7" xfId="4878"/>
    <cellStyle name="Special 39 2 7 2" xfId="8723"/>
    <cellStyle name="Special 39 2 7 2 2" xfId="11172"/>
    <cellStyle name="Special 39 2 7 3" xfId="10643"/>
    <cellStyle name="Special 39 2 8" xfId="8613"/>
    <cellStyle name="Special 39 2 8 2" xfId="11101"/>
    <cellStyle name="Special 39 2 9" xfId="10405"/>
    <cellStyle name="Special 39 3" xfId="1942"/>
    <cellStyle name="Special 39 3 2" xfId="2364"/>
    <cellStyle name="Special 39 3 2 2" xfId="8637"/>
    <cellStyle name="Special 39 3 2 2 2" xfId="11119"/>
    <cellStyle name="Special 39 3 2 3" xfId="10450"/>
    <cellStyle name="Special 39 3 3" xfId="2595"/>
    <cellStyle name="Special 39 3 3 2" xfId="8648"/>
    <cellStyle name="Special 39 3 3 2 2" xfId="11128"/>
    <cellStyle name="Special 39 3 3 3" xfId="10470"/>
    <cellStyle name="Special 39 3 4" xfId="2922"/>
    <cellStyle name="Special 39 3 4 2" xfId="8666"/>
    <cellStyle name="Special 39 3 4 2 2" xfId="11140"/>
    <cellStyle name="Special 39 3 4 3" xfId="10502"/>
    <cellStyle name="Special 39 3 5" xfId="4047"/>
    <cellStyle name="Special 39 3 5 2" xfId="8698"/>
    <cellStyle name="Special 39 3 5 2 2" xfId="11161"/>
    <cellStyle name="Special 39 3 5 3" xfId="10588"/>
    <cellStyle name="Special 39 3 6" xfId="4580"/>
    <cellStyle name="Special 39 3 6 2" xfId="8714"/>
    <cellStyle name="Special 39 3 6 2 2" xfId="11168"/>
    <cellStyle name="Special 39 3 6 3" xfId="10617"/>
    <cellStyle name="Special 39 3 7" xfId="5437"/>
    <cellStyle name="Special 39 3 7 2" xfId="8735"/>
    <cellStyle name="Special 39 3 7 2 2" xfId="11175"/>
    <cellStyle name="Special 39 3 7 3" xfId="10680"/>
    <cellStyle name="Special 39 3 8" xfId="8616"/>
    <cellStyle name="Special 39 3 8 2" xfId="11104"/>
    <cellStyle name="Special 39 3 9" xfId="10411"/>
    <cellStyle name="Special 39 4" xfId="1982"/>
    <cellStyle name="Special 39 4 2" xfId="2403"/>
    <cellStyle name="Special 39 4 2 2" xfId="8639"/>
    <cellStyle name="Special 39 4 2 2 2" xfId="11121"/>
    <cellStyle name="Special 39 4 2 3" xfId="10455"/>
    <cellStyle name="Special 39 4 3" xfId="2634"/>
    <cellStyle name="Special 39 4 3 2" xfId="8650"/>
    <cellStyle name="Special 39 4 3 2 2" xfId="11130"/>
    <cellStyle name="Special 39 4 3 3" xfId="10475"/>
    <cellStyle name="Special 39 4 4" xfId="2961"/>
    <cellStyle name="Special 39 4 4 2" xfId="8668"/>
    <cellStyle name="Special 39 4 4 2 2" xfId="11142"/>
    <cellStyle name="Special 39 4 4 3" xfId="10506"/>
    <cellStyle name="Special 39 4 5" xfId="4086"/>
    <cellStyle name="Special 39 4 5 2" xfId="8701"/>
    <cellStyle name="Special 39 4 5 2 2" xfId="11163"/>
    <cellStyle name="Special 39 4 5 3" xfId="10591"/>
    <cellStyle name="Special 39 4 6" xfId="3603"/>
    <cellStyle name="Special 39 4 6 2" xfId="8680"/>
    <cellStyle name="Special 39 4 6 2 2" xfId="11147"/>
    <cellStyle name="Special 39 4 6 3" xfId="10548"/>
    <cellStyle name="Special 39 4 7" xfId="3427"/>
    <cellStyle name="Special 39 4 7 2" xfId="8678"/>
    <cellStyle name="Special 39 4 7 2 2" xfId="11145"/>
    <cellStyle name="Special 39 4 7 3" xfId="10537"/>
    <cellStyle name="Special 39 4 8" xfId="8620"/>
    <cellStyle name="Special 39 4 8 2" xfId="11107"/>
    <cellStyle name="Special 39 4 9" xfId="10417"/>
    <cellStyle name="Special 39 5" xfId="8593"/>
    <cellStyle name="Special 39 5 2" xfId="11085"/>
    <cellStyle name="Special 39 6" xfId="10381"/>
    <cellStyle name="Special 4" xfId="1188"/>
    <cellStyle name="Special 4 2" xfId="8529"/>
    <cellStyle name="Special 4 2 2" xfId="11030"/>
    <cellStyle name="Special 4 3" xfId="10312"/>
    <cellStyle name="Special 40" xfId="1673"/>
    <cellStyle name="Special 40 2" xfId="1921"/>
    <cellStyle name="Special 40 2 2" xfId="2344"/>
    <cellStyle name="Special 40 2 2 2" xfId="8636"/>
    <cellStyle name="Special 40 2 2 2 2" xfId="11118"/>
    <cellStyle name="Special 40 2 2 3" xfId="10449"/>
    <cellStyle name="Special 40 2 3" xfId="2576"/>
    <cellStyle name="Special 40 2 3 2" xfId="8646"/>
    <cellStyle name="Special 40 2 3 2 2" xfId="11127"/>
    <cellStyle name="Special 40 2 3 3" xfId="10468"/>
    <cellStyle name="Special 40 2 4" xfId="2903"/>
    <cellStyle name="Special 40 2 4 2" xfId="8665"/>
    <cellStyle name="Special 40 2 4 2 2" xfId="11139"/>
    <cellStyle name="Special 40 2 4 3" xfId="10500"/>
    <cellStyle name="Special 40 2 5" xfId="4026"/>
    <cellStyle name="Special 40 2 5 2" xfId="8696"/>
    <cellStyle name="Special 40 2 5 2 2" xfId="11160"/>
    <cellStyle name="Special 40 2 5 3" xfId="10587"/>
    <cellStyle name="Special 40 2 6" xfId="3687"/>
    <cellStyle name="Special 40 2 6 2" xfId="8683"/>
    <cellStyle name="Special 40 2 6 2 2" xfId="11150"/>
    <cellStyle name="Special 40 2 6 3" xfId="10555"/>
    <cellStyle name="Special 40 2 7" xfId="4859"/>
    <cellStyle name="Special 40 2 7 2" xfId="8722"/>
    <cellStyle name="Special 40 2 7 2 2" xfId="11171"/>
    <cellStyle name="Special 40 2 7 3" xfId="10641"/>
    <cellStyle name="Special 40 2 8" xfId="8614"/>
    <cellStyle name="Special 40 2 8 2" xfId="11102"/>
    <cellStyle name="Special 40 2 9" xfId="10408"/>
    <cellStyle name="Special 40 3" xfId="1964"/>
    <cellStyle name="Special 40 3 2" xfId="2386"/>
    <cellStyle name="Special 40 3 2 2" xfId="8638"/>
    <cellStyle name="Special 40 3 2 2 2" xfId="11120"/>
    <cellStyle name="Special 40 3 2 3" xfId="10452"/>
    <cellStyle name="Special 40 3 3" xfId="2617"/>
    <cellStyle name="Special 40 3 3 2" xfId="8649"/>
    <cellStyle name="Special 40 3 3 2 2" xfId="11129"/>
    <cellStyle name="Special 40 3 3 3" xfId="10472"/>
    <cellStyle name="Special 40 3 4" xfId="2944"/>
    <cellStyle name="Special 40 3 4 2" xfId="8667"/>
    <cellStyle name="Special 40 3 4 2 2" xfId="11141"/>
    <cellStyle name="Special 40 3 4 3" xfId="10503"/>
    <cellStyle name="Special 40 3 5" xfId="4069"/>
    <cellStyle name="Special 40 3 5 2" xfId="8700"/>
    <cellStyle name="Special 40 3 5 2 2" xfId="11162"/>
    <cellStyle name="Special 40 3 5 3" xfId="10589"/>
    <cellStyle name="Special 40 3 6" xfId="3670"/>
    <cellStyle name="Special 40 3 6 2" xfId="8682"/>
    <cellStyle name="Special 40 3 6 2 2" xfId="11149"/>
    <cellStyle name="Special 40 3 6 3" xfId="10554"/>
    <cellStyle name="Special 40 3 7" xfId="3665"/>
    <cellStyle name="Special 40 3 7 2" xfId="8681"/>
    <cellStyle name="Special 40 3 7 2 2" xfId="11148"/>
    <cellStyle name="Special 40 3 7 3" xfId="10553"/>
    <cellStyle name="Special 40 3 8" xfId="8618"/>
    <cellStyle name="Special 40 3 8 2" xfId="11105"/>
    <cellStyle name="Special 40 3 9" xfId="10413"/>
    <cellStyle name="Special 40 4" xfId="1999"/>
    <cellStyle name="Special 40 4 2" xfId="2420"/>
    <cellStyle name="Special 40 4 2 2" xfId="8640"/>
    <cellStyle name="Special 40 4 2 2 2" xfId="11122"/>
    <cellStyle name="Special 40 4 2 3" xfId="10456"/>
    <cellStyle name="Special 40 4 3" xfId="2651"/>
    <cellStyle name="Special 40 4 3 2" xfId="8652"/>
    <cellStyle name="Special 40 4 3 2 2" xfId="11131"/>
    <cellStyle name="Special 40 4 3 3" xfId="10477"/>
    <cellStyle name="Special 40 4 4" xfId="2978"/>
    <cellStyle name="Special 40 4 4 2" xfId="8669"/>
    <cellStyle name="Special 40 4 4 2 2" xfId="11143"/>
    <cellStyle name="Special 40 4 4 3" xfId="10508"/>
    <cellStyle name="Special 40 4 5" xfId="4103"/>
    <cellStyle name="Special 40 4 5 2" xfId="8702"/>
    <cellStyle name="Special 40 4 5 2 2" xfId="11164"/>
    <cellStyle name="Special 40 4 5 3" xfId="10593"/>
    <cellStyle name="Special 40 4 6" xfId="4521"/>
    <cellStyle name="Special 40 4 6 2" xfId="8712"/>
    <cellStyle name="Special 40 4 6 2 2" xfId="11167"/>
    <cellStyle name="Special 40 4 6 3" xfId="10612"/>
    <cellStyle name="Special 40 4 7" xfId="5391"/>
    <cellStyle name="Special 40 4 7 2" xfId="8733"/>
    <cellStyle name="Special 40 4 7 2 2" xfId="11174"/>
    <cellStyle name="Special 40 4 7 3" xfId="10675"/>
    <cellStyle name="Special 40 4 8" xfId="8622"/>
    <cellStyle name="Special 40 4 8 2" xfId="11108"/>
    <cellStyle name="Special 40 4 9" xfId="10419"/>
    <cellStyle name="Special 40 5" xfId="8596"/>
    <cellStyle name="Special 40 5 2" xfId="11088"/>
    <cellStyle name="Special 40 6" xfId="10384"/>
    <cellStyle name="Special 41" xfId="6643"/>
    <cellStyle name="Special 41 2" xfId="8756"/>
    <cellStyle name="Special 41 2 2" xfId="11181"/>
    <cellStyle name="Special 41 3" xfId="10753"/>
    <cellStyle name="Special 42" xfId="6649"/>
    <cellStyle name="Special 42 2" xfId="8758"/>
    <cellStyle name="Special 42 2 2" xfId="11182"/>
    <cellStyle name="Special 42 3" xfId="10755"/>
    <cellStyle name="Special 43" xfId="6655"/>
    <cellStyle name="Special 43 2" xfId="8760"/>
    <cellStyle name="Special 43 2 2" xfId="11183"/>
    <cellStyle name="Special 43 3" xfId="10756"/>
    <cellStyle name="Special 44" xfId="6721"/>
    <cellStyle name="Special 44 2" xfId="8766"/>
    <cellStyle name="Special 44 2 2" xfId="11187"/>
    <cellStyle name="Special 44 3" xfId="10763"/>
    <cellStyle name="Special 45" xfId="7025"/>
    <cellStyle name="Special 45 2" xfId="8792"/>
    <cellStyle name="Special 45 2 2" xfId="11209"/>
    <cellStyle name="Special 45 3" xfId="10786"/>
    <cellStyle name="Special 46" xfId="6761"/>
    <cellStyle name="Special 46 2" xfId="8774"/>
    <cellStyle name="Special 46 2 2" xfId="11194"/>
    <cellStyle name="Special 46 3" xfId="10768"/>
    <cellStyle name="Special 47" xfId="7070"/>
    <cellStyle name="Special 47 2" xfId="8795"/>
    <cellStyle name="Special 47 2 2" xfId="11212"/>
    <cellStyle name="Special 47 3" xfId="10790"/>
    <cellStyle name="Special 48" xfId="7554"/>
    <cellStyle name="Special 48 2" xfId="8828"/>
    <cellStyle name="Special 48 2 2" xfId="11243"/>
    <cellStyle name="Special 48 3" xfId="10825"/>
    <cellStyle name="Special 49" xfId="7255"/>
    <cellStyle name="Special 49 2" xfId="8806"/>
    <cellStyle name="Special 49 2 2" xfId="11222"/>
    <cellStyle name="Special 49 3" xfId="10804"/>
    <cellStyle name="Special 5" xfId="843"/>
    <cellStyle name="Special 5 2" xfId="8541"/>
    <cellStyle name="Special 5 2 2" xfId="11042"/>
    <cellStyle name="Special 5 3" xfId="10281"/>
    <cellStyle name="Special 50" xfId="7401"/>
    <cellStyle name="Special 50 2" xfId="8816"/>
    <cellStyle name="Special 50 2 2" xfId="11231"/>
    <cellStyle name="Special 50 3" xfId="10816"/>
    <cellStyle name="Special 51" xfId="6864"/>
    <cellStyle name="Special 51 2" xfId="8780"/>
    <cellStyle name="Special 51 2 2" xfId="11199"/>
    <cellStyle name="Special 51 3" xfId="10772"/>
    <cellStyle name="Special 52" xfId="6905"/>
    <cellStyle name="Special 52 2" xfId="8784"/>
    <cellStyle name="Special 52 2 2" xfId="11203"/>
    <cellStyle name="Special 52 3" xfId="10774"/>
    <cellStyle name="Special 53" xfId="7352"/>
    <cellStyle name="Special 53 2" xfId="8812"/>
    <cellStyle name="Special 53 2 2" xfId="11228"/>
    <cellStyle name="Special 53 3" xfId="10811"/>
    <cellStyle name="Special 54" xfId="870"/>
    <cellStyle name="Special 54 2" xfId="10285"/>
    <cellStyle name="Special 55" xfId="9933"/>
    <cellStyle name="Special 56" xfId="14761"/>
    <cellStyle name="Special 6" xfId="1355"/>
    <cellStyle name="Special 6 2" xfId="8553"/>
    <cellStyle name="Special 6 2 2" xfId="11052"/>
    <cellStyle name="Special 6 3" xfId="10334"/>
    <cellStyle name="Special 7" xfId="1363"/>
    <cellStyle name="Special 7 2" xfId="8554"/>
    <cellStyle name="Special 7 2 2" xfId="11053"/>
    <cellStyle name="Special 7 3" xfId="10335"/>
    <cellStyle name="Special 8" xfId="1372"/>
    <cellStyle name="Special 8 2" xfId="8555"/>
    <cellStyle name="Special 8 2 2" xfId="11054"/>
    <cellStyle name="Special 8 3" xfId="10336"/>
    <cellStyle name="Special 9" xfId="1381"/>
    <cellStyle name="Special 9 2" xfId="8556"/>
    <cellStyle name="Special 9 2 2" xfId="11055"/>
    <cellStyle name="Special 9 3" xfId="10338"/>
    <cellStyle name="StmtTtl1" xfId="12083"/>
    <cellStyle name="StmtTtl2" xfId="12084"/>
    <cellStyle name="STYL1 - Style1" xfId="835"/>
    <cellStyle name="STYL1 - Style1 2" xfId="11756"/>
    <cellStyle name="STYL1 - Style1 2 2" xfId="14181"/>
    <cellStyle name="STYL1 - Style1 2 3" xfId="14412"/>
    <cellStyle name="STYL1 - Style1 2 4" xfId="12189"/>
    <cellStyle name="STYL1 - Style1 3" xfId="10273"/>
    <cellStyle name="STYL1 - Style1 3 2" xfId="13629"/>
    <cellStyle name="STYL1 - Style1 3 3" xfId="14197"/>
    <cellStyle name="STYL1 - Style1 3 4" xfId="12232"/>
    <cellStyle name="STYL1 - Style1 4" xfId="11893"/>
    <cellStyle name="STYL1 - Style1 4 2" xfId="14424"/>
    <cellStyle name="STYL1 - Style1 4 3" xfId="14389"/>
    <cellStyle name="STYL1 - Style1 5" xfId="12085"/>
    <cellStyle name="Style 1" xfId="17"/>
    <cellStyle name="Style 1 2" xfId="681"/>
    <cellStyle name="Style 1 2 2" xfId="12086"/>
    <cellStyle name="Style 1 3" xfId="682"/>
    <cellStyle name="Style 1 4" xfId="680"/>
    <cellStyle name="Style 1 5" xfId="14762"/>
    <cellStyle name="Style 1_Book9" xfId="12087"/>
    <cellStyle name="Style 21" xfId="918"/>
    <cellStyle name="Style 22" xfId="919"/>
    <cellStyle name="Style 24" xfId="920"/>
    <cellStyle name="Style 27" xfId="683"/>
    <cellStyle name="Style 35" xfId="684"/>
    <cellStyle name="Style 36" xfId="685"/>
    <cellStyle name="Subtotal" xfId="12088"/>
    <cellStyle name="Sub-total" xfId="12089"/>
    <cellStyle name="Table  - Style6" xfId="1105"/>
    <cellStyle name="Table  - Style6 2" xfId="8542"/>
    <cellStyle name="Table  - Style6 2 2" xfId="11043"/>
    <cellStyle name="Table  - Style6 3" xfId="8841"/>
    <cellStyle name="Text" xfId="686"/>
    <cellStyle name="Text 10" xfId="1717"/>
    <cellStyle name="Text 11" xfId="1795"/>
    <cellStyle name="Text 12" xfId="1778"/>
    <cellStyle name="Text 13" xfId="1851"/>
    <cellStyle name="Text 14" xfId="2075"/>
    <cellStyle name="Text 15" xfId="2067"/>
    <cellStyle name="Text 16" xfId="2703"/>
    <cellStyle name="Text 17" xfId="3486"/>
    <cellStyle name="Text 18" xfId="4345"/>
    <cellStyle name="Text 19" xfId="5248"/>
    <cellStyle name="Text 2" xfId="1206"/>
    <cellStyle name="Text 20" xfId="6645"/>
    <cellStyle name="Text 21" xfId="6651"/>
    <cellStyle name="Text 22" xfId="6656"/>
    <cellStyle name="Text 23" xfId="6723"/>
    <cellStyle name="Text 24" xfId="7258"/>
    <cellStyle name="Text 25" xfId="7662"/>
    <cellStyle name="Text 26" xfId="7590"/>
    <cellStyle name="Text 27" xfId="7320"/>
    <cellStyle name="Text 28" xfId="6975"/>
    <cellStyle name="Text 29" xfId="7123"/>
    <cellStyle name="Text 3" xfId="1191"/>
    <cellStyle name="Text 30" xfId="7809"/>
    <cellStyle name="Text 31" xfId="7735"/>
    <cellStyle name="Text 32" xfId="7498"/>
    <cellStyle name="Text 4" xfId="1187"/>
    <cellStyle name="Text 5" xfId="997"/>
    <cellStyle name="Text 6" xfId="1101"/>
    <cellStyle name="Text 7" xfId="1630"/>
    <cellStyle name="Text 8" xfId="1674"/>
    <cellStyle name="Text 9" xfId="1708"/>
    <cellStyle name="Title" xfId="25" builtinId="15" customBuiltin="1"/>
    <cellStyle name="Title  - Style1" xfId="701"/>
    <cellStyle name="Title 10" xfId="7676"/>
    <cellStyle name="Title 11" xfId="7254"/>
    <cellStyle name="Title 12" xfId="7703"/>
    <cellStyle name="Title 13" xfId="7869"/>
    <cellStyle name="Title 14" xfId="14763"/>
    <cellStyle name="Title 15" xfId="14767"/>
    <cellStyle name="Title 16" xfId="14765"/>
    <cellStyle name="Title 17" xfId="14768"/>
    <cellStyle name="Title 2" xfId="687"/>
    <cellStyle name="Title 2 10" xfId="7130"/>
    <cellStyle name="Title 2 11" xfId="7139"/>
    <cellStyle name="Title 2 12" xfId="6808"/>
    <cellStyle name="Title 2 13" xfId="9980"/>
    <cellStyle name="Title 2 2" xfId="833"/>
    <cellStyle name="Title 2 3" xfId="6728"/>
    <cellStyle name="Title 2 4" xfId="6727"/>
    <cellStyle name="Title 2 5" xfId="6729"/>
    <cellStyle name="Title 2 6" xfId="7136"/>
    <cellStyle name="Title 2 7" xfId="7558"/>
    <cellStyle name="Title 2 8" xfId="7111"/>
    <cellStyle name="Title 2 9" xfId="7256"/>
    <cellStyle name="Title 3" xfId="832"/>
    <cellStyle name="Title 4" xfId="6726"/>
    <cellStyle name="Title 5" xfId="6902"/>
    <cellStyle name="Title 6" xfId="7044"/>
    <cellStyle name="Title 7" xfId="6743"/>
    <cellStyle name="Title 8" xfId="7301"/>
    <cellStyle name="Title 9" xfId="6944"/>
    <cellStyle name="Title: Major" xfId="12090"/>
    <cellStyle name="Title: Minor" xfId="12091"/>
    <cellStyle name="Title: Worksheet" xfId="12092"/>
    <cellStyle name="Titles" xfId="160"/>
    <cellStyle name="Titles 2" xfId="688"/>
    <cellStyle name="Titles 3" xfId="689"/>
    <cellStyle name="Titles 4" xfId="12097"/>
    <cellStyle name="Total 10" xfId="1248"/>
    <cellStyle name="Total 10 10" xfId="7115"/>
    <cellStyle name="Total 10 11" xfId="7687"/>
    <cellStyle name="Total 10 12" xfId="7671"/>
    <cellStyle name="Total 10 2" xfId="1382"/>
    <cellStyle name="Total 10 3" xfId="6789"/>
    <cellStyle name="Total 10 4" xfId="6709"/>
    <cellStyle name="Total 10 5" xfId="6996"/>
    <cellStyle name="Total 10 6" xfId="7149"/>
    <cellStyle name="Total 10 7" xfId="7696"/>
    <cellStyle name="Total 10 8" xfId="7453"/>
    <cellStyle name="Total 10 9" xfId="7463"/>
    <cellStyle name="Total 11" xfId="1246"/>
    <cellStyle name="Total 11 10" xfId="6849"/>
    <cellStyle name="Total 11 11" xfId="7450"/>
    <cellStyle name="Total 11 12" xfId="7854"/>
    <cellStyle name="Total 11 2" xfId="1391"/>
    <cellStyle name="Total 11 3" xfId="6792"/>
    <cellStyle name="Total 11 4" xfId="6707"/>
    <cellStyle name="Total 11 5" xfId="7046"/>
    <cellStyle name="Total 11 6" xfId="7433"/>
    <cellStyle name="Total 11 7" xfId="7269"/>
    <cellStyle name="Total 11 8" xfId="7432"/>
    <cellStyle name="Total 11 9" xfId="7421"/>
    <cellStyle name="Total 12" xfId="1244"/>
    <cellStyle name="Total 12 10" xfId="7178"/>
    <cellStyle name="Total 12 11" xfId="6958"/>
    <cellStyle name="Total 12 12" xfId="6783"/>
    <cellStyle name="Total 12 2" xfId="1400"/>
    <cellStyle name="Total 12 3" xfId="6796"/>
    <cellStyle name="Total 12 4" xfId="6702"/>
    <cellStyle name="Total 12 5" xfId="7309"/>
    <cellStyle name="Total 12 6" xfId="7550"/>
    <cellStyle name="Total 12 7" xfId="7546"/>
    <cellStyle name="Total 12 8" xfId="7305"/>
    <cellStyle name="Total 12 9" xfId="7280"/>
    <cellStyle name="Total 13" xfId="1237"/>
    <cellStyle name="Total 13 10" xfId="7238"/>
    <cellStyle name="Total 13 11" xfId="7794"/>
    <cellStyle name="Total 13 12" xfId="7646"/>
    <cellStyle name="Total 13 2" xfId="1409"/>
    <cellStyle name="Total 13 3" xfId="6798"/>
    <cellStyle name="Total 13 4" xfId="6699"/>
    <cellStyle name="Total 13 5" xfId="6840"/>
    <cellStyle name="Total 13 6" xfId="7398"/>
    <cellStyle name="Total 13 7" xfId="7595"/>
    <cellStyle name="Total 13 8" xfId="7332"/>
    <cellStyle name="Total 13 9" xfId="7187"/>
    <cellStyle name="Total 14" xfId="1234"/>
    <cellStyle name="Total 14 10" xfId="7767"/>
    <cellStyle name="Total 14 11" xfId="7257"/>
    <cellStyle name="Total 14 12" xfId="7844"/>
    <cellStyle name="Total 14 2" xfId="1418"/>
    <cellStyle name="Total 14 3" xfId="6801"/>
    <cellStyle name="Total 14 4" xfId="6696"/>
    <cellStyle name="Total 14 5" xfId="6848"/>
    <cellStyle name="Total 14 6" xfId="7627"/>
    <cellStyle name="Total 14 7" xfId="6771"/>
    <cellStyle name="Total 14 8" xfId="1084"/>
    <cellStyle name="Total 14 9" xfId="7291"/>
    <cellStyle name="Total 15" xfId="1233"/>
    <cellStyle name="Total 15 10" xfId="7648"/>
    <cellStyle name="Total 15 11" xfId="6892"/>
    <cellStyle name="Total 15 12" xfId="7099"/>
    <cellStyle name="Total 15 2" xfId="1427"/>
    <cellStyle name="Total 15 3" xfId="6804"/>
    <cellStyle name="Total 15 4" xfId="7057"/>
    <cellStyle name="Total 15 5" xfId="6831"/>
    <cellStyle name="Total 15 6" xfId="7661"/>
    <cellStyle name="Total 15 7" xfId="7404"/>
    <cellStyle name="Total 15 8" xfId="7748"/>
    <cellStyle name="Total 15 9" xfId="7649"/>
    <cellStyle name="Total 16" xfId="1230"/>
    <cellStyle name="Total 16 10" xfId="7262"/>
    <cellStyle name="Total 16 11" xfId="7456"/>
    <cellStyle name="Total 16 12" xfId="7726"/>
    <cellStyle name="Total 16 2" xfId="1436"/>
    <cellStyle name="Total 16 3" xfId="6806"/>
    <cellStyle name="Total 16 4" xfId="7494"/>
    <cellStyle name="Total 16 5" xfId="7253"/>
    <cellStyle name="Total 16 6" xfId="7531"/>
    <cellStyle name="Total 16 7" xfId="6929"/>
    <cellStyle name="Total 16 8" xfId="7442"/>
    <cellStyle name="Total 16 9" xfId="7665"/>
    <cellStyle name="Total 17" xfId="1229"/>
    <cellStyle name="Total 17 10" xfId="7319"/>
    <cellStyle name="Total 17 11" xfId="7189"/>
    <cellStyle name="Total 17 12" xfId="7764"/>
    <cellStyle name="Total 17 2" xfId="1445"/>
    <cellStyle name="Total 17 3" xfId="6811"/>
    <cellStyle name="Total 17 4" xfId="7239"/>
    <cellStyle name="Total 17 5" xfId="7686"/>
    <cellStyle name="Total 17 6" xfId="7740"/>
    <cellStyle name="Total 17 7" xfId="6964"/>
    <cellStyle name="Total 17 8" xfId="7295"/>
    <cellStyle name="Total 17 9" xfId="7822"/>
    <cellStyle name="Total 18" xfId="1225"/>
    <cellStyle name="Total 18 10" xfId="7861"/>
    <cellStyle name="Total 18 11" xfId="7878"/>
    <cellStyle name="Total 18 12" xfId="7894"/>
    <cellStyle name="Total 18 2" xfId="1454"/>
    <cellStyle name="Total 18 3" xfId="6814"/>
    <cellStyle name="Total 18 4" xfId="7702"/>
    <cellStyle name="Total 18 5" xfId="7731"/>
    <cellStyle name="Total 18 6" xfId="7629"/>
    <cellStyle name="Total 18 7" xfId="6946"/>
    <cellStyle name="Total 18 8" xfId="7820"/>
    <cellStyle name="Total 18 9" xfId="7557"/>
    <cellStyle name="Total 19" xfId="1217"/>
    <cellStyle name="Total 19 10" xfId="7548"/>
    <cellStyle name="Total 19 11" xfId="7315"/>
    <cellStyle name="Total 19 12" xfId="6748"/>
    <cellStyle name="Total 19 2" xfId="1463"/>
    <cellStyle name="Total 19 3" xfId="6817"/>
    <cellStyle name="Total 19 4" xfId="7586"/>
    <cellStyle name="Total 19 5" xfId="7659"/>
    <cellStyle name="Total 19 6" xfId="6816"/>
    <cellStyle name="Total 19 7" xfId="7011"/>
    <cellStyle name="Total 19 8" xfId="7541"/>
    <cellStyle name="Total 19 9" xfId="7480"/>
    <cellStyle name="Total 2" xfId="690"/>
    <cellStyle name="Total 2 10" xfId="6755"/>
    <cellStyle name="Total 2 10 2" xfId="8771"/>
    <cellStyle name="Total 2 10 2 2" xfId="11192"/>
    <cellStyle name="Total 2 10 3" xfId="8744"/>
    <cellStyle name="Total 2 11" xfId="7170"/>
    <cellStyle name="Total 2 11 2" xfId="8802"/>
    <cellStyle name="Total 2 11 2 2" xfId="11219"/>
    <cellStyle name="Total 2 11 3" xfId="8715"/>
    <cellStyle name="Total 2 12" xfId="7338"/>
    <cellStyle name="Total 2 12 2" xfId="8810"/>
    <cellStyle name="Total 2 12 2 2" xfId="11226"/>
    <cellStyle name="Total 2 12 3" xfId="8663"/>
    <cellStyle name="Total 2 13" xfId="7473"/>
    <cellStyle name="Total 2 13 2" xfId="8825"/>
    <cellStyle name="Total 2 13 2 2" xfId="11240"/>
    <cellStyle name="Total 2 13 3" xfId="8763"/>
    <cellStyle name="Total 2 14" xfId="7799"/>
    <cellStyle name="Total 2 14 2" xfId="8838"/>
    <cellStyle name="Total 2 14 2 2" xfId="11251"/>
    <cellStyle name="Total 2 14 3" xfId="9339"/>
    <cellStyle name="Total 2 15" xfId="7203"/>
    <cellStyle name="Total 2 15 2" xfId="8805"/>
    <cellStyle name="Total 2 15 2 2" xfId="11221"/>
    <cellStyle name="Total 2 15 3" xfId="8746"/>
    <cellStyle name="Total 2 16" xfId="1274"/>
    <cellStyle name="Total 2 17" xfId="9981"/>
    <cellStyle name="Total 2 2" xfId="817"/>
    <cellStyle name="Total 2 2 10" xfId="7138"/>
    <cellStyle name="Total 2 2 11" xfId="7181"/>
    <cellStyle name="Total 2 2 12" xfId="6976"/>
    <cellStyle name="Total 2 2 13" xfId="7222"/>
    <cellStyle name="Total 2 2 14" xfId="7294"/>
    <cellStyle name="Total 2 2 15" xfId="988"/>
    <cellStyle name="Total 2 2 15 2" xfId="10293"/>
    <cellStyle name="Total 2 2 16" xfId="8543"/>
    <cellStyle name="Total 2 2 16 2" xfId="11044"/>
    <cellStyle name="Total 2 2 17" xfId="8787"/>
    <cellStyle name="Total 2 2 18" xfId="11849"/>
    <cellStyle name="Total 2 2 2" xfId="1120"/>
    <cellStyle name="Total 2 2 2 2" xfId="2256"/>
    <cellStyle name="Total 2 2 2 3" xfId="2492"/>
    <cellStyle name="Total 2 2 2 4" xfId="2819"/>
    <cellStyle name="Total 2 2 2 5" xfId="3932"/>
    <cellStyle name="Total 2 2 2 6" xfId="3827"/>
    <cellStyle name="Total 2 2 2 7" xfId="3805"/>
    <cellStyle name="Total 2 2 3" xfId="1836"/>
    <cellStyle name="Total 2 2 3 2" xfId="2267"/>
    <cellStyle name="Total 2 2 3 3" xfId="2503"/>
    <cellStyle name="Total 2 2 3 4" xfId="2830"/>
    <cellStyle name="Total 2 2 3 5" xfId="3945"/>
    <cellStyle name="Total 2 2 3 6" xfId="4341"/>
    <cellStyle name="Total 2 2 3 7" xfId="5245"/>
    <cellStyle name="Total 2 2 4" xfId="1873"/>
    <cellStyle name="Total 2 2 4 2" xfId="2298"/>
    <cellStyle name="Total 2 2 4 3" xfId="2533"/>
    <cellStyle name="Total 2 2 4 4" xfId="2860"/>
    <cellStyle name="Total 2 2 4 5" xfId="3979"/>
    <cellStyle name="Total 2 2 4 6" xfId="4586"/>
    <cellStyle name="Total 2 2 4 7" xfId="5441"/>
    <cellStyle name="Total 2 2 5" xfId="6770"/>
    <cellStyle name="Total 2 2 6" xfId="6824"/>
    <cellStyle name="Total 2 2 7" xfId="7152"/>
    <cellStyle name="Total 2 2 8" xfId="6866"/>
    <cellStyle name="Total 2 2 9" xfId="7028"/>
    <cellStyle name="Total 2 3" xfId="1641"/>
    <cellStyle name="Total 2 3 2" xfId="1909"/>
    <cellStyle name="Total 2 3 2 2" xfId="2333"/>
    <cellStyle name="Total 2 3 2 3" xfId="2565"/>
    <cellStyle name="Total 2 3 2 4" xfId="2892"/>
    <cellStyle name="Total 2 3 2 5" xfId="4014"/>
    <cellStyle name="Total 2 3 2 6" xfId="3830"/>
    <cellStyle name="Total 2 3 2 7" xfId="3688"/>
    <cellStyle name="Total 2 3 3" xfId="1953"/>
    <cellStyle name="Total 2 3 3 2" xfId="2375"/>
    <cellStyle name="Total 2 3 3 3" xfId="2606"/>
    <cellStyle name="Total 2 3 3 4" xfId="2933"/>
    <cellStyle name="Total 2 3 3 5" xfId="4058"/>
    <cellStyle name="Total 2 3 3 6" xfId="4350"/>
    <cellStyle name="Total 2 3 3 7" xfId="5250"/>
    <cellStyle name="Total 2 3 4" xfId="1992"/>
    <cellStyle name="Total 2 3 4 2" xfId="2413"/>
    <cellStyle name="Total 2 3 4 3" xfId="2644"/>
    <cellStyle name="Total 2 3 4 4" xfId="2971"/>
    <cellStyle name="Total 2 3 4 5" xfId="4096"/>
    <cellStyle name="Total 2 3 4 6" xfId="4558"/>
    <cellStyle name="Total 2 3 4 7" xfId="5422"/>
    <cellStyle name="Total 2 4" xfId="1685"/>
    <cellStyle name="Total 2 4 2" xfId="1931"/>
    <cellStyle name="Total 2 4 2 2" xfId="2354"/>
    <cellStyle name="Total 2 4 2 3" xfId="2586"/>
    <cellStyle name="Total 2 4 2 4" xfId="2913"/>
    <cellStyle name="Total 2 4 2 5" xfId="4036"/>
    <cellStyle name="Total 2 4 2 6" xfId="4852"/>
    <cellStyle name="Total 2 4 2 7" xfId="5664"/>
    <cellStyle name="Total 2 4 3" xfId="1974"/>
    <cellStyle name="Total 2 4 3 2" xfId="2396"/>
    <cellStyle name="Total 2 4 3 3" xfId="2627"/>
    <cellStyle name="Total 2 4 3 4" xfId="2954"/>
    <cellStyle name="Total 2 4 3 5" xfId="4079"/>
    <cellStyle name="Total 2 4 3 6" xfId="3392"/>
    <cellStyle name="Total 2 4 3 7" xfId="4804"/>
    <cellStyle name="Total 2 4 4" xfId="2009"/>
    <cellStyle name="Total 2 4 4 2" xfId="2430"/>
    <cellStyle name="Total 2 4 4 3" xfId="2661"/>
    <cellStyle name="Total 2 4 4 4" xfId="2988"/>
    <cellStyle name="Total 2 4 4 5" xfId="4113"/>
    <cellStyle name="Total 2 4 4 6" xfId="3770"/>
    <cellStyle name="Total 2 4 4 7" xfId="4839"/>
    <cellStyle name="Total 2 5" xfId="1663"/>
    <cellStyle name="Total 2 6" xfId="6731"/>
    <cellStyle name="Total 2 6 2" xfId="8767"/>
    <cellStyle name="Total 2 6 2 2" xfId="11188"/>
    <cellStyle name="Total 2 6 3" xfId="8745"/>
    <cellStyle name="Total 2 7" xfId="6858"/>
    <cellStyle name="Total 2 7 2" xfId="8778"/>
    <cellStyle name="Total 2 7 2 2" xfId="11197"/>
    <cellStyle name="Total 2 7 3" xfId="8836"/>
    <cellStyle name="Total 2 8" xfId="7471"/>
    <cellStyle name="Total 2 8 2" xfId="8824"/>
    <cellStyle name="Total 2 8 2 2" xfId="11239"/>
    <cellStyle name="Total 2 8 3" xfId="8813"/>
    <cellStyle name="Total 2 9" xfId="7427"/>
    <cellStyle name="Total 2 9 2" xfId="8821"/>
    <cellStyle name="Total 2 9 2 2" xfId="11236"/>
    <cellStyle name="Total 2 9 3" xfId="8550"/>
    <cellStyle name="Total 20" xfId="1215"/>
    <cellStyle name="Total 20 10" xfId="7539"/>
    <cellStyle name="Total 20 11" xfId="6911"/>
    <cellStyle name="Total 20 12" xfId="7760"/>
    <cellStyle name="Total 20 2" xfId="1472"/>
    <cellStyle name="Total 20 3" xfId="6819"/>
    <cellStyle name="Total 20 4" xfId="7547"/>
    <cellStyle name="Total 20 5" xfId="7174"/>
    <cellStyle name="Total 20 6" xfId="7575"/>
    <cellStyle name="Total 20 7" xfId="7655"/>
    <cellStyle name="Total 20 8" xfId="6876"/>
    <cellStyle name="Total 20 9" xfId="7034"/>
    <cellStyle name="Total 21" xfId="1214"/>
    <cellStyle name="Total 21 10" xfId="7675"/>
    <cellStyle name="Total 21 11" xfId="7832"/>
    <cellStyle name="Total 21 12" xfId="7382"/>
    <cellStyle name="Total 21 2" xfId="1481"/>
    <cellStyle name="Total 21 3" xfId="6822"/>
    <cellStyle name="Total 21 4" xfId="7167"/>
    <cellStyle name="Total 21 5" xfId="7092"/>
    <cellStyle name="Total 21 6" xfId="7001"/>
    <cellStyle name="Total 21 7" xfId="6951"/>
    <cellStyle name="Total 21 8" xfId="7656"/>
    <cellStyle name="Total 21 9" xfId="7504"/>
    <cellStyle name="Total 22" xfId="1213"/>
    <cellStyle name="Total 22 10" xfId="7705"/>
    <cellStyle name="Total 22 11" xfId="7871"/>
    <cellStyle name="Total 22 12" xfId="7887"/>
    <cellStyle name="Total 22 2" xfId="1490"/>
    <cellStyle name="Total 22 3" xfId="6825"/>
    <cellStyle name="Total 22 4" xfId="6966"/>
    <cellStyle name="Total 22 5" xfId="7716"/>
    <cellStyle name="Total 22 6" xfId="6943"/>
    <cellStyle name="Total 22 7" xfId="7777"/>
    <cellStyle name="Total 22 8" xfId="7808"/>
    <cellStyle name="Total 22 9" xfId="6923"/>
    <cellStyle name="Total 23" xfId="1205"/>
    <cellStyle name="Total 24" xfId="1190"/>
    <cellStyle name="Total 25" xfId="1186"/>
    <cellStyle name="Total 26" xfId="831"/>
    <cellStyle name="Total 26 10" xfId="7859"/>
    <cellStyle name="Total 26 11" xfId="7877"/>
    <cellStyle name="Total 26 12" xfId="7893"/>
    <cellStyle name="Total 26 2" xfId="1525"/>
    <cellStyle name="Total 26 3" xfId="6833"/>
    <cellStyle name="Total 26 4" xfId="7698"/>
    <cellStyle name="Total 26 5" xfId="7725"/>
    <cellStyle name="Total 26 6" xfId="7135"/>
    <cellStyle name="Total 26 7" xfId="7148"/>
    <cellStyle name="Total 26 8" xfId="7817"/>
    <cellStyle name="Total 26 9" xfId="6984"/>
    <cellStyle name="Total 27" xfId="1534"/>
    <cellStyle name="Total 28" xfId="1543"/>
    <cellStyle name="Total 29" xfId="1552"/>
    <cellStyle name="Total 3" xfId="691"/>
    <cellStyle name="Total 3 10" xfId="6883"/>
    <cellStyle name="Total 3 10 2" xfId="8782"/>
    <cellStyle name="Total 3 10 2 2" xfId="11201"/>
    <cellStyle name="Total 3 10 3" xfId="8749"/>
    <cellStyle name="Total 3 11" xfId="7694"/>
    <cellStyle name="Total 3 11 2" xfId="8834"/>
    <cellStyle name="Total 3 11 2 2" xfId="11249"/>
    <cellStyle name="Total 3 11 3" xfId="8658"/>
    <cellStyle name="Total 3 12" xfId="6752"/>
    <cellStyle name="Total 3 12 2" xfId="8769"/>
    <cellStyle name="Total 3 12 2 2" xfId="11190"/>
    <cellStyle name="Total 3 12 3" xfId="8727"/>
    <cellStyle name="Total 3 13" xfId="7412"/>
    <cellStyle name="Total 3 13 2" xfId="8819"/>
    <cellStyle name="Total 3 13 2 2" xfId="11234"/>
    <cellStyle name="Total 3 13 3" xfId="8675"/>
    <cellStyle name="Total 3 14" xfId="6754"/>
    <cellStyle name="Total 3 14 2" xfId="8770"/>
    <cellStyle name="Total 3 14 2 2" xfId="11191"/>
    <cellStyle name="Total 3 14 3" xfId="8644"/>
    <cellStyle name="Total 3 15" xfId="7000"/>
    <cellStyle name="Total 3 15 2" xfId="8790"/>
    <cellStyle name="Total 3 15 2 2" xfId="11207"/>
    <cellStyle name="Total 3 15 3" xfId="8720"/>
    <cellStyle name="Total 3 2" xfId="818"/>
    <cellStyle name="Total 3 2 10" xfId="7486"/>
    <cellStyle name="Total 3 2 11" xfId="7073"/>
    <cellStyle name="Total 3 2 12" xfId="6777"/>
    <cellStyle name="Total 3 2 13" xfId="799"/>
    <cellStyle name="Total 3 2 13 2" xfId="10279"/>
    <cellStyle name="Total 3 2 14" xfId="8544"/>
    <cellStyle name="Total 3 2 14 2" xfId="11045"/>
    <cellStyle name="Total 3 2 15" xfId="8835"/>
    <cellStyle name="Total 3 2 2" xfId="1326"/>
    <cellStyle name="Total 3 2 3" xfId="6774"/>
    <cellStyle name="Total 3 2 4" xfId="6795"/>
    <cellStyle name="Total 3 2 5" xfId="6703"/>
    <cellStyle name="Total 3 2 6" xfId="7281"/>
    <cellStyle name="Total 3 2 7" xfId="7360"/>
    <cellStyle name="Total 3 2 8" xfId="7075"/>
    <cellStyle name="Total 3 2 9" xfId="7124"/>
    <cellStyle name="Total 3 3" xfId="1651"/>
    <cellStyle name="Total 3 4" xfId="1698"/>
    <cellStyle name="Total 3 5" xfId="1709"/>
    <cellStyle name="Total 3 6" xfId="6732"/>
    <cellStyle name="Total 3 6 2" xfId="8768"/>
    <cellStyle name="Total 3 6 2 2" xfId="11189"/>
    <cellStyle name="Total 3 6 3" xfId="8731"/>
    <cellStyle name="Total 3 7" xfId="6757"/>
    <cellStyle name="Total 3 7 2" xfId="8772"/>
    <cellStyle name="Total 3 7 2 2" xfId="11193"/>
    <cellStyle name="Total 3 7 3" xfId="8708"/>
    <cellStyle name="Total 3 8" xfId="6904"/>
    <cellStyle name="Total 3 8 2" xfId="8783"/>
    <cellStyle name="Total 3 8 2 2" xfId="11202"/>
    <cellStyle name="Total 3 8 3" xfId="8734"/>
    <cellStyle name="Total 3 9" xfId="7043"/>
    <cellStyle name="Total 3 9 2" xfId="8794"/>
    <cellStyle name="Total 3 9 2 2" xfId="11211"/>
    <cellStyle name="Total 3 9 3" xfId="8742"/>
    <cellStyle name="Total 30" xfId="1561"/>
    <cellStyle name="Total 31" xfId="1570"/>
    <cellStyle name="Total 32" xfId="1579"/>
    <cellStyle name="Total 33" xfId="1588"/>
    <cellStyle name="Total 34" xfId="1596"/>
    <cellStyle name="Total 35" xfId="1603"/>
    <cellStyle name="Total 36" xfId="1609"/>
    <cellStyle name="Total 37" xfId="1615"/>
    <cellStyle name="Total 38" xfId="1621"/>
    <cellStyle name="Total 39" xfId="1624"/>
    <cellStyle name="Total 4" xfId="703"/>
    <cellStyle name="Total 4 10" xfId="2078"/>
    <cellStyle name="Total 4 11" xfId="2066"/>
    <cellStyle name="Total 4 12" xfId="2704"/>
    <cellStyle name="Total 4 13" xfId="3489"/>
    <cellStyle name="Total 4 14" xfId="3744"/>
    <cellStyle name="Total 4 15" xfId="4581"/>
    <cellStyle name="Total 4 16" xfId="6733"/>
    <cellStyle name="Total 4 17" xfId="6725"/>
    <cellStyle name="Total 4 18" xfId="6972"/>
    <cellStyle name="Total 4 19" xfId="7788"/>
    <cellStyle name="Total 4 2" xfId="841"/>
    <cellStyle name="Total 4 20" xfId="7536"/>
    <cellStyle name="Total 4 21" xfId="7336"/>
    <cellStyle name="Total 4 22" xfId="7857"/>
    <cellStyle name="Total 4 23" xfId="7218"/>
    <cellStyle name="Total 4 24" xfId="7641"/>
    <cellStyle name="Total 4 25" xfId="6949"/>
    <cellStyle name="Total 4 26" xfId="1268"/>
    <cellStyle name="Total 4 27" xfId="11796"/>
    <cellStyle name="Total 4 3" xfId="1653"/>
    <cellStyle name="Total 4 4" xfId="1701"/>
    <cellStyle name="Total 4 5" xfId="1706"/>
    <cellStyle name="Total 4 6" xfId="1718"/>
    <cellStyle name="Total 4 7" xfId="1798"/>
    <cellStyle name="Total 4 8" xfId="1828"/>
    <cellStyle name="Total 4 9" xfId="1933"/>
    <cellStyle name="Total 40" xfId="1631"/>
    <cellStyle name="Total 40 2" xfId="1900"/>
    <cellStyle name="Total 40 2 2" xfId="2323"/>
    <cellStyle name="Total 40 2 3" xfId="2555"/>
    <cellStyle name="Total 40 2 4" xfId="2882"/>
    <cellStyle name="Total 40 2 5" xfId="4004"/>
    <cellStyle name="Total 40 2 6" xfId="4800"/>
    <cellStyle name="Total 40 2 7" xfId="5631"/>
    <cellStyle name="Total 40 3" xfId="1943"/>
    <cellStyle name="Total 40 3 2" xfId="2365"/>
    <cellStyle name="Total 40 3 3" xfId="2596"/>
    <cellStyle name="Total 40 3 4" xfId="2923"/>
    <cellStyle name="Total 40 3 5" xfId="4048"/>
    <cellStyle name="Total 40 3 6" xfId="4418"/>
    <cellStyle name="Total 40 3 7" xfId="5308"/>
    <cellStyle name="Total 40 4" xfId="1983"/>
    <cellStyle name="Total 40 4 2" xfId="2404"/>
    <cellStyle name="Total 40 4 3" xfId="2635"/>
    <cellStyle name="Total 40 4 4" xfId="2962"/>
    <cellStyle name="Total 40 4 5" xfId="4087"/>
    <cellStyle name="Total 40 4 6" xfId="3598"/>
    <cellStyle name="Total 40 4 7" xfId="4330"/>
    <cellStyle name="Total 41" xfId="1675"/>
    <cellStyle name="Total 41 2" xfId="1922"/>
    <cellStyle name="Total 41 2 2" xfId="2345"/>
    <cellStyle name="Total 41 2 3" xfId="2577"/>
    <cellStyle name="Total 41 2 4" xfId="2904"/>
    <cellStyle name="Total 41 2 5" xfId="4027"/>
    <cellStyle name="Total 41 2 6" xfId="3681"/>
    <cellStyle name="Total 41 2 7" xfId="4445"/>
    <cellStyle name="Total 41 3" xfId="1965"/>
    <cellStyle name="Total 41 3 2" xfId="2387"/>
    <cellStyle name="Total 41 3 3" xfId="2618"/>
    <cellStyle name="Total 41 3 4" xfId="2945"/>
    <cellStyle name="Total 41 3 5" xfId="4070"/>
    <cellStyle name="Total 41 3 6" xfId="3664"/>
    <cellStyle name="Total 41 3 7" xfId="3890"/>
    <cellStyle name="Total 41 4" xfId="2000"/>
    <cellStyle name="Total 41 4 2" xfId="2421"/>
    <cellStyle name="Total 41 4 3" xfId="2652"/>
    <cellStyle name="Total 41 4 4" xfId="2979"/>
    <cellStyle name="Total 41 4 5" xfId="4104"/>
    <cellStyle name="Total 41 4 6" xfId="4355"/>
    <cellStyle name="Total 41 4 7" xfId="5254"/>
    <cellStyle name="Total 42" xfId="6646"/>
    <cellStyle name="Total 43" xfId="6652"/>
    <cellStyle name="Total 44" xfId="6657"/>
    <cellStyle name="Total 45" xfId="6730"/>
    <cellStyle name="Total 46" xfId="6874"/>
    <cellStyle name="Total 47" xfId="7045"/>
    <cellStyle name="Total 48" xfId="7213"/>
    <cellStyle name="Total 49" xfId="7485"/>
    <cellStyle name="Total 5" xfId="922"/>
    <cellStyle name="Total 5 10" xfId="6764"/>
    <cellStyle name="Total 5 11" xfId="6775"/>
    <cellStyle name="Total 5 12" xfId="7142"/>
    <cellStyle name="Total 5 13" xfId="7246"/>
    <cellStyle name="Total 5 14" xfId="7631"/>
    <cellStyle name="Total 5 15" xfId="7019"/>
    <cellStyle name="Total 5 16" xfId="7768"/>
    <cellStyle name="Total 5 17" xfId="6919"/>
    <cellStyle name="Total 5 18" xfId="7692"/>
    <cellStyle name="Total 5 19" xfId="1267"/>
    <cellStyle name="Total 5 2" xfId="1017"/>
    <cellStyle name="Total 5 3" xfId="1655"/>
    <cellStyle name="Total 5 4" xfId="1703"/>
    <cellStyle name="Total 5 5" xfId="1696"/>
    <cellStyle name="Total 5 6" xfId="1814"/>
    <cellStyle name="Total 5 6 2" xfId="2247"/>
    <cellStyle name="Total 5 6 3" xfId="2483"/>
    <cellStyle name="Total 5 6 4" xfId="2810"/>
    <cellStyle name="Total 5 6 5" xfId="3923"/>
    <cellStyle name="Total 5 6 6" xfId="4877"/>
    <cellStyle name="Total 5 6 7" xfId="5677"/>
    <cellStyle name="Total 5 7" xfId="1936"/>
    <cellStyle name="Total 5 7 2" xfId="2358"/>
    <cellStyle name="Total 5 7 3" xfId="2589"/>
    <cellStyle name="Total 5 7 4" xfId="2916"/>
    <cellStyle name="Total 5 7 5" xfId="4041"/>
    <cellStyle name="Total 5 7 6" xfId="4404"/>
    <cellStyle name="Total 5 7 7" xfId="5298"/>
    <cellStyle name="Total 5 8" xfId="1978"/>
    <cellStyle name="Total 5 8 2" xfId="2399"/>
    <cellStyle name="Total 5 8 3" xfId="2630"/>
    <cellStyle name="Total 5 8 4" xfId="2957"/>
    <cellStyle name="Total 5 8 5" xfId="4082"/>
    <cellStyle name="Total 5 8 6" xfId="3389"/>
    <cellStyle name="Total 5 8 7" xfId="4437"/>
    <cellStyle name="Total 5 9" xfId="6765"/>
    <cellStyle name="Total 50" xfId="7008"/>
    <cellStyle name="Total 51" xfId="6903"/>
    <cellStyle name="Total 52" xfId="7736"/>
    <cellStyle name="Total 53" xfId="7154"/>
    <cellStyle name="Total 54" xfId="7555"/>
    <cellStyle name="Total 55" xfId="14764"/>
    <cellStyle name="Total 6" xfId="1252"/>
    <cellStyle name="Total 6 10" xfId="6888"/>
    <cellStyle name="Total 6 11" xfId="7198"/>
    <cellStyle name="Total 6 12" xfId="7272"/>
    <cellStyle name="Total 6 2" xfId="1348"/>
    <cellStyle name="Total 6 3" xfId="6778"/>
    <cellStyle name="Total 6 4" xfId="7197"/>
    <cellStyle name="Total 6 5" xfId="7066"/>
    <cellStyle name="Total 6 6" xfId="6898"/>
    <cellStyle name="Total 6 7" xfId="7528"/>
    <cellStyle name="Total 6 8" xfId="7653"/>
    <cellStyle name="Total 6 9" xfId="7737"/>
    <cellStyle name="Total 7" xfId="1251"/>
    <cellStyle name="Total 7 10" xfId="7449"/>
    <cellStyle name="Total 7 11" xfId="7318"/>
    <cellStyle name="Total 7 12" xfId="7010"/>
    <cellStyle name="Total 7 2" xfId="1356"/>
    <cellStyle name="Total 7 3" xfId="6779"/>
    <cellStyle name="Total 7 4" xfId="6884"/>
    <cellStyle name="Total 7 5" xfId="7677"/>
    <cellStyle name="Total 7 6" xfId="7559"/>
    <cellStyle name="Total 7 7" xfId="7164"/>
    <cellStyle name="Total 7 8" xfId="6710"/>
    <cellStyle name="Total 7 9" xfId="7697"/>
    <cellStyle name="Total 8" xfId="1250"/>
    <cellStyle name="Total 8 10" xfId="7112"/>
    <cellStyle name="Total 8 11" xfId="7699"/>
    <cellStyle name="Total 8 12" xfId="6803"/>
    <cellStyle name="Total 8 2" xfId="1364"/>
    <cellStyle name="Total 8 3" xfId="6782"/>
    <cellStyle name="Total 8 4" xfId="6714"/>
    <cellStyle name="Total 8 5" xfId="7232"/>
    <cellStyle name="Total 8 6" xfId="6664"/>
    <cellStyle name="Total 8 7" xfId="7351"/>
    <cellStyle name="Total 8 8" xfId="7015"/>
    <cellStyle name="Total 8 9" xfId="7510"/>
    <cellStyle name="Total 9" xfId="1249"/>
    <cellStyle name="Total 9 10" xfId="7778"/>
    <cellStyle name="Total 9 11" xfId="7102"/>
    <cellStyle name="Total 9 12" xfId="7165"/>
    <cellStyle name="Total 9 2" xfId="1373"/>
    <cellStyle name="Total 9 3" xfId="6785"/>
    <cellStyle name="Total 9 4" xfId="6712"/>
    <cellStyle name="Total 9 5" xfId="7005"/>
    <cellStyle name="Total 9 6" xfId="6747"/>
    <cellStyle name="Total 9 7" xfId="7103"/>
    <cellStyle name="Total 9 8" xfId="7727"/>
    <cellStyle name="Total 9 9" xfId="6862"/>
    <cellStyle name="Total2 - Style2" xfId="161"/>
    <cellStyle name="Total4 - Style4" xfId="12093"/>
    <cellStyle name="TotCol - Style5" xfId="1004"/>
    <cellStyle name="TotRow - Style4" xfId="1007"/>
    <cellStyle name="TotRow - Style4 2" xfId="8545"/>
    <cellStyle name="TotRow - Style4 2 2" xfId="11046"/>
    <cellStyle name="TotRow - Style4 3" xfId="8839"/>
    <cellStyle name="TRANSMISSION RELIABILITY PORTION OF PROJECT" xfId="162"/>
    <cellStyle name="Underl - Style4" xfId="163"/>
    <cellStyle name="Underl - Style4 2" xfId="9930"/>
    <cellStyle name="UNLocked" xfId="1078"/>
    <cellStyle name="UNLocked 10" xfId="1393"/>
    <cellStyle name="UNLocked 10 2" xfId="8049"/>
    <cellStyle name="UNLocked 10 2 2" xfId="10519"/>
    <cellStyle name="UNLocked 10 2 2 2" xfId="13689"/>
    <cellStyle name="UNLocked 10 2 2 3" xfId="14258"/>
    <cellStyle name="UNLocked 10 2 2 4" xfId="12169"/>
    <cellStyle name="UNLocked 10 2 3" xfId="10678"/>
    <cellStyle name="UNLocked 10 2 3 2" xfId="13733"/>
    <cellStyle name="UNLocked 10 2 3 3" xfId="14310"/>
    <cellStyle name="UNLocked 10 2 3 4" xfId="12178"/>
    <cellStyle name="UNLocked 10 2 4" xfId="10558"/>
    <cellStyle name="UNLocked 10 2 4 2" xfId="14274"/>
    <cellStyle name="UNLocked 10 2 4 3" xfId="12144"/>
    <cellStyle name="UNLocked 11" xfId="1402"/>
    <cellStyle name="UNLocked 11 2" xfId="8050"/>
    <cellStyle name="UNLocked 11 2 2" xfId="10438"/>
    <cellStyle name="UNLocked 11 2 2 2" xfId="13668"/>
    <cellStyle name="UNLocked 11 2 2 3" xfId="14232"/>
    <cellStyle name="UNLocked 11 2 2 4" xfId="13910"/>
    <cellStyle name="UNLocked 11 2 3" xfId="10581"/>
    <cellStyle name="UNLocked 11 2 3 2" xfId="13706"/>
    <cellStyle name="UNLocked 11 2 3 3" xfId="14281"/>
    <cellStyle name="UNLocked 11 2 3 4" xfId="14195"/>
    <cellStyle name="UNLocked 11 2 4" xfId="10706"/>
    <cellStyle name="UNLocked 11 2 4 2" xfId="14325"/>
    <cellStyle name="UNLocked 11 2 4 3" xfId="12176"/>
    <cellStyle name="UNLocked 12" xfId="1411"/>
    <cellStyle name="UNLocked 12 2" xfId="8051"/>
    <cellStyle name="UNLocked 12 2 2" xfId="10390"/>
    <cellStyle name="UNLocked 12 2 2 2" xfId="13659"/>
    <cellStyle name="UNLocked 12 2 2 3" xfId="14217"/>
    <cellStyle name="UNLocked 12 2 2 4" xfId="12113"/>
    <cellStyle name="UNLocked 12 2 3" xfId="10742"/>
    <cellStyle name="UNLocked 12 2 3 2" xfId="13759"/>
    <cellStyle name="UNLocked 12 2 3 3" xfId="14343"/>
    <cellStyle name="UNLocked 12 2 3 4" xfId="12172"/>
    <cellStyle name="UNLocked 12 2 4" xfId="10852"/>
    <cellStyle name="UNLocked 12 2 4 2" xfId="14379"/>
    <cellStyle name="UNLocked 12 2 4 3" xfId="12202"/>
    <cellStyle name="UNLocked 13" xfId="1420"/>
    <cellStyle name="UNLocked 13 2" xfId="8052"/>
    <cellStyle name="UNLocked 13 2 2" xfId="10580"/>
    <cellStyle name="UNLocked 13 2 2 2" xfId="13705"/>
    <cellStyle name="UNLocked 13 2 2 3" xfId="14280"/>
    <cellStyle name="UNLocked 13 2 2 4" xfId="12173"/>
    <cellStyle name="UNLocked 13 2 3" xfId="10799"/>
    <cellStyle name="UNLocked 13 2 3 2" xfId="13769"/>
    <cellStyle name="UNLocked 13 2 3 3" xfId="14356"/>
    <cellStyle name="UNLocked 13 2 3 4" xfId="12294"/>
    <cellStyle name="UNLocked 13 2 4" xfId="10669"/>
    <cellStyle name="UNLocked 13 2 4 2" xfId="14307"/>
    <cellStyle name="UNLocked 13 2 4 3" xfId="12255"/>
    <cellStyle name="UNLocked 14" xfId="1429"/>
    <cellStyle name="UNLocked 14 2" xfId="8053"/>
    <cellStyle name="UNLocked 14 2 2" xfId="10538"/>
    <cellStyle name="UNLocked 14 2 2 2" xfId="13695"/>
    <cellStyle name="UNLocked 14 2 2 3" xfId="14265"/>
    <cellStyle name="UNLocked 14 2 2 4" xfId="13049"/>
    <cellStyle name="UNLocked 14 2 3" xfId="10280"/>
    <cellStyle name="UNLocked 14 2 3 2" xfId="13632"/>
    <cellStyle name="UNLocked 14 2 3 3" xfId="14202"/>
    <cellStyle name="UNLocked 14 2 3 4" xfId="14403"/>
    <cellStyle name="UNLocked 14 2 4" xfId="10277"/>
    <cellStyle name="UNLocked 14 2 4 2" xfId="14200"/>
    <cellStyle name="UNLocked 14 2 4 3" xfId="12215"/>
    <cellStyle name="UNLocked 15" xfId="1438"/>
    <cellStyle name="UNLocked 15 2" xfId="8054"/>
    <cellStyle name="UNLocked 15 2 2" xfId="10545"/>
    <cellStyle name="UNLocked 15 2 2 2" xfId="13698"/>
    <cellStyle name="UNLocked 15 2 2 3" xfId="14268"/>
    <cellStyle name="UNLocked 15 2 2 4" xfId="12180"/>
    <cellStyle name="UNLocked 15 2 3" xfId="10512"/>
    <cellStyle name="UNLocked 15 2 3 2" xfId="13684"/>
    <cellStyle name="UNLocked 15 2 3 3" xfId="14252"/>
    <cellStyle name="UNLocked 15 2 3 4" xfId="12186"/>
    <cellStyle name="UNLocked 15 2 4" xfId="11919"/>
    <cellStyle name="UNLocked 15 2 4 2" xfId="14433"/>
    <cellStyle name="UNLocked 15 2 4 3" xfId="12209"/>
    <cellStyle name="UNLocked 16" xfId="1447"/>
    <cellStyle name="UNLocked 16 2" xfId="8055"/>
    <cellStyle name="UNLocked 16 2 2" xfId="10715"/>
    <cellStyle name="UNLocked 16 2 2 2" xfId="13748"/>
    <cellStyle name="UNLocked 16 2 2 3" xfId="14331"/>
    <cellStyle name="UNLocked 16 2 2 4" xfId="12175"/>
    <cellStyle name="UNLocked 16 2 3" xfId="10714"/>
    <cellStyle name="UNLocked 16 2 3 2" xfId="13747"/>
    <cellStyle name="UNLocked 16 2 3 3" xfId="14330"/>
    <cellStyle name="UNLocked 16 2 3 4" xfId="12251"/>
    <cellStyle name="UNLocked 16 2 4" xfId="10316"/>
    <cellStyle name="UNLocked 16 2 4 2" xfId="14210"/>
    <cellStyle name="UNLocked 16 2 4 3" xfId="12198"/>
    <cellStyle name="UNLocked 17" xfId="1456"/>
    <cellStyle name="UNLocked 17 2" xfId="8056"/>
    <cellStyle name="UNLocked 17 2 2" xfId="10688"/>
    <cellStyle name="UNLocked 17 2 2 2" xfId="13738"/>
    <cellStyle name="UNLocked 17 2 2 3" xfId="14315"/>
    <cellStyle name="UNLocked 17 2 2 4" xfId="14381"/>
    <cellStyle name="UNLocked 17 2 3" xfId="10453"/>
    <cellStyle name="UNLocked 17 2 3 2" xfId="13672"/>
    <cellStyle name="UNLocked 17 2 3 3" xfId="14236"/>
    <cellStyle name="UNLocked 17 2 3 4" xfId="14189"/>
    <cellStyle name="UNLocked 17 2 4" xfId="11930"/>
    <cellStyle name="UNLocked 17 2 4 2" xfId="14435"/>
    <cellStyle name="UNLocked 17 2 4 3" xfId="13821"/>
    <cellStyle name="UNLocked 18" xfId="1465"/>
    <cellStyle name="UNLocked 18 2" xfId="8058"/>
    <cellStyle name="UNLocked 18 2 2" xfId="10489"/>
    <cellStyle name="UNLocked 18 2 2 2" xfId="13679"/>
    <cellStyle name="UNLocked 18 2 2 3" xfId="14243"/>
    <cellStyle name="UNLocked 18 2 2 4" xfId="12141"/>
    <cellStyle name="UNLocked 18 2 3" xfId="10511"/>
    <cellStyle name="UNLocked 18 2 3 2" xfId="13683"/>
    <cellStyle name="UNLocked 18 2 3 3" xfId="14251"/>
    <cellStyle name="UNLocked 18 2 3 4" xfId="14397"/>
    <cellStyle name="UNLocked 18 2 4" xfId="10760"/>
    <cellStyle name="UNLocked 18 2 4 2" xfId="14347"/>
    <cellStyle name="UNLocked 18 2 4 3" xfId="13758"/>
    <cellStyle name="UNLocked 19" xfId="1474"/>
    <cellStyle name="UNLocked 19 2" xfId="8060"/>
    <cellStyle name="UNLocked 19 2 2" xfId="10616"/>
    <cellStyle name="UNLocked 19 2 2 2" xfId="13714"/>
    <cellStyle name="UNLocked 19 2 2 3" xfId="14291"/>
    <cellStyle name="UNLocked 19 2 2 4" xfId="14385"/>
    <cellStyle name="UNLocked 19 2 3" xfId="10498"/>
    <cellStyle name="UNLocked 19 2 3 2" xfId="13681"/>
    <cellStyle name="UNLocked 19 2 3 3" xfId="14246"/>
    <cellStyle name="UNLocked 19 2 3 4" xfId="12101"/>
    <cellStyle name="UNLocked 19 2 4" xfId="10725"/>
    <cellStyle name="UNLocked 19 2 4 2" xfId="14336"/>
    <cellStyle name="UNLocked 19 2 4 3" xfId="12111"/>
    <cellStyle name="UNLocked 2" xfId="830"/>
    <cellStyle name="UNLocked 2 2" xfId="8030"/>
    <cellStyle name="UNLocked 2 2 2" xfId="10572"/>
    <cellStyle name="UNLocked 2 2 2 2" xfId="13704"/>
    <cellStyle name="UNLocked 2 2 2 3" xfId="14278"/>
    <cellStyle name="UNLocked 2 2 2 4" xfId="14191"/>
    <cellStyle name="UNLocked 2 2 3" xfId="10650"/>
    <cellStyle name="UNLocked 2 2 3 2" xfId="13724"/>
    <cellStyle name="UNLocked 2 2 3 3" xfId="14301"/>
    <cellStyle name="UNLocked 2 2 3 4" xfId="12162"/>
    <cellStyle name="UNLocked 2 2 4" xfId="11895"/>
    <cellStyle name="UNLocked 2 2 4 2" xfId="14426"/>
    <cellStyle name="UNLocked 2 2 4 3" xfId="12150"/>
    <cellStyle name="UNLocked 20" xfId="1483"/>
    <cellStyle name="UNLocked 20 2" xfId="8062"/>
    <cellStyle name="UNLocked 20 2 2" xfId="10730"/>
    <cellStyle name="UNLocked 20 2 2 2" xfId="13755"/>
    <cellStyle name="UNLocked 20 2 2 3" xfId="14339"/>
    <cellStyle name="UNLocked 20 2 2 4" xfId="12114"/>
    <cellStyle name="UNLocked 20 2 3" xfId="10815"/>
    <cellStyle name="UNLocked 20 2 3 2" xfId="13777"/>
    <cellStyle name="UNLocked 20 2 3 3" xfId="14366"/>
    <cellStyle name="UNLocked 20 2 3 4" xfId="12187"/>
    <cellStyle name="UNLocked 20 2 4" xfId="10809"/>
    <cellStyle name="UNLocked 20 2 4 2" xfId="14361"/>
    <cellStyle name="UNLocked 20 2 4 3" xfId="12250"/>
    <cellStyle name="UNLocked 21" xfId="1492"/>
    <cellStyle name="UNLocked 21 2" xfId="8063"/>
    <cellStyle name="UNLocked 21 2 2" xfId="10697"/>
    <cellStyle name="UNLocked 21 2 2 2" xfId="13741"/>
    <cellStyle name="UNLocked 21 2 2 3" xfId="14320"/>
    <cellStyle name="UNLocked 21 2 2 4" xfId="13731"/>
    <cellStyle name="UNLocked 21 2 3" xfId="10726"/>
    <cellStyle name="UNLocked 21 2 3 2" xfId="13753"/>
    <cellStyle name="UNLocked 21 2 3 3" xfId="14337"/>
    <cellStyle name="UNLocked 21 2 3 4" xfId="12191"/>
    <cellStyle name="UNLocked 21 2 4" xfId="11744"/>
    <cellStyle name="UNLocked 21 2 4 2" xfId="14408"/>
    <cellStyle name="UNLocked 21 2 4 3" xfId="12156"/>
    <cellStyle name="UNLocked 22" xfId="1500"/>
    <cellStyle name="UNLocked 22 2" xfId="8064"/>
    <cellStyle name="UNLocked 22 2 2" xfId="10651"/>
    <cellStyle name="UNLocked 22 2 2 2" xfId="13725"/>
    <cellStyle name="UNLocked 22 2 2 3" xfId="14302"/>
    <cellStyle name="UNLocked 22 2 2 4" xfId="12216"/>
    <cellStyle name="UNLocked 22 2 3" xfId="10807"/>
    <cellStyle name="UNLocked 22 2 3 2" xfId="13771"/>
    <cellStyle name="UNLocked 22 2 3 3" xfId="14359"/>
    <cellStyle name="UNLocked 22 2 3 4" xfId="12219"/>
    <cellStyle name="UNLocked 22 2 4" xfId="10270"/>
    <cellStyle name="UNLocked 22 2 4 2" xfId="14196"/>
    <cellStyle name="UNLocked 22 2 4 3" xfId="12253"/>
    <cellStyle name="UNLocked 23" xfId="1509"/>
    <cellStyle name="UNLocked 23 2" xfId="8065"/>
    <cellStyle name="UNLocked 23 2 2" xfId="10516"/>
    <cellStyle name="UNLocked 23 2 2 2" xfId="13687"/>
    <cellStyle name="UNLocked 23 2 2 3" xfId="14255"/>
    <cellStyle name="UNLocked 23 2 2 4" xfId="12235"/>
    <cellStyle name="UNLocked 23 2 3" xfId="10354"/>
    <cellStyle name="UNLocked 23 2 3 2" xfId="13658"/>
    <cellStyle name="UNLocked 23 2 3 3" xfId="14215"/>
    <cellStyle name="UNLocked 23 2 3 4" xfId="14396"/>
    <cellStyle name="UNLocked 23 2 4" xfId="11885"/>
    <cellStyle name="UNLocked 23 2 4 2" xfId="14421"/>
    <cellStyle name="UNLocked 23 2 4 3" xfId="12143"/>
    <cellStyle name="UNLocked 24" xfId="1518"/>
    <cellStyle name="UNLocked 24 2" xfId="8066"/>
    <cellStyle name="UNLocked 24 2 2" xfId="10431"/>
    <cellStyle name="UNLocked 24 2 2 2" xfId="13667"/>
    <cellStyle name="UNLocked 24 2 2 3" xfId="14231"/>
    <cellStyle name="UNLocked 24 2 2 4" xfId="12193"/>
    <cellStyle name="UNLocked 24 2 3" xfId="10583"/>
    <cellStyle name="UNLocked 24 2 3 2" xfId="13708"/>
    <cellStyle name="UNLocked 24 2 3 3" xfId="14283"/>
    <cellStyle name="UNLocked 24 2 3 4" xfId="12248"/>
    <cellStyle name="UNLocked 24 2 4" xfId="11910"/>
    <cellStyle name="UNLocked 24 2 4 2" xfId="14431"/>
    <cellStyle name="UNLocked 24 2 4 3" xfId="13655"/>
    <cellStyle name="UNLocked 25" xfId="1527"/>
    <cellStyle name="UNLocked 25 2" xfId="8067"/>
    <cellStyle name="UNLocked 25 2 2" xfId="10636"/>
    <cellStyle name="UNLocked 25 2 2 2" xfId="13719"/>
    <cellStyle name="UNLocked 25 2 2 3" xfId="14295"/>
    <cellStyle name="UNLocked 25 2 2 4" xfId="12185"/>
    <cellStyle name="UNLocked 25 2 3" xfId="10510"/>
    <cellStyle name="UNLocked 25 2 3 2" xfId="13682"/>
    <cellStyle name="UNLocked 25 2 3 3" xfId="14250"/>
    <cellStyle name="UNLocked 25 2 3 4" xfId="12247"/>
    <cellStyle name="UNLocked 25 2 4" xfId="10403"/>
    <cellStyle name="UNLocked 25 2 4 2" xfId="14222"/>
    <cellStyle name="UNLocked 25 2 4 3" xfId="14276"/>
    <cellStyle name="UNLocked 26" xfId="1536"/>
    <cellStyle name="UNLocked 26 2" xfId="8069"/>
    <cellStyle name="UNLocked 26 2 2" xfId="10601"/>
    <cellStyle name="UNLocked 26 2 2 2" xfId="13713"/>
    <cellStyle name="UNLocked 26 2 2 3" xfId="14288"/>
    <cellStyle name="UNLocked 26 2 2 4" xfId="12213"/>
    <cellStyle name="UNLocked 26 2 3" xfId="10350"/>
    <cellStyle name="UNLocked 26 2 3 2" xfId="13657"/>
    <cellStyle name="UNLocked 26 2 3 3" xfId="14213"/>
    <cellStyle name="UNLocked 26 2 3 4" xfId="12165"/>
    <cellStyle name="UNLocked 26 2 4" xfId="10695"/>
    <cellStyle name="UNLocked 26 2 4 2" xfId="14319"/>
    <cellStyle name="UNLocked 26 2 4 3" xfId="12145"/>
    <cellStyle name="UNLocked 27" xfId="1545"/>
    <cellStyle name="UNLocked 27 2" xfId="8071"/>
    <cellStyle name="UNLocked 27 2 2" xfId="10700"/>
    <cellStyle name="UNLocked 27 2 2 2" xfId="13742"/>
    <cellStyle name="UNLocked 27 2 2 3" xfId="14321"/>
    <cellStyle name="UNLocked 27 2 2 4" xfId="14387"/>
    <cellStyle name="UNLocked 27 2 3" xfId="10731"/>
    <cellStyle name="UNLocked 27 2 3 2" xfId="13756"/>
    <cellStyle name="UNLocked 27 2 3 3" xfId="14340"/>
    <cellStyle name="UNLocked 27 2 3 4" xfId="14414"/>
    <cellStyle name="UNLocked 27 2 4" xfId="10805"/>
    <cellStyle name="UNLocked 27 2 4 2" xfId="14358"/>
    <cellStyle name="UNLocked 27 2 4 3" xfId="13825"/>
    <cellStyle name="UNLocked 28" xfId="1554"/>
    <cellStyle name="UNLocked 28 2" xfId="8072"/>
    <cellStyle name="UNLocked 28 2 2" xfId="10654"/>
    <cellStyle name="UNLocked 28 2 2 2" xfId="13726"/>
    <cellStyle name="UNLocked 28 2 2 3" xfId="14303"/>
    <cellStyle name="UNLocked 28 2 2 4" xfId="12163"/>
    <cellStyle name="UNLocked 28 2 3" xfId="10039"/>
    <cellStyle name="UNLocked 28 2 3 2" xfId="13423"/>
    <cellStyle name="UNLocked 28 2 3 3" xfId="12212"/>
    <cellStyle name="UNLocked 28 2 3 4" xfId="12218"/>
    <cellStyle name="UNLocked 28 2 4" xfId="10747"/>
    <cellStyle name="UNLocked 28 2 4 2" xfId="14345"/>
    <cellStyle name="UNLocked 28 2 4 3" xfId="14398"/>
    <cellStyle name="UNLocked 29" xfId="1563"/>
    <cellStyle name="UNLocked 29 2" xfId="8073"/>
    <cellStyle name="UNLocked 29 2 2" xfId="10517"/>
    <cellStyle name="UNLocked 29 2 2 2" xfId="13688"/>
    <cellStyle name="UNLocked 29 2 2 3" xfId="14256"/>
    <cellStyle name="UNLocked 29 2 2 4" xfId="12196"/>
    <cellStyle name="UNLocked 29 2 3" xfId="10586"/>
    <cellStyle name="UNLocked 29 2 3 2" xfId="13709"/>
    <cellStyle name="UNLocked 29 2 3 3" xfId="14284"/>
    <cellStyle name="UNLocked 29 2 3 4" xfId="14180"/>
    <cellStyle name="UNLocked 29 2 4" xfId="11900"/>
    <cellStyle name="UNLocked 29 2 4 2" xfId="14427"/>
    <cellStyle name="UNLocked 29 2 4 3" xfId="14368"/>
    <cellStyle name="UNLocked 3" xfId="829"/>
    <cellStyle name="UNLocked 3 10" xfId="2080"/>
    <cellStyle name="UNLocked 3 10 2" xfId="8123"/>
    <cellStyle name="UNLocked 3 10 2 2" xfId="10787"/>
    <cellStyle name="UNLocked 3 10 2 2 2" xfId="13767"/>
    <cellStyle name="UNLocked 3 10 2 2 3" xfId="14353"/>
    <cellStyle name="UNLocked 3 10 2 2 4" xfId="12261"/>
    <cellStyle name="UNLocked 3 10 2 3" xfId="10794"/>
    <cellStyle name="UNLocked 3 10 2 3 2" xfId="13768"/>
    <cellStyle name="UNLocked 3 10 2 3 3" xfId="14355"/>
    <cellStyle name="UNLocked 3 10 2 3 4" xfId="14394"/>
    <cellStyle name="UNLocked 3 10 2 4" xfId="10574"/>
    <cellStyle name="UNLocked 3 10 2 4 2" xfId="14279"/>
    <cellStyle name="UNLocked 3 10 2 4 3" xfId="14221"/>
    <cellStyle name="UNLocked 3 11" xfId="2064"/>
    <cellStyle name="UNLocked 3 11 2" xfId="8120"/>
    <cellStyle name="UNLocked 3 11 2 2" xfId="10838"/>
    <cellStyle name="UNLocked 3 11 2 2 2" xfId="13784"/>
    <cellStyle name="UNLocked 3 11 2 2 3" xfId="14374"/>
    <cellStyle name="UNLocked 3 11 2 2 4" xfId="12200"/>
    <cellStyle name="UNLocked 3 11 2 3" xfId="10590"/>
    <cellStyle name="UNLocked 3 11 2 3 2" xfId="13710"/>
    <cellStyle name="UNLocked 3 11 2 3 3" xfId="14285"/>
    <cellStyle name="UNLocked 3 11 2 3 4" xfId="13114"/>
    <cellStyle name="UNLocked 3 11 2 4" xfId="10518"/>
    <cellStyle name="UNLocked 3 11 2 4 2" xfId="14257"/>
    <cellStyle name="UNLocked 3 11 2 4 3" xfId="12181"/>
    <cellStyle name="UNLocked 3 12" xfId="2706"/>
    <cellStyle name="UNLocked 3 12 2" xfId="8142"/>
    <cellStyle name="UNLocked 3 12 2 2" xfId="10722"/>
    <cellStyle name="UNLocked 3 12 2 2 2" xfId="13752"/>
    <cellStyle name="UNLocked 3 12 2 2 3" xfId="14335"/>
    <cellStyle name="UNLocked 3 12 2 2 4" xfId="13419"/>
    <cellStyle name="UNLocked 3 12 2 3" xfId="10423"/>
    <cellStyle name="UNLocked 3 12 2 3 2" xfId="13664"/>
    <cellStyle name="UNLocked 3 12 2 3 3" xfId="14227"/>
    <cellStyle name="UNLocked 3 12 2 3 4" xfId="14404"/>
    <cellStyle name="UNLocked 3 12 2 4" xfId="10736"/>
    <cellStyle name="UNLocked 3 12 2 4 2" xfId="14341"/>
    <cellStyle name="UNLocked 3 12 2 4 3" xfId="12107"/>
    <cellStyle name="UNLocked 3 13" xfId="3496"/>
    <cellStyle name="UNLocked 3 13 2" xfId="8170"/>
    <cellStyle name="UNLocked 3 13 2 2" xfId="10412"/>
    <cellStyle name="UNLocked 3 13 2 2 2" xfId="13662"/>
    <cellStyle name="UNLocked 3 13 2 2 3" xfId="14223"/>
    <cellStyle name="UNLocked 3 13 2 2 4" xfId="12146"/>
    <cellStyle name="UNLocked 3 13 2 3" xfId="10773"/>
    <cellStyle name="UNLocked 3 13 2 3 2" xfId="13765"/>
    <cellStyle name="UNLocked 3 13 2 3 3" xfId="14351"/>
    <cellStyle name="UNLocked 3 13 2 3 4" xfId="12223"/>
    <cellStyle name="UNLocked 3 13 2 4" xfId="11918"/>
    <cellStyle name="UNLocked 3 13 2 4 2" xfId="14432"/>
    <cellStyle name="UNLocked 3 13 2 4 3" xfId="12188"/>
    <cellStyle name="UNLocked 3 14" xfId="3706"/>
    <cellStyle name="UNLocked 3 14 2" xfId="8178"/>
    <cellStyle name="UNLocked 3 14 2 2" xfId="10712"/>
    <cellStyle name="UNLocked 3 14 2 2 2" xfId="13745"/>
    <cellStyle name="UNLocked 3 14 2 2 3" xfId="14328"/>
    <cellStyle name="UNLocked 3 14 2 2 4" xfId="12228"/>
    <cellStyle name="UNLocked 3 14 2 3" xfId="10520"/>
    <cellStyle name="UNLocked 3 14 2 3 2" xfId="13690"/>
    <cellStyle name="UNLocked 3 14 2 3 3" xfId="14259"/>
    <cellStyle name="UNLocked 3 14 2 3 4" xfId="12259"/>
    <cellStyle name="UNLocked 3 14 2 4" xfId="11906"/>
    <cellStyle name="UNLocked 3 14 2 4 2" xfId="14430"/>
    <cellStyle name="UNLocked 3 14 2 4 3" xfId="13824"/>
    <cellStyle name="UNLocked 3 15" xfId="3569"/>
    <cellStyle name="UNLocked 3 15 2" xfId="8174"/>
    <cellStyle name="UNLocked 3 15 2 2" xfId="10720"/>
    <cellStyle name="UNLocked 3 15 2 2 2" xfId="13751"/>
    <cellStyle name="UNLocked 3 15 2 2 3" xfId="14334"/>
    <cellStyle name="UNLocked 3 15 2 2 4" xfId="12147"/>
    <cellStyle name="UNLocked 3 15 2 3" xfId="10315"/>
    <cellStyle name="UNLocked 3 15 2 3 2" xfId="13641"/>
    <cellStyle name="UNLocked 3 15 2 3 3" xfId="14209"/>
    <cellStyle name="UNLocked 3 15 2 3 4" xfId="12115"/>
    <cellStyle name="UNLocked 3 15 2 4" xfId="10352"/>
    <cellStyle name="UNLocked 3 15 2 4 2" xfId="14214"/>
    <cellStyle name="UNLocked 3 15 2 4 3" xfId="12100"/>
    <cellStyle name="UNLocked 3 16" xfId="8031"/>
    <cellStyle name="UNLocked 3 16 2" xfId="10716"/>
    <cellStyle name="UNLocked 3 16 2 2" xfId="13749"/>
    <cellStyle name="UNLocked 3 16 2 3" xfId="14332"/>
    <cellStyle name="UNLocked 3 16 2 4" xfId="12199"/>
    <cellStyle name="UNLocked 3 16 3" xfId="10745"/>
    <cellStyle name="UNLocked 3 16 3 2" xfId="13760"/>
    <cellStyle name="UNLocked 3 16 3 3" xfId="14344"/>
    <cellStyle name="UNLocked 3 16 3 4" xfId="12211"/>
    <cellStyle name="UNLocked 3 16 4" xfId="11751"/>
    <cellStyle name="UNLocked 3 16 4 2" xfId="14410"/>
    <cellStyle name="UNLocked 3 16 4 3" xfId="12252"/>
    <cellStyle name="UNLocked 3 2" xfId="1140"/>
    <cellStyle name="UNLocked 3 2 2" xfId="8042"/>
    <cellStyle name="UNLocked 3 2 2 2" xfId="10457"/>
    <cellStyle name="UNLocked 3 2 2 2 2" xfId="13673"/>
    <cellStyle name="UNLocked 3 2 2 2 3" xfId="14237"/>
    <cellStyle name="UNLocked 3 2 2 2 4" xfId="12195"/>
    <cellStyle name="UNLocked 3 2 2 3" xfId="10677"/>
    <cellStyle name="UNLocked 3 2 2 3 2" xfId="13732"/>
    <cellStyle name="UNLocked 3 2 2 3 3" xfId="14309"/>
    <cellStyle name="UNLocked 3 2 2 3 4" xfId="12240"/>
    <cellStyle name="UNLocked 3 2 2 4" xfId="10793"/>
    <cellStyle name="UNLocked 3 2 2 4 2" xfId="14354"/>
    <cellStyle name="UNLocked 3 2 2 4 3" xfId="12203"/>
    <cellStyle name="UNLocked 3 3" xfId="1654"/>
    <cellStyle name="UNLocked 3 3 2" xfId="8087"/>
    <cellStyle name="UNLocked 3 3 2 2" xfId="10483"/>
    <cellStyle name="UNLocked 3 3 2 2 2" xfId="13676"/>
    <cellStyle name="UNLocked 3 3 2 2 3" xfId="14240"/>
    <cellStyle name="UNLocked 3 3 2 2 4" xfId="12177"/>
    <cellStyle name="UNLocked 3 3 2 3" xfId="10421"/>
    <cellStyle name="UNLocked 3 3 2 3 2" xfId="13663"/>
    <cellStyle name="UNLocked 3 3 2 3 3" xfId="14226"/>
    <cellStyle name="UNLocked 3 3 2 3 4" xfId="12243"/>
    <cellStyle name="UNLocked 3 3 2 4" xfId="10396"/>
    <cellStyle name="UNLocked 3 3 2 4 2" xfId="14218"/>
    <cellStyle name="UNLocked 3 3 2 4 3" xfId="12201"/>
    <cellStyle name="UNLocked 3 4" xfId="1702"/>
    <cellStyle name="UNLocked 3 4 2" xfId="8094"/>
    <cellStyle name="UNLocked 3 4 2 2" xfId="10514"/>
    <cellStyle name="UNLocked 3 4 2 2 2" xfId="13685"/>
    <cellStyle name="UNLocked 3 4 2 2 3" xfId="14253"/>
    <cellStyle name="UNLocked 3 4 2 2 4" xfId="13081"/>
    <cellStyle name="UNLocked 3 4 2 3" xfId="10276"/>
    <cellStyle name="UNLocked 3 4 2 3 2" xfId="13631"/>
    <cellStyle name="UNLocked 3 4 2 3 3" xfId="14199"/>
    <cellStyle name="UNLocked 3 4 2 3 4" xfId="12264"/>
    <cellStyle name="UNLocked 3 4 2 4" xfId="10831"/>
    <cellStyle name="UNLocked 3 4 2 4 2" xfId="14371"/>
    <cellStyle name="UNLocked 3 4 2 4 3" xfId="12221"/>
    <cellStyle name="UNLocked 3 5" xfId="1705"/>
    <cellStyle name="UNLocked 3 5 2" xfId="8095"/>
    <cellStyle name="UNLocked 3 5 2 2" xfId="10430"/>
    <cellStyle name="UNLocked 3 5 2 2 2" xfId="13666"/>
    <cellStyle name="UNLocked 3 5 2 2 3" xfId="14230"/>
    <cellStyle name="UNLocked 3 5 2 2 4" xfId="14193"/>
    <cellStyle name="UNLocked 3 5 2 3" xfId="10496"/>
    <cellStyle name="UNLocked 3 5 2 3 2" xfId="13680"/>
    <cellStyle name="UNLocked 3 5 2 3 3" xfId="14245"/>
    <cellStyle name="UNLocked 3 5 2 3 4" xfId="13822"/>
    <cellStyle name="UNLocked 3 5 2 4" xfId="10499"/>
    <cellStyle name="UNLocked 3 5 2 4 2" xfId="14247"/>
    <cellStyle name="UNLocked 3 5 2 4 3" xfId="14386"/>
    <cellStyle name="UNLocked 3 6" xfId="1720"/>
    <cellStyle name="UNLocked 3 6 2" xfId="8098"/>
    <cellStyle name="UNLocked 3 6 2 2" xfId="10599"/>
    <cellStyle name="UNLocked 3 6 2 2 2" xfId="13712"/>
    <cellStyle name="UNLocked 3 6 2 2 3" xfId="14287"/>
    <cellStyle name="UNLocked 3 6 2 2 4" xfId="12265"/>
    <cellStyle name="UNLocked 3 6 2 3" xfId="10823"/>
    <cellStyle name="UNLocked 3 6 2 3 2" xfId="13778"/>
    <cellStyle name="UNLocked 3 6 2 3 3" xfId="14367"/>
    <cellStyle name="UNLocked 3 6 2 3 4" xfId="12236"/>
    <cellStyle name="UNLocked 3 6 2 4" xfId="10707"/>
    <cellStyle name="UNLocked 3 6 2 4 2" xfId="14326"/>
    <cellStyle name="UNLocked 3 6 2 4 3" xfId="13826"/>
    <cellStyle name="UNLocked 3 7" xfId="1801"/>
    <cellStyle name="UNLocked 3 7 2" xfId="8105"/>
    <cellStyle name="UNLocked 3 7 2 2" xfId="10784"/>
    <cellStyle name="UNLocked 3 7 2 2 2" xfId="13766"/>
    <cellStyle name="UNLocked 3 7 2 2 3" xfId="14352"/>
    <cellStyle name="UNLocked 3 7 2 2 4" xfId="14388"/>
    <cellStyle name="UNLocked 3 7 2 3" xfId="10536"/>
    <cellStyle name="UNLocked 3 7 2 3 2" xfId="13694"/>
    <cellStyle name="UNLocked 3 7 2 3 3" xfId="14264"/>
    <cellStyle name="UNLocked 3 7 2 3 4" xfId="12249"/>
    <cellStyle name="UNLocked 3 7 2 4" xfId="10300"/>
    <cellStyle name="UNLocked 3 7 2 4 2" xfId="14206"/>
    <cellStyle name="UNLocked 3 7 2 4 3" xfId="14204"/>
    <cellStyle name="UNLocked 3 8" xfId="1878"/>
    <cellStyle name="UNLocked 3 8 2" xfId="8107"/>
    <cellStyle name="UNLocked 3 8 2 2" xfId="10802"/>
    <cellStyle name="UNLocked 3 8 2 2 2" xfId="13770"/>
    <cellStyle name="UNLocked 3 8 2 2 3" xfId="14357"/>
    <cellStyle name="UNLocked 3 8 2 2 4" xfId="13661"/>
    <cellStyle name="UNLocked 3 8 2 3" xfId="10664"/>
    <cellStyle name="UNLocked 3 8 2 3 2" xfId="13729"/>
    <cellStyle name="UNLocked 3 8 2 3 3" xfId="14305"/>
    <cellStyle name="UNLocked 3 8 2 3 4" xfId="14400"/>
    <cellStyle name="UNLocked 3 8 2 4" xfId="10072"/>
    <cellStyle name="UNLocked 3 8 2 4 2" xfId="12120"/>
    <cellStyle name="UNLocked 3 8 2 4 3" xfId="12226"/>
    <cellStyle name="UNLocked 3 9" xfId="1757"/>
    <cellStyle name="UNLocked 3 9 2" xfId="8102"/>
    <cellStyle name="UNLocked 3 9 2 2" xfId="10515"/>
    <cellStyle name="UNLocked 3 9 2 2 2" xfId="13686"/>
    <cellStyle name="UNLocked 3 9 2 2 3" xfId="14254"/>
    <cellStyle name="UNLocked 3 9 2 2 4" xfId="12208"/>
    <cellStyle name="UNLocked 3 9 2 3" xfId="10525"/>
    <cellStyle name="UNLocked 3 9 2 3 2" xfId="13692"/>
    <cellStyle name="UNLocked 3 9 2 3 3" xfId="14261"/>
    <cellStyle name="UNLocked 3 9 2 3 4" xfId="12166"/>
    <cellStyle name="UNLocked 3 9 2 4" xfId="11892"/>
    <cellStyle name="UNLocked 3 9 2 4 2" xfId="14423"/>
    <cellStyle name="UNLocked 3 9 2 4 3" xfId="12158"/>
    <cellStyle name="UNLocked 30" xfId="1572"/>
    <cellStyle name="UNLocked 30 2" xfId="8075"/>
    <cellStyle name="UNLocked 30 2 2" xfId="10297"/>
    <cellStyle name="UNLocked 30 2 2 2" xfId="13634"/>
    <cellStyle name="UNLocked 30 2 2 3" xfId="14205"/>
    <cellStyle name="UNLocked 30 2 2 4" xfId="12229"/>
    <cellStyle name="UNLocked 30 2 3" xfId="10666"/>
    <cellStyle name="UNLocked 30 2 3 2" xfId="13730"/>
    <cellStyle name="UNLocked 30 2 3 3" xfId="14306"/>
    <cellStyle name="UNLocked 30 2 3 4" xfId="12103"/>
    <cellStyle name="UNLocked 30 2 4" xfId="10528"/>
    <cellStyle name="UNLocked 30 2 4 2" xfId="14262"/>
    <cellStyle name="UNLocked 30 2 4 3" xfId="12234"/>
    <cellStyle name="UNLocked 31" xfId="1581"/>
    <cellStyle name="UNLocked 31 2" xfId="8076"/>
    <cellStyle name="UNLocked 31 2 2" xfId="11765"/>
    <cellStyle name="UNLocked 31 2 2 2" xfId="14184"/>
    <cellStyle name="UNLocked 31 2 2 3" xfId="14416"/>
    <cellStyle name="UNLocked 31 2 2 4" xfId="12224"/>
    <cellStyle name="UNLocked 31 2 3" xfId="10533"/>
    <cellStyle name="UNLocked 31 2 3 2" xfId="13693"/>
    <cellStyle name="UNLocked 31 2 3 3" xfId="14263"/>
    <cellStyle name="UNLocked 31 2 3 4" xfId="12140"/>
    <cellStyle name="UNLocked 31 2 4" xfId="11894"/>
    <cellStyle name="UNLocked 31 2 4 2" xfId="14425"/>
    <cellStyle name="UNLocked 31 2 4 3" xfId="12245"/>
    <cellStyle name="UNLocked 32" xfId="1590"/>
    <cellStyle name="UNLocked 32 2" xfId="8077"/>
    <cellStyle name="UNLocked 32 2 2" xfId="10830"/>
    <cellStyle name="UNLocked 32 2 2 2" xfId="13780"/>
    <cellStyle name="UNLocked 32 2 2 3" xfId="14370"/>
    <cellStyle name="UNLocked 32 2 2 4" xfId="14434"/>
    <cellStyle name="UNLocked 32 2 3" xfId="10771"/>
    <cellStyle name="UNLocked 32 2 3 2" xfId="13764"/>
    <cellStyle name="UNLocked 32 2 3 3" xfId="14350"/>
    <cellStyle name="UNLocked 32 2 3 4" xfId="12192"/>
    <cellStyle name="UNLocked 32 2 4" xfId="10602"/>
    <cellStyle name="UNLocked 32 2 4 2" xfId="14289"/>
    <cellStyle name="UNLocked 32 2 4 3" xfId="12164"/>
    <cellStyle name="UNLocked 33" xfId="1598"/>
    <cellStyle name="UNLocked 33 2" xfId="8078"/>
    <cellStyle name="UNLocked 33 2 2" xfId="10808"/>
    <cellStyle name="UNLocked 33 2 2 2" xfId="13772"/>
    <cellStyle name="UNLocked 33 2 2 3" xfId="14360"/>
    <cellStyle name="UNLocked 33 2 2 4" xfId="14391"/>
    <cellStyle name="UNLocked 33 2 3" xfId="10486"/>
    <cellStyle name="UNLocked 33 2 3 2" xfId="13677"/>
    <cellStyle name="UNLocked 33 2 3 3" xfId="14241"/>
    <cellStyle name="UNLocked 33 2 3 4" xfId="12204"/>
    <cellStyle name="UNLocked 33 2 4" xfId="10708"/>
    <cellStyle name="UNLocked 33 2 4 2" xfId="14327"/>
    <cellStyle name="UNLocked 33 2 4 3" xfId="12170"/>
    <cellStyle name="UNLocked 34" xfId="1605"/>
    <cellStyle name="UNLocked 34 2" xfId="8079"/>
    <cellStyle name="UNLocked 34 2 2" xfId="10810"/>
    <cellStyle name="UNLocked 34 2 2 2" xfId="13773"/>
    <cellStyle name="UNLocked 34 2 2 3" xfId="14362"/>
    <cellStyle name="UNLocked 34 2 2 4" xfId="13417"/>
    <cellStyle name="UNLocked 34 2 3" xfId="10813"/>
    <cellStyle name="UNLocked 34 2 3 2" xfId="13775"/>
    <cellStyle name="UNLocked 34 2 3 3" xfId="14364"/>
    <cellStyle name="UNLocked 34 2 3 4" xfId="12182"/>
    <cellStyle name="UNLocked 34 2 4" xfId="10034"/>
    <cellStyle name="UNLocked 34 2 4 2" xfId="12174"/>
    <cellStyle name="UNLocked 34 2 4 3" xfId="12217"/>
    <cellStyle name="UNLocked 35" xfId="1611"/>
    <cellStyle name="UNLocked 35 2" xfId="8080"/>
    <cellStyle name="UNLocked 35 2 2" xfId="10311"/>
    <cellStyle name="UNLocked 35 2 2 2" xfId="13639"/>
    <cellStyle name="UNLocked 35 2 2 3" xfId="14208"/>
    <cellStyle name="UNLocked 35 2 2 4" xfId="12106"/>
    <cellStyle name="UNLocked 35 2 3" xfId="10031"/>
    <cellStyle name="UNLocked 35 2 3 2" xfId="13421"/>
    <cellStyle name="UNLocked 35 2 3 3" xfId="12214"/>
    <cellStyle name="UNLocked 35 2 3 4" xfId="12628"/>
    <cellStyle name="UNLocked 35 2 4" xfId="10509"/>
    <cellStyle name="UNLocked 35 2 4 2" xfId="14249"/>
    <cellStyle name="UNLocked 35 2 4 3" xfId="12157"/>
    <cellStyle name="UNLocked 36" xfId="1617"/>
    <cellStyle name="UNLocked 36 2" xfId="8081"/>
    <cellStyle name="UNLocked 36 2 2" xfId="10683"/>
    <cellStyle name="UNLocked 36 2 2 2" xfId="13735"/>
    <cellStyle name="UNLocked 36 2 2 3" xfId="14312"/>
    <cellStyle name="UNLocked 36 2 2 4" xfId="12408"/>
    <cellStyle name="UNLocked 36 2 3" xfId="10646"/>
    <cellStyle name="UNLocked 36 2 3 2" xfId="13722"/>
    <cellStyle name="UNLocked 36 2 3 3" xfId="14299"/>
    <cellStyle name="UNLocked 36 2 3 4" xfId="12139"/>
    <cellStyle name="UNLocked 36 2 4" xfId="10671"/>
    <cellStyle name="UNLocked 36 2 4 2" xfId="14308"/>
    <cellStyle name="UNLocked 36 2 4 3" xfId="12179"/>
    <cellStyle name="UNLocked 37" xfId="1622"/>
    <cellStyle name="UNLocked 37 2" xfId="8082"/>
    <cellStyle name="UNLocked 37 2 2" xfId="10620"/>
    <cellStyle name="UNLocked 37 2 2 2" xfId="13716"/>
    <cellStyle name="UNLocked 37 2 2 3" xfId="14292"/>
    <cellStyle name="UNLocked 37 2 2 4" xfId="12257"/>
    <cellStyle name="UNLocked 37 2 3" xfId="10487"/>
    <cellStyle name="UNLocked 37 2 3 2" xfId="13678"/>
    <cellStyle name="UNLocked 37 2 3 3" xfId="14242"/>
    <cellStyle name="UNLocked 37 2 3 4" xfId="12222"/>
    <cellStyle name="UNLocked 37 2 4" xfId="10052"/>
    <cellStyle name="UNLocked 37 2 4 2" xfId="12194"/>
    <cellStyle name="UNLocked 37 2 4 3" xfId="14401"/>
    <cellStyle name="UNLocked 38" xfId="1625"/>
    <cellStyle name="UNLocked 38 2" xfId="8083"/>
    <cellStyle name="UNLocked 38 2 2" xfId="10542"/>
    <cellStyle name="UNLocked 38 2 2 2" xfId="13696"/>
    <cellStyle name="UNLocked 38 2 2 3" xfId="14266"/>
    <cellStyle name="UNLocked 38 2 2 4" xfId="13727"/>
    <cellStyle name="UNLocked 38 2 3" xfId="10625"/>
    <cellStyle name="UNLocked 38 2 3 2" xfId="13717"/>
    <cellStyle name="UNLocked 38 2 3 3" xfId="14293"/>
    <cellStyle name="UNLocked 38 2 3 4" xfId="12161"/>
    <cellStyle name="UNLocked 38 2 4" xfId="11901"/>
    <cellStyle name="UNLocked 38 2 4 2" xfId="14428"/>
    <cellStyle name="UNLocked 38 2 4 3" xfId="12237"/>
    <cellStyle name="UNLocked 39" xfId="1632"/>
    <cellStyle name="UNLocked 39 2" xfId="8085"/>
    <cellStyle name="UNLocked 39 2 2" xfId="10684"/>
    <cellStyle name="UNLocked 39 2 2 2" xfId="13736"/>
    <cellStyle name="UNLocked 39 2 2 3" xfId="14313"/>
    <cellStyle name="UNLocked 39 2 2 4" xfId="14382"/>
    <cellStyle name="UNLocked 39 2 3" xfId="10861"/>
    <cellStyle name="UNLocked 39 2 3 2" xfId="13798"/>
    <cellStyle name="UNLocked 39 2 3 3" xfId="14380"/>
    <cellStyle name="UNLocked 39 2 3 4" xfId="14192"/>
    <cellStyle name="UNLocked 39 2 4" xfId="10611"/>
    <cellStyle name="UNLocked 39 2 4 2" xfId="14290"/>
    <cellStyle name="UNLocked 39 2 4 3" xfId="12159"/>
    <cellStyle name="UNLocked 4" xfId="1130"/>
    <cellStyle name="UNLocked 4 2" xfId="8032"/>
    <cellStyle name="UNLocked 4 2 2" xfId="10689"/>
    <cellStyle name="UNLocked 4 2 2 2" xfId="13739"/>
    <cellStyle name="UNLocked 4 2 2 3" xfId="14316"/>
    <cellStyle name="UNLocked 4 2 2 4" xfId="12205"/>
    <cellStyle name="UNLocked 4 2 3" xfId="10398"/>
    <cellStyle name="UNLocked 4 2 3 2" xfId="13660"/>
    <cellStyle name="UNLocked 4 2 3 3" xfId="14219"/>
    <cellStyle name="UNLocked 4 2 3 4" xfId="12260"/>
    <cellStyle name="UNLocked 4 2 4" xfId="10504"/>
    <cellStyle name="UNLocked 4 2 4 2" xfId="14248"/>
    <cellStyle name="UNLocked 4 2 4 3" xfId="12184"/>
    <cellStyle name="UNLocked 40" xfId="1676"/>
    <cellStyle name="UNLocked 40 2" xfId="8091"/>
    <cellStyle name="UNLocked 40 2 2" xfId="10728"/>
    <cellStyle name="UNLocked 40 2 2 2" xfId="13754"/>
    <cellStyle name="UNLocked 40 2 2 3" xfId="14338"/>
    <cellStyle name="UNLocked 40 2 2 4" xfId="12124"/>
    <cellStyle name="UNLocked 40 2 3" xfId="10686"/>
    <cellStyle name="UNLocked 40 2 3 2" xfId="13737"/>
    <cellStyle name="UNLocked 40 2 3 3" xfId="14314"/>
    <cellStyle name="UNLocked 40 2 3 4" xfId="14406"/>
    <cellStyle name="UNLocked 40 2 4" xfId="11904"/>
    <cellStyle name="UNLocked 40 2 4 2" xfId="14429"/>
    <cellStyle name="UNLocked 40 2 4 3" xfId="12154"/>
    <cellStyle name="UNLocked 41" xfId="1672"/>
    <cellStyle name="UNLocked 41 2" xfId="8089"/>
    <cellStyle name="UNLocked 41 2 2" xfId="10552"/>
    <cellStyle name="UNLocked 41 2 2 2" xfId="13700"/>
    <cellStyle name="UNLocked 41 2 2 3" xfId="14272"/>
    <cellStyle name="UNLocked 41 2 2 4" xfId="12142"/>
    <cellStyle name="UNLocked 41 2 3" xfId="10476"/>
    <cellStyle name="UNLocked 41 2 3 2" xfId="13675"/>
    <cellStyle name="UNLocked 41 2 3 3" xfId="14239"/>
    <cellStyle name="UNLocked 41 2 3 4" xfId="12105"/>
    <cellStyle name="UNLocked 41 2 4" xfId="10333"/>
    <cellStyle name="UNLocked 41 2 4 2" xfId="14211"/>
    <cellStyle name="UNLocked 41 2 4 3" xfId="12254"/>
    <cellStyle name="UNLocked 42" xfId="1719"/>
    <cellStyle name="UNLocked 42 2" xfId="8097"/>
    <cellStyle name="UNLocked 42 2 2" xfId="10550"/>
    <cellStyle name="UNLocked 42 2 2 2" xfId="13699"/>
    <cellStyle name="UNLocked 42 2 2 3" xfId="14271"/>
    <cellStyle name="UNLocked 42 2 2 4" xfId="12227"/>
    <cellStyle name="UNLocked 42 2 3" xfId="10038"/>
    <cellStyle name="UNLocked 42 2 3 2" xfId="13422"/>
    <cellStyle name="UNLocked 42 2 3 3" xfId="12225"/>
    <cellStyle name="UNLocked 42 2 3 4" xfId="12112"/>
    <cellStyle name="UNLocked 42 2 4" xfId="10418"/>
    <cellStyle name="UNLocked 42 2 4 2" xfId="14225"/>
    <cellStyle name="UNLocked 42 2 4 3" xfId="12183"/>
    <cellStyle name="UNLocked 43" xfId="1799"/>
    <cellStyle name="UNLocked 43 2" xfId="8104"/>
    <cellStyle name="UNLocked 43 2 2" xfId="10274"/>
    <cellStyle name="UNLocked 43 2 2 2" xfId="13630"/>
    <cellStyle name="UNLocked 43 2 2 3" xfId="14198"/>
    <cellStyle name="UNLocked 43 2 2 4" xfId="14220"/>
    <cellStyle name="UNLocked 43 2 3" xfId="10562"/>
    <cellStyle name="UNLocked 43 2 3 2" xfId="13702"/>
    <cellStyle name="UNLocked 43 2 3 3" xfId="14275"/>
    <cellStyle name="UNLocked 43 2 3 4" xfId="12110"/>
    <cellStyle name="UNLocked 43 2 4" xfId="11933"/>
    <cellStyle name="UNLocked 43 2 4 2" xfId="14436"/>
    <cellStyle name="UNLocked 43 2 4 3" xfId="14297"/>
    <cellStyle name="UNLocked 44" xfId="1886"/>
    <cellStyle name="UNLocked 44 2" xfId="8108"/>
    <cellStyle name="UNLocked 44 2 2" xfId="10833"/>
    <cellStyle name="UNLocked 44 2 2 2" xfId="13781"/>
    <cellStyle name="UNLocked 44 2 2 3" xfId="14372"/>
    <cellStyle name="UNLocked 44 2 2 4" xfId="12742"/>
    <cellStyle name="UNLocked 44 2 3" xfId="10835"/>
    <cellStyle name="UNLocked 44 2 3 2" xfId="13782"/>
    <cellStyle name="UNLocked 44 2 3 3" xfId="14373"/>
    <cellStyle name="UNLocked 44 2 3 4" xfId="12262"/>
    <cellStyle name="UNLocked 44 2 4" xfId="10416"/>
    <cellStyle name="UNLocked 44 2 4 2" xfId="14224"/>
    <cellStyle name="UNLocked 44 2 4 3" xfId="14399"/>
    <cellStyle name="UNLocked 45" xfId="1753"/>
    <cellStyle name="UNLocked 45 2" xfId="8101"/>
    <cellStyle name="UNLocked 45 2 2" xfId="10648"/>
    <cellStyle name="UNLocked 45 2 2 2" xfId="13723"/>
    <cellStyle name="UNLocked 45 2 2 3" xfId="14300"/>
    <cellStyle name="UNLocked 45 2 2 4" xfId="12207"/>
    <cellStyle name="UNLocked 45 2 3" xfId="11768"/>
    <cellStyle name="UNLocked 45 2 3 2" xfId="14186"/>
    <cellStyle name="UNLocked 45 2 3 3" xfId="14418"/>
    <cellStyle name="UNLocked 45 2 3 4" xfId="12624"/>
    <cellStyle name="UNLocked 45 2 4" xfId="10424"/>
    <cellStyle name="UNLocked 45 2 4 2" xfId="14228"/>
    <cellStyle name="UNLocked 45 2 4 3" xfId="14393"/>
    <cellStyle name="UNLocked 46" xfId="2079"/>
    <cellStyle name="UNLocked 46 2" xfId="8122"/>
    <cellStyle name="UNLocked 46 2 2" xfId="10844"/>
    <cellStyle name="UNLocked 46 2 2 2" xfId="13788"/>
    <cellStyle name="UNLocked 46 2 2 3" xfId="14376"/>
    <cellStyle name="UNLocked 46 2 2 4" xfId="12238"/>
    <cellStyle name="UNLocked 46 2 3" xfId="10644"/>
    <cellStyle name="UNLocked 46 2 3 2" xfId="13721"/>
    <cellStyle name="UNLocked 46 2 3 3" xfId="14298"/>
    <cellStyle name="UNLocked 46 2 3 4" xfId="14402"/>
    <cellStyle name="UNLocked 46 2 4" xfId="11759"/>
    <cellStyle name="UNLocked 46 2 4 2" xfId="14413"/>
    <cellStyle name="UNLocked 46 2 4 3" xfId="12136"/>
    <cellStyle name="UNLocked 47" xfId="2065"/>
    <cellStyle name="UNLocked 47 2" xfId="8121"/>
    <cellStyle name="UNLocked 47 2 2" xfId="10846"/>
    <cellStyle name="UNLocked 47 2 2 2" xfId="13789"/>
    <cellStyle name="UNLocked 47 2 2 3" xfId="14377"/>
    <cellStyle name="UNLocked 47 2 2 4" xfId="14194"/>
    <cellStyle name="UNLocked 47 2 3" xfId="10719"/>
    <cellStyle name="UNLocked 47 2 3 2" xfId="13750"/>
    <cellStyle name="UNLocked 47 2 3 3" xfId="14333"/>
    <cellStyle name="UNLocked 47 2 3 4" xfId="14392"/>
    <cellStyle name="UNLocked 47 2 4" xfId="10546"/>
    <cellStyle name="UNLocked 47 2 4 2" xfId="14269"/>
    <cellStyle name="UNLocked 47 2 4 3" xfId="12231"/>
    <cellStyle name="UNLocked 48" xfId="2705"/>
    <cellStyle name="UNLocked 48 2" xfId="8141"/>
    <cellStyle name="UNLocked 48 2 2" xfId="10595"/>
    <cellStyle name="UNLocked 48 2 2 2" xfId="13711"/>
    <cellStyle name="UNLocked 48 2 2 3" xfId="14286"/>
    <cellStyle name="UNLocked 48 2 2 4" xfId="13746"/>
    <cellStyle name="UNLocked 48 2 3" xfId="10814"/>
    <cellStyle name="UNLocked 48 2 3 2" xfId="13776"/>
    <cellStyle name="UNLocked 48 2 3 3" xfId="14365"/>
    <cellStyle name="UNLocked 48 2 3 4" xfId="14407"/>
    <cellStyle name="UNLocked 48 2 4" xfId="10439"/>
    <cellStyle name="UNLocked 48 2 4 2" xfId="14233"/>
    <cellStyle name="UNLocked 48 2 4 3" xfId="12230"/>
    <cellStyle name="UNLocked 49" xfId="3494"/>
    <cellStyle name="UNLocked 49 2" xfId="8169"/>
    <cellStyle name="UNLocked 49 2 2" xfId="10451"/>
    <cellStyle name="UNLocked 49 2 2 2" xfId="13671"/>
    <cellStyle name="UNLocked 49 2 2 3" xfId="14235"/>
    <cellStyle name="UNLocked 49 2 2 4" xfId="13762"/>
    <cellStyle name="UNLocked 49 2 3" xfId="10440"/>
    <cellStyle name="UNLocked 49 2 3 2" xfId="13669"/>
    <cellStyle name="UNLocked 49 2 3 3" xfId="14234"/>
    <cellStyle name="UNLocked 49 2 3 4" xfId="12153"/>
    <cellStyle name="UNLocked 49 2 4" xfId="10366"/>
    <cellStyle name="UNLocked 49 2 4 2" xfId="14216"/>
    <cellStyle name="UNLocked 49 2 4 3" xfId="12256"/>
    <cellStyle name="UNLocked 5" xfId="840"/>
    <cellStyle name="UNLocked 5 2" xfId="8033"/>
    <cellStyle name="UNLocked 5 2 2" xfId="10628"/>
    <cellStyle name="UNLocked 5 2 2 2" xfId="13718"/>
    <cellStyle name="UNLocked 5 2 2 3" xfId="14294"/>
    <cellStyle name="UNLocked 5 2 2 4" xfId="12167"/>
    <cellStyle name="UNLocked 5 2 3" xfId="10343"/>
    <cellStyle name="UNLocked 5 2 3 2" xfId="13656"/>
    <cellStyle name="UNLocked 5 2 3 3" xfId="14212"/>
    <cellStyle name="UNLocked 5 2 3 4" xfId="14187"/>
    <cellStyle name="UNLocked 5 2 4" xfId="11891"/>
    <cellStyle name="UNLocked 5 2 4 2" xfId="14422"/>
    <cellStyle name="UNLocked 5 2 4 3" xfId="14384"/>
    <cellStyle name="UNLocked 50" xfId="3718"/>
    <cellStyle name="UNLocked 50 2" xfId="8179"/>
    <cellStyle name="UNLocked 50 2 2" xfId="10679"/>
    <cellStyle name="UNLocked 50 2 2 2" xfId="13734"/>
    <cellStyle name="UNLocked 50 2 2 3" xfId="14311"/>
    <cellStyle name="UNLocked 50 2 2 4" xfId="12108"/>
    <cellStyle name="UNLocked 50 2 3" xfId="10766"/>
    <cellStyle name="UNLocked 50 2 3 2" xfId="13763"/>
    <cellStyle name="UNLocked 50 2 3 3" xfId="14349"/>
    <cellStyle name="UNLocked 50 2 3 4" xfId="14182"/>
    <cellStyle name="UNLocked 50 2 4" xfId="10166"/>
    <cellStyle name="UNLocked 50 2 4 2" xfId="14190"/>
    <cellStyle name="UNLocked 50 2 4 3" xfId="12102"/>
    <cellStyle name="UNLocked 51" xfId="3532"/>
    <cellStyle name="UNLocked 51 2" xfId="8172"/>
    <cellStyle name="UNLocked 51 2 2" xfId="10557"/>
    <cellStyle name="UNLocked 51 2 2 2" xfId="13701"/>
    <cellStyle name="UNLocked 51 2 2 3" xfId="14273"/>
    <cellStyle name="UNLocked 51 2 2 4" xfId="12149"/>
    <cellStyle name="UNLocked 51 2 3" xfId="10829"/>
    <cellStyle name="UNLocked 51 2 3 2" xfId="13779"/>
    <cellStyle name="UNLocked 51 2 3 3" xfId="14369"/>
    <cellStyle name="UNLocked 51 2 3 4" xfId="12631"/>
    <cellStyle name="UNLocked 51 2 4" xfId="10713"/>
    <cellStyle name="UNLocked 51 2 4 2" xfId="14329"/>
    <cellStyle name="UNLocked 51 2 4 3" xfId="12152"/>
    <cellStyle name="UNLocked 52" xfId="6647"/>
    <cellStyle name="UNLocked 52 2" xfId="8292"/>
    <cellStyle name="UNLocked 52 2 2" xfId="10693"/>
    <cellStyle name="UNLocked 52 2 2 2" xfId="13740"/>
    <cellStyle name="UNLocked 52 2 2 3" xfId="14317"/>
    <cellStyle name="UNLocked 52 2 2 4" xfId="12635"/>
    <cellStyle name="UNLocked 52 2 3" xfId="10848"/>
    <cellStyle name="UNLocked 52 2 3 2" xfId="13790"/>
    <cellStyle name="UNLocked 52 2 3 3" xfId="14378"/>
    <cellStyle name="UNLocked 52 2 3 4" xfId="12233"/>
    <cellStyle name="UNLocked 52 2 4" xfId="10547"/>
    <cellStyle name="UNLocked 52 2 4 2" xfId="14270"/>
    <cellStyle name="UNLocked 52 2 4 3" xfId="12171"/>
    <cellStyle name="UNLocked 53" xfId="6653"/>
    <cellStyle name="UNLocked 53 2" xfId="8293"/>
    <cellStyle name="UNLocked 53 2 2" xfId="10638"/>
    <cellStyle name="UNLocked 53 2 2 2" xfId="13720"/>
    <cellStyle name="UNLocked 53 2 2 3" xfId="14296"/>
    <cellStyle name="UNLocked 53 2 2 4" xfId="14405"/>
    <cellStyle name="UNLocked 53 2 3" xfId="10843"/>
    <cellStyle name="UNLocked 53 2 3 2" xfId="13787"/>
    <cellStyle name="UNLocked 53 2 3 3" xfId="14375"/>
    <cellStyle name="UNLocked 53 2 3 4" xfId="13715"/>
    <cellStyle name="UNLocked 53 2 4" xfId="10493"/>
    <cellStyle name="UNLocked 53 2 4 2" xfId="14244"/>
    <cellStyle name="UNLocked 53 2 4 3" xfId="12190"/>
    <cellStyle name="UNLocked 54" xfId="6658"/>
    <cellStyle name="UNLocked 54 2" xfId="8294"/>
    <cellStyle name="UNLocked 54 2 2" xfId="10582"/>
    <cellStyle name="UNLocked 54 2 2 2" xfId="13707"/>
    <cellStyle name="UNLocked 54 2 2 3" xfId="14282"/>
    <cellStyle name="UNLocked 54 2 2 4" xfId="12244"/>
    <cellStyle name="UNLocked 54 2 3" xfId="10569"/>
    <cellStyle name="UNLocked 54 2 3 2" xfId="13703"/>
    <cellStyle name="UNLocked 54 2 3 3" xfId="14277"/>
    <cellStyle name="UNLocked 54 2 3 4" xfId="12210"/>
    <cellStyle name="UNLocked 54 2 4" xfId="10765"/>
    <cellStyle name="UNLocked 54 2 4 2" xfId="14348"/>
    <cellStyle name="UNLocked 54 2 4 3" xfId="12104"/>
    <cellStyle name="UNLocked 55" xfId="8029"/>
    <cellStyle name="UNLocked 55 2" xfId="10544"/>
    <cellStyle name="UNLocked 55 2 2" xfId="13697"/>
    <cellStyle name="UNLocked 55 2 3" xfId="14267"/>
    <cellStyle name="UNLocked 55 2 4" xfId="12155"/>
    <cellStyle name="UNLocked 55 3" xfId="11767"/>
    <cellStyle name="UNLocked 55 3 2" xfId="14185"/>
    <cellStyle name="UNLocked 55 3 3" xfId="14417"/>
    <cellStyle name="UNLocked 55 3 4" xfId="12258"/>
    <cellStyle name="UNLocked 55 4" xfId="10278"/>
    <cellStyle name="UNLocked 55 4 2" xfId="14201"/>
    <cellStyle name="UNLocked 55 4 3" xfId="12239"/>
    <cellStyle name="UNLocked 6" xfId="1125"/>
    <cellStyle name="UNLocked 6 2" xfId="8041"/>
    <cellStyle name="UNLocked 6 2 2" xfId="10523"/>
    <cellStyle name="UNLocked 6 2 2 2" xfId="13691"/>
    <cellStyle name="UNLocked 6 2 2 3" xfId="14260"/>
    <cellStyle name="UNLocked 6 2 2 4" xfId="12168"/>
    <cellStyle name="UNLocked 6 2 3" xfId="10471"/>
    <cellStyle name="UNLocked 6 2 3 2" xfId="13674"/>
    <cellStyle name="UNLocked 6 2 3 3" xfId="14238"/>
    <cellStyle name="UNLocked 6 2 3 4" xfId="14346"/>
    <cellStyle name="UNLocked 6 2 4" xfId="11881"/>
    <cellStyle name="UNLocked 6 2 4 2" xfId="14419"/>
    <cellStyle name="UNLocked 6 2 4 3" xfId="12241"/>
    <cellStyle name="UNLocked 7" xfId="1366"/>
    <cellStyle name="UNLocked 7 2" xfId="8046"/>
    <cellStyle name="UNLocked 7 2 2" xfId="10738"/>
    <cellStyle name="UNLocked 7 2 2 2" xfId="13757"/>
    <cellStyle name="UNLocked 7 2 2 3" xfId="14342"/>
    <cellStyle name="UNLocked 7 2 2 4" xfId="12206"/>
    <cellStyle name="UNLocked 7 2 3" xfId="10705"/>
    <cellStyle name="UNLocked 7 2 3 2" xfId="13744"/>
    <cellStyle name="UNLocked 7 2 3 3" xfId="14324"/>
    <cellStyle name="UNLocked 7 2 3 4" xfId="12151"/>
    <cellStyle name="UNLocked 7 2 4" xfId="10694"/>
    <cellStyle name="UNLocked 7 2 4 2" xfId="14318"/>
    <cellStyle name="UNLocked 7 2 4 3" xfId="12137"/>
    <cellStyle name="UNLocked 8" xfId="1375"/>
    <cellStyle name="UNLocked 8 2" xfId="8047"/>
    <cellStyle name="UNLocked 8 2 2" xfId="10704"/>
    <cellStyle name="UNLocked 8 2 2 2" xfId="13743"/>
    <cellStyle name="UNLocked 8 2 2 3" xfId="14323"/>
    <cellStyle name="UNLocked 8 2 2 4" xfId="12242"/>
    <cellStyle name="UNLocked 8 2 3" xfId="10426"/>
    <cellStyle name="UNLocked 8 2 3 2" xfId="13665"/>
    <cellStyle name="UNLocked 8 2 3 3" xfId="14229"/>
    <cellStyle name="UNLocked 8 2 3 4" xfId="12160"/>
    <cellStyle name="UNLocked 8 2 4" xfId="10703"/>
    <cellStyle name="UNLocked 8 2 4 2" xfId="14322"/>
    <cellStyle name="UNLocked 8 2 4 3" xfId="12220"/>
    <cellStyle name="UNLocked 9" xfId="1384"/>
    <cellStyle name="UNLocked 9 2" xfId="8048"/>
    <cellStyle name="UNLocked 9 2 2" xfId="10659"/>
    <cellStyle name="UNLocked 9 2 2 2" xfId="13728"/>
    <cellStyle name="UNLocked 9 2 2 3" xfId="14304"/>
    <cellStyle name="UNLocked 9 2 2 4" xfId="12331"/>
    <cellStyle name="UNLocked 9 2 3" xfId="10812"/>
    <cellStyle name="UNLocked 9 2 3 2" xfId="13774"/>
    <cellStyle name="UNLocked 9 2 3 3" xfId="14363"/>
    <cellStyle name="UNLocked 9 2 3 4" xfId="14383"/>
    <cellStyle name="UNLocked 9 2 4" xfId="11882"/>
    <cellStyle name="UNLocked 9 2 4 2" xfId="14420"/>
    <cellStyle name="UNLocked 9 2 4 3" xfId="12197"/>
    <cellStyle name="Unprot" xfId="692"/>
    <cellStyle name="Unprot$" xfId="693"/>
    <cellStyle name="Unprot$ 2" xfId="694"/>
    <cellStyle name="Unprot$ 3" xfId="695"/>
    <cellStyle name="Unprotect" xfId="696"/>
    <cellStyle name="Warning Text 10" xfId="6931"/>
    <cellStyle name="Warning Text 11" xfId="7293"/>
    <cellStyle name="Warning Text 12" xfId="7842"/>
    <cellStyle name="Warning Text 13" xfId="7684"/>
    <cellStyle name="Warning Text 2" xfId="697"/>
    <cellStyle name="Warning Text 2 10" xfId="7031"/>
    <cellStyle name="Warning Text 2 11" xfId="1327"/>
    <cellStyle name="Warning Text 2 12" xfId="7477"/>
    <cellStyle name="Warning Text 2 13" xfId="9982"/>
    <cellStyle name="Warning Text 2 2" xfId="819"/>
    <cellStyle name="Warning Text 2 2 2" xfId="1144"/>
    <cellStyle name="Warning Text 2 3" xfId="6740"/>
    <cellStyle name="Warning Text 2 4" xfId="6937"/>
    <cellStyle name="Warning Text 2 5" xfId="7113"/>
    <cellStyle name="Warning Text 2 6" xfId="7201"/>
    <cellStyle name="Warning Text 2 7" xfId="7380"/>
    <cellStyle name="Warning Text 2 8" xfId="7183"/>
    <cellStyle name="Warning Text 2 9" xfId="7623"/>
    <cellStyle name="Warning Text 3" xfId="820"/>
    <cellStyle name="Warning Text 3 2" xfId="828"/>
    <cellStyle name="Warning Text 4" xfId="700"/>
    <cellStyle name="Warning Text 4 2" xfId="6739"/>
    <cellStyle name="Warning Text 4 3" xfId="11793"/>
    <cellStyle name="Warning Text 5" xfId="7059"/>
    <cellStyle name="Warning Text 6" xfId="6821"/>
    <cellStyle name="Warning Text 7" xfId="7603"/>
    <cellStyle name="Warning Text 8" xfId="7718"/>
    <cellStyle name="Warning Text 9" xfId="6952"/>
  </cellStyles>
  <dxfs count="88">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209550</xdr:colOff>
      <xdr:row>16</xdr:row>
      <xdr:rowOff>123825</xdr:rowOff>
    </xdr:from>
    <xdr:to>
      <xdr:col>8</xdr:col>
      <xdr:colOff>733426</xdr:colOff>
      <xdr:row>23</xdr:row>
      <xdr:rowOff>57150</xdr:rowOff>
    </xdr:to>
    <xdr:sp macro="" textlink="">
      <xdr:nvSpPr>
        <xdr:cNvPr id="2" name="Text 12"/>
        <xdr:cNvSpPr txBox="1">
          <a:spLocks noChangeArrowheads="1"/>
        </xdr:cNvSpPr>
      </xdr:nvSpPr>
      <xdr:spPr bwMode="auto">
        <a:xfrm>
          <a:off x="857250" y="2724150"/>
          <a:ext cx="7038976" cy="1066800"/>
        </a:xfrm>
        <a:prstGeom prst="rect">
          <a:avLst/>
        </a:prstGeom>
        <a:solidFill>
          <a:srgbClr val="FFFFFF"/>
        </a:solidFill>
        <a:ln w="1">
          <a:noFill/>
          <a:miter lim="800000"/>
          <a:headEnd/>
          <a:tailEnd/>
        </a:ln>
      </xdr:spPr>
      <xdr:txBody>
        <a:bodyPr vertOverflow="clip" wrap="square" lIns="27432" tIns="22860" rIns="0" bIns="0" anchor="t" upright="1"/>
        <a:lstStyle/>
        <a:p>
          <a:pPr rtl="0" eaLnBrk="1" fontAlgn="auto" latinLnBrk="0" hangingPunct="1"/>
          <a:r>
            <a:rPr lang="en-US" sz="1100" b="0" i="0" baseline="0">
              <a:effectLst/>
              <a:latin typeface="+mn-lt"/>
              <a:ea typeface="+mn-ea"/>
              <a:cs typeface="+mn-cs"/>
            </a:rPr>
            <a:t>This restating adjustment normalizes residential revenues in the test period by comparing actual sales to temperature normalized sales.  The commercial class has not been temperature normalized consistent with the Commission ruling in Docket No. UE-100749.  Weather normalization reflects weather or temperature patterns which can be measurably different than normal, defined as the average weather over a 20-year rolling time period (currently 1991 to 2010). The time period will be updated annually, dropping off the first year and adding the most recent.</a:t>
          </a:r>
          <a:endParaRPr lang="en-US" sz="1200">
            <a:effectLst/>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200025</xdr:colOff>
      <xdr:row>55</xdr:row>
      <xdr:rowOff>0</xdr:rowOff>
    </xdr:from>
    <xdr:ext cx="6734175" cy="447675"/>
    <xdr:sp macro="" textlink="">
      <xdr:nvSpPr>
        <xdr:cNvPr id="2" name="TextBox 1"/>
        <xdr:cNvSpPr txBox="1"/>
      </xdr:nvSpPr>
      <xdr:spPr>
        <a:xfrm>
          <a:off x="361950" y="8601075"/>
          <a:ext cx="673417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1100"/>
        </a:p>
      </xdr:txBody>
    </xdr:sp>
    <xdr:clientData/>
  </xdr:oneCellAnchor>
  <xdr:twoCellAnchor>
    <xdr:from>
      <xdr:col>1</xdr:col>
      <xdr:colOff>142874</xdr:colOff>
      <xdr:row>54</xdr:row>
      <xdr:rowOff>57151</xdr:rowOff>
    </xdr:from>
    <xdr:to>
      <xdr:col>8</xdr:col>
      <xdr:colOff>923924</xdr:colOff>
      <xdr:row>57</xdr:row>
      <xdr:rowOff>95250</xdr:rowOff>
    </xdr:to>
    <xdr:sp macro="" textlink="">
      <xdr:nvSpPr>
        <xdr:cNvPr id="3" name="TextBox 2"/>
        <xdr:cNvSpPr txBox="1"/>
      </xdr:nvSpPr>
      <xdr:spPr>
        <a:xfrm>
          <a:off x="790574" y="8820151"/>
          <a:ext cx="8448675" cy="523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The Company has several labor groups, each with different effective contract renewal dates.  This pro forma adjustment recognizes increases that have occurred, or will occur through December 2011.  See page 4.3.1 for more information on how this adjustment was calculated.</a:t>
          </a:r>
          <a:br>
            <a:rPr lang="en-US" sz="1100" b="0" i="0" u="none" strike="noStrike">
              <a:solidFill>
                <a:schemeClr val="dk1"/>
              </a:solidFill>
              <a:effectLst/>
              <a:latin typeface="+mn-lt"/>
              <a:ea typeface="+mn-ea"/>
              <a:cs typeface="+mn-cs"/>
            </a:rPr>
          </a:br>
          <a:endParaRPr lang="en-US" sz="1100"/>
        </a:p>
      </xdr:txBody>
    </xdr:sp>
    <xdr:clientData/>
  </xdr:twoCellAnchor>
  <xdr:oneCellAnchor>
    <xdr:from>
      <xdr:col>1</xdr:col>
      <xdr:colOff>485775</xdr:colOff>
      <xdr:row>62</xdr:row>
      <xdr:rowOff>85725</xdr:rowOff>
    </xdr:from>
    <xdr:ext cx="6810375" cy="600075"/>
    <xdr:sp macro="" textlink="">
      <xdr:nvSpPr>
        <xdr:cNvPr id="4" name="TextBox 3"/>
        <xdr:cNvSpPr txBox="1"/>
      </xdr:nvSpPr>
      <xdr:spPr>
        <a:xfrm>
          <a:off x="1133475" y="10144125"/>
          <a:ext cx="6810375"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Cells I39, I41, I44, I47 ,I48 and I50 are hard numbers and do not appear to agree with the SITUS allocated designation.  The Company (B. Dalley) explained that although the total company number is included in column</a:t>
          </a:r>
          <a:r>
            <a:rPr lang="en-US" sz="1100" baseline="0">
              <a:solidFill>
                <a:schemeClr val="tx1"/>
              </a:solidFill>
              <a:effectLst/>
              <a:latin typeface="+mn-lt"/>
              <a:ea typeface="+mn-ea"/>
              <a:cs typeface="+mn-cs"/>
            </a:rPr>
            <a:t> E, for sake of brevity the company included only the Washington assigned cost.</a:t>
          </a:r>
          <a:endParaRPr lang="en-US">
            <a:effectLst/>
          </a:endParaRPr>
        </a:p>
        <a:p>
          <a:endParaRPr lang="en-US" sz="1100"/>
        </a:p>
      </xdr:txBody>
    </xdr:sp>
    <xdr:clientData/>
  </xdr:oneCellAnchor>
  <xdr:twoCellAnchor>
    <xdr:from>
      <xdr:col>1</xdr:col>
      <xdr:colOff>123825</xdr:colOff>
      <xdr:row>62</xdr:row>
      <xdr:rowOff>85725</xdr:rowOff>
    </xdr:from>
    <xdr:to>
      <xdr:col>7</xdr:col>
      <xdr:colOff>1352550</xdr:colOff>
      <xdr:row>68</xdr:row>
      <xdr:rowOff>85724</xdr:rowOff>
    </xdr:to>
    <xdr:sp macro="" textlink="">
      <xdr:nvSpPr>
        <xdr:cNvPr id="6" name="TextBox 5"/>
        <xdr:cNvSpPr txBox="1"/>
      </xdr:nvSpPr>
      <xdr:spPr>
        <a:xfrm>
          <a:off x="771525" y="10753725"/>
          <a:ext cx="6324600" cy="971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Unemployment in the serviced counties has increased annualy for  the years  2008, 2009 and 2010.  Office of Financial Management projects that the median income for the serviced</a:t>
          </a:r>
          <a:r>
            <a:rPr lang="en-US" sz="1100" baseline="0"/>
            <a:t>  counties will decrease.  Under this financial climate, staff feels that the ratepayer should not have to bear the  burder of Company wage increases and feels that this years wage increases should be below the line.</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123824</xdr:colOff>
      <xdr:row>34</xdr:row>
      <xdr:rowOff>47626</xdr:rowOff>
    </xdr:from>
    <xdr:to>
      <xdr:col>7</xdr:col>
      <xdr:colOff>1009650</xdr:colOff>
      <xdr:row>39</xdr:row>
      <xdr:rowOff>114301</xdr:rowOff>
    </xdr:to>
    <xdr:sp macro="" textlink="">
      <xdr:nvSpPr>
        <xdr:cNvPr id="3" name="TextBox 2"/>
        <xdr:cNvSpPr txBox="1"/>
      </xdr:nvSpPr>
      <xdr:spPr>
        <a:xfrm>
          <a:off x="295274" y="3905251"/>
          <a:ext cx="7372351"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Order No. 09 of Docket UE-090205 permits deferral and amortization of the Pension Curtailment Gain resulting from employee participation in the 401(k) retirement plan option.  Amortization began on the Company’s books effective January 1, 2009, but the Commission order calls for the amortization to begin on January 1, 2010. This pro forma adjustment removes the actual amortization in the base period and replaces it with the amortization for the twelve-months ending December 2010. </a:t>
          </a:r>
          <a:endParaRPr lang="en-US" sz="1100">
            <a:latin typeface="Times New Roman" pitchFamily="18" charset="0"/>
            <a:cs typeface="Times New Roman" pitchFamily="18" charset="0"/>
          </a:endParaRPr>
        </a:p>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57151</xdr:colOff>
      <xdr:row>31</xdr:row>
      <xdr:rowOff>76201</xdr:rowOff>
    </xdr:from>
    <xdr:to>
      <xdr:col>7</xdr:col>
      <xdr:colOff>581025</xdr:colOff>
      <xdr:row>36</xdr:row>
      <xdr:rowOff>0</xdr:rowOff>
    </xdr:to>
    <xdr:sp macro="" textlink="">
      <xdr:nvSpPr>
        <xdr:cNvPr id="2" name="Text 12"/>
        <xdr:cNvSpPr txBox="1">
          <a:spLocks noChangeArrowheads="1"/>
        </xdr:cNvSpPr>
      </xdr:nvSpPr>
      <xdr:spPr bwMode="auto">
        <a:xfrm>
          <a:off x="704851" y="6296026"/>
          <a:ext cx="6657974" cy="923924"/>
        </a:xfrm>
        <a:prstGeom prst="rect">
          <a:avLst/>
        </a:prstGeom>
        <a:solidFill>
          <a:srgbClr val="FFFFFF"/>
        </a:solidFill>
        <a:ln w="1">
          <a:noFill/>
          <a:miter lim="800000"/>
          <a:headEnd/>
          <a:tailEnd/>
        </a:ln>
      </xdr:spPr>
      <xdr:txBody>
        <a:bodyPr vertOverflow="clip" wrap="square" lIns="36576"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a:effectLst/>
              <a:latin typeface="+mn-lt"/>
              <a:ea typeface="+mn-ea"/>
              <a:cs typeface="+mn-cs"/>
            </a:rPr>
            <a:t>A variety of accounting entries were made to expense accounts during the twelve months ended December 2010 that are non-recurring in nature or relate to a prior period. These transactions are removed from results of operations to normalize the test period results.  The associated tax impacts related to these entries are also removed. A description of each item is provided on page 4.5.1.</a:t>
          </a:r>
          <a:endParaRPr lang="en-US" sz="900">
            <a:effectLst/>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295274</xdr:colOff>
      <xdr:row>23</xdr:row>
      <xdr:rowOff>68580</xdr:rowOff>
    </xdr:from>
    <xdr:to>
      <xdr:col>8</xdr:col>
      <xdr:colOff>1133475</xdr:colOff>
      <xdr:row>28</xdr:row>
      <xdr:rowOff>28575</xdr:rowOff>
    </xdr:to>
    <xdr:sp macro="" textlink="">
      <xdr:nvSpPr>
        <xdr:cNvPr id="2" name="Text 12"/>
        <xdr:cNvSpPr txBox="1">
          <a:spLocks noChangeArrowheads="1"/>
        </xdr:cNvSpPr>
      </xdr:nvSpPr>
      <xdr:spPr bwMode="auto">
        <a:xfrm>
          <a:off x="495299" y="4783455"/>
          <a:ext cx="6886576" cy="76962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effectLst/>
              <a:latin typeface="+mn-lt"/>
              <a:ea typeface="+mn-ea"/>
              <a:cs typeface="+mn-cs"/>
            </a:rPr>
            <a:t>Order No. 09 of Docket UE-090205 permits deferral and amortization of the Pension Curtailment Gain resulting from employee participation in the 401(k) retirement plan option.  Amortization began on the Company’s books effective January 1, 2009, but the effective date of the amortization per Commission Order is January 1, 2010. This pro forma adjustment removes the actual amortization in the base period and replaces it with the amortization for the twelve-months ending December 2011. </a:t>
          </a:r>
          <a:endParaRPr lang="en-US" sz="900">
            <a:effectLst/>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9525</xdr:colOff>
      <xdr:row>31</xdr:row>
      <xdr:rowOff>57151</xdr:rowOff>
    </xdr:from>
    <xdr:to>
      <xdr:col>9</xdr:col>
      <xdr:colOff>409575</xdr:colOff>
      <xdr:row>33</xdr:row>
      <xdr:rowOff>190501</xdr:rowOff>
    </xdr:to>
    <xdr:sp macro="" textlink="">
      <xdr:nvSpPr>
        <xdr:cNvPr id="2" name="Text 3"/>
        <xdr:cNvSpPr txBox="1">
          <a:spLocks noChangeArrowheads="1"/>
        </xdr:cNvSpPr>
      </xdr:nvSpPr>
      <xdr:spPr bwMode="auto">
        <a:xfrm>
          <a:off x="9525" y="6219826"/>
          <a:ext cx="7905750" cy="533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a:effectLst/>
              <a:latin typeface="+mn-lt"/>
              <a:ea typeface="+mn-ea"/>
              <a:cs typeface="+mn-cs"/>
            </a:rPr>
            <a:t>This restating adjustment removes actual Demand Side Management (“DSM”) revenues (FERC 456) and expenses (FERC 908) from regulated results since they are recovered through a separate tariff rider (Schedule 191). The associated tax impacts are also removed through this adjustment.</a:t>
          </a:r>
          <a:endParaRPr lang="en-US">
            <a:effectLst/>
          </a:endParaRPr>
        </a:p>
        <a:p>
          <a:pPr algn="l" rtl="0">
            <a:defRPr sz="1000"/>
          </a:pPr>
          <a:endParaRPr lang="en-US" sz="1000" b="0" i="0" strike="noStrike">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238125</xdr:colOff>
      <xdr:row>14</xdr:row>
      <xdr:rowOff>114300</xdr:rowOff>
    </xdr:from>
    <xdr:to>
      <xdr:col>9</xdr:col>
      <xdr:colOff>266700</xdr:colOff>
      <xdr:row>18</xdr:row>
      <xdr:rowOff>104775</xdr:rowOff>
    </xdr:to>
    <xdr:sp macro="" textlink="">
      <xdr:nvSpPr>
        <xdr:cNvPr id="2" name="Text 12"/>
        <xdr:cNvSpPr txBox="1">
          <a:spLocks noChangeArrowheads="1"/>
        </xdr:cNvSpPr>
      </xdr:nvSpPr>
      <xdr:spPr bwMode="auto">
        <a:xfrm>
          <a:off x="885825" y="2247900"/>
          <a:ext cx="8886825" cy="600075"/>
        </a:xfrm>
        <a:prstGeom prst="rect">
          <a:avLst/>
        </a:prstGeom>
        <a:solidFill>
          <a:srgbClr val="FFFFFF"/>
        </a:solidFill>
        <a:ln w="12700">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effectLst/>
              <a:latin typeface="+mn-lt"/>
              <a:ea typeface="+mn-ea"/>
              <a:cs typeface="+mn-cs"/>
            </a:rPr>
            <a:t>This restating adjustment removes the credit booked to set up a regulatory asset to defer advertising costs that were ordered by the Wyoming Commission and are being recovered from Wyoming customers.</a:t>
          </a:r>
          <a:endParaRPr lang="en-US" sz="1100">
            <a:effectLst/>
          </a:endParaRPr>
        </a:p>
        <a:p>
          <a:pPr algn="l" rtl="0">
            <a:defRPr sz="1000"/>
          </a:pP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2324100</xdr:colOff>
      <xdr:row>21</xdr:row>
      <xdr:rowOff>114300</xdr:rowOff>
    </xdr:from>
    <xdr:ext cx="184731" cy="264560"/>
    <xdr:sp macro="" textlink="">
      <xdr:nvSpPr>
        <xdr:cNvPr id="2" name="TextBox 1"/>
        <xdr:cNvSpPr txBox="1"/>
      </xdr:nvSpPr>
      <xdr:spPr>
        <a:xfrm>
          <a:off x="2324100" y="431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95250</xdr:colOff>
      <xdr:row>21</xdr:row>
      <xdr:rowOff>123824</xdr:rowOff>
    </xdr:from>
    <xdr:ext cx="7781925" cy="1028701"/>
    <xdr:sp macro="" textlink="">
      <xdr:nvSpPr>
        <xdr:cNvPr id="3" name="TextBox 2"/>
        <xdr:cNvSpPr txBox="1"/>
      </xdr:nvSpPr>
      <xdr:spPr>
        <a:xfrm>
          <a:off x="495300" y="4324349"/>
          <a:ext cx="7781925" cy="1028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baseline="0">
              <a:solidFill>
                <a:schemeClr val="tx1"/>
              </a:solidFill>
              <a:effectLst/>
              <a:latin typeface="+mn-lt"/>
              <a:ea typeface="+mn-ea"/>
              <a:cs typeface="+mn-cs"/>
            </a:rPr>
            <a:t>MEHC severance cost is being amortized to expense in unadjusted results in accordance with Docket UE-061546. This restating adjustment removes Washington amortization of the MEHC  Transaction Change In Control severance regulatory asset from the base period because it was fully amortized by June 30, 2010.  This adjustment also removes from unadjusted results the expense credits booked when the Oregon and California Transition Plan Regulatory Assets were established</a:t>
          </a:r>
          <a:endParaRPr lang="en-US" sz="1100"/>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xdr:col>
      <xdr:colOff>95251</xdr:colOff>
      <xdr:row>17</xdr:row>
      <xdr:rowOff>133349</xdr:rowOff>
    </xdr:from>
    <xdr:to>
      <xdr:col>8</xdr:col>
      <xdr:colOff>1419225</xdr:colOff>
      <xdr:row>29</xdr:row>
      <xdr:rowOff>114299</xdr:rowOff>
    </xdr:to>
    <xdr:sp macro="" textlink="">
      <xdr:nvSpPr>
        <xdr:cNvPr id="2" name="TextBox 1"/>
        <xdr:cNvSpPr txBox="1"/>
      </xdr:nvSpPr>
      <xdr:spPr>
        <a:xfrm>
          <a:off x="600076" y="3371849"/>
          <a:ext cx="7248524" cy="2238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0" i="0" baseline="0">
              <a:solidFill>
                <a:schemeClr val="dk1"/>
              </a:solidFill>
              <a:effectLst/>
              <a:latin typeface="+mn-lt"/>
              <a:ea typeface="+mn-ea"/>
              <a:cs typeface="+mn-cs"/>
            </a:rPr>
            <a: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advertising expenses should be situs assigned to specific states instead of system allocated. </a:t>
          </a:r>
          <a:endParaRPr lang="en-US">
            <a:effectLst/>
          </a:endParaRPr>
        </a:p>
        <a:p>
          <a:pPr rtl="0"/>
          <a:r>
            <a:rPr lang="en-US" sz="1100" b="0" i="0" baseline="0">
              <a:solidFill>
                <a:schemeClr val="dk1"/>
              </a:solidFill>
              <a:effectLst/>
              <a:latin typeface="+mn-lt"/>
              <a:ea typeface="+mn-ea"/>
              <a:cs typeface="+mn-cs"/>
            </a:rPr>
            <a:t>This adjustment re-allocates the "per books" system-allocated advertising expenses for the 12 months ended December 2010 by:</a:t>
          </a:r>
          <a:endParaRPr lang="en-US">
            <a:effectLst/>
          </a:endParaRPr>
        </a:p>
        <a:p>
          <a:pPr rtl="0"/>
          <a:r>
            <a:rPr lang="en-US" sz="1100" b="0" i="0" baseline="0">
              <a:solidFill>
                <a:schemeClr val="dk1"/>
              </a:solidFill>
              <a:effectLst/>
              <a:latin typeface="+mn-lt"/>
              <a:ea typeface="+mn-ea"/>
              <a:cs typeface="+mn-cs"/>
            </a:rPr>
            <a:t>1)  Re-allocating state specific media costs for airtime on a situs basis.   </a:t>
          </a:r>
          <a:endParaRPr lang="en-US">
            <a:effectLst/>
          </a:endParaRPr>
        </a:p>
        <a:p>
          <a:r>
            <a:rPr lang="en-US" sz="1100" b="0" i="0" baseline="0">
              <a:solidFill>
                <a:schemeClr val="dk1"/>
              </a:solidFill>
              <a:effectLst/>
              <a:latin typeface="+mn-lt"/>
              <a:ea typeface="+mn-ea"/>
              <a:cs typeface="+mn-cs"/>
            </a:rPr>
            <a:t>2)  Based on the SAP accounting order designation, situs-assigning system-allocated costs where a specific state was identifiable</a:t>
          </a:r>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19051</xdr:colOff>
      <xdr:row>36</xdr:row>
      <xdr:rowOff>19050</xdr:rowOff>
    </xdr:from>
    <xdr:to>
      <xdr:col>8</xdr:col>
      <xdr:colOff>590550</xdr:colOff>
      <xdr:row>44</xdr:row>
      <xdr:rowOff>0</xdr:rowOff>
    </xdr:to>
    <xdr:sp macro="" textlink="">
      <xdr:nvSpPr>
        <xdr:cNvPr id="2" name="TextBox 1"/>
        <xdr:cNvSpPr txBox="1"/>
      </xdr:nvSpPr>
      <xdr:spPr>
        <a:xfrm>
          <a:off x="457201" y="7038975"/>
          <a:ext cx="7381874"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100" b="0" i="0" baseline="0">
              <a:solidFill>
                <a:schemeClr val="dk1"/>
              </a:solidFill>
              <a:effectLst/>
              <a:latin typeface="+mn-lt"/>
              <a:ea typeface="+mn-ea"/>
              <a:cs typeface="+mn-cs"/>
            </a:rPr>
            <a:t>Per Order 06 in Docket UE-100749 (the 2010 Rate Case), the Commission encouraged the Company  to engage in a dialogue with Commission Staff, Public Counsel and the Industrustrial Customers of Northwest Utlities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membership expenses should be situs assigned to specific states instead of system allocated. </a:t>
          </a:r>
          <a:endParaRPr lang="en-US">
            <a:effectLst/>
          </a:endParaRPr>
        </a:p>
        <a:p>
          <a:pPr rtl="0"/>
          <a:r>
            <a:rPr lang="en-US" sz="1100" b="0" i="0" baseline="0">
              <a:solidFill>
                <a:schemeClr val="dk1"/>
              </a:solidFill>
              <a:effectLst/>
              <a:latin typeface="+mn-lt"/>
              <a:ea typeface="+mn-ea"/>
              <a:cs typeface="+mn-cs"/>
            </a:rPr>
            <a:t>This restating adjustment reallocates system assigned memberships and subscription fees to situs locations where possible.   </a:t>
          </a:r>
          <a:endParaRPr lang="en-US">
            <a:effectLst/>
          </a:endParaRPr>
        </a:p>
        <a:p>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95250</xdr:colOff>
      <xdr:row>36</xdr:row>
      <xdr:rowOff>28576</xdr:rowOff>
    </xdr:from>
    <xdr:to>
      <xdr:col>7</xdr:col>
      <xdr:colOff>790565</xdr:colOff>
      <xdr:row>41</xdr:row>
      <xdr:rowOff>95251</xdr:rowOff>
    </xdr:to>
    <xdr:sp macro="" textlink="">
      <xdr:nvSpPr>
        <xdr:cNvPr id="2" name="Text 3"/>
        <xdr:cNvSpPr txBox="1">
          <a:spLocks noChangeArrowheads="1"/>
        </xdr:cNvSpPr>
      </xdr:nvSpPr>
      <xdr:spPr bwMode="auto">
        <a:xfrm>
          <a:off x="552450" y="7743826"/>
          <a:ext cx="6391265" cy="10668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baseline="0">
              <a:effectLst/>
              <a:latin typeface="+mn-lt"/>
              <a:ea typeface="+mn-ea"/>
              <a:cs typeface="+mn-cs"/>
            </a:rPr>
            <a:t>The net power cost adjustment normalizes power costs by adjusting sales for resale, purchase power, wheeling and fuel in a manner consistent with the contractual terms of sales and purchase agreements, and normal hydro and weather conditions on a West Control Area (WCA) basis. This restating adjustment reflects normalized power costs for the 12 months ended December 2010</a:t>
          </a: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26</xdr:row>
      <xdr:rowOff>95251</xdr:rowOff>
    </xdr:from>
    <xdr:to>
      <xdr:col>9</xdr:col>
      <xdr:colOff>400050</xdr:colOff>
      <xdr:row>32</xdr:row>
      <xdr:rowOff>95251</xdr:rowOff>
    </xdr:to>
    <xdr:sp macro="" textlink="">
      <xdr:nvSpPr>
        <xdr:cNvPr id="4" name="Text 12"/>
        <xdr:cNvSpPr txBox="1">
          <a:spLocks noChangeArrowheads="1"/>
        </xdr:cNvSpPr>
      </xdr:nvSpPr>
      <xdr:spPr bwMode="auto">
        <a:xfrm>
          <a:off x="295275" y="7800976"/>
          <a:ext cx="7534275" cy="971550"/>
        </a:xfrm>
        <a:prstGeom prst="rect">
          <a:avLst/>
        </a:prstGeom>
        <a:solidFill>
          <a:srgbClr val="FFFFFF"/>
        </a:solidFill>
        <a:ln w="1">
          <a:noFill/>
          <a:miter lim="800000"/>
          <a:headEnd/>
          <a:tailEnd/>
        </a:ln>
      </xdr:spPr>
      <xdr:txBody>
        <a:bodyPr vertOverflow="clip" wrap="square" lIns="27432" tIns="22860" rIns="0" bIns="0" anchor="t" upright="1"/>
        <a:lstStyle/>
        <a:p>
          <a:pPr rtl="0" eaLnBrk="1" fontAlgn="auto" latinLnBrk="0" hangingPunct="1"/>
          <a:r>
            <a:rPr lang="en-US" sz="1000" b="0" i="0" baseline="0">
              <a:effectLst/>
              <a:latin typeface="+mn-lt"/>
              <a:ea typeface="+mn-ea"/>
              <a:cs typeface="+mn-cs"/>
            </a:rPr>
            <a:t>This restating adjustment removes revenue adjustment items that should not be included in regulatory results. The revenues for the 12 months ended December 2010 are normalized by removing Schedule 191 (System Benefits Charge)/Schedule 96 (Hydro) -$10,686,422, tolerance and prior price change impacts $1,090,198, Out-of-Period of -$460,310, Chehalis removal $3,000,000, BPA removal $8,774,226, Revenue Adjustment $8,855,002, SMUD -$379,817, and Other -$53. The associated tax impacts related to these items are also removed from the test period in this adjustment.</a:t>
          </a:r>
          <a:endParaRPr lang="en-US" sz="1000">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123825</xdr:colOff>
      <xdr:row>37</xdr:row>
      <xdr:rowOff>38100</xdr:rowOff>
    </xdr:from>
    <xdr:to>
      <xdr:col>7</xdr:col>
      <xdr:colOff>762000</xdr:colOff>
      <xdr:row>43</xdr:row>
      <xdr:rowOff>28575</xdr:rowOff>
    </xdr:to>
    <xdr:sp macro="" textlink="">
      <xdr:nvSpPr>
        <xdr:cNvPr id="2" name="Text 12"/>
        <xdr:cNvSpPr txBox="1">
          <a:spLocks noChangeArrowheads="1"/>
        </xdr:cNvSpPr>
      </xdr:nvSpPr>
      <xdr:spPr bwMode="auto">
        <a:xfrm>
          <a:off x="600075" y="6619875"/>
          <a:ext cx="6162675" cy="1057275"/>
        </a:xfrm>
        <a:prstGeom prst="rect">
          <a:avLst/>
        </a:prstGeom>
        <a:solidFill>
          <a:srgbClr val="FFFFFF"/>
        </a:solidFill>
        <a:ln w="1">
          <a:noFill/>
          <a:miter lim="800000"/>
          <a:headEnd/>
          <a:tailEnd/>
        </a:ln>
      </xdr:spPr>
      <xdr:txBody>
        <a:bodyPr vertOverflow="clip" wrap="square" lIns="27432" tIns="18288" rIns="0" bIns="0" anchor="t" upright="1"/>
        <a:lstStyle/>
        <a:p>
          <a:pPr rtl="0" fontAlgn="base"/>
          <a:endParaRPr lang="en-US" sz="1100" b="0" i="0" baseline="0">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effectLst/>
              <a:latin typeface="+mn-lt"/>
              <a:ea typeface="+mn-ea"/>
              <a:cs typeface="+mn-cs"/>
            </a:rPr>
            <a:t>The net power cost adjustment projects power costs by adjusting sales for resale, purchase power, wheeling and fuel in a manner consistent with the contractual terms of sales and purchase agreements, and normal hydro and weather conditions on a West Control Area (WCA) basis. This pro forma adjustment reflects normalized power costs for the 12 months ending May 2013. These net power costs have been adjusted back to the Test Period using the production factor as outlined on adjustment page 9.1.</a:t>
          </a:r>
          <a:endParaRPr lang="en-US" sz="900">
            <a:effectLst/>
          </a:endParaRPr>
        </a:p>
        <a:p>
          <a:pPr algn="l" rtl="0">
            <a:defRPr sz="1000"/>
          </a:pPr>
          <a:endParaRPr lang="en-US" sz="900" b="0" i="0" u="none" strike="noStrike" baseline="0">
            <a:solidFill>
              <a:srgbClr val="000000"/>
            </a:solidFill>
            <a:latin typeface="Arial"/>
            <a:cs typeface="Arial"/>
          </a:endParaRPr>
        </a:p>
      </xdr:txBody>
    </xdr:sp>
    <xdr:clientData/>
  </xdr:twoCellAnchor>
  <xdr:oneCellAnchor>
    <xdr:from>
      <xdr:col>1</xdr:col>
      <xdr:colOff>123825</xdr:colOff>
      <xdr:row>47</xdr:row>
      <xdr:rowOff>85725</xdr:rowOff>
    </xdr:from>
    <xdr:ext cx="7477125" cy="438150"/>
    <xdr:sp macro="" textlink="">
      <xdr:nvSpPr>
        <xdr:cNvPr id="3" name="TextBox 2"/>
        <xdr:cNvSpPr txBox="1"/>
      </xdr:nvSpPr>
      <xdr:spPr>
        <a:xfrm>
          <a:off x="676275" y="9039225"/>
          <a:ext cx="747712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Staff changes as a result</a:t>
          </a:r>
          <a:r>
            <a:rPr lang="en-US" sz="1100" baseline="0"/>
            <a:t> of response to WUTC DR 91.</a:t>
          </a:r>
          <a:endParaRPr lang="en-US" sz="1100"/>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1</xdr:col>
      <xdr:colOff>95251</xdr:colOff>
      <xdr:row>24</xdr:row>
      <xdr:rowOff>76200</xdr:rowOff>
    </xdr:from>
    <xdr:to>
      <xdr:col>8</xdr:col>
      <xdr:colOff>762000</xdr:colOff>
      <xdr:row>32</xdr:row>
      <xdr:rowOff>28575</xdr:rowOff>
    </xdr:to>
    <xdr:sp macro="" textlink="">
      <xdr:nvSpPr>
        <xdr:cNvPr id="2" name="TextBox 1"/>
        <xdr:cNvSpPr txBox="1"/>
      </xdr:nvSpPr>
      <xdr:spPr>
        <a:xfrm>
          <a:off x="742951" y="4886325"/>
          <a:ext cx="8172449" cy="1552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a:r>
            <a:rPr lang="en-US" sz="1100" b="0" i="0" baseline="0">
              <a:solidFill>
                <a:schemeClr val="dk1"/>
              </a:solidFill>
              <a:effectLst/>
              <a:latin typeface="+mn-lt"/>
              <a:ea typeface="+mn-ea"/>
              <a:cs typeface="+mn-cs"/>
            </a:rPr>
            <a:t>On January 13, 1993, the Company executed a contract with James River Paper Company with respect to the Camas mill, later acquired by Georgia Pacific. Under the agreement, the Company built a steam turbine and is recovering the capital investment over the twenty-year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pro forma adjustment adds the royalty offset to FERC account 456, other electric revenue, for the twelve-month period ending May 2013, the same period used in determining pro forma net power costs in this filing.  These revenues have been adjusted back to the Test Period using the production factor as outlined on adjustment page 9.1.</a:t>
          </a:r>
          <a:endParaRPr lang="en-US">
            <a:effectLst/>
          </a:endParaRPr>
        </a:p>
        <a:p>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66675</xdr:colOff>
      <xdr:row>16</xdr:row>
      <xdr:rowOff>104775</xdr:rowOff>
    </xdr:from>
    <xdr:to>
      <xdr:col>8</xdr:col>
      <xdr:colOff>828675</xdr:colOff>
      <xdr:row>22</xdr:row>
      <xdr:rowOff>95250</xdr:rowOff>
    </xdr:to>
    <xdr:sp macro="" textlink="">
      <xdr:nvSpPr>
        <xdr:cNvPr id="2" name="TextBox 1"/>
        <xdr:cNvSpPr txBox="1"/>
      </xdr:nvSpPr>
      <xdr:spPr>
        <a:xfrm>
          <a:off x="676275" y="3028950"/>
          <a:ext cx="5924550" cy="962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100" b="0" i="0" baseline="0">
              <a:solidFill>
                <a:schemeClr val="dk1"/>
              </a:solidFill>
              <a:effectLst/>
              <a:latin typeface="+mn-lt"/>
              <a:ea typeface="+mn-ea"/>
              <a:cs typeface="+mn-cs"/>
            </a:rPr>
            <a:t>The Company receives a monthly purchase power credit from Bonneville Power Administration (BPA). This credit is treated as a 100% pass-through to eligible customers. Both a revenue credit and a purchase power expense credit are posted to unadjusted results which need to be removed for normalized results. This restating adjustment reverses the BPA purchase power expense credit recorded. The Revenue Normalizing adjustment page 3.2 removes the revenue credit passed on to customers. </a:t>
          </a:r>
          <a:endParaRPr lang="en-US">
            <a:effectLst/>
          </a:endParaRPr>
        </a:p>
        <a:p>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114301</xdr:colOff>
      <xdr:row>29</xdr:row>
      <xdr:rowOff>57150</xdr:rowOff>
    </xdr:from>
    <xdr:to>
      <xdr:col>7</xdr:col>
      <xdr:colOff>971551</xdr:colOff>
      <xdr:row>33</xdr:row>
      <xdr:rowOff>142875</xdr:rowOff>
    </xdr:to>
    <xdr:sp macro="" textlink="">
      <xdr:nvSpPr>
        <xdr:cNvPr id="2" name="TextBox 1"/>
        <xdr:cNvSpPr txBox="1"/>
      </xdr:nvSpPr>
      <xdr:spPr>
        <a:xfrm>
          <a:off x="723901" y="5857875"/>
          <a:ext cx="691515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This restating adjustment removes the Colstrip #3 plant investment and associated costs from results of operations. This treatment was authorized in Cause No. U-83-57.  </a:t>
          </a:r>
          <a:endParaRPr lang="en-US">
            <a:effectLst/>
          </a:endParaRPr>
        </a:p>
        <a:p>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47625</xdr:colOff>
      <xdr:row>33</xdr:row>
      <xdr:rowOff>123825</xdr:rowOff>
    </xdr:from>
    <xdr:to>
      <xdr:col>9</xdr:col>
      <xdr:colOff>544823</xdr:colOff>
      <xdr:row>41</xdr:row>
      <xdr:rowOff>93345</xdr:rowOff>
    </xdr:to>
    <xdr:sp macro="" textlink="">
      <xdr:nvSpPr>
        <xdr:cNvPr id="2" name="Text 12"/>
        <xdr:cNvSpPr txBox="1">
          <a:spLocks noChangeArrowheads="1"/>
        </xdr:cNvSpPr>
      </xdr:nvSpPr>
      <xdr:spPr bwMode="auto">
        <a:xfrm>
          <a:off x="219075" y="6067425"/>
          <a:ext cx="6764648" cy="118872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Based on the Company's latest depreciation study approved in Docket UE-071795, an additional $19.4 million is required for the decommissioning of various hydro facilities. This adjustment has both restating and proforma components.  The restating component of this adjustment makes a small correction to the booked accumulated reserve so that the proper balances are reflected for the east and west control areas.  The pro forma aspect of the adjustment walks forward the depreciation accrual and decommissioning expenditures through December 2010. The reserve does not include funds for Powerdale, which was reclassified to unrecovered plant.  A separate order was received to recover the estimated decommissioning costs of Powerdale as seen in adjustment 8.7. </a:t>
          </a:r>
          <a:endParaRPr lang="en-US" sz="1100">
            <a:latin typeface="Times New Roman" pitchFamily="18" charset="0"/>
            <a:cs typeface="Times New Roman" pitchFamily="18" charset="0"/>
          </a:endParaRPr>
        </a:p>
        <a:p>
          <a:pPr algn="l" rtl="0">
            <a:defRPr sz="1000"/>
          </a:pPr>
          <a:endParaRPr lang="en-US" sz="1100" b="0" i="0" u="none" strike="noStrike" baseline="0">
            <a:solidFill>
              <a:srgbClr val="000000"/>
            </a:solidFill>
            <a:latin typeface="Arial"/>
            <a:cs typeface="Aria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133351</xdr:colOff>
      <xdr:row>35</xdr:row>
      <xdr:rowOff>19051</xdr:rowOff>
    </xdr:from>
    <xdr:to>
      <xdr:col>8</xdr:col>
      <xdr:colOff>466725</xdr:colOff>
      <xdr:row>39</xdr:row>
      <xdr:rowOff>152401</xdr:rowOff>
    </xdr:to>
    <xdr:sp macro="" textlink="">
      <xdr:nvSpPr>
        <xdr:cNvPr id="3" name="Text Box 219"/>
        <xdr:cNvSpPr txBox="1">
          <a:spLocks noChangeArrowheads="1"/>
        </xdr:cNvSpPr>
      </xdr:nvSpPr>
      <xdr:spPr bwMode="auto">
        <a:xfrm>
          <a:off x="781051" y="7077076"/>
          <a:ext cx="8658224" cy="933450"/>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This restating and proforma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proforma in nature.</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17145</xdr:colOff>
      <xdr:row>20</xdr:row>
      <xdr:rowOff>89535</xdr:rowOff>
    </xdr:from>
    <xdr:to>
      <xdr:col>9</xdr:col>
      <xdr:colOff>167648</xdr:colOff>
      <xdr:row>28</xdr:row>
      <xdr:rowOff>76200</xdr:rowOff>
    </xdr:to>
    <xdr:sp macro="" textlink="">
      <xdr:nvSpPr>
        <xdr:cNvPr id="2" name="Text 12"/>
        <xdr:cNvSpPr txBox="1">
          <a:spLocks noChangeArrowheads="1"/>
        </xdr:cNvSpPr>
      </xdr:nvSpPr>
      <xdr:spPr bwMode="auto">
        <a:xfrm>
          <a:off x="188595" y="2985135"/>
          <a:ext cx="7246628" cy="1205865"/>
        </a:xfrm>
        <a:prstGeom prst="rect">
          <a:avLst/>
        </a:prstGeom>
        <a:solidFill>
          <a:srgbClr val="FFFFFF"/>
        </a:solidFill>
        <a:ln w="1">
          <a:noFill/>
          <a:miter lim="800000"/>
          <a:headEnd/>
          <a:tailEnd/>
        </a:ln>
      </xdr:spPr>
      <xdr:txBody>
        <a:bodyPr vertOverflow="clip" wrap="square" lIns="27432" tIns="22860" rIns="0" bIns="0" anchor="t" upright="1"/>
        <a:lstStyle/>
        <a:p>
          <a:pPr rtl="0"/>
          <a:r>
            <a:rPr lang="en-US" sz="1100" b="0" i="0" baseline="0">
              <a:effectLst/>
              <a:latin typeface="+mn-lt"/>
              <a:ea typeface="+mn-ea"/>
              <a:cs typeface="+mn-cs"/>
            </a:rPr>
            <a:t>The Company is entitled to recognize a federal income tax credit as a result of placing renewable generating plants in service. The tax credit is based on the kilowatt-hours generated by a qualified facility during the facility’s first ten years of service. This pro forma adjustment reflects this credit based on the qualifying production as modeled in GRID for the pro forma net power cost study.  These credits have been adjusted back to the Test Period using the production factor as outlined on adjustment page 9.1.</a:t>
          </a:r>
          <a:endParaRPr lang="en-US" sz="900">
            <a:effectLst/>
          </a:endParaRPr>
        </a:p>
        <a:p>
          <a:pPr rtl="0"/>
          <a:r>
            <a:rPr lang="en-US" sz="1100" b="0" i="0" baseline="0">
              <a:effectLst/>
              <a:latin typeface="+mn-lt"/>
              <a:ea typeface="+mn-ea"/>
              <a:cs typeface="+mn-cs"/>
            </a:rPr>
            <a:t>The Oregon Business Energy Tax Credit (BETC) booked deferred expense is removed since it is a state tax credit and Washington receives no state income tax expense.  </a:t>
          </a:r>
          <a:endParaRPr lang="en-US" sz="900">
            <a:effectLst/>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9525</xdr:colOff>
      <xdr:row>16</xdr:row>
      <xdr:rowOff>95250</xdr:rowOff>
    </xdr:from>
    <xdr:to>
      <xdr:col>9</xdr:col>
      <xdr:colOff>381000</xdr:colOff>
      <xdr:row>25</xdr:row>
      <xdr:rowOff>38100</xdr:rowOff>
    </xdr:to>
    <xdr:sp macro="" textlink="">
      <xdr:nvSpPr>
        <xdr:cNvPr id="2" name="Text 12"/>
        <xdr:cNvSpPr txBox="1">
          <a:spLocks noChangeArrowheads="1"/>
        </xdr:cNvSpPr>
      </xdr:nvSpPr>
      <xdr:spPr bwMode="auto">
        <a:xfrm>
          <a:off x="180975" y="2962275"/>
          <a:ext cx="6638925" cy="1314450"/>
        </a:xfrm>
        <a:prstGeom prst="rect">
          <a:avLst/>
        </a:prstGeom>
        <a:solidFill>
          <a:srgbClr val="FFFFFF"/>
        </a:solidFill>
        <a:ln w="1">
          <a:noFill/>
          <a:miter lim="800000"/>
          <a:headEnd/>
          <a:tailEnd/>
        </a:ln>
      </xdr:spPr>
      <xdr:txBody>
        <a:bodyPr vertOverflow="clip" wrap="square" lIns="27432" tIns="22860" rIns="0" bIns="0" anchor="t" upright="1"/>
        <a:lstStyle/>
        <a:p>
          <a:pPr rtl="0"/>
          <a:r>
            <a:rPr lang="en-US" sz="1100" b="0" i="0" baseline="0">
              <a:effectLst/>
              <a:latin typeface="+mn-lt"/>
              <a:ea typeface="+mn-ea"/>
              <a:cs typeface="+mn-cs"/>
            </a:rPr>
            <a:t>In 1981, the Company built and placed in service the Malin-Midpoint transmission line. The Company was eligible for investment tax credits and accelerated tax depreciation associated with this investment. The Company entered into a safe harbor lease transaction to transfer these tax benefits to an unrelated third party. As ordered in Docket UE-050684, the Company has treated this transaction as a sale of part of the benefits associated with the property and is amortizing the cash receipts over the life of the assets. The gain is being amortized over 30 years (composite book life of the plant) with a rate base deduction for the unamortized balance.  In 1988, the substation was sold to Amoco and therefore the only amortization remaining is on the transmission line which is reflected in this restating adjustment.</a:t>
          </a:r>
          <a:endParaRPr lang="en-US">
            <a:effectLst/>
          </a:endParaRPr>
        </a:p>
        <a:p>
          <a:pPr algn="l" rtl="0">
            <a:defRPr sz="1000"/>
          </a:pPr>
          <a:endParaRPr lang="en-US" sz="1050" b="0" i="0" u="none" strike="noStrike" baseline="0">
            <a:solidFill>
              <a:srgbClr val="000000"/>
            </a:solidFill>
            <a:latin typeface="Arial"/>
            <a:cs typeface="Aria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95250</xdr:colOff>
      <xdr:row>34</xdr:row>
      <xdr:rowOff>95251</xdr:rowOff>
    </xdr:from>
    <xdr:to>
      <xdr:col>8</xdr:col>
      <xdr:colOff>695325</xdr:colOff>
      <xdr:row>38</xdr:row>
      <xdr:rowOff>19051</xdr:rowOff>
    </xdr:to>
    <xdr:sp macro="" textlink="">
      <xdr:nvSpPr>
        <xdr:cNvPr id="2" name="Text 12"/>
        <xdr:cNvSpPr txBox="1">
          <a:spLocks noChangeArrowheads="1"/>
        </xdr:cNvSpPr>
      </xdr:nvSpPr>
      <xdr:spPr bwMode="auto">
        <a:xfrm>
          <a:off x="504825" y="6934201"/>
          <a:ext cx="8982075" cy="723900"/>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effectLst/>
              <a:latin typeface="+mn-lt"/>
              <a:ea typeface="+mn-ea"/>
              <a:cs typeface="+mn-cs"/>
            </a:rPr>
            <a:t>This pro forma adjustment recalculates the Washington Public Utility Tax expense based on the normalized revenues included in this filing, as outlined in adjustments 3.1, 3.2, and 3.3.  Included as a credit against the pro forma tax expense is the known and measurable change for the Low Income Home Energy Assistance Program (LIHEAP) for the 2011 authorized credit amount, per a July 29, 2010 letter from the Washington Department of Revenue.</a:t>
          </a:r>
          <a:endParaRPr lang="en-US" sz="900">
            <a:effectLst/>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152400</xdr:colOff>
      <xdr:row>14</xdr:row>
      <xdr:rowOff>133350</xdr:rowOff>
    </xdr:from>
    <xdr:to>
      <xdr:col>9</xdr:col>
      <xdr:colOff>209550</xdr:colOff>
      <xdr:row>18</xdr:row>
      <xdr:rowOff>85725</xdr:rowOff>
    </xdr:to>
    <xdr:sp macro="" textlink="">
      <xdr:nvSpPr>
        <xdr:cNvPr id="2" name="Text 5"/>
        <xdr:cNvSpPr txBox="1">
          <a:spLocks noChangeArrowheads="1"/>
        </xdr:cNvSpPr>
      </xdr:nvSpPr>
      <xdr:spPr bwMode="auto">
        <a:xfrm>
          <a:off x="342900" y="4019550"/>
          <a:ext cx="6686550" cy="600075"/>
        </a:xfrm>
        <a:prstGeom prst="rect">
          <a:avLst/>
        </a:prstGeom>
        <a:solidFill>
          <a:srgbClr val="FFFFFF"/>
        </a:solidFill>
        <a:ln w="1">
          <a:noFill/>
          <a:miter lim="800000"/>
          <a:headEnd/>
          <a:tailEnd/>
        </a:ln>
      </xdr:spPr>
      <xdr:txBody>
        <a:bodyPr vertOverflow="clip" wrap="square" lIns="27432" tIns="22860" rIns="0" bIns="0" anchor="t" upright="1"/>
        <a:lstStyle/>
        <a:p>
          <a:pPr rtl="0"/>
          <a:r>
            <a:rPr lang="en-US" sz="1100" b="0" i="0" baseline="0">
              <a:effectLst/>
              <a:latin typeface="+mn-lt"/>
              <a:ea typeface="+mn-ea"/>
              <a:cs typeface="+mn-cs"/>
            </a:rPr>
            <a:t>This restating adjustment reflects the appropriate level of allowances for funds used during constructions (AFUDC) - Equity into regulated results to align the tax Schedule M with regulatory income.</a:t>
          </a:r>
          <a:endParaRPr lang="en-US">
            <a:effectLst/>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20</xdr:row>
      <xdr:rowOff>85726</xdr:rowOff>
    </xdr:from>
    <xdr:to>
      <xdr:col>8</xdr:col>
      <xdr:colOff>904875</xdr:colOff>
      <xdr:row>24</xdr:row>
      <xdr:rowOff>114300</xdr:rowOff>
    </xdr:to>
    <xdr:sp macro="" textlink="">
      <xdr:nvSpPr>
        <xdr:cNvPr id="3" name="Text 12"/>
        <xdr:cNvSpPr txBox="1">
          <a:spLocks noChangeArrowheads="1"/>
        </xdr:cNvSpPr>
      </xdr:nvSpPr>
      <xdr:spPr bwMode="auto">
        <a:xfrm>
          <a:off x="323850" y="4162426"/>
          <a:ext cx="6677025" cy="828674"/>
        </a:xfrm>
        <a:prstGeom prst="rect">
          <a:avLst/>
        </a:prstGeom>
        <a:solidFill>
          <a:srgbClr val="FFFFFF"/>
        </a:solidFill>
        <a:ln w="1">
          <a:noFill/>
          <a:miter lim="800000"/>
          <a:headEnd/>
          <a:tailEnd/>
        </a:ln>
      </xdr:spPr>
      <xdr:txBody>
        <a:bodyPr vertOverflow="clip" wrap="square" lIns="27432" tIns="22860" rIns="0" bIns="0" anchor="t" upright="1"/>
        <a:lstStyle/>
        <a:p>
          <a:pPr rtl="0" eaLnBrk="1" fontAlgn="auto" latinLnBrk="0" hangingPunct="1"/>
          <a:r>
            <a:rPr lang="en-US" sz="1100" b="0" i="0" baseline="0">
              <a:effectLst/>
              <a:latin typeface="+mn-lt"/>
              <a:ea typeface="+mn-ea"/>
              <a:cs typeface="+mn-cs"/>
            </a:rPr>
            <a:t>This pro forma adjustment normalizes retail revenues for known and measurable changes that will occur after December 2010.  This adjustment adds approximately $33.2 million of revenues for the rate increase ordered in Docket No. UE-100749 effective April 3, 2011.  </a:t>
          </a:r>
          <a:endParaRPr lang="en-US" sz="1200">
            <a:effectLs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57150</xdr:colOff>
      <xdr:row>95</xdr:row>
      <xdr:rowOff>28575</xdr:rowOff>
    </xdr:from>
    <xdr:to>
      <xdr:col>8</xdr:col>
      <xdr:colOff>1019175</xdr:colOff>
      <xdr:row>101</xdr:row>
      <xdr:rowOff>76200</xdr:rowOff>
    </xdr:to>
    <xdr:sp macro="" textlink="">
      <xdr:nvSpPr>
        <xdr:cNvPr id="3" name="TextBox 2"/>
        <xdr:cNvSpPr txBox="1"/>
      </xdr:nvSpPr>
      <xdr:spPr>
        <a:xfrm>
          <a:off x="704850" y="19088100"/>
          <a:ext cx="7600950" cy="1247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a:solidFill>
                <a:schemeClr val="dk1"/>
              </a:solidFill>
              <a:effectLst/>
              <a:latin typeface="+mn-lt"/>
              <a:ea typeface="+mn-ea"/>
              <a:cs typeface="+mn-cs"/>
            </a:rPr>
            <a:t>The Company’s per books data for income taxes is reported on a normalized basis.  This restating adjustment converts the per books data for income taxes from a normalized basis to a partial flow-through basis, consistent with Order 06 and Order 07 in Docket No. UE-100749.  This is accomplished by removing the deferred income tax benefits/expense and accumulated deferred income tax assets/liabilities for temporary book-tax differences that are not 1) required to be normalized by law, or 2) required to be normalized by Commission order. </a:t>
          </a:r>
          <a:endParaRPr lang="en-US">
            <a:effectLst/>
          </a:endParaRPr>
        </a:p>
        <a:p>
          <a:pPr rtl="0"/>
          <a:r>
            <a:rPr lang="en-US" sz="1100">
              <a:solidFill>
                <a:schemeClr val="dk1"/>
              </a:solidFill>
              <a:effectLst/>
              <a:latin typeface="+mn-lt"/>
              <a:ea typeface="+mn-ea"/>
              <a:cs typeface="+mn-cs"/>
            </a:rPr>
            <a:t>Please refer to the Company's electronic workpapers for more detailed support for this adjustment.</a:t>
          </a:r>
          <a:endParaRPr lang="en-US">
            <a:effectLst/>
          </a:endParaRPr>
        </a:p>
        <a:p>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xdr:colOff>
      <xdr:row>16</xdr:row>
      <xdr:rowOff>95250</xdr:rowOff>
    </xdr:from>
    <xdr:to>
      <xdr:col>9</xdr:col>
      <xdr:colOff>457200</xdr:colOff>
      <xdr:row>21</xdr:row>
      <xdr:rowOff>104775</xdr:rowOff>
    </xdr:to>
    <xdr:sp macro="" textlink="">
      <xdr:nvSpPr>
        <xdr:cNvPr id="2" name="Text 12"/>
        <xdr:cNvSpPr txBox="1">
          <a:spLocks noChangeArrowheads="1"/>
        </xdr:cNvSpPr>
      </xdr:nvSpPr>
      <xdr:spPr bwMode="auto">
        <a:xfrm>
          <a:off x="180975" y="3752850"/>
          <a:ext cx="7143750" cy="7715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endParaRPr lang="en-US" sz="1100" b="0" i="0" u="none" strike="noStrike" baseline="0">
            <a:solidFill>
              <a:srgbClr val="000000"/>
            </a:solidFill>
            <a:latin typeface="Times New Roman" pitchFamily="18" charset="0"/>
            <a:cs typeface="Times New Roman" pitchFamily="18" charset="0"/>
          </a:endParaRPr>
        </a:p>
      </xdr:txBody>
    </xdr:sp>
    <xdr:clientData/>
  </xdr:twoCellAnchor>
  <xdr:twoCellAnchor>
    <xdr:from>
      <xdr:col>1</xdr:col>
      <xdr:colOff>161926</xdr:colOff>
      <xdr:row>16</xdr:row>
      <xdr:rowOff>73398</xdr:rowOff>
    </xdr:from>
    <xdr:to>
      <xdr:col>9</xdr:col>
      <xdr:colOff>390526</xdr:colOff>
      <xdr:row>21</xdr:row>
      <xdr:rowOff>47625</xdr:rowOff>
    </xdr:to>
    <xdr:sp macro="" textlink="">
      <xdr:nvSpPr>
        <xdr:cNvPr id="4" name="Text 12"/>
        <xdr:cNvSpPr txBox="1">
          <a:spLocks noChangeArrowheads="1"/>
        </xdr:cNvSpPr>
      </xdr:nvSpPr>
      <xdr:spPr bwMode="auto">
        <a:xfrm>
          <a:off x="333376" y="3730998"/>
          <a:ext cx="6924675" cy="736227"/>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a:effectLst/>
              <a:latin typeface="+mn-lt"/>
              <a:ea typeface="+mn-ea"/>
              <a:cs typeface="+mn-cs"/>
            </a:rPr>
            <a:t>The Company’s per books provision for deferred income tax and the balance for accumulated deferred income tax are computed using the Company’s blended federal and state statutory tax rate.  State income taxes are a system cost for the Company that is not recoverable in Washington.  Accordingly, after all adjustments are made to income taxes, this final restating adjustment is made to remove state income tax from the adjusted test year</a:t>
          </a:r>
          <a:endParaRPr lang="en-US" sz="1050" b="0" i="0" baseline="0">
            <a:latin typeface="Times New Roman" pitchFamily="18" charset="0"/>
            <a:ea typeface="+mn-ea"/>
            <a:cs typeface="Times New Roman" pitchFamily="18"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1047749</xdr:colOff>
      <xdr:row>42</xdr:row>
      <xdr:rowOff>47625</xdr:rowOff>
    </xdr:from>
    <xdr:to>
      <xdr:col>2</xdr:col>
      <xdr:colOff>66675</xdr:colOff>
      <xdr:row>46</xdr:row>
      <xdr:rowOff>0</xdr:rowOff>
    </xdr:to>
    <xdr:sp macro="" textlink="">
      <xdr:nvSpPr>
        <xdr:cNvPr id="3" name="Text 12"/>
        <xdr:cNvSpPr txBox="1">
          <a:spLocks noChangeArrowheads="1"/>
        </xdr:cNvSpPr>
      </xdr:nvSpPr>
      <xdr:spPr bwMode="auto">
        <a:xfrm>
          <a:off x="1219199" y="6753225"/>
          <a:ext cx="1314451" cy="561975"/>
        </a:xfrm>
        <a:prstGeom prst="rect">
          <a:avLst/>
        </a:prstGeom>
        <a:solidFill>
          <a:srgbClr val="FFFFFF"/>
        </a:solidFill>
        <a:ln w="1">
          <a:noFill/>
          <a:miter lim="800000"/>
          <a:headEnd/>
          <a:tailEnd/>
        </a:ln>
      </xdr:spPr>
      <xdr:txBody>
        <a:bodyPr vertOverflow="clip" wrap="square" lIns="27432" tIns="22860" rIns="0" bIns="0" anchor="t" upright="1"/>
        <a:lstStyle/>
        <a:p>
          <a:endParaRPr lang="en-US" sz="1050" b="0" i="0" strike="noStrike">
            <a:solidFill>
              <a:srgbClr val="000000"/>
            </a:solidFill>
            <a:latin typeface="Times New Roman" pitchFamily="18" charset="0"/>
            <a:cs typeface="Times New Roman" pitchFamily="18" charset="0"/>
          </a:endParaRPr>
        </a:p>
      </xdr:txBody>
    </xdr:sp>
    <xdr:clientData/>
  </xdr:twoCellAnchor>
  <xdr:oneCellAnchor>
    <xdr:from>
      <xdr:col>1</xdr:col>
      <xdr:colOff>2019300</xdr:colOff>
      <xdr:row>39</xdr:row>
      <xdr:rowOff>95250</xdr:rowOff>
    </xdr:from>
    <xdr:ext cx="184731" cy="264560"/>
    <xdr:sp macro="" textlink="">
      <xdr:nvSpPr>
        <xdr:cNvPr id="2" name="TextBox 1"/>
        <xdr:cNvSpPr txBox="1"/>
      </xdr:nvSpPr>
      <xdr:spPr>
        <a:xfrm>
          <a:off x="2667000" y="603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38099</xdr:colOff>
      <xdr:row>39</xdr:row>
      <xdr:rowOff>19050</xdr:rowOff>
    </xdr:from>
    <xdr:ext cx="6648451" cy="1247775"/>
    <xdr:sp macro="" textlink="">
      <xdr:nvSpPr>
        <xdr:cNvPr id="4" name="TextBox 3"/>
        <xdr:cNvSpPr txBox="1"/>
      </xdr:nvSpPr>
      <xdr:spPr>
        <a:xfrm>
          <a:off x="161924" y="5962650"/>
          <a:ext cx="6648451" cy="1247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This restating adjustment  reports the Company's property-related</a:t>
          </a:r>
          <a:r>
            <a:rPr lang="en-US" sz="1100" baseline="0">
              <a:solidFill>
                <a:schemeClr val="tx1"/>
              </a:solidFill>
              <a:effectLst/>
              <a:latin typeface="+mn-lt"/>
              <a:ea typeface="+mn-ea"/>
              <a:cs typeface="+mn-cs"/>
            </a:rPr>
            <a:t> accumulated deferred income tax balances on a jurisdictional basis using jurisdictionally allocated results from the Company's tax fixed asset system.</a:t>
          </a:r>
          <a:endParaRPr lang="en-US">
            <a:effectLst/>
          </a:endParaRPr>
        </a:p>
        <a:p>
          <a:pPr rtl="0" eaLnBrk="1" fontAlgn="auto" latinLnBrk="0" hangingPunct="1"/>
          <a:r>
            <a:rPr lang="en-US" sz="1100">
              <a:solidFill>
                <a:schemeClr val="tx1"/>
              </a:solidFill>
              <a:effectLst/>
              <a:latin typeface="+mn-lt"/>
              <a:ea typeface="+mn-ea"/>
              <a:cs typeface="+mn-cs"/>
            </a:rPr>
            <a:t>This adjustment also reflects the known and measurable change to the accumulated deferred income tax balances for guidance received from the Internal Revenue Service (Rev. Proc. 2011-26) on March 29, 2011, which affected the Company's estimate of bonus depreciation for assets placed in service during 2010.  This</a:t>
          </a:r>
          <a:r>
            <a:rPr lang="en-US" sz="1100" baseline="0">
              <a:solidFill>
                <a:schemeClr val="tx1"/>
              </a:solidFill>
              <a:effectLst/>
              <a:latin typeface="+mn-lt"/>
              <a:ea typeface="+mn-ea"/>
              <a:cs typeface="+mn-cs"/>
            </a:rPr>
            <a:t> resulted in an adjustment to  deferred income tax expense for depreciation flow-through.</a:t>
          </a:r>
          <a:endParaRPr lang="en-US">
            <a:effectLst/>
          </a:endParaRPr>
        </a:p>
        <a:p>
          <a:endParaRPr lang="en-US" sz="1100"/>
        </a:p>
      </xdr:txBody>
    </xdr:sp>
    <xdr:clientData/>
  </xdr:oneCellAnchor>
</xdr:wsDr>
</file>

<file path=xl/drawings/drawing33.xml><?xml version="1.0" encoding="utf-8"?>
<xdr:wsDr xmlns:xdr="http://schemas.openxmlformats.org/drawingml/2006/spreadsheetDrawing" xmlns:a="http://schemas.openxmlformats.org/drawingml/2006/main">
  <xdr:twoCellAnchor>
    <xdr:from>
      <xdr:col>1</xdr:col>
      <xdr:colOff>9526</xdr:colOff>
      <xdr:row>18</xdr:row>
      <xdr:rowOff>95251</xdr:rowOff>
    </xdr:from>
    <xdr:to>
      <xdr:col>7</xdr:col>
      <xdr:colOff>533400</xdr:colOff>
      <xdr:row>23</xdr:row>
      <xdr:rowOff>95251</xdr:rowOff>
    </xdr:to>
    <xdr:sp macro="" textlink="">
      <xdr:nvSpPr>
        <xdr:cNvPr id="2" name="Text 12"/>
        <xdr:cNvSpPr txBox="1">
          <a:spLocks noChangeArrowheads="1"/>
        </xdr:cNvSpPr>
      </xdr:nvSpPr>
      <xdr:spPr bwMode="auto">
        <a:xfrm>
          <a:off x="180976" y="2838451"/>
          <a:ext cx="5067299" cy="76200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a:effectLst/>
              <a:latin typeface="+mn-lt"/>
              <a:ea typeface="+mn-ea"/>
              <a:cs typeface="+mn-cs"/>
            </a:rPr>
            <a:t>This restating adjustment includes customer service deposits as a reduction to rate base.  It also reflects the interest paid on the customer service deposits.  This adjustment was included in the Company's rebuttal case and accepted by the Washington Commission in its final order in Docket No. UE-061546 and also is consistent with the last three cases Docket  No. UE-UE-080220, UE-090205, and UE-100749</a:t>
          </a:r>
          <a:endParaRPr lang="en-US" sz="900" b="0" i="0" u="none" strike="noStrike" baseline="0">
            <a:solidFill>
              <a:srgbClr val="000000"/>
            </a:solidFill>
            <a:latin typeface="Arial"/>
            <a:cs typeface="Aria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228600</xdr:colOff>
      <xdr:row>16</xdr:row>
      <xdr:rowOff>85725</xdr:rowOff>
    </xdr:from>
    <xdr:to>
      <xdr:col>8</xdr:col>
      <xdr:colOff>1057275</xdr:colOff>
      <xdr:row>24</xdr:row>
      <xdr:rowOff>85725</xdr:rowOff>
    </xdr:to>
    <xdr:sp macro="" textlink="">
      <xdr:nvSpPr>
        <xdr:cNvPr id="4" name="Text 12"/>
        <xdr:cNvSpPr txBox="1">
          <a:spLocks noChangeArrowheads="1"/>
        </xdr:cNvSpPr>
      </xdr:nvSpPr>
      <xdr:spPr bwMode="auto">
        <a:xfrm>
          <a:off x="571500" y="3133725"/>
          <a:ext cx="6677025" cy="15240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1050" b="0" i="0" strike="noStrike">
              <a:solidFill>
                <a:srgbClr val="000000"/>
              </a:solidFill>
              <a:latin typeface="Times New Roman" pitchFamily="18" charset="0"/>
              <a:cs typeface="Times New Roman" pitchFamily="18" charset="0"/>
            </a:rPr>
            <a: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101 -Electric Plant in Service. The normalized costs for BCC provide no return on investment. The return on investment for BCC is removed in the fuels credit which the Company has included as an offset to fuel prices leaving no return in results. This restating adjustment is necessary to properly reflect the BCC plant investment based on actual AMA balances for the 12-month period ended December 2010. The Bridger Mine adjustment was stipulated to and approved in Washington UE-032065, and has been included in all GRC filings since. The Bridger Mine balance has been adjusted by the production factor as outlined on adjustment page 9.1. </a:t>
          </a:r>
          <a:endParaRPr lang="en-US" sz="1050" b="0" i="0" strike="noStrike">
            <a:solidFill>
              <a:srgbClr val="000000"/>
            </a:solidFill>
            <a:latin typeface="Times New Roman" pitchFamily="18" charset="0"/>
            <a:ea typeface="+mn-ea"/>
            <a:cs typeface="Times New Roman" pitchFamily="18"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161925</xdr:colOff>
      <xdr:row>33</xdr:row>
      <xdr:rowOff>38100</xdr:rowOff>
    </xdr:from>
    <xdr:to>
      <xdr:col>8</xdr:col>
      <xdr:colOff>790575</xdr:colOff>
      <xdr:row>43</xdr:row>
      <xdr:rowOff>95250</xdr:rowOff>
    </xdr:to>
    <xdr:sp macro="" textlink="">
      <xdr:nvSpPr>
        <xdr:cNvPr id="2" name="Text 1"/>
        <xdr:cNvSpPr txBox="1">
          <a:spLocks noChangeArrowheads="1"/>
        </xdr:cNvSpPr>
      </xdr:nvSpPr>
      <xdr:spPr bwMode="auto">
        <a:xfrm>
          <a:off x="809625" y="5410200"/>
          <a:ext cx="6362700" cy="1676400"/>
        </a:xfrm>
        <a:prstGeom prst="rect">
          <a:avLst/>
        </a:prstGeom>
        <a:solidFill>
          <a:srgbClr val="FFFFFF"/>
        </a:solidFill>
        <a:ln w="1">
          <a:noFill/>
          <a:miter lim="800000"/>
          <a:headEnd/>
          <a:tailEnd/>
        </a:ln>
      </xdr:spPr>
      <xdr:txBody>
        <a:bodyPr vertOverflow="clip" wrap="square" lIns="27432" tIns="22860" rIns="0" bIns="0" anchor="t" upright="1"/>
        <a:lstStyle/>
        <a:p>
          <a:pPr rtl="0"/>
          <a:r>
            <a:rPr lang="en-US" sz="1100" b="0" i="0" baseline="0">
              <a:effectLst/>
              <a:latin typeface="+mn-lt"/>
              <a:ea typeface="+mn-ea"/>
              <a:cs typeface="+mn-cs"/>
            </a:rPr>
            <a:t>On April 27, 2005, the Commission granted a request by the Company for an accounting order relating to the Company's treatment of environmental remediation costs in Docket UE-031658.  The Commission authorized the company to record and defer costs prudently incurred in connection with its environmental remediation program.  Additional costs of existing projects expected to exceed $3 million system-wide and incurred from October 13, 2003, the date the petition was submitted, through Fiscal Year 2005 are to be deferred and amortized over a ten-year period.  These costs, subject to deferral, only include those amounts paid to outside vendors or contractors and do not include internal employee or legal costs. Currently, only one project, the Third West Substation Cleanup, can be deferred.  This restating adjustment removes the balance and amortization from FERC accounts 182.391 and 925, except for the Third West Substation Cleanup, and then adds back the cost for small remediation projects that cannot be deferred, per the Commission's 2005 order.</a:t>
          </a:r>
          <a:endParaRPr lang="en-US">
            <a:effectLst/>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85725</xdr:colOff>
      <xdr:row>24</xdr:row>
      <xdr:rowOff>104776</xdr:rowOff>
    </xdr:from>
    <xdr:to>
      <xdr:col>8</xdr:col>
      <xdr:colOff>1085850</xdr:colOff>
      <xdr:row>27</xdr:row>
      <xdr:rowOff>66675</xdr:rowOff>
    </xdr:to>
    <xdr:sp macro="" textlink="">
      <xdr:nvSpPr>
        <xdr:cNvPr id="2" name="Text Box 1"/>
        <xdr:cNvSpPr txBox="1">
          <a:spLocks noChangeArrowheads="1"/>
        </xdr:cNvSpPr>
      </xdr:nvSpPr>
      <xdr:spPr bwMode="auto">
        <a:xfrm>
          <a:off x="257175" y="4314826"/>
          <a:ext cx="6410325" cy="447674"/>
        </a:xfrm>
        <a:prstGeom prst="rect">
          <a:avLst/>
        </a:prstGeom>
        <a:solidFill>
          <a:srgbClr val="FFFFFF"/>
        </a:solidFill>
        <a:ln w="9525">
          <a:noFill/>
          <a:miter lim="800000"/>
          <a:headEnd/>
          <a:tailEnd/>
        </a:ln>
      </xdr:spPr>
      <xdr:txBody>
        <a:bodyPr vertOverflow="clip" wrap="square" lIns="27432" tIns="18288" rIns="0" bIns="0" anchor="t" upright="1"/>
        <a:lstStyle/>
        <a:p>
          <a:pPr rtl="0"/>
          <a:r>
            <a:rPr lang="en-US" sz="1100" b="0" i="0" baseline="0">
              <a:effectLst/>
              <a:latin typeface="+mn-lt"/>
              <a:ea typeface="+mn-ea"/>
              <a:cs typeface="+mn-cs"/>
            </a:rPr>
            <a:t>Customer advances for construction are booked into FERC account 252.  When they are booked, the entries do not reflect the proper allocation.  This restating adjustment corrects the allocation of customer advances for construction in the account.</a:t>
          </a:r>
          <a:endParaRPr lang="en-US" sz="1050">
            <a:effectLst/>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76200</xdr:colOff>
      <xdr:row>22</xdr:row>
      <xdr:rowOff>20955</xdr:rowOff>
    </xdr:from>
    <xdr:to>
      <xdr:col>8</xdr:col>
      <xdr:colOff>1899</xdr:colOff>
      <xdr:row>25</xdr:row>
      <xdr:rowOff>142875</xdr:rowOff>
    </xdr:to>
    <xdr:sp macro="" textlink="">
      <xdr:nvSpPr>
        <xdr:cNvPr id="2" name="Text 12"/>
        <xdr:cNvSpPr txBox="1">
          <a:spLocks noChangeArrowheads="1"/>
        </xdr:cNvSpPr>
      </xdr:nvSpPr>
      <xdr:spPr bwMode="auto">
        <a:xfrm>
          <a:off x="723900" y="3373755"/>
          <a:ext cx="7136124" cy="579120"/>
        </a:xfrm>
        <a:prstGeom prst="rect">
          <a:avLst/>
        </a:prstGeom>
        <a:solidFill>
          <a:srgbClr val="FFFFFF"/>
        </a:solidFill>
        <a:ln w="1">
          <a:noFill/>
          <a:miter lim="800000"/>
          <a:headEnd/>
          <a:tailEnd/>
        </a:ln>
      </xdr:spPr>
      <xdr:txBody>
        <a:bodyPr vertOverflow="clip" wrap="square" lIns="27432" tIns="22860" rIns="0" bIns="0" anchor="t" upright="1"/>
        <a:lstStyle/>
        <a:p>
          <a:pPr rtl="0"/>
          <a:r>
            <a:rPr lang="en-US" sz="1100" b="0" i="0" baseline="0">
              <a:effectLst/>
              <a:latin typeface="+mn-lt"/>
              <a:ea typeface="+mn-ea"/>
              <a:cs typeface="+mn-cs"/>
            </a:rPr>
            <a:t>This restating adjustment removes AFUDC from electric plant in service for the period that Colstrip construction work in progress (CWIP) was allowed in rate base. This treatment was authorized in Cause U-81-17 and has been included in all the Company’s rate case filings since its inception in July 1984.</a:t>
          </a:r>
          <a:endParaRPr lang="en-US">
            <a:effectLst/>
          </a:endParaRPr>
        </a:p>
        <a:p>
          <a:pPr algn="l" rtl="0">
            <a:defRPr sz="1000"/>
          </a:pPr>
          <a:endParaRPr lang="en-US" sz="900" b="0" i="0" u="none" strike="noStrike" baseline="0">
            <a:solidFill>
              <a:srgbClr val="000000"/>
            </a:solidFill>
            <a:latin typeface="Arial"/>
            <a:cs typeface="Arial"/>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19050</xdr:colOff>
      <xdr:row>56</xdr:row>
      <xdr:rowOff>38101</xdr:rowOff>
    </xdr:from>
    <xdr:to>
      <xdr:col>9</xdr:col>
      <xdr:colOff>0</xdr:colOff>
      <xdr:row>60</xdr:row>
      <xdr:rowOff>123825</xdr:rowOff>
    </xdr:to>
    <xdr:sp macro="" textlink="">
      <xdr:nvSpPr>
        <xdr:cNvPr id="2" name="TextBox 1"/>
        <xdr:cNvSpPr txBox="1"/>
      </xdr:nvSpPr>
      <xdr:spPr>
        <a:xfrm>
          <a:off x="219075" y="9182101"/>
          <a:ext cx="7800975" cy="733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eaLnBrk="1" fontAlgn="auto" latinLnBrk="0" hangingPunct="1"/>
          <a:r>
            <a:rPr lang="en-US" sz="1100" b="0" i="0">
              <a:solidFill>
                <a:schemeClr val="dk1"/>
              </a:solidFill>
              <a:effectLst/>
              <a:latin typeface="+mn-lt"/>
              <a:ea typeface="+mn-ea"/>
              <a:cs typeface="+mn-cs"/>
            </a:rPr>
            <a:t>This restating adjustment removes prepayments and other miscellaneous rate base balances per books from results as directed by </a:t>
          </a:r>
          <a:r>
            <a:rPr lang="en-US" sz="1100" b="0" i="0" baseline="0">
              <a:solidFill>
                <a:schemeClr val="dk1"/>
              </a:solidFill>
              <a:effectLst/>
              <a:latin typeface="+mn-lt"/>
              <a:ea typeface="+mn-ea"/>
              <a:cs typeface="+mn-cs"/>
            </a:rPr>
            <a:t>the Commission in UE-100749.</a:t>
          </a:r>
          <a:r>
            <a:rPr lang="en-US" sz="1100" b="0" i="0">
              <a:solidFill>
                <a:schemeClr val="dk1"/>
              </a:solidFill>
              <a:effectLst/>
              <a:latin typeface="+mn-lt"/>
              <a:ea typeface="+mn-ea"/>
              <a:cs typeface="+mn-cs"/>
            </a:rPr>
            <a:t>  The associated tax impacts related to these balances are also removed in this adjustment.</a:t>
          </a:r>
          <a:endParaRPr lang="en-US">
            <a:effectLst/>
          </a:endParaRPr>
        </a:p>
        <a:p>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1</xdr:col>
      <xdr:colOff>9525</xdr:colOff>
      <xdr:row>22</xdr:row>
      <xdr:rowOff>76200</xdr:rowOff>
    </xdr:from>
    <xdr:ext cx="5905500" cy="676275"/>
    <xdr:sp macro="" textlink="">
      <xdr:nvSpPr>
        <xdr:cNvPr id="3" name="TextBox 2"/>
        <xdr:cNvSpPr txBox="1"/>
      </xdr:nvSpPr>
      <xdr:spPr>
        <a:xfrm>
          <a:off x="657225" y="5905500"/>
          <a:ext cx="5905500"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solidFill>
                <a:schemeClr val="tx1"/>
              </a:solidFill>
              <a:latin typeface="Times New Roman" pitchFamily="18" charset="0"/>
              <a:ea typeface="+mn-ea"/>
              <a:cs typeface="Times New Roman" pitchFamily="18" charset="0"/>
            </a:rPr>
            <a:t>This restating adjustment removes prepayments and other miscellaneous rate base balances from the Test Period.  The associated tax impacts related to these balances are also removed in this adjustment.</a:t>
          </a:r>
          <a:endParaRPr lang="en-US" sz="1100">
            <a:latin typeface="Times New Roman" pitchFamily="18" charset="0"/>
            <a:cs typeface="Times New Roman" pitchFamily="18" charset="0"/>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85726</xdr:colOff>
      <xdr:row>29</xdr:row>
      <xdr:rowOff>57151</xdr:rowOff>
    </xdr:from>
    <xdr:to>
      <xdr:col>7</xdr:col>
      <xdr:colOff>838201</xdr:colOff>
      <xdr:row>34</xdr:row>
      <xdr:rowOff>38100</xdr:rowOff>
    </xdr:to>
    <xdr:sp macro="" textlink="">
      <xdr:nvSpPr>
        <xdr:cNvPr id="2" name="Text 14"/>
        <xdr:cNvSpPr txBox="1">
          <a:spLocks noChangeArrowheads="1"/>
        </xdr:cNvSpPr>
      </xdr:nvSpPr>
      <xdr:spPr bwMode="auto">
        <a:xfrm>
          <a:off x="285751" y="5438776"/>
          <a:ext cx="7696200" cy="790574"/>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endParaRPr lang="en-US" sz="9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effectLst/>
              <a:latin typeface="+mn-lt"/>
              <a:ea typeface="+mn-ea"/>
              <a:cs typeface="+mn-cs"/>
            </a:rPr>
            <a:t>This restating adjustment removes the sales revenue booked during the twelve months ended December 2010, and includes amortization of sales revenues over a 5-year period.  This treatment was approved by the Commission in Docket UE – 100749. Washington’s allocation of the revenues is determined by the allowances provided by the Jim Bridger and Colstrip Unit 4 generating resources. These revenues have been adjusted back to the Test Period using the production factor as outlined on adjustment page 9.1.</a:t>
          </a:r>
          <a:endParaRPr lang="en-US" sz="900">
            <a:effectLst/>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85725</xdr:colOff>
      <xdr:row>44</xdr:row>
      <xdr:rowOff>76200</xdr:rowOff>
    </xdr:from>
    <xdr:to>
      <xdr:col>8</xdr:col>
      <xdr:colOff>800100</xdr:colOff>
      <xdr:row>54</xdr:row>
      <xdr:rowOff>133349</xdr:rowOff>
    </xdr:to>
    <xdr:sp macro="" textlink="">
      <xdr:nvSpPr>
        <xdr:cNvPr id="2" name="TextBox 1"/>
        <xdr:cNvSpPr txBox="1"/>
      </xdr:nvSpPr>
      <xdr:spPr>
        <a:xfrm>
          <a:off x="733425" y="7200900"/>
          <a:ext cx="7019925" cy="1676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eaLnBrk="1" fontAlgn="auto" latinLnBrk="0" hangingPunct="1"/>
          <a:r>
            <a:rPr lang="en-US" sz="1100" b="0" i="0" baseline="0">
              <a:solidFill>
                <a:schemeClr val="dk1"/>
              </a:solidFill>
              <a:effectLst/>
              <a:latin typeface="+mn-lt"/>
              <a:ea typeface="+mn-ea"/>
              <a:cs typeface="+mn-cs"/>
            </a:rPr>
            <a:t>As authorized in 2007 in Docket UE-070624, the unrecovered plant balance associated with the Powerdale hydro plant was transferred to a regulatory asset and amortized over three years. The Powerdale unrecovered plant regulatory asset was fully amortized in December 2010.  This pro forma adjustment removes the unrecovered plant amortization expense and regulatory asset balance from results.  In addition, the decommissioning of the Powerdale plant was substantially completed during 2010.  The Company began amortizing the decommissioning regulatory asset in April 2011 as authorized in Docket No. UE-100749. This adjustment removes the 2010 amortization expense and asset balance associated with the decommissioning of Powerdale and replaces it with the 2011 amortization expense and asset balances.  </a:t>
          </a:r>
          <a:endParaRPr lang="en-US">
            <a:effectLst/>
          </a:endParaRPr>
        </a:p>
        <a:p>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76199</xdr:colOff>
      <xdr:row>30</xdr:row>
      <xdr:rowOff>20954</xdr:rowOff>
    </xdr:from>
    <xdr:to>
      <xdr:col>8</xdr:col>
      <xdr:colOff>952499</xdr:colOff>
      <xdr:row>39</xdr:row>
      <xdr:rowOff>76200</xdr:rowOff>
    </xdr:to>
    <xdr:sp macro="" textlink="">
      <xdr:nvSpPr>
        <xdr:cNvPr id="2" name="Text 12"/>
        <xdr:cNvSpPr txBox="1">
          <a:spLocks noChangeArrowheads="1"/>
        </xdr:cNvSpPr>
      </xdr:nvSpPr>
      <xdr:spPr bwMode="auto">
        <a:xfrm>
          <a:off x="723899" y="4878704"/>
          <a:ext cx="8086725" cy="1512571"/>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 </a:t>
          </a:r>
          <a:r>
            <a:rPr lang="en-US" sz="1000" b="0" i="0">
              <a:effectLst/>
              <a:latin typeface="+mn-lt"/>
              <a:ea typeface="+mn-ea"/>
              <a:cs typeface="+mn-cs"/>
            </a:rPr>
            <a:t>The Chehalis Regulatory Asset - WA  was set up in December 2009 in accordance with UE-090205.  The general business revenues charged as the regulatory asset was amortized in 2010 were removed from unadjusted results in the revenue normalization adjustment 3.2.  This pro forma adjustment reflects the amortization of the regulatory asset in the pro forma period, 12 months ending December 2011. This adjustment also replaces the Chehalis regulatory asset balance in unadjusted results  with the pro forma balance for the 12 months ending  December 2011.  </a:t>
          </a:r>
          <a:br>
            <a:rPr lang="en-US" sz="1000" b="0" i="0">
              <a:effectLst/>
              <a:latin typeface="+mn-lt"/>
              <a:ea typeface="+mn-ea"/>
              <a:cs typeface="+mn-cs"/>
            </a:rPr>
          </a:br>
          <a:r>
            <a:rPr lang="en-US" sz="1000" b="0" i="0">
              <a:effectLst/>
              <a:latin typeface="+mn-lt"/>
              <a:ea typeface="+mn-ea"/>
              <a:cs typeface="+mn-cs"/>
            </a:rPr>
            <a:t/>
          </a:r>
          <a:br>
            <a:rPr lang="en-US" sz="1000" b="0" i="0">
              <a:effectLst/>
              <a:latin typeface="+mn-lt"/>
              <a:ea typeface="+mn-ea"/>
              <a:cs typeface="+mn-cs"/>
            </a:rPr>
          </a:br>
          <a:r>
            <a:rPr lang="en-US" sz="1000" b="0" i="0">
              <a:effectLst/>
              <a:latin typeface="+mn-lt"/>
              <a:ea typeface="+mn-ea"/>
              <a:cs typeface="+mn-cs"/>
            </a:rPr>
            <a:t>In WUTC Docket UE-060703, Order 01, the Company was authorized to establish a regulatory asset for the  Washington portion of the expenses incurred in connection with Grid West. This pro forma adjustment replaces the amortization and balance of the Grid West regulatory asset in unadjusted results with the pro forma balance and amortization for the 12 months ending December 2011.</a:t>
          </a:r>
          <a:endParaRPr lang="en-US" sz="1100" b="0" i="0" u="none" strike="noStrike" baseline="0">
            <a:solidFill>
              <a:srgbClr val="000000"/>
            </a:solidFill>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95251</xdr:colOff>
      <xdr:row>34</xdr:row>
      <xdr:rowOff>76201</xdr:rowOff>
    </xdr:from>
    <xdr:to>
      <xdr:col>8</xdr:col>
      <xdr:colOff>762000</xdr:colOff>
      <xdr:row>38</xdr:row>
      <xdr:rowOff>57150</xdr:rowOff>
    </xdr:to>
    <xdr:sp macro="" textlink="">
      <xdr:nvSpPr>
        <xdr:cNvPr id="3" name="TextBox 2"/>
        <xdr:cNvSpPr txBox="1"/>
      </xdr:nvSpPr>
      <xdr:spPr>
        <a:xfrm>
          <a:off x="266701" y="5257801"/>
          <a:ext cx="6067424" cy="590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This restating adjustment removes the Trojan amortization expense, balances, and tax impacts from the Test Period as ordered by the Commission in the Third Supplemental Order, Docket UE-991832.</a:t>
          </a:r>
          <a:endParaRPr lang="en-US">
            <a:latin typeface="Times New Roman" pitchFamily="18" charset="0"/>
            <a:cs typeface="Times New Roman" pitchFamily="18" charset="0"/>
          </a:endParaRPr>
        </a:p>
        <a:p>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200025</xdr:colOff>
      <xdr:row>36</xdr:row>
      <xdr:rowOff>104775</xdr:rowOff>
    </xdr:from>
    <xdr:to>
      <xdr:col>9</xdr:col>
      <xdr:colOff>419100</xdr:colOff>
      <xdr:row>54</xdr:row>
      <xdr:rowOff>142875</xdr:rowOff>
    </xdr:to>
    <xdr:sp macro="" textlink="">
      <xdr:nvSpPr>
        <xdr:cNvPr id="2" name="Text 12"/>
        <xdr:cNvSpPr txBox="1">
          <a:spLocks noChangeArrowheads="1"/>
        </xdr:cNvSpPr>
      </xdr:nvSpPr>
      <xdr:spPr bwMode="auto">
        <a:xfrm>
          <a:off x="523875" y="5591175"/>
          <a:ext cx="8582025" cy="2781300"/>
        </a:xfrm>
        <a:prstGeom prst="rect">
          <a:avLst/>
        </a:prstGeom>
        <a:solidFill>
          <a:srgbClr val="FFFFFF"/>
        </a:solidFill>
        <a:ln w="1">
          <a:noFill/>
          <a:miter lim="800000"/>
          <a:headEnd/>
          <a:tailEnd/>
        </a:ln>
      </xdr:spPr>
      <xdr:txBody>
        <a:bodyPr vertOverflow="clip" wrap="square" lIns="27432" tIns="22860" rIns="0" bIns="0" anchor="t" upright="1"/>
        <a:lstStyle/>
        <a:p>
          <a:r>
            <a:rPr lang="en-US" sz="1100">
              <a:effectLst/>
              <a:latin typeface="+mn-lt"/>
              <a:ea typeface="+mn-ea"/>
              <a:cs typeface="+mn-cs"/>
            </a:rPr>
            <a:t>The Condit Hydroelectric Project is located on the White Salmon River in south-central Washington.  The project has a generating capacity of 14.7 megawatts.  The Company is moving forward with the decommissioning of the facility after receipt of an essential sediment management permit from the U.S. Army Corps of Engineers, the final major regulatory step. </a:t>
          </a:r>
          <a:endParaRPr lang="en-US" sz="900">
            <a:effectLst/>
          </a:endParaRPr>
        </a:p>
        <a:p>
          <a:r>
            <a:rPr lang="en-US" sz="1100">
              <a:effectLst/>
              <a:latin typeface="+mn-lt"/>
              <a:ea typeface="+mn-ea"/>
              <a:cs typeface="+mn-cs"/>
            </a:rPr>
            <a:t> The decommissioning and removal of this facility results from a relicensing process that began in 1991 and culminated in a multi-party settlement agreement in 1999.   On Dec. 16, 2010, the Company received a Surrender Order from the Federal Energy Regulatory Commission (FERC) providing for dam decommissioning.  FERC modified the Surrender Order on April 21, 2011, which, along with the Corps permit, provides the regulatory certainty the Company needed to proceed to remove the 125-foot high dam.  On June 8, 2011, FERC completed review and approval of requisite project removal design and resource management plans.  Dam removal was determined to be less costly to customers than the fish passage that would be required for operation as part of the federal dam relicensing process. </a:t>
          </a:r>
          <a:endParaRPr lang="en-US" sz="900">
            <a:effectLst/>
          </a:endParaRPr>
        </a:p>
        <a:p>
          <a:r>
            <a:rPr lang="en-US" sz="1100">
              <a:effectLst/>
              <a:latin typeface="+mn-lt"/>
              <a:ea typeface="+mn-ea"/>
              <a:cs typeface="+mn-cs"/>
            </a:rPr>
            <a:t> After the initial breach and draining of the reservoir in October 2011, demolition of the remaining portion of the dam is scheduled to begin in spring 2012 and be completed by Aug. 31, 2012. Restoration work throughout the former reservoir area is planned to be completed by the end of 2012. </a:t>
          </a:r>
          <a:endParaRPr lang="en-US" sz="900">
            <a:effectLst/>
          </a:endParaRPr>
        </a:p>
        <a:p>
          <a:r>
            <a:rPr lang="en-US" sz="1100">
              <a:effectLst/>
              <a:latin typeface="+mn-lt"/>
              <a:ea typeface="+mn-ea"/>
              <a:cs typeface="+mn-cs"/>
            </a:rPr>
            <a:t> This pro forma adjustment removes the electric plant in service balances, accumulated depreciation balances and O&amp;M expenses from the per books data for the twelve months ended December 2010.  No depreciation expense was booked during 2010.</a:t>
          </a:r>
          <a:endParaRPr lang="en-US" sz="900">
            <a:effectLst/>
          </a:endParaRPr>
        </a:p>
        <a:p>
          <a:r>
            <a:rPr lang="en-US" sz="1100">
              <a:effectLst/>
              <a:latin typeface="+mn-lt"/>
              <a:ea typeface="+mn-ea"/>
              <a:cs typeface="+mn-cs"/>
            </a:rPr>
            <a:t> Consistent with the treatment reflected in this adjustment, the pro forma net power costs shown in adjustment 5.1.1 do not include generation output from the Condit facility.</a:t>
          </a:r>
          <a:endParaRPr lang="en-US" sz="900">
            <a:effectLst/>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8</xdr:row>
          <xdr:rowOff>28575</xdr:rowOff>
        </xdr:from>
        <xdr:to>
          <xdr:col>4</xdr:col>
          <xdr:colOff>533400</xdr:colOff>
          <xdr:row>47</xdr:row>
          <xdr:rowOff>152400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133350</xdr:colOff>
      <xdr:row>41</xdr:row>
      <xdr:rowOff>19050</xdr:rowOff>
    </xdr:from>
    <xdr:to>
      <xdr:col>7</xdr:col>
      <xdr:colOff>1</xdr:colOff>
      <xdr:row>46</xdr:row>
      <xdr:rowOff>171450</xdr:rowOff>
    </xdr:to>
    <xdr:sp macro="" textlink="">
      <xdr:nvSpPr>
        <xdr:cNvPr id="2" name="Text 12"/>
        <xdr:cNvSpPr txBox="1">
          <a:spLocks noChangeArrowheads="1"/>
        </xdr:cNvSpPr>
      </xdr:nvSpPr>
      <xdr:spPr bwMode="auto">
        <a:xfrm>
          <a:off x="781050" y="8162925"/>
          <a:ext cx="9839326" cy="1152525"/>
        </a:xfrm>
        <a:prstGeom prst="rect">
          <a:avLst/>
        </a:prstGeom>
        <a:solidFill>
          <a:sysClr val="window" lastClr="FFFFFF"/>
        </a:solidFill>
        <a:ln w="1">
          <a:noFill/>
          <a:miter lim="800000"/>
          <a:headEnd/>
          <a:tailEnd/>
        </a:ln>
      </xdr:spPr>
      <xdr:txBody>
        <a:bodyPr vertOverflow="clip" wrap="square" lIns="27432" tIns="22860" rIns="0" bIns="0" anchor="t" upright="1"/>
        <a:lstStyle/>
        <a:p>
          <a:r>
            <a:rPr lang="en-US" sz="1100">
              <a:effectLst/>
              <a:latin typeface="+mn-lt"/>
              <a:ea typeface="+mn-ea"/>
              <a:cs typeface="+mn-cs"/>
            </a:rPr>
            <a:t>The restating portion of this adjustment reallocates the 2010 booked Renewable Energy Credit (REC) revenues to the east and west control areas from the system assignment reflected in unadjusted data. Washington receives a CAGW share of revenues from west control area (WCA) resources.  Due to accrual based accounting, a portion of the revenues booked in 2010 ($1,272,202) vary from the actual transaction revenue. For purposes of this report, this variance is reflected in the restated results based on the calculated east/west control area ratio from the actual transactions.</a:t>
          </a:r>
          <a:endParaRPr lang="en-US">
            <a:effectLst/>
          </a:endParaRPr>
        </a:p>
        <a:p>
          <a:r>
            <a:rPr lang="en-US" sz="1100">
              <a:effectLst/>
              <a:latin typeface="+mn-lt"/>
              <a:ea typeface="+mn-ea"/>
              <a:cs typeface="+mn-cs"/>
            </a:rPr>
            <a:t>Per Commission Order 06 in Docket UE-100749, REC revenues are passed back to customers through a separate tracker mechanism effective April 2011.  Consistent with this ordered treatment, the pro forma portion of this adjustment removes all REC revenues from the test period.</a:t>
          </a:r>
          <a:endParaRPr lang="en-US">
            <a:effectLst/>
          </a:endParaRPr>
        </a:p>
        <a:p>
          <a:pPr algn="l" rtl="0">
            <a:defRPr sz="1000"/>
          </a:pPr>
          <a:endParaRPr lang="en-US" sz="1100" b="0" i="0" strike="noStrike">
            <a:solidFill>
              <a:srgbClr val="000000"/>
            </a:solidFill>
            <a:latin typeface="Times New Roman" pitchFamily="18" charset="0"/>
            <a:cs typeface="Times New Roman"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114301</xdr:colOff>
      <xdr:row>30</xdr:row>
      <xdr:rowOff>133350</xdr:rowOff>
    </xdr:from>
    <xdr:to>
      <xdr:col>7</xdr:col>
      <xdr:colOff>514351</xdr:colOff>
      <xdr:row>37</xdr:row>
      <xdr:rowOff>142875</xdr:rowOff>
    </xdr:to>
    <xdr:sp macro="" textlink="">
      <xdr:nvSpPr>
        <xdr:cNvPr id="2" name="Text 13"/>
        <xdr:cNvSpPr txBox="1">
          <a:spLocks noChangeArrowheads="1"/>
        </xdr:cNvSpPr>
      </xdr:nvSpPr>
      <xdr:spPr bwMode="auto">
        <a:xfrm>
          <a:off x="762001" y="6134100"/>
          <a:ext cx="6896100" cy="1409700"/>
        </a:xfrm>
        <a:prstGeom prst="rect">
          <a:avLst/>
        </a:prstGeom>
        <a:solidFill>
          <a:sysClr val="window" lastClr="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rgbClr val="000000"/>
              </a:solidFill>
              <a:latin typeface="Arial"/>
              <a:cs typeface="Arial"/>
            </a:rPr>
            <a:t>.</a:t>
          </a:r>
          <a:r>
            <a:rPr lang="en-US" sz="1000" b="0" i="0" baseline="0">
              <a:effectLst/>
              <a:latin typeface="+mn-lt"/>
              <a:ea typeface="+mn-ea"/>
              <a:cs typeface="+mn-cs"/>
            </a:rPr>
            <a:t>This restating and pro forma adjustment reflects known and measurable changes to actual wheeling revenue for the twelve months ended December 2010.  Imbalance penalty revenue and expense is removed to avoid any impact on regulated results.   </a:t>
          </a:r>
          <a:endParaRPr lang="en-US" sz="900">
            <a:effectLst/>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152400</xdr:colOff>
      <xdr:row>14</xdr:row>
      <xdr:rowOff>85724</xdr:rowOff>
    </xdr:from>
    <xdr:ext cx="6276975" cy="1238251"/>
    <xdr:sp macro="" textlink="">
      <xdr:nvSpPr>
        <xdr:cNvPr id="2" name="TextBox 1"/>
        <xdr:cNvSpPr txBox="1"/>
      </xdr:nvSpPr>
      <xdr:spPr>
        <a:xfrm>
          <a:off x="371475" y="2752724"/>
          <a:ext cx="6276975" cy="1238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The Company entered into contracts with Seattle City Light (SCL) to receive real time output from SCL's share of the Stateline wind farm. The Company returns power two months later. The current Stateline  ancillary services contract  will expire December 31, 2011. This pro forma adjustment removes ancillary revenue booked for this contract through December 2010 to be consistent with net power costs treatment of  ancillary services contract  will expire December 31, 2011. This pro forma adjustment removes ancillary revenue booked for this contract through December 2010 to be consistent with net power costs treatment of the contract in adjustment page 5.1.</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285750</xdr:colOff>
      <xdr:row>43</xdr:row>
      <xdr:rowOff>95251</xdr:rowOff>
    </xdr:from>
    <xdr:to>
      <xdr:col>8</xdr:col>
      <xdr:colOff>352425</xdr:colOff>
      <xdr:row>48</xdr:row>
      <xdr:rowOff>85726</xdr:rowOff>
    </xdr:to>
    <xdr:sp macro="" textlink="">
      <xdr:nvSpPr>
        <xdr:cNvPr id="2" name="Text 12"/>
        <xdr:cNvSpPr txBox="1">
          <a:spLocks noChangeArrowheads="1"/>
        </xdr:cNvSpPr>
      </xdr:nvSpPr>
      <xdr:spPr bwMode="auto">
        <a:xfrm>
          <a:off x="933450" y="4333876"/>
          <a:ext cx="6219825" cy="8001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Company:</a:t>
          </a:r>
        </a:p>
        <a:p>
          <a:pPr algn="l" rtl="0">
            <a:defRPr sz="1000"/>
          </a:pPr>
          <a:r>
            <a:rPr lang="en-US" sz="1100" b="0" i="0" u="none" strike="noStrike" baseline="0">
              <a:solidFill>
                <a:srgbClr val="000000"/>
              </a:solidFill>
              <a:latin typeface="Times New Roman" pitchFamily="18" charset="0"/>
              <a:cs typeface="Times New Roman" pitchFamily="18" charset="0"/>
            </a:rPr>
            <a:t>This restating adjustment removes from results of operations certain miscellaneous expenses that should have been charged to non-regulated accounts.</a:t>
          </a: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209550</xdr:colOff>
      <xdr:row>57</xdr:row>
      <xdr:rowOff>47625</xdr:rowOff>
    </xdr:from>
    <xdr:to>
      <xdr:col>7</xdr:col>
      <xdr:colOff>485775</xdr:colOff>
      <xdr:row>60</xdr:row>
      <xdr:rowOff>190500</xdr:rowOff>
    </xdr:to>
    <xdr:sp macro="" textlink="">
      <xdr:nvSpPr>
        <xdr:cNvPr id="3" name="TextBox 2"/>
        <xdr:cNvSpPr txBox="1"/>
      </xdr:nvSpPr>
      <xdr:spPr>
        <a:xfrm>
          <a:off x="619125" y="10868025"/>
          <a:ext cx="54768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baseline="0">
              <a:solidFill>
                <a:schemeClr val="dk1"/>
              </a:solidFill>
              <a:latin typeface="Times New Roman" pitchFamily="18" charset="0"/>
              <a:ea typeface="+mn-ea"/>
              <a:cs typeface="Times New Roman" pitchFamily="18" charset="0"/>
            </a:rPr>
            <a:t>The Company has several labor groups, each with different effective contract renewal dates.  This adjustment annualizes the wage increases that occurred during 2009 for labor charged to operations and maintenance accounts.  See page 4.3.1 for more information on how this adjustment was calculated.</a:t>
          </a:r>
          <a:endParaRPr lang="en-US" sz="1100">
            <a:latin typeface="Times New Roman" pitchFamily="18" charset="0"/>
            <a:cs typeface="Times New Roman" pitchFamily="18" charset="0"/>
          </a:endParaRPr>
        </a:p>
      </xdr:txBody>
    </xdr:sp>
    <xdr:clientData/>
  </xdr:twoCellAnchor>
  <xdr:twoCellAnchor>
    <xdr:from>
      <xdr:col>1</xdr:col>
      <xdr:colOff>123825</xdr:colOff>
      <xdr:row>65</xdr:row>
      <xdr:rowOff>85725</xdr:rowOff>
    </xdr:from>
    <xdr:to>
      <xdr:col>7</xdr:col>
      <xdr:colOff>1352550</xdr:colOff>
      <xdr:row>71</xdr:row>
      <xdr:rowOff>85724</xdr:rowOff>
    </xdr:to>
    <xdr:sp macro="" textlink="">
      <xdr:nvSpPr>
        <xdr:cNvPr id="2" name="TextBox 1"/>
        <xdr:cNvSpPr txBox="1"/>
      </xdr:nvSpPr>
      <xdr:spPr>
        <a:xfrm>
          <a:off x="771525" y="10753725"/>
          <a:ext cx="6324600" cy="971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Unemployment in the serviced counties has increased annualy for  the years  2008, 2009 and 2010.  Office of Financial Management projects that the median income for the serviced</a:t>
          </a:r>
          <a:r>
            <a:rPr lang="en-US" sz="1100" baseline="0"/>
            <a:t>  counties will decrease.  Under this financial climate, staff feels that the ratepayer should not have to bear the  burder of Company wage increases and feels that this years wage increases should be below the line. Staff excluded the wage increase annualization portion of this adjustment.</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TECASE\090205%20PacifiCorp\Company%20Workpapers\Non-confidential%20Workpapers\Workpapers\R.%20Bryce%20Dalley\Models\WA%20RAM%20JUNE%202008%20GR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lcshrn102\SHR02\REGULATN\ER\WA601rc\Copy%20of%20Models%20as%20Filed\Ram%20Dec%201998%20-%20WA%20Rate%20Case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ATECASE\PacifiCorp%20UE100749%20GRC\Company%20Workpapers\G.%20%20UE-10_PAC%20Workpapers%20(May%202010)\Dalley%20Workpapers\UE-10_Dalley%20Workpaper%206%20(PACMay2010)\Revenue%20Requirement%20Models\WA%20RAM%20Dec%202009%20GR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Outlook\OTIV130L\4.1%20Misc%20General%20Expenses%20-%20per%20Staff%20sorted%2010-27-11%20revis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Outlook\OTIV130L\ADJ%204.11%20Insurance%20Expen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Outlook\OTIV130L\ADJ%208.6%20Misc%20Rate%20Bas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foisy\Documents\PacifiCorp%20Filings\UE%20111190%20PacifiCorp%20GRC\Company%20Submissions\G.%20UE-11_PAC%20Workpapers%20(Jul%202011)\Dalley%20Workpapers\10%20-%20Allocation%20Factors\Tab%2010%20-%20Allocation%20Facto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sheetData sheetId="1"/>
      <sheetData sheetId="2"/>
      <sheetData sheetId="3"/>
      <sheetData sheetId="4"/>
      <sheetData sheetId="5"/>
      <sheetData sheetId="6"/>
      <sheetData sheetId="7"/>
      <sheetData sheetId="8"/>
      <sheetData sheetId="9"/>
      <sheetData sheetId="10">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WASHINGTON</v>
          </cell>
          <cell r="AL15">
            <v>3</v>
          </cell>
        </row>
        <row r="25">
          <cell r="AQ25">
            <v>0.495</v>
          </cell>
          <cell r="AT25">
            <v>6.021E-2</v>
          </cell>
        </row>
        <row r="29">
          <cell r="AL29" t="str">
            <v>WA</v>
          </cell>
        </row>
        <row r="33">
          <cell r="AP33">
            <v>2</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182W</v>
          </cell>
        </row>
        <row r="326">
          <cell r="AK326" t="str">
            <v>186M</v>
          </cell>
        </row>
        <row r="327">
          <cell r="AK327" t="str">
            <v>390L</v>
          </cell>
        </row>
        <row r="328">
          <cell r="AK328" t="str">
            <v>392L</v>
          </cell>
        </row>
        <row r="329">
          <cell r="AK329" t="str">
            <v>399G</v>
          </cell>
        </row>
        <row r="330">
          <cell r="AK330" t="str">
            <v>399L</v>
          </cell>
        </row>
        <row r="331">
          <cell r="AK331" t="str">
            <v>403EP</v>
          </cell>
        </row>
        <row r="332">
          <cell r="AK332" t="str">
            <v>403GP</v>
          </cell>
        </row>
        <row r="333">
          <cell r="AK333" t="str">
            <v>403GV0</v>
          </cell>
        </row>
        <row r="334">
          <cell r="AK334" t="str">
            <v>403HP</v>
          </cell>
        </row>
        <row r="335">
          <cell r="AK335" t="str">
            <v>403MP</v>
          </cell>
        </row>
        <row r="336">
          <cell r="AK336" t="str">
            <v>403NP</v>
          </cell>
        </row>
        <row r="337">
          <cell r="AK337" t="str">
            <v>403OP</v>
          </cell>
        </row>
        <row r="338">
          <cell r="AK338" t="str">
            <v>403SP</v>
          </cell>
        </row>
        <row r="339">
          <cell r="AK339" t="str">
            <v>403TP</v>
          </cell>
        </row>
        <row r="340">
          <cell r="AK340" t="str">
            <v>404CLG</v>
          </cell>
        </row>
        <row r="341">
          <cell r="AK341" t="str">
            <v>404CLS</v>
          </cell>
        </row>
        <row r="342">
          <cell r="AK342" t="str">
            <v>404HP</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OWC141</v>
          </cell>
        </row>
        <row r="358">
          <cell r="AK358" t="str">
            <v>OWC143</v>
          </cell>
        </row>
        <row r="359">
          <cell r="AK359" t="str">
            <v>OWC232</v>
          </cell>
        </row>
        <row r="360">
          <cell r="AK360" t="str">
            <v>OWC25330</v>
          </cell>
        </row>
        <row r="361">
          <cell r="AK361" t="str">
            <v>DFA</v>
          </cell>
        </row>
        <row r="362">
          <cell r="AK362" t="str">
            <v>S00</v>
          </cell>
        </row>
        <row r="363">
          <cell r="AK363" t="str">
            <v>SCHMAF</v>
          </cell>
        </row>
        <row r="364">
          <cell r="AK364" t="str">
            <v>SCHMAP</v>
          </cell>
        </row>
        <row r="365">
          <cell r="AK365" t="str">
            <v>SCHMAT</v>
          </cell>
        </row>
        <row r="366">
          <cell r="AK366" t="str">
            <v>SCHMDF</v>
          </cell>
        </row>
        <row r="367">
          <cell r="AK367" t="str">
            <v>SCHMDP</v>
          </cell>
        </row>
        <row r="368">
          <cell r="AK368" t="str">
            <v>SCHMDT</v>
          </cell>
        </row>
        <row r="369">
          <cell r="AK369" t="str">
            <v>T00</v>
          </cell>
        </row>
        <row r="370">
          <cell r="AK370" t="str">
            <v>TS0</v>
          </cell>
        </row>
        <row r="371">
          <cell r="AK371" t="str">
            <v>OWC230</v>
          </cell>
        </row>
        <row r="372">
          <cell r="AK372">
            <v>22844</v>
          </cell>
        </row>
        <row r="373">
          <cell r="AK373">
            <v>230</v>
          </cell>
        </row>
        <row r="374">
          <cell r="AK374">
            <v>254105</v>
          </cell>
        </row>
        <row r="375">
          <cell r="AK375">
            <v>25398</v>
          </cell>
        </row>
        <row r="376">
          <cell r="AK376">
            <v>2283</v>
          </cell>
        </row>
        <row r="377">
          <cell r="AK377">
            <v>415</v>
          </cell>
        </row>
        <row r="378">
          <cell r="AK378">
            <v>416</v>
          </cell>
        </row>
      </sheetData>
      <sheetData sheetId="11"/>
      <sheetData sheetId="12"/>
      <sheetData sheetId="13"/>
      <sheetData sheetId="14"/>
      <sheetData sheetId="15">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0.99999999999999967</v>
          </cell>
          <cell r="F4">
            <v>1.8091217273899413E-2</v>
          </cell>
          <cell r="G4">
            <v>0.27825318686777611</v>
          </cell>
          <cell r="H4">
            <v>8.1930422926122626E-2</v>
          </cell>
          <cell r="I4">
            <v>0.14339508503130852</v>
          </cell>
          <cell r="J4">
            <v>0.12414974475842459</v>
          </cell>
          <cell r="K4">
            <v>0.41470487056725025</v>
          </cell>
          <cell r="L4">
            <v>5.984016485748235E-2</v>
          </cell>
          <cell r="M4">
            <v>1.9245340272883923E-2</v>
          </cell>
          <cell r="N4">
            <v>3.7850524761605404E-3</v>
          </cell>
          <cell r="O4">
            <v>0</v>
          </cell>
          <cell r="P4">
            <v>0</v>
          </cell>
          <cell r="S4" t="str">
            <v>SG</v>
          </cell>
          <cell r="V4">
            <v>0.99999999999999967</v>
          </cell>
          <cell r="W4">
            <v>1.8091217273899413E-2</v>
          </cell>
          <cell r="X4">
            <v>0.27825318686777611</v>
          </cell>
          <cell r="Y4">
            <v>8.1930422926122626E-2</v>
          </cell>
          <cell r="Z4">
            <v>0.14339508503130852</v>
          </cell>
          <cell r="AA4">
            <v>0.12414974475842459</v>
          </cell>
          <cell r="AB4">
            <v>0.41470487056725025</v>
          </cell>
          <cell r="AC4">
            <v>5.984016485748235E-2</v>
          </cell>
          <cell r="AD4">
            <v>1.9245340272883923E-2</v>
          </cell>
          <cell r="AE4">
            <v>3.7850524761605404E-3</v>
          </cell>
          <cell r="AF4">
            <v>0</v>
          </cell>
          <cell r="AG4">
            <v>0</v>
          </cell>
        </row>
        <row r="5">
          <cell r="B5" t="str">
            <v>SG-P</v>
          </cell>
          <cell r="E5">
            <v>0.99999999999999967</v>
          </cell>
          <cell r="F5">
            <v>1.8091217273899413E-2</v>
          </cell>
          <cell r="G5">
            <v>0.27825318686777611</v>
          </cell>
          <cell r="H5">
            <v>8.1930422926122626E-2</v>
          </cell>
          <cell r="I5">
            <v>0.14339508503130852</v>
          </cell>
          <cell r="J5">
            <v>0.12414974475842459</v>
          </cell>
          <cell r="K5">
            <v>0.41470487056725025</v>
          </cell>
          <cell r="L5">
            <v>5.984016485748235E-2</v>
          </cell>
          <cell r="M5">
            <v>1.9245340272883923E-2</v>
          </cell>
          <cell r="N5">
            <v>3.7850524761605404E-3</v>
          </cell>
          <cell r="O5">
            <v>0</v>
          </cell>
          <cell r="P5">
            <v>0</v>
          </cell>
          <cell r="S5" t="str">
            <v>SG-P</v>
          </cell>
          <cell r="V5">
            <v>0.99999999999999967</v>
          </cell>
          <cell r="W5">
            <v>1.8091217273899413E-2</v>
          </cell>
          <cell r="X5">
            <v>0.27825318686777611</v>
          </cell>
          <cell r="Y5">
            <v>8.1930422926122626E-2</v>
          </cell>
          <cell r="Z5">
            <v>0.14339508503130852</v>
          </cell>
          <cell r="AA5">
            <v>0.12414974475842459</v>
          </cell>
          <cell r="AB5">
            <v>0.41470487056725025</v>
          </cell>
          <cell r="AC5">
            <v>5.984016485748235E-2</v>
          </cell>
          <cell r="AD5">
            <v>1.9245340272883923E-2</v>
          </cell>
          <cell r="AE5">
            <v>3.7850524761605404E-3</v>
          </cell>
          <cell r="AF5">
            <v>0</v>
          </cell>
          <cell r="AG5">
            <v>0</v>
          </cell>
        </row>
        <row r="6">
          <cell r="B6" t="str">
            <v>SG-U</v>
          </cell>
          <cell r="E6">
            <v>0.99999999999999967</v>
          </cell>
          <cell r="F6">
            <v>1.8091217273899413E-2</v>
          </cell>
          <cell r="G6">
            <v>0.27825318686777611</v>
          </cell>
          <cell r="H6">
            <v>8.1930422926122626E-2</v>
          </cell>
          <cell r="I6">
            <v>0.14339508503130852</v>
          </cell>
          <cell r="J6">
            <v>0.12414974475842459</v>
          </cell>
          <cell r="K6">
            <v>0.41470487056725025</v>
          </cell>
          <cell r="L6">
            <v>5.984016485748235E-2</v>
          </cell>
          <cell r="M6">
            <v>1.9245340272883923E-2</v>
          </cell>
          <cell r="N6">
            <v>3.7850524761605404E-3</v>
          </cell>
          <cell r="O6">
            <v>0</v>
          </cell>
          <cell r="P6">
            <v>0</v>
          </cell>
          <cell r="S6" t="str">
            <v>SG-U</v>
          </cell>
          <cell r="V6">
            <v>0.99999999999999967</v>
          </cell>
          <cell r="W6">
            <v>1.8091217273899413E-2</v>
          </cell>
          <cell r="X6">
            <v>0.27825318686777611</v>
          </cell>
          <cell r="Y6">
            <v>8.1930422926122626E-2</v>
          </cell>
          <cell r="Z6">
            <v>0.14339508503130852</v>
          </cell>
          <cell r="AA6">
            <v>0.12414974475842459</v>
          </cell>
          <cell r="AB6">
            <v>0.41470487056725025</v>
          </cell>
          <cell r="AC6">
            <v>5.984016485748235E-2</v>
          </cell>
          <cell r="AD6">
            <v>1.9245340272883923E-2</v>
          </cell>
          <cell r="AE6">
            <v>3.7850524761605404E-3</v>
          </cell>
          <cell r="AF6">
            <v>0</v>
          </cell>
          <cell r="AG6">
            <v>0</v>
          </cell>
        </row>
        <row r="7">
          <cell r="B7" t="str">
            <v>DGP</v>
          </cell>
          <cell r="E7">
            <v>1</v>
          </cell>
          <cell r="F7">
            <v>3.6007827420026658E-2</v>
          </cell>
          <cell r="G7">
            <v>0.55382081703602981</v>
          </cell>
          <cell r="H7">
            <v>0.1630700955335849</v>
          </cell>
          <cell r="I7">
            <v>0.2471012600103587</v>
          </cell>
          <cell r="J7">
            <v>0.2471012600103587</v>
          </cell>
          <cell r="K7">
            <v>0</v>
          </cell>
          <cell r="L7">
            <v>0</v>
          </cell>
          <cell r="M7">
            <v>0</v>
          </cell>
          <cell r="N7">
            <v>0</v>
          </cell>
          <cell r="O7">
            <v>0</v>
          </cell>
          <cell r="P7">
            <v>0</v>
          </cell>
          <cell r="S7" t="str">
            <v>DGP</v>
          </cell>
          <cell r="V7">
            <v>1</v>
          </cell>
          <cell r="W7">
            <v>3.6007827420026658E-2</v>
          </cell>
          <cell r="X7">
            <v>0.55382081703602981</v>
          </cell>
          <cell r="Y7">
            <v>0.1630700955335849</v>
          </cell>
          <cell r="Z7">
            <v>0.2471012600103587</v>
          </cell>
          <cell r="AA7">
            <v>0.2471012600103587</v>
          </cell>
          <cell r="AB7">
            <v>0</v>
          </cell>
          <cell r="AC7">
            <v>0</v>
          </cell>
          <cell r="AD7">
            <v>0</v>
          </cell>
          <cell r="AE7">
            <v>0</v>
          </cell>
          <cell r="AF7">
            <v>0</v>
          </cell>
          <cell r="AG7">
            <v>0</v>
          </cell>
        </row>
        <row r="8">
          <cell r="B8" t="str">
            <v>DGU</v>
          </cell>
          <cell r="E8">
            <v>0.99999999999999989</v>
          </cell>
          <cell r="F8">
            <v>0</v>
          </cell>
          <cell r="G8">
            <v>0</v>
          </cell>
          <cell r="H8">
            <v>0</v>
          </cell>
          <cell r="I8">
            <v>3.8678236872586348E-2</v>
          </cell>
          <cell r="J8">
            <v>0</v>
          </cell>
          <cell r="K8">
            <v>0.83345126605089415</v>
          </cell>
          <cell r="L8">
            <v>0.12026350472552537</v>
          </cell>
          <cell r="M8">
            <v>3.8678236872586348E-2</v>
          </cell>
          <cell r="N8">
            <v>7.6069923509941078E-3</v>
          </cell>
          <cell r="O8">
            <v>0</v>
          </cell>
          <cell r="P8">
            <v>0</v>
          </cell>
          <cell r="S8" t="str">
            <v>DGU</v>
          </cell>
          <cell r="V8">
            <v>0.99999999999999989</v>
          </cell>
          <cell r="W8">
            <v>0</v>
          </cell>
          <cell r="X8">
            <v>0</v>
          </cell>
          <cell r="Y8">
            <v>0</v>
          </cell>
          <cell r="Z8">
            <v>3.8678236872586348E-2</v>
          </cell>
          <cell r="AA8">
            <v>0</v>
          </cell>
          <cell r="AB8">
            <v>0.83345126605089415</v>
          </cell>
          <cell r="AC8">
            <v>0.12026350472552537</v>
          </cell>
          <cell r="AD8">
            <v>3.8678236872586348E-2</v>
          </cell>
          <cell r="AE8">
            <v>7.6069923509941078E-3</v>
          </cell>
          <cell r="AF8">
            <v>0</v>
          </cell>
          <cell r="AG8">
            <v>0</v>
          </cell>
        </row>
        <row r="9">
          <cell r="B9" t="str">
            <v>SC</v>
          </cell>
          <cell r="E9">
            <v>1</v>
          </cell>
          <cell r="F9">
            <v>1.8271468004368269E-2</v>
          </cell>
          <cell r="G9">
            <v>0.2826157036166026</v>
          </cell>
          <cell r="H9">
            <v>8.3672021092458984E-2</v>
          </cell>
          <cell r="I9">
            <v>0.13706412172664467</v>
          </cell>
          <cell r="J9">
            <v>0.1190905659221498</v>
          </cell>
          <cell r="K9">
            <v>0.41604499836624059</v>
          </cell>
          <cell r="L9">
            <v>5.8488956305341844E-2</v>
          </cell>
          <cell r="M9">
            <v>1.7973555804494869E-2</v>
          </cell>
          <cell r="N9">
            <v>3.8427308883428606E-3</v>
          </cell>
          <cell r="O9">
            <v>0</v>
          </cell>
          <cell r="P9">
            <v>0</v>
          </cell>
          <cell r="S9" t="str">
            <v>SC</v>
          </cell>
          <cell r="V9">
            <v>1</v>
          </cell>
          <cell r="W9">
            <v>1.8271468004368269E-2</v>
          </cell>
          <cell r="X9">
            <v>0.2826157036166026</v>
          </cell>
          <cell r="Y9">
            <v>8.3672021092458984E-2</v>
          </cell>
          <cell r="Z9">
            <v>0.13706412172664467</v>
          </cell>
          <cell r="AA9">
            <v>0.1190905659221498</v>
          </cell>
          <cell r="AB9">
            <v>0.41604499836624059</v>
          </cell>
          <cell r="AC9">
            <v>5.8488956305341844E-2</v>
          </cell>
          <cell r="AD9">
            <v>1.7973555804494869E-2</v>
          </cell>
          <cell r="AE9">
            <v>3.8427308883428606E-3</v>
          </cell>
          <cell r="AF9">
            <v>0</v>
          </cell>
          <cell r="AG9">
            <v>0</v>
          </cell>
        </row>
        <row r="10">
          <cell r="B10" t="str">
            <v>SE</v>
          </cell>
          <cell r="E10">
            <v>1</v>
          </cell>
          <cell r="F10">
            <v>1.7550465082492844E-2</v>
          </cell>
          <cell r="G10">
            <v>0.26516563662129666</v>
          </cell>
          <cell r="H10">
            <v>7.6705628427113523E-2</v>
          </cell>
          <cell r="I10">
            <v>0.16238797494530005</v>
          </cell>
          <cell r="J10">
            <v>0.13932728126724897</v>
          </cell>
          <cell r="K10">
            <v>0.41068448717027933</v>
          </cell>
          <cell r="L10">
            <v>6.3893790513903884E-2</v>
          </cell>
          <cell r="M10">
            <v>2.3060693678051091E-2</v>
          </cell>
          <cell r="N10">
            <v>3.6120172396135802E-3</v>
          </cell>
          <cell r="O10">
            <v>0</v>
          </cell>
          <cell r="P10">
            <v>0</v>
          </cell>
          <cell r="S10" t="str">
            <v>SE</v>
          </cell>
          <cell r="V10">
            <v>1</v>
          </cell>
          <cell r="W10">
            <v>1.7550465082492844E-2</v>
          </cell>
          <cell r="X10">
            <v>0.26516563662129666</v>
          </cell>
          <cell r="Y10">
            <v>7.6705628427113523E-2</v>
          </cell>
          <cell r="Z10">
            <v>0.16238797494530005</v>
          </cell>
          <cell r="AA10">
            <v>0.13932728126724897</v>
          </cell>
          <cell r="AB10">
            <v>0.41068448717027933</v>
          </cell>
          <cell r="AC10">
            <v>6.3893790513903884E-2</v>
          </cell>
          <cell r="AD10">
            <v>2.3060693678051091E-2</v>
          </cell>
          <cell r="AE10">
            <v>3.6120172396135802E-3</v>
          </cell>
          <cell r="AF10">
            <v>0</v>
          </cell>
          <cell r="AG10">
            <v>0</v>
          </cell>
        </row>
        <row r="11">
          <cell r="B11" t="str">
            <v>CAEW</v>
          </cell>
          <cell r="E11">
            <v>0.99999999999999978</v>
          </cell>
          <cell r="F11">
            <v>4.8829727340361097E-2</v>
          </cell>
          <cell r="G11">
            <v>0.73775627457116211</v>
          </cell>
          <cell r="H11">
            <v>0.21341399808847666</v>
          </cell>
          <cell r="I11">
            <v>0</v>
          </cell>
          <cell r="J11">
            <v>0</v>
          </cell>
          <cell r="K11">
            <v>0</v>
          </cell>
          <cell r="L11">
            <v>0</v>
          </cell>
          <cell r="M11">
            <v>0</v>
          </cell>
          <cell r="N11">
            <v>0</v>
          </cell>
          <cell r="O11">
            <v>0</v>
          </cell>
          <cell r="P11">
            <v>0</v>
          </cell>
          <cell r="S11" t="str">
            <v>CAEW</v>
          </cell>
          <cell r="V11">
            <v>0.99999999999999978</v>
          </cell>
          <cell r="W11">
            <v>4.8829727340361097E-2</v>
          </cell>
          <cell r="X11">
            <v>0.73775627457116211</v>
          </cell>
          <cell r="Y11">
            <v>0.21341399808847666</v>
          </cell>
          <cell r="Z11">
            <v>0</v>
          </cell>
          <cell r="AA11">
            <v>0</v>
          </cell>
          <cell r="AB11">
            <v>0</v>
          </cell>
          <cell r="AC11">
            <v>0</v>
          </cell>
          <cell r="AD11">
            <v>0</v>
          </cell>
          <cell r="AE11">
            <v>0</v>
          </cell>
          <cell r="AF11">
            <v>0</v>
          </cell>
          <cell r="AG11">
            <v>0</v>
          </cell>
        </row>
        <row r="12">
          <cell r="B12" t="str">
            <v>CAEE</v>
          </cell>
          <cell r="E12">
            <v>1</v>
          </cell>
          <cell r="F12">
            <v>0</v>
          </cell>
          <cell r="G12">
            <v>0</v>
          </cell>
          <cell r="H12">
            <v>0</v>
          </cell>
          <cell r="I12">
            <v>0.25350215981957097</v>
          </cell>
          <cell r="J12">
            <v>0.21750235345279617</v>
          </cell>
          <cell r="K12">
            <v>0.6411152336687963</v>
          </cell>
          <cell r="L12">
            <v>9.9743924387195759E-2</v>
          </cell>
          <cell r="M12">
            <v>3.5999806366774786E-2</v>
          </cell>
          <cell r="N12">
            <v>5.63868212443688E-3</v>
          </cell>
          <cell r="O12">
            <v>0</v>
          </cell>
          <cell r="P12">
            <v>0</v>
          </cell>
          <cell r="S12" t="str">
            <v>CAEE</v>
          </cell>
          <cell r="V12">
            <v>1</v>
          </cell>
          <cell r="W12">
            <v>0</v>
          </cell>
          <cell r="X12">
            <v>0</v>
          </cell>
          <cell r="Y12">
            <v>0</v>
          </cell>
          <cell r="Z12">
            <v>0.25350215981957097</v>
          </cell>
          <cell r="AA12">
            <v>0.21750235345279617</v>
          </cell>
          <cell r="AB12">
            <v>0.6411152336687963</v>
          </cell>
          <cell r="AC12">
            <v>9.9743924387195759E-2</v>
          </cell>
          <cell r="AD12">
            <v>3.5999806366774786E-2</v>
          </cell>
          <cell r="AE12">
            <v>5.63868212443688E-3</v>
          </cell>
          <cell r="AF12">
            <v>0</v>
          </cell>
          <cell r="AG12">
            <v>0</v>
          </cell>
        </row>
        <row r="13">
          <cell r="B13" t="str">
            <v>DEP</v>
          </cell>
          <cell r="E13">
            <v>1</v>
          </cell>
          <cell r="F13">
            <v>3.5188972171179472E-2</v>
          </cell>
          <cell r="G13">
            <v>0.53166147814098541</v>
          </cell>
          <cell r="H13">
            <v>0.15379605106801769</v>
          </cell>
          <cell r="I13">
            <v>0.27935349861981745</v>
          </cell>
          <cell r="J13">
            <v>0.27935349861981745</v>
          </cell>
          <cell r="K13">
            <v>0</v>
          </cell>
          <cell r="L13">
            <v>0</v>
          </cell>
          <cell r="M13">
            <v>0</v>
          </cell>
          <cell r="N13">
            <v>0</v>
          </cell>
          <cell r="O13">
            <v>0</v>
          </cell>
          <cell r="P13">
            <v>0</v>
          </cell>
          <cell r="S13" t="str">
            <v>DEP</v>
          </cell>
          <cell r="V13">
            <v>1</v>
          </cell>
          <cell r="W13">
            <v>3.5188972171179472E-2</v>
          </cell>
          <cell r="X13">
            <v>0.53166147814098541</v>
          </cell>
          <cell r="Y13">
            <v>0.15379605106801769</v>
          </cell>
          <cell r="Z13">
            <v>0.27935349861981745</v>
          </cell>
          <cell r="AA13">
            <v>0.27935349861981745</v>
          </cell>
          <cell r="AB13">
            <v>0</v>
          </cell>
          <cell r="AC13">
            <v>0</v>
          </cell>
          <cell r="AD13">
            <v>0</v>
          </cell>
          <cell r="AE13">
            <v>0</v>
          </cell>
          <cell r="AF13">
            <v>0</v>
          </cell>
          <cell r="AG13">
            <v>0</v>
          </cell>
        </row>
        <row r="14">
          <cell r="B14" t="str">
            <v>DEU</v>
          </cell>
          <cell r="E14">
            <v>0.99999999999999989</v>
          </cell>
          <cell r="F14">
            <v>0</v>
          </cell>
          <cell r="G14">
            <v>0</v>
          </cell>
          <cell r="H14">
            <v>0</v>
          </cell>
          <cell r="I14">
            <v>4.60062806905875E-2</v>
          </cell>
          <cell r="J14">
            <v>0</v>
          </cell>
          <cell r="K14">
            <v>0.8193190567380465</v>
          </cell>
          <cell r="L14">
            <v>0.12746865735292504</v>
          </cell>
          <cell r="M14">
            <v>4.60062806905875E-2</v>
          </cell>
          <cell r="N14">
            <v>7.2060052184409083E-3</v>
          </cell>
          <cell r="O14">
            <v>0</v>
          </cell>
          <cell r="P14">
            <v>0</v>
          </cell>
          <cell r="S14" t="str">
            <v>DEU</v>
          </cell>
          <cell r="V14">
            <v>0.99999999999999989</v>
          </cell>
          <cell r="W14">
            <v>0</v>
          </cell>
          <cell r="X14">
            <v>0</v>
          </cell>
          <cell r="Y14">
            <v>0</v>
          </cell>
          <cell r="Z14">
            <v>4.60062806905875E-2</v>
          </cell>
          <cell r="AA14">
            <v>0</v>
          </cell>
          <cell r="AB14">
            <v>0.8193190567380465</v>
          </cell>
          <cell r="AC14">
            <v>0.12746865735292504</v>
          </cell>
          <cell r="AD14">
            <v>4.60062806905875E-2</v>
          </cell>
          <cell r="AE14">
            <v>7.2060052184409083E-3</v>
          </cell>
          <cell r="AF14">
            <v>0</v>
          </cell>
          <cell r="AG14">
            <v>0</v>
          </cell>
        </row>
        <row r="15">
          <cell r="B15" t="str">
            <v>SO</v>
          </cell>
          <cell r="E15">
            <v>0.99999999999999978</v>
          </cell>
          <cell r="F15">
            <v>2.3415217935998527E-2</v>
          </cell>
          <cell r="G15">
            <v>0.26782369245639426</v>
          </cell>
          <cell r="H15">
            <v>7.1600355379508318E-2</v>
          </cell>
          <cell r="I15">
            <v>0.13713902639604011</v>
          </cell>
          <cell r="J15">
            <v>0.11784548972635503</v>
          </cell>
          <cell r="K15">
            <v>0.43959691647750887</v>
          </cell>
          <cell r="L15">
            <v>5.9725910968396849E-2</v>
          </cell>
          <cell r="M15">
            <v>1.9293536669685078E-2</v>
          </cell>
          <cell r="N15">
            <v>6.9888038615299524E-4</v>
          </cell>
          <cell r="O15">
            <v>0</v>
          </cell>
          <cell r="P15">
            <v>0</v>
          </cell>
          <cell r="S15" t="str">
            <v>SO</v>
          </cell>
          <cell r="V15">
            <v>0.99999999999999978</v>
          </cell>
          <cell r="W15">
            <v>2.3415217935998527E-2</v>
          </cell>
          <cell r="X15">
            <v>0.26782369245639426</v>
          </cell>
          <cell r="Y15">
            <v>7.1600355379508318E-2</v>
          </cell>
          <cell r="Z15">
            <v>0.13713902639604011</v>
          </cell>
          <cell r="AA15">
            <v>0.11784548972635503</v>
          </cell>
          <cell r="AB15">
            <v>0.43959691647750887</v>
          </cell>
          <cell r="AC15">
            <v>5.9725910968396849E-2</v>
          </cell>
          <cell r="AD15">
            <v>1.9293536669685078E-2</v>
          </cell>
          <cell r="AE15">
            <v>6.9888038615299524E-4</v>
          </cell>
          <cell r="AF15">
            <v>0</v>
          </cell>
          <cell r="AG15">
            <v>0</v>
          </cell>
        </row>
        <row r="16">
          <cell r="B16" t="str">
            <v>SO-P</v>
          </cell>
          <cell r="E16">
            <v>0.99999999999999978</v>
          </cell>
          <cell r="F16">
            <v>2.3415217935998527E-2</v>
          </cell>
          <cell r="G16">
            <v>0.26782369245639426</v>
          </cell>
          <cell r="H16">
            <v>7.1600355379508318E-2</v>
          </cell>
          <cell r="I16">
            <v>0.13713902639604011</v>
          </cell>
          <cell r="J16">
            <v>0.11784548972635503</v>
          </cell>
          <cell r="K16">
            <v>0.43959691647750887</v>
          </cell>
          <cell r="L16">
            <v>5.9725910968396849E-2</v>
          </cell>
          <cell r="M16">
            <v>1.9293536669685078E-2</v>
          </cell>
          <cell r="N16">
            <v>6.9888038615299524E-4</v>
          </cell>
          <cell r="O16">
            <v>0</v>
          </cell>
          <cell r="P16">
            <v>0</v>
          </cell>
          <cell r="S16" t="str">
            <v>SO-P</v>
          </cell>
          <cell r="V16">
            <v>0.99999999999999978</v>
          </cell>
          <cell r="W16">
            <v>2.3415217935998527E-2</v>
          </cell>
          <cell r="X16">
            <v>0.26782369245639426</v>
          </cell>
          <cell r="Y16">
            <v>7.1600355379508318E-2</v>
          </cell>
          <cell r="Z16">
            <v>0.13713902639604011</v>
          </cell>
          <cell r="AA16">
            <v>0.11784548972635503</v>
          </cell>
          <cell r="AB16">
            <v>0.43959691647750887</v>
          </cell>
          <cell r="AC16">
            <v>5.9725910968396849E-2</v>
          </cell>
          <cell r="AD16">
            <v>1.9293536669685078E-2</v>
          </cell>
          <cell r="AE16">
            <v>6.9888038615299524E-4</v>
          </cell>
          <cell r="AF16">
            <v>0</v>
          </cell>
          <cell r="AG16">
            <v>0</v>
          </cell>
        </row>
        <row r="17">
          <cell r="B17" t="str">
            <v>SO-U</v>
          </cell>
          <cell r="E17">
            <v>0.99999999999999978</v>
          </cell>
          <cell r="F17">
            <v>2.3415217935998527E-2</v>
          </cell>
          <cell r="G17">
            <v>0.26782369245639426</v>
          </cell>
          <cell r="H17">
            <v>7.1600355379508318E-2</v>
          </cell>
          <cell r="I17">
            <v>0.13713902639604011</v>
          </cell>
          <cell r="J17">
            <v>0.11784548972635503</v>
          </cell>
          <cell r="K17">
            <v>0.43959691647750887</v>
          </cell>
          <cell r="L17">
            <v>5.9725910968396849E-2</v>
          </cell>
          <cell r="M17">
            <v>1.9293536669685078E-2</v>
          </cell>
          <cell r="N17">
            <v>6.9888038615299524E-4</v>
          </cell>
          <cell r="O17">
            <v>0</v>
          </cell>
          <cell r="P17">
            <v>0</v>
          </cell>
          <cell r="S17" t="str">
            <v>SO-U</v>
          </cell>
          <cell r="V17">
            <v>0.99999999999999978</v>
          </cell>
          <cell r="W17">
            <v>2.3415217935998527E-2</v>
          </cell>
          <cell r="X17">
            <v>0.26782369245639426</v>
          </cell>
          <cell r="Y17">
            <v>7.1600355379508318E-2</v>
          </cell>
          <cell r="Z17">
            <v>0.13713902639604011</v>
          </cell>
          <cell r="AA17">
            <v>0.11784548972635503</v>
          </cell>
          <cell r="AB17">
            <v>0.43959691647750887</v>
          </cell>
          <cell r="AC17">
            <v>5.9725910968396849E-2</v>
          </cell>
          <cell r="AD17">
            <v>1.9293536669685078E-2</v>
          </cell>
          <cell r="AE17">
            <v>6.9888038615299524E-4</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0.99999999999999978</v>
          </cell>
          <cell r="F20">
            <v>2.3415217935998531E-2</v>
          </cell>
          <cell r="G20">
            <v>0.2678236924563942</v>
          </cell>
          <cell r="H20">
            <v>7.1600355379508318E-2</v>
          </cell>
          <cell r="I20">
            <v>0.13713902639604011</v>
          </cell>
          <cell r="J20">
            <v>0.11784548972635504</v>
          </cell>
          <cell r="K20">
            <v>0.43959691647750881</v>
          </cell>
          <cell r="L20">
            <v>5.9725910968396842E-2</v>
          </cell>
          <cell r="M20">
            <v>1.9293536669685082E-2</v>
          </cell>
          <cell r="N20">
            <v>6.9888038615299514E-4</v>
          </cell>
          <cell r="O20">
            <v>0</v>
          </cell>
          <cell r="P20">
            <v>0</v>
          </cell>
          <cell r="S20" t="str">
            <v>GPS</v>
          </cell>
          <cell r="V20">
            <v>0.99999999999999978</v>
          </cell>
          <cell r="W20">
            <v>2.3415217935998531E-2</v>
          </cell>
          <cell r="X20">
            <v>0.2678236924563942</v>
          </cell>
          <cell r="Y20">
            <v>7.1600355379508318E-2</v>
          </cell>
          <cell r="Z20">
            <v>0.13713902639604011</v>
          </cell>
          <cell r="AA20">
            <v>0.11784548972635504</v>
          </cell>
          <cell r="AB20">
            <v>0.43959691647750881</v>
          </cell>
          <cell r="AC20">
            <v>5.9725910968396842E-2</v>
          </cell>
          <cell r="AD20">
            <v>1.9293536669685082E-2</v>
          </cell>
          <cell r="AE20">
            <v>6.9888038615299514E-4</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0.99999999999999967</v>
          </cell>
          <cell r="F23">
            <v>2.2524655229087649E-2</v>
          </cell>
          <cell r="G23">
            <v>0.26258354447257481</v>
          </cell>
          <cell r="H23">
            <v>7.0024174951187679E-2</v>
          </cell>
          <cell r="I23">
            <v>0.13437900936595415</v>
          </cell>
          <cell r="J23">
            <v>0.1153466380951732</v>
          </cell>
          <cell r="K23">
            <v>0.45159508824508682</v>
          </cell>
          <cell r="L23">
            <v>5.8234683013919458E-2</v>
          </cell>
          <cell r="M23">
            <v>1.9032371270780946E-2</v>
          </cell>
          <cell r="N23">
            <v>6.5884472218902756E-4</v>
          </cell>
          <cell r="O23">
            <v>0</v>
          </cell>
          <cell r="P23">
            <v>0</v>
          </cell>
          <cell r="S23" t="str">
            <v>SNP</v>
          </cell>
          <cell r="V23">
            <v>0.99999999999999967</v>
          </cell>
          <cell r="W23">
            <v>2.2524655229087649E-2</v>
          </cell>
          <cell r="X23">
            <v>0.26258354447257481</v>
          </cell>
          <cell r="Y23">
            <v>7.0024174951187679E-2</v>
          </cell>
          <cell r="Z23">
            <v>0.13437900936595415</v>
          </cell>
          <cell r="AA23">
            <v>0.1153466380951732</v>
          </cell>
          <cell r="AB23">
            <v>0.45159508824508682</v>
          </cell>
          <cell r="AC23">
            <v>5.8234683013919458E-2</v>
          </cell>
          <cell r="AD23">
            <v>1.9032371270780946E-2</v>
          </cell>
          <cell r="AE23">
            <v>6.5884472218902756E-4</v>
          </cell>
          <cell r="AF23">
            <v>0</v>
          </cell>
          <cell r="AG23">
            <v>0</v>
          </cell>
        </row>
        <row r="24">
          <cell r="B24" t="str">
            <v>SSCCT</v>
          </cell>
          <cell r="E24">
            <v>0</v>
          </cell>
          <cell r="F24">
            <v>0</v>
          </cell>
          <cell r="G24">
            <v>0</v>
          </cell>
          <cell r="H24">
            <v>0</v>
          </cell>
          <cell r="I24">
            <v>0</v>
          </cell>
          <cell r="J24">
            <v>0</v>
          </cell>
          <cell r="K24">
            <v>0</v>
          </cell>
          <cell r="L24">
            <v>0</v>
          </cell>
          <cell r="M24">
            <v>0</v>
          </cell>
          <cell r="N24">
            <v>0</v>
          </cell>
          <cell r="O24">
            <v>0</v>
          </cell>
          <cell r="P24">
            <v>0</v>
          </cell>
          <cell r="S24" t="str">
            <v>SSCCT</v>
          </cell>
          <cell r="V24">
            <v>0</v>
          </cell>
          <cell r="W24">
            <v>0</v>
          </cell>
          <cell r="X24">
            <v>0</v>
          </cell>
          <cell r="Y24">
            <v>0</v>
          </cell>
          <cell r="Z24">
            <v>0</v>
          </cell>
          <cell r="AA24">
            <v>0</v>
          </cell>
          <cell r="AB24">
            <v>0</v>
          </cell>
          <cell r="AC24">
            <v>0</v>
          </cell>
          <cell r="AD24">
            <v>0</v>
          </cell>
          <cell r="AE24">
            <v>0</v>
          </cell>
          <cell r="AF24">
            <v>0</v>
          </cell>
          <cell r="AG24">
            <v>0</v>
          </cell>
        </row>
        <row r="25">
          <cell r="B25" t="str">
            <v>SSECT</v>
          </cell>
          <cell r="E25">
            <v>0</v>
          </cell>
          <cell r="F25">
            <v>0</v>
          </cell>
          <cell r="G25">
            <v>0</v>
          </cell>
          <cell r="H25">
            <v>0</v>
          </cell>
          <cell r="I25">
            <v>0</v>
          </cell>
          <cell r="J25">
            <v>0</v>
          </cell>
          <cell r="K25">
            <v>0</v>
          </cell>
          <cell r="L25">
            <v>0</v>
          </cell>
          <cell r="M25">
            <v>0</v>
          </cell>
          <cell r="N25">
            <v>0</v>
          </cell>
          <cell r="O25">
            <v>0</v>
          </cell>
          <cell r="P25">
            <v>0</v>
          </cell>
          <cell r="S25" t="str">
            <v>SSECT</v>
          </cell>
          <cell r="V25">
            <v>0</v>
          </cell>
          <cell r="W25">
            <v>0</v>
          </cell>
          <cell r="X25">
            <v>0</v>
          </cell>
          <cell r="Y25">
            <v>0</v>
          </cell>
          <cell r="Z25">
            <v>0</v>
          </cell>
          <cell r="AA25">
            <v>0</v>
          </cell>
          <cell r="AB25">
            <v>0</v>
          </cell>
          <cell r="AC25">
            <v>0</v>
          </cell>
          <cell r="AD25">
            <v>0</v>
          </cell>
          <cell r="AE25">
            <v>0</v>
          </cell>
          <cell r="AF25">
            <v>0</v>
          </cell>
          <cell r="AG25">
            <v>0</v>
          </cell>
        </row>
        <row r="26">
          <cell r="B26" t="str">
            <v>SSCCH</v>
          </cell>
          <cell r="E26">
            <v>0</v>
          </cell>
          <cell r="F26">
            <v>0</v>
          </cell>
          <cell r="G26">
            <v>0</v>
          </cell>
          <cell r="H26">
            <v>0</v>
          </cell>
          <cell r="I26">
            <v>0</v>
          </cell>
          <cell r="J26">
            <v>0</v>
          </cell>
          <cell r="K26">
            <v>0</v>
          </cell>
          <cell r="L26">
            <v>0</v>
          </cell>
          <cell r="M26">
            <v>0</v>
          </cell>
          <cell r="N26">
            <v>0</v>
          </cell>
          <cell r="O26">
            <v>0</v>
          </cell>
          <cell r="P26">
            <v>0</v>
          </cell>
          <cell r="S26" t="str">
            <v>SSCCH</v>
          </cell>
          <cell r="V26">
            <v>0</v>
          </cell>
          <cell r="W26">
            <v>0</v>
          </cell>
          <cell r="X26">
            <v>0</v>
          </cell>
          <cell r="Y26">
            <v>0</v>
          </cell>
          <cell r="Z26">
            <v>0</v>
          </cell>
          <cell r="AA26">
            <v>0</v>
          </cell>
          <cell r="AB26">
            <v>0</v>
          </cell>
          <cell r="AC26">
            <v>0</v>
          </cell>
          <cell r="AD26">
            <v>0</v>
          </cell>
          <cell r="AE26">
            <v>0</v>
          </cell>
          <cell r="AF26">
            <v>0</v>
          </cell>
          <cell r="AG26">
            <v>0</v>
          </cell>
        </row>
        <row r="27">
          <cell r="B27" t="str">
            <v>SSECH</v>
          </cell>
          <cell r="E27">
            <v>0</v>
          </cell>
          <cell r="F27">
            <v>0</v>
          </cell>
          <cell r="G27">
            <v>0</v>
          </cell>
          <cell r="H27">
            <v>0</v>
          </cell>
          <cell r="I27">
            <v>0</v>
          </cell>
          <cell r="J27">
            <v>0</v>
          </cell>
          <cell r="K27">
            <v>0</v>
          </cell>
          <cell r="L27">
            <v>0</v>
          </cell>
          <cell r="M27">
            <v>0</v>
          </cell>
          <cell r="N27">
            <v>0</v>
          </cell>
          <cell r="O27">
            <v>0</v>
          </cell>
          <cell r="P27">
            <v>0</v>
          </cell>
          <cell r="S27" t="str">
            <v>SSECH</v>
          </cell>
          <cell r="V27">
            <v>0</v>
          </cell>
          <cell r="W27">
            <v>0</v>
          </cell>
          <cell r="X27">
            <v>0</v>
          </cell>
          <cell r="Y27">
            <v>0</v>
          </cell>
          <cell r="Z27">
            <v>0</v>
          </cell>
          <cell r="AA27">
            <v>0</v>
          </cell>
          <cell r="AB27">
            <v>0</v>
          </cell>
          <cell r="AC27">
            <v>0</v>
          </cell>
          <cell r="AD27">
            <v>0</v>
          </cell>
          <cell r="AE27">
            <v>0</v>
          </cell>
          <cell r="AF27">
            <v>0</v>
          </cell>
          <cell r="AG27">
            <v>0</v>
          </cell>
        </row>
        <row r="28">
          <cell r="B28" t="str">
            <v>SSGCH</v>
          </cell>
          <cell r="E28">
            <v>0</v>
          </cell>
          <cell r="F28">
            <v>0</v>
          </cell>
          <cell r="G28">
            <v>0</v>
          </cell>
          <cell r="H28">
            <v>0</v>
          </cell>
          <cell r="I28">
            <v>0</v>
          </cell>
          <cell r="J28">
            <v>0</v>
          </cell>
          <cell r="K28">
            <v>0</v>
          </cell>
          <cell r="L28">
            <v>0</v>
          </cell>
          <cell r="M28">
            <v>0</v>
          </cell>
          <cell r="N28">
            <v>0</v>
          </cell>
          <cell r="O28">
            <v>0</v>
          </cell>
          <cell r="P28">
            <v>0</v>
          </cell>
          <cell r="S28" t="str">
            <v>SSGCH</v>
          </cell>
          <cell r="V28">
            <v>0</v>
          </cell>
          <cell r="W28">
            <v>0</v>
          </cell>
          <cell r="X28">
            <v>0</v>
          </cell>
          <cell r="Y28">
            <v>0</v>
          </cell>
          <cell r="Z28">
            <v>0</v>
          </cell>
          <cell r="AA28">
            <v>0</v>
          </cell>
          <cell r="AB28">
            <v>0</v>
          </cell>
          <cell r="AC28">
            <v>0</v>
          </cell>
          <cell r="AD28">
            <v>0</v>
          </cell>
          <cell r="AE28">
            <v>0</v>
          </cell>
          <cell r="AF28">
            <v>0</v>
          </cell>
          <cell r="AG28">
            <v>0</v>
          </cell>
        </row>
        <row r="29">
          <cell r="B29" t="str">
            <v>SSCP</v>
          </cell>
          <cell r="E29">
            <v>0</v>
          </cell>
          <cell r="F29">
            <v>0</v>
          </cell>
          <cell r="G29">
            <v>0</v>
          </cell>
          <cell r="H29">
            <v>0</v>
          </cell>
          <cell r="I29">
            <v>0</v>
          </cell>
          <cell r="J29">
            <v>0</v>
          </cell>
          <cell r="K29">
            <v>0</v>
          </cell>
          <cell r="L29">
            <v>0</v>
          </cell>
          <cell r="M29">
            <v>0</v>
          </cell>
          <cell r="N29">
            <v>0</v>
          </cell>
          <cell r="O29">
            <v>0</v>
          </cell>
          <cell r="P29">
            <v>0</v>
          </cell>
          <cell r="S29" t="str">
            <v>SSCP</v>
          </cell>
          <cell r="V29">
            <v>0</v>
          </cell>
          <cell r="W29">
            <v>0</v>
          </cell>
          <cell r="X29">
            <v>0</v>
          </cell>
          <cell r="Y29">
            <v>0</v>
          </cell>
          <cell r="Z29">
            <v>0</v>
          </cell>
          <cell r="AA29">
            <v>0</v>
          </cell>
          <cell r="AB29">
            <v>0</v>
          </cell>
          <cell r="AC29">
            <v>0</v>
          </cell>
          <cell r="AD29">
            <v>0</v>
          </cell>
          <cell r="AE29">
            <v>0</v>
          </cell>
          <cell r="AF29">
            <v>0</v>
          </cell>
          <cell r="AG29">
            <v>0</v>
          </cell>
        </row>
        <row r="30">
          <cell r="B30" t="str">
            <v>SSEP</v>
          </cell>
          <cell r="E30">
            <v>0</v>
          </cell>
          <cell r="F30">
            <v>0</v>
          </cell>
          <cell r="G30">
            <v>0</v>
          </cell>
          <cell r="H30">
            <v>0</v>
          </cell>
          <cell r="I30">
            <v>0</v>
          </cell>
          <cell r="J30">
            <v>0</v>
          </cell>
          <cell r="K30">
            <v>0</v>
          </cell>
          <cell r="L30">
            <v>0</v>
          </cell>
          <cell r="M30">
            <v>0</v>
          </cell>
          <cell r="N30">
            <v>0</v>
          </cell>
          <cell r="O30">
            <v>0</v>
          </cell>
          <cell r="P30">
            <v>0</v>
          </cell>
          <cell r="S30" t="str">
            <v>SSEP</v>
          </cell>
          <cell r="V30">
            <v>0</v>
          </cell>
          <cell r="W30">
            <v>0</v>
          </cell>
          <cell r="X30">
            <v>0</v>
          </cell>
          <cell r="Y30">
            <v>0</v>
          </cell>
          <cell r="Z30">
            <v>0</v>
          </cell>
          <cell r="AA30">
            <v>0</v>
          </cell>
          <cell r="AB30">
            <v>0</v>
          </cell>
          <cell r="AC30">
            <v>0</v>
          </cell>
          <cell r="AD30">
            <v>0</v>
          </cell>
          <cell r="AE30">
            <v>0</v>
          </cell>
          <cell r="AF30">
            <v>0</v>
          </cell>
          <cell r="AG30">
            <v>0</v>
          </cell>
        </row>
        <row r="31">
          <cell r="B31" t="str">
            <v>SSGC</v>
          </cell>
          <cell r="E31">
            <v>0</v>
          </cell>
          <cell r="F31">
            <v>0</v>
          </cell>
          <cell r="G31">
            <v>0</v>
          </cell>
          <cell r="H31">
            <v>0</v>
          </cell>
          <cell r="I31">
            <v>0</v>
          </cell>
          <cell r="J31">
            <v>0</v>
          </cell>
          <cell r="K31">
            <v>0</v>
          </cell>
          <cell r="L31">
            <v>0</v>
          </cell>
          <cell r="M31">
            <v>0</v>
          </cell>
          <cell r="N31">
            <v>0</v>
          </cell>
          <cell r="O31">
            <v>0</v>
          </cell>
          <cell r="P31">
            <v>0</v>
          </cell>
          <cell r="S31" t="str">
            <v>SSGC</v>
          </cell>
          <cell r="V31">
            <v>0</v>
          </cell>
          <cell r="W31">
            <v>0</v>
          </cell>
          <cell r="X31">
            <v>0</v>
          </cell>
          <cell r="Y31">
            <v>0</v>
          </cell>
          <cell r="Z31">
            <v>0</v>
          </cell>
          <cell r="AA31">
            <v>0</v>
          </cell>
          <cell r="AB31">
            <v>0</v>
          </cell>
          <cell r="AC31">
            <v>0</v>
          </cell>
          <cell r="AD31">
            <v>0</v>
          </cell>
          <cell r="AE31">
            <v>0</v>
          </cell>
          <cell r="AF31">
            <v>0</v>
          </cell>
          <cell r="AG31">
            <v>0</v>
          </cell>
        </row>
        <row r="32">
          <cell r="B32" t="str">
            <v>SSGCT</v>
          </cell>
          <cell r="E32">
            <v>0</v>
          </cell>
          <cell r="F32">
            <v>0</v>
          </cell>
          <cell r="G32">
            <v>0</v>
          </cell>
          <cell r="H32">
            <v>0</v>
          </cell>
          <cell r="I32">
            <v>0</v>
          </cell>
          <cell r="J32">
            <v>0</v>
          </cell>
          <cell r="K32">
            <v>0</v>
          </cell>
          <cell r="L32">
            <v>0</v>
          </cell>
          <cell r="M32">
            <v>0</v>
          </cell>
          <cell r="N32">
            <v>0</v>
          </cell>
          <cell r="O32">
            <v>0</v>
          </cell>
          <cell r="P32">
            <v>0</v>
          </cell>
          <cell r="S32" t="str">
            <v>SSGCT</v>
          </cell>
          <cell r="V32">
            <v>0</v>
          </cell>
          <cell r="W32">
            <v>0</v>
          </cell>
          <cell r="X32">
            <v>0</v>
          </cell>
          <cell r="Y32">
            <v>0</v>
          </cell>
          <cell r="Z32">
            <v>0</v>
          </cell>
          <cell r="AA32">
            <v>0</v>
          </cell>
          <cell r="AB32">
            <v>0</v>
          </cell>
          <cell r="AC32">
            <v>0</v>
          </cell>
          <cell r="AD32">
            <v>0</v>
          </cell>
          <cell r="AE32">
            <v>0</v>
          </cell>
          <cell r="AF32">
            <v>0</v>
          </cell>
          <cell r="AG32">
            <v>0</v>
          </cell>
        </row>
        <row r="33">
          <cell r="B33" t="str">
            <v>MC</v>
          </cell>
          <cell r="E33">
            <v>0</v>
          </cell>
          <cell r="F33">
            <v>0</v>
          </cell>
          <cell r="G33">
            <v>0</v>
          </cell>
          <cell r="H33">
            <v>0</v>
          </cell>
          <cell r="I33">
            <v>0</v>
          </cell>
          <cell r="J33">
            <v>0</v>
          </cell>
          <cell r="K33">
            <v>0</v>
          </cell>
          <cell r="L33">
            <v>0</v>
          </cell>
          <cell r="M33">
            <v>0</v>
          </cell>
          <cell r="N33">
            <v>0</v>
          </cell>
          <cell r="O33">
            <v>0</v>
          </cell>
          <cell r="P33">
            <v>0</v>
          </cell>
          <cell r="S33" t="str">
            <v>MC</v>
          </cell>
          <cell r="V33">
            <v>0</v>
          </cell>
          <cell r="W33">
            <v>0</v>
          </cell>
          <cell r="X33">
            <v>0</v>
          </cell>
          <cell r="Y33">
            <v>0</v>
          </cell>
          <cell r="Z33">
            <v>0</v>
          </cell>
          <cell r="AA33">
            <v>0</v>
          </cell>
          <cell r="AB33">
            <v>0</v>
          </cell>
          <cell r="AC33">
            <v>0</v>
          </cell>
          <cell r="AD33">
            <v>0</v>
          </cell>
          <cell r="AE33">
            <v>0</v>
          </cell>
          <cell r="AF33">
            <v>0</v>
          </cell>
          <cell r="AG33">
            <v>0</v>
          </cell>
        </row>
        <row r="34">
          <cell r="B34" t="str">
            <v>SNPD</v>
          </cell>
          <cell r="E34">
            <v>0.99999999999999978</v>
          </cell>
          <cell r="F34">
            <v>3.6403089107749434E-2</v>
          </cell>
          <cell r="G34">
            <v>0.29773197802865986</v>
          </cell>
          <cell r="H34">
            <v>6.8450298899232376E-2</v>
          </cell>
          <cell r="I34">
            <v>9.2996845282774937E-2</v>
          </cell>
          <cell r="J34">
            <v>7.7795694011675215E-2</v>
          </cell>
          <cell r="K34">
            <v>0.45853063972626784</v>
          </cell>
          <cell r="L34">
            <v>4.5887148955315517E-2</v>
          </cell>
          <cell r="M34">
            <v>1.5201151271099727E-2</v>
          </cell>
          <cell r="N34">
            <v>0</v>
          </cell>
          <cell r="O34">
            <v>0</v>
          </cell>
          <cell r="P34">
            <v>0</v>
          </cell>
          <cell r="S34" t="str">
            <v>SNPD</v>
          </cell>
          <cell r="V34">
            <v>0.99999999999999978</v>
          </cell>
          <cell r="W34">
            <v>3.6403089107749434E-2</v>
          </cell>
          <cell r="X34">
            <v>0.29773197802865986</v>
          </cell>
          <cell r="Y34">
            <v>6.8450298899232376E-2</v>
          </cell>
          <cell r="Z34">
            <v>9.2996845282774937E-2</v>
          </cell>
          <cell r="AA34">
            <v>7.7795694011675215E-2</v>
          </cell>
          <cell r="AB34">
            <v>0.45853063972626784</v>
          </cell>
          <cell r="AC34">
            <v>4.5887148955315517E-2</v>
          </cell>
          <cell r="AD34">
            <v>1.5201151271099727E-2</v>
          </cell>
          <cell r="AE34">
            <v>0</v>
          </cell>
          <cell r="AF34">
            <v>0</v>
          </cell>
          <cell r="AG34">
            <v>0</v>
          </cell>
        </row>
        <row r="35">
          <cell r="B35" t="str">
            <v>CAGW</v>
          </cell>
          <cell r="E35">
            <v>1</v>
          </cell>
          <cell r="F35">
            <v>4.7102248421590824E-2</v>
          </cell>
          <cell r="G35">
            <v>0.73949068926711892</v>
          </cell>
          <cell r="H35">
            <v>0.21340706231129031</v>
          </cell>
          <cell r="I35">
            <v>0</v>
          </cell>
          <cell r="J35">
            <v>0</v>
          </cell>
          <cell r="K35">
            <v>0</v>
          </cell>
          <cell r="L35">
            <v>0</v>
          </cell>
          <cell r="M35">
            <v>0</v>
          </cell>
          <cell r="N35">
            <v>0</v>
          </cell>
          <cell r="O35">
            <v>0</v>
          </cell>
          <cell r="P35">
            <v>0</v>
          </cell>
          <cell r="S35" t="str">
            <v>CAGW</v>
          </cell>
          <cell r="V35">
            <v>1</v>
          </cell>
          <cell r="W35">
            <v>4.7102248421590824E-2</v>
          </cell>
          <cell r="X35">
            <v>0.73949068926711892</v>
          </cell>
          <cell r="Y35">
            <v>0.21340706231129031</v>
          </cell>
          <cell r="Z35">
            <v>0</v>
          </cell>
          <cell r="AA35">
            <v>0</v>
          </cell>
          <cell r="AB35">
            <v>0</v>
          </cell>
          <cell r="AC35">
            <v>0</v>
          </cell>
          <cell r="AD35">
            <v>0</v>
          </cell>
          <cell r="AE35">
            <v>0</v>
          </cell>
          <cell r="AF35">
            <v>0</v>
          </cell>
          <cell r="AG35">
            <v>0</v>
          </cell>
        </row>
        <row r="36">
          <cell r="B36" t="str">
            <v>CAGE</v>
          </cell>
          <cell r="E36">
            <v>0.99999999999999978</v>
          </cell>
          <cell r="F36">
            <v>0</v>
          </cell>
          <cell r="G36">
            <v>0</v>
          </cell>
          <cell r="H36">
            <v>0</v>
          </cell>
          <cell r="I36">
            <v>0.23028272725213619</v>
          </cell>
          <cell r="J36">
            <v>0.19975859989895944</v>
          </cell>
          <cell r="K36">
            <v>0.67352355928449659</v>
          </cell>
          <cell r="L36">
            <v>9.4784042932257839E-2</v>
          </cell>
          <cell r="M36">
            <v>3.0524127353176757E-2</v>
          </cell>
          <cell r="N36">
            <v>1.40967053110922E-3</v>
          </cell>
          <cell r="O36">
            <v>0</v>
          </cell>
          <cell r="P36">
            <v>0</v>
          </cell>
          <cell r="S36" t="str">
            <v>CAGE</v>
          </cell>
          <cell r="V36">
            <v>0.99999999999999978</v>
          </cell>
          <cell r="W36">
            <v>0</v>
          </cell>
          <cell r="X36">
            <v>0</v>
          </cell>
          <cell r="Y36">
            <v>0</v>
          </cell>
          <cell r="Z36">
            <v>0.23028272725213619</v>
          </cell>
          <cell r="AA36">
            <v>0.19975859989895944</v>
          </cell>
          <cell r="AB36">
            <v>0.67352355928449659</v>
          </cell>
          <cell r="AC36">
            <v>9.4784042932257839E-2</v>
          </cell>
          <cell r="AD36">
            <v>3.0524127353176757E-2</v>
          </cell>
          <cell r="AE36">
            <v>1.40967053110922E-3</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0</v>
          </cell>
          <cell r="G38">
            <v>0</v>
          </cell>
          <cell r="H38">
            <v>0</v>
          </cell>
          <cell r="I38">
            <v>0.25350215981957097</v>
          </cell>
          <cell r="J38">
            <v>0.2175023534527962</v>
          </cell>
          <cell r="K38">
            <v>0.6411152336687963</v>
          </cell>
          <cell r="L38">
            <v>9.9743924387195745E-2</v>
          </cell>
          <cell r="M38">
            <v>3.5999806366774786E-2</v>
          </cell>
          <cell r="N38">
            <v>5.6386821244368808E-3</v>
          </cell>
          <cell r="O38">
            <v>0</v>
          </cell>
          <cell r="P38">
            <v>0</v>
          </cell>
          <cell r="S38" t="str">
            <v>DNPGMU</v>
          </cell>
          <cell r="V38">
            <v>1</v>
          </cell>
          <cell r="W38">
            <v>0</v>
          </cell>
          <cell r="X38">
            <v>0</v>
          </cell>
          <cell r="Y38">
            <v>0</v>
          </cell>
          <cell r="Z38">
            <v>0.25350215981957097</v>
          </cell>
          <cell r="AA38">
            <v>0.2175023534527962</v>
          </cell>
          <cell r="AB38">
            <v>0.6411152336687963</v>
          </cell>
          <cell r="AC38">
            <v>9.9743924387195745E-2</v>
          </cell>
          <cell r="AD38">
            <v>3.5999806366774786E-2</v>
          </cell>
          <cell r="AE38">
            <v>5.6386821244368808E-3</v>
          </cell>
          <cell r="AF38">
            <v>0</v>
          </cell>
          <cell r="AG38">
            <v>0</v>
          </cell>
        </row>
        <row r="39">
          <cell r="B39" t="str">
            <v>JBG</v>
          </cell>
          <cell r="E39">
            <v>0.99999999999999989</v>
          </cell>
          <cell r="F39">
            <v>4.5114159293974547E-2</v>
          </cell>
          <cell r="G39">
            <v>0.70827830666180092</v>
          </cell>
          <cell r="H39">
            <v>0.20439958868624936</v>
          </cell>
          <cell r="I39">
            <v>9.7197607687436773E-3</v>
          </cell>
          <cell r="J39">
            <v>8.4314000693209157E-3</v>
          </cell>
          <cell r="K39">
            <v>2.8428045587589022E-2</v>
          </cell>
          <cell r="L39">
            <v>4.0006397048927174E-3</v>
          </cell>
          <cell r="M39">
            <v>1.2883606994227616E-3</v>
          </cell>
          <cell r="N39">
            <v>5.9499296749805881E-5</v>
          </cell>
          <cell r="O39">
            <v>0</v>
          </cell>
          <cell r="P39">
            <v>0</v>
          </cell>
          <cell r="S39" t="str">
            <v>JBG</v>
          </cell>
          <cell r="V39">
            <v>0.99999999999999989</v>
          </cell>
          <cell r="W39">
            <v>4.5114159293974547E-2</v>
          </cell>
          <cell r="X39">
            <v>0.70827830666180092</v>
          </cell>
          <cell r="Y39">
            <v>0.20439958868624936</v>
          </cell>
          <cell r="Z39">
            <v>9.7197607687436773E-3</v>
          </cell>
          <cell r="AA39">
            <v>8.4314000693209157E-3</v>
          </cell>
          <cell r="AB39">
            <v>2.8428045587589022E-2</v>
          </cell>
          <cell r="AC39">
            <v>4.0006397048927174E-3</v>
          </cell>
          <cell r="AD39">
            <v>1.2883606994227616E-3</v>
          </cell>
          <cell r="AE39">
            <v>5.9499296749805881E-5</v>
          </cell>
          <cell r="AF39">
            <v>0</v>
          </cell>
          <cell r="AG39">
            <v>0</v>
          </cell>
        </row>
        <row r="40">
          <cell r="B40" t="str">
            <v>JBE</v>
          </cell>
          <cell r="E40">
            <v>0.99999999999999989</v>
          </cell>
          <cell r="F40">
            <v>4.6768724876934308E-2</v>
          </cell>
          <cell r="G40">
            <v>0.70661709804655914</v>
          </cell>
          <cell r="H40">
            <v>0.2044062317185312</v>
          </cell>
          <cell r="I40">
            <v>1.0699805309793154E-2</v>
          </cell>
          <cell r="J40">
            <v>9.1803274497666357E-3</v>
          </cell>
          <cell r="K40">
            <v>2.7060156750858076E-2</v>
          </cell>
          <cell r="L40">
            <v>4.2099861103247717E-3</v>
          </cell>
          <cell r="M40">
            <v>1.5194778600265189E-3</v>
          </cell>
          <cell r="N40">
            <v>2.3799718699922352E-4</v>
          </cell>
          <cell r="O40">
            <v>0</v>
          </cell>
          <cell r="P40">
            <v>0</v>
          </cell>
          <cell r="S40" t="str">
            <v>JBE</v>
          </cell>
          <cell r="V40">
            <v>0.99999999999999989</v>
          </cell>
          <cell r="W40">
            <v>4.6768724876934308E-2</v>
          </cell>
          <cell r="X40">
            <v>0.70661709804655914</v>
          </cell>
          <cell r="Y40">
            <v>0.2044062317185312</v>
          </cell>
          <cell r="Z40">
            <v>1.0699805309793154E-2</v>
          </cell>
          <cell r="AA40">
            <v>9.1803274497666357E-3</v>
          </cell>
          <cell r="AB40">
            <v>2.7060156750858076E-2</v>
          </cell>
          <cell r="AC40">
            <v>4.2099861103247717E-3</v>
          </cell>
          <cell r="AD40">
            <v>1.5194778600265189E-3</v>
          </cell>
          <cell r="AE40">
            <v>2.3799718699922352E-4</v>
          </cell>
          <cell r="AF40">
            <v>0</v>
          </cell>
          <cell r="AG40">
            <v>0</v>
          </cell>
        </row>
        <row r="41">
          <cell r="B41" t="str">
            <v>WRG</v>
          </cell>
          <cell r="E41">
            <v>0.99999999999999956</v>
          </cell>
          <cell r="F41">
            <v>1.5079570741637941E-2</v>
          </cell>
          <cell r="G41">
            <v>0.23674458301388879</v>
          </cell>
          <cell r="H41">
            <v>6.8321301014860364E-2</v>
          </cell>
          <cell r="I41">
            <v>0.15655875881023595</v>
          </cell>
          <cell r="J41">
            <v>0.1358067920900112</v>
          </cell>
          <cell r="K41">
            <v>0.45789805309879139</v>
          </cell>
          <cell r="L41">
            <v>6.4439362402734221E-2</v>
          </cell>
          <cell r="M41">
            <v>2.0751966720224762E-2</v>
          </cell>
          <cell r="N41">
            <v>9.5837091785084508E-4</v>
          </cell>
          <cell r="O41">
            <v>0</v>
          </cell>
          <cell r="P41">
            <v>0</v>
          </cell>
          <cell r="S41" t="str">
            <v>WRG</v>
          </cell>
          <cell r="V41">
            <v>0.99999999999999956</v>
          </cell>
          <cell r="W41">
            <v>1.5079570741637941E-2</v>
          </cell>
          <cell r="X41">
            <v>0.23674458301388879</v>
          </cell>
          <cell r="Y41">
            <v>6.8321301014860364E-2</v>
          </cell>
          <cell r="Z41">
            <v>0.15655875881023595</v>
          </cell>
          <cell r="AA41">
            <v>0.1358067920900112</v>
          </cell>
          <cell r="AB41">
            <v>0.45789805309879139</v>
          </cell>
          <cell r="AC41">
            <v>6.4439362402734221E-2</v>
          </cell>
          <cell r="AD41">
            <v>2.0751966720224762E-2</v>
          </cell>
          <cell r="AE41">
            <v>9.5837091785084508E-4</v>
          </cell>
          <cell r="AF41">
            <v>0</v>
          </cell>
          <cell r="AG41">
            <v>0</v>
          </cell>
        </row>
        <row r="42">
          <cell r="B42" t="str">
            <v>WRE</v>
          </cell>
          <cell r="E42">
            <v>0.99999999999999956</v>
          </cell>
          <cell r="F42">
            <v>1.5632615265693907E-2</v>
          </cell>
          <cell r="G42">
            <v>0.23618931803229126</v>
          </cell>
          <cell r="H42">
            <v>6.832352147240188E-2</v>
          </cell>
          <cell r="I42">
            <v>0.17234459557885895</v>
          </cell>
          <cell r="J42">
            <v>0.14786996359302118</v>
          </cell>
          <cell r="K42">
            <v>0.43586510562567626</v>
          </cell>
          <cell r="L42">
            <v>6.7811360353673827E-2</v>
          </cell>
          <cell r="M42">
            <v>2.4474631985837783E-2</v>
          </cell>
          <cell r="N42">
            <v>3.8334836714033803E-3</v>
          </cell>
          <cell r="O42">
            <v>0</v>
          </cell>
          <cell r="P42">
            <v>0</v>
          </cell>
          <cell r="S42" t="str">
            <v>WRE</v>
          </cell>
          <cell r="V42">
            <v>0.99999999999999956</v>
          </cell>
          <cell r="W42">
            <v>1.5632615265693907E-2</v>
          </cell>
          <cell r="X42">
            <v>0.23618931803229126</v>
          </cell>
          <cell r="Y42">
            <v>6.832352147240188E-2</v>
          </cell>
          <cell r="Z42">
            <v>0.17234459557885895</v>
          </cell>
          <cell r="AA42">
            <v>0.14786996359302118</v>
          </cell>
          <cell r="AB42">
            <v>0.43586510562567626</v>
          </cell>
          <cell r="AC42">
            <v>6.7811360353673827E-2</v>
          </cell>
          <cell r="AD42">
            <v>2.4474631985837783E-2</v>
          </cell>
          <cell r="AE42">
            <v>3.8334836714033803E-3</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SNPPH-P</v>
          </cell>
          <cell r="E45">
            <v>0.99999999999999933</v>
          </cell>
          <cell r="F45">
            <v>3.5975361352380927E-2</v>
          </cell>
          <cell r="G45">
            <v>0.56480201380177231</v>
          </cell>
          <cell r="H45">
            <v>0.16299426118859242</v>
          </cell>
          <cell r="I45">
            <v>5.4399311837301817E-2</v>
          </cell>
          <cell r="J45">
            <v>4.7188647180595247E-2</v>
          </cell>
          <cell r="K45">
            <v>0.15910536829438601</v>
          </cell>
          <cell r="L45">
            <v>2.2390679362706164E-2</v>
          </cell>
          <cell r="M45">
            <v>7.210664656706567E-3</v>
          </cell>
          <cell r="N45">
            <v>3.3300416285978292E-4</v>
          </cell>
          <cell r="O45">
            <v>0</v>
          </cell>
          <cell r="P45">
            <v>0</v>
          </cell>
          <cell r="S45" t="str">
            <v>SNPPH-P</v>
          </cell>
          <cell r="V45">
            <v>0.99999999999999933</v>
          </cell>
          <cell r="W45">
            <v>3.5975361352380927E-2</v>
          </cell>
          <cell r="X45">
            <v>0.56480201380177231</v>
          </cell>
          <cell r="Y45">
            <v>0.16299426118859242</v>
          </cell>
          <cell r="Z45">
            <v>5.4399311837301817E-2</v>
          </cell>
          <cell r="AA45">
            <v>4.7188647180595247E-2</v>
          </cell>
          <cell r="AB45">
            <v>0.15910536829438601</v>
          </cell>
          <cell r="AC45">
            <v>2.2390679362706164E-2</v>
          </cell>
          <cell r="AD45">
            <v>7.210664656706567E-3</v>
          </cell>
          <cell r="AE45">
            <v>3.3300416285978292E-4</v>
          </cell>
          <cell r="AF45">
            <v>0</v>
          </cell>
          <cell r="AG45">
            <v>0</v>
          </cell>
        </row>
        <row r="46">
          <cell r="B46" t="str">
            <v>SNPPH-U</v>
          </cell>
          <cell r="E46">
            <v>0.99999999999999933</v>
          </cell>
          <cell r="F46">
            <v>3.5975361352380927E-2</v>
          </cell>
          <cell r="G46">
            <v>0.56480201380177231</v>
          </cell>
          <cell r="H46">
            <v>0.16299426118859242</v>
          </cell>
          <cell r="I46">
            <v>5.4399311837301817E-2</v>
          </cell>
          <cell r="J46">
            <v>4.7188647180595247E-2</v>
          </cell>
          <cell r="K46">
            <v>0.15910536829438601</v>
          </cell>
          <cell r="L46">
            <v>2.2390679362706164E-2</v>
          </cell>
          <cell r="M46">
            <v>7.210664656706567E-3</v>
          </cell>
          <cell r="N46">
            <v>3.3300416285978292E-4</v>
          </cell>
          <cell r="O46">
            <v>0</v>
          </cell>
          <cell r="P46">
            <v>0</v>
          </cell>
          <cell r="S46" t="str">
            <v>SNPPH-U</v>
          </cell>
          <cell r="V46">
            <v>0.99999999999999933</v>
          </cell>
          <cell r="W46">
            <v>3.5975361352380927E-2</v>
          </cell>
          <cell r="X46">
            <v>0.56480201380177231</v>
          </cell>
          <cell r="Y46">
            <v>0.16299426118859242</v>
          </cell>
          <cell r="Z46">
            <v>5.4399311837301817E-2</v>
          </cell>
          <cell r="AA46">
            <v>4.7188647180595247E-2</v>
          </cell>
          <cell r="AB46">
            <v>0.15910536829438601</v>
          </cell>
          <cell r="AC46">
            <v>2.2390679362706164E-2</v>
          </cell>
          <cell r="AD46">
            <v>7.210664656706567E-3</v>
          </cell>
          <cell r="AE46">
            <v>3.3300416285978292E-4</v>
          </cell>
          <cell r="AF46">
            <v>0</v>
          </cell>
          <cell r="AG46">
            <v>0</v>
          </cell>
        </row>
        <row r="47">
          <cell r="B47" t="str">
            <v>CN</v>
          </cell>
          <cell r="E47">
            <v>1</v>
          </cell>
          <cell r="F47">
            <v>2.6412984031678445E-2</v>
          </cell>
          <cell r="G47">
            <v>0.32428508723543592</v>
          </cell>
          <cell r="H47">
            <v>7.374932810053729E-2</v>
          </cell>
          <cell r="I47">
            <v>7.7570059455767296E-2</v>
          </cell>
          <cell r="J47">
            <v>6.8533745196945758E-2</v>
          </cell>
          <cell r="K47">
            <v>0.45723433271287772</v>
          </cell>
          <cell r="L47">
            <v>4.0748208463703348E-2</v>
          </cell>
          <cell r="M47">
            <v>9.0363142588215407E-3</v>
          </cell>
          <cell r="N47">
            <v>0</v>
          </cell>
          <cell r="O47">
            <v>0</v>
          </cell>
          <cell r="P47">
            <v>0</v>
          </cell>
          <cell r="S47" t="str">
            <v>CN</v>
          </cell>
          <cell r="V47">
            <v>1</v>
          </cell>
          <cell r="W47">
            <v>2.6412984031678445E-2</v>
          </cell>
          <cell r="X47">
            <v>0.32428508723543592</v>
          </cell>
          <cell r="Y47">
            <v>7.374932810053729E-2</v>
          </cell>
          <cell r="Z47">
            <v>7.7570059455767296E-2</v>
          </cell>
          <cell r="AA47">
            <v>6.8533745196945758E-2</v>
          </cell>
          <cell r="AB47">
            <v>0.45723433271287772</v>
          </cell>
          <cell r="AC47">
            <v>4.0748208463703348E-2</v>
          </cell>
          <cell r="AD47">
            <v>9.0363142588215407E-3</v>
          </cell>
          <cell r="AE47">
            <v>0</v>
          </cell>
          <cell r="AF47">
            <v>0</v>
          </cell>
          <cell r="AG47">
            <v>0</v>
          </cell>
        </row>
        <row r="48">
          <cell r="B48" t="str">
            <v>CNP</v>
          </cell>
          <cell r="E48">
            <v>1</v>
          </cell>
          <cell r="F48">
            <v>5.3578081683035732E-2</v>
          </cell>
          <cell r="G48">
            <v>0.65780424020445161</v>
          </cell>
          <cell r="H48">
            <v>0.14959867920642875</v>
          </cell>
          <cell r="I48">
            <v>0.13901899890608391</v>
          </cell>
          <cell r="J48">
            <v>0.13901899890608391</v>
          </cell>
          <cell r="K48">
            <v>0</v>
          </cell>
          <cell r="L48">
            <v>0</v>
          </cell>
          <cell r="M48">
            <v>0</v>
          </cell>
          <cell r="N48">
            <v>0</v>
          </cell>
          <cell r="O48">
            <v>0</v>
          </cell>
          <cell r="P48">
            <v>0</v>
          </cell>
          <cell r="S48" t="str">
            <v>CNP</v>
          </cell>
          <cell r="V48">
            <v>1</v>
          </cell>
          <cell r="W48">
            <v>5.3578081683035732E-2</v>
          </cell>
          <cell r="X48">
            <v>0.65780424020445161</v>
          </cell>
          <cell r="Y48">
            <v>0.14959867920642875</v>
          </cell>
          <cell r="Z48">
            <v>0.13901899890608391</v>
          </cell>
          <cell r="AA48">
            <v>0.13901899890608391</v>
          </cell>
          <cell r="AB48">
            <v>0</v>
          </cell>
          <cell r="AC48">
            <v>0</v>
          </cell>
          <cell r="AD48">
            <v>0</v>
          </cell>
          <cell r="AE48">
            <v>0</v>
          </cell>
          <cell r="AF48">
            <v>0</v>
          </cell>
          <cell r="AG48">
            <v>0</v>
          </cell>
        </row>
        <row r="49">
          <cell r="B49" t="str">
            <v>CNU</v>
          </cell>
          <cell r="E49">
            <v>1</v>
          </cell>
          <cell r="F49">
            <v>0</v>
          </cell>
          <cell r="G49">
            <v>0</v>
          </cell>
          <cell r="H49">
            <v>0</v>
          </cell>
          <cell r="I49">
            <v>1.782244222665369E-2</v>
          </cell>
          <cell r="J49">
            <v>0</v>
          </cell>
          <cell r="K49">
            <v>0.90180932683504955</v>
          </cell>
          <cell r="L49">
            <v>8.0368230938296786E-2</v>
          </cell>
          <cell r="M49">
            <v>1.782244222665369E-2</v>
          </cell>
          <cell r="N49">
            <v>0</v>
          </cell>
          <cell r="O49">
            <v>0</v>
          </cell>
          <cell r="P49">
            <v>0</v>
          </cell>
          <cell r="S49" t="str">
            <v>CNU</v>
          </cell>
          <cell r="V49">
            <v>1</v>
          </cell>
          <cell r="W49">
            <v>0</v>
          </cell>
          <cell r="X49">
            <v>0</v>
          </cell>
          <cell r="Y49">
            <v>0</v>
          </cell>
          <cell r="Z49">
            <v>1.782244222665369E-2</v>
          </cell>
          <cell r="AA49">
            <v>0</v>
          </cell>
          <cell r="AB49">
            <v>0.90180932683504955</v>
          </cell>
          <cell r="AC49">
            <v>8.0368230938296786E-2</v>
          </cell>
          <cell r="AD49">
            <v>1.782244222665369E-2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0.99999999999999933</v>
          </cell>
          <cell r="F53">
            <v>1.0059676120037104E-2</v>
          </cell>
          <cell r="G53">
            <v>6.6781291954279495E-2</v>
          </cell>
          <cell r="H53">
            <v>-2.6213347403673429E-2</v>
          </cell>
          <cell r="I53">
            <v>0.19371214666046963</v>
          </cell>
          <cell r="J53">
            <v>0.16177675675790498</v>
          </cell>
          <cell r="K53">
            <v>0.65112403661633833</v>
          </cell>
          <cell r="L53">
            <v>9.4065734163423245E-2</v>
          </cell>
          <cell r="M53">
            <v>3.1935389902564636E-2</v>
          </cell>
          <cell r="N53">
            <v>5.624736796554149E-3</v>
          </cell>
          <cell r="O53">
            <v>4.8457250925708047E-3</v>
          </cell>
          <cell r="P53">
            <v>0</v>
          </cell>
          <cell r="S53" t="str">
            <v>EXCTAX</v>
          </cell>
          <cell r="V53">
            <v>0.99999999999999933</v>
          </cell>
          <cell r="W53">
            <v>1.0059676120037104E-2</v>
          </cell>
          <cell r="X53">
            <v>6.6781291954279495E-2</v>
          </cell>
          <cell r="Y53">
            <v>-2.6213347403673429E-2</v>
          </cell>
          <cell r="Z53">
            <v>0.19371214666046963</v>
          </cell>
          <cell r="AA53">
            <v>0.16177675675790498</v>
          </cell>
          <cell r="AB53">
            <v>0.65112403661633833</v>
          </cell>
          <cell r="AC53">
            <v>9.4065734163423245E-2</v>
          </cell>
          <cell r="AD53">
            <v>3.1935389902564636E-2</v>
          </cell>
          <cell r="AE53">
            <v>5.624736796554149E-3</v>
          </cell>
          <cell r="AF53">
            <v>4.8457250925708047E-3</v>
          </cell>
          <cell r="AG53">
            <v>0</v>
          </cell>
        </row>
        <row r="54">
          <cell r="B54" t="str">
            <v>INT</v>
          </cell>
          <cell r="E54">
            <v>0.99999999999999967</v>
          </cell>
          <cell r="F54">
            <v>2.2524655229087649E-2</v>
          </cell>
          <cell r="G54">
            <v>0.26258354447257481</v>
          </cell>
          <cell r="H54">
            <v>7.0024174951187679E-2</v>
          </cell>
          <cell r="I54">
            <v>0.13437900936595415</v>
          </cell>
          <cell r="J54">
            <v>0.1153466380951732</v>
          </cell>
          <cell r="K54">
            <v>0.45159508824508682</v>
          </cell>
          <cell r="L54">
            <v>5.8234683013919458E-2</v>
          </cell>
          <cell r="M54">
            <v>1.9032371270780946E-2</v>
          </cell>
          <cell r="N54">
            <v>6.5884472218902756E-4</v>
          </cell>
          <cell r="O54">
            <v>0</v>
          </cell>
          <cell r="P54">
            <v>0</v>
          </cell>
          <cell r="S54" t="str">
            <v>INT</v>
          </cell>
          <cell r="V54">
            <v>0.99999999999999967</v>
          </cell>
          <cell r="W54">
            <v>2.2524655229087649E-2</v>
          </cell>
          <cell r="X54">
            <v>0.26258354447257481</v>
          </cell>
          <cell r="Y54">
            <v>7.0024174951187679E-2</v>
          </cell>
          <cell r="Z54">
            <v>0.13437900936595415</v>
          </cell>
          <cell r="AA54">
            <v>0.1153466380951732</v>
          </cell>
          <cell r="AB54">
            <v>0.45159508824508682</v>
          </cell>
          <cell r="AC54">
            <v>5.8234683013919458E-2</v>
          </cell>
          <cell r="AD54">
            <v>1.9032371270780946E-2</v>
          </cell>
          <cell r="AE54">
            <v>6.5884472218902756E-4</v>
          </cell>
          <cell r="AF54">
            <v>0</v>
          </cell>
          <cell r="AG54">
            <v>0</v>
          </cell>
        </row>
        <row r="55">
          <cell r="B55" t="str">
            <v>CIAC</v>
          </cell>
          <cell r="E55">
            <v>0.99999999999999978</v>
          </cell>
          <cell r="F55">
            <v>3.6403089107749434E-2</v>
          </cell>
          <cell r="G55">
            <v>0.29773197802865986</v>
          </cell>
          <cell r="H55">
            <v>6.8450298899232376E-2</v>
          </cell>
          <cell r="I55">
            <v>9.2996845282774937E-2</v>
          </cell>
          <cell r="J55">
            <v>7.7795694011675215E-2</v>
          </cell>
          <cell r="K55">
            <v>0.45853063972626784</v>
          </cell>
          <cell r="L55">
            <v>4.5887148955315517E-2</v>
          </cell>
          <cell r="M55">
            <v>1.5201151271099727E-2</v>
          </cell>
          <cell r="N55">
            <v>0</v>
          </cell>
          <cell r="O55">
            <v>0</v>
          </cell>
          <cell r="P55">
            <v>0</v>
          </cell>
          <cell r="S55" t="str">
            <v>CIAC</v>
          </cell>
          <cell r="V55">
            <v>0.99999999999999978</v>
          </cell>
          <cell r="W55">
            <v>3.6403089107749434E-2</v>
          </cell>
          <cell r="X55">
            <v>0.29773197802865986</v>
          </cell>
          <cell r="Y55">
            <v>6.8450298899232376E-2</v>
          </cell>
          <cell r="Z55">
            <v>9.2996845282774937E-2</v>
          </cell>
          <cell r="AA55">
            <v>7.7795694011675215E-2</v>
          </cell>
          <cell r="AB55">
            <v>0.45853063972626784</v>
          </cell>
          <cell r="AC55">
            <v>4.5887148955315517E-2</v>
          </cell>
          <cell r="AD55">
            <v>1.5201151271099727E-2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DONOTUSE</v>
          </cell>
          <cell r="E57">
            <v>0</v>
          </cell>
          <cell r="F57">
            <v>0</v>
          </cell>
          <cell r="G57">
            <v>0</v>
          </cell>
          <cell r="H57">
            <v>0</v>
          </cell>
          <cell r="I57">
            <v>0</v>
          </cell>
          <cell r="J57">
            <v>0</v>
          </cell>
          <cell r="K57">
            <v>0</v>
          </cell>
          <cell r="L57">
            <v>0</v>
          </cell>
          <cell r="M57">
            <v>0</v>
          </cell>
          <cell r="N57">
            <v>0</v>
          </cell>
          <cell r="O57">
            <v>0</v>
          </cell>
          <cell r="P57">
            <v>0</v>
          </cell>
          <cell r="S57" t="str">
            <v>DONOTUSE</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1.0000000000000002</v>
          </cell>
          <cell r="F58">
            <v>-3.5195168969145078E-3</v>
          </cell>
          <cell r="G58">
            <v>0.4123754115886708</v>
          </cell>
          <cell r="H58">
            <v>0.14475794900175842</v>
          </cell>
          <cell r="I58">
            <v>5.5639144632380309E-2</v>
          </cell>
          <cell r="J58">
            <v>5.6279973936003931E-2</v>
          </cell>
          <cell r="K58">
            <v>0.359180482839277</v>
          </cell>
          <cell r="L58">
            <v>3.1566528834828127E-2</v>
          </cell>
          <cell r="M58">
            <v>-6.40829303623622E-4</v>
          </cell>
          <cell r="N58">
            <v>0</v>
          </cell>
          <cell r="O58">
            <v>0</v>
          </cell>
          <cell r="P58">
            <v>0</v>
          </cell>
          <cell r="S58" t="str">
            <v>BADDEBT</v>
          </cell>
          <cell r="V58">
            <v>1.0000000000000002</v>
          </cell>
          <cell r="W58">
            <v>-3.5195168969145078E-3</v>
          </cell>
          <cell r="X58">
            <v>0.4123754115886708</v>
          </cell>
          <cell r="Y58">
            <v>0.14475794900175842</v>
          </cell>
          <cell r="Z58">
            <v>5.5639144632380309E-2</v>
          </cell>
          <cell r="AA58">
            <v>5.6279973936003931E-2</v>
          </cell>
          <cell r="AB58">
            <v>0.359180482839277</v>
          </cell>
          <cell r="AC58">
            <v>3.1566528834828127E-2</v>
          </cell>
          <cell r="AD58">
            <v>-6.40829303623622E-4</v>
          </cell>
          <cell r="AE58">
            <v>0</v>
          </cell>
          <cell r="AF58">
            <v>0</v>
          </cell>
          <cell r="AG58">
            <v>0</v>
          </cell>
        </row>
        <row r="59">
          <cell r="B59" t="str">
            <v>DONOTUSE</v>
          </cell>
          <cell r="E59">
            <v>0</v>
          </cell>
          <cell r="F59">
            <v>0</v>
          </cell>
          <cell r="G59">
            <v>0</v>
          </cell>
          <cell r="H59">
            <v>0</v>
          </cell>
          <cell r="I59">
            <v>0</v>
          </cell>
          <cell r="J59">
            <v>0</v>
          </cell>
          <cell r="K59">
            <v>0</v>
          </cell>
          <cell r="L59">
            <v>0</v>
          </cell>
          <cell r="M59">
            <v>0</v>
          </cell>
          <cell r="N59">
            <v>0</v>
          </cell>
          <cell r="O59">
            <v>0</v>
          </cell>
          <cell r="P59">
            <v>0</v>
          </cell>
          <cell r="S59" t="str">
            <v>DONOTUSE</v>
          </cell>
          <cell r="V59">
            <v>0</v>
          </cell>
          <cell r="W59">
            <v>0</v>
          </cell>
          <cell r="X59">
            <v>0</v>
          </cell>
          <cell r="Y59">
            <v>0</v>
          </cell>
          <cell r="Z59">
            <v>0</v>
          </cell>
          <cell r="AA59">
            <v>0</v>
          </cell>
          <cell r="AB59">
            <v>0</v>
          </cell>
          <cell r="AC59">
            <v>0</v>
          </cell>
          <cell r="AD59">
            <v>0</v>
          </cell>
          <cell r="AE59">
            <v>0</v>
          </cell>
          <cell r="AF59">
            <v>0</v>
          </cell>
          <cell r="AG59">
            <v>0</v>
          </cell>
        </row>
        <row r="60">
          <cell r="B60" t="str">
            <v>DONOTUSE</v>
          </cell>
          <cell r="E60">
            <v>0</v>
          </cell>
          <cell r="F60">
            <v>0</v>
          </cell>
          <cell r="G60">
            <v>0</v>
          </cell>
          <cell r="H60">
            <v>0</v>
          </cell>
          <cell r="I60">
            <v>0</v>
          </cell>
          <cell r="J60">
            <v>0</v>
          </cell>
          <cell r="K60">
            <v>0</v>
          </cell>
          <cell r="L60">
            <v>0</v>
          </cell>
          <cell r="M60">
            <v>0</v>
          </cell>
          <cell r="N60">
            <v>0</v>
          </cell>
          <cell r="O60">
            <v>0</v>
          </cell>
          <cell r="P60">
            <v>0</v>
          </cell>
          <cell r="S60" t="str">
            <v>DONOTUSE</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0.99999999999999989</v>
          </cell>
          <cell r="F61">
            <v>3.2870000000000003E-2</v>
          </cell>
          <cell r="G61">
            <v>0.70975999999999995</v>
          </cell>
          <cell r="H61">
            <v>0.14180000000000001</v>
          </cell>
          <cell r="I61">
            <v>0.10946</v>
          </cell>
          <cell r="J61">
            <v>0.10946</v>
          </cell>
          <cell r="K61">
            <v>0</v>
          </cell>
          <cell r="L61">
            <v>0</v>
          </cell>
          <cell r="M61">
            <v>0</v>
          </cell>
          <cell r="N61">
            <v>0</v>
          </cell>
          <cell r="O61">
            <v>0</v>
          </cell>
          <cell r="P61">
            <v>6.11E-3</v>
          </cell>
          <cell r="S61" t="str">
            <v>ITC84</v>
          </cell>
          <cell r="V61">
            <v>0.99999999999999989</v>
          </cell>
          <cell r="W61">
            <v>3.2870000000000003E-2</v>
          </cell>
          <cell r="X61">
            <v>0.70975999999999995</v>
          </cell>
          <cell r="Y61">
            <v>0.14180000000000001</v>
          </cell>
          <cell r="Z61">
            <v>0.10946</v>
          </cell>
          <cell r="AA61">
            <v>0.10946</v>
          </cell>
          <cell r="AB61">
            <v>0</v>
          </cell>
          <cell r="AC61">
            <v>0</v>
          </cell>
          <cell r="AD61">
            <v>0</v>
          </cell>
          <cell r="AE61">
            <v>0</v>
          </cell>
          <cell r="AF61">
            <v>0</v>
          </cell>
          <cell r="AG61">
            <v>6.11E-3</v>
          </cell>
        </row>
        <row r="62">
          <cell r="B62" t="str">
            <v>ITC85</v>
          </cell>
          <cell r="E62">
            <v>1</v>
          </cell>
          <cell r="F62">
            <v>5.4199999999999998E-2</v>
          </cell>
          <cell r="G62">
            <v>0.67689999999999995</v>
          </cell>
          <cell r="H62">
            <v>0.1336</v>
          </cell>
          <cell r="I62">
            <v>0.11609999999999999</v>
          </cell>
          <cell r="J62">
            <v>0.11609999999999999</v>
          </cell>
          <cell r="K62">
            <v>0</v>
          </cell>
          <cell r="L62">
            <v>0</v>
          </cell>
          <cell r="M62">
            <v>0</v>
          </cell>
          <cell r="N62">
            <v>0</v>
          </cell>
          <cell r="O62">
            <v>0</v>
          </cell>
          <cell r="P62">
            <v>1.9199999999999998E-2</v>
          </cell>
          <cell r="S62" t="str">
            <v>ITC85</v>
          </cell>
          <cell r="V62">
            <v>1</v>
          </cell>
          <cell r="W62">
            <v>5.4199999999999998E-2</v>
          </cell>
          <cell r="X62">
            <v>0.67689999999999995</v>
          </cell>
          <cell r="Y62">
            <v>0.1336</v>
          </cell>
          <cell r="Z62">
            <v>0.11609999999999999</v>
          </cell>
          <cell r="AA62">
            <v>0.11609999999999999</v>
          </cell>
          <cell r="AB62">
            <v>0</v>
          </cell>
          <cell r="AC62">
            <v>0</v>
          </cell>
          <cell r="AD62">
            <v>0</v>
          </cell>
          <cell r="AE62">
            <v>0</v>
          </cell>
          <cell r="AF62">
            <v>0</v>
          </cell>
          <cell r="AG62">
            <v>1.9199999999999998E-2</v>
          </cell>
        </row>
        <row r="63">
          <cell r="B63" t="str">
            <v>ITC86</v>
          </cell>
          <cell r="E63">
            <v>1</v>
          </cell>
          <cell r="F63">
            <v>4.7890000000000002E-2</v>
          </cell>
          <cell r="G63">
            <v>0.64607999999999999</v>
          </cell>
          <cell r="H63">
            <v>0.13125999999999999</v>
          </cell>
          <cell r="I63">
            <v>0.155</v>
          </cell>
          <cell r="J63">
            <v>0.155</v>
          </cell>
          <cell r="K63">
            <v>0</v>
          </cell>
          <cell r="L63">
            <v>0</v>
          </cell>
          <cell r="M63">
            <v>0</v>
          </cell>
          <cell r="N63">
            <v>0</v>
          </cell>
          <cell r="O63">
            <v>0</v>
          </cell>
          <cell r="P63">
            <v>1.9769999999999999E-2</v>
          </cell>
          <cell r="S63" t="str">
            <v>ITC86</v>
          </cell>
          <cell r="V63">
            <v>1</v>
          </cell>
          <cell r="W63">
            <v>4.7890000000000002E-2</v>
          </cell>
          <cell r="X63">
            <v>0.64607999999999999</v>
          </cell>
          <cell r="Y63">
            <v>0.13125999999999999</v>
          </cell>
          <cell r="Z63">
            <v>0.155</v>
          </cell>
          <cell r="AA63">
            <v>0.155</v>
          </cell>
          <cell r="AB63">
            <v>0</v>
          </cell>
          <cell r="AC63">
            <v>0</v>
          </cell>
          <cell r="AD63">
            <v>0</v>
          </cell>
          <cell r="AE63">
            <v>0</v>
          </cell>
          <cell r="AF63">
            <v>0</v>
          </cell>
          <cell r="AG63">
            <v>1.9769999999999999E-2</v>
          </cell>
        </row>
        <row r="64">
          <cell r="B64" t="str">
            <v>ITC88</v>
          </cell>
          <cell r="E64">
            <v>1</v>
          </cell>
          <cell r="F64">
            <v>4.2700000000000002E-2</v>
          </cell>
          <cell r="G64">
            <v>0.61199999999999999</v>
          </cell>
          <cell r="H64">
            <v>0.14960000000000001</v>
          </cell>
          <cell r="I64">
            <v>0.1671</v>
          </cell>
          <cell r="J64">
            <v>0.1671</v>
          </cell>
          <cell r="K64">
            <v>0</v>
          </cell>
          <cell r="L64">
            <v>0</v>
          </cell>
          <cell r="M64">
            <v>0</v>
          </cell>
          <cell r="N64">
            <v>0</v>
          </cell>
          <cell r="O64">
            <v>0</v>
          </cell>
          <cell r="P64">
            <v>2.86E-2</v>
          </cell>
          <cell r="S64" t="str">
            <v>ITC88</v>
          </cell>
          <cell r="V64">
            <v>1</v>
          </cell>
          <cell r="W64">
            <v>4.2700000000000002E-2</v>
          </cell>
          <cell r="X64">
            <v>0.61199999999999999</v>
          </cell>
          <cell r="Y64">
            <v>0.14960000000000001</v>
          </cell>
          <cell r="Z64">
            <v>0.1671</v>
          </cell>
          <cell r="AA64">
            <v>0.1671</v>
          </cell>
          <cell r="AB64">
            <v>0</v>
          </cell>
          <cell r="AC64">
            <v>0</v>
          </cell>
          <cell r="AD64">
            <v>0</v>
          </cell>
          <cell r="AE64">
            <v>0</v>
          </cell>
          <cell r="AF64">
            <v>0</v>
          </cell>
          <cell r="AG64">
            <v>2.86E-2</v>
          </cell>
        </row>
        <row r="65">
          <cell r="B65" t="str">
            <v>ITC89</v>
          </cell>
          <cell r="E65">
            <v>1</v>
          </cell>
          <cell r="F65">
            <v>4.8806000000000002E-2</v>
          </cell>
          <cell r="G65">
            <v>0.563558</v>
          </cell>
          <cell r="H65">
            <v>0.15268799999999999</v>
          </cell>
          <cell r="I65">
            <v>0.20677599999999999</v>
          </cell>
          <cell r="J65">
            <v>0.20677599999999999</v>
          </cell>
          <cell r="K65">
            <v>0</v>
          </cell>
          <cell r="L65">
            <v>0</v>
          </cell>
          <cell r="M65">
            <v>0</v>
          </cell>
          <cell r="N65">
            <v>0</v>
          </cell>
          <cell r="O65">
            <v>0</v>
          </cell>
          <cell r="P65">
            <v>2.8171999999999999E-2</v>
          </cell>
          <cell r="S65" t="str">
            <v>ITC89</v>
          </cell>
          <cell r="V65">
            <v>1</v>
          </cell>
          <cell r="W65">
            <v>4.8806000000000002E-2</v>
          </cell>
          <cell r="X65">
            <v>0.563558</v>
          </cell>
          <cell r="Y65">
            <v>0.15268799999999999</v>
          </cell>
          <cell r="Z65">
            <v>0.20677599999999999</v>
          </cell>
          <cell r="AA65">
            <v>0.20677599999999999</v>
          </cell>
          <cell r="AB65">
            <v>0</v>
          </cell>
          <cell r="AC65">
            <v>0</v>
          </cell>
          <cell r="AD65">
            <v>0</v>
          </cell>
          <cell r="AE65">
            <v>0</v>
          </cell>
          <cell r="AF65">
            <v>0</v>
          </cell>
          <cell r="AG65">
            <v>2.8171999999999999E-2</v>
          </cell>
        </row>
        <row r="66">
          <cell r="B66" t="str">
            <v>ITC90</v>
          </cell>
          <cell r="E66">
            <v>1</v>
          </cell>
          <cell r="F66">
            <v>1.5047E-2</v>
          </cell>
          <cell r="G66">
            <v>0.159356</v>
          </cell>
          <cell r="H66">
            <v>3.9132E-2</v>
          </cell>
          <cell r="I66">
            <v>0.17343500000000001</v>
          </cell>
          <cell r="J66">
            <v>3.8051000000000001E-2</v>
          </cell>
          <cell r="K66">
            <v>0.46935500000000002</v>
          </cell>
          <cell r="L66">
            <v>0.13981499999999999</v>
          </cell>
          <cell r="M66">
            <v>0.135384</v>
          </cell>
          <cell r="N66">
            <v>0</v>
          </cell>
          <cell r="O66">
            <v>0</v>
          </cell>
          <cell r="P66">
            <v>3.8600000000000001E-3</v>
          </cell>
          <cell r="S66" t="str">
            <v>ITC90</v>
          </cell>
          <cell r="V66">
            <v>1</v>
          </cell>
          <cell r="W66">
            <v>1.5047E-2</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3.8600000000000001E-3</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0.99999999999999978</v>
          </cell>
          <cell r="F69">
            <v>1.0479558374578252E-2</v>
          </cell>
          <cell r="G69">
            <v>0.16452489873435686</v>
          </cell>
          <cell r="H69">
            <v>4.7479930876257952E-2</v>
          </cell>
          <cell r="I69">
            <v>0.17904845096009003</v>
          </cell>
          <cell r="J69">
            <v>0.15531542287531658</v>
          </cell>
          <cell r="K69">
            <v>0.52367444042891786</v>
          </cell>
          <cell r="L69">
            <v>7.3696217778430148E-2</v>
          </cell>
          <cell r="M69">
            <v>2.3733028084773448E-2</v>
          </cell>
          <cell r="N69">
            <v>1.0965028473688345E-3</v>
          </cell>
          <cell r="O69">
            <v>0</v>
          </cell>
          <cell r="P69">
            <v>0</v>
          </cell>
          <cell r="S69" t="str">
            <v>SNPPS</v>
          </cell>
          <cell r="V69">
            <v>0.99999999999999978</v>
          </cell>
          <cell r="W69">
            <v>1.0479558374578252E-2</v>
          </cell>
          <cell r="X69">
            <v>0.16452489873435686</v>
          </cell>
          <cell r="Y69">
            <v>4.7479930876257952E-2</v>
          </cell>
          <cell r="Z69">
            <v>0.17904845096009003</v>
          </cell>
          <cell r="AA69">
            <v>0.15531542287531658</v>
          </cell>
          <cell r="AB69">
            <v>0.52367444042891786</v>
          </cell>
          <cell r="AC69">
            <v>7.3696217778430148E-2</v>
          </cell>
          <cell r="AD69">
            <v>2.3733028084773448E-2</v>
          </cell>
          <cell r="AE69">
            <v>1.0965028473688345E-3</v>
          </cell>
          <cell r="AF69">
            <v>0</v>
          </cell>
          <cell r="AG69">
            <v>0</v>
          </cell>
        </row>
        <row r="70">
          <cell r="B70" t="str">
            <v>SNPT</v>
          </cell>
          <cell r="E70">
            <v>0.99999999999999956</v>
          </cell>
          <cell r="F70">
            <v>1.5082148372944344E-2</v>
          </cell>
          <cell r="G70">
            <v>0.23673066413657046</v>
          </cell>
          <cell r="H70">
            <v>6.8332642260872281E-2</v>
          </cell>
          <cell r="I70">
            <v>0.15656085500476408</v>
          </cell>
          <cell r="J70">
            <v>0.13580636623811004</v>
          </cell>
          <cell r="K70">
            <v>0.45785997886563401</v>
          </cell>
          <cell r="L70">
            <v>6.4447940044097859E-2</v>
          </cell>
          <cell r="M70">
            <v>2.075448876665402E-2</v>
          </cell>
          <cell r="N70">
            <v>9.8577131511664445E-4</v>
          </cell>
          <cell r="O70">
            <v>0</v>
          </cell>
          <cell r="P70">
            <v>0</v>
          </cell>
          <cell r="S70" t="str">
            <v>SNPT</v>
          </cell>
          <cell r="V70">
            <v>0.99999999999999956</v>
          </cell>
          <cell r="W70">
            <v>1.5082148372944344E-2</v>
          </cell>
          <cell r="X70">
            <v>0.23673066413657046</v>
          </cell>
          <cell r="Y70">
            <v>6.8332642260872281E-2</v>
          </cell>
          <cell r="Z70">
            <v>0.15656085500476408</v>
          </cell>
          <cell r="AA70">
            <v>0.13580636623811004</v>
          </cell>
          <cell r="AB70">
            <v>0.45785997886563401</v>
          </cell>
          <cell r="AC70">
            <v>6.4447940044097859E-2</v>
          </cell>
          <cell r="AD70">
            <v>2.075448876665402E-2</v>
          </cell>
          <cell r="AE70">
            <v>9.8577131511664445E-4</v>
          </cell>
          <cell r="AF70">
            <v>0</v>
          </cell>
          <cell r="AG70">
            <v>0</v>
          </cell>
        </row>
        <row r="71">
          <cell r="B71" t="str">
            <v>SNPP</v>
          </cell>
          <cell r="E71">
            <v>1.0000000000000002</v>
          </cell>
          <cell r="F71">
            <v>1.5515192291801897E-2</v>
          </cell>
          <cell r="G71">
            <v>0.24358314142563109</v>
          </cell>
          <cell r="H71">
            <v>7.0294976443031149E-2</v>
          </cell>
          <cell r="I71">
            <v>0.15442915921835954</v>
          </cell>
          <cell r="J71">
            <v>0.13395944902283005</v>
          </cell>
          <cell r="K71">
            <v>0.45166900922700848</v>
          </cell>
          <cell r="L71">
            <v>6.3562902357593126E-2</v>
          </cell>
          <cell r="M71">
            <v>2.0469710195529473E-2</v>
          </cell>
          <cell r="N71">
            <v>9.4561903657476663E-4</v>
          </cell>
          <cell r="O71">
            <v>0</v>
          </cell>
          <cell r="P71">
            <v>0</v>
          </cell>
          <cell r="S71" t="str">
            <v>SNPP</v>
          </cell>
          <cell r="V71">
            <v>1.0000000000000002</v>
          </cell>
          <cell r="W71">
            <v>1.5515192291801897E-2</v>
          </cell>
          <cell r="X71">
            <v>0.24358314142563109</v>
          </cell>
          <cell r="Y71">
            <v>7.0294976443031149E-2</v>
          </cell>
          <cell r="Z71">
            <v>0.15442915921835954</v>
          </cell>
          <cell r="AA71">
            <v>0.13395944902283005</v>
          </cell>
          <cell r="AB71">
            <v>0.45166900922700848</v>
          </cell>
          <cell r="AC71">
            <v>6.3562902357593126E-2</v>
          </cell>
          <cell r="AD71">
            <v>2.0469710195529473E-2</v>
          </cell>
          <cell r="AE71">
            <v>9.4561903657476663E-4</v>
          </cell>
          <cell r="AF71">
            <v>0</v>
          </cell>
          <cell r="AG71">
            <v>0</v>
          </cell>
        </row>
        <row r="72">
          <cell r="B72" t="str">
            <v>SNPPH</v>
          </cell>
          <cell r="E72">
            <v>0.99999999999999933</v>
          </cell>
          <cell r="F72">
            <v>3.5975361352380927E-2</v>
          </cell>
          <cell r="G72">
            <v>0.56480201380177231</v>
          </cell>
          <cell r="H72">
            <v>0.16299426118859242</v>
          </cell>
          <cell r="I72">
            <v>5.4399311837301817E-2</v>
          </cell>
          <cell r="J72">
            <v>4.7188647180595247E-2</v>
          </cell>
          <cell r="K72">
            <v>0.15910536829438601</v>
          </cell>
          <cell r="L72">
            <v>2.2390679362706164E-2</v>
          </cell>
          <cell r="M72">
            <v>7.210664656706567E-3</v>
          </cell>
          <cell r="N72">
            <v>3.3300416285978292E-4</v>
          </cell>
          <cell r="O72">
            <v>0</v>
          </cell>
          <cell r="P72">
            <v>0</v>
          </cell>
          <cell r="S72" t="str">
            <v>SNPPH</v>
          </cell>
          <cell r="V72">
            <v>0.99999999999999933</v>
          </cell>
          <cell r="W72">
            <v>3.5975361352380927E-2</v>
          </cell>
          <cell r="X72">
            <v>0.56480201380177231</v>
          </cell>
          <cell r="Y72">
            <v>0.16299426118859242</v>
          </cell>
          <cell r="Z72">
            <v>5.4399311837301817E-2</v>
          </cell>
          <cell r="AA72">
            <v>4.7188647180595247E-2</v>
          </cell>
          <cell r="AB72">
            <v>0.15910536829438601</v>
          </cell>
          <cell r="AC72">
            <v>2.2390679362706164E-2</v>
          </cell>
          <cell r="AD72">
            <v>7.210664656706567E-3</v>
          </cell>
          <cell r="AE72">
            <v>3.3300416285978292E-4</v>
          </cell>
          <cell r="AF72">
            <v>0</v>
          </cell>
          <cell r="AG72">
            <v>0</v>
          </cell>
        </row>
        <row r="73">
          <cell r="B73" t="str">
            <v>SNPPN</v>
          </cell>
          <cell r="E73">
            <v>1.0000000000000002</v>
          </cell>
          <cell r="F73">
            <v>4.7102248421590824E-2</v>
          </cell>
          <cell r="G73">
            <v>0.73949068926711903</v>
          </cell>
          <cell r="H73">
            <v>0.21340706231129031</v>
          </cell>
          <cell r="I73">
            <v>0</v>
          </cell>
          <cell r="J73">
            <v>0</v>
          </cell>
          <cell r="K73">
            <v>0</v>
          </cell>
          <cell r="L73">
            <v>0</v>
          </cell>
          <cell r="M73">
            <v>0</v>
          </cell>
          <cell r="N73">
            <v>0</v>
          </cell>
          <cell r="O73">
            <v>0</v>
          </cell>
          <cell r="P73">
            <v>0</v>
          </cell>
          <cell r="S73" t="str">
            <v>SNPPN</v>
          </cell>
          <cell r="V73">
            <v>1.0000000000000002</v>
          </cell>
          <cell r="W73">
            <v>4.7102248421590824E-2</v>
          </cell>
          <cell r="X73">
            <v>0.73949068926711903</v>
          </cell>
          <cell r="Y73">
            <v>0.21340706231129031</v>
          </cell>
          <cell r="Z73">
            <v>0</v>
          </cell>
          <cell r="AA73">
            <v>0</v>
          </cell>
          <cell r="AB73">
            <v>0</v>
          </cell>
          <cell r="AC73">
            <v>0</v>
          </cell>
          <cell r="AD73">
            <v>0</v>
          </cell>
          <cell r="AE73">
            <v>0</v>
          </cell>
          <cell r="AF73">
            <v>0</v>
          </cell>
          <cell r="AG73">
            <v>0</v>
          </cell>
        </row>
        <row r="74">
          <cell r="B74" t="str">
            <v>SNPPO</v>
          </cell>
          <cell r="E74">
            <v>1.0000000000000002</v>
          </cell>
          <cell r="F74">
            <v>2.0488763488727826E-2</v>
          </cell>
          <cell r="G74">
            <v>0.32166723123062768</v>
          </cell>
          <cell r="H74">
            <v>9.2828834568244922E-2</v>
          </cell>
          <cell r="I74">
            <v>0.13011323445048273</v>
          </cell>
          <cell r="J74">
            <v>0.11286663942318052</v>
          </cell>
          <cell r="K74">
            <v>0.38055102882795294</v>
          </cell>
          <cell r="L74">
            <v>5.355442219818108E-2</v>
          </cell>
          <cell r="M74">
            <v>1.7246595027302199E-2</v>
          </cell>
          <cell r="N74">
            <v>7.964852357829151E-4</v>
          </cell>
          <cell r="O74">
            <v>0</v>
          </cell>
          <cell r="P74">
            <v>0</v>
          </cell>
          <cell r="S74" t="str">
            <v>SNPPO</v>
          </cell>
          <cell r="V74">
            <v>1.0000000000000002</v>
          </cell>
          <cell r="W74">
            <v>2.0488763488727826E-2</v>
          </cell>
          <cell r="X74">
            <v>0.32166723123062768</v>
          </cell>
          <cell r="Y74">
            <v>9.2828834568244922E-2</v>
          </cell>
          <cell r="Z74">
            <v>0.13011323445048273</v>
          </cell>
          <cell r="AA74">
            <v>0.11286663942318052</v>
          </cell>
          <cell r="AB74">
            <v>0.38055102882795294</v>
          </cell>
          <cell r="AC74">
            <v>5.355442219818108E-2</v>
          </cell>
          <cell r="AD74">
            <v>1.7246595027302199E-2</v>
          </cell>
          <cell r="AE74">
            <v>7.964852357829151E-4</v>
          </cell>
          <cell r="AF74">
            <v>0</v>
          </cell>
          <cell r="AG74">
            <v>0</v>
          </cell>
        </row>
        <row r="75">
          <cell r="B75" t="str">
            <v>SNPG</v>
          </cell>
          <cell r="E75">
            <v>0.99999999999999967</v>
          </cell>
          <cell r="F75">
            <v>2.1699878890241157E-2</v>
          </cell>
          <cell r="G75">
            <v>0.27784890788041466</v>
          </cell>
          <cell r="H75">
            <v>7.7656203873989374E-2</v>
          </cell>
          <cell r="I75">
            <v>0.14174329141004391</v>
          </cell>
          <cell r="J75">
            <v>0.11816103893857612</v>
          </cell>
          <cell r="K75">
            <v>0.41555859279204771</v>
          </cell>
          <cell r="L75">
            <v>6.5102182222161839E-2</v>
          </cell>
          <cell r="M75">
            <v>2.3582252471467793E-2</v>
          </cell>
          <cell r="N75">
            <v>3.9094293110112196E-4</v>
          </cell>
          <cell r="O75">
            <v>0</v>
          </cell>
          <cell r="P75">
            <v>0</v>
          </cell>
          <cell r="S75" t="str">
            <v>SNPG</v>
          </cell>
          <cell r="V75">
            <v>0.99999999999999967</v>
          </cell>
          <cell r="W75">
            <v>2.1699878890241157E-2</v>
          </cell>
          <cell r="X75">
            <v>0.27784890788041466</v>
          </cell>
          <cell r="Y75">
            <v>7.7656203873989374E-2</v>
          </cell>
          <cell r="Z75">
            <v>0.14174329141004391</v>
          </cell>
          <cell r="AA75">
            <v>0.11816103893857612</v>
          </cell>
          <cell r="AB75">
            <v>0.41555859279204771</v>
          </cell>
          <cell r="AC75">
            <v>6.5102182222161839E-2</v>
          </cell>
          <cell r="AD75">
            <v>2.3582252471467793E-2</v>
          </cell>
          <cell r="AE75">
            <v>3.9094293110112196E-4</v>
          </cell>
          <cell r="AF75">
            <v>0</v>
          </cell>
          <cell r="AG75">
            <v>0</v>
          </cell>
        </row>
        <row r="76">
          <cell r="B76" t="str">
            <v>SNPI</v>
          </cell>
          <cell r="E76">
            <v>0.99999999999999989</v>
          </cell>
          <cell r="F76">
            <v>2.8702544630900113E-2</v>
          </cell>
          <cell r="G76">
            <v>0.38968543252733129</v>
          </cell>
          <cell r="H76">
            <v>0.10721462210584</v>
          </cell>
          <cell r="I76">
            <v>9.7025271377566238E-2</v>
          </cell>
          <cell r="J76">
            <v>8.3848910478507385E-2</v>
          </cell>
          <cell r="K76">
            <v>0.33003008771255848</v>
          </cell>
          <cell r="L76">
            <v>4.6979785339495851E-2</v>
          </cell>
          <cell r="M76">
            <v>1.3176360899058858E-2</v>
          </cell>
          <cell r="N76">
            <v>3.6225630630785607E-4</v>
          </cell>
          <cell r="O76">
            <v>0</v>
          </cell>
          <cell r="P76">
            <v>0</v>
          </cell>
          <cell r="S76" t="str">
            <v>SNPI</v>
          </cell>
          <cell r="V76">
            <v>0.99999999999999989</v>
          </cell>
          <cell r="W76">
            <v>2.8702544630900113E-2</v>
          </cell>
          <cell r="X76">
            <v>0.38968543252733129</v>
          </cell>
          <cell r="Y76">
            <v>0.10721462210584</v>
          </cell>
          <cell r="Z76">
            <v>9.7025271377566238E-2</v>
          </cell>
          <cell r="AA76">
            <v>8.3848910478507385E-2</v>
          </cell>
          <cell r="AB76">
            <v>0.33003008771255848</v>
          </cell>
          <cell r="AC76">
            <v>4.6979785339495851E-2</v>
          </cell>
          <cell r="AD76">
            <v>1.3176360899058858E-2</v>
          </cell>
          <cell r="AE76">
            <v>3.6225630630785607E-4</v>
          </cell>
          <cell r="AF76">
            <v>0</v>
          </cell>
          <cell r="AG76">
            <v>0</v>
          </cell>
        </row>
        <row r="77">
          <cell r="B77" t="str">
            <v>TROJP</v>
          </cell>
          <cell r="E77">
            <v>1</v>
          </cell>
          <cell r="F77">
            <v>4.7364665689968978E-2</v>
          </cell>
          <cell r="G77">
            <v>0.73922721840110572</v>
          </cell>
          <cell r="H77">
            <v>0.21340811590892531</v>
          </cell>
          <cell r="I77">
            <v>0</v>
          </cell>
          <cell r="J77">
            <v>0</v>
          </cell>
          <cell r="K77">
            <v>0</v>
          </cell>
          <cell r="L77">
            <v>0</v>
          </cell>
          <cell r="M77">
            <v>0</v>
          </cell>
          <cell r="N77">
            <v>0</v>
          </cell>
          <cell r="O77">
            <v>0</v>
          </cell>
          <cell r="P77">
            <v>0</v>
          </cell>
          <cell r="S77" t="str">
            <v>TROJP</v>
          </cell>
          <cell r="V77">
            <v>1</v>
          </cell>
          <cell r="W77">
            <v>4.7364665689968978E-2</v>
          </cell>
          <cell r="X77">
            <v>0.73922721840110572</v>
          </cell>
          <cell r="Y77">
            <v>0.21340811590892531</v>
          </cell>
          <cell r="Z77">
            <v>0</v>
          </cell>
          <cell r="AA77">
            <v>0</v>
          </cell>
          <cell r="AB77">
            <v>0</v>
          </cell>
          <cell r="AC77">
            <v>0</v>
          </cell>
          <cell r="AD77">
            <v>0</v>
          </cell>
          <cell r="AE77">
            <v>0</v>
          </cell>
          <cell r="AF77">
            <v>0</v>
          </cell>
          <cell r="AG77">
            <v>0</v>
          </cell>
        </row>
        <row r="78">
          <cell r="B78" t="str">
            <v>TROJD</v>
          </cell>
          <cell r="E78">
            <v>0.99999999999999989</v>
          </cell>
          <cell r="F78">
            <v>4.7411013883032753E-2</v>
          </cell>
          <cell r="G78">
            <v>0.73918068412140625</v>
          </cell>
          <cell r="H78">
            <v>0.21340830199556093</v>
          </cell>
          <cell r="I78">
            <v>0</v>
          </cell>
          <cell r="J78">
            <v>0</v>
          </cell>
          <cell r="K78">
            <v>0</v>
          </cell>
          <cell r="L78">
            <v>0</v>
          </cell>
          <cell r="M78">
            <v>0</v>
          </cell>
          <cell r="N78">
            <v>0</v>
          </cell>
          <cell r="O78">
            <v>0</v>
          </cell>
          <cell r="P78">
            <v>0</v>
          </cell>
          <cell r="S78" t="str">
            <v>TROJD</v>
          </cell>
          <cell r="V78">
            <v>0.99999999999999989</v>
          </cell>
          <cell r="W78">
            <v>4.7411013883032753E-2</v>
          </cell>
          <cell r="X78">
            <v>0.73918068412140625</v>
          </cell>
          <cell r="Y78">
            <v>0.21340830199556093</v>
          </cell>
          <cell r="Z78">
            <v>0</v>
          </cell>
          <cell r="AA78">
            <v>0</v>
          </cell>
          <cell r="AB78">
            <v>0</v>
          </cell>
          <cell r="AC78">
            <v>0</v>
          </cell>
          <cell r="AD78">
            <v>0</v>
          </cell>
          <cell r="AE78">
            <v>0</v>
          </cell>
          <cell r="AF78">
            <v>0</v>
          </cell>
          <cell r="AG78">
            <v>0</v>
          </cell>
        </row>
        <row r="79">
          <cell r="B79" t="str">
            <v>IBT</v>
          </cell>
          <cell r="E79">
            <v>1.0015164479965104</v>
          </cell>
          <cell r="F79">
            <v>1.0524500142712211E-2</v>
          </cell>
          <cell r="G79">
            <v>7.4430632736483732E-2</v>
          </cell>
          <cell r="H79">
            <v>0</v>
          </cell>
          <cell r="I79">
            <v>0.18668186392215619</v>
          </cell>
          <cell r="J79">
            <v>0.15582940016894448</v>
          </cell>
          <cell r="K79">
            <v>0.62926883798076061</v>
          </cell>
          <cell r="L79">
            <v>9.0637097572985104E-2</v>
          </cell>
          <cell r="M79">
            <v>3.0852463753211708E-2</v>
          </cell>
          <cell r="N79">
            <v>5.3984161958879921E-3</v>
          </cell>
          <cell r="O79">
            <v>4.5750994455245504E-3</v>
          </cell>
          <cell r="P79">
            <v>0</v>
          </cell>
          <cell r="S79" t="str">
            <v>IBT</v>
          </cell>
          <cell r="V79">
            <v>1.0015164479965104</v>
          </cell>
          <cell r="W79">
            <v>1.0524500142712211E-2</v>
          </cell>
          <cell r="X79">
            <v>7.4430632736483732E-2</v>
          </cell>
          <cell r="Y79">
            <v>0</v>
          </cell>
          <cell r="Z79">
            <v>0.18668186392215619</v>
          </cell>
          <cell r="AA79">
            <v>0.15582940016894448</v>
          </cell>
          <cell r="AB79">
            <v>0.62926883798076061</v>
          </cell>
          <cell r="AC79">
            <v>9.0637097572985104E-2</v>
          </cell>
          <cell r="AD79">
            <v>3.0852463753211708E-2</v>
          </cell>
          <cell r="AE79">
            <v>5.3984161958879921E-3</v>
          </cell>
          <cell r="AF79">
            <v>4.5750994455245504E-3</v>
          </cell>
          <cell r="AG79">
            <v>0</v>
          </cell>
        </row>
        <row r="80">
          <cell r="B80" t="str">
            <v>DITEXP</v>
          </cell>
          <cell r="E80">
            <v>1</v>
          </cell>
          <cell r="F80">
            <v>2.4366391962665414E-2</v>
          </cell>
          <cell r="G80">
            <v>0.3213101192995057</v>
          </cell>
          <cell r="H80">
            <v>8.9800599144270118E-2</v>
          </cell>
          <cell r="I80">
            <v>0.14189621887604456</v>
          </cell>
          <cell r="J80">
            <v>0.12788877756231312</v>
          </cell>
          <cell r="K80">
            <v>0.36735790349745806</v>
          </cell>
          <cell r="L80">
            <v>4.8328425422606368E-2</v>
          </cell>
          <cell r="M80">
            <v>1.4007441313731429E-2</v>
          </cell>
          <cell r="N80">
            <v>2.8864921292903216E-3</v>
          </cell>
          <cell r="O80">
            <v>0</v>
          </cell>
          <cell r="P80">
            <v>4.0538496681595633E-3</v>
          </cell>
          <cell r="S80" t="str">
            <v>DITEXP</v>
          </cell>
          <cell r="V80">
            <v>1</v>
          </cell>
          <cell r="W80">
            <v>2.4366391962665414E-2</v>
          </cell>
          <cell r="X80">
            <v>0.3213101192995057</v>
          </cell>
          <cell r="Y80">
            <v>8.9800599144270118E-2</v>
          </cell>
          <cell r="Z80">
            <v>0.14189621887604456</v>
          </cell>
          <cell r="AA80">
            <v>0.12788877756231312</v>
          </cell>
          <cell r="AB80">
            <v>0.36735790349745806</v>
          </cell>
          <cell r="AC80">
            <v>4.8328425422606368E-2</v>
          </cell>
          <cell r="AD80">
            <v>1.4007441313731429E-2</v>
          </cell>
          <cell r="AE80">
            <v>2.8864921292903216E-3</v>
          </cell>
          <cell r="AF80">
            <v>0</v>
          </cell>
          <cell r="AG80">
            <v>4.0538496681595633E-3</v>
          </cell>
        </row>
        <row r="81">
          <cell r="B81" t="str">
            <v>DITBAL</v>
          </cell>
          <cell r="E81">
            <v>0.99999999999999978</v>
          </cell>
          <cell r="F81">
            <v>2.5831417119645442E-2</v>
          </cell>
          <cell r="G81">
            <v>0.286325921436064</v>
          </cell>
          <cell r="H81">
            <v>6.9664957664515151E-2</v>
          </cell>
          <cell r="I81">
            <v>0.12175821957617816</v>
          </cell>
          <cell r="J81">
            <v>0.10184489455256272</v>
          </cell>
          <cell r="K81">
            <v>0.44017253359081349</v>
          </cell>
          <cell r="L81">
            <v>6.2027129797948388E-2</v>
          </cell>
          <cell r="M81">
            <v>1.9913325023615442E-2</v>
          </cell>
          <cell r="N81">
            <v>2.3079912747065745E-3</v>
          </cell>
          <cell r="O81">
            <v>0</v>
          </cell>
          <cell r="P81">
            <v>-8.0881704598713498E-3</v>
          </cell>
          <cell r="S81" t="str">
            <v>DITBAL</v>
          </cell>
          <cell r="V81">
            <v>0.99999999999999978</v>
          </cell>
          <cell r="W81">
            <v>2.5831417119645442E-2</v>
          </cell>
          <cell r="X81">
            <v>0.286325921436064</v>
          </cell>
          <cell r="Y81">
            <v>6.9664957664515151E-2</v>
          </cell>
          <cell r="Z81">
            <v>0.12175821957617816</v>
          </cell>
          <cell r="AA81">
            <v>0.10184489455256272</v>
          </cell>
          <cell r="AB81">
            <v>0.44017253359081349</v>
          </cell>
          <cell r="AC81">
            <v>6.2027129797948388E-2</v>
          </cell>
          <cell r="AD81">
            <v>1.9913325023615442E-2</v>
          </cell>
          <cell r="AE81">
            <v>2.3079912747065745E-3</v>
          </cell>
          <cell r="AF81">
            <v>0</v>
          </cell>
          <cell r="AG81">
            <v>-8.0881704598713498E-3</v>
          </cell>
        </row>
        <row r="82">
          <cell r="B82" t="str">
            <v>TAXDEPR</v>
          </cell>
          <cell r="E82">
            <v>0.99999999999999978</v>
          </cell>
          <cell r="F82">
            <v>2.3534557378268438E-2</v>
          </cell>
          <cell r="G82">
            <v>0.26744407588113056</v>
          </cell>
          <cell r="H82">
            <v>7.1710095159655277E-2</v>
          </cell>
          <cell r="I82">
            <v>0.13182455954234704</v>
          </cell>
          <cell r="J82">
            <v>0.11315974975889759</v>
          </cell>
          <cell r="K82">
            <v>0.44602252748784821</v>
          </cell>
          <cell r="L82">
            <v>5.7423747557134384E-2</v>
          </cell>
          <cell r="M82">
            <v>1.8664809783449445E-2</v>
          </cell>
          <cell r="N82">
            <v>2.0404369936159517E-3</v>
          </cell>
          <cell r="O82">
            <v>0</v>
          </cell>
          <cell r="P82">
            <v>0</v>
          </cell>
          <cell r="S82" t="str">
            <v>TAXDEPR</v>
          </cell>
          <cell r="V82">
            <v>0.99999999999999978</v>
          </cell>
          <cell r="W82">
            <v>2.3534557378268438E-2</v>
          </cell>
          <cell r="X82">
            <v>0.26744407588113056</v>
          </cell>
          <cell r="Y82">
            <v>7.1710095159655277E-2</v>
          </cell>
          <cell r="Z82">
            <v>0.13182455954234704</v>
          </cell>
          <cell r="AA82">
            <v>0.11315974975889759</v>
          </cell>
          <cell r="AB82">
            <v>0.44602252748784821</v>
          </cell>
          <cell r="AC82">
            <v>5.7423747557134384E-2</v>
          </cell>
          <cell r="AD82">
            <v>1.8664809783449445E-2</v>
          </cell>
          <cell r="AE82">
            <v>2.0404369936159517E-3</v>
          </cell>
          <cell r="AF82">
            <v>0</v>
          </cell>
          <cell r="AG82">
            <v>0</v>
          </cell>
        </row>
        <row r="83">
          <cell r="B83" t="str">
            <v>DONOTUSE</v>
          </cell>
          <cell r="E83">
            <v>0</v>
          </cell>
          <cell r="F83">
            <v>0</v>
          </cell>
          <cell r="G83">
            <v>0</v>
          </cell>
          <cell r="H83">
            <v>0</v>
          </cell>
          <cell r="I83">
            <v>0</v>
          </cell>
          <cell r="J83">
            <v>0</v>
          </cell>
          <cell r="K83">
            <v>0</v>
          </cell>
          <cell r="L83">
            <v>0</v>
          </cell>
          <cell r="M83">
            <v>0</v>
          </cell>
          <cell r="N83">
            <v>0</v>
          </cell>
          <cell r="O83">
            <v>0</v>
          </cell>
          <cell r="P83">
            <v>0</v>
          </cell>
          <cell r="S83" t="str">
            <v>DONOTUSE</v>
          </cell>
          <cell r="V83">
            <v>0</v>
          </cell>
          <cell r="W83">
            <v>0</v>
          </cell>
          <cell r="X83">
            <v>0</v>
          </cell>
          <cell r="Y83">
            <v>0</v>
          </cell>
          <cell r="Z83">
            <v>0</v>
          </cell>
          <cell r="AA83">
            <v>0</v>
          </cell>
          <cell r="AB83">
            <v>0</v>
          </cell>
          <cell r="AC83">
            <v>0</v>
          </cell>
          <cell r="AD83">
            <v>0</v>
          </cell>
          <cell r="AE83">
            <v>0</v>
          </cell>
          <cell r="AF83">
            <v>0</v>
          </cell>
          <cell r="AG83">
            <v>0</v>
          </cell>
        </row>
        <row r="84">
          <cell r="B84" t="str">
            <v>DONOTUSE</v>
          </cell>
          <cell r="E84">
            <v>0</v>
          </cell>
          <cell r="F84">
            <v>0</v>
          </cell>
          <cell r="G84">
            <v>0</v>
          </cell>
          <cell r="H84">
            <v>0</v>
          </cell>
          <cell r="I84">
            <v>0</v>
          </cell>
          <cell r="J84">
            <v>0</v>
          </cell>
          <cell r="K84">
            <v>0</v>
          </cell>
          <cell r="L84">
            <v>0</v>
          </cell>
          <cell r="M84">
            <v>0</v>
          </cell>
          <cell r="N84">
            <v>0</v>
          </cell>
          <cell r="O84">
            <v>0</v>
          </cell>
          <cell r="P84">
            <v>0</v>
          </cell>
          <cell r="S84" t="str">
            <v>DONOTUSE</v>
          </cell>
          <cell r="V84">
            <v>0</v>
          </cell>
          <cell r="W84">
            <v>0</v>
          </cell>
          <cell r="X84">
            <v>0</v>
          </cell>
          <cell r="Y84">
            <v>0</v>
          </cell>
          <cell r="Z84">
            <v>0</v>
          </cell>
          <cell r="AA84">
            <v>0</v>
          </cell>
          <cell r="AB84">
            <v>0</v>
          </cell>
          <cell r="AC84">
            <v>0</v>
          </cell>
          <cell r="AD84">
            <v>0</v>
          </cell>
          <cell r="AE84">
            <v>0</v>
          </cell>
          <cell r="AF84">
            <v>0</v>
          </cell>
          <cell r="AG84">
            <v>0</v>
          </cell>
        </row>
        <row r="85">
          <cell r="B85" t="str">
            <v>DONOTUSE</v>
          </cell>
          <cell r="E85">
            <v>0</v>
          </cell>
          <cell r="F85">
            <v>0</v>
          </cell>
          <cell r="G85">
            <v>0</v>
          </cell>
          <cell r="H85">
            <v>0</v>
          </cell>
          <cell r="I85">
            <v>0</v>
          </cell>
          <cell r="J85">
            <v>0</v>
          </cell>
          <cell r="K85">
            <v>0</v>
          </cell>
          <cell r="L85">
            <v>0</v>
          </cell>
          <cell r="M85">
            <v>0</v>
          </cell>
          <cell r="N85">
            <v>0</v>
          </cell>
          <cell r="O85">
            <v>0</v>
          </cell>
          <cell r="P85">
            <v>0</v>
          </cell>
          <cell r="S85" t="str">
            <v>DONOTUSE</v>
          </cell>
          <cell r="V85">
            <v>0</v>
          </cell>
          <cell r="W85">
            <v>0</v>
          </cell>
          <cell r="X85">
            <v>0</v>
          </cell>
          <cell r="Y85">
            <v>0</v>
          </cell>
          <cell r="Z85">
            <v>0</v>
          </cell>
          <cell r="AA85">
            <v>0</v>
          </cell>
          <cell r="AB85">
            <v>0</v>
          </cell>
          <cell r="AC85">
            <v>0</v>
          </cell>
          <cell r="AD85">
            <v>0</v>
          </cell>
          <cell r="AE85">
            <v>0</v>
          </cell>
          <cell r="AF85">
            <v>0</v>
          </cell>
          <cell r="AG85">
            <v>0</v>
          </cell>
        </row>
        <row r="86">
          <cell r="B86" t="str">
            <v>SCHMDEXP</v>
          </cell>
          <cell r="E86">
            <v>1.0000000000000004</v>
          </cell>
          <cell r="F86">
            <v>2.7159384252769463E-2</v>
          </cell>
          <cell r="G86">
            <v>0.27928535150294215</v>
          </cell>
          <cell r="H86">
            <v>7.6116383303818494E-2</v>
          </cell>
          <cell r="I86">
            <v>0.13611114146034059</v>
          </cell>
          <cell r="J86">
            <v>0.11685111012245192</v>
          </cell>
          <cell r="K86">
            <v>0.42270036362853192</v>
          </cell>
          <cell r="L86">
            <v>5.802389094246236E-2</v>
          </cell>
          <cell r="M86">
            <v>1.9260031337888683E-2</v>
          </cell>
          <cell r="N86">
            <v>6.0348490913510894E-4</v>
          </cell>
          <cell r="O86">
            <v>0</v>
          </cell>
          <cell r="P86">
            <v>0</v>
          </cell>
          <cell r="S86" t="str">
            <v>SCHMDEXP</v>
          </cell>
          <cell r="V86">
            <v>1.0000000000000004</v>
          </cell>
          <cell r="W86">
            <v>2.7159384252769463E-2</v>
          </cell>
          <cell r="X86">
            <v>0.27928535150294215</v>
          </cell>
          <cell r="Y86">
            <v>7.6116383303818494E-2</v>
          </cell>
          <cell r="Z86">
            <v>0.13611114146034059</v>
          </cell>
          <cell r="AA86">
            <v>0.11685111012245192</v>
          </cell>
          <cell r="AB86">
            <v>0.42270036362853192</v>
          </cell>
          <cell r="AC86">
            <v>5.802389094246236E-2</v>
          </cell>
          <cell r="AD86">
            <v>1.9260031337888683E-2</v>
          </cell>
          <cell r="AE86">
            <v>6.0348490913510894E-4</v>
          </cell>
          <cell r="AF86">
            <v>0</v>
          </cell>
          <cell r="AG86">
            <v>0</v>
          </cell>
        </row>
        <row r="87">
          <cell r="B87" t="str">
            <v>SCHMAEXP</v>
          </cell>
          <cell r="E87">
            <v>1.0000000000000002</v>
          </cell>
          <cell r="F87">
            <v>1.9194482976226335E-2</v>
          </cell>
          <cell r="G87">
            <v>0.25708155797286986</v>
          </cell>
          <cell r="H87">
            <v>6.3198325916553499E-2</v>
          </cell>
          <cell r="I87">
            <v>0.11199069237647513</v>
          </cell>
          <cell r="J87">
            <v>9.7454625017512758E-2</v>
          </cell>
          <cell r="K87">
            <v>0.34777011482886933</v>
          </cell>
          <cell r="L87">
            <v>4.6509894954694396E-2</v>
          </cell>
          <cell r="M87">
            <v>1.4536067358962368E-2</v>
          </cell>
          <cell r="N87">
            <v>8.5807073001682754E-4</v>
          </cell>
          <cell r="O87">
            <v>0.15339686024429475</v>
          </cell>
          <cell r="P87">
            <v>0</v>
          </cell>
          <cell r="S87" t="str">
            <v>SCHMAEXP</v>
          </cell>
          <cell r="V87">
            <v>1.0000000000000002</v>
          </cell>
          <cell r="W87">
            <v>1.9194482976226335E-2</v>
          </cell>
          <cell r="X87">
            <v>0.25708155797286986</v>
          </cell>
          <cell r="Y87">
            <v>6.3198325916553499E-2</v>
          </cell>
          <cell r="Z87">
            <v>0.11199069237647513</v>
          </cell>
          <cell r="AA87">
            <v>9.7454625017512758E-2</v>
          </cell>
          <cell r="AB87">
            <v>0.34777011482886933</v>
          </cell>
          <cell r="AC87">
            <v>4.6509894954694396E-2</v>
          </cell>
          <cell r="AD87">
            <v>1.4536067358962368E-2</v>
          </cell>
          <cell r="AE87">
            <v>8.5807073001682754E-4</v>
          </cell>
          <cell r="AF87">
            <v>0.15339686024429475</v>
          </cell>
          <cell r="AG87">
            <v>0</v>
          </cell>
        </row>
        <row r="88">
          <cell r="B88" t="str">
            <v>SGCT</v>
          </cell>
          <cell r="E88">
            <v>0.99999999999999989</v>
          </cell>
          <cell r="F88">
            <v>1.8159953651434742E-2</v>
          </cell>
          <cell r="G88">
            <v>0.27931039135619634</v>
          </cell>
          <cell r="H88">
            <v>8.2241712122234592E-2</v>
          </cell>
          <cell r="I88">
            <v>0.1439399051256226</v>
          </cell>
          <cell r="J88">
            <v>0.12462144346158159</v>
          </cell>
          <cell r="K88">
            <v>0.41628051415814199</v>
          </cell>
          <cell r="L88">
            <v>6.0067523586369784E-2</v>
          </cell>
          <cell r="M88">
            <v>1.9318461664041019E-2</v>
          </cell>
          <cell r="N88">
            <v>0</v>
          </cell>
          <cell r="O88">
            <v>0</v>
          </cell>
          <cell r="P88">
            <v>0</v>
          </cell>
          <cell r="S88" t="str">
            <v>SGCT</v>
          </cell>
          <cell r="V88">
            <v>0.99999999999999989</v>
          </cell>
          <cell r="W88">
            <v>1.8159953651434742E-2</v>
          </cell>
          <cell r="X88">
            <v>0.27931039135619634</v>
          </cell>
          <cell r="Y88">
            <v>8.2241712122234592E-2</v>
          </cell>
          <cell r="Z88">
            <v>0.1439399051256226</v>
          </cell>
          <cell r="AA88">
            <v>0.12462144346158159</v>
          </cell>
          <cell r="AB88">
            <v>0.41628051415814199</v>
          </cell>
          <cell r="AC88">
            <v>6.0067523586369784E-2</v>
          </cell>
          <cell r="AD88">
            <v>1.9318461664041019E-2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Factors"/>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923</v>
          </cell>
        </row>
        <row r="242">
          <cell r="AK242">
            <v>924</v>
          </cell>
        </row>
        <row r="243">
          <cell r="AK243">
            <v>925</v>
          </cell>
        </row>
        <row r="244">
          <cell r="AK244">
            <v>926</v>
          </cell>
        </row>
        <row r="245">
          <cell r="AK245">
            <v>927</v>
          </cell>
        </row>
        <row r="246">
          <cell r="AK246">
            <v>928</v>
          </cell>
        </row>
        <row r="247">
          <cell r="AK247">
            <v>929</v>
          </cell>
        </row>
        <row r="248">
          <cell r="AK248">
            <v>930</v>
          </cell>
        </row>
        <row r="249">
          <cell r="AK249">
            <v>931</v>
          </cell>
        </row>
        <row r="250">
          <cell r="AK250">
            <v>935</v>
          </cell>
        </row>
        <row r="251">
          <cell r="AK251">
            <v>1869</v>
          </cell>
        </row>
        <row r="252">
          <cell r="AK252">
            <v>2281</v>
          </cell>
        </row>
        <row r="253">
          <cell r="AK253">
            <v>2282</v>
          </cell>
        </row>
        <row r="254">
          <cell r="AK254">
            <v>2283</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ow r="3">
          <cell r="B3" t="str">
            <v>FACTOR</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 val="CWC - calculation"/>
    </sheetNames>
    <sheetDataSet>
      <sheetData sheetId="0"/>
      <sheetData sheetId="1"/>
      <sheetData sheetId="2"/>
      <sheetData sheetId="3"/>
      <sheetData sheetId="4"/>
      <sheetData sheetId="5"/>
      <sheetData sheetId="6"/>
      <sheetData sheetId="7"/>
      <sheetData sheetId="8"/>
      <sheetData sheetId="9"/>
      <sheetData sheetId="10">
        <row r="33">
          <cell r="AP33">
            <v>2</v>
          </cell>
        </row>
      </sheetData>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4.1.1"/>
      <sheetName val="4.1.2"/>
    </sheetNames>
    <sheetDataSet>
      <sheetData sheetId="0">
        <row r="36">
          <cell r="I36">
            <v>164468.6597882401</v>
          </cell>
        </row>
        <row r="37">
          <cell r="I37">
            <v>-23630.276724480002</v>
          </cell>
        </row>
        <row r="38">
          <cell r="I38">
            <v>-2869.9764285599986</v>
          </cell>
        </row>
        <row r="39">
          <cell r="I39">
            <v>-149.70783821000032</v>
          </cell>
        </row>
        <row r="40">
          <cell r="I40">
            <v>-181226.19270125992</v>
          </cell>
        </row>
        <row r="41">
          <cell r="I41">
            <v>-90549.625107640022</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4.11 Company's format"/>
      <sheetName val="4.11"/>
      <sheetName val="79a"/>
      <sheetName val="4.11.4"/>
      <sheetName val="79b"/>
      <sheetName val="4.11.1 "/>
      <sheetName val="WUTC 39"/>
      <sheetName val="WCA System Transmisson Losses"/>
      <sheetName val="Washington  Distribution Losses"/>
      <sheetName val="WCA System Non T&amp;D Losses"/>
      <sheetName val="247 d"/>
      <sheetName val="4.11.2"/>
      <sheetName val="4.11.3"/>
    </sheetNames>
    <sheetDataSet>
      <sheetData sheetId="0"/>
      <sheetData sheetId="1">
        <row r="10">
          <cell r="E10">
            <v>-1584944.3400000005</v>
          </cell>
        </row>
        <row r="22">
          <cell r="E22">
            <v>-5560493.4499999993</v>
          </cell>
        </row>
        <row r="23">
          <cell r="E23">
            <v>-8644573.6499999985</v>
          </cell>
        </row>
        <row r="44">
          <cell r="E44">
            <v>-6969001</v>
          </cell>
        </row>
        <row r="45">
          <cell r="E45">
            <v>-16311944</v>
          </cell>
        </row>
        <row r="47">
          <cell r="E47">
            <v>-109564</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 AMA"/>
      <sheetName val="Pg 2 of Lead Sheet AMA"/>
      <sheetName val="Detail"/>
      <sheetName val="Tax Support"/>
      <sheetName val="Transaction Detail"/>
    </sheetNames>
    <sheetDataSet>
      <sheetData sheetId="0">
        <row r="69">
          <cell r="F69">
            <v>-5867.8799999999828</v>
          </cell>
        </row>
        <row r="70">
          <cell r="F70">
            <v>-4066669.467916667</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3-10.5"/>
      <sheetName val="10.6-10.7"/>
      <sheetName val="10.8-10.9"/>
      <sheetName val="10.10-10.11"/>
      <sheetName val="10.12-10.15"/>
    </sheetNames>
    <sheetDataSet>
      <sheetData sheetId="0">
        <row r="12">
          <cell r="A12" t="str">
            <v>Washington General Rate Case -  December 2010</v>
          </cell>
        </row>
      </sheetData>
      <sheetData sheetId="1"/>
      <sheetData sheetId="2"/>
      <sheetData sheetId="3">
        <row r="126">
          <cell r="D126">
            <v>1.7124573868659461E-2</v>
          </cell>
          <cell r="E126">
            <v>0.26739221492999354</v>
          </cell>
          <cell r="F126">
            <v>8.2929917750778348E-2</v>
          </cell>
          <cell r="G126">
            <v>0.12585578093786196</v>
          </cell>
          <cell r="I126">
            <v>5.5056674183017178E-2</v>
          </cell>
          <cell r="J126">
            <v>2.7595760218563945E-2</v>
          </cell>
          <cell r="K126">
            <v>3.9511692160034825E-3</v>
          </cell>
          <cell r="L126">
            <v>0.42009390889512205</v>
          </cell>
        </row>
        <row r="127">
          <cell r="D127">
            <v>1.6948935938442017E-2</v>
          </cell>
          <cell r="E127">
            <v>0.26329973768186932</v>
          </cell>
          <cell r="F127">
            <v>8.1413745949899183E-2</v>
          </cell>
          <cell r="G127">
            <v>0.13026661794967409</v>
          </cell>
          <cell r="I127">
            <v>5.7147211591475004E-2</v>
          </cell>
          <cell r="J127">
            <v>2.8933898542774276E-2</v>
          </cell>
          <cell r="K127">
            <v>3.850726685512622E-3</v>
          </cell>
          <cell r="L127">
            <v>0.41813912566035338</v>
          </cell>
        </row>
      </sheetData>
      <sheetData sheetId="4">
        <row r="126">
          <cell r="C126">
            <v>4.7695516247097558E-2</v>
          </cell>
          <cell r="D126">
            <v>0.7290599393593693</v>
          </cell>
          <cell r="E126">
            <v>0.22324454439353322</v>
          </cell>
          <cell r="F126">
            <v>0</v>
          </cell>
          <cell r="H126">
            <v>0</v>
          </cell>
          <cell r="I126">
            <v>0</v>
          </cell>
          <cell r="K126">
            <v>0</v>
          </cell>
        </row>
        <row r="127">
          <cell r="C127">
            <v>0</v>
          </cell>
          <cell r="D127">
            <v>0</v>
          </cell>
          <cell r="E127">
            <v>0</v>
          </cell>
          <cell r="F127">
            <v>0.2188519458753144</v>
          </cell>
          <cell r="H127">
            <v>9.6720677648720374E-2</v>
          </cell>
          <cell r="I127">
            <v>5.0249799961535335E-2</v>
          </cell>
          <cell r="J127">
            <v>5.4132237868798547E-3</v>
          </cell>
          <cell r="K127">
            <v>0.62876435272755005</v>
          </cell>
        </row>
        <row r="128">
          <cell r="C128">
            <v>1.6422022147789681E-2</v>
          </cell>
          <cell r="D128">
            <v>0.25102230593749669</v>
          </cell>
          <cell r="E128">
            <v>7.6865230547261701E-2</v>
          </cell>
          <cell r="F128">
            <v>0.14349912898511058</v>
          </cell>
          <cell r="H128">
            <v>6.3418823816848491E-2</v>
          </cell>
          <cell r="I128">
            <v>3.2948313515405267E-2</v>
          </cell>
          <cell r="J128">
            <v>3.5493990940400409E-3</v>
          </cell>
          <cell r="K128">
            <v>0.4122747759560475</v>
          </cell>
        </row>
      </sheetData>
      <sheetData sheetId="5">
        <row r="127">
          <cell r="D127">
            <v>4.6462210498099302E-2</v>
          </cell>
          <cell r="E127">
            <v>0.72879576264775137</v>
          </cell>
          <cell r="F127">
            <v>0.22474202685414957</v>
          </cell>
          <cell r="G127">
            <v>0</v>
          </cell>
          <cell r="I127">
            <v>0</v>
          </cell>
          <cell r="J127">
            <v>0</v>
          </cell>
          <cell r="K127">
            <v>0</v>
          </cell>
          <cell r="L127">
            <v>0</v>
          </cell>
        </row>
        <row r="128">
          <cell r="D128">
            <v>0</v>
          </cell>
          <cell r="E128">
            <v>0</v>
          </cell>
          <cell r="F128">
            <v>0</v>
          </cell>
          <cell r="G128">
            <v>0.20081090846052735</v>
          </cell>
          <cell r="I128">
            <v>9.1823013945617399E-2</v>
          </cell>
          <cell r="J128">
            <v>4.5265399462146375E-2</v>
          </cell>
          <cell r="K128">
            <v>5.9158878336676496E-3</v>
          </cell>
          <cell r="L128">
            <v>0.65618479029804144</v>
          </cell>
        </row>
      </sheetData>
      <sheetData sheetId="6">
        <row r="27">
          <cell r="D27">
            <v>1.2357746620388552E-2</v>
          </cell>
          <cell r="E27">
            <v>0.19382739316558023</v>
          </cell>
          <cell r="F27">
            <v>5.9772574459460492E-2</v>
          </cell>
          <cell r="G27">
            <v>0</v>
          </cell>
          <cell r="H27">
            <v>0.14741463298065141</v>
          </cell>
          <cell r="I27">
            <v>0.48166355739160033</v>
          </cell>
          <cell r="J27">
            <v>6.739426903221693E-2</v>
          </cell>
          <cell r="K27">
            <v>3.3226923707417776E-2</v>
          </cell>
          <cell r="L27">
            <v>4.342902642685019E-3</v>
          </cell>
        </row>
        <row r="49">
          <cell r="D49">
            <v>3.4852803053237714E-2</v>
          </cell>
          <cell r="E49">
            <v>0.28142400381638322</v>
          </cell>
          <cell r="F49">
            <v>6.549584753778967E-2</v>
          </cell>
          <cell r="G49">
            <v>0</v>
          </cell>
          <cell r="H49">
            <v>8.2268305138522818E-2</v>
          </cell>
          <cell r="I49">
            <v>0.47502367262112827</v>
          </cell>
          <cell r="J49">
            <v>4.6095430816164552E-2</v>
          </cell>
          <cell r="K49">
            <v>1.4839937016773733E-2</v>
          </cell>
          <cell r="L49">
            <v>0</v>
          </cell>
        </row>
        <row r="60">
          <cell r="D60">
            <v>2.1936619443200592E-2</v>
          </cell>
          <cell r="E60">
            <v>0.25522331657600589</v>
          </cell>
          <cell r="F60">
            <v>7.2043717522988007E-2</v>
          </cell>
          <cell r="H60">
            <v>0.1221733082067077</v>
          </cell>
          <cell r="I60">
            <v>0.4399238047208015</v>
          </cell>
          <cell r="J60">
            <v>5.9268975592499606E-2</v>
          </cell>
          <cell r="K60">
            <v>2.6629324559175292E-2</v>
          </cell>
          <cell r="L60">
            <v>2.8009333786215306E-3</v>
          </cell>
        </row>
        <row r="73">
          <cell r="D73">
            <v>1.9914143617927101E-2</v>
          </cell>
          <cell r="E73">
            <v>0.24048415738055803</v>
          </cell>
          <cell r="F73">
            <v>6.8132872284992665E-2</v>
          </cell>
          <cell r="G73">
            <v>0</v>
          </cell>
          <cell r="H73">
            <v>0.12375079740468689</v>
          </cell>
          <cell r="I73">
            <v>0.45849087863061655</v>
          </cell>
          <cell r="J73">
            <v>5.9357660258289681E-2</v>
          </cell>
          <cell r="K73">
            <v>2.6950865623337976E-2</v>
          </cell>
          <cell r="L73">
            <v>2.9186247995911948E-3</v>
          </cell>
        </row>
        <row r="77">
          <cell r="D77">
            <v>2.1936619443200592E-2</v>
          </cell>
          <cell r="E77">
            <v>0.25522331657600589</v>
          </cell>
          <cell r="F77">
            <v>7.2043717522988007E-2</v>
          </cell>
          <cell r="H77">
            <v>0.12217330820670773</v>
          </cell>
          <cell r="I77">
            <v>0.43992380472080156</v>
          </cell>
          <cell r="J77">
            <v>5.926897559249962E-2</v>
          </cell>
          <cell r="K77">
            <v>2.6629324559175285E-2</v>
          </cell>
          <cell r="L77">
            <v>2.8009333786215302E-3</v>
          </cell>
        </row>
        <row r="125">
          <cell r="D125">
            <v>1.9141955588282758E-2</v>
          </cell>
          <cell r="E125">
            <v>0.27398036455512026</v>
          </cell>
          <cell r="F125">
            <v>3.2100059840287035E-2</v>
          </cell>
          <cell r="G125">
            <v>0</v>
          </cell>
          <cell r="H125">
            <v>0.12117948257707835</v>
          </cell>
          <cell r="I125">
            <v>0.41769949533400635</v>
          </cell>
          <cell r="J125">
            <v>4.9355006141802826E-2</v>
          </cell>
          <cell r="K125">
            <v>2.6508898015263672E-2</v>
          </cell>
          <cell r="L125">
            <v>3.2247311804357438E-3</v>
          </cell>
        </row>
        <row r="175">
          <cell r="D175">
            <v>2.3796771589917956E-2</v>
          </cell>
          <cell r="E175">
            <v>0.27939100640948067</v>
          </cell>
          <cell r="F175">
            <v>6.5779890812102018E-2</v>
          </cell>
          <cell r="G175">
            <v>0</v>
          </cell>
          <cell r="H175">
            <v>0.11036387021232183</v>
          </cell>
          <cell r="I175">
            <v>0.42986437352062051</v>
          </cell>
          <cell r="J175">
            <v>5.8295760823426718E-2</v>
          </cell>
          <cell r="K175">
            <v>2.3707968180665697E-2</v>
          </cell>
          <cell r="L175">
            <v>2.7046403144684833E-3</v>
          </cell>
        </row>
        <row r="182">
          <cell r="D182">
            <v>4.5163199041126215E-2</v>
          </cell>
          <cell r="E182">
            <v>0.3805915687391227</v>
          </cell>
          <cell r="F182">
            <v>0.12451780794743018</v>
          </cell>
          <cell r="G182">
            <v>0</v>
          </cell>
          <cell r="H182">
            <v>7.3211351772136751E-2</v>
          </cell>
          <cell r="I182">
            <v>0.32229426644933251</v>
          </cell>
          <cell r="J182">
            <v>5.4155492431749573E-2</v>
          </cell>
          <cell r="K182">
            <v>6.6313619102077913E-5</v>
          </cell>
          <cell r="L182">
            <v>0</v>
          </cell>
        </row>
        <row r="186">
          <cell r="D186">
            <v>2.5246444776957824E-2</v>
          </cell>
          <cell r="E186">
            <v>0.30770158279739179</v>
          </cell>
          <cell r="F186">
            <v>7.0289076871698261E-2</v>
          </cell>
          <cell r="G186">
            <v>0</v>
          </cell>
          <cell r="H186">
            <v>6.6689366591528465E-2</v>
          </cell>
          <cell r="I186">
            <v>0.48269599080451531</v>
          </cell>
          <cell r="J186">
            <v>3.8648396231255558E-2</v>
          </cell>
          <cell r="K186">
            <v>8.7291419266527469E-3</v>
          </cell>
          <cell r="L186">
            <v>0</v>
          </cell>
        </row>
        <row r="190">
          <cell r="G190">
            <v>0.28142400381638322</v>
          </cell>
        </row>
        <row r="191">
          <cell r="G191">
            <v>6.549584753778967E-2</v>
          </cell>
        </row>
        <row r="194">
          <cell r="G194">
            <v>4.6095430816164552E-2</v>
          </cell>
        </row>
        <row r="196">
          <cell r="G196">
            <v>8.2268305138522818E-2</v>
          </cell>
        </row>
        <row r="197">
          <cell r="G197">
            <v>1.4839937016773733E-2</v>
          </cell>
        </row>
        <row r="198">
          <cell r="G198">
            <v>3.4852803053237714E-2</v>
          </cell>
        </row>
        <row r="199">
          <cell r="G199">
            <v>0.47502367262112827</v>
          </cell>
        </row>
        <row r="222">
          <cell r="D222">
            <v>4.6649559080018659E-2</v>
          </cell>
          <cell r="E222">
            <v>0.72883589311202424</v>
          </cell>
          <cell r="F222">
            <v>0.22451454780795729</v>
          </cell>
          <cell r="G222">
            <v>0</v>
          </cell>
          <cell r="H222">
            <v>0</v>
          </cell>
          <cell r="I222">
            <v>0</v>
          </cell>
          <cell r="J222">
            <v>0</v>
          </cell>
          <cell r="K222">
            <v>0</v>
          </cell>
          <cell r="L222">
            <v>0</v>
          </cell>
        </row>
        <row r="239">
          <cell r="D239">
            <v>4.6682648625911302E-2</v>
          </cell>
          <cell r="E239">
            <v>0.72884298096305389</v>
          </cell>
          <cell r="F239">
            <v>0.22447437041103502</v>
          </cell>
          <cell r="G239">
            <v>0</v>
          </cell>
          <cell r="H239">
            <v>0</v>
          </cell>
          <cell r="I239">
            <v>0</v>
          </cell>
          <cell r="J239">
            <v>0</v>
          </cell>
          <cell r="K239">
            <v>0</v>
          </cell>
          <cell r="L239">
            <v>0</v>
          </cell>
        </row>
        <row r="257">
          <cell r="D257">
            <v>1.4908613511511116E-2</v>
          </cell>
          <cell r="E257">
            <v>0.26580226414632108</v>
          </cell>
          <cell r="F257">
            <v>7.6959695239495654E-2</v>
          </cell>
          <cell r="G257">
            <v>0</v>
          </cell>
          <cell r="H257">
            <v>0.12345536806434526</v>
          </cell>
          <cell r="I257">
            <v>0.43101670372073303</v>
          </cell>
          <cell r="J257">
            <v>5.8278768168413687E-2</v>
          </cell>
          <cell r="K257">
            <v>2.6863370426974349E-2</v>
          </cell>
          <cell r="L257">
            <v>2.7152167222058978E-3</v>
          </cell>
        </row>
        <row r="265">
          <cell r="D265">
            <v>1.9854639825251548E-2</v>
          </cell>
          <cell r="E265">
            <v>0.27546154336109918</v>
          </cell>
          <cell r="F265">
            <v>3.7250125788130854E-2</v>
          </cell>
          <cell r="G265">
            <v>0</v>
          </cell>
          <cell r="H265">
            <v>0.1171342766875491</v>
          </cell>
          <cell r="I265">
            <v>0.42213811181881727</v>
          </cell>
          <cell r="J265">
            <v>5.1014538270505068E-2</v>
          </cell>
          <cell r="K265">
            <v>2.6009030415541354E-2</v>
          </cell>
          <cell r="L265">
            <v>3.0189407199801973E-3</v>
          </cell>
        </row>
        <row r="269">
          <cell r="B269">
            <v>0.95930000000000004</v>
          </cell>
        </row>
        <row r="270">
          <cell r="B270">
            <v>4.0699999999999958E-2</v>
          </cell>
        </row>
      </sheetData>
    </sheetDataSet>
  </externalBook>
</externalLink>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4.xml"/><Relationship Id="rId1" Type="http://schemas.openxmlformats.org/officeDocument/2006/relationships/printerSettings" Target="../printerSettings/printerSettings66.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02"/>
  <sheetViews>
    <sheetView tabSelected="1" topLeftCell="A4" zoomScaleNormal="100" workbookViewId="0">
      <pane ySplit="4" topLeftCell="A8" activePane="bottomLeft" state="frozen"/>
      <selection activeCell="D9" sqref="D9"/>
      <selection pane="bottomLeft" activeCell="D9" sqref="D9"/>
    </sheetView>
  </sheetViews>
  <sheetFormatPr defaultRowHeight="12.75"/>
  <cols>
    <col min="1" max="1" width="9.7109375" style="335" customWidth="1"/>
    <col min="2" max="2" width="27" style="335" customWidth="1"/>
    <col min="3" max="3" width="18.85546875" style="335" bestFit="1" customWidth="1"/>
    <col min="4" max="4" width="22.5703125" style="335" bestFit="1" customWidth="1"/>
    <col min="5" max="5" width="19.140625" style="335" bestFit="1" customWidth="1"/>
    <col min="6" max="6" width="20.42578125" style="335" customWidth="1"/>
    <col min="7" max="7" width="18.85546875" style="335" customWidth="1"/>
    <col min="8" max="8" width="15" style="335" customWidth="1"/>
    <col min="9" max="9" width="13.42578125" style="335" customWidth="1"/>
    <col min="10" max="10" width="19.42578125" style="335" customWidth="1"/>
    <col min="11" max="11" width="13.140625" style="335" customWidth="1"/>
    <col min="12" max="12" width="11.28515625" style="335" customWidth="1"/>
    <col min="13" max="13" width="10.5703125" style="335" customWidth="1"/>
    <col min="14" max="14" width="11.7109375" style="335" customWidth="1"/>
    <col min="15" max="15" width="14.5703125" style="335" customWidth="1"/>
    <col min="16" max="16" width="11.85546875" style="335" customWidth="1"/>
    <col min="17" max="17" width="9.140625" style="335" customWidth="1"/>
    <col min="18" max="18" width="5.5703125" style="335" hidden="1" customWidth="1"/>
    <col min="19" max="19" width="14.85546875" style="335" bestFit="1" customWidth="1"/>
    <col min="20" max="21" width="14.5703125" style="335" customWidth="1"/>
    <col min="22" max="22" width="11.28515625" style="335" customWidth="1"/>
    <col min="23" max="23" width="15.28515625" style="335" customWidth="1"/>
    <col min="24" max="24" width="17.85546875" style="335" customWidth="1"/>
    <col min="25" max="25" width="10" style="335" customWidth="1"/>
    <col min="26" max="26" width="14.5703125" style="335" customWidth="1"/>
    <col min="27" max="27" width="10" style="335" customWidth="1"/>
    <col min="28" max="28" width="11.28515625" style="335" customWidth="1"/>
    <col min="29" max="29" width="15.42578125" style="335" customWidth="1"/>
    <col min="30" max="30" width="13.140625" style="335" customWidth="1"/>
    <col min="31" max="31" width="13.42578125" style="335" customWidth="1"/>
    <col min="32" max="32" width="10" style="335" customWidth="1"/>
    <col min="33" max="33" width="12" style="335" customWidth="1"/>
    <col min="34" max="34" width="12.85546875" style="335" customWidth="1"/>
    <col min="35" max="38" width="6.7109375" style="335" hidden="1" customWidth="1"/>
    <col min="39" max="40" width="10.5703125" style="335" customWidth="1"/>
    <col min="41" max="41" width="14.5703125" style="335" customWidth="1"/>
    <col min="42" max="42" width="15" style="335" customWidth="1"/>
    <col min="43" max="43" width="14.42578125" style="335" customWidth="1"/>
    <col min="44" max="47" width="6.7109375" style="335" hidden="1" customWidth="1"/>
    <col min="48" max="48" width="12.140625" style="335" customWidth="1"/>
    <col min="49" max="49" width="18.42578125" style="335" bestFit="1" customWidth="1"/>
    <col min="50" max="50" width="18.5703125" style="335" customWidth="1"/>
    <col min="51" max="51" width="13.140625" style="335" customWidth="1"/>
    <col min="52" max="52" width="13.85546875" style="335" bestFit="1" customWidth="1"/>
    <col min="53" max="53" width="14.140625" style="335" customWidth="1"/>
    <col min="54" max="54" width="11.28515625" style="335" customWidth="1"/>
    <col min="55" max="56" width="13.140625" style="335" customWidth="1"/>
    <col min="57" max="57" width="14.42578125" style="335" customWidth="1"/>
    <col min="58" max="58" width="16" style="335" customWidth="1"/>
    <col min="59" max="59" width="12.85546875" style="335" customWidth="1"/>
    <col min="60" max="60" width="11.7109375" style="335" customWidth="1"/>
    <col min="61" max="61" width="11.85546875" style="335" customWidth="1"/>
    <col min="62" max="62" width="15.5703125" style="335" bestFit="1" customWidth="1"/>
    <col min="63" max="63" width="15.42578125" style="335" customWidth="1"/>
    <col min="64" max="64" width="15.140625" style="335" customWidth="1"/>
    <col min="65" max="65" width="17.140625" style="335" customWidth="1"/>
    <col min="66" max="66" width="20.7109375" style="335" customWidth="1"/>
    <col min="67" max="67" width="21.140625" style="335" customWidth="1"/>
    <col min="68" max="68" width="16.42578125" style="335" customWidth="1"/>
    <col min="69" max="69" width="15.5703125" style="335" customWidth="1"/>
    <col min="70" max="70" width="15.28515625" style="335" customWidth="1"/>
    <col min="71" max="71" width="10.7109375" style="335" customWidth="1"/>
    <col min="72" max="72" width="19.42578125" style="335" customWidth="1"/>
    <col min="73" max="73" width="17.85546875" style="335" customWidth="1"/>
    <col min="74" max="75" width="13.42578125" style="335" customWidth="1"/>
    <col min="76" max="77" width="12.140625" style="335" customWidth="1"/>
    <col min="78" max="78" width="12.140625" style="335" bestFit="1" customWidth="1"/>
    <col min="79" max="79" width="14.42578125" style="335" customWidth="1"/>
    <col min="80" max="80" width="13.42578125" style="335" bestFit="1" customWidth="1"/>
    <col min="81" max="16384" width="9.140625" style="335"/>
  </cols>
  <sheetData>
    <row r="1" spans="1:9" ht="15.75" customHeight="1">
      <c r="B1" s="2152"/>
      <c r="C1" s="2152"/>
      <c r="D1" s="2152"/>
      <c r="E1" s="2152"/>
      <c r="F1" s="2152"/>
      <c r="G1" s="2152"/>
    </row>
    <row r="2" spans="1:9" ht="15.75" customHeight="1">
      <c r="B2" s="2153" t="s">
        <v>81</v>
      </c>
      <c r="C2" s="2153"/>
      <c r="D2" s="2153"/>
      <c r="E2" s="2153"/>
      <c r="F2" s="2153"/>
      <c r="G2" s="2153"/>
    </row>
    <row r="3" spans="1:9" ht="15.75" customHeight="1">
      <c r="B3" s="2153" t="s">
        <v>655</v>
      </c>
      <c r="C3" s="2153"/>
      <c r="D3" s="2153"/>
      <c r="E3" s="2153"/>
      <c r="F3" s="2153"/>
      <c r="G3" s="2153"/>
    </row>
    <row r="4" spans="1:9">
      <c r="B4" s="1107" t="s">
        <v>657</v>
      </c>
      <c r="C4" s="1108"/>
      <c r="E4" s="1108"/>
      <c r="F4" s="1108"/>
      <c r="G4" s="1109"/>
    </row>
    <row r="5" spans="1:9">
      <c r="C5" s="1110" t="s">
        <v>82</v>
      </c>
      <c r="D5" s="1110" t="s">
        <v>83</v>
      </c>
      <c r="E5" s="1110" t="s">
        <v>84</v>
      </c>
      <c r="F5" s="1110" t="s">
        <v>85</v>
      </c>
      <c r="G5" s="1110" t="s">
        <v>86</v>
      </c>
    </row>
    <row r="6" spans="1:9">
      <c r="B6" s="1108"/>
      <c r="C6" s="1111" t="s">
        <v>87</v>
      </c>
      <c r="D6" s="1111" t="s">
        <v>6</v>
      </c>
      <c r="E6" s="1111" t="s">
        <v>88</v>
      </c>
      <c r="F6" s="1112" t="s">
        <v>181</v>
      </c>
      <c r="G6" s="1111" t="s">
        <v>89</v>
      </c>
      <c r="H6" s="1111" t="s">
        <v>183</v>
      </c>
      <c r="I6" s="1111" t="s">
        <v>185</v>
      </c>
    </row>
    <row r="7" spans="1:9">
      <c r="B7" s="1113"/>
      <c r="C7" s="1111" t="s">
        <v>90</v>
      </c>
      <c r="D7" s="1111" t="s">
        <v>10</v>
      </c>
      <c r="E7" s="1111" t="s">
        <v>91</v>
      </c>
      <c r="F7" s="1112" t="s">
        <v>182</v>
      </c>
      <c r="G7" s="1111" t="s">
        <v>12</v>
      </c>
      <c r="H7" s="1111" t="s">
        <v>184</v>
      </c>
    </row>
    <row r="8" spans="1:9">
      <c r="B8" s="1113" t="s">
        <v>19</v>
      </c>
      <c r="C8" s="1114"/>
      <c r="D8" s="1108"/>
      <c r="E8" s="1111"/>
      <c r="F8" s="1959">
        <f>F9/E9</f>
        <v>1.1002797680168055E-2</v>
      </c>
      <c r="G8" s="1108"/>
      <c r="H8" s="1954">
        <f>+H9/E9</f>
        <v>4.2702817662796828E-2</v>
      </c>
    </row>
    <row r="9" spans="1:9">
      <c r="A9" s="335">
        <v>1</v>
      </c>
      <c r="B9" s="1108" t="s">
        <v>20</v>
      </c>
      <c r="C9" s="1115">
        <v>256639553</v>
      </c>
      <c r="D9" s="1116">
        <f>'Total Adjustments '!C8</f>
        <v>46553789</v>
      </c>
      <c r="E9" s="1116">
        <f>+C9+D9</f>
        <v>303193342</v>
      </c>
      <c r="F9" s="1116">
        <f>+RevReqCalc!D21</f>
        <v>3335975</v>
      </c>
      <c r="G9" s="1116">
        <f>+F9+E9</f>
        <v>306529317</v>
      </c>
      <c r="H9" s="1117">
        <v>12947210</v>
      </c>
      <c r="I9" s="1118">
        <f>+F9-H9</f>
        <v>-9611235</v>
      </c>
    </row>
    <row r="10" spans="1:9">
      <c r="A10" s="335">
        <v>2</v>
      </c>
      <c r="B10" s="1108" t="s">
        <v>21</v>
      </c>
      <c r="C10" s="1115">
        <v>0</v>
      </c>
      <c r="D10" s="1116">
        <f>'Total Adjustments '!C9</f>
        <v>0</v>
      </c>
      <c r="E10" s="1116">
        <f>+C10+D10</f>
        <v>0</v>
      </c>
      <c r="F10" s="1116">
        <v>0</v>
      </c>
      <c r="G10" s="1116">
        <f>+F10+E10</f>
        <v>0</v>
      </c>
      <c r="I10" s="907"/>
    </row>
    <row r="11" spans="1:9">
      <c r="A11" s="335">
        <v>3</v>
      </c>
      <c r="B11" s="1108" t="s">
        <v>22</v>
      </c>
      <c r="C11" s="1115">
        <v>74513001</v>
      </c>
      <c r="D11" s="1116">
        <f>'Total Adjustments '!C10</f>
        <v>-38022953.818794079</v>
      </c>
      <c r="E11" s="1116">
        <f>+C11+D11</f>
        <v>36490047.181205921</v>
      </c>
      <c r="F11" s="1116">
        <v>0</v>
      </c>
      <c r="G11" s="1116">
        <f>+F11+E11</f>
        <v>36490047.181205921</v>
      </c>
      <c r="I11" s="1118"/>
    </row>
    <row r="12" spans="1:9">
      <c r="A12" s="335">
        <v>4</v>
      </c>
      <c r="B12" s="1108" t="s">
        <v>23</v>
      </c>
      <c r="C12" s="1115">
        <v>25032634</v>
      </c>
      <c r="D12" s="1116">
        <f>'Total Adjustments '!C11</f>
        <v>-17892448.106683884</v>
      </c>
      <c r="E12" s="1116">
        <f>+C12+D12</f>
        <v>7140185.8933161162</v>
      </c>
      <c r="F12" s="1116">
        <v>0</v>
      </c>
      <c r="G12" s="1116">
        <f>+F12+E12</f>
        <v>7140185.8933161162</v>
      </c>
      <c r="I12" s="907"/>
    </row>
    <row r="13" spans="1:9">
      <c r="A13" s="335">
        <v>5</v>
      </c>
      <c r="B13" s="1119" t="s">
        <v>24</v>
      </c>
      <c r="C13" s="1120">
        <f>SUM(C9:C12)</f>
        <v>356185188</v>
      </c>
      <c r="D13" s="1121">
        <f>SUM(D9:D12)</f>
        <v>-9361612.9254779629</v>
      </c>
      <c r="E13" s="1122">
        <f>SUM(E9:E12)</f>
        <v>346823575.07452202</v>
      </c>
      <c r="F13" s="1122">
        <f>SUM(F9:F12)</f>
        <v>3335975</v>
      </c>
      <c r="G13" s="1122">
        <f>SUM(G9:G12)</f>
        <v>350159550.07452202</v>
      </c>
      <c r="I13" s="2004"/>
    </row>
    <row r="14" spans="1:9">
      <c r="A14" s="335">
        <v>6</v>
      </c>
      <c r="B14" s="1108"/>
      <c r="C14" s="1115"/>
      <c r="D14" s="1116"/>
      <c r="E14" s="1116"/>
      <c r="F14" s="1123"/>
      <c r="G14" s="1116"/>
      <c r="I14" s="907"/>
    </row>
    <row r="15" spans="1:9">
      <c r="A15" s="335">
        <v>7</v>
      </c>
      <c r="B15" s="1113" t="s">
        <v>25</v>
      </c>
      <c r="C15" s="1115"/>
      <c r="D15" s="1116"/>
      <c r="E15" s="1116"/>
      <c r="F15" s="1116"/>
      <c r="G15" s="1116"/>
      <c r="I15" s="1118"/>
    </row>
    <row r="16" spans="1:9">
      <c r="A16" s="335">
        <v>8</v>
      </c>
      <c r="B16" s="1108" t="s">
        <v>26</v>
      </c>
      <c r="C16" s="1115">
        <v>54286269.73826427</v>
      </c>
      <c r="D16" s="1116">
        <f>'Total Adjustments '!C15</f>
        <v>672470.68690117891</v>
      </c>
      <c r="E16" s="1116">
        <f t="shared" ref="E16:E25" si="0">+C16+D16</f>
        <v>54958740.425165452</v>
      </c>
      <c r="F16" s="1116"/>
      <c r="G16" s="1116">
        <f t="shared" ref="G16:G25" si="1">+F16+E16</f>
        <v>54958740.425165452</v>
      </c>
      <c r="I16" s="907"/>
    </row>
    <row r="17" spans="1:29">
      <c r="A17" s="335">
        <v>9</v>
      </c>
      <c r="B17" s="1108" t="s">
        <v>27</v>
      </c>
      <c r="C17" s="1115">
        <v>0</v>
      </c>
      <c r="D17" s="1116">
        <f>'Total Adjustments '!C16</f>
        <v>0</v>
      </c>
      <c r="E17" s="1116">
        <f t="shared" si="0"/>
        <v>0</v>
      </c>
      <c r="F17" s="1116"/>
      <c r="G17" s="1116">
        <f t="shared" si="1"/>
        <v>0</v>
      </c>
      <c r="I17" s="1118"/>
    </row>
    <row r="18" spans="1:29">
      <c r="A18" s="335">
        <v>10</v>
      </c>
      <c r="B18" s="1108" t="s">
        <v>28</v>
      </c>
      <c r="C18" s="1115">
        <v>7051085.3167272415</v>
      </c>
      <c r="D18" s="1116">
        <f>'Total Adjustments '!C17</f>
        <v>-239013.82293037881</v>
      </c>
      <c r="E18" s="1116">
        <f t="shared" si="0"/>
        <v>6812071.4937968627</v>
      </c>
      <c r="F18" s="1116"/>
      <c r="G18" s="1116">
        <f t="shared" si="1"/>
        <v>6812071.4937968627</v>
      </c>
      <c r="I18" s="1117"/>
    </row>
    <row r="19" spans="1:29">
      <c r="A19" s="335">
        <v>11</v>
      </c>
      <c r="B19" s="1108" t="s">
        <v>29</v>
      </c>
      <c r="C19" s="1115">
        <v>118807031.55930433</v>
      </c>
      <c r="D19" s="1116">
        <f>'Total Adjustments '!C18</f>
        <v>-14751954.348121999</v>
      </c>
      <c r="E19" s="1116">
        <f t="shared" si="0"/>
        <v>104055077.21118233</v>
      </c>
      <c r="F19" s="1116"/>
      <c r="G19" s="1116">
        <f t="shared" si="1"/>
        <v>104055077.21118233</v>
      </c>
    </row>
    <row r="20" spans="1:29">
      <c r="A20" s="335">
        <v>12</v>
      </c>
      <c r="B20" s="1108" t="s">
        <v>30</v>
      </c>
      <c r="C20" s="1115">
        <v>29119799.086048592</v>
      </c>
      <c r="D20" s="1116">
        <f>'Total Adjustments '!C19</f>
        <v>-3996605.6219452722</v>
      </c>
      <c r="E20" s="1116">
        <f t="shared" si="0"/>
        <v>25123193.464103319</v>
      </c>
      <c r="F20" s="1116"/>
      <c r="G20" s="1116">
        <f t="shared" si="1"/>
        <v>25123193.464103319</v>
      </c>
    </row>
    <row r="21" spans="1:29">
      <c r="A21" s="335">
        <v>13</v>
      </c>
      <c r="B21" s="1108" t="s">
        <v>31</v>
      </c>
      <c r="C21" s="1115">
        <v>11983586.234546719</v>
      </c>
      <c r="D21" s="1116">
        <f>'Total Adjustments '!C20</f>
        <v>-100588.85801408385</v>
      </c>
      <c r="E21" s="1116">
        <f t="shared" si="0"/>
        <v>11882997.376532635</v>
      </c>
      <c r="F21" s="1116"/>
      <c r="G21" s="1116">
        <f t="shared" si="1"/>
        <v>11882997.376532635</v>
      </c>
    </row>
    <row r="22" spans="1:29">
      <c r="A22" s="335">
        <v>14</v>
      </c>
      <c r="B22" s="1108" t="s">
        <v>32</v>
      </c>
      <c r="C22" s="1115">
        <v>8088803.4130521202</v>
      </c>
      <c r="D22" s="1116">
        <f>'Total Adjustments '!C21</f>
        <v>-1267481.0368534185</v>
      </c>
      <c r="E22" s="1116">
        <f t="shared" si="0"/>
        <v>6821322.3761987016</v>
      </c>
      <c r="F22" s="1116">
        <f>F9*'Conversion factor'!C7</f>
        <v>16913.393250000001</v>
      </c>
      <c r="G22" s="1116">
        <f t="shared" si="1"/>
        <v>6838235.7694487013</v>
      </c>
    </row>
    <row r="23" spans="1:29">
      <c r="A23" s="335">
        <v>15</v>
      </c>
      <c r="B23" s="1108" t="s">
        <v>33</v>
      </c>
      <c r="C23" s="1115">
        <v>9439582.4307300914</v>
      </c>
      <c r="D23" s="1116">
        <f>'Total Adjustments '!C22</f>
        <v>-8811160.7528925613</v>
      </c>
      <c r="E23" s="1116">
        <f t="shared" si="0"/>
        <v>628421.67783753015</v>
      </c>
      <c r="F23" s="1116"/>
      <c r="G23" s="1116">
        <f t="shared" si="1"/>
        <v>628421.67783753015</v>
      </c>
    </row>
    <row r="24" spans="1:29">
      <c r="A24" s="335">
        <v>16</v>
      </c>
      <c r="B24" s="1108" t="s">
        <v>34</v>
      </c>
      <c r="C24" s="335">
        <v>0</v>
      </c>
      <c r="D24" s="1116">
        <f>'Total Adjustments '!C23</f>
        <v>0</v>
      </c>
      <c r="E24" s="1116">
        <f>+C24+D24</f>
        <v>0</v>
      </c>
      <c r="F24" s="1116"/>
      <c r="G24" s="1116">
        <f t="shared" si="1"/>
        <v>0</v>
      </c>
    </row>
    <row r="25" spans="1:29">
      <c r="A25" s="335">
        <v>17</v>
      </c>
      <c r="B25" s="1124" t="s">
        <v>35</v>
      </c>
      <c r="C25" s="1115">
        <v>10269547</v>
      </c>
      <c r="D25" s="1125">
        <f>'Total Adjustments '!C24</f>
        <v>-1078578.5877168057</v>
      </c>
      <c r="E25" s="1116">
        <f t="shared" si="0"/>
        <v>9190968.4122831933</v>
      </c>
      <c r="F25" s="1116"/>
      <c r="G25" s="1116">
        <f t="shared" si="1"/>
        <v>9190968.4122831933</v>
      </c>
    </row>
    <row r="26" spans="1:29">
      <c r="A26" s="335">
        <v>18</v>
      </c>
      <c r="B26" s="1126" t="s">
        <v>36</v>
      </c>
      <c r="C26" s="1127">
        <f>SUM(C16:C25)</f>
        <v>249045704.77867338</v>
      </c>
      <c r="D26" s="1116">
        <f>SUM(D16:D25)</f>
        <v>-29572912.341573343</v>
      </c>
      <c r="E26" s="1128">
        <f>SUM(E16:E25)</f>
        <v>219472792.43710002</v>
      </c>
      <c r="F26" s="1128">
        <f>SUM(F16:F25)</f>
        <v>16913.393250000001</v>
      </c>
      <c r="G26" s="1128">
        <f>SUM(G16:G25)</f>
        <v>219489705.83035001</v>
      </c>
    </row>
    <row r="27" spans="1:29">
      <c r="B27" s="1129"/>
      <c r="C27" s="1130"/>
      <c r="D27" s="1116"/>
      <c r="E27" s="1131"/>
      <c r="F27" s="1131"/>
      <c r="G27" s="1131"/>
    </row>
    <row r="28" spans="1:29">
      <c r="A28" s="335">
        <v>19</v>
      </c>
      <c r="B28" s="1108" t="s">
        <v>37</v>
      </c>
      <c r="C28" s="1115">
        <v>37836762</v>
      </c>
      <c r="D28" s="1116">
        <f>'Total Adjustments '!C27</f>
        <v>-788827.27299335983</v>
      </c>
      <c r="E28" s="1116">
        <f t="shared" ref="E28:E35" si="2">+C28+D28</f>
        <v>37047934.727006637</v>
      </c>
      <c r="F28" s="1116"/>
      <c r="G28" s="1116">
        <f t="shared" ref="G28:G35" si="3">+F28+E28</f>
        <v>37047934.727006637</v>
      </c>
    </row>
    <row r="29" spans="1:29">
      <c r="A29" s="335">
        <v>20</v>
      </c>
      <c r="B29" s="1108" t="s">
        <v>17</v>
      </c>
      <c r="C29" s="1115">
        <v>4000829</v>
      </c>
      <c r="D29" s="1116">
        <f>'Total Adjustments '!C28</f>
        <v>-577160.49103696994</v>
      </c>
      <c r="E29" s="1116">
        <f t="shared" si="2"/>
        <v>3423668.5089630298</v>
      </c>
      <c r="F29" s="1116"/>
      <c r="G29" s="1116">
        <f t="shared" si="3"/>
        <v>3423668.5089630298</v>
      </c>
    </row>
    <row r="30" spans="1:29">
      <c r="A30" s="335">
        <v>21</v>
      </c>
      <c r="B30" s="1108" t="s">
        <v>38</v>
      </c>
      <c r="C30" s="1115">
        <v>17194582</v>
      </c>
      <c r="D30" s="1116">
        <f>'Total Adjustments '!C29</f>
        <v>1695432.0858814796</v>
      </c>
      <c r="E30" s="1116">
        <f t="shared" si="2"/>
        <v>18890014.085881479</v>
      </c>
      <c r="F30" s="1116">
        <f>('Conversion factor'!C8+'Conversion factor'!C9+'Conversion factor'!C10)*F9</f>
        <v>135874.26175000001</v>
      </c>
      <c r="G30" s="1116">
        <f t="shared" si="3"/>
        <v>19025888.347631481</v>
      </c>
      <c r="H30" s="2076"/>
      <c r="I30" s="2076"/>
      <c r="J30" s="2076"/>
      <c r="K30" s="2076"/>
      <c r="L30" s="2076"/>
      <c r="M30" s="2076"/>
      <c r="N30" s="2076"/>
      <c r="O30" s="2076"/>
      <c r="P30" s="2076"/>
      <c r="Q30" s="2076"/>
      <c r="R30" s="2076"/>
      <c r="S30" s="2076"/>
      <c r="T30" s="2076"/>
      <c r="U30" s="2076"/>
      <c r="V30" s="2076"/>
      <c r="W30" s="2076"/>
      <c r="X30" s="2076"/>
      <c r="Y30" s="2076"/>
      <c r="Z30" s="2076"/>
      <c r="AA30" s="2076"/>
      <c r="AB30" s="2076"/>
      <c r="AC30" s="2076"/>
    </row>
    <row r="31" spans="1:29" s="336" customFormat="1">
      <c r="A31" s="2076">
        <v>22</v>
      </c>
      <c r="B31" s="1200" t="s">
        <v>39</v>
      </c>
      <c r="C31" s="1201">
        <v>-13444798</v>
      </c>
      <c r="D31" s="1125">
        <f>'Total Adjustments '!C30</f>
        <v>3653124.3800106887</v>
      </c>
      <c r="E31" s="1125">
        <f t="shared" si="2"/>
        <v>-9791673.6199893113</v>
      </c>
      <c r="F31" s="1125">
        <f>F84</f>
        <v>1114115.5707499997</v>
      </c>
      <c r="G31" s="1125">
        <f t="shared" si="3"/>
        <v>-8677558.0492393114</v>
      </c>
      <c r="H31" s="2076"/>
      <c r="I31" s="2076"/>
      <c r="J31" s="2076"/>
      <c r="K31" s="2076"/>
      <c r="L31" s="2076"/>
      <c r="M31" s="2076"/>
      <c r="N31" s="2076"/>
      <c r="O31" s="2076"/>
      <c r="P31" s="2076"/>
      <c r="Q31" s="2076"/>
      <c r="R31" s="2076"/>
      <c r="S31" s="2076"/>
      <c r="T31" s="2076"/>
      <c r="U31" s="2076"/>
      <c r="V31" s="2076"/>
      <c r="W31" s="2076"/>
      <c r="X31" s="2076"/>
      <c r="Y31" s="2076"/>
      <c r="Z31" s="2076"/>
      <c r="AA31" s="2076"/>
      <c r="AB31" s="2076"/>
      <c r="AC31" s="2076"/>
    </row>
    <row r="32" spans="1:29">
      <c r="A32" s="335">
        <v>23</v>
      </c>
      <c r="B32" s="1108" t="s">
        <v>40</v>
      </c>
      <c r="C32" s="1115">
        <v>0</v>
      </c>
      <c r="D32" s="1116">
        <f>'Total Adjustments '!C31</f>
        <v>0</v>
      </c>
      <c r="E32" s="1116">
        <f t="shared" si="2"/>
        <v>0</v>
      </c>
      <c r="F32" s="1116">
        <f>F80</f>
        <v>0</v>
      </c>
      <c r="G32" s="1116">
        <f t="shared" si="3"/>
        <v>0</v>
      </c>
    </row>
    <row r="33" spans="1:10">
      <c r="A33" s="335">
        <v>24</v>
      </c>
      <c r="B33" s="1108" t="s">
        <v>41</v>
      </c>
      <c r="C33" s="1115">
        <v>22579758</v>
      </c>
      <c r="D33" s="1116">
        <f>'Total Adjustments '!C32</f>
        <v>427344.31705497054</v>
      </c>
      <c r="E33" s="1116">
        <f t="shared" si="2"/>
        <v>23007102.317054972</v>
      </c>
      <c r="F33" s="1116"/>
      <c r="G33" s="1116">
        <f t="shared" si="3"/>
        <v>23007102.317054972</v>
      </c>
    </row>
    <row r="34" spans="1:10">
      <c r="A34" s="335">
        <v>25</v>
      </c>
      <c r="B34" s="1108" t="s">
        <v>42</v>
      </c>
      <c r="C34" s="1115">
        <v>0</v>
      </c>
      <c r="D34" s="1116">
        <f>'Total Adjustments '!C33</f>
        <v>0</v>
      </c>
      <c r="E34" s="1116">
        <f t="shared" si="2"/>
        <v>0</v>
      </c>
      <c r="F34" s="1116"/>
      <c r="G34" s="1116">
        <f t="shared" si="3"/>
        <v>0</v>
      </c>
    </row>
    <row r="35" spans="1:10">
      <c r="A35" s="335">
        <v>26</v>
      </c>
      <c r="B35" s="1108" t="s">
        <v>43</v>
      </c>
      <c r="C35" s="1115">
        <v>-384318</v>
      </c>
      <c r="D35" s="1116">
        <f>'Total Adjustments '!C34</f>
        <v>-669964.7113553317</v>
      </c>
      <c r="E35" s="1116">
        <f t="shared" si="2"/>
        <v>-1054282.7113553318</v>
      </c>
      <c r="F35" s="1116"/>
      <c r="G35" s="1116">
        <f t="shared" si="3"/>
        <v>-1054282.7113553318</v>
      </c>
    </row>
    <row r="36" spans="1:10">
      <c r="A36" s="335">
        <v>27</v>
      </c>
      <c r="B36" s="1132" t="s">
        <v>44</v>
      </c>
      <c r="C36" s="1120">
        <f>SUM(C26:C35)</f>
        <v>316828519.77867341</v>
      </c>
      <c r="D36" s="1120">
        <f>SUM(D26:D35)</f>
        <v>-25832964.034011867</v>
      </c>
      <c r="E36" s="1122">
        <f>SUM(E26:E35)</f>
        <v>290995555.74466151</v>
      </c>
      <c r="F36" s="1122">
        <f>SUM(F26:F35)</f>
        <v>1266903.2257499998</v>
      </c>
      <c r="G36" s="1122">
        <f>SUM(G26:G35)</f>
        <v>292262458.97041148</v>
      </c>
    </row>
    <row r="37" spans="1:10" ht="17.25">
      <c r="A37" s="335">
        <v>28</v>
      </c>
      <c r="B37" s="1108"/>
      <c r="C37" s="1115"/>
      <c r="D37" s="1116">
        <f>'Total Adjustments '!C36</f>
        <v>0</v>
      </c>
      <c r="E37" s="1116"/>
      <c r="F37" s="1116"/>
      <c r="G37" s="1116"/>
      <c r="J37" s="2116"/>
    </row>
    <row r="38" spans="1:10" ht="13.5" thickBot="1">
      <c r="A38" s="335">
        <v>29</v>
      </c>
      <c r="B38" s="1133" t="s">
        <v>45</v>
      </c>
      <c r="C38" s="1134">
        <f>C13-C36</f>
        <v>39356668.22132659</v>
      </c>
      <c r="D38" s="1134">
        <f>D13-D36</f>
        <v>16471351.108533904</v>
      </c>
      <c r="E38" s="1134">
        <f>E13-E36</f>
        <v>55828019.329860508</v>
      </c>
      <c r="F38" s="1135">
        <f>F13-F36</f>
        <v>2069071.7742500002</v>
      </c>
      <c r="G38" s="1135">
        <f>G13-G36</f>
        <v>57897091.104110539</v>
      </c>
    </row>
    <row r="39" spans="1:10" ht="13.5" thickTop="1">
      <c r="A39" s="335">
        <v>30</v>
      </c>
      <c r="B39" s="1108"/>
      <c r="C39" s="1115"/>
      <c r="D39" s="1116"/>
      <c r="E39" s="1116"/>
      <c r="F39" s="1116"/>
      <c r="G39" s="1116"/>
    </row>
    <row r="40" spans="1:10">
      <c r="A40" s="335">
        <v>31</v>
      </c>
      <c r="B40" s="1113" t="s">
        <v>46</v>
      </c>
      <c r="C40" s="1115"/>
      <c r="D40" s="1116"/>
      <c r="E40" s="1116"/>
      <c r="F40" s="1116"/>
      <c r="G40" s="1116"/>
    </row>
    <row r="41" spans="1:10">
      <c r="A41" s="335">
        <v>32</v>
      </c>
      <c r="B41" s="1108" t="s">
        <v>47</v>
      </c>
      <c r="C41" s="1115">
        <v>1463726641.7773561</v>
      </c>
      <c r="D41" s="1116">
        <f>'Total Adjustments '!C40</f>
        <v>15932097.223540233</v>
      </c>
      <c r="E41" s="1116">
        <f t="shared" ref="E41:E51" si="4">+C41+D41</f>
        <v>1479658739.0008965</v>
      </c>
      <c r="F41" s="1116"/>
      <c r="G41" s="1116">
        <f t="shared" ref="G41:G51" si="5">+F41+E41</f>
        <v>1479658739.0008965</v>
      </c>
    </row>
    <row r="42" spans="1:10">
      <c r="A42" s="335">
        <v>33</v>
      </c>
      <c r="B42" s="1108" t="s">
        <v>48</v>
      </c>
      <c r="C42" s="1115">
        <v>37964.182804253716</v>
      </c>
      <c r="D42" s="1116">
        <f>'Total Adjustments '!C41</f>
        <v>0</v>
      </c>
      <c r="E42" s="1116">
        <f t="shared" si="4"/>
        <v>37964.182804253716</v>
      </c>
      <c r="F42" s="1116"/>
      <c r="G42" s="1116">
        <f t="shared" si="5"/>
        <v>37964.182804253716</v>
      </c>
    </row>
    <row r="43" spans="1:10">
      <c r="A43" s="335">
        <v>34</v>
      </c>
      <c r="B43" s="1108" t="s">
        <v>49</v>
      </c>
      <c r="C43" s="1115">
        <v>21830245.365903828</v>
      </c>
      <c r="D43" s="1116">
        <f>'Total Adjustments '!C42</f>
        <v>-6548581.9351802915</v>
      </c>
      <c r="E43" s="1116">
        <f t="shared" si="4"/>
        <v>15281663.430723537</v>
      </c>
      <c r="F43" s="1116"/>
      <c r="G43" s="1116">
        <f t="shared" si="5"/>
        <v>15281663.430723537</v>
      </c>
    </row>
    <row r="44" spans="1:10">
      <c r="A44" s="335">
        <v>35</v>
      </c>
      <c r="B44" s="1108" t="s">
        <v>50</v>
      </c>
      <c r="C44" s="1115">
        <v>0</v>
      </c>
      <c r="D44" s="1116">
        <f>'Total Adjustments '!C43</f>
        <v>0</v>
      </c>
      <c r="E44" s="1116">
        <f t="shared" si="4"/>
        <v>0</v>
      </c>
      <c r="F44" s="1116"/>
      <c r="G44" s="1116">
        <f t="shared" si="5"/>
        <v>0</v>
      </c>
    </row>
    <row r="45" spans="1:10">
      <c r="A45" s="335">
        <v>36</v>
      </c>
      <c r="B45" s="1108" t="s">
        <v>51</v>
      </c>
      <c r="C45" s="1115">
        <v>0</v>
      </c>
      <c r="D45" s="1116">
        <f>'Total Adjustments '!C44</f>
        <v>0</v>
      </c>
      <c r="E45" s="1116">
        <f t="shared" si="4"/>
        <v>0</v>
      </c>
      <c r="F45" s="1116"/>
      <c r="G45" s="1116">
        <f t="shared" si="5"/>
        <v>0</v>
      </c>
    </row>
    <row r="46" spans="1:10">
      <c r="A46" s="335">
        <v>37</v>
      </c>
      <c r="B46" s="1108" t="s">
        <v>52</v>
      </c>
      <c r="C46" s="1115">
        <v>2240510.2031514402</v>
      </c>
      <c r="D46" s="1116">
        <f>'Total Adjustments '!C45</f>
        <v>-2240510.3870604578</v>
      </c>
      <c r="E46" s="1116">
        <f t="shared" si="4"/>
        <v>-0.18390901759266853</v>
      </c>
      <c r="F46" s="1116"/>
      <c r="G46" s="1116">
        <f t="shared" si="5"/>
        <v>-0.18390901759266853</v>
      </c>
    </row>
    <row r="47" spans="1:10">
      <c r="A47" s="335">
        <v>38</v>
      </c>
      <c r="B47" s="1108" t="s">
        <v>53</v>
      </c>
      <c r="C47" s="1115">
        <v>4907986.4739838019</v>
      </c>
      <c r="D47" s="1116">
        <f>'Total Adjustments '!C46</f>
        <v>-4907986.5323470738</v>
      </c>
      <c r="E47" s="1116">
        <f t="shared" si="4"/>
        <v>-5.8363271877169609E-2</v>
      </c>
      <c r="F47" s="1116"/>
      <c r="G47" s="1116">
        <f t="shared" si="5"/>
        <v>-5.8363271877169609E-2</v>
      </c>
    </row>
    <row r="48" spans="1:10">
      <c r="A48" s="335">
        <v>39</v>
      </c>
      <c r="B48" s="1108" t="s">
        <v>54</v>
      </c>
      <c r="C48" s="1115">
        <v>7435680.6044854177</v>
      </c>
      <c r="D48" s="1116">
        <f>'Total Adjustments '!C47</f>
        <v>-7435681.1147439787</v>
      </c>
      <c r="E48" s="1116">
        <f t="shared" si="4"/>
        <v>-0.51025856100022793</v>
      </c>
      <c r="F48" s="1116"/>
      <c r="G48" s="1116">
        <f t="shared" si="5"/>
        <v>-0.51025856100022793</v>
      </c>
    </row>
    <row r="49" spans="1:7">
      <c r="A49" s="335">
        <v>40</v>
      </c>
      <c r="B49" s="1108" t="s">
        <v>18</v>
      </c>
      <c r="C49" s="1115">
        <v>3098080.8131170203</v>
      </c>
      <c r="D49" s="1116">
        <f>'Total Adjustments '!C48</f>
        <v>-3098080.7772361347</v>
      </c>
      <c r="E49" s="1116">
        <f t="shared" si="4"/>
        <v>3.5880885552614927E-2</v>
      </c>
      <c r="F49" s="1116"/>
      <c r="G49" s="1116">
        <f t="shared" si="5"/>
        <v>3.5880885552614927E-2</v>
      </c>
    </row>
    <row r="50" spans="1:7">
      <c r="A50" s="335">
        <v>41</v>
      </c>
      <c r="B50" s="1108" t="s">
        <v>55</v>
      </c>
      <c r="C50" s="1115">
        <v>2010463.629199035</v>
      </c>
      <c r="D50" s="1116">
        <f>'Total Adjustments '!C49</f>
        <v>0</v>
      </c>
      <c r="E50" s="1116">
        <f t="shared" si="4"/>
        <v>2010463.629199035</v>
      </c>
      <c r="F50" s="1116"/>
      <c r="G50" s="1116">
        <f t="shared" si="5"/>
        <v>2010463.629199035</v>
      </c>
    </row>
    <row r="51" spans="1:7">
      <c r="A51" s="335">
        <v>42</v>
      </c>
      <c r="B51" s="1108" t="s">
        <v>56</v>
      </c>
      <c r="C51" s="1115">
        <v>102468.75195101222</v>
      </c>
      <c r="D51" s="1116">
        <f>'Total Adjustments '!C50</f>
        <v>-2498558.2359227827</v>
      </c>
      <c r="E51" s="1116">
        <f t="shared" si="4"/>
        <v>-2396089.4839717704</v>
      </c>
      <c r="F51" s="1116"/>
      <c r="G51" s="1116">
        <f t="shared" si="5"/>
        <v>-2396089.4839717704</v>
      </c>
    </row>
    <row r="52" spans="1:7">
      <c r="A52" s="335">
        <v>43</v>
      </c>
      <c r="B52" s="1132" t="s">
        <v>57</v>
      </c>
      <c r="C52" s="1120">
        <f>SUM(C41:C51)</f>
        <v>1505390041.8019521</v>
      </c>
      <c r="D52" s="1120">
        <f>SUM(D41:D51)</f>
        <v>-10797301.758950487</v>
      </c>
      <c r="E52" s="1122">
        <f>SUM(E41:E51)</f>
        <v>1494592740.0430014</v>
      </c>
      <c r="F52" s="1122">
        <f>SUM(F41:F51)</f>
        <v>0</v>
      </c>
      <c r="G52" s="1122">
        <f>SUM(G41:G51)</f>
        <v>1494592740.0430014</v>
      </c>
    </row>
    <row r="53" spans="1:7">
      <c r="A53" s="335">
        <v>44</v>
      </c>
      <c r="B53" s="1108"/>
      <c r="C53" s="1115"/>
      <c r="D53" s="1116"/>
      <c r="E53" s="1116"/>
      <c r="F53" s="1116"/>
      <c r="G53" s="1116"/>
    </row>
    <row r="54" spans="1:7">
      <c r="A54" s="335">
        <v>45</v>
      </c>
      <c r="B54" s="1113" t="s">
        <v>58</v>
      </c>
      <c r="C54" s="1115"/>
      <c r="D54" s="1116"/>
      <c r="E54" s="1116"/>
      <c r="F54" s="1116"/>
      <c r="G54" s="1116"/>
    </row>
    <row r="55" spans="1:7">
      <c r="A55" s="335">
        <v>46</v>
      </c>
      <c r="B55" s="1108" t="s">
        <v>59</v>
      </c>
      <c r="C55" s="1115">
        <v>-533422815.50845498</v>
      </c>
      <c r="D55" s="1116">
        <f>'Total Adjustments '!C54</f>
        <v>5586171.5506001785</v>
      </c>
      <c r="E55" s="1116">
        <f t="shared" ref="E55:E61" si="6">+C55+D55</f>
        <v>-527836643.95785481</v>
      </c>
      <c r="F55" s="1116"/>
      <c r="G55" s="1116">
        <f t="shared" ref="G55:G61" si="7">+F55+E55</f>
        <v>-527836643.95785481</v>
      </c>
    </row>
    <row r="56" spans="1:7">
      <c r="A56" s="335">
        <v>47</v>
      </c>
      <c r="B56" s="1108" t="s">
        <v>60</v>
      </c>
      <c r="C56" s="1115">
        <v>-36329777.851548776</v>
      </c>
      <c r="D56" s="1116">
        <f>'Total Adjustments '!C55</f>
        <v>0</v>
      </c>
      <c r="E56" s="1116">
        <f t="shared" si="6"/>
        <v>-36329777.851548776</v>
      </c>
      <c r="F56" s="1116"/>
      <c r="G56" s="1116">
        <f t="shared" si="7"/>
        <v>-36329777.851548776</v>
      </c>
    </row>
    <row r="57" spans="1:7">
      <c r="A57" s="335">
        <v>48</v>
      </c>
      <c r="B57" s="1108" t="s">
        <v>61</v>
      </c>
      <c r="C57" s="1115">
        <v>-172602482.97219428</v>
      </c>
      <c r="D57" s="1116">
        <f>'Total Adjustments '!C56</f>
        <v>1128111.4959842765</v>
      </c>
      <c r="E57" s="1116">
        <f t="shared" si="6"/>
        <v>-171474371.47621</v>
      </c>
      <c r="F57" s="1116"/>
      <c r="G57" s="1116">
        <f t="shared" si="7"/>
        <v>-171474371.47621</v>
      </c>
    </row>
    <row r="58" spans="1:7">
      <c r="A58" s="335">
        <v>49</v>
      </c>
      <c r="B58" s="1108" t="s">
        <v>62</v>
      </c>
      <c r="C58" s="1115">
        <v>-876652.79522800003</v>
      </c>
      <c r="D58" s="1116">
        <f>'Total Adjustments '!C57</f>
        <v>103982.22360000001</v>
      </c>
      <c r="E58" s="1116">
        <f t="shared" si="6"/>
        <v>-772670.57162800001</v>
      </c>
      <c r="F58" s="1116"/>
      <c r="G58" s="1116">
        <f t="shared" si="7"/>
        <v>-772670.57162800001</v>
      </c>
    </row>
    <row r="59" spans="1:7">
      <c r="A59" s="335">
        <v>50</v>
      </c>
      <c r="B59" s="1108" t="s">
        <v>63</v>
      </c>
      <c r="C59" s="1115">
        <v>-752.18065947094203</v>
      </c>
      <c r="D59" s="1116">
        <f>'Total Adjustments '!C58</f>
        <v>-293988.44027225801</v>
      </c>
      <c r="E59" s="1116">
        <f t="shared" si="6"/>
        <v>-294740.62093172898</v>
      </c>
      <c r="F59" s="1116"/>
      <c r="G59" s="1116">
        <f t="shared" si="7"/>
        <v>-294740.62093172898</v>
      </c>
    </row>
    <row r="60" spans="1:7">
      <c r="A60" s="335">
        <v>51</v>
      </c>
      <c r="B60" s="1108" t="s">
        <v>64</v>
      </c>
      <c r="C60" s="1115">
        <v>0</v>
      </c>
      <c r="D60" s="1116">
        <f>'Total Adjustments '!C59</f>
        <v>-3291206</v>
      </c>
      <c r="E60" s="1116">
        <f t="shared" si="6"/>
        <v>-3291206</v>
      </c>
      <c r="F60" s="1116"/>
      <c r="G60" s="1116">
        <f t="shared" si="7"/>
        <v>-3291206</v>
      </c>
    </row>
    <row r="61" spans="1:7">
      <c r="A61" s="335">
        <v>52</v>
      </c>
      <c r="B61" s="1108" t="s">
        <v>65</v>
      </c>
      <c r="C61" s="1115">
        <v>-4646783.9713116912</v>
      </c>
      <c r="D61" s="1116">
        <f>'Total Adjustments '!C60</f>
        <v>-1922117.4045044419</v>
      </c>
      <c r="E61" s="1116">
        <f t="shared" si="6"/>
        <v>-6568901.3758161329</v>
      </c>
      <c r="F61" s="1116"/>
      <c r="G61" s="1116">
        <f t="shared" si="7"/>
        <v>-6568901.3758161329</v>
      </c>
    </row>
    <row r="62" spans="1:7">
      <c r="A62" s="335">
        <v>53</v>
      </c>
      <c r="B62" s="1108"/>
      <c r="C62" s="1115"/>
      <c r="D62" s="1116">
        <f>'Total Adjustments '!C61</f>
        <v>0</v>
      </c>
      <c r="E62" s="1116"/>
      <c r="F62" s="1116"/>
      <c r="G62" s="1116"/>
    </row>
    <row r="63" spans="1:7">
      <c r="A63" s="335">
        <v>54</v>
      </c>
      <c r="B63" s="1132" t="s">
        <v>92</v>
      </c>
      <c r="C63" s="1120">
        <f>SUM(C55:C62)</f>
        <v>-747879265.27939713</v>
      </c>
      <c r="D63" s="1120">
        <f>SUM(D55:D62)</f>
        <v>1310953.4254077559</v>
      </c>
      <c r="E63" s="1122">
        <f>SUM(E55:E62)</f>
        <v>-746568311.85398936</v>
      </c>
      <c r="F63" s="1122">
        <f>SUM(F55:F62)</f>
        <v>0</v>
      </c>
      <c r="G63" s="1122">
        <f>SUM(G55:G62)</f>
        <v>-746568311.85398936</v>
      </c>
    </row>
    <row r="64" spans="1:7">
      <c r="A64" s="335">
        <v>55</v>
      </c>
      <c r="B64" s="1108"/>
      <c r="C64" s="1115"/>
      <c r="D64" s="1116">
        <f>'Total Adjustments '!C63</f>
        <v>0</v>
      </c>
      <c r="E64" s="1116"/>
      <c r="F64" s="1116"/>
      <c r="G64" s="1116"/>
    </row>
    <row r="65" spans="1:9" ht="13.5" thickBot="1">
      <c r="A65" s="335">
        <v>56</v>
      </c>
      <c r="B65" s="1133" t="s">
        <v>67</v>
      </c>
      <c r="C65" s="1136">
        <f>C52+C63</f>
        <v>757510776.52255499</v>
      </c>
      <c r="D65" s="1136">
        <f>D52+D63</f>
        <v>-9486348.3335427307</v>
      </c>
      <c r="E65" s="1135">
        <f>E52+E63</f>
        <v>748024428.18901205</v>
      </c>
      <c r="F65" s="1135">
        <f>F52+F63</f>
        <v>0</v>
      </c>
      <c r="G65" s="1135">
        <f>G52+G63</f>
        <v>748024428.18901205</v>
      </c>
      <c r="I65" s="2004"/>
    </row>
    <row r="66" spans="1:9" ht="13.5" thickTop="1">
      <c r="A66" s="335">
        <v>57</v>
      </c>
      <c r="B66" s="1108"/>
      <c r="C66" s="1103"/>
      <c r="D66" s="1116">
        <v>0</v>
      </c>
      <c r="E66" s="1124"/>
      <c r="F66" s="1124"/>
      <c r="G66" s="1124"/>
    </row>
    <row r="67" spans="1:9" ht="13.5" thickBot="1">
      <c r="A67" s="335">
        <v>58</v>
      </c>
      <c r="B67" s="1137" t="s">
        <v>0</v>
      </c>
      <c r="C67" s="1138">
        <f>C38/C65</f>
        <v>5.1955258513942393E-2</v>
      </c>
      <c r="D67" s="1138"/>
      <c r="E67" s="1140">
        <f>E38/E65</f>
        <v>7.4633952082315949E-2</v>
      </c>
      <c r="F67" s="1141"/>
      <c r="G67" s="1140">
        <f>G38/G65</f>
        <v>7.7400000484317083E-2</v>
      </c>
    </row>
    <row r="68" spans="1:9" ht="13.5" thickBot="1">
      <c r="A68" s="335">
        <v>59</v>
      </c>
      <c r="B68" s="1137"/>
      <c r="C68" s="1142"/>
      <c r="D68" s="1139">
        <f>'Total Adjustments '!C66</f>
        <v>0</v>
      </c>
      <c r="E68" s="1140"/>
      <c r="F68" s="1141"/>
      <c r="G68" s="1140"/>
    </row>
    <row r="69" spans="1:9">
      <c r="A69" s="335">
        <v>61</v>
      </c>
      <c r="B69" s="1108" t="s">
        <v>68</v>
      </c>
      <c r="C69" s="1114"/>
      <c r="D69" s="1116"/>
      <c r="E69" s="1108"/>
      <c r="F69" s="1143">
        <v>0</v>
      </c>
      <c r="G69" s="1108"/>
    </row>
    <row r="70" spans="1:9">
      <c r="A70" s="335">
        <v>62</v>
      </c>
      <c r="B70" s="1108"/>
      <c r="C70" s="1114"/>
      <c r="D70" s="1116"/>
      <c r="E70" s="1108">
        <v>0.35</v>
      </c>
      <c r="F70" s="1143">
        <v>0.35</v>
      </c>
      <c r="G70" s="1108"/>
    </row>
    <row r="71" spans="1:9">
      <c r="A71" s="335">
        <v>63</v>
      </c>
      <c r="B71" s="1108"/>
      <c r="C71" s="1114"/>
      <c r="D71" s="1116"/>
      <c r="E71" s="1108"/>
      <c r="F71" s="1143"/>
      <c r="G71" s="1108"/>
    </row>
    <row r="72" spans="1:9">
      <c r="A72" s="335">
        <v>64</v>
      </c>
      <c r="B72" s="1108" t="s">
        <v>71</v>
      </c>
      <c r="C72" s="1115">
        <f>C13-C36+C31+C32+C33</f>
        <v>48491628.22132659</v>
      </c>
      <c r="D72" s="1115">
        <f>D13-D36+D31+D32+D33</f>
        <v>20551819.805599563</v>
      </c>
      <c r="E72" s="1115">
        <f>E13-E36+E31+E32+E33</f>
        <v>69043448.02692616</v>
      </c>
      <c r="F72" s="1116">
        <f>F13-F26-F28-F29-F30-F35</f>
        <v>3183187.3449999997</v>
      </c>
      <c r="G72" s="1116">
        <f>G13-G26-G28-G29-G30-G35</f>
        <v>72226635.371926174</v>
      </c>
    </row>
    <row r="73" spans="1:9">
      <c r="A73" s="335">
        <v>65</v>
      </c>
      <c r="B73" s="1108" t="s">
        <v>72</v>
      </c>
      <c r="C73" s="1115"/>
      <c r="D73" s="1116">
        <f>'Total Adjustments '!C72</f>
        <v>0</v>
      </c>
      <c r="E73" s="1116"/>
      <c r="F73" s="1116"/>
      <c r="G73" s="1116"/>
    </row>
    <row r="74" spans="1:9">
      <c r="A74" s="335">
        <v>66</v>
      </c>
      <c r="B74" s="1108" t="s">
        <v>73</v>
      </c>
      <c r="C74" s="1115">
        <v>-5402817</v>
      </c>
      <c r="D74" s="1116">
        <f>'Total Adjustments '!C73</f>
        <v>239226.0290480254</v>
      </c>
      <c r="E74" s="1116">
        <f>+C74+D74</f>
        <v>-5163590.9709519744</v>
      </c>
      <c r="F74" s="1116">
        <v>0</v>
      </c>
      <c r="G74" s="1116">
        <f>+F74+E74</f>
        <v>-5163590.9709519744</v>
      </c>
    </row>
    <row r="75" spans="1:9">
      <c r="A75" s="335">
        <v>67</v>
      </c>
      <c r="B75" s="1108" t="s">
        <v>8</v>
      </c>
      <c r="C75" s="1115">
        <v>22961344</v>
      </c>
      <c r="D75" s="1116">
        <f>'Total Adjustments '!C74</f>
        <v>-1159723.2820941284</v>
      </c>
      <c r="E75" s="1116">
        <f>+C75+D75</f>
        <v>21801620.717905872</v>
      </c>
      <c r="F75" s="1116">
        <v>0</v>
      </c>
      <c r="G75" s="1116">
        <f>+F75+E75</f>
        <v>21801620.717905872</v>
      </c>
    </row>
    <row r="76" spans="1:9">
      <c r="A76" s="335">
        <v>68</v>
      </c>
      <c r="B76" s="1108" t="s">
        <v>74</v>
      </c>
      <c r="C76" s="1115">
        <v>69682520</v>
      </c>
      <c r="D76" s="1116">
        <f>'Total Adjustments '!C75</f>
        <v>-6382856.8694954533</v>
      </c>
      <c r="E76" s="1116">
        <f>+C76+D76</f>
        <v>63299663.130504549</v>
      </c>
      <c r="F76" s="1116">
        <v>0</v>
      </c>
      <c r="G76" s="1116">
        <f>+F76+E76</f>
        <v>63299663.130504549</v>
      </c>
    </row>
    <row r="77" spans="1:9">
      <c r="A77" s="335">
        <v>69</v>
      </c>
      <c r="B77" s="1108" t="s">
        <v>75</v>
      </c>
      <c r="C77" s="1144">
        <v>126084594</v>
      </c>
      <c r="D77" s="1125">
        <f>'Total Adjustments '!C76</f>
        <v>1492951.899867998</v>
      </c>
      <c r="E77" s="1145">
        <f>+C77+D77</f>
        <v>127577545.899868</v>
      </c>
      <c r="F77" s="1145">
        <v>0</v>
      </c>
      <c r="G77" s="1145">
        <f>+F77+E77</f>
        <v>127577545.899868</v>
      </c>
    </row>
    <row r="78" spans="1:9">
      <c r="A78" s="335">
        <v>70</v>
      </c>
      <c r="B78" s="1108"/>
      <c r="C78" s="1115"/>
      <c r="D78" s="1116"/>
      <c r="E78" s="1116"/>
      <c r="F78" s="1116"/>
      <c r="G78" s="1116"/>
    </row>
    <row r="79" spans="1:9">
      <c r="A79" s="335">
        <v>71</v>
      </c>
      <c r="B79" s="1108" t="s">
        <v>76</v>
      </c>
      <c r="C79" s="1115">
        <f>C72-C74-C75+C76-C77</f>
        <v>-25468972.77867341</v>
      </c>
      <c r="D79" s="1115">
        <f>D72-D74-D75+D76-D77</f>
        <v>13596508.289282214</v>
      </c>
      <c r="E79" s="1115">
        <f>E72-E74-E75+E76-E77</f>
        <v>-11872464.489391193</v>
      </c>
      <c r="F79" s="1116">
        <f>F72-SUM(F73:F77)</f>
        <v>3183187.3449999997</v>
      </c>
      <c r="G79" s="1116">
        <f>G72-SUM(G73:G77)</f>
        <v>-135288603.40540028</v>
      </c>
    </row>
    <row r="80" spans="1:9">
      <c r="A80" s="335">
        <v>72</v>
      </c>
      <c r="B80" s="1108" t="s">
        <v>77</v>
      </c>
      <c r="C80" s="1115"/>
      <c r="D80" s="1116">
        <f>'Total Adjustments '!C79</f>
        <v>0</v>
      </c>
      <c r="E80" s="1116">
        <f>+C80+D80</f>
        <v>0</v>
      </c>
      <c r="F80" s="1116">
        <f>F79*$F$69</f>
        <v>0</v>
      </c>
      <c r="G80" s="1116">
        <f>+F80+E80</f>
        <v>0</v>
      </c>
    </row>
    <row r="81" spans="1:80">
      <c r="A81" s="335">
        <v>73</v>
      </c>
      <c r="B81" s="1146" t="s">
        <v>78</v>
      </c>
      <c r="C81" s="1120">
        <f>C79-C80</f>
        <v>-25468972.77867341</v>
      </c>
      <c r="D81" s="1120">
        <f>D79-D80</f>
        <v>13596508.289282214</v>
      </c>
      <c r="E81" s="1120">
        <f>E79-E80</f>
        <v>-11872464.489391193</v>
      </c>
      <c r="F81" s="1122">
        <f>F79-F80</f>
        <v>3183187.3449999997</v>
      </c>
      <c r="G81" s="1122">
        <f>G79-G80</f>
        <v>-135288603.40540028</v>
      </c>
    </row>
    <row r="82" spans="1:80">
      <c r="A82" s="335">
        <v>74</v>
      </c>
      <c r="B82" s="1108" t="s">
        <v>1006</v>
      </c>
      <c r="C82" s="1115">
        <f>ROUND(C81*E70,0)</f>
        <v>-8914140</v>
      </c>
      <c r="D82" s="1116">
        <f>'Total Adjustments '!C81</f>
        <v>4758778</v>
      </c>
      <c r="E82" s="1116">
        <f>+C82+D82</f>
        <v>-4155362</v>
      </c>
      <c r="F82" s="1116">
        <v>0</v>
      </c>
      <c r="G82" s="1116">
        <f>+E82+F82</f>
        <v>-4155362</v>
      </c>
    </row>
    <row r="83" spans="1:80">
      <c r="A83" s="335">
        <v>75</v>
      </c>
      <c r="B83" s="1108" t="s">
        <v>1005</v>
      </c>
      <c r="C83" s="1115">
        <v>-4530658</v>
      </c>
      <c r="D83" s="1116">
        <f>'Total Adjustments '!C82</f>
        <v>-1105653.6199893111</v>
      </c>
      <c r="E83" s="1116">
        <f>+C83+D83</f>
        <v>-5636311.6199893113</v>
      </c>
      <c r="F83" s="1116">
        <v>0</v>
      </c>
      <c r="G83" s="1116">
        <f>+E83+F83</f>
        <v>-5636311.6199893113</v>
      </c>
    </row>
    <row r="84" spans="1:80" ht="13.5" thickBot="1">
      <c r="A84" s="335">
        <v>76</v>
      </c>
      <c r="B84" s="1147" t="s">
        <v>93</v>
      </c>
      <c r="C84" s="1134">
        <f>+C83+C82</f>
        <v>-13444798</v>
      </c>
      <c r="D84" s="1134">
        <f>'Total Adjustments '!C82</f>
        <v>-1105653.6199893111</v>
      </c>
      <c r="E84" s="1134">
        <f>C84+D84</f>
        <v>-14550451.619989311</v>
      </c>
      <c r="F84" s="1148">
        <f>F81*$F$70+F82</f>
        <v>1114115.5707499997</v>
      </c>
      <c r="G84" s="1148">
        <f>+E84+F84</f>
        <v>-13436336.049239311</v>
      </c>
    </row>
    <row r="85" spans="1:80" ht="13.5" thickTop="1">
      <c r="B85" s="1108"/>
      <c r="C85" s="1124"/>
      <c r="D85" s="1124" t="s">
        <v>121</v>
      </c>
      <c r="E85" s="1124"/>
      <c r="F85" s="1124"/>
      <c r="G85" s="1124"/>
    </row>
    <row r="86" spans="1:80">
      <c r="J86" s="688"/>
      <c r="L86" s="335">
        <v>1</v>
      </c>
      <c r="P86" s="688"/>
      <c r="AC86" s="688"/>
      <c r="AL86" s="688"/>
      <c r="AM86" s="688"/>
      <c r="AN86" s="688"/>
      <c r="AY86" s="688"/>
      <c r="CB86" s="1038"/>
    </row>
    <row r="87" spans="1:80">
      <c r="J87" s="688"/>
      <c r="K87" s="688"/>
      <c r="L87" s="688"/>
      <c r="M87" s="688"/>
      <c r="N87" s="688"/>
      <c r="O87" s="688"/>
      <c r="P87" s="688"/>
      <c r="Q87" s="688"/>
      <c r="R87" s="688"/>
      <c r="S87" s="688"/>
      <c r="T87" s="688"/>
      <c r="U87" s="688"/>
      <c r="V87" s="688"/>
      <c r="W87" s="688"/>
      <c r="X87" s="688"/>
      <c r="Y87" s="688"/>
      <c r="Z87" s="688"/>
      <c r="AA87" s="688"/>
      <c r="AB87" s="688"/>
      <c r="AC87" s="688"/>
      <c r="AD87" s="688"/>
      <c r="AE87" s="688"/>
      <c r="AF87" s="688"/>
      <c r="AG87" s="688"/>
      <c r="AH87" s="688"/>
      <c r="AI87" s="688"/>
      <c r="AJ87" s="688"/>
      <c r="AK87" s="688"/>
      <c r="AL87" s="688"/>
      <c r="AM87" s="688"/>
      <c r="AN87" s="688"/>
      <c r="AO87" s="688"/>
      <c r="AP87" s="688"/>
      <c r="AQ87" s="688"/>
      <c r="AR87" s="688"/>
      <c r="AS87" s="688"/>
      <c r="AT87" s="688"/>
      <c r="AU87" s="688"/>
      <c r="AV87" s="688"/>
      <c r="AW87" s="688"/>
      <c r="AX87" s="688"/>
      <c r="AY87" s="688"/>
      <c r="AZ87" s="688"/>
      <c r="BA87" s="688"/>
      <c r="BB87" s="688"/>
      <c r="BC87" s="688"/>
      <c r="BD87" s="688"/>
      <c r="BE87" s="688"/>
      <c r="BF87" s="688"/>
      <c r="BG87" s="688"/>
      <c r="BH87" s="688"/>
      <c r="BI87" s="688"/>
      <c r="BJ87" s="688"/>
      <c r="BK87" s="688"/>
      <c r="BL87" s="688"/>
      <c r="BM87" s="688"/>
      <c r="BN87" s="688"/>
      <c r="BO87" s="688"/>
      <c r="BP87" s="688"/>
      <c r="BQ87" s="688"/>
      <c r="BR87" s="688"/>
      <c r="BS87" s="688"/>
      <c r="BT87" s="688"/>
      <c r="BU87" s="688"/>
      <c r="BV87" s="688"/>
      <c r="BW87" s="688"/>
      <c r="BX87" s="688"/>
      <c r="BY87" s="688"/>
      <c r="BZ87" s="688"/>
      <c r="CB87" s="1038"/>
    </row>
    <row r="88" spans="1:80">
      <c r="CB88" s="1038"/>
    </row>
    <row r="89" spans="1:80">
      <c r="CB89" s="1038"/>
    </row>
    <row r="90" spans="1:80">
      <c r="CB90" s="1038"/>
    </row>
    <row r="91" spans="1:80">
      <c r="CB91" s="1038"/>
    </row>
    <row r="92" spans="1:80">
      <c r="L92" s="1149"/>
      <c r="M92" s="1149"/>
      <c r="CB92" s="1038"/>
    </row>
    <row r="93" spans="1:80">
      <c r="L93" s="1149"/>
      <c r="M93" s="1149"/>
      <c r="CB93" s="1038"/>
    </row>
    <row r="94" spans="1:80">
      <c r="L94" s="1108"/>
      <c r="M94" s="1108"/>
      <c r="CB94" s="1038"/>
    </row>
    <row r="95" spans="1:80">
      <c r="L95" s="1150"/>
      <c r="M95" s="1151"/>
      <c r="N95" s="1151"/>
      <c r="O95" s="1151"/>
      <c r="P95" s="1151"/>
      <c r="Q95" s="1151"/>
      <c r="R95" s="1151"/>
      <c r="S95" s="1151"/>
      <c r="T95" s="1151"/>
      <c r="U95" s="1151"/>
      <c r="V95" s="1151"/>
      <c r="W95" s="1152"/>
      <c r="X95" s="1152"/>
      <c r="Y95" s="1152"/>
      <c r="Z95" s="1152"/>
      <c r="AA95" s="1152"/>
      <c r="AB95" s="1152"/>
      <c r="AC95" s="1151"/>
      <c r="AD95" s="1151"/>
      <c r="AE95" s="1151"/>
      <c r="AF95" s="1151"/>
      <c r="AG95" s="1151"/>
      <c r="AH95" s="1151"/>
      <c r="AI95" s="1151"/>
      <c r="AJ95" s="1151"/>
      <c r="AK95" s="1151"/>
      <c r="AP95" s="1151"/>
      <c r="AQ95" s="1151"/>
      <c r="AR95" s="1151"/>
      <c r="AS95" s="1151"/>
      <c r="AT95" s="1151"/>
      <c r="AU95" s="1151"/>
      <c r="AV95" s="1151"/>
      <c r="AW95" s="1151"/>
      <c r="AX95" s="1151"/>
      <c r="AY95" s="1151"/>
      <c r="AZ95" s="1151"/>
      <c r="BA95" s="1151"/>
      <c r="BB95" s="1151"/>
      <c r="BC95" s="1151"/>
      <c r="BD95" s="1151"/>
      <c r="BE95" s="1151"/>
      <c r="BF95" s="1151"/>
      <c r="BG95" s="1151"/>
      <c r="BH95" s="1151"/>
      <c r="BI95" s="1152"/>
      <c r="BJ95" s="1152"/>
      <c r="BK95" s="1152"/>
      <c r="BL95" s="1152"/>
      <c r="BM95" s="1152"/>
      <c r="BN95" s="1152"/>
      <c r="BQ95" s="1152"/>
    </row>
    <row r="96" spans="1:80">
      <c r="L96" s="1111"/>
      <c r="M96" s="1111"/>
      <c r="N96" s="334"/>
      <c r="O96" s="334"/>
      <c r="P96" s="334"/>
      <c r="Q96" s="334"/>
      <c r="R96" s="334"/>
      <c r="S96" s="334"/>
      <c r="T96" s="334"/>
      <c r="U96" s="334"/>
      <c r="V96" s="334"/>
      <c r="W96" s="334"/>
      <c r="X96" s="334"/>
      <c r="Y96" s="334"/>
      <c r="Z96" s="334"/>
      <c r="AA96" s="334"/>
      <c r="AB96" s="334"/>
      <c r="AC96" s="334"/>
      <c r="AD96" s="334"/>
      <c r="AE96" s="334"/>
      <c r="AF96" s="334"/>
      <c r="AG96" s="334"/>
      <c r="AH96" s="334"/>
      <c r="AI96" s="334"/>
      <c r="AJ96" s="334"/>
      <c r="AK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row>
    <row r="97" spans="10:69">
      <c r="L97" s="1111"/>
      <c r="M97" s="1111"/>
      <c r="N97" s="334"/>
      <c r="O97" s="334"/>
      <c r="P97" s="334"/>
      <c r="Q97" s="334"/>
      <c r="R97" s="334"/>
      <c r="S97" s="334"/>
      <c r="T97" s="334"/>
      <c r="U97" s="334"/>
      <c r="V97" s="334"/>
      <c r="W97" s="334"/>
      <c r="X97" s="334"/>
      <c r="Y97" s="334"/>
      <c r="Z97" s="334"/>
      <c r="AA97" s="334"/>
      <c r="AB97" s="334"/>
      <c r="AC97" s="334"/>
      <c r="AD97" s="334"/>
      <c r="AE97" s="334"/>
      <c r="AF97" s="334"/>
      <c r="AG97" s="334"/>
      <c r="AH97" s="334"/>
      <c r="AI97" s="334"/>
      <c r="AJ97" s="334"/>
      <c r="AK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row>
    <row r="98" spans="10:69">
      <c r="J98" s="1153"/>
      <c r="K98" s="1153"/>
      <c r="L98" s="1153"/>
      <c r="M98" s="1153"/>
      <c r="N98" s="1153"/>
      <c r="O98" s="1153"/>
      <c r="P98" s="1153"/>
      <c r="Q98" s="1153"/>
      <c r="R98" s="1153"/>
      <c r="S98" s="1153"/>
      <c r="T98" s="1153"/>
      <c r="U98" s="1153"/>
      <c r="V98" s="1153"/>
      <c r="W98" s="1153"/>
      <c r="X98" s="1153"/>
      <c r="Y98" s="1153"/>
      <c r="Z98" s="1153"/>
      <c r="AA98" s="1153"/>
      <c r="AB98" s="1153"/>
      <c r="AC98" s="1153"/>
      <c r="AD98" s="1153"/>
      <c r="AE98" s="1153"/>
      <c r="AF98" s="1153"/>
      <c r="AG98" s="1153"/>
      <c r="AH98" s="1153"/>
      <c r="AI98" s="1153"/>
      <c r="AJ98" s="1153"/>
      <c r="AK98" s="1153"/>
      <c r="AP98" s="1153"/>
      <c r="AQ98" s="1153"/>
      <c r="AR98" s="1153"/>
      <c r="AS98" s="1153"/>
      <c r="AT98" s="1153"/>
      <c r="AU98" s="1153"/>
      <c r="AV98" s="1153"/>
      <c r="AW98" s="1153"/>
      <c r="AX98" s="1153"/>
      <c r="AY98" s="1153"/>
      <c r="AZ98" s="1153"/>
      <c r="BA98" s="1153"/>
      <c r="BB98" s="1153"/>
      <c r="BC98" s="1153"/>
      <c r="BD98" s="1153"/>
      <c r="BE98" s="1153"/>
      <c r="BF98" s="1153"/>
      <c r="BG98" s="1153"/>
      <c r="BH98" s="1153"/>
      <c r="BI98" s="1153"/>
      <c r="BJ98" s="1153"/>
      <c r="BK98" s="1153"/>
      <c r="BL98" s="1153"/>
      <c r="BM98" s="1153"/>
      <c r="BN98" s="1153"/>
      <c r="BQ98" s="1153"/>
    </row>
    <row r="99" spans="10:69">
      <c r="J99" s="1153"/>
      <c r="K99" s="1153"/>
      <c r="L99" s="1153"/>
      <c r="M99" s="1153"/>
      <c r="N99" s="1153"/>
      <c r="O99" s="1153"/>
      <c r="P99" s="1153"/>
      <c r="Q99" s="1153"/>
      <c r="R99" s="1153"/>
      <c r="S99" s="1153"/>
      <c r="T99" s="1153"/>
      <c r="U99" s="1153"/>
      <c r="V99" s="1153"/>
      <c r="W99" s="1153"/>
      <c r="X99" s="1153"/>
      <c r="Y99" s="1153"/>
      <c r="Z99" s="1153"/>
      <c r="AA99" s="1153"/>
      <c r="AB99" s="1153"/>
      <c r="AC99" s="1153"/>
      <c r="AD99" s="1153"/>
      <c r="AE99" s="1153"/>
      <c r="AF99" s="1153"/>
      <c r="AG99" s="1153"/>
      <c r="AH99" s="1153"/>
      <c r="AI99" s="1153"/>
      <c r="AJ99" s="1153"/>
      <c r="AK99" s="1153"/>
      <c r="AP99" s="1153"/>
      <c r="AQ99" s="1153"/>
      <c r="AR99" s="1153"/>
      <c r="AS99" s="1153"/>
      <c r="AT99" s="1153"/>
      <c r="AU99" s="1153"/>
      <c r="AV99" s="1153"/>
      <c r="AW99" s="1153"/>
      <c r="AX99" s="1153"/>
      <c r="AY99" s="1153"/>
      <c r="AZ99" s="1153"/>
      <c r="BA99" s="1153"/>
      <c r="BB99" s="1153"/>
      <c r="BC99" s="1153"/>
      <c r="BD99" s="1153"/>
      <c r="BE99" s="1153"/>
      <c r="BF99" s="1153"/>
      <c r="BG99" s="1153"/>
      <c r="BH99" s="1153"/>
      <c r="BI99" s="1153"/>
      <c r="BJ99" s="1153"/>
      <c r="BK99" s="1153"/>
      <c r="BL99" s="1153"/>
      <c r="BM99" s="1153"/>
      <c r="BN99" s="1153"/>
      <c r="BQ99" s="1153"/>
    </row>
    <row r="102" spans="10:69">
      <c r="AL102" s="688"/>
      <c r="AM102" s="688"/>
      <c r="AN102" s="688"/>
    </row>
  </sheetData>
  <mergeCells count="3">
    <mergeCell ref="B1:G1"/>
    <mergeCell ref="B2:G2"/>
    <mergeCell ref="B3:G3"/>
  </mergeCells>
  <phoneticPr fontId="0" type="noConversion"/>
  <pageMargins left="0.75" right="0.75" top="1.25" bottom="1" header="0.5" footer="0.25"/>
  <pageSetup scale="59" orientation="portrait" r:id="rId1"/>
  <headerFooter scaleWithDoc="0" alignWithMargins="0">
    <oddHeader>&amp;R&amp;"Times New Roman,Regular"PacifiCorp Docket UE-111190
Exhibit No. ___ (MDF-2)
Page &amp;P of &amp;N</oddHeader>
    <oddFooter>&amp;C&amp;P of &amp;N</oddFooter>
  </headerFooter>
  <rowBreaks count="1" manualBreakCount="1">
    <brk id="52" max="16383" man="1"/>
  </rowBreaks>
  <ignoredErrors>
    <ignoredError sqref="F84 E81" formula="1"/>
    <ignoredError sqref="C5:G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pageSetUpPr fitToPage="1"/>
  </sheetPr>
  <dimension ref="A1:F36"/>
  <sheetViews>
    <sheetView topLeftCell="A13" workbookViewId="0">
      <selection activeCell="D8" sqref="D8"/>
    </sheetView>
  </sheetViews>
  <sheetFormatPr defaultColWidth="9.140625" defaultRowHeight="12.75"/>
  <cols>
    <col min="1" max="1" width="2" style="14" customWidth="1"/>
    <col min="2" max="2" width="57" style="14" bestFit="1" customWidth="1"/>
    <col min="3" max="3" width="4.7109375" style="14" customWidth="1"/>
    <col min="4" max="4" width="17.5703125" style="14" customWidth="1"/>
    <col min="5" max="5" width="4.7109375" style="14" customWidth="1"/>
    <col min="6" max="6" width="17.5703125" style="14" bestFit="1" customWidth="1"/>
    <col min="7" max="16384" width="9.140625" style="14"/>
  </cols>
  <sheetData>
    <row r="1" spans="1:6" ht="18.75">
      <c r="B1" s="67" t="s">
        <v>143</v>
      </c>
      <c r="C1" s="61"/>
      <c r="D1" s="61"/>
      <c r="E1" s="61"/>
      <c r="F1" s="61"/>
    </row>
    <row r="2" spans="1:6" ht="18.75">
      <c r="A2" s="1"/>
      <c r="B2" s="67" t="s">
        <v>157</v>
      </c>
      <c r="C2" s="61"/>
      <c r="D2" s="61"/>
      <c r="E2" s="61"/>
      <c r="F2" s="61"/>
    </row>
    <row r="3" spans="1:6" ht="18.75">
      <c r="A3" s="1"/>
      <c r="B3" s="67" t="s">
        <v>214</v>
      </c>
      <c r="C3" s="61"/>
      <c r="D3" s="61"/>
      <c r="E3" s="61"/>
      <c r="F3" s="61"/>
    </row>
    <row r="4" spans="1:6" ht="15.75">
      <c r="A4" s="1"/>
      <c r="B4" s="66"/>
      <c r="C4" s="1"/>
      <c r="D4" s="1"/>
      <c r="E4" s="1"/>
      <c r="F4" s="1"/>
    </row>
    <row r="5" spans="1:6" ht="15.75">
      <c r="A5" s="1"/>
      <c r="B5" s="1"/>
      <c r="C5" s="1"/>
      <c r="D5" s="66"/>
      <c r="E5" s="68"/>
      <c r="F5" s="66"/>
    </row>
    <row r="6" spans="1:6" ht="15.75">
      <c r="A6" s="11"/>
      <c r="B6" s="11"/>
      <c r="C6" s="11"/>
      <c r="D6" s="13"/>
      <c r="E6" s="68"/>
      <c r="F6" s="13"/>
    </row>
    <row r="7" spans="1:6" ht="15.75">
      <c r="A7" s="11"/>
      <c r="B7" s="11"/>
      <c r="C7" s="11"/>
      <c r="D7" s="13"/>
      <c r="E7" s="1"/>
      <c r="F7" s="1"/>
    </row>
    <row r="8" spans="1:6" ht="15.75">
      <c r="A8" s="1">
        <v>1</v>
      </c>
      <c r="B8" s="11" t="s">
        <v>172</v>
      </c>
      <c r="C8" s="11"/>
      <c r="D8" s="62" t="e">
        <f>+Table2!D77</f>
        <v>#REF!</v>
      </c>
      <c r="E8" s="1"/>
    </row>
    <row r="9" spans="1:6" ht="15.75">
      <c r="A9" s="1"/>
      <c r="B9" s="11"/>
      <c r="C9" s="11"/>
      <c r="D9" s="1"/>
      <c r="E9" s="1"/>
    </row>
    <row r="10" spans="1:6" ht="15.75">
      <c r="A10" s="1">
        <v>2</v>
      </c>
      <c r="B10" s="11" t="s">
        <v>173</v>
      </c>
      <c r="C10" s="11"/>
      <c r="D10" s="23">
        <f>+Table3!E16</f>
        <v>7.7399999999999997E-2</v>
      </c>
      <c r="E10" s="1"/>
    </row>
    <row r="11" spans="1:6" ht="15.75">
      <c r="A11" s="1"/>
      <c r="B11" s="11"/>
      <c r="C11" s="11"/>
      <c r="D11" s="1"/>
      <c r="E11" s="1"/>
    </row>
    <row r="12" spans="1:6" ht="15.75">
      <c r="A12" s="1">
        <v>3</v>
      </c>
      <c r="B12" s="11" t="s">
        <v>147</v>
      </c>
      <c r="C12" s="11"/>
      <c r="D12" s="62" t="e">
        <f>+D10*D8</f>
        <v>#REF!</v>
      </c>
      <c r="E12" s="1"/>
    </row>
    <row r="13" spans="1:6" ht="15.75">
      <c r="A13" s="1"/>
      <c r="B13" s="11"/>
      <c r="C13" s="11"/>
      <c r="D13" s="62"/>
      <c r="E13" s="1"/>
    </row>
    <row r="14" spans="1:6" ht="15.75">
      <c r="A14" s="1">
        <v>4</v>
      </c>
      <c r="B14" s="11" t="s">
        <v>148</v>
      </c>
      <c r="C14" s="11"/>
      <c r="D14" s="62" t="e">
        <f>+'Table 1'!#REF!</f>
        <v>#REF!</v>
      </c>
      <c r="E14" s="1"/>
    </row>
    <row r="15" spans="1:6" ht="15.75">
      <c r="A15" s="1"/>
      <c r="B15" s="11"/>
      <c r="C15" s="11"/>
      <c r="D15" s="17"/>
      <c r="E15" s="1"/>
    </row>
    <row r="16" spans="1:6" ht="15.75">
      <c r="A16" s="1">
        <v>5</v>
      </c>
      <c r="B16" s="11" t="s">
        <v>149</v>
      </c>
      <c r="C16" s="11"/>
      <c r="D16" s="62" t="e">
        <f>+D12-D14</f>
        <v>#REF!</v>
      </c>
      <c r="E16" s="1"/>
    </row>
    <row r="17" spans="1:6" ht="15.75">
      <c r="A17" s="1"/>
      <c r="B17" s="11"/>
      <c r="C17" s="11"/>
      <c r="D17" s="1"/>
      <c r="E17" s="1"/>
    </row>
    <row r="18" spans="1:6" ht="15.75">
      <c r="A18" s="1"/>
      <c r="B18" s="1"/>
      <c r="C18" s="1"/>
      <c r="D18" s="1"/>
      <c r="E18" s="1"/>
    </row>
    <row r="19" spans="1:6" ht="15.75">
      <c r="A19" s="1"/>
      <c r="B19" s="1" t="s">
        <v>165</v>
      </c>
      <c r="C19" s="1"/>
      <c r="D19" s="1"/>
      <c r="E19" s="1"/>
    </row>
    <row r="20" spans="1:6" ht="15.75">
      <c r="A20" s="1"/>
      <c r="B20" s="25" t="s">
        <v>174</v>
      </c>
      <c r="C20" s="1"/>
      <c r="D20" s="1"/>
      <c r="E20" s="1"/>
    </row>
    <row r="21" spans="1:6" ht="15.75">
      <c r="A21" s="1"/>
      <c r="B21" s="25" t="s">
        <v>175</v>
      </c>
      <c r="C21" s="1"/>
      <c r="D21" s="1"/>
      <c r="E21" s="1"/>
    </row>
    <row r="22" spans="1:6" ht="15.75">
      <c r="A22" s="11"/>
      <c r="B22" s="25" t="s">
        <v>176</v>
      </c>
      <c r="C22" s="1"/>
      <c r="D22" s="1"/>
      <c r="E22" s="1"/>
    </row>
    <row r="23" spans="1:6" ht="15.75">
      <c r="A23" s="11"/>
      <c r="B23" s="25" t="s">
        <v>177</v>
      </c>
      <c r="C23" s="1"/>
      <c r="D23" s="1"/>
      <c r="E23" s="1"/>
    </row>
    <row r="24" spans="1:6" ht="15.75">
      <c r="A24" s="11"/>
      <c r="B24" s="25" t="s">
        <v>178</v>
      </c>
      <c r="C24" s="11"/>
      <c r="D24" s="11"/>
      <c r="E24" s="1"/>
      <c r="F24" s="1"/>
    </row>
    <row r="25" spans="1:6" ht="15.75">
      <c r="A25" s="11"/>
      <c r="B25" s="11"/>
      <c r="C25" s="11"/>
      <c r="D25" s="11"/>
      <c r="E25" s="1"/>
      <c r="F25" s="1"/>
    </row>
    <row r="26" spans="1:6" ht="15.75">
      <c r="A26" s="11"/>
      <c r="B26" s="11"/>
      <c r="C26" s="11"/>
      <c r="D26" s="1"/>
      <c r="E26" s="1"/>
      <c r="F26" s="1"/>
    </row>
    <row r="27" spans="1:6" ht="15.75">
      <c r="A27" s="1"/>
      <c r="B27" s="11"/>
      <c r="C27" s="11"/>
      <c r="D27" s="1"/>
      <c r="E27" s="1"/>
      <c r="F27" s="1"/>
    </row>
    <row r="28" spans="1:6" ht="15.75">
      <c r="A28" s="1"/>
      <c r="B28" s="11"/>
      <c r="C28" s="11"/>
      <c r="D28" s="1"/>
      <c r="E28" s="1"/>
      <c r="F28" s="1"/>
    </row>
    <row r="29" spans="1:6" ht="15.75">
      <c r="A29" s="1"/>
      <c r="B29" s="11"/>
      <c r="C29" s="11"/>
      <c r="D29" s="1"/>
      <c r="E29" s="1"/>
      <c r="F29" s="1"/>
    </row>
    <row r="30" spans="1:6" ht="15.75">
      <c r="A30" s="1"/>
      <c r="B30" s="11"/>
      <c r="C30" s="11"/>
      <c r="D30" s="1"/>
      <c r="E30" s="1"/>
      <c r="F30" s="1"/>
    </row>
    <row r="31" spans="1:6" ht="15.75">
      <c r="A31" s="1"/>
      <c r="B31" s="11"/>
      <c r="C31" s="11"/>
      <c r="D31" s="1"/>
      <c r="E31" s="1"/>
      <c r="F31" s="1"/>
    </row>
    <row r="32" spans="1:6" ht="15.75">
      <c r="A32" s="1"/>
      <c r="B32" s="11"/>
      <c r="C32" s="11"/>
      <c r="D32" s="1"/>
      <c r="E32" s="1"/>
      <c r="F32" s="1"/>
    </row>
    <row r="33" spans="1:6" ht="15.75">
      <c r="A33" s="1"/>
      <c r="B33" s="11"/>
      <c r="C33" s="11"/>
      <c r="D33" s="20"/>
      <c r="E33" s="1"/>
      <c r="F33" s="1"/>
    </row>
    <row r="34" spans="1:6" ht="15.75">
      <c r="A34" s="1"/>
      <c r="B34" s="11"/>
      <c r="C34" s="11"/>
      <c r="D34" s="1"/>
      <c r="E34" s="1"/>
      <c r="F34" s="1"/>
    </row>
    <row r="35" spans="1:6" ht="15.75">
      <c r="A35" s="1"/>
      <c r="B35" s="1"/>
      <c r="C35" s="1"/>
      <c r="D35" s="1"/>
      <c r="E35" s="1"/>
      <c r="F35" s="1"/>
    </row>
    <row r="36" spans="1:6" ht="15.75">
      <c r="A36" s="1"/>
      <c r="B36" s="1"/>
      <c r="C36" s="1"/>
      <c r="D36" s="1"/>
      <c r="E36" s="1"/>
      <c r="F36" s="1"/>
    </row>
  </sheetData>
  <phoneticPr fontId="5" type="noConversion"/>
  <printOptions verticalCentered="1"/>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A1:G51"/>
  <sheetViews>
    <sheetView workbookViewId="0">
      <selection activeCell="D7" sqref="D7"/>
    </sheetView>
  </sheetViews>
  <sheetFormatPr defaultColWidth="9.140625" defaultRowHeight="12.75"/>
  <cols>
    <col min="1" max="1" width="2.140625" style="14" bestFit="1" customWidth="1"/>
    <col min="2" max="2" width="40.85546875" style="14" bestFit="1" customWidth="1"/>
    <col min="3" max="3" width="6.28515625" style="14" customWidth="1"/>
    <col min="4" max="4" width="18.140625" style="14" bestFit="1" customWidth="1"/>
    <col min="5" max="5" width="4.7109375" style="14" customWidth="1"/>
    <col min="6" max="6" width="21" style="14" customWidth="1"/>
    <col min="7" max="16384" width="9.140625" style="14"/>
  </cols>
  <sheetData>
    <row r="1" spans="1:7" ht="18.75">
      <c r="A1" s="1"/>
      <c r="B1" s="2155" t="s">
        <v>144</v>
      </c>
      <c r="C1" s="2155"/>
      <c r="D1" s="2155"/>
      <c r="E1" s="61"/>
      <c r="F1" s="61"/>
      <c r="G1" s="1"/>
    </row>
    <row r="2" spans="1:7" ht="18.75">
      <c r="A2" s="1"/>
      <c r="B2" s="2155" t="s">
        <v>156</v>
      </c>
      <c r="C2" s="2155"/>
      <c r="D2" s="2155"/>
      <c r="E2" s="61"/>
      <c r="F2" s="61"/>
      <c r="G2" s="1"/>
    </row>
    <row r="3" spans="1:7" ht="18.75">
      <c r="A3" s="1"/>
      <c r="B3" s="2155" t="s">
        <v>211</v>
      </c>
      <c r="C3" s="2155"/>
      <c r="D3" s="2155"/>
      <c r="E3" s="61"/>
      <c r="F3" s="61"/>
      <c r="G3" s="1"/>
    </row>
    <row r="4" spans="1:7" ht="15.75">
      <c r="A4" s="1"/>
      <c r="B4" s="66"/>
      <c r="C4" s="1"/>
      <c r="D4" s="1"/>
      <c r="E4" s="1"/>
      <c r="F4" s="1"/>
      <c r="G4" s="1"/>
    </row>
    <row r="5" spans="1:7" ht="15.75">
      <c r="A5" s="1"/>
      <c r="B5" s="25" t="s">
        <v>154</v>
      </c>
      <c r="C5" s="1" t="s">
        <v>171</v>
      </c>
      <c r="D5" s="66"/>
      <c r="E5" s="68"/>
      <c r="F5" s="66"/>
      <c r="G5" s="1"/>
    </row>
    <row r="6" spans="1:7" ht="15.75">
      <c r="A6" s="1"/>
      <c r="B6" s="66"/>
      <c r="C6" s="1"/>
      <c r="D6" s="68"/>
      <c r="E6" s="68"/>
      <c r="F6" s="68"/>
      <c r="G6" s="1"/>
    </row>
    <row r="7" spans="1:7" ht="15.75">
      <c r="A7" s="1">
        <v>1</v>
      </c>
      <c r="B7" s="11" t="s">
        <v>219</v>
      </c>
      <c r="C7" s="13" t="s">
        <v>160</v>
      </c>
      <c r="D7" s="62" t="e">
        <f>+Table5!D16</f>
        <v>#REF!</v>
      </c>
      <c r="E7" s="1"/>
      <c r="F7" s="20"/>
      <c r="G7" s="1"/>
    </row>
    <row r="8" spans="1:7" ht="15.75">
      <c r="A8" s="1">
        <v>2</v>
      </c>
      <c r="B8" s="1"/>
      <c r="C8" s="68"/>
      <c r="D8" s="1"/>
      <c r="E8" s="1"/>
      <c r="F8" s="1"/>
      <c r="G8" s="1"/>
    </row>
    <row r="9" spans="1:7" ht="15.75">
      <c r="A9" s="1">
        <v>3</v>
      </c>
      <c r="B9" s="11" t="s">
        <v>150</v>
      </c>
      <c r="C9" s="13" t="s">
        <v>161</v>
      </c>
      <c r="D9" s="19">
        <f>+Table4!C17</f>
        <v>0.62023000000000006</v>
      </c>
      <c r="E9" s="1"/>
      <c r="F9" s="19"/>
      <c r="G9" s="1"/>
    </row>
    <row r="10" spans="1:7" ht="15.75">
      <c r="A10" s="1">
        <v>4</v>
      </c>
      <c r="B10" s="11"/>
      <c r="C10" s="13"/>
      <c r="D10" s="11"/>
      <c r="E10" s="1"/>
      <c r="G10" s="1"/>
    </row>
    <row r="11" spans="1:7" ht="15.75">
      <c r="A11" s="1">
        <v>5</v>
      </c>
      <c r="B11" s="24" t="s">
        <v>155</v>
      </c>
      <c r="C11" s="54" t="s">
        <v>162</v>
      </c>
      <c r="D11" s="63" t="e">
        <f>+D7/D9</f>
        <v>#REF!</v>
      </c>
      <c r="E11" s="1"/>
      <c r="G11" s="1"/>
    </row>
    <row r="12" spans="1:7" ht="15.75">
      <c r="A12" s="1">
        <v>6</v>
      </c>
      <c r="B12" s="1"/>
      <c r="C12" s="68"/>
      <c r="D12" s="1"/>
      <c r="E12" s="1"/>
      <c r="F12" s="1"/>
      <c r="G12" s="1"/>
    </row>
    <row r="13" spans="1:7" ht="15.75">
      <c r="A13" s="1">
        <v>7</v>
      </c>
      <c r="B13" s="1" t="s">
        <v>169</v>
      </c>
      <c r="C13" s="68" t="s">
        <v>163</v>
      </c>
      <c r="D13" s="20">
        <f>+RevReqSummary!E9</f>
        <v>303193342</v>
      </c>
      <c r="E13" s="20"/>
      <c r="F13" s="20"/>
      <c r="G13" s="1"/>
    </row>
    <row r="14" spans="1:7" ht="15.75">
      <c r="A14" s="1">
        <v>8</v>
      </c>
      <c r="B14" s="1"/>
      <c r="C14" s="68"/>
      <c r="D14" s="1"/>
      <c r="E14" s="1"/>
      <c r="F14" s="1"/>
      <c r="G14" s="1"/>
    </row>
    <row r="15" spans="1:7" ht="15.75">
      <c r="A15" s="1">
        <v>9</v>
      </c>
      <c r="B15" s="1" t="s">
        <v>220</v>
      </c>
      <c r="C15" s="68" t="s">
        <v>164</v>
      </c>
      <c r="D15" s="49" t="e">
        <f>+D11/D13</f>
        <v>#REF!</v>
      </c>
      <c r="E15" s="1"/>
      <c r="F15" s="49"/>
      <c r="G15" s="1"/>
    </row>
    <row r="16" spans="1:7" ht="15.75">
      <c r="A16" s="1"/>
      <c r="B16" s="1"/>
      <c r="C16" s="68"/>
      <c r="D16" s="1"/>
      <c r="E16" s="1"/>
      <c r="F16" s="1"/>
      <c r="G16" s="1"/>
    </row>
    <row r="17" spans="1:7" ht="15.75">
      <c r="A17" s="1"/>
      <c r="B17" s="1" t="s">
        <v>165</v>
      </c>
      <c r="C17" s="1"/>
      <c r="D17" s="1"/>
      <c r="E17" s="1"/>
      <c r="F17" s="1"/>
      <c r="G17" s="1"/>
    </row>
    <row r="18" spans="1:7" ht="15.75">
      <c r="A18" s="1"/>
      <c r="B18" s="1" t="s">
        <v>166</v>
      </c>
      <c r="C18" s="1"/>
      <c r="D18" s="1"/>
      <c r="E18" s="1"/>
      <c r="F18" s="1"/>
      <c r="G18" s="1"/>
    </row>
    <row r="19" spans="1:7" ht="15.75">
      <c r="A19" s="1"/>
      <c r="B19" s="1" t="s">
        <v>167</v>
      </c>
      <c r="C19" s="1"/>
      <c r="D19" s="1"/>
      <c r="E19" s="1"/>
      <c r="F19" s="1"/>
      <c r="G19" s="1"/>
    </row>
    <row r="20" spans="1:7" ht="15.75">
      <c r="A20" s="1"/>
      <c r="B20" s="1" t="s">
        <v>168</v>
      </c>
      <c r="C20" s="1"/>
      <c r="D20" s="1"/>
      <c r="E20" s="1"/>
      <c r="F20" s="1"/>
      <c r="G20" s="1"/>
    </row>
    <row r="21" spans="1:7" ht="15.75" customHeight="1">
      <c r="A21" s="1"/>
      <c r="B21" s="25" t="s">
        <v>210</v>
      </c>
      <c r="C21" s="25"/>
      <c r="D21" s="25"/>
      <c r="E21" s="25"/>
      <c r="F21" s="25"/>
      <c r="G21" s="1"/>
    </row>
    <row r="22" spans="1:7" ht="15.75">
      <c r="A22" s="1"/>
      <c r="B22" s="1" t="s">
        <v>170</v>
      </c>
      <c r="C22" s="1"/>
      <c r="D22" s="1"/>
      <c r="E22" s="1"/>
      <c r="F22" s="1"/>
      <c r="G22" s="1"/>
    </row>
    <row r="23" spans="1:7" ht="15.75">
      <c r="A23" s="1"/>
      <c r="B23" s="1"/>
      <c r="C23" s="1"/>
      <c r="D23" s="1"/>
      <c r="E23" s="1"/>
      <c r="F23" s="1"/>
      <c r="G23" s="1"/>
    </row>
    <row r="24" spans="1:7" ht="15.75">
      <c r="A24" s="1"/>
      <c r="B24" s="1"/>
      <c r="C24" s="1"/>
      <c r="D24" s="1"/>
      <c r="E24" s="1"/>
      <c r="F24" s="1"/>
      <c r="G24" s="1"/>
    </row>
    <row r="25" spans="1:7" ht="15.75">
      <c r="A25" s="1"/>
      <c r="B25" s="1"/>
      <c r="C25" s="1"/>
      <c r="D25" s="1"/>
      <c r="E25" s="1"/>
      <c r="F25" s="1"/>
      <c r="G25" s="1"/>
    </row>
    <row r="26" spans="1:7" ht="15.75">
      <c r="A26" s="1"/>
      <c r="B26" s="1"/>
      <c r="C26" s="1"/>
      <c r="D26" s="1"/>
      <c r="E26" s="1"/>
      <c r="F26" s="1"/>
      <c r="G26" s="1"/>
    </row>
    <row r="27" spans="1:7" ht="15.75">
      <c r="A27" s="1"/>
      <c r="B27" s="1"/>
      <c r="C27" s="1"/>
      <c r="D27" s="1"/>
      <c r="E27" s="1"/>
      <c r="F27" s="1"/>
      <c r="G27" s="1"/>
    </row>
    <row r="28" spans="1:7" ht="15.75">
      <c r="A28" s="1"/>
      <c r="B28" s="1"/>
      <c r="C28" s="1"/>
      <c r="D28" s="1"/>
      <c r="E28" s="1"/>
      <c r="F28" s="1"/>
      <c r="G28" s="1"/>
    </row>
    <row r="29" spans="1:7" ht="15.75">
      <c r="A29" s="1"/>
      <c r="B29" s="1"/>
      <c r="C29" s="1"/>
      <c r="D29" s="1"/>
      <c r="E29" s="1"/>
      <c r="F29" s="1"/>
      <c r="G29" s="1"/>
    </row>
    <row r="30" spans="1:7" ht="15.75">
      <c r="A30" s="1"/>
      <c r="B30" s="1"/>
      <c r="C30" s="1"/>
      <c r="D30" s="1"/>
      <c r="E30" s="1"/>
      <c r="F30" s="1"/>
      <c r="G30" s="1"/>
    </row>
    <row r="31" spans="1:7" ht="15.75">
      <c r="A31" s="1"/>
      <c r="B31" s="1"/>
      <c r="C31" s="1"/>
      <c r="D31" s="1"/>
      <c r="E31" s="1"/>
      <c r="F31" s="1"/>
      <c r="G31" s="1"/>
    </row>
    <row r="32" spans="1:7" ht="15.75">
      <c r="A32" s="1"/>
      <c r="B32" s="1"/>
      <c r="C32" s="1"/>
      <c r="D32" s="1"/>
      <c r="E32" s="1"/>
      <c r="F32" s="1"/>
      <c r="G32" s="1"/>
    </row>
    <row r="33" spans="1:7" ht="15.75">
      <c r="A33" s="1"/>
      <c r="B33" s="1"/>
      <c r="C33" s="1"/>
      <c r="D33" s="1"/>
      <c r="E33" s="1"/>
      <c r="F33" s="1"/>
      <c r="G33" s="1"/>
    </row>
    <row r="34" spans="1:7" ht="15.75">
      <c r="A34" s="1"/>
      <c r="B34" s="1"/>
      <c r="C34" s="1"/>
      <c r="D34" s="1"/>
      <c r="E34" s="1"/>
      <c r="F34" s="1"/>
      <c r="G34" s="1"/>
    </row>
    <row r="35" spans="1:7" ht="15.75">
      <c r="A35" s="1"/>
      <c r="B35" s="1"/>
      <c r="C35" s="1"/>
      <c r="D35" s="1"/>
      <c r="E35" s="1"/>
      <c r="F35" s="1"/>
      <c r="G35" s="1"/>
    </row>
    <row r="36" spans="1:7" ht="15.75">
      <c r="A36" s="1"/>
      <c r="B36" s="1"/>
      <c r="C36" s="1"/>
      <c r="D36" s="1"/>
      <c r="E36" s="1"/>
      <c r="F36" s="1"/>
      <c r="G36" s="1"/>
    </row>
    <row r="37" spans="1:7" ht="15.75">
      <c r="A37" s="1"/>
      <c r="B37" s="1"/>
      <c r="C37" s="1"/>
      <c r="D37" s="1"/>
      <c r="E37" s="1"/>
      <c r="F37" s="1"/>
      <c r="G37" s="1"/>
    </row>
    <row r="38" spans="1:7" ht="15.75">
      <c r="A38" s="1"/>
      <c r="B38" s="1"/>
      <c r="C38" s="1"/>
      <c r="D38" s="1"/>
      <c r="E38" s="1"/>
      <c r="F38" s="1"/>
      <c r="G38" s="1"/>
    </row>
    <row r="39" spans="1:7" ht="15.75">
      <c r="A39" s="1"/>
      <c r="B39" s="1"/>
      <c r="C39" s="1"/>
      <c r="D39" s="1"/>
      <c r="E39" s="1"/>
      <c r="F39" s="1"/>
      <c r="G39" s="1"/>
    </row>
    <row r="40" spans="1:7" ht="15.75">
      <c r="A40" s="1"/>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row r="45" spans="1:7" ht="15.75">
      <c r="A45" s="1"/>
      <c r="B45" s="1"/>
      <c r="C45" s="1"/>
      <c r="D45" s="1"/>
      <c r="E45" s="1"/>
      <c r="F45" s="1"/>
      <c r="G45" s="1"/>
    </row>
    <row r="46" spans="1:7" ht="15.75">
      <c r="A46" s="1"/>
      <c r="B46" s="1"/>
      <c r="C46" s="1"/>
      <c r="D46" s="1"/>
      <c r="E46" s="1"/>
      <c r="F46" s="1"/>
      <c r="G46" s="1"/>
    </row>
    <row r="47" spans="1:7" ht="15.75">
      <c r="A47" s="1"/>
      <c r="B47" s="1"/>
      <c r="C47" s="1"/>
      <c r="D47" s="1"/>
      <c r="E47" s="1"/>
      <c r="F47" s="1"/>
      <c r="G47" s="1"/>
    </row>
    <row r="48" spans="1:7" ht="15.75">
      <c r="A48" s="1"/>
      <c r="B48" s="1"/>
      <c r="C48" s="1"/>
      <c r="D48" s="1"/>
      <c r="E48" s="1"/>
      <c r="F48" s="1"/>
      <c r="G48" s="1"/>
    </row>
    <row r="49" spans="1:7" ht="15.75">
      <c r="A49" s="1"/>
      <c r="B49" s="1"/>
      <c r="C49" s="1"/>
      <c r="D49" s="1"/>
      <c r="E49" s="1"/>
      <c r="F49" s="1"/>
      <c r="G49" s="1"/>
    </row>
    <row r="50" spans="1:7" ht="15.75">
      <c r="A50" s="1"/>
      <c r="B50" s="1"/>
      <c r="C50" s="1"/>
      <c r="D50" s="1"/>
      <c r="E50" s="1"/>
      <c r="F50" s="1"/>
      <c r="G50" s="1"/>
    </row>
    <row r="51" spans="1:7" ht="15.75">
      <c r="A51" s="1"/>
      <c r="B51" s="1"/>
      <c r="C51" s="1"/>
      <c r="D51" s="1"/>
      <c r="E51" s="1"/>
      <c r="F51" s="1"/>
      <c r="G51" s="1"/>
    </row>
  </sheetData>
  <mergeCells count="3">
    <mergeCell ref="B1:D1"/>
    <mergeCell ref="B2:D2"/>
    <mergeCell ref="B3:D3"/>
  </mergeCells>
  <phoneticPr fontId="5" type="noConversion"/>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5"/>
  <sheetViews>
    <sheetView tabSelected="1" topLeftCell="A52" zoomScaleNormal="100" workbookViewId="0">
      <selection activeCell="D9" sqref="D9"/>
    </sheetView>
  </sheetViews>
  <sheetFormatPr defaultColWidth="9.140625" defaultRowHeight="15.75"/>
  <cols>
    <col min="1" max="1" width="9.7109375" style="534" customWidth="1"/>
    <col min="2" max="2" width="32.7109375" style="534" customWidth="1"/>
    <col min="3" max="4" width="23.42578125" style="111" bestFit="1" customWidth="1"/>
    <col min="5" max="5" width="18.42578125" style="567" customWidth="1"/>
    <col min="6" max="16384" width="9.140625" style="111"/>
  </cols>
  <sheetData>
    <row r="1" spans="1:5">
      <c r="B1" s="982" t="s">
        <v>131</v>
      </c>
    </row>
    <row r="2" spans="1:5">
      <c r="B2" s="983" t="s">
        <v>2</v>
      </c>
    </row>
    <row r="3" spans="1:5">
      <c r="B3" s="984"/>
    </row>
    <row r="4" spans="1:5">
      <c r="A4" s="2158" t="s">
        <v>650</v>
      </c>
      <c r="B4" s="2159"/>
      <c r="C4" s="2159"/>
      <c r="D4" s="2159"/>
      <c r="E4" s="2159"/>
    </row>
    <row r="5" spans="1:5">
      <c r="B5" s="985"/>
    </row>
    <row r="6" spans="1:5">
      <c r="B6" s="985"/>
    </row>
    <row r="7" spans="1:5">
      <c r="B7" s="985" t="s">
        <v>19</v>
      </c>
      <c r="C7" s="369" t="s">
        <v>5</v>
      </c>
      <c r="D7" s="369" t="s">
        <v>627</v>
      </c>
      <c r="E7" s="731" t="s">
        <v>628</v>
      </c>
    </row>
    <row r="8" spans="1:5">
      <c r="A8" s="534">
        <v>1</v>
      </c>
      <c r="B8" s="984" t="s">
        <v>20</v>
      </c>
      <c r="C8" s="372">
        <f>SUM(D8:E8)</f>
        <v>46553789</v>
      </c>
      <c r="D8" s="529">
        <f>'Adjustments - restating'!C8</f>
        <v>13370310</v>
      </c>
      <c r="E8" s="522">
        <f>+'Adjustments - Pro Forma'!C8</f>
        <v>33183479</v>
      </c>
    </row>
    <row r="9" spans="1:5">
      <c r="A9" s="534">
        <v>2</v>
      </c>
      <c r="B9" s="984" t="s">
        <v>21</v>
      </c>
      <c r="C9" s="372">
        <f t="shared" ref="C9:C12" si="0">SUM(D9:E9)</f>
        <v>0</v>
      </c>
      <c r="D9" s="529">
        <f>'Adjustments - restating'!C9</f>
        <v>0</v>
      </c>
      <c r="E9" s="522">
        <f>+'Adjustments - Pro Forma'!C9</f>
        <v>0</v>
      </c>
    </row>
    <row r="10" spans="1:5">
      <c r="A10" s="534">
        <v>3</v>
      </c>
      <c r="B10" s="984" t="s">
        <v>22</v>
      </c>
      <c r="C10" s="372">
        <f t="shared" si="0"/>
        <v>-38022953.818794079</v>
      </c>
      <c r="D10" s="529">
        <f>'Adjustments - restating'!C10</f>
        <v>941247.92596056196</v>
      </c>
      <c r="E10" s="522">
        <f>+'Adjustments - Pro Forma'!C10</f>
        <v>-38964201.744754642</v>
      </c>
    </row>
    <row r="11" spans="1:5">
      <c r="A11" s="534">
        <v>4</v>
      </c>
      <c r="B11" s="984" t="s">
        <v>23</v>
      </c>
      <c r="C11" s="372">
        <f t="shared" si="0"/>
        <v>-17892448.106683884</v>
      </c>
      <c r="D11" s="529">
        <f>'Adjustments - restating'!C11</f>
        <v>-9224242.1289299652</v>
      </c>
      <c r="E11" s="522">
        <f>+'Adjustments - Pro Forma'!C11</f>
        <v>-8668205.9777539186</v>
      </c>
    </row>
    <row r="12" spans="1:5">
      <c r="A12" s="534">
        <v>5</v>
      </c>
      <c r="B12" s="985" t="s">
        <v>24</v>
      </c>
      <c r="C12" s="986">
        <f t="shared" si="0"/>
        <v>-9361612.9254779648</v>
      </c>
      <c r="D12" s="987">
        <f>SUM(D8:D11)</f>
        <v>5087315.7970305961</v>
      </c>
      <c r="E12" s="987">
        <f>SUM(E8:E11)</f>
        <v>-14448928.722508561</v>
      </c>
    </row>
    <row r="13" spans="1:5">
      <c r="A13" s="534">
        <v>6</v>
      </c>
      <c r="B13" s="984"/>
      <c r="D13" s="988"/>
      <c r="E13" s="534"/>
    </row>
    <row r="14" spans="1:5">
      <c r="A14" s="534">
        <v>7</v>
      </c>
      <c r="B14" s="985" t="s">
        <v>25</v>
      </c>
      <c r="D14" s="988"/>
      <c r="E14" s="534"/>
    </row>
    <row r="15" spans="1:5">
      <c r="A15" s="534">
        <v>8</v>
      </c>
      <c r="B15" s="984" t="s">
        <v>26</v>
      </c>
      <c r="C15" s="372">
        <f>SUM(D15:E15)</f>
        <v>672470.68690117891</v>
      </c>
      <c r="D15" s="529">
        <f>'Adjustments - restating'!C15</f>
        <v>-1632463.1714442016</v>
      </c>
      <c r="E15" s="522">
        <f>+'Adjustments - Pro Forma'!C15</f>
        <v>2304933.8583453805</v>
      </c>
    </row>
    <row r="16" spans="1:5">
      <c r="A16" s="534">
        <v>9</v>
      </c>
      <c r="B16" s="984" t="s">
        <v>27</v>
      </c>
      <c r="C16" s="372">
        <f t="shared" ref="C16:C79" si="1">SUM(D16:E16)</f>
        <v>0</v>
      </c>
      <c r="D16" s="529">
        <f>'Adjustments - restating'!C16</f>
        <v>0</v>
      </c>
      <c r="E16" s="522">
        <f>+'Adjustments - Pro Forma'!C16</f>
        <v>0</v>
      </c>
    </row>
    <row r="17" spans="1:5">
      <c r="A17" s="534">
        <v>10</v>
      </c>
      <c r="B17" s="984" t="s">
        <v>28</v>
      </c>
      <c r="C17" s="372">
        <f t="shared" si="1"/>
        <v>-239013.82293037881</v>
      </c>
      <c r="D17" s="529">
        <f>'Adjustments - restating'!C17</f>
        <v>-21970.780545261663</v>
      </c>
      <c r="E17" s="522">
        <f>+'Adjustments - Pro Forma'!C17</f>
        <v>-217043.04238511715</v>
      </c>
    </row>
    <row r="18" spans="1:5">
      <c r="A18" s="534">
        <v>11</v>
      </c>
      <c r="B18" s="984" t="s">
        <v>29</v>
      </c>
      <c r="C18" s="372">
        <f t="shared" si="1"/>
        <v>-14751954.348121999</v>
      </c>
      <c r="D18" s="529">
        <f>'Adjustments - restating'!C18</f>
        <v>9647030.1315121148</v>
      </c>
      <c r="E18" s="522">
        <f>+'Adjustments - Pro Forma'!C18</f>
        <v>-24398984.479634114</v>
      </c>
    </row>
    <row r="19" spans="1:5">
      <c r="A19" s="534">
        <v>12</v>
      </c>
      <c r="B19" s="984" t="s">
        <v>30</v>
      </c>
      <c r="C19" s="372">
        <f t="shared" si="1"/>
        <v>-3996605.6219452722</v>
      </c>
      <c r="D19" s="529">
        <f>'Adjustments - restating'!C19</f>
        <v>-119989.06119519372</v>
      </c>
      <c r="E19" s="522">
        <f>+'Adjustments - Pro Forma'!C19</f>
        <v>-3876616.5607500784</v>
      </c>
    </row>
    <row r="20" spans="1:5">
      <c r="A20" s="534">
        <v>13</v>
      </c>
      <c r="B20" s="984" t="s">
        <v>31</v>
      </c>
      <c r="C20" s="372">
        <f t="shared" si="1"/>
        <v>-100588.85801408385</v>
      </c>
      <c r="D20" s="529">
        <f>'Adjustments - restating'!C20</f>
        <v>-100588.85801408385</v>
      </c>
      <c r="E20" s="522">
        <f>+'Adjustments - Pro Forma'!C20</f>
        <v>0</v>
      </c>
    </row>
    <row r="21" spans="1:5">
      <c r="A21" s="534">
        <v>14</v>
      </c>
      <c r="B21" s="984" t="s">
        <v>32</v>
      </c>
      <c r="C21" s="372">
        <f t="shared" si="1"/>
        <v>-1267481.0368534185</v>
      </c>
      <c r="D21" s="529">
        <f>'Adjustments - restating'!C21</f>
        <v>-79667.036853418409</v>
      </c>
      <c r="E21" s="522">
        <f>+'Adjustments - Pro Forma'!C21</f>
        <v>-1187814</v>
      </c>
    </row>
    <row r="22" spans="1:5">
      <c r="A22" s="534">
        <v>15</v>
      </c>
      <c r="B22" s="984" t="s">
        <v>33</v>
      </c>
      <c r="C22" s="372">
        <f t="shared" si="1"/>
        <v>-8811160.7528925613</v>
      </c>
      <c r="D22" s="529">
        <f>'Adjustments - restating'!C22</f>
        <v>-8811160.7528925613</v>
      </c>
      <c r="E22" s="522">
        <f>+'Adjustments - Pro Forma'!C22</f>
        <v>0</v>
      </c>
    </row>
    <row r="23" spans="1:5">
      <c r="A23" s="534">
        <v>16</v>
      </c>
      <c r="B23" s="984" t="s">
        <v>34</v>
      </c>
      <c r="C23" s="372">
        <f t="shared" si="1"/>
        <v>0</v>
      </c>
      <c r="D23" s="529">
        <f>'Adjustments - restating'!C23</f>
        <v>0</v>
      </c>
      <c r="E23" s="522">
        <f>+'Adjustments - Pro Forma'!C23</f>
        <v>0</v>
      </c>
    </row>
    <row r="24" spans="1:5">
      <c r="A24" s="534">
        <v>17</v>
      </c>
      <c r="B24" s="984" t="s">
        <v>35</v>
      </c>
      <c r="C24" s="372">
        <f t="shared" si="1"/>
        <v>-1078578.5877168057</v>
      </c>
      <c r="D24" s="529">
        <f>'Adjustments - restating'!C24</f>
        <v>-139265.46866650454</v>
      </c>
      <c r="E24" s="522">
        <f>+'Adjustments - Pro Forma'!C24</f>
        <v>-939313.11905030115</v>
      </c>
    </row>
    <row r="25" spans="1:5">
      <c r="A25" s="534">
        <v>18</v>
      </c>
      <c r="B25" s="985" t="s">
        <v>36</v>
      </c>
      <c r="C25" s="989">
        <f t="shared" si="1"/>
        <v>-29572912.341573343</v>
      </c>
      <c r="D25" s="990">
        <f>SUM(D15:D24)</f>
        <v>-1258074.9980991106</v>
      </c>
      <c r="E25" s="990">
        <f>SUM(E15:E24)</f>
        <v>-28314837.343474232</v>
      </c>
    </row>
    <row r="26" spans="1:5">
      <c r="B26" s="985"/>
      <c r="C26" s="372"/>
      <c r="D26" s="529"/>
      <c r="E26" s="534"/>
    </row>
    <row r="27" spans="1:5">
      <c r="A27" s="534">
        <v>19</v>
      </c>
      <c r="B27" s="984" t="s">
        <v>37</v>
      </c>
      <c r="C27" s="372">
        <f t="shared" si="1"/>
        <v>-788827.27299335983</v>
      </c>
      <c r="D27" s="529">
        <f>'Adjustments - restating'!C27</f>
        <v>-426874.19523420581</v>
      </c>
      <c r="E27" s="522">
        <f>+'Adjustments - Pro Forma'!C27</f>
        <v>-361953.07775915402</v>
      </c>
    </row>
    <row r="28" spans="1:5">
      <c r="A28" s="534">
        <v>20</v>
      </c>
      <c r="B28" s="984" t="s">
        <v>17</v>
      </c>
      <c r="C28" s="372">
        <f t="shared" si="1"/>
        <v>-577160.49103696994</v>
      </c>
      <c r="D28" s="529">
        <f>'Adjustments - restating'!C28</f>
        <v>-174728.87755490927</v>
      </c>
      <c r="E28" s="522">
        <f>+'Adjustments - Pro Forma'!C28</f>
        <v>-402431.61348206061</v>
      </c>
    </row>
    <row r="29" spans="1:5">
      <c r="A29" s="534">
        <v>21</v>
      </c>
      <c r="B29" s="984" t="s">
        <v>38</v>
      </c>
      <c r="C29" s="372">
        <f t="shared" si="1"/>
        <v>1695432.0858814796</v>
      </c>
      <c r="D29" s="529">
        <f>'Adjustments - restating'!C29</f>
        <v>-46288.088508519795</v>
      </c>
      <c r="E29" s="522">
        <f>+'Adjustments - Pro Forma'!C29</f>
        <v>1741720.1743899994</v>
      </c>
    </row>
    <row r="30" spans="1:5">
      <c r="A30" s="534">
        <v>22</v>
      </c>
      <c r="B30" s="984" t="s">
        <v>39</v>
      </c>
      <c r="C30" s="522">
        <f>+C83</f>
        <v>3653124.3800106887</v>
      </c>
      <c r="D30" s="522">
        <f t="shared" ref="D30:E30" si="2">+D83</f>
        <v>860940</v>
      </c>
      <c r="E30" s="522">
        <f t="shared" si="2"/>
        <v>2792184.3800106887</v>
      </c>
    </row>
    <row r="31" spans="1:5">
      <c r="A31" s="534">
        <v>23</v>
      </c>
      <c r="B31" s="984" t="s">
        <v>40</v>
      </c>
      <c r="C31" s="522">
        <f t="shared" si="1"/>
        <v>0</v>
      </c>
      <c r="D31" s="529">
        <f>'Adjustments - restating'!C31</f>
        <v>0</v>
      </c>
      <c r="E31" s="522">
        <f>+'Adjustments - Pro Forma'!C31</f>
        <v>0</v>
      </c>
    </row>
    <row r="32" spans="1:5">
      <c r="A32" s="534">
        <v>24</v>
      </c>
      <c r="B32" s="984" t="s">
        <v>41</v>
      </c>
      <c r="C32" s="522">
        <f t="shared" si="1"/>
        <v>427344.31705497054</v>
      </c>
      <c r="D32" s="529">
        <f>'Adjustments - restating'!C32</f>
        <v>-933072.5593076566</v>
      </c>
      <c r="E32" s="522">
        <f>+'Adjustments - Pro Forma'!C32</f>
        <v>1360416.8763626271</v>
      </c>
    </row>
    <row r="33" spans="1:10">
      <c r="A33" s="534">
        <v>25</v>
      </c>
      <c r="B33" s="984" t="s">
        <v>42</v>
      </c>
      <c r="C33" s="372">
        <f t="shared" si="1"/>
        <v>0</v>
      </c>
      <c r="D33" s="529">
        <f>'Adjustments - restating'!C33</f>
        <v>0</v>
      </c>
      <c r="E33" s="522">
        <f>+'Adjustments - Pro Forma'!C33</f>
        <v>0</v>
      </c>
    </row>
    <row r="34" spans="1:10">
      <c r="A34" s="534">
        <v>26</v>
      </c>
      <c r="B34" s="984" t="s">
        <v>43</v>
      </c>
      <c r="C34" s="372">
        <f t="shared" si="1"/>
        <v>-669964.7113553317</v>
      </c>
      <c r="D34" s="529">
        <f>'Adjustments - restating'!C34</f>
        <v>-685916.29280633223</v>
      </c>
      <c r="E34" s="522">
        <f>+'Adjustments - Pro Forma'!C34</f>
        <v>15951.581451000529</v>
      </c>
    </row>
    <row r="35" spans="1:10">
      <c r="A35" s="534">
        <v>27</v>
      </c>
      <c r="B35" s="985" t="s">
        <v>44</v>
      </c>
      <c r="C35" s="989">
        <f t="shared" si="1"/>
        <v>-25832964.034011871</v>
      </c>
      <c r="D35" s="991">
        <f>SUM(D25:D34)</f>
        <v>-2664015.0115107344</v>
      </c>
      <c r="E35" s="991">
        <f>SUM(E25:E34)</f>
        <v>-23168949.022501137</v>
      </c>
    </row>
    <row r="36" spans="1:10">
      <c r="A36" s="534">
        <v>28</v>
      </c>
      <c r="B36" s="984"/>
      <c r="C36" s="372"/>
      <c r="D36" s="529"/>
      <c r="E36" s="744"/>
    </row>
    <row r="37" spans="1:10" ht="18" thickBot="1">
      <c r="A37" s="534">
        <v>29</v>
      </c>
      <c r="B37" s="992" t="s">
        <v>128</v>
      </c>
      <c r="C37" s="993">
        <f t="shared" si="1"/>
        <v>16471351.108533908</v>
      </c>
      <c r="D37" s="994">
        <f>-D35+D12</f>
        <v>7751330.8085413305</v>
      </c>
      <c r="E37" s="994">
        <f>-E35+E12</f>
        <v>8720020.2999925762</v>
      </c>
      <c r="J37" s="2085"/>
    </row>
    <row r="38" spans="1:10" ht="16.5" thickTop="1">
      <c r="A38" s="534">
        <v>30</v>
      </c>
      <c r="B38" s="984"/>
      <c r="C38" s="372"/>
      <c r="D38" s="529"/>
      <c r="E38" s="534"/>
    </row>
    <row r="39" spans="1:10">
      <c r="A39" s="534">
        <v>31</v>
      </c>
      <c r="B39" s="985" t="s">
        <v>46</v>
      </c>
      <c r="C39" s="372">
        <f t="shared" si="1"/>
        <v>0</v>
      </c>
      <c r="D39" s="529"/>
      <c r="E39" s="534"/>
    </row>
    <row r="40" spans="1:10">
      <c r="A40" s="534">
        <v>32</v>
      </c>
      <c r="B40" s="984" t="s">
        <v>47</v>
      </c>
      <c r="C40" s="372">
        <f t="shared" si="1"/>
        <v>15932097.223540233</v>
      </c>
      <c r="D40" s="529">
        <f>'Adjustments - restating'!C40</f>
        <v>31647606.160741434</v>
      </c>
      <c r="E40" s="522">
        <f>+'Adjustments - Pro Forma'!C40</f>
        <v>-15715508.9372012</v>
      </c>
    </row>
    <row r="41" spans="1:10">
      <c r="A41" s="534">
        <v>33</v>
      </c>
      <c r="B41" s="984" t="s">
        <v>48</v>
      </c>
      <c r="C41" s="372">
        <f t="shared" si="1"/>
        <v>0</v>
      </c>
      <c r="D41" s="529">
        <f>'Adjustments - restating'!C41</f>
        <v>0</v>
      </c>
      <c r="E41" s="522">
        <f>+'Adjustments - Pro Forma'!C41</f>
        <v>0</v>
      </c>
    </row>
    <row r="42" spans="1:10">
      <c r="A42" s="534">
        <v>34</v>
      </c>
      <c r="B42" s="984" t="s">
        <v>49</v>
      </c>
      <c r="C42" s="522">
        <f t="shared" si="1"/>
        <v>-6548581.9351802915</v>
      </c>
      <c r="D42" s="529">
        <f>'Adjustments - restating'!C42</f>
        <v>-3287462.0681787329</v>
      </c>
      <c r="E42" s="522">
        <f>+'Adjustments - Pro Forma'!C42</f>
        <v>-3261119.8670015587</v>
      </c>
    </row>
    <row r="43" spans="1:10">
      <c r="A43" s="534">
        <v>35</v>
      </c>
      <c r="B43" s="984" t="s">
        <v>50</v>
      </c>
      <c r="C43" s="372">
        <f t="shared" si="1"/>
        <v>0</v>
      </c>
      <c r="D43" s="529">
        <f>'Adjustments - restating'!C43</f>
        <v>0</v>
      </c>
      <c r="E43" s="522">
        <f>+'Adjustments - Pro Forma'!C43</f>
        <v>0</v>
      </c>
    </row>
    <row r="44" spans="1:10">
      <c r="A44" s="534">
        <v>36</v>
      </c>
      <c r="B44" s="984" t="s">
        <v>51</v>
      </c>
      <c r="C44" s="372">
        <f t="shared" si="1"/>
        <v>0</v>
      </c>
      <c r="D44" s="529">
        <f>'Adjustments - restating'!C44</f>
        <v>0</v>
      </c>
      <c r="E44" s="522">
        <f>+'Adjustments - Pro Forma'!C44</f>
        <v>0</v>
      </c>
    </row>
    <row r="45" spans="1:10">
      <c r="A45" s="534">
        <v>37</v>
      </c>
      <c r="B45" s="984" t="s">
        <v>52</v>
      </c>
      <c r="C45" s="372">
        <f t="shared" si="1"/>
        <v>-2240510.3870604578</v>
      </c>
      <c r="D45" s="529">
        <f>'Adjustments - restating'!C45</f>
        <v>-2240510.3870604578</v>
      </c>
      <c r="E45" s="522">
        <f>+'Adjustments - Pro Forma'!C45</f>
        <v>0</v>
      </c>
    </row>
    <row r="46" spans="1:10">
      <c r="A46" s="534">
        <v>38</v>
      </c>
      <c r="B46" s="984" t="s">
        <v>53</v>
      </c>
      <c r="C46" s="372">
        <f t="shared" si="1"/>
        <v>-4907986.5323470738</v>
      </c>
      <c r="D46" s="529">
        <f>'Adjustments - restating'!C46</f>
        <v>-4907986.5323470738</v>
      </c>
      <c r="E46" s="522">
        <f>+'Adjustments - Pro Forma'!C46</f>
        <v>0</v>
      </c>
    </row>
    <row r="47" spans="1:10">
      <c r="A47" s="534">
        <v>39</v>
      </c>
      <c r="B47" s="984" t="s">
        <v>54</v>
      </c>
      <c r="C47" s="372">
        <f t="shared" si="1"/>
        <v>-7435681.1147439787</v>
      </c>
      <c r="D47" s="529">
        <f>'Adjustments - restating'!C47</f>
        <v>-7435681.1147439787</v>
      </c>
      <c r="E47" s="522">
        <f>+'Adjustments - Pro Forma'!C47</f>
        <v>0</v>
      </c>
    </row>
    <row r="48" spans="1:10">
      <c r="A48" s="534">
        <v>40</v>
      </c>
      <c r="B48" s="984" t="s">
        <v>18</v>
      </c>
      <c r="C48" s="372">
        <f t="shared" si="1"/>
        <v>-3098080.7772361347</v>
      </c>
      <c r="D48" s="529">
        <f>'Adjustments - restating'!C48</f>
        <v>-3098080.7772361347</v>
      </c>
      <c r="E48" s="522">
        <f>+'Adjustments - Pro Forma'!C48</f>
        <v>0</v>
      </c>
    </row>
    <row r="49" spans="1:5">
      <c r="A49" s="534">
        <v>41</v>
      </c>
      <c r="B49" s="984" t="s">
        <v>55</v>
      </c>
      <c r="C49" s="372">
        <f t="shared" si="1"/>
        <v>0</v>
      </c>
      <c r="D49" s="529">
        <f>'Adjustments - restating'!C49</f>
        <v>0</v>
      </c>
      <c r="E49" s="522">
        <f>+'Adjustments - Pro Forma'!C49</f>
        <v>0</v>
      </c>
    </row>
    <row r="50" spans="1:5">
      <c r="A50" s="534">
        <v>42</v>
      </c>
      <c r="B50" s="984" t="s">
        <v>56</v>
      </c>
      <c r="C50" s="372">
        <f t="shared" si="1"/>
        <v>-2498558.2359227827</v>
      </c>
      <c r="D50" s="529">
        <f>'Adjustments - restating'!C50</f>
        <v>-2498558.6849117009</v>
      </c>
      <c r="E50" s="522">
        <f>+'Adjustments - Pro Forma'!C50</f>
        <v>0.44898891821899234</v>
      </c>
    </row>
    <row r="51" spans="1:5">
      <c r="A51" s="534">
        <v>43</v>
      </c>
      <c r="B51" s="985" t="s">
        <v>57</v>
      </c>
      <c r="C51" s="987">
        <f>SUM(C40:C50)</f>
        <v>-10797301.758950487</v>
      </c>
      <c r="D51" s="987">
        <f>SUM(D40:D50)</f>
        <v>8179326.5962633537</v>
      </c>
      <c r="E51" s="987">
        <f>SUM(E40:E50)</f>
        <v>-18976628.35521384</v>
      </c>
    </row>
    <row r="52" spans="1:5">
      <c r="A52" s="534">
        <v>44</v>
      </c>
      <c r="B52" s="984"/>
      <c r="C52" s="372"/>
      <c r="D52" s="529"/>
      <c r="E52" s="534"/>
    </row>
    <row r="53" spans="1:5">
      <c r="A53" s="534">
        <v>45</v>
      </c>
      <c r="B53" s="985" t="s">
        <v>58</v>
      </c>
      <c r="C53" s="372"/>
      <c r="D53" s="529"/>
      <c r="E53" s="534"/>
    </row>
    <row r="54" spans="1:5">
      <c r="A54" s="534">
        <v>46</v>
      </c>
      <c r="B54" s="984" t="s">
        <v>59</v>
      </c>
      <c r="C54" s="372">
        <f t="shared" si="1"/>
        <v>5586171.5506001785</v>
      </c>
      <c r="D54" s="529">
        <f>'Adjustments - restating'!C54</f>
        <v>-10099130.625915611</v>
      </c>
      <c r="E54" s="522">
        <f>+'Adjustments - Pro Forma'!C54</f>
        <v>15685302.17651579</v>
      </c>
    </row>
    <row r="55" spans="1:5">
      <c r="A55" s="534">
        <v>47</v>
      </c>
      <c r="B55" s="984" t="s">
        <v>60</v>
      </c>
      <c r="C55" s="372">
        <f t="shared" si="1"/>
        <v>0</v>
      </c>
      <c r="D55" s="529">
        <f>'Adjustments - restating'!C55</f>
        <v>0</v>
      </c>
      <c r="E55" s="522">
        <f>+'Adjustments - Pro Forma'!C55</f>
        <v>0</v>
      </c>
    </row>
    <row r="56" spans="1:5">
      <c r="A56" s="534">
        <v>48</v>
      </c>
      <c r="B56" s="984" t="s">
        <v>61</v>
      </c>
      <c r="C56" s="522">
        <f t="shared" si="1"/>
        <v>1128111.4959842765</v>
      </c>
      <c r="D56" s="529">
        <f>'Adjustments - restating'!C56</f>
        <v>62493.465368120262</v>
      </c>
      <c r="E56" s="522">
        <f>+'Adjustments - Pro Forma'!C56</f>
        <v>1065618.0306161563</v>
      </c>
    </row>
    <row r="57" spans="1:5">
      <c r="A57" s="534">
        <v>49</v>
      </c>
      <c r="B57" s="984" t="s">
        <v>62</v>
      </c>
      <c r="C57" s="522">
        <f t="shared" si="1"/>
        <v>103982.22360000001</v>
      </c>
      <c r="D57" s="529">
        <f>'Adjustments - restating'!C57</f>
        <v>103982.22360000001</v>
      </c>
      <c r="E57" s="522">
        <f>+'Adjustments - Pro Forma'!C57</f>
        <v>0</v>
      </c>
    </row>
    <row r="58" spans="1:5">
      <c r="A58" s="534">
        <v>50</v>
      </c>
      <c r="B58" s="984" t="s">
        <v>63</v>
      </c>
      <c r="C58" s="522">
        <f t="shared" si="1"/>
        <v>-293988.44027225801</v>
      </c>
      <c r="D58" s="529">
        <f>'Adjustments - restating'!C58</f>
        <v>-293988.44027225801</v>
      </c>
      <c r="E58" s="522">
        <f>+'Adjustments - Pro Forma'!C58</f>
        <v>0</v>
      </c>
    </row>
    <row r="59" spans="1:5">
      <c r="A59" s="534">
        <v>51</v>
      </c>
      <c r="B59" s="984" t="s">
        <v>64</v>
      </c>
      <c r="C59" s="522">
        <f t="shared" si="1"/>
        <v>-3291206</v>
      </c>
      <c r="D59" s="529">
        <f>'Adjustments - restating'!C59</f>
        <v>-3291206</v>
      </c>
      <c r="E59" s="522">
        <f>+'Adjustments - Pro Forma'!C59</f>
        <v>0</v>
      </c>
    </row>
    <row r="60" spans="1:5">
      <c r="A60" s="534">
        <v>52</v>
      </c>
      <c r="B60" s="984" t="s">
        <v>65</v>
      </c>
      <c r="C60" s="522">
        <f t="shared" si="1"/>
        <v>-1922117.4045044419</v>
      </c>
      <c r="D60" s="529">
        <f>'Adjustments - restating'!C60</f>
        <v>-1978325.0455809003</v>
      </c>
      <c r="E60" s="522">
        <f>+'Adjustments - Pro Forma'!C60</f>
        <v>56207.641076458298</v>
      </c>
    </row>
    <row r="61" spans="1:5">
      <c r="A61" s="534">
        <v>53</v>
      </c>
      <c r="B61" s="984"/>
      <c r="C61" s="522"/>
      <c r="D61" s="529"/>
      <c r="E61" s="534"/>
    </row>
    <row r="62" spans="1:5">
      <c r="A62" s="534">
        <v>54</v>
      </c>
      <c r="B62" s="985" t="s">
        <v>66</v>
      </c>
      <c r="C62" s="986">
        <f t="shared" si="1"/>
        <v>1310953.4254077561</v>
      </c>
      <c r="D62" s="987">
        <f>SUM(D54:D60)</f>
        <v>-15496174.422800649</v>
      </c>
      <c r="E62" s="987">
        <f>SUM(E54:E60)</f>
        <v>16807127.848208405</v>
      </c>
    </row>
    <row r="63" spans="1:5">
      <c r="A63" s="534">
        <v>55</v>
      </c>
      <c r="B63" s="984"/>
      <c r="C63" s="372"/>
      <c r="D63" s="529"/>
      <c r="E63" s="534"/>
    </row>
    <row r="64" spans="1:5">
      <c r="A64" s="534">
        <f>1+A63</f>
        <v>56</v>
      </c>
      <c r="B64" s="995" t="s">
        <v>67</v>
      </c>
      <c r="C64" s="996">
        <f t="shared" si="1"/>
        <v>-9486348.3335427307</v>
      </c>
      <c r="D64" s="997">
        <f>+D51+D62</f>
        <v>-7316847.8265372952</v>
      </c>
      <c r="E64" s="997">
        <f>+E51+E62</f>
        <v>-2169500.5070054345</v>
      </c>
    </row>
    <row r="65" spans="1:5">
      <c r="A65" s="534">
        <f t="shared" ref="A65:A68" si="3">1+A64</f>
        <v>57</v>
      </c>
      <c r="B65" s="995"/>
      <c r="C65" s="996"/>
      <c r="D65" s="997"/>
      <c r="E65" s="997"/>
    </row>
    <row r="66" spans="1:5">
      <c r="A66" s="534">
        <f t="shared" si="3"/>
        <v>58</v>
      </c>
      <c r="B66" s="984"/>
      <c r="C66" s="372"/>
      <c r="D66" s="534"/>
      <c r="E66" s="534"/>
    </row>
    <row r="67" spans="1:5">
      <c r="A67" s="534">
        <f t="shared" si="3"/>
        <v>59</v>
      </c>
      <c r="B67" s="984"/>
      <c r="C67" s="372"/>
      <c r="D67" s="534"/>
      <c r="E67" s="534"/>
    </row>
    <row r="68" spans="1:5">
      <c r="A68" s="534">
        <f t="shared" si="3"/>
        <v>60</v>
      </c>
      <c r="B68" s="984" t="s">
        <v>68</v>
      </c>
      <c r="C68" s="372"/>
      <c r="D68" s="998" t="s">
        <v>69</v>
      </c>
      <c r="E68" s="534"/>
    </row>
    <row r="69" spans="1:5">
      <c r="A69" s="534">
        <f t="shared" ref="A69:A83" si="4">1+A68</f>
        <v>61</v>
      </c>
      <c r="B69" s="984" t="s">
        <v>4</v>
      </c>
      <c r="C69" s="372"/>
      <c r="D69" s="998" t="s">
        <v>70</v>
      </c>
      <c r="E69" s="534">
        <v>0.35</v>
      </c>
    </row>
    <row r="70" spans="1:5">
      <c r="A70" s="534">
        <f t="shared" si="4"/>
        <v>62</v>
      </c>
      <c r="B70" s="984"/>
      <c r="C70" s="372"/>
      <c r="D70" s="522"/>
      <c r="E70" s="534"/>
    </row>
    <row r="71" spans="1:5">
      <c r="A71" s="534">
        <f t="shared" si="4"/>
        <v>63</v>
      </c>
      <c r="B71" s="984" t="s">
        <v>71</v>
      </c>
      <c r="C71" s="372">
        <f t="shared" si="1"/>
        <v>20551819.805599559</v>
      </c>
      <c r="D71" s="529">
        <f>'Adjustments - restating'!C69</f>
        <v>7679198.2492336733</v>
      </c>
      <c r="E71" s="522">
        <f>+'Adjustments - Pro Forma'!C71</f>
        <v>12872621.556365885</v>
      </c>
    </row>
    <row r="72" spans="1:5">
      <c r="A72" s="534">
        <f t="shared" si="4"/>
        <v>64</v>
      </c>
      <c r="B72" s="984" t="s">
        <v>72</v>
      </c>
      <c r="C72" s="372">
        <f t="shared" si="1"/>
        <v>0</v>
      </c>
      <c r="D72" s="529">
        <f>'Adjustments - restating'!C70</f>
        <v>0</v>
      </c>
      <c r="E72" s="522">
        <f>+'Adjustments - Pro Forma'!C72</f>
        <v>0</v>
      </c>
    </row>
    <row r="73" spans="1:5">
      <c r="A73" s="534">
        <f t="shared" si="4"/>
        <v>65</v>
      </c>
      <c r="B73" s="984" t="s">
        <v>73</v>
      </c>
      <c r="C73" s="372">
        <f t="shared" si="1"/>
        <v>239226.0290480254</v>
      </c>
      <c r="D73" s="529">
        <f>'Adjustments - restating'!C71</f>
        <v>239226.0290480254</v>
      </c>
      <c r="E73" s="522">
        <f>+'Adjustments - Pro Forma'!C73</f>
        <v>0</v>
      </c>
    </row>
    <row r="74" spans="1:5">
      <c r="A74" s="534">
        <f t="shared" si="4"/>
        <v>66</v>
      </c>
      <c r="B74" s="984" t="s">
        <v>8</v>
      </c>
      <c r="C74" s="372">
        <f t="shared" si="1"/>
        <v>-1159723.2820941284</v>
      </c>
      <c r="D74" s="529">
        <f>'Adjustments - restating'!C72</f>
        <v>-1096491.8881171457</v>
      </c>
      <c r="E74" s="522">
        <f>+'Adjustments - Pro Forma'!C74</f>
        <v>-63231.393976982683</v>
      </c>
    </row>
    <row r="75" spans="1:5">
      <c r="A75" s="534">
        <f t="shared" si="4"/>
        <v>67</v>
      </c>
      <c r="B75" s="984" t="s">
        <v>74</v>
      </c>
      <c r="C75" s="372">
        <f t="shared" si="1"/>
        <v>-6382856.8694954533</v>
      </c>
      <c r="D75" s="529">
        <f>'Adjustments - restating'!C73</f>
        <v>-5959642.2202172102</v>
      </c>
      <c r="E75" s="522">
        <f>+'Adjustments - Pro Forma'!C75</f>
        <v>-423214.64927824325</v>
      </c>
    </row>
    <row r="76" spans="1:5">
      <c r="A76" s="534">
        <f t="shared" si="4"/>
        <v>68</v>
      </c>
      <c r="B76" s="984" t="s">
        <v>75</v>
      </c>
      <c r="C76" s="372">
        <f t="shared" si="1"/>
        <v>1492951.899867998</v>
      </c>
      <c r="D76" s="529">
        <f>'Adjustments - restating'!C74</f>
        <v>116993.37118703162</v>
      </c>
      <c r="E76" s="522">
        <f>+'Adjustments - Pro Forma'!C76</f>
        <v>1375958.5286809662</v>
      </c>
    </row>
    <row r="77" spans="1:5">
      <c r="A77" s="534">
        <f t="shared" si="4"/>
        <v>69</v>
      </c>
      <c r="B77" s="984"/>
      <c r="C77" s="372">
        <f t="shared" si="1"/>
        <v>0</v>
      </c>
      <c r="D77" s="529">
        <f>'Adjustments - restating'!C75</f>
        <v>0</v>
      </c>
      <c r="E77" s="522">
        <f>+'Adjustments - Pro Forma'!C77</f>
        <v>0</v>
      </c>
    </row>
    <row r="78" spans="1:5">
      <c r="A78" s="534">
        <f t="shared" si="4"/>
        <v>70</v>
      </c>
      <c r="B78" s="984" t="s">
        <v>76</v>
      </c>
      <c r="C78" s="372">
        <f t="shared" si="1"/>
        <v>13596508.289282208</v>
      </c>
      <c r="D78" s="529">
        <f>'Adjustments - restating'!C76</f>
        <v>2459828.5168985524</v>
      </c>
      <c r="E78" s="522">
        <f>+'Adjustments - Pro Forma'!C78</f>
        <v>11136679.772383656</v>
      </c>
    </row>
    <row r="79" spans="1:5">
      <c r="A79" s="534">
        <f t="shared" si="4"/>
        <v>71</v>
      </c>
      <c r="B79" s="984" t="s">
        <v>77</v>
      </c>
      <c r="C79" s="372">
        <f t="shared" si="1"/>
        <v>0</v>
      </c>
      <c r="D79" s="529">
        <f>'Adjustments - restating'!C77</f>
        <v>0</v>
      </c>
      <c r="E79" s="522">
        <f>+'Adjustments - Pro Forma'!C79</f>
        <v>0</v>
      </c>
    </row>
    <row r="80" spans="1:5">
      <c r="A80" s="534">
        <f t="shared" si="4"/>
        <v>72</v>
      </c>
      <c r="B80" s="984" t="s">
        <v>78</v>
      </c>
      <c r="C80" s="2007">
        <f>+D80+E80</f>
        <v>13596508.289282208</v>
      </c>
      <c r="D80" s="2007">
        <f>+D79+D78</f>
        <v>2459828.5168985524</v>
      </c>
      <c r="E80" s="2007">
        <f>+E79+E78</f>
        <v>11136679.772383656</v>
      </c>
    </row>
    <row r="81" spans="1:5">
      <c r="A81" s="534">
        <f t="shared" si="4"/>
        <v>73</v>
      </c>
      <c r="B81" s="984" t="s">
        <v>1006</v>
      </c>
      <c r="C81" s="2007">
        <f>ROUND(C80*$E$69,0)</f>
        <v>4758778</v>
      </c>
      <c r="D81" s="2007">
        <f t="shared" ref="D81:E81" si="5">ROUND(D80*$E$69,0)</f>
        <v>860940</v>
      </c>
      <c r="E81" s="2007">
        <f t="shared" si="5"/>
        <v>3897838</v>
      </c>
    </row>
    <row r="82" spans="1:5">
      <c r="A82" s="534">
        <f t="shared" si="4"/>
        <v>74</v>
      </c>
      <c r="B82" s="984" t="s">
        <v>816</v>
      </c>
      <c r="C82" s="2007">
        <f t="shared" ref="C82" si="6">+D82+E82</f>
        <v>-1105653.6199893111</v>
      </c>
      <c r="D82" s="2117">
        <f>+'Adjustments - restating'!C80</f>
        <v>0</v>
      </c>
      <c r="E82" s="2007">
        <f>+'Adjustments - Pro Forma'!C82</f>
        <v>-1105653.6199893111</v>
      </c>
    </row>
    <row r="83" spans="1:5">
      <c r="A83" s="534">
        <f t="shared" si="4"/>
        <v>75</v>
      </c>
      <c r="B83" s="984" t="s">
        <v>79</v>
      </c>
      <c r="C83" s="2008">
        <f>+C82+C81</f>
        <v>3653124.3800106887</v>
      </c>
      <c r="D83" s="2008">
        <f t="shared" ref="D83:E83" si="7">+D82+D81</f>
        <v>860940</v>
      </c>
      <c r="E83" s="2008">
        <f t="shared" si="7"/>
        <v>2792184.3800106887</v>
      </c>
    </row>
    <row r="84" spans="1:5">
      <c r="C84" s="372"/>
      <c r="D84" s="534"/>
      <c r="E84" s="111"/>
    </row>
    <row r="94" spans="1:5">
      <c r="B94" s="985"/>
    </row>
    <row r="95" spans="1:5">
      <c r="B95" s="984"/>
    </row>
  </sheetData>
  <mergeCells count="1">
    <mergeCell ref="A4:E4"/>
  </mergeCells>
  <pageMargins left="0.75" right="0.75" top="1.25" bottom="1" header="0.5" footer="0.25"/>
  <pageSetup scale="46" orientation="portrait" r:id="rId1"/>
  <headerFooter scaleWithDoc="0" alignWithMargins="0">
    <oddHeader>&amp;R&amp;"Times New Roman,Regular"PacifiCorp Docket UE-111190
Exhibit No. ___ (MDF-2)
Page &amp;P of &amp;N</oddHeader>
    <oddFooter>&amp;C&amp;P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96"/>
  <sheetViews>
    <sheetView tabSelected="1" zoomScale="75" zoomScaleNormal="75" workbookViewId="0">
      <pane xSplit="2" ySplit="6" topLeftCell="C19" activePane="bottomRight" state="frozen"/>
      <selection activeCell="D9" sqref="D9"/>
      <selection pane="topRight" activeCell="D9" sqref="D9"/>
      <selection pane="bottomLeft" activeCell="D9" sqref="D9"/>
      <selection pane="bottomRight" activeCell="D9" sqref="D9"/>
    </sheetView>
  </sheetViews>
  <sheetFormatPr defaultRowHeight="18.75"/>
  <cols>
    <col min="1" max="1" width="9.7109375" style="78" customWidth="1"/>
    <col min="2" max="2" width="40.7109375" style="78" bestFit="1" customWidth="1"/>
    <col min="3" max="3" width="32.7109375" style="78" bestFit="1" customWidth="1"/>
    <col min="4" max="4" width="19.42578125" style="78" customWidth="1"/>
    <col min="5" max="5" width="18.42578125" style="78" bestFit="1" customWidth="1"/>
    <col min="6" max="6" width="19.7109375" style="78" bestFit="1" customWidth="1"/>
    <col min="7" max="7" width="21" style="78" bestFit="1" customWidth="1"/>
    <col min="8" max="8" width="19.140625" style="78" bestFit="1" customWidth="1"/>
    <col min="9" max="9" width="16" style="78" bestFit="1" customWidth="1"/>
    <col min="10" max="10" width="19.140625" style="78" bestFit="1" customWidth="1"/>
    <col min="11" max="11" width="21" style="78" customWidth="1"/>
    <col min="12" max="12" width="17.85546875" style="78" customWidth="1"/>
    <col min="13" max="13" width="14.5703125" style="78" customWidth="1"/>
    <col min="14" max="14" width="16.5703125" style="78" customWidth="1"/>
    <col min="15" max="15" width="17.42578125" style="78" customWidth="1"/>
    <col min="16" max="16" width="17.85546875" style="78" customWidth="1"/>
    <col min="17" max="17" width="17.5703125" style="78" customWidth="1"/>
    <col min="18" max="18" width="17.42578125" style="78" customWidth="1"/>
    <col min="19" max="19" width="19.5703125" style="78" bestFit="1" customWidth="1"/>
    <col min="20" max="20" width="18.28515625" style="78" customWidth="1"/>
    <col min="21" max="24" width="17.42578125" style="78" customWidth="1"/>
    <col min="25" max="25" width="18.28515625" style="78" bestFit="1" customWidth="1"/>
    <col min="26" max="26" width="16.85546875" style="78" customWidth="1"/>
    <col min="27" max="27" width="18.28515625" style="78" bestFit="1" customWidth="1"/>
    <col min="28" max="29" width="18.7109375" style="78" customWidth="1"/>
    <col min="30" max="30" width="19.140625" style="78" bestFit="1" customWidth="1"/>
    <col min="31" max="31" width="18.28515625" style="78" bestFit="1" customWidth="1"/>
    <col min="32" max="32" width="21.5703125" style="78" customWidth="1"/>
    <col min="33" max="33" width="15.140625" style="78" customWidth="1"/>
    <col min="34" max="34" width="19.140625" style="78" bestFit="1" customWidth="1"/>
    <col min="35" max="35" width="17.28515625" style="78" customWidth="1"/>
    <col min="36" max="36" width="14.5703125" style="78" bestFit="1" customWidth="1"/>
    <col min="37" max="37" width="15.85546875" style="78" bestFit="1" customWidth="1"/>
    <col min="38" max="38" width="20.85546875" style="78" bestFit="1" customWidth="1"/>
    <col min="39" max="39" width="17.42578125" style="78" customWidth="1"/>
    <col min="40" max="40" width="20.7109375" style="78" bestFit="1" customWidth="1"/>
    <col min="41" max="41" width="22.140625" style="78" bestFit="1" customWidth="1"/>
    <col min="42" max="42" width="20.7109375" style="78" customWidth="1"/>
    <col min="43" max="43" width="21.140625" style="78" customWidth="1"/>
    <col min="44" max="45" width="23.140625" style="78" customWidth="1"/>
    <col min="46" max="46" width="22.42578125" style="78" bestFit="1" customWidth="1"/>
    <col min="47" max="47" width="22" style="78" customWidth="1"/>
    <col min="48" max="48" width="15.28515625" style="78" customWidth="1"/>
    <col min="49" max="49" width="21" style="78" customWidth="1"/>
    <col min="50" max="50" width="18.140625" style="78" customWidth="1"/>
    <col min="51" max="51" width="17.85546875" style="78" customWidth="1"/>
    <col min="52" max="54" width="19.42578125" style="78" customWidth="1"/>
    <col min="55" max="55" width="21.28515625" style="78" bestFit="1" customWidth="1"/>
    <col min="56" max="56" width="24.5703125" style="78" bestFit="1" customWidth="1"/>
    <col min="57" max="57" width="12.5703125" style="78" bestFit="1" customWidth="1"/>
    <col min="58" max="58" width="13.28515625" style="78" bestFit="1" customWidth="1"/>
    <col min="59" max="59" width="12" style="78" bestFit="1" customWidth="1"/>
    <col min="60" max="60" width="11.42578125" style="78" bestFit="1" customWidth="1"/>
    <col min="61" max="61" width="9.85546875" style="78" bestFit="1" customWidth="1"/>
    <col min="62" max="62" width="14.42578125" style="78" bestFit="1" customWidth="1"/>
    <col min="63" max="63" width="16.5703125" style="78" customWidth="1"/>
    <col min="64" max="64" width="15.7109375" style="78" customWidth="1"/>
    <col min="65" max="65" width="17.42578125" style="78" customWidth="1"/>
    <col min="66" max="67" width="17.28515625" style="78" customWidth="1"/>
    <col min="68" max="68" width="16.7109375" style="78" customWidth="1"/>
    <col min="69" max="69" width="18.42578125" style="78" customWidth="1"/>
    <col min="70" max="70" width="18" style="78" customWidth="1"/>
    <col min="71" max="71" width="19.42578125" style="78" customWidth="1"/>
    <col min="72" max="72" width="15.85546875" style="78" customWidth="1"/>
    <col min="73" max="73" width="18.140625" style="78" customWidth="1"/>
    <col min="74" max="74" width="16.7109375" style="78" customWidth="1"/>
    <col min="75" max="75" width="11.5703125" style="78" customWidth="1"/>
    <col min="76" max="76" width="15.7109375" style="78" customWidth="1"/>
    <col min="77" max="77" width="11" style="78" bestFit="1" customWidth="1"/>
    <col min="78" max="78" width="22.42578125" style="78" customWidth="1"/>
    <col min="79" max="79" width="13.7109375" style="78" bestFit="1" customWidth="1"/>
    <col min="80" max="80" width="16.28515625" style="78" customWidth="1"/>
    <col min="81" max="81" width="15" style="78" customWidth="1"/>
    <col min="82" max="82" width="12.85546875" style="78" bestFit="1" customWidth="1"/>
    <col min="83" max="83" width="14" style="78" bestFit="1" customWidth="1"/>
    <col min="84" max="84" width="14.140625" style="78" customWidth="1"/>
    <col min="85" max="85" width="17.5703125" style="78" customWidth="1"/>
    <col min="86" max="86" width="13.140625" style="78" customWidth="1"/>
    <col min="87" max="87" width="20.85546875" style="78" customWidth="1"/>
    <col min="88" max="88" width="16.5703125" style="78" bestFit="1" customWidth="1"/>
    <col min="89" max="89" width="14.42578125" style="78" bestFit="1" customWidth="1"/>
    <col min="90" max="90" width="17.140625" style="78" bestFit="1" customWidth="1"/>
    <col min="91" max="91" width="19.42578125" style="78" customWidth="1"/>
    <col min="92" max="92" width="21.42578125" style="78" customWidth="1"/>
    <col min="93" max="93" width="16.28515625" style="78" bestFit="1" customWidth="1"/>
    <col min="94" max="94" width="16.5703125" style="78" bestFit="1" customWidth="1"/>
    <col min="95" max="95" width="16.140625" style="78" bestFit="1" customWidth="1"/>
    <col min="96" max="96" width="16.140625" style="78" customWidth="1"/>
    <col min="97" max="97" width="21.28515625" style="78" customWidth="1"/>
    <col min="98" max="98" width="20" style="78" bestFit="1" customWidth="1"/>
    <col min="99" max="99" width="17.140625" style="78" bestFit="1" customWidth="1"/>
    <col min="100" max="100" width="12.85546875" style="78" bestFit="1" customWidth="1"/>
    <col min="101" max="101" width="12.5703125" style="78" bestFit="1" customWidth="1"/>
    <col min="102" max="102" width="12" style="78" bestFit="1" customWidth="1"/>
    <col min="103" max="16384" width="9.140625" style="78"/>
  </cols>
  <sheetData>
    <row r="1" spans="1:102" ht="19.5" customHeight="1">
      <c r="B1" s="79" t="s">
        <v>131</v>
      </c>
      <c r="C1" s="80"/>
      <c r="E1" s="80"/>
      <c r="F1" s="2162" t="s">
        <v>3</v>
      </c>
      <c r="G1" s="2162"/>
      <c r="H1" s="2162"/>
      <c r="I1" s="2162"/>
      <c r="J1" s="1202"/>
    </row>
    <row r="2" spans="1:102">
      <c r="B2" s="82" t="s">
        <v>2</v>
      </c>
      <c r="C2" s="80"/>
      <c r="D2" s="83"/>
      <c r="E2" s="80"/>
      <c r="F2" s="2162" t="s">
        <v>654</v>
      </c>
      <c r="G2" s="2162"/>
      <c r="H2" s="2162"/>
      <c r="I2" s="2162"/>
      <c r="J2" s="1202"/>
    </row>
    <row r="3" spans="1:102">
      <c r="B3" s="80"/>
      <c r="C3" s="80"/>
      <c r="D3" s="83"/>
      <c r="E3" s="80"/>
      <c r="G3" s="82"/>
      <c r="H3" s="82"/>
      <c r="I3" s="82"/>
      <c r="J3" s="82"/>
    </row>
    <row r="4" spans="1:102" s="87" customFormat="1">
      <c r="B4" s="88"/>
      <c r="C4" s="959" t="s">
        <v>5</v>
      </c>
      <c r="D4" s="84">
        <v>3.1</v>
      </c>
      <c r="E4" s="84">
        <v>3.2</v>
      </c>
      <c r="F4" s="84">
        <v>3.3</v>
      </c>
      <c r="G4" s="84">
        <v>3.4</v>
      </c>
      <c r="H4" s="84">
        <v>3.5</v>
      </c>
      <c r="I4" s="85">
        <v>3.6</v>
      </c>
      <c r="J4" s="85">
        <v>3.7</v>
      </c>
      <c r="K4" s="85">
        <v>4.0999999999999996</v>
      </c>
      <c r="L4" s="85">
        <v>4.2</v>
      </c>
      <c r="M4" s="85">
        <v>4.3</v>
      </c>
      <c r="N4" s="85">
        <v>4.4000000000000004</v>
      </c>
      <c r="O4" s="85">
        <v>4.5</v>
      </c>
      <c r="P4" s="85">
        <v>4.5999999999999996</v>
      </c>
      <c r="Q4" s="85">
        <v>4.7</v>
      </c>
      <c r="R4" s="85">
        <v>4.8</v>
      </c>
      <c r="S4" s="85">
        <v>4.9000000000000004</v>
      </c>
      <c r="T4" s="86">
        <v>4.0999999999999996</v>
      </c>
      <c r="U4" s="85">
        <v>4.1100000000000003</v>
      </c>
      <c r="V4" s="85">
        <v>4.12</v>
      </c>
      <c r="W4" s="85">
        <v>4.13</v>
      </c>
      <c r="X4" s="85">
        <v>4.1399999999999997</v>
      </c>
      <c r="Y4" s="85">
        <v>5.0999999999999996</v>
      </c>
      <c r="Z4" s="85" t="s">
        <v>781</v>
      </c>
      <c r="AA4" s="85">
        <v>5.2</v>
      </c>
      <c r="AB4" s="85">
        <v>5.3</v>
      </c>
      <c r="AC4" s="85">
        <v>5.4</v>
      </c>
      <c r="AD4" s="85">
        <v>6.1</v>
      </c>
      <c r="AE4" s="85">
        <v>7.1</v>
      </c>
      <c r="AF4" s="85">
        <v>7.2</v>
      </c>
      <c r="AG4" s="85">
        <v>7.3</v>
      </c>
      <c r="AH4" s="85">
        <v>7.4</v>
      </c>
      <c r="AI4" s="85">
        <v>7.5</v>
      </c>
      <c r="AJ4" s="85">
        <v>7.6</v>
      </c>
      <c r="AK4" s="85" t="s">
        <v>939</v>
      </c>
      <c r="AL4" s="85">
        <v>7.7</v>
      </c>
      <c r="AM4" s="85">
        <v>7.8</v>
      </c>
      <c r="AN4" s="85">
        <v>8.1</v>
      </c>
      <c r="AO4" s="85">
        <v>8.1999999999999993</v>
      </c>
      <c r="AP4" s="85">
        <v>8.3000000000000007</v>
      </c>
      <c r="AQ4" s="85">
        <v>8.4</v>
      </c>
      <c r="AR4" s="85">
        <v>8.5</v>
      </c>
      <c r="AS4" s="85">
        <v>8.6</v>
      </c>
      <c r="AT4" s="85" t="s">
        <v>783</v>
      </c>
      <c r="AU4" s="85" t="s">
        <v>594</v>
      </c>
      <c r="AV4" s="85">
        <v>8.6999999999999993</v>
      </c>
      <c r="AW4" s="85">
        <v>8.8000000000000007</v>
      </c>
      <c r="AX4" s="85">
        <v>8.9</v>
      </c>
      <c r="AY4" s="86">
        <v>8.1</v>
      </c>
      <c r="AZ4" s="85">
        <v>9.1</v>
      </c>
      <c r="BA4" s="85" t="s">
        <v>968</v>
      </c>
      <c r="BB4" s="85"/>
    </row>
    <row r="5" spans="1:102" ht="15.75" customHeight="1">
      <c r="B5" s="80"/>
      <c r="C5" s="90"/>
      <c r="D5" s="89" t="s">
        <v>179</v>
      </c>
      <c r="E5" s="89" t="s">
        <v>7</v>
      </c>
      <c r="F5" s="89" t="s">
        <v>221</v>
      </c>
      <c r="G5" s="89" t="s">
        <v>621</v>
      </c>
      <c r="H5" s="89" t="s">
        <v>609</v>
      </c>
      <c r="I5" s="90" t="s">
        <v>223</v>
      </c>
      <c r="J5" s="2160" t="s">
        <v>946</v>
      </c>
      <c r="K5" s="2160" t="s">
        <v>623</v>
      </c>
      <c r="L5" s="2160" t="s">
        <v>611</v>
      </c>
      <c r="M5" s="2160" t="s">
        <v>622</v>
      </c>
      <c r="N5" s="2160" t="s">
        <v>774</v>
      </c>
      <c r="O5" s="2160" t="s">
        <v>814</v>
      </c>
      <c r="P5" s="2160" t="s">
        <v>795</v>
      </c>
      <c r="Q5" s="2160" t="s">
        <v>815</v>
      </c>
      <c r="R5" s="2160" t="s">
        <v>697</v>
      </c>
      <c r="S5" s="1155" t="s">
        <v>777</v>
      </c>
      <c r="T5" s="2160" t="s">
        <v>808</v>
      </c>
      <c r="U5" s="1155" t="s">
        <v>800</v>
      </c>
      <c r="V5" s="2160" t="s">
        <v>515</v>
      </c>
      <c r="W5" s="2160" t="s">
        <v>935</v>
      </c>
      <c r="X5" s="2160" t="s">
        <v>988</v>
      </c>
      <c r="Y5" s="2164" t="s">
        <v>613</v>
      </c>
      <c r="Z5" s="2164" t="s">
        <v>809</v>
      </c>
      <c r="AA5" s="2160" t="s">
        <v>562</v>
      </c>
      <c r="AB5" s="2160" t="s">
        <v>560</v>
      </c>
      <c r="AC5" s="2160" t="s">
        <v>237</v>
      </c>
      <c r="AD5" s="90" t="s">
        <v>225</v>
      </c>
      <c r="AE5" s="90" t="s">
        <v>8</v>
      </c>
      <c r="AF5" s="2160" t="s">
        <v>235</v>
      </c>
      <c r="AG5" s="2160" t="s">
        <v>624</v>
      </c>
      <c r="AH5" s="2160" t="s">
        <v>803</v>
      </c>
      <c r="AI5" s="2160" t="s">
        <v>937</v>
      </c>
      <c r="AJ5" s="2160" t="s">
        <v>782</v>
      </c>
      <c r="AK5" s="2160" t="s">
        <v>782</v>
      </c>
      <c r="AL5" s="2160" t="s">
        <v>958</v>
      </c>
      <c r="AM5" s="2160" t="s">
        <v>573</v>
      </c>
      <c r="AN5" s="2160" t="s">
        <v>64</v>
      </c>
      <c r="AO5" s="2160" t="s">
        <v>810</v>
      </c>
      <c r="AP5" s="2160" t="s">
        <v>618</v>
      </c>
      <c r="AQ5" s="2160" t="s">
        <v>449</v>
      </c>
      <c r="AR5" s="2160" t="s">
        <v>593</v>
      </c>
      <c r="AS5" s="2160" t="s">
        <v>388</v>
      </c>
      <c r="AT5" s="2160" t="s">
        <v>388</v>
      </c>
      <c r="AU5" s="2160" t="s">
        <v>811</v>
      </c>
      <c r="AV5" s="2160" t="s">
        <v>233</v>
      </c>
      <c r="AW5" s="2160" t="s">
        <v>812</v>
      </c>
      <c r="AX5" s="2160" t="s">
        <v>813</v>
      </c>
      <c r="AY5" s="2160" t="s">
        <v>773</v>
      </c>
      <c r="AZ5" s="2160" t="s">
        <v>959</v>
      </c>
      <c r="BA5" s="2160" t="s">
        <v>983</v>
      </c>
      <c r="BB5" s="91"/>
    </row>
    <row r="6" spans="1:102" ht="37.5">
      <c r="B6" s="92"/>
      <c r="C6" s="960"/>
      <c r="D6" s="89" t="s">
        <v>11</v>
      </c>
      <c r="E6" s="89" t="s">
        <v>13</v>
      </c>
      <c r="F6" s="89" t="s">
        <v>12</v>
      </c>
      <c r="G6" s="89" t="s">
        <v>14</v>
      </c>
      <c r="H6" s="89" t="s">
        <v>610</v>
      </c>
      <c r="I6" s="90" t="s">
        <v>7</v>
      </c>
      <c r="J6" s="2161"/>
      <c r="K6" s="2160"/>
      <c r="L6" s="2160"/>
      <c r="M6" s="2163"/>
      <c r="N6" s="2163"/>
      <c r="O6" s="2163"/>
      <c r="P6" s="2163"/>
      <c r="Q6" s="2163"/>
      <c r="R6" s="2160"/>
      <c r="S6" s="1155" t="s">
        <v>798</v>
      </c>
      <c r="T6" s="2161"/>
      <c r="U6" s="1155" t="s">
        <v>651</v>
      </c>
      <c r="V6" s="2161"/>
      <c r="W6" s="2161"/>
      <c r="X6" s="2161"/>
      <c r="Y6" s="2163"/>
      <c r="Z6" s="2163"/>
      <c r="AA6" s="2163"/>
      <c r="AB6" s="2163"/>
      <c r="AC6" s="2163"/>
      <c r="AD6" s="90" t="s">
        <v>228</v>
      </c>
      <c r="AE6" s="90" t="s">
        <v>15</v>
      </c>
      <c r="AF6" s="2163"/>
      <c r="AG6" s="2161"/>
      <c r="AH6" s="2161"/>
      <c r="AI6" s="2163"/>
      <c r="AJ6" s="2163"/>
      <c r="AK6" s="2163"/>
      <c r="AL6" s="2163"/>
      <c r="AM6" s="2163"/>
      <c r="AN6" s="2161"/>
      <c r="AO6" s="2161"/>
      <c r="AP6" s="2163"/>
      <c r="AQ6" s="2161"/>
      <c r="AR6" s="2160"/>
      <c r="AS6" s="2163"/>
      <c r="AT6" s="2161"/>
      <c r="AU6" s="2161"/>
      <c r="AV6" s="2161"/>
      <c r="AW6" s="2161"/>
      <c r="AX6" s="2163"/>
      <c r="AY6" s="2160"/>
      <c r="AZ6" s="2161"/>
      <c r="BA6" s="2161"/>
      <c r="BB6" s="961"/>
    </row>
    <row r="7" spans="1:102">
      <c r="B7" s="92" t="s">
        <v>19</v>
      </c>
      <c r="C7" s="962"/>
      <c r="D7" s="93"/>
      <c r="E7" s="93"/>
      <c r="F7" s="93"/>
      <c r="G7" s="93"/>
      <c r="H7" s="93"/>
      <c r="I7" s="93"/>
      <c r="J7" s="93"/>
      <c r="K7" s="93"/>
      <c r="L7" s="93"/>
      <c r="M7" s="93"/>
      <c r="N7" s="93"/>
      <c r="O7" s="93"/>
      <c r="P7" s="93"/>
      <c r="Q7" s="93"/>
      <c r="R7" s="93"/>
      <c r="S7" s="93"/>
      <c r="T7" s="93"/>
      <c r="U7" s="93"/>
      <c r="V7" s="93"/>
      <c r="W7" s="93"/>
      <c r="X7" s="93"/>
      <c r="Y7" s="93"/>
      <c r="AA7" s="93"/>
      <c r="AD7" s="93"/>
      <c r="AE7" s="93"/>
      <c r="AF7" s="93"/>
      <c r="AG7" s="93"/>
      <c r="AH7" s="93"/>
      <c r="AI7" s="93"/>
      <c r="AJ7" s="93"/>
      <c r="AK7" s="93"/>
      <c r="AL7" s="93"/>
      <c r="AM7" s="93"/>
      <c r="AN7" s="93"/>
      <c r="AO7" s="93"/>
      <c r="AP7" s="93"/>
      <c r="AQ7" s="93"/>
      <c r="AR7" s="93"/>
      <c r="AS7" s="93"/>
      <c r="AT7" s="93"/>
      <c r="AU7" s="93"/>
      <c r="AV7" s="93"/>
      <c r="AW7" s="93"/>
    </row>
    <row r="8" spans="1:102">
      <c r="A8" s="78">
        <v>1</v>
      </c>
      <c r="B8" s="80" t="s">
        <v>20</v>
      </c>
      <c r="C8" s="96">
        <f>SUM(D8:BA8)</f>
        <v>46553789</v>
      </c>
      <c r="D8" s="93">
        <f>'Adjustments - restating'!D8+'Adjustments - Pro Forma'!D8</f>
        <v>3177486</v>
      </c>
      <c r="E8" s="93">
        <f>'Adjustments - restating'!E8+'Adjustments - Pro Forma'!E8</f>
        <v>10192824</v>
      </c>
      <c r="F8" s="93">
        <f>'Adjustments - restating'!F8+'Adjustments - Pro Forma'!F8</f>
        <v>33183479</v>
      </c>
      <c r="G8" s="93">
        <f>'Adjustments - restating'!G8+'Adjustments - Pro Forma'!G8</f>
        <v>0</v>
      </c>
      <c r="H8" s="93">
        <f>'Adjustments - restating'!H8+'Adjustments - Pro Forma'!H8</f>
        <v>0</v>
      </c>
      <c r="I8" s="93">
        <f>'Adjustments - restating'!I8+'Adjustments - Pro Forma'!I8</f>
        <v>0</v>
      </c>
      <c r="J8" s="93">
        <f>'Adjustments - restating'!J8+'Adjustments - Pro Forma'!J8</f>
        <v>0</v>
      </c>
      <c r="K8" s="93">
        <f>'Adjustments - restating'!K8+'Adjustments - Pro Forma'!K8</f>
        <v>0</v>
      </c>
      <c r="L8" s="93">
        <f>'Adjustments - restating'!L8+'Adjustments - Pro Forma'!L8</f>
        <v>0</v>
      </c>
      <c r="M8" s="93">
        <f>'Adjustments - restating'!M8+'Adjustments - Pro Forma'!M8</f>
        <v>0</v>
      </c>
      <c r="N8" s="93">
        <f>'Adjustments - restating'!N8+'Adjustments - Pro Forma'!N8</f>
        <v>0</v>
      </c>
      <c r="O8" s="93">
        <f>'Adjustments - restating'!O8+'Adjustments - Pro Forma'!O8</f>
        <v>0</v>
      </c>
      <c r="P8" s="93">
        <f>'Adjustments - restating'!P8+'Adjustments - Pro Forma'!P8</f>
        <v>0</v>
      </c>
      <c r="Q8" s="93">
        <f>'Adjustments - restating'!Q8+'Adjustments - Pro Forma'!Q8</f>
        <v>0</v>
      </c>
      <c r="R8" s="93">
        <f>'Adjustments - restating'!R8+'Adjustments - Pro Forma'!R8</f>
        <v>0</v>
      </c>
      <c r="S8" s="93">
        <f>'Adjustments - restating'!S8+'Adjustments - Pro Forma'!S8</f>
        <v>0</v>
      </c>
      <c r="T8" s="93">
        <f>'Adjustments - restating'!T8+'Adjustments - Pro Forma'!T8</f>
        <v>0</v>
      </c>
      <c r="U8" s="93">
        <f>'Adjustments - restating'!U8+'Adjustments - Pro Forma'!U8</f>
        <v>0</v>
      </c>
      <c r="V8" s="93">
        <f>'Adjustments - restating'!V8+'Adjustments - Pro Forma'!V8</f>
        <v>0</v>
      </c>
      <c r="W8" s="93">
        <f>'Adjustments - restating'!W8+'Adjustments - Pro Forma'!W8</f>
        <v>0</v>
      </c>
      <c r="X8" s="93">
        <f>'Adjustments - restating'!X8+'Adjustments - Pro Forma'!X8</f>
        <v>0</v>
      </c>
      <c r="Y8" s="93">
        <f>'Adjustments - restating'!Y8+'Adjustments - Pro Forma'!Y8</f>
        <v>0</v>
      </c>
      <c r="Z8" s="93">
        <f>'Adjustments - restating'!AA8+'Adjustments - Pro Forma'!Z8</f>
        <v>0</v>
      </c>
      <c r="AA8" s="93">
        <f>'Adjustments - restating'!AB8+'Adjustments - Pro Forma'!AA8</f>
        <v>0</v>
      </c>
      <c r="AB8" s="93">
        <f>'Adjustments - restating'!AB8+'Adjustments - Pro Forma'!AB8</f>
        <v>0</v>
      </c>
      <c r="AC8" s="93">
        <f>'Adjustments - restating'!AD8+'Adjustments - Pro Forma'!AC8</f>
        <v>0</v>
      </c>
      <c r="AD8" s="93">
        <f>'Adjustments - restating'!AD8+'Adjustments - Pro Forma'!AD8</f>
        <v>0</v>
      </c>
      <c r="AE8" s="93">
        <f>'Adjustments - restating'!AE8+'Adjustments - Pro Forma'!AE8</f>
        <v>0</v>
      </c>
      <c r="AF8" s="93">
        <f>'Adjustments - restating'!AF8+'Adjustments - Pro Forma'!AF8</f>
        <v>0</v>
      </c>
      <c r="AG8" s="93">
        <f>'Adjustments - restating'!AG8+'Adjustments - Pro Forma'!AG8</f>
        <v>0</v>
      </c>
      <c r="AH8" s="93">
        <f>'Adjustments - restating'!AH8+'Adjustments - Pro Forma'!AH8</f>
        <v>0</v>
      </c>
      <c r="AI8" s="93">
        <f>'Adjustments - restating'!AI8+'Adjustments - Pro Forma'!AI8</f>
        <v>0</v>
      </c>
      <c r="AJ8" s="93">
        <f>'Adjustments - restating'!AJ8+'Adjustments - Pro Forma'!AJ8</f>
        <v>0</v>
      </c>
      <c r="AK8" s="93">
        <f>'Adjustments - restating'!AK8+'Adjustments - Pro Forma'!AK8</f>
        <v>0</v>
      </c>
      <c r="AL8" s="93">
        <f>'Adjustments - restating'!AL8+'Adjustments - Pro Forma'!AL8</f>
        <v>0</v>
      </c>
      <c r="AM8" s="93">
        <f>'Adjustments - restating'!AM8+'Adjustments - Pro Forma'!AL8</f>
        <v>0</v>
      </c>
      <c r="AN8" s="93">
        <f>'Adjustments - restating'!AN8+'Adjustments - Pro Forma'!AN8</f>
        <v>0</v>
      </c>
      <c r="AO8" s="93">
        <f>'Adjustments - restating'!AO8+'Adjustments - Pro Forma'!AO8</f>
        <v>0</v>
      </c>
      <c r="AP8" s="93">
        <f>'Adjustments - restating'!AP8+'Adjustments - Pro Forma'!AP8</f>
        <v>0</v>
      </c>
      <c r="AQ8" s="93">
        <f>'Adjustments - restating'!AQ8+'Adjustments - Pro Forma'!AQ8</f>
        <v>0</v>
      </c>
      <c r="AR8" s="93">
        <f>'Adjustments - restating'!AS8+'Adjustments - Pro Forma'!AS8</f>
        <v>0</v>
      </c>
      <c r="AS8" s="93">
        <f>'Adjustments - restating'!AR8+'Adjustments - Pro Forma'!AR8</f>
        <v>0</v>
      </c>
      <c r="AT8" s="93">
        <f>'Adjustments - restating'!AT8+'Adjustments - Pro Forma'!AT8</f>
        <v>0</v>
      </c>
      <c r="AU8" s="93">
        <f>'Adjustments - restating'!AU8+'Adjustments - Pro Forma'!AU8</f>
        <v>0</v>
      </c>
      <c r="AV8" s="93">
        <f>'Adjustments - restating'!AV8+'Adjustments - Pro Forma'!AV8</f>
        <v>0</v>
      </c>
      <c r="AW8" s="93">
        <f>'Adjustments - restating'!AX8+'Adjustments - Pro Forma'!AX8</f>
        <v>0</v>
      </c>
      <c r="AX8" s="93">
        <f>'Adjustments - restating'!AY8+'Adjustments - Pro Forma'!AN8</f>
        <v>0</v>
      </c>
      <c r="AY8" s="93">
        <f>'Adjustments - restating'!AY8+'Adjustments - Pro Forma'!AY8</f>
        <v>0</v>
      </c>
      <c r="AZ8" s="93">
        <f>'Adjustments - restating'!AZ8+'Adjustments - Pro Forma'!AZ8</f>
        <v>0</v>
      </c>
      <c r="BA8" s="93">
        <f>'Adjustments - restating'!BA8+'Adjustments - Pro Forma'!BA8</f>
        <v>0</v>
      </c>
      <c r="BB8" s="93"/>
      <c r="CX8" s="963"/>
    </row>
    <row r="9" spans="1:102">
      <c r="A9" s="78">
        <v>2</v>
      </c>
      <c r="B9" s="80" t="s">
        <v>21</v>
      </c>
      <c r="C9" s="96">
        <f t="shared" ref="C9:C11" si="0">SUM(D9:BA9)</f>
        <v>0</v>
      </c>
      <c r="D9" s="93">
        <f>'Adjustments - restating'!D9+'Adjustments - Pro Forma'!D9</f>
        <v>0</v>
      </c>
      <c r="E9" s="93">
        <f>'Adjustments - restating'!E9+'Adjustments - Pro Forma'!E9</f>
        <v>0</v>
      </c>
      <c r="F9" s="93">
        <f>'Adjustments - restating'!F9+'Adjustments - Pro Forma'!F9</f>
        <v>0</v>
      </c>
      <c r="G9" s="93">
        <f>'Adjustments - restating'!G9+'Adjustments - Pro Forma'!G9</f>
        <v>0</v>
      </c>
      <c r="H9" s="93">
        <f>'Adjustments - restating'!H9+'Adjustments - Pro Forma'!H9</f>
        <v>0</v>
      </c>
      <c r="I9" s="93">
        <f>'Adjustments - restating'!I9+'Adjustments - Pro Forma'!I9</f>
        <v>0</v>
      </c>
      <c r="J9" s="93">
        <f>'Adjustments - restating'!J9+'Adjustments - Pro Forma'!J9</f>
        <v>0</v>
      </c>
      <c r="K9" s="93">
        <f>'Adjustments - restating'!K9+'Adjustments - Pro Forma'!K9</f>
        <v>0</v>
      </c>
      <c r="L9" s="93">
        <f>'Adjustments - restating'!L9+'Adjustments - Pro Forma'!L9</f>
        <v>0</v>
      </c>
      <c r="M9" s="93">
        <v>0</v>
      </c>
      <c r="N9" s="93">
        <f>'Adjustments - restating'!N9+'Adjustments - Pro Forma'!N9</f>
        <v>0</v>
      </c>
      <c r="O9" s="93">
        <f>'Adjustments - restating'!O9+'Adjustments - Pro Forma'!O9</f>
        <v>0</v>
      </c>
      <c r="P9" s="93">
        <f>'Adjustments - restating'!P9+'Adjustments - Pro Forma'!P9</f>
        <v>0</v>
      </c>
      <c r="Q9" s="93">
        <f>'Adjustments - restating'!Q9+'Adjustments - Pro Forma'!Q9</f>
        <v>0</v>
      </c>
      <c r="R9" s="93">
        <f>'Adjustments - restating'!R9+'Adjustments - Pro Forma'!R9</f>
        <v>0</v>
      </c>
      <c r="S9" s="93">
        <f>'Adjustments - restating'!S9+'Adjustments - Pro Forma'!S9</f>
        <v>0</v>
      </c>
      <c r="T9" s="93">
        <f>'Adjustments - restating'!T9+'Adjustments - Pro Forma'!T9</f>
        <v>0</v>
      </c>
      <c r="U9" s="93">
        <f>'Adjustments - restating'!U9+'Adjustments - Pro Forma'!U9</f>
        <v>0</v>
      </c>
      <c r="V9" s="93">
        <f>'Adjustments - restating'!V9+'Adjustments - Pro Forma'!V9</f>
        <v>0</v>
      </c>
      <c r="W9" s="93">
        <f>'Adjustments - restating'!W9+'Adjustments - Pro Forma'!W9</f>
        <v>0</v>
      </c>
      <c r="X9" s="93">
        <f>'Adjustments - restating'!X9+'Adjustments - Pro Forma'!X9</f>
        <v>0</v>
      </c>
      <c r="Y9" s="93">
        <f>'Adjustments - restating'!Y9+'Adjustments - Pro Forma'!Y9</f>
        <v>0</v>
      </c>
      <c r="Z9" s="93">
        <f>'Adjustments - restating'!AA9+'Adjustments - Pro Forma'!Z9</f>
        <v>0</v>
      </c>
      <c r="AA9" s="93">
        <f>'Adjustments - restating'!AB9+'Adjustments - Pro Forma'!AA9</f>
        <v>0</v>
      </c>
      <c r="AB9" s="93">
        <f>'Adjustments - restating'!AB9+'Adjustments - Pro Forma'!AB9</f>
        <v>0</v>
      </c>
      <c r="AC9" s="93">
        <f>'Adjustments - restating'!AD9+'Adjustments - Pro Forma'!AC9</f>
        <v>0</v>
      </c>
      <c r="AD9" s="93">
        <f>'Adjustments - restating'!AD9+'Adjustments - Pro Forma'!AD9</f>
        <v>0</v>
      </c>
      <c r="AE9" s="93">
        <f>'Adjustments - restating'!AE9+'Adjustments - Pro Forma'!AE9</f>
        <v>0</v>
      </c>
      <c r="AF9" s="93">
        <f>'Adjustments - restating'!AF9+'Adjustments - Pro Forma'!AF9</f>
        <v>0</v>
      </c>
      <c r="AG9" s="93">
        <f>'Adjustments - restating'!AG9+'Adjustments - Pro Forma'!AG9</f>
        <v>0</v>
      </c>
      <c r="AH9" s="93">
        <f>'Adjustments - restating'!AH9+'Adjustments - Pro Forma'!AH9</f>
        <v>0</v>
      </c>
      <c r="AI9" s="93">
        <f>'Adjustments - restating'!AI9+'Adjustments - Pro Forma'!AI9</f>
        <v>0</v>
      </c>
      <c r="AJ9" s="93">
        <f>'Adjustments - restating'!AJ9+'Adjustments - Pro Forma'!AJ9</f>
        <v>0</v>
      </c>
      <c r="AK9" s="93">
        <f>'Adjustments - restating'!AK9+'Adjustments - Pro Forma'!AK9</f>
        <v>0</v>
      </c>
      <c r="AL9" s="93">
        <f>'Adjustments - restating'!AL9+'Adjustments - Pro Forma'!AL9</f>
        <v>0</v>
      </c>
      <c r="AM9" s="93">
        <f>'Adjustments - restating'!AM9+'Adjustments - Pro Forma'!AL9</f>
        <v>0</v>
      </c>
      <c r="AN9" s="93">
        <f>'Adjustments - restating'!AN9+'Adjustments - Pro Forma'!AN9</f>
        <v>0</v>
      </c>
      <c r="AO9" s="93">
        <f>'Adjustments - restating'!AO9+'Adjustments - Pro Forma'!AO9</f>
        <v>0</v>
      </c>
      <c r="AP9" s="93">
        <v>0</v>
      </c>
      <c r="AQ9" s="93">
        <f>'Adjustments - restating'!AQ9+'Adjustments - Pro Forma'!AQ9</f>
        <v>0</v>
      </c>
      <c r="AR9" s="93">
        <f>'Adjustments - restating'!AS9+'Adjustments - Pro Forma'!AS9</f>
        <v>0</v>
      </c>
      <c r="AS9" s="93">
        <f>'Adjustments - restating'!AR9+'Adjustments - Pro Forma'!AR9</f>
        <v>0</v>
      </c>
      <c r="AT9" s="93">
        <f>'Adjustments - restating'!AT9+'Adjustments - Pro Forma'!AT9</f>
        <v>0</v>
      </c>
      <c r="AU9" s="93">
        <f>'Adjustments - restating'!AU9+'Adjustments - Pro Forma'!AU9</f>
        <v>0</v>
      </c>
      <c r="AV9" s="93">
        <f>'Adjustments - restating'!AV9+'Adjustments - Pro Forma'!AV9</f>
        <v>0</v>
      </c>
      <c r="AW9" s="93">
        <f>'Adjustments - restating'!AX9+'Adjustments - Pro Forma'!AX9</f>
        <v>0</v>
      </c>
      <c r="AX9" s="93">
        <f>'Adjustments - restating'!AY9+'Adjustments - Pro Forma'!AN9</f>
        <v>0</v>
      </c>
      <c r="AY9" s="93">
        <f>'Adjustments - restating'!AY9+'Adjustments - Pro Forma'!AY9</f>
        <v>0</v>
      </c>
      <c r="AZ9" s="93">
        <f>'Adjustments - restating'!AZ9+'Adjustments - Pro Forma'!AZ9</f>
        <v>0</v>
      </c>
      <c r="BA9" s="93">
        <f>'Adjustments - restating'!BA9+'Adjustments - Pro Forma'!BA9</f>
        <v>0</v>
      </c>
      <c r="BB9" s="93"/>
      <c r="CX9" s="963"/>
    </row>
    <row r="10" spans="1:102">
      <c r="A10" s="78">
        <v>3</v>
      </c>
      <c r="B10" s="80" t="s">
        <v>22</v>
      </c>
      <c r="C10" s="96">
        <f t="shared" si="0"/>
        <v>-38022953.818794079</v>
      </c>
      <c r="D10" s="93">
        <f>'Adjustments - restating'!D10+'Adjustments - Pro Forma'!D10</f>
        <v>0</v>
      </c>
      <c r="E10" s="93">
        <f>'Adjustments - restating'!E10+'Adjustments - Pro Forma'!E10</f>
        <v>0</v>
      </c>
      <c r="F10" s="93">
        <f>'Adjustments - restating'!F10+'Adjustments - Pro Forma'!F10</f>
        <v>0</v>
      </c>
      <c r="G10" s="93">
        <f>'Adjustments - restating'!G10+'Adjustments - Pro Forma'!G10</f>
        <v>0</v>
      </c>
      <c r="H10" s="93">
        <f>'Adjustments - restating'!H10+'Adjustments - Pro Forma'!H10</f>
        <v>0</v>
      </c>
      <c r="I10" s="93">
        <f>'Adjustments - restating'!I10+'Adjustments - Pro Forma'!I10</f>
        <v>0</v>
      </c>
      <c r="J10" s="93">
        <f>'Adjustments - restating'!J10+'Adjustments - Pro Forma'!J10</f>
        <v>0</v>
      </c>
      <c r="K10" s="93">
        <f>'Adjustments - restating'!K10+'Adjustments - Pro Forma'!K10</f>
        <v>0</v>
      </c>
      <c r="L10" s="93">
        <f>'Adjustments - restating'!L10+'Adjustments - Pro Forma'!L10</f>
        <v>0</v>
      </c>
      <c r="M10" s="93">
        <v>0</v>
      </c>
      <c r="N10" s="93">
        <f>'Adjustments - restating'!N10+'Adjustments - Pro Forma'!N10</f>
        <v>0</v>
      </c>
      <c r="O10" s="93">
        <f>'Adjustments - restating'!O10+'Adjustments - Pro Forma'!O10</f>
        <v>0</v>
      </c>
      <c r="P10" s="93">
        <f>'Adjustments - restating'!P10+'Adjustments - Pro Forma'!P10</f>
        <v>0</v>
      </c>
      <c r="Q10" s="93">
        <f>'Adjustments - restating'!Q10+'Adjustments - Pro Forma'!Q10</f>
        <v>0</v>
      </c>
      <c r="R10" s="93">
        <f>'Adjustments - restating'!R10+'Adjustments - Pro Forma'!R10</f>
        <v>0</v>
      </c>
      <c r="S10" s="93">
        <f>'Adjustments - restating'!S10+'Adjustments - Pro Forma'!S10</f>
        <v>0</v>
      </c>
      <c r="T10" s="93">
        <f>'Adjustments - restating'!T10+'Adjustments - Pro Forma'!T10</f>
        <v>0</v>
      </c>
      <c r="U10" s="93">
        <f>'Adjustments - restating'!U10+'Adjustments - Pro Forma'!U10</f>
        <v>0</v>
      </c>
      <c r="V10" s="93">
        <f>'Adjustments - restating'!V10+'Adjustments - Pro Forma'!V10</f>
        <v>0</v>
      </c>
      <c r="W10" s="93">
        <f>'Adjustments - restating'!W10+'Adjustments - Pro Forma'!W10</f>
        <v>0</v>
      </c>
      <c r="X10" s="93">
        <f>'Adjustments - restating'!X10+'Adjustments - Pro Forma'!X10</f>
        <v>0</v>
      </c>
      <c r="Y10" s="93">
        <f>'Adjustments - restating'!Y10+'Adjustments - Pro Forma'!Y10</f>
        <v>941247.92596056196</v>
      </c>
      <c r="Z10" s="93">
        <f>'Adjustments - restating'!AA10+'Adjustments - Pro Forma'!Z10</f>
        <v>-38315007.805077359</v>
      </c>
      <c r="AA10" s="93">
        <f>'Adjustments - restating'!AB10+'Adjustments - Pro Forma'!AA10</f>
        <v>0</v>
      </c>
      <c r="AB10" s="93">
        <f>'Adjustments - restating'!AB10+'Adjustments - Pro Forma'!AB10</f>
        <v>0</v>
      </c>
      <c r="AC10" s="93">
        <f>'Adjustments - restating'!AD10+'Adjustments - Pro Forma'!AC10</f>
        <v>0</v>
      </c>
      <c r="AD10" s="93">
        <f>'Adjustments - restating'!AD10+'Adjustments - Pro Forma'!AD10</f>
        <v>0</v>
      </c>
      <c r="AE10" s="93">
        <f>'Adjustments - restating'!AE10+'Adjustments - Pro Forma'!AE10</f>
        <v>0</v>
      </c>
      <c r="AF10" s="93">
        <f>'Adjustments - restating'!AF10+'Adjustments - Pro Forma'!AF10</f>
        <v>0</v>
      </c>
      <c r="AG10" s="93">
        <f>'Adjustments - restating'!AG10+'Adjustments - Pro Forma'!AG10</f>
        <v>0</v>
      </c>
      <c r="AH10" s="93">
        <f>'Adjustments - restating'!AH10+'Adjustments - Pro Forma'!AH10</f>
        <v>0</v>
      </c>
      <c r="AI10" s="93">
        <f>'Adjustments - restating'!AI10+'Adjustments - Pro Forma'!AI10</f>
        <v>0</v>
      </c>
      <c r="AJ10" s="93">
        <f>'Adjustments - restating'!AJ10+'Adjustments - Pro Forma'!AJ10</f>
        <v>0</v>
      </c>
      <c r="AK10" s="93">
        <f>'Adjustments - restating'!AK10+'Adjustments - Pro Forma'!AK10</f>
        <v>0</v>
      </c>
      <c r="AL10" s="93">
        <f>'Adjustments - restating'!AL10+'Adjustments - Pro Forma'!AL10</f>
        <v>0</v>
      </c>
      <c r="AM10" s="93">
        <f>'Adjustments - restating'!AM10+'Adjustments - Pro Forma'!AL10</f>
        <v>0</v>
      </c>
      <c r="AN10" s="93">
        <f>'Adjustments - restating'!AN10+'Adjustments - Pro Forma'!AN10</f>
        <v>0</v>
      </c>
      <c r="AO10" s="93">
        <f>'Adjustments - restating'!AO10+'Adjustments - Pro Forma'!AO10</f>
        <v>0</v>
      </c>
      <c r="AP10" s="93">
        <v>0</v>
      </c>
      <c r="AQ10" s="93">
        <f>'Adjustments - restating'!AQ10+'Adjustments - Pro Forma'!AQ10</f>
        <v>0</v>
      </c>
      <c r="AR10" s="93">
        <f>'Adjustments - restating'!AS10+'Adjustments - Pro Forma'!AS10</f>
        <v>0</v>
      </c>
      <c r="AS10" s="93">
        <f>'Adjustments - restating'!AR10+'Adjustments - Pro Forma'!AR10</f>
        <v>0</v>
      </c>
      <c r="AT10" s="93">
        <f>'Adjustments - restating'!AT10+'Adjustments - Pro Forma'!AT10</f>
        <v>0</v>
      </c>
      <c r="AU10" s="93">
        <f>'Adjustments - restating'!AU10+'Adjustments - Pro Forma'!AU10</f>
        <v>0</v>
      </c>
      <c r="AV10" s="93">
        <f>'Adjustments - restating'!AV10+'Adjustments - Pro Forma'!AV10</f>
        <v>0</v>
      </c>
      <c r="AW10" s="93">
        <f>'Adjustments - restating'!AX10+'Adjustments - Pro Forma'!AX10</f>
        <v>0</v>
      </c>
      <c r="AX10" s="93">
        <f>'Adjustments - restating'!AY10+'Adjustments - Pro Forma'!AN10</f>
        <v>0</v>
      </c>
      <c r="AY10" s="93">
        <f>'Adjustments - restating'!AY10+'Adjustments - Pro Forma'!AY10</f>
        <v>0</v>
      </c>
      <c r="AZ10" s="93">
        <f>'Adjustments - restating'!AZ10+'Adjustments - Pro Forma'!AZ10</f>
        <v>0</v>
      </c>
      <c r="BA10" s="93">
        <f>'Adjustments - restating'!BA10+'Adjustments - Pro Forma'!BA10</f>
        <v>-649193.93967728317</v>
      </c>
      <c r="BB10" s="93"/>
      <c r="CX10" s="963"/>
    </row>
    <row r="11" spans="1:102">
      <c r="A11" s="78">
        <v>4</v>
      </c>
      <c r="B11" s="80" t="s">
        <v>23</v>
      </c>
      <c r="C11" s="96">
        <f t="shared" si="0"/>
        <v>-17892448.10668388</v>
      </c>
      <c r="D11" s="93">
        <f>'Adjustments - restating'!D11+'Adjustments - Pro Forma'!D11</f>
        <v>0</v>
      </c>
      <c r="E11" s="93">
        <f>'Adjustments - restating'!E11+'Adjustments - Pro Forma'!E11</f>
        <v>0</v>
      </c>
      <c r="F11" s="93">
        <f>'Adjustments - restating'!F11+'Adjustments - Pro Forma'!F11</f>
        <v>0</v>
      </c>
      <c r="G11" s="93">
        <f>'Adjustments - restating'!G11+'Adjustments - Pro Forma'!G11</f>
        <v>0</v>
      </c>
      <c r="H11" s="93">
        <f>'Adjustments - restating'!H11+'Adjustments - Pro Forma'!H11</f>
        <v>-8233861.8315951927</v>
      </c>
      <c r="I11" s="93">
        <f>'Adjustments - restating'!I11+'Adjustments - Pro Forma'!I11</f>
        <v>107543</v>
      </c>
      <c r="J11" s="93">
        <f>'Adjustments - restating'!J11+'Adjustments - Pro Forma'!J11</f>
        <v>1007573.5681837318</v>
      </c>
      <c r="K11" s="93">
        <f>'Adjustments - restating'!K11+'Adjustments - Pro Forma'!K11</f>
        <v>0</v>
      </c>
      <c r="L11" s="93">
        <f>'Adjustments - restating'!L11+'Adjustments - Pro Forma'!L11</f>
        <v>0</v>
      </c>
      <c r="M11" s="93">
        <v>0</v>
      </c>
      <c r="N11" s="93">
        <f>'Adjustments - restating'!N11+'Adjustments - Pro Forma'!N11</f>
        <v>0</v>
      </c>
      <c r="O11" s="93">
        <f>'Adjustments - restating'!O11+'Adjustments - Pro Forma'!O11</f>
        <v>0</v>
      </c>
      <c r="P11" s="93">
        <f>'Adjustments - restating'!P11+'Adjustments - Pro Forma'!P11</f>
        <v>0</v>
      </c>
      <c r="Q11" s="93">
        <f>'Adjustments - restating'!Q11+'Adjustments - Pro Forma'!Q11</f>
        <v>-8855002</v>
      </c>
      <c r="R11" s="93">
        <f>'Adjustments - restating'!R11+'Adjustments - Pro Forma'!R11</f>
        <v>0</v>
      </c>
      <c r="S11" s="93">
        <f>'Adjustments - restating'!S11+'Adjustments - Pro Forma'!S11</f>
        <v>0</v>
      </c>
      <c r="T11" s="93">
        <f>'Adjustments - restating'!T11+'Adjustments - Pro Forma'!T11</f>
        <v>0</v>
      </c>
      <c r="U11" s="93">
        <f>'Adjustments - restating'!U11+'Adjustments - Pro Forma'!U11</f>
        <v>0</v>
      </c>
      <c r="V11" s="93">
        <f>'Adjustments - restating'!V11+'Adjustments - Pro Forma'!V11</f>
        <v>0</v>
      </c>
      <c r="W11" s="93">
        <f>'Adjustments - restating'!W11+'Adjustments - Pro Forma'!W11</f>
        <v>0</v>
      </c>
      <c r="X11" s="93">
        <f>'Adjustments - restating'!X11+'Adjustments - Pro Forma'!X11</f>
        <v>0</v>
      </c>
      <c r="Y11" s="93">
        <f>'Adjustments - restating'!Y11+'Adjustments - Pro Forma'!Y11</f>
        <v>0</v>
      </c>
      <c r="Z11" s="93">
        <f>'Adjustments - restating'!AA11+'Adjustments - Pro Forma'!Z11</f>
        <v>0</v>
      </c>
      <c r="AA11" s="93">
        <f>'Adjustments - restating'!AB11+'Adjustments - Pro Forma'!AA11</f>
        <v>1100536.5343977627</v>
      </c>
      <c r="AB11" s="93">
        <f>'Adjustments - restating'!AB11+'Adjustments - Pro Forma'!AB11</f>
        <v>0</v>
      </c>
      <c r="AC11" s="93">
        <f>'Adjustments - restating'!AD11+'Adjustments - Pro Forma'!AC11</f>
        <v>0</v>
      </c>
      <c r="AD11" s="93">
        <f>'Adjustments - restating'!AD11+'Adjustments - Pro Forma'!AD11</f>
        <v>0</v>
      </c>
      <c r="AE11" s="93">
        <f>'Adjustments - restating'!AE11+'Adjustments - Pro Forma'!AE11</f>
        <v>0</v>
      </c>
      <c r="AF11" s="93">
        <f>'Adjustments - restating'!AF11+'Adjustments - Pro Forma'!AF11</f>
        <v>0</v>
      </c>
      <c r="AG11" s="93">
        <f>'Adjustments - restating'!AG11+'Adjustments - Pro Forma'!AG11</f>
        <v>0</v>
      </c>
      <c r="AH11" s="93">
        <f>'Adjustments - restating'!AH11+'Adjustments - Pro Forma'!AH11</f>
        <v>0</v>
      </c>
      <c r="AI11" s="93">
        <f>'Adjustments - restating'!AI11+'Adjustments - Pro Forma'!AI11</f>
        <v>0</v>
      </c>
      <c r="AJ11" s="93">
        <f>'Adjustments - restating'!AJ11+'Adjustments - Pro Forma'!AJ11</f>
        <v>0</v>
      </c>
      <c r="AK11" s="93">
        <f>'Adjustments - restating'!AK11+'Adjustments - Pro Forma'!AK11</f>
        <v>0</v>
      </c>
      <c r="AL11" s="93">
        <f>'Adjustments - restating'!AL11+'Adjustments - Pro Forma'!AL11</f>
        <v>0</v>
      </c>
      <c r="AM11" s="93">
        <f>'Adjustments - restating'!AM11+'Adjustments - Pro Forma'!AL11</f>
        <v>0</v>
      </c>
      <c r="AN11" s="93">
        <f>'Adjustments - restating'!AN11+'Adjustments - Pro Forma'!AN11</f>
        <v>0</v>
      </c>
      <c r="AO11" s="93">
        <f>'Adjustments - restating'!AO11+'Adjustments - Pro Forma'!AO11</f>
        <v>0</v>
      </c>
      <c r="AP11" s="93">
        <v>0</v>
      </c>
      <c r="AQ11" s="93">
        <f>'Adjustments - restating'!AQ11+'Adjustments - Pro Forma'!AQ11</f>
        <v>0</v>
      </c>
      <c r="AR11" s="93">
        <f>'Adjustments - restating'!AS11+'Adjustments - Pro Forma'!AS11</f>
        <v>0</v>
      </c>
      <c r="AS11" s="93">
        <f>'Adjustments - restating'!AR11+'Adjustments - Pro Forma'!AR11</f>
        <v>0</v>
      </c>
      <c r="AT11" s="93">
        <f>'Adjustments - restating'!AT11+'Adjustments - Pro Forma'!AT11</f>
        <v>0</v>
      </c>
      <c r="AU11" s="93">
        <f>'Adjustments - restating'!AU11+'Adjustments - Pro Forma'!AU11</f>
        <v>0</v>
      </c>
      <c r="AV11" s="93">
        <f>'Adjustments - restating'!AV11+'Adjustments - Pro Forma'!AV11</f>
        <v>0</v>
      </c>
      <c r="AW11" s="93">
        <f>'Adjustments - restating'!AW11+'Adjustments - Pro Forma'!AW11</f>
        <v>-3000000</v>
      </c>
      <c r="AX11" s="93">
        <f>'Adjustments - restating'!AY11+'Adjustments - Pro Forma'!AN11</f>
        <v>0</v>
      </c>
      <c r="AY11" s="93">
        <f>'Adjustments - restating'!AY11+'Adjustments - Pro Forma'!AY11</f>
        <v>0</v>
      </c>
      <c r="AZ11" s="93">
        <f>'Adjustments - restating'!AZ11+'Adjustments - Pro Forma'!AZ11</f>
        <v>0</v>
      </c>
      <c r="BA11" s="93">
        <f>'Adjustments - restating'!BA11+'Adjustments - Pro Forma'!BA11</f>
        <v>-19237.377670185408</v>
      </c>
      <c r="BB11" s="93"/>
      <c r="CX11" s="963"/>
    </row>
    <row r="12" spans="1:102">
      <c r="A12" s="78">
        <v>5</v>
      </c>
      <c r="B12" s="92" t="s">
        <v>24</v>
      </c>
      <c r="C12" s="964">
        <f>SUM(C8:C11)</f>
        <v>-9361612.9254779592</v>
      </c>
      <c r="D12" s="95">
        <f>SUM(D8:D11)</f>
        <v>3177486</v>
      </c>
      <c r="E12" s="95">
        <f>SUM(E8:E11)</f>
        <v>10192824</v>
      </c>
      <c r="F12" s="95">
        <f>SUM(F8:F11)</f>
        <v>33183479</v>
      </c>
      <c r="G12" s="95">
        <f t="shared" ref="G12:L12" si="1">SUM(G8:G11)</f>
        <v>0</v>
      </c>
      <c r="H12" s="95">
        <f t="shared" si="1"/>
        <v>-8233861.8315951927</v>
      </c>
      <c r="I12" s="95">
        <f t="shared" si="1"/>
        <v>107543</v>
      </c>
      <c r="J12" s="95">
        <f t="shared" ref="J12" si="2">SUM(J8:J11)</f>
        <v>1007573.5681837318</v>
      </c>
      <c r="K12" s="95">
        <f t="shared" si="1"/>
        <v>0</v>
      </c>
      <c r="L12" s="95">
        <f t="shared" si="1"/>
        <v>0</v>
      </c>
      <c r="M12" s="95">
        <v>0</v>
      </c>
      <c r="N12" s="965">
        <v>0</v>
      </c>
      <c r="O12" s="95">
        <f>SUM(O8:O11)</f>
        <v>0</v>
      </c>
      <c r="P12" s="95">
        <f>SUM(P8:P11)</f>
        <v>0</v>
      </c>
      <c r="Q12" s="95">
        <f>SUM(Q8:Q11)</f>
        <v>-8855002</v>
      </c>
      <c r="R12" s="965">
        <v>0</v>
      </c>
      <c r="S12" s="965">
        <v>0</v>
      </c>
      <c r="T12" s="965">
        <v>0</v>
      </c>
      <c r="U12" s="965">
        <v>0</v>
      </c>
      <c r="V12" s="965">
        <v>0</v>
      </c>
      <c r="W12" s="965">
        <v>0</v>
      </c>
      <c r="X12" s="965">
        <v>0</v>
      </c>
      <c r="Y12" s="95">
        <f>SUM(Y8:Y11)</f>
        <v>941247.92596056196</v>
      </c>
      <c r="Z12" s="95">
        <f>SUM(Z8:Z11)</f>
        <v>-38315007.805077359</v>
      </c>
      <c r="AA12" s="95">
        <f>SUM(AA8:AA11)</f>
        <v>1100536.5343977627</v>
      </c>
      <c r="AB12" s="95">
        <f t="shared" ref="AB12" si="3">SUM(AB8:AB11)</f>
        <v>0</v>
      </c>
      <c r="AC12" s="95">
        <f>SUM(AC8:AC11)</f>
        <v>0</v>
      </c>
      <c r="AD12" s="95">
        <f t="shared" ref="AD12:AX12" si="4">SUM(AD8:AD11)</f>
        <v>0</v>
      </c>
      <c r="AE12" s="95">
        <f t="shared" si="4"/>
        <v>0</v>
      </c>
      <c r="AF12" s="95">
        <f t="shared" ref="AF12:AG12" si="5">SUM(AF8:AF11)</f>
        <v>0</v>
      </c>
      <c r="AG12" s="95">
        <f t="shared" si="5"/>
        <v>0</v>
      </c>
      <c r="AH12" s="95">
        <f t="shared" si="4"/>
        <v>0</v>
      </c>
      <c r="AI12" s="95">
        <f t="shared" si="4"/>
        <v>0</v>
      </c>
      <c r="AJ12" s="95">
        <f t="shared" si="4"/>
        <v>0</v>
      </c>
      <c r="AK12" s="95">
        <f t="shared" si="4"/>
        <v>0</v>
      </c>
      <c r="AL12" s="95">
        <f t="shared" ref="AL12" si="6">SUM(AL8:AL11)</f>
        <v>0</v>
      </c>
      <c r="AM12" s="95">
        <f t="shared" si="4"/>
        <v>0</v>
      </c>
      <c r="AN12" s="95">
        <f>SUM(AN8:AN11)</f>
        <v>0</v>
      </c>
      <c r="AO12" s="95">
        <f t="shared" si="4"/>
        <v>0</v>
      </c>
      <c r="AP12" s="95">
        <f t="shared" si="4"/>
        <v>0</v>
      </c>
      <c r="AQ12" s="95">
        <f t="shared" si="4"/>
        <v>0</v>
      </c>
      <c r="AR12" s="95">
        <f t="shared" si="4"/>
        <v>0</v>
      </c>
      <c r="AS12" s="964">
        <f>SUM(AS8:AS11)</f>
        <v>0</v>
      </c>
      <c r="AT12" s="95">
        <f t="shared" si="4"/>
        <v>0</v>
      </c>
      <c r="AU12" s="95">
        <f>SUM(AU8:AU11)</f>
        <v>0</v>
      </c>
      <c r="AV12" s="95">
        <f t="shared" si="4"/>
        <v>0</v>
      </c>
      <c r="AW12" s="95">
        <f t="shared" si="4"/>
        <v>-3000000</v>
      </c>
      <c r="AX12" s="95">
        <f t="shared" si="4"/>
        <v>0</v>
      </c>
      <c r="AY12" s="95">
        <f>SUM(AY8:AY11)</f>
        <v>0</v>
      </c>
      <c r="AZ12" s="95">
        <f t="shared" ref="AZ12:BA12" si="7">SUM(AZ8:AZ11)</f>
        <v>0</v>
      </c>
      <c r="BA12" s="95">
        <f t="shared" si="7"/>
        <v>-668431.31734746858</v>
      </c>
      <c r="BB12" s="101"/>
      <c r="CX12" s="963"/>
    </row>
    <row r="13" spans="1:102">
      <c r="A13" s="78">
        <v>6</v>
      </c>
      <c r="B13" s="80"/>
      <c r="C13" s="962"/>
      <c r="D13" s="93"/>
      <c r="E13" s="93"/>
      <c r="F13" s="93">
        <v>0</v>
      </c>
      <c r="G13" s="93"/>
      <c r="H13" s="93"/>
      <c r="I13" s="93"/>
      <c r="J13" s="93"/>
      <c r="K13" s="93"/>
      <c r="L13" s="93"/>
      <c r="M13" s="93"/>
      <c r="N13" s="93"/>
      <c r="O13" s="93"/>
      <c r="P13" s="93"/>
      <c r="Q13" s="93"/>
      <c r="R13" s="93"/>
      <c r="S13" s="93"/>
      <c r="T13" s="93"/>
      <c r="U13" s="93"/>
      <c r="V13" s="93"/>
      <c r="W13" s="93"/>
      <c r="X13" s="93"/>
      <c r="Y13" s="93"/>
      <c r="Z13" s="93"/>
      <c r="AA13" s="93"/>
      <c r="AD13" s="93"/>
      <c r="AE13" s="93"/>
      <c r="AF13" s="93"/>
      <c r="AG13" s="93"/>
      <c r="AH13" s="93"/>
      <c r="AI13" s="93"/>
      <c r="AJ13" s="93"/>
      <c r="AK13" s="93"/>
      <c r="AL13" s="93"/>
      <c r="AM13" s="93"/>
      <c r="AN13" s="93"/>
      <c r="AO13" s="93"/>
      <c r="AP13" s="93"/>
      <c r="AQ13" s="93"/>
      <c r="AR13" s="93"/>
      <c r="AS13" s="93"/>
      <c r="AT13" s="93"/>
      <c r="AU13" s="93"/>
      <c r="AV13" s="93"/>
      <c r="AW13" s="93"/>
      <c r="AX13" s="96"/>
      <c r="CX13" s="963"/>
    </row>
    <row r="14" spans="1:102">
      <c r="A14" s="78">
        <v>7</v>
      </c>
      <c r="B14" s="92" t="s">
        <v>25</v>
      </c>
      <c r="C14" s="962"/>
      <c r="D14" s="93"/>
      <c r="E14" s="93"/>
      <c r="F14" s="93">
        <v>0</v>
      </c>
      <c r="G14" s="93"/>
      <c r="H14" s="93"/>
      <c r="I14" s="93"/>
      <c r="J14" s="93"/>
      <c r="K14" s="93"/>
      <c r="L14" s="93"/>
      <c r="M14" s="93"/>
      <c r="N14" s="93"/>
      <c r="O14" s="93"/>
      <c r="P14" s="93"/>
      <c r="Q14" s="93"/>
      <c r="R14" s="93"/>
      <c r="S14" s="93"/>
      <c r="T14" s="93"/>
      <c r="U14" s="93"/>
      <c r="V14" s="93"/>
      <c r="W14" s="93"/>
      <c r="X14" s="93"/>
      <c r="Y14" s="93"/>
      <c r="Z14" s="93"/>
      <c r="AA14" s="93"/>
      <c r="AD14" s="93"/>
      <c r="AE14" s="93"/>
      <c r="AF14" s="93"/>
      <c r="AG14" s="93"/>
      <c r="AH14" s="93"/>
      <c r="AI14" s="93"/>
      <c r="AJ14" s="93"/>
      <c r="AK14" s="93"/>
      <c r="AL14" s="93"/>
      <c r="AM14" s="93"/>
      <c r="AN14" s="93"/>
      <c r="AO14" s="93"/>
      <c r="AP14" s="93"/>
      <c r="AQ14" s="93"/>
      <c r="AR14" s="93"/>
      <c r="AS14" s="93"/>
      <c r="AT14" s="93"/>
      <c r="AU14" s="93"/>
      <c r="AV14" s="93"/>
      <c r="AW14" s="93"/>
      <c r="AX14" s="96"/>
      <c r="CX14" s="963"/>
    </row>
    <row r="15" spans="1:102">
      <c r="A15" s="78">
        <v>8</v>
      </c>
      <c r="B15" s="80" t="s">
        <v>26</v>
      </c>
      <c r="C15" s="96">
        <f>SUM(D15:BA15)</f>
        <v>672470.68690117891</v>
      </c>
      <c r="D15" s="93">
        <f>'Adjustments - restating'!D15+'Adjustments - Pro Forma'!D15</f>
        <v>0</v>
      </c>
      <c r="E15" s="93">
        <f>'Adjustments - restating'!E15+'Adjustments - Pro Forma'!E15</f>
        <v>0</v>
      </c>
      <c r="F15" s="93">
        <f>'Adjustments - restating'!F15+'Adjustments - Pro Forma'!F15</f>
        <v>0</v>
      </c>
      <c r="G15" s="93">
        <f>'Adjustments - restating'!G15+'Adjustments - Pro Forma'!G15</f>
        <v>0</v>
      </c>
      <c r="H15" s="93">
        <f>'Adjustments - restating'!H15+'Adjustments - Pro Forma'!H15</f>
        <v>0</v>
      </c>
      <c r="I15" s="93">
        <f>'Adjustments - restating'!I15+'Adjustments - Pro Forma'!I15</f>
        <v>0</v>
      </c>
      <c r="J15" s="93">
        <f>'Adjustments - restating'!J15+'Adjustments - Pro Forma'!J15</f>
        <v>0</v>
      </c>
      <c r="K15" s="93">
        <f>'Adjustments - restating'!K15+'Adjustments - Pro Forma'!K15</f>
        <v>0</v>
      </c>
      <c r="L15" s="93">
        <f>'Adjustments - restating'!L15+'Adjustments - Pro Forma'!L15</f>
        <v>-85548.268664022442</v>
      </c>
      <c r="M15" s="93">
        <f>'Adjustments - restating'!M15+'Adjustments - Pro Forma'!M15</f>
        <v>0</v>
      </c>
      <c r="N15" s="93">
        <f>'Adjustments - restating'!N15+'Adjustments - Pro Forma'!N15</f>
        <v>0</v>
      </c>
      <c r="O15" s="93">
        <f>'Adjustments - restating'!O15+'Adjustments - Pro Forma'!O15</f>
        <v>46305.2841668291</v>
      </c>
      <c r="P15" s="93">
        <f>'Adjustments - restating'!P15+'Adjustments - Pro Forma'!P15</f>
        <v>0</v>
      </c>
      <c r="Q15" s="93">
        <f>'Adjustments - restating'!Q15+'Adjustments - Pro Forma'!Q15</f>
        <v>0</v>
      </c>
      <c r="R15" s="93">
        <f>'Adjustments - restating'!R15+'Adjustments - Pro Forma'!R15</f>
        <v>0</v>
      </c>
      <c r="S15" s="93">
        <f>'Adjustments - restating'!S15+'Adjustments - Pro Forma'!S15</f>
        <v>0</v>
      </c>
      <c r="T15" s="93">
        <f>'Adjustments - restating'!T15+'Adjustments - Pro Forma'!T15</f>
        <v>0</v>
      </c>
      <c r="U15" s="93">
        <f>'Adjustments - restating'!U15+'Adjustments - Pro Forma'!U15</f>
        <v>0</v>
      </c>
      <c r="V15" s="93">
        <f>'Adjustments - restating'!V15+'Adjustments - Pro Forma'!V15</f>
        <v>0</v>
      </c>
      <c r="W15" s="93">
        <f>'Adjustments - restating'!W15+'Adjustments - Pro Forma'!W15</f>
        <v>0</v>
      </c>
      <c r="X15" s="93">
        <f>'Adjustments - restating'!X15+'Adjustments - Pro Forma'!X15</f>
        <v>0</v>
      </c>
      <c r="Y15" s="93">
        <f>'Adjustments - restating'!Y15+'Adjustments - Pro Forma'!Y15</f>
        <v>-1593220.1869470084</v>
      </c>
      <c r="Z15" s="93">
        <f>'Adjustments - restating'!AA15+'Adjustments - Pro Forma'!Z15</f>
        <v>3284815.76131556</v>
      </c>
      <c r="AA15" s="93">
        <f>'Adjustments - restating'!AB15+'Adjustments - Pro Forma'!AA15</f>
        <v>0</v>
      </c>
      <c r="AB15" s="93">
        <f>'Adjustments - restating'!AB15+'Adjustments - Pro Forma'!AB15</f>
        <v>0</v>
      </c>
      <c r="AC15" s="93">
        <f>'Adjustments - restating'!AD15+'Adjustments - Pro Forma'!AC15</f>
        <v>0</v>
      </c>
      <c r="AD15" s="93">
        <f>'Adjustments - restating'!AD15+'Adjustments - Pro Forma'!AD15</f>
        <v>0</v>
      </c>
      <c r="AE15" s="93">
        <f>'Adjustments - restating'!AE15+'Adjustments - Pro Forma'!AE15</f>
        <v>0</v>
      </c>
      <c r="AF15" s="93">
        <f>'Adjustments - restating'!AF15+'Adjustments - Pro Forma'!AF15</f>
        <v>0</v>
      </c>
      <c r="AG15" s="93">
        <f>'Adjustments - restating'!AG15+'Adjustments - Pro Forma'!AG15</f>
        <v>0</v>
      </c>
      <c r="AH15" s="93">
        <f>'Adjustments - restating'!AH15+'Adjustments - Pro Forma'!AH15</f>
        <v>0</v>
      </c>
      <c r="AI15" s="93">
        <f>'Adjustments - restating'!AI15+'Adjustments - Pro Forma'!AI15</f>
        <v>0</v>
      </c>
      <c r="AJ15" s="93">
        <f>'Adjustments - restating'!AJ15+'Adjustments - Pro Forma'!AJ15</f>
        <v>0</v>
      </c>
      <c r="AK15" s="93">
        <f>'Adjustments - restating'!AK15+'Adjustments - Pro Forma'!AK15</f>
        <v>0</v>
      </c>
      <c r="AL15" s="93">
        <f>'Adjustments - restating'!AL15+'Adjustments - Pro Forma'!AL15</f>
        <v>0</v>
      </c>
      <c r="AM15" s="93">
        <f>'Adjustments - restating'!AM15+'Adjustments - Pro Forma'!AL15</f>
        <v>0</v>
      </c>
      <c r="AN15" s="93">
        <f>'Adjustments - restating'!AN15+'Adjustments - Pro Forma'!AN15</f>
        <v>0</v>
      </c>
      <c r="AO15" s="93">
        <f>'Adjustments - restating'!AO15+'Adjustments - Pro Forma'!AO15</f>
        <v>0</v>
      </c>
      <c r="AP15" s="93">
        <f>'Adjustments - restating'!AP15+'Adjustments - Pro Forma'!AP15</f>
        <v>0</v>
      </c>
      <c r="AQ15" s="93">
        <f>'Adjustments - restating'!AQ15+'Adjustments - Pro Forma'!AQ15</f>
        <v>0</v>
      </c>
      <c r="AR15" s="93">
        <f>'Adjustments - restating'!AS15+'Adjustments - Pro Forma'!AS15</f>
        <v>0</v>
      </c>
      <c r="AS15" s="93">
        <f>'Adjustments - restating'!AR15+'Adjustments - Pro Forma'!AR15</f>
        <v>0</v>
      </c>
      <c r="AT15" s="93">
        <f>'Adjustments - restating'!AT15+'Adjustments - Pro Forma'!AT15</f>
        <v>0</v>
      </c>
      <c r="AU15" s="93">
        <f>'Adjustments - restating'!AU15+'Adjustments - Pro Forma'!AU15</f>
        <v>0</v>
      </c>
      <c r="AV15" s="93">
        <f>'Adjustments - restating'!AV15+'Adjustments - Pro Forma'!AV15</f>
        <v>0</v>
      </c>
      <c r="AW15" s="93">
        <f>'Adjustments - restating'!AX15+'Adjustments - Pro Forma'!AX15</f>
        <v>0</v>
      </c>
      <c r="AX15" s="93">
        <f>'Adjustments - restating'!AY15+'Adjustments - Pro Forma'!AY15</f>
        <v>0</v>
      </c>
      <c r="AY15" s="93">
        <f>'Adjustments - restating'!AY15+'Adjustments - Pro Forma'!AY15</f>
        <v>0</v>
      </c>
      <c r="AZ15" s="93">
        <f>'Adjustments - restating'!AZ15+'Adjustments - Pro Forma'!AZ15</f>
        <v>-230396.0460892538</v>
      </c>
      <c r="BA15" s="93">
        <f>'Adjustments - restating'!BA15+'Adjustments - Pro Forma'!BA15</f>
        <v>-749485.8568809256</v>
      </c>
      <c r="BB15" s="93"/>
      <c r="CX15" s="963"/>
    </row>
    <row r="16" spans="1:102">
      <c r="A16" s="78">
        <v>9</v>
      </c>
      <c r="B16" s="80" t="s">
        <v>27</v>
      </c>
      <c r="C16" s="96">
        <f t="shared" ref="C16:C24" si="8">SUM(D16:BA16)</f>
        <v>0</v>
      </c>
      <c r="D16" s="93">
        <f>'Adjustments - restating'!D16+'Adjustments - Pro Forma'!D16</f>
        <v>0</v>
      </c>
      <c r="E16" s="93">
        <f>'Adjustments - restating'!E16+'Adjustments - Pro Forma'!E16</f>
        <v>0</v>
      </c>
      <c r="F16" s="93">
        <f>'Adjustments - restating'!F16+'Adjustments - Pro Forma'!F16</f>
        <v>0</v>
      </c>
      <c r="G16" s="93">
        <f>'Adjustments - restating'!G16+'Adjustments - Pro Forma'!G16</f>
        <v>0</v>
      </c>
      <c r="H16" s="93">
        <f>'Adjustments - restating'!H16+'Adjustments - Pro Forma'!H16</f>
        <v>0</v>
      </c>
      <c r="I16" s="93">
        <f>'Adjustments - restating'!I16+'Adjustments - Pro Forma'!I16</f>
        <v>0</v>
      </c>
      <c r="J16" s="93">
        <f>'Adjustments - restating'!J16+'Adjustments - Pro Forma'!J16</f>
        <v>0</v>
      </c>
      <c r="K16" s="93">
        <f>'Adjustments - restating'!K16+'Adjustments - Pro Forma'!K16</f>
        <v>0</v>
      </c>
      <c r="L16" s="93">
        <f>'Adjustments - restating'!L16+'Adjustments - Pro Forma'!L16</f>
        <v>0</v>
      </c>
      <c r="M16" s="93">
        <f>'Adjustments - restating'!M16+'Adjustments - Pro Forma'!M16</f>
        <v>0</v>
      </c>
      <c r="N16" s="93">
        <f>'Adjustments - restating'!N16+'Adjustments - Pro Forma'!N16</f>
        <v>0</v>
      </c>
      <c r="P16" s="93">
        <f>'Adjustments - restating'!P16+'Adjustments - Pro Forma'!P16</f>
        <v>0</v>
      </c>
      <c r="Q16" s="93">
        <f>'Adjustments - restating'!Q16+'Adjustments - Pro Forma'!Q16</f>
        <v>0</v>
      </c>
      <c r="R16" s="93">
        <f>'Adjustments - restating'!R16+'Adjustments - Pro Forma'!R16</f>
        <v>0</v>
      </c>
      <c r="S16" s="93">
        <f>'Adjustments - restating'!S16+'Adjustments - Pro Forma'!S16</f>
        <v>0</v>
      </c>
      <c r="T16" s="93">
        <f>'Adjustments - restating'!T16+'Adjustments - Pro Forma'!T16</f>
        <v>0</v>
      </c>
      <c r="U16" s="93">
        <f>'Adjustments - restating'!U16+'Adjustments - Pro Forma'!U16</f>
        <v>0</v>
      </c>
      <c r="V16" s="93">
        <f>'Adjustments - restating'!V16+'Adjustments - Pro Forma'!V16</f>
        <v>0</v>
      </c>
      <c r="W16" s="93">
        <f>'Adjustments - restating'!W16+'Adjustments - Pro Forma'!W16</f>
        <v>0</v>
      </c>
      <c r="X16" s="93">
        <f>'Adjustments - restating'!X16+'Adjustments - Pro Forma'!X16</f>
        <v>0</v>
      </c>
      <c r="Y16" s="97">
        <f>'Adjustments - restating'!Y16+'Adjustments - Pro Forma'!Y16</f>
        <v>0</v>
      </c>
      <c r="Z16" s="93">
        <f>'Adjustments - restating'!AA16+'Adjustments - Pro Forma'!Z16</f>
        <v>0</v>
      </c>
      <c r="AA16" s="93">
        <f>'Adjustments - restating'!AB16+'Adjustments - Pro Forma'!AA16</f>
        <v>0</v>
      </c>
      <c r="AB16" s="93">
        <f>'Adjustments - restating'!AB16+'Adjustments - Pro Forma'!AB16</f>
        <v>0</v>
      </c>
      <c r="AC16" s="93">
        <f>'Adjustments - restating'!AD16+'Adjustments - Pro Forma'!AC16</f>
        <v>0</v>
      </c>
      <c r="AD16" s="93">
        <f>'Adjustments - restating'!AD16+'Adjustments - Pro Forma'!AD16</f>
        <v>0</v>
      </c>
      <c r="AE16" s="93">
        <f>'Adjustments - restating'!AE16+'Adjustments - Pro Forma'!AE16</f>
        <v>0</v>
      </c>
      <c r="AF16" s="93">
        <f>'Adjustments - restating'!AF16+'Adjustments - Pro Forma'!AF16</f>
        <v>0</v>
      </c>
      <c r="AG16" s="93">
        <f>'Adjustments - restating'!AG16+'Adjustments - Pro Forma'!AG16</f>
        <v>0</v>
      </c>
      <c r="AH16" s="93">
        <f>'Adjustments - restating'!AH16+'Adjustments - Pro Forma'!AH16</f>
        <v>0</v>
      </c>
      <c r="AI16" s="93">
        <f>'Adjustments - restating'!AI16+'Adjustments - Pro Forma'!AI16</f>
        <v>0</v>
      </c>
      <c r="AJ16" s="93">
        <f>'Adjustments - restating'!AJ16+'Adjustments - Pro Forma'!AJ16</f>
        <v>0</v>
      </c>
      <c r="AK16" s="93">
        <f>'Adjustments - restating'!AK16+'Adjustments - Pro Forma'!AK16</f>
        <v>0</v>
      </c>
      <c r="AL16" s="93">
        <f>'Adjustments - restating'!AL16+'Adjustments - Pro Forma'!AL16</f>
        <v>0</v>
      </c>
      <c r="AM16" s="93">
        <f>'Adjustments - restating'!AM16+'Adjustments - Pro Forma'!AL16</f>
        <v>0</v>
      </c>
      <c r="AN16" s="93">
        <f>'Adjustments - restating'!AN16+'Adjustments - Pro Forma'!AN16</f>
        <v>0</v>
      </c>
      <c r="AO16" s="93">
        <f>'Adjustments - restating'!AO16+'Adjustments - Pro Forma'!AO16</f>
        <v>0</v>
      </c>
      <c r="AP16" s="93">
        <f>'Adjustments - restating'!AP16+'Adjustments - Pro Forma'!AP16</f>
        <v>0</v>
      </c>
      <c r="AQ16" s="93">
        <f>'Adjustments - restating'!AQ16+'Adjustments - Pro Forma'!AQ16</f>
        <v>0</v>
      </c>
      <c r="AR16" s="93">
        <f>'Adjustments - restating'!AS16+'Adjustments - Pro Forma'!AS16</f>
        <v>0</v>
      </c>
      <c r="AS16" s="93">
        <f>'Adjustments - restating'!AR16+'Adjustments - Pro Forma'!AR16</f>
        <v>0</v>
      </c>
      <c r="AT16" s="93">
        <f>'Adjustments - restating'!AT16+'Adjustments - Pro Forma'!AT16</f>
        <v>0</v>
      </c>
      <c r="AU16" s="93">
        <f>'Adjustments - restating'!AU16+'Adjustments - Pro Forma'!AU16</f>
        <v>0</v>
      </c>
      <c r="AV16" s="93">
        <f>'Adjustments - restating'!AV16+'Adjustments - Pro Forma'!AV16</f>
        <v>0</v>
      </c>
      <c r="AW16" s="93">
        <f>'Adjustments - restating'!AX16+'Adjustments - Pro Forma'!AX16</f>
        <v>0</v>
      </c>
      <c r="AX16" s="93">
        <f>'Adjustments - restating'!AY16+'Adjustments - Pro Forma'!AY16</f>
        <v>0</v>
      </c>
      <c r="AY16" s="93">
        <f>'Adjustments - restating'!AY16+'Adjustments - Pro Forma'!AY16</f>
        <v>0</v>
      </c>
      <c r="AZ16" s="93">
        <f>'Adjustments - restating'!AZ16+'Adjustments - Pro Forma'!AZ16</f>
        <v>0</v>
      </c>
      <c r="BA16" s="93">
        <f>'Adjustments - restating'!BA16+'Adjustments - Pro Forma'!BA16</f>
        <v>0</v>
      </c>
      <c r="BB16" s="93"/>
      <c r="CX16" s="963"/>
    </row>
    <row r="17" spans="1:102">
      <c r="A17" s="78">
        <v>10</v>
      </c>
      <c r="B17" s="80" t="s">
        <v>28</v>
      </c>
      <c r="C17" s="96">
        <f t="shared" si="8"/>
        <v>-239013.82293037884</v>
      </c>
      <c r="D17" s="93">
        <f>'Adjustments - restating'!D17+'Adjustments - Pro Forma'!D17</f>
        <v>0</v>
      </c>
      <c r="E17" s="93">
        <f>'Adjustments - restating'!E17+'Adjustments - Pro Forma'!E17</f>
        <v>0</v>
      </c>
      <c r="F17" s="93">
        <f>'Adjustments - restating'!F17+'Adjustments - Pro Forma'!F17</f>
        <v>0</v>
      </c>
      <c r="G17" s="93">
        <f>'Adjustments - restating'!G17+'Adjustments - Pro Forma'!G17</f>
        <v>0</v>
      </c>
      <c r="H17" s="93">
        <f>'Adjustments - restating'!H17+'Adjustments - Pro Forma'!H17</f>
        <v>0</v>
      </c>
      <c r="I17" s="93">
        <f>'Adjustments - restating'!I17+'Adjustments - Pro Forma'!I17</f>
        <v>0</v>
      </c>
      <c r="J17" s="93">
        <f>'Adjustments - restating'!J17+'Adjustments - Pro Forma'!J17</f>
        <v>0</v>
      </c>
      <c r="K17" s="93">
        <f>'Adjustments - restating'!K17+'Adjustments - Pro Forma'!K17</f>
        <v>0</v>
      </c>
      <c r="L17" s="93">
        <f>'Adjustments - restating'!L17+'Adjustments - Pro Forma'!L17</f>
        <v>-37506.073151554752</v>
      </c>
      <c r="M17" s="93">
        <f>'Adjustments - restating'!M17+'Adjustments - Pro Forma'!M17</f>
        <v>0</v>
      </c>
      <c r="N17" s="93">
        <f>'Adjustments - restating'!N17+'Adjustments - Pro Forma'!N17</f>
        <v>0</v>
      </c>
      <c r="O17" s="93">
        <f>'Adjustments - restating'!O17+'Adjustments - Pro Forma'!O16</f>
        <v>15535.292606293089</v>
      </c>
      <c r="P17" s="93">
        <f>'Adjustments - restating'!P17+'Adjustments - Pro Forma'!P17</f>
        <v>0</v>
      </c>
      <c r="Q17" s="93">
        <f>'Adjustments - restating'!Q17+'Adjustments - Pro Forma'!Q17</f>
        <v>0</v>
      </c>
      <c r="R17" s="93">
        <f>'Adjustments - restating'!R17+'Adjustments - Pro Forma'!R17</f>
        <v>0</v>
      </c>
      <c r="S17" s="93">
        <f>'Adjustments - restating'!S17+'Adjustments - Pro Forma'!S17</f>
        <v>0</v>
      </c>
      <c r="T17" s="93">
        <f>'Adjustments - restating'!T17+'Adjustments - Pro Forma'!T17</f>
        <v>0</v>
      </c>
      <c r="U17" s="93">
        <f>'Adjustments - restating'!U17+'Adjustments - Pro Forma'!U17</f>
        <v>0</v>
      </c>
      <c r="V17" s="93">
        <f>'Adjustments - restating'!V17+'Adjustments - Pro Forma'!V17</f>
        <v>0</v>
      </c>
      <c r="W17" s="93">
        <f>'Adjustments - restating'!W17+'Adjustments - Pro Forma'!W17</f>
        <v>0</v>
      </c>
      <c r="X17" s="93">
        <f>'Adjustments - restating'!X17+'Adjustments - Pro Forma'!X17</f>
        <v>0</v>
      </c>
      <c r="Y17" s="93">
        <f>'Adjustments - restating'!Y17+'Adjustments - Pro Forma'!Y17</f>
        <v>0</v>
      </c>
      <c r="Z17" s="93">
        <f>'Adjustments - restating'!AA17+'Adjustments - Pro Forma'!Z17</f>
        <v>0</v>
      </c>
      <c r="AA17" s="93">
        <f>'Adjustments - restating'!AB17+'Adjustments - Pro Forma'!AA17</f>
        <v>0</v>
      </c>
      <c r="AB17" s="93">
        <f>'Adjustments - restating'!AB17+'Adjustments - Pro Forma'!AB17</f>
        <v>0</v>
      </c>
      <c r="AC17" s="93">
        <f>'Adjustments - restating'!AD17+'Adjustments - Pro Forma'!AC17</f>
        <v>0</v>
      </c>
      <c r="AD17" s="93">
        <f>'Adjustments - restating'!AD17+'Adjustments - Pro Forma'!AD17</f>
        <v>0</v>
      </c>
      <c r="AE17" s="93">
        <f>'Adjustments - restating'!AE17+'Adjustments - Pro Forma'!AE17</f>
        <v>0</v>
      </c>
      <c r="AF17" s="93">
        <f>'Adjustments - restating'!AF17+'Adjustments - Pro Forma'!AF17</f>
        <v>0</v>
      </c>
      <c r="AG17" s="93">
        <f>'Adjustments - restating'!AG17+'Adjustments - Pro Forma'!AG17</f>
        <v>0</v>
      </c>
      <c r="AH17" s="93">
        <f>'Adjustments - restating'!AH17+'Adjustments - Pro Forma'!AH17</f>
        <v>0</v>
      </c>
      <c r="AI17" s="93">
        <f>'Adjustments - restating'!AI17+'Adjustments - Pro Forma'!AI17</f>
        <v>0</v>
      </c>
      <c r="AJ17" s="93">
        <f>'Adjustments - restating'!AJ17+'Adjustments - Pro Forma'!AJ17</f>
        <v>0</v>
      </c>
      <c r="AK17" s="93">
        <f>'Adjustments - restating'!AK17+'Adjustments - Pro Forma'!AK17</f>
        <v>0</v>
      </c>
      <c r="AL17" s="93">
        <f>'Adjustments - restating'!AL17+'Adjustments - Pro Forma'!AL17</f>
        <v>0</v>
      </c>
      <c r="AM17" s="93">
        <f>'Adjustments - restating'!AM17+'Adjustments - Pro Forma'!AL17</f>
        <v>0</v>
      </c>
      <c r="AN17" s="93">
        <f>'Adjustments - restating'!AN17+'Adjustments - Pro Forma'!AN17</f>
        <v>0</v>
      </c>
      <c r="AO17" s="93">
        <f>'Adjustments - restating'!AO17+'Adjustments - Pro Forma'!AO17</f>
        <v>0</v>
      </c>
      <c r="AP17" s="93">
        <f>'Adjustments - restating'!AP17+'Adjustments - Pro Forma'!AP17</f>
        <v>0</v>
      </c>
      <c r="AQ17" s="93">
        <f>'Adjustments - restating'!AQ17+'Adjustments - Pro Forma'!AQ17</f>
        <v>0</v>
      </c>
      <c r="AR17" s="93">
        <f>'Adjustments - restating'!AS17+'Adjustments - Pro Forma'!AS17</f>
        <v>0</v>
      </c>
      <c r="AS17" s="93">
        <f>'Adjustments - restating'!AR17+'Adjustments - Pro Forma'!AR17</f>
        <v>0</v>
      </c>
      <c r="AT17" s="93">
        <f>'Adjustments - restating'!AT17+'Adjustments - Pro Forma'!AT17</f>
        <v>0</v>
      </c>
      <c r="AU17" s="93">
        <f>'Adjustments - restating'!AU17+'Adjustments - Pro Forma'!AU17</f>
        <v>0</v>
      </c>
      <c r="AV17" s="93">
        <f>'Adjustments - restating'!AV17+'Adjustments - Pro Forma'!AV17</f>
        <v>-15030.297271951815</v>
      </c>
      <c r="AW17" s="93">
        <f>'Adjustments - restating'!AX17+'Adjustments - Pro Forma'!AX17</f>
        <v>0</v>
      </c>
      <c r="AX17" s="93">
        <f>'Adjustments - restating'!AX17+'Adjustments - Pro Forma'!AX17</f>
        <v>0</v>
      </c>
      <c r="AY17" s="93">
        <f>'Adjustments - restating'!AY17+'Adjustments - Pro Forma'!AY17</f>
        <v>-92247</v>
      </c>
      <c r="AZ17" s="93">
        <f>'Adjustments - restating'!AZ17+'Adjustments - Pro Forma'!AZ17</f>
        <v>-121903.35511594545</v>
      </c>
      <c r="BA17" s="93">
        <f>'Adjustments - restating'!BA17+'Adjustments - Pro Forma'!BA17</f>
        <v>12137.610002780111</v>
      </c>
      <c r="BB17" s="93"/>
      <c r="CX17" s="963"/>
    </row>
    <row r="18" spans="1:102">
      <c r="A18" s="78">
        <v>11</v>
      </c>
      <c r="B18" s="80" t="s">
        <v>29</v>
      </c>
      <c r="C18" s="96">
        <f t="shared" si="8"/>
        <v>-14751954.348121997</v>
      </c>
      <c r="D18" s="93">
        <f>'Adjustments - restating'!D18+'Adjustments - Pro Forma'!D18</f>
        <v>0</v>
      </c>
      <c r="E18" s="93">
        <f>'Adjustments - restating'!E18+'Adjustments - Pro Forma'!E18</f>
        <v>0</v>
      </c>
      <c r="F18" s="93">
        <f>'Adjustments - restating'!F18+'Adjustments - Pro Forma'!F18</f>
        <v>0</v>
      </c>
      <c r="G18" s="93">
        <f>'Adjustments - restating'!G18+'Adjustments - Pro Forma'!G18</f>
        <v>0</v>
      </c>
      <c r="H18" s="93">
        <f>'Adjustments - restating'!H18+'Adjustments - Pro Forma'!H18</f>
        <v>0</v>
      </c>
      <c r="I18" s="93">
        <f>'Adjustments - restating'!I18+'Adjustments - Pro Forma'!I18</f>
        <v>0</v>
      </c>
      <c r="J18" s="93">
        <f>'Adjustments - restating'!J18+'Adjustments - Pro Forma'!J18</f>
        <v>0</v>
      </c>
      <c r="K18" s="93">
        <f>'Adjustments - restating'!K18+'Adjustments - Pro Forma'!K18</f>
        <v>164468.6597882401</v>
      </c>
      <c r="L18" s="93">
        <f>'Adjustments - restating'!L18+'Adjustments - Pro Forma'!L18</f>
        <v>-44907.966551082856</v>
      </c>
      <c r="M18" s="93">
        <f>'Adjustments - restating'!M18+'Adjustments - Pro Forma'!M18</f>
        <v>0</v>
      </c>
      <c r="N18" s="93">
        <f>'Adjustments - restating'!N18+'Adjustments - Pro Forma'!N18</f>
        <v>0</v>
      </c>
      <c r="O18" s="93">
        <f>'Adjustments - restating'!O18+'Adjustments - Pro Forma'!O18</f>
        <v>-151428.18343313131</v>
      </c>
      <c r="P18" s="93">
        <f>'Adjustments - restating'!P18+'Adjustments - Pro Forma'!P18</f>
        <v>0</v>
      </c>
      <c r="Q18" s="93">
        <f>'Adjustments - restating'!Q18+'Adjustments - Pro Forma'!Q18</f>
        <v>0</v>
      </c>
      <c r="R18" s="93">
        <f>'Adjustments - restating'!R18+'Adjustments - Pro Forma'!R18</f>
        <v>0</v>
      </c>
      <c r="S18" s="93">
        <f>'Adjustments - restating'!S18+'Adjustments - Pro Forma'!S18</f>
        <v>0</v>
      </c>
      <c r="T18" s="93">
        <f>'Adjustments - restating'!T18+'Adjustments - Pro Forma'!T18</f>
        <v>0</v>
      </c>
      <c r="U18" s="93">
        <f>'Adjustments - restating'!U18+'Adjustments - Pro Forma'!U18</f>
        <v>0</v>
      </c>
      <c r="V18" s="93">
        <f>'Adjustments - restating'!V18+'Adjustments - Pro Forma'!V18</f>
        <v>0</v>
      </c>
      <c r="W18" s="93">
        <f>'Adjustments - restating'!W18+'Adjustments - Pro Forma'!W18</f>
        <v>0</v>
      </c>
      <c r="X18" s="93">
        <f>'Adjustments - restating'!X18+'Adjustments - Pro Forma'!X18</f>
        <v>0</v>
      </c>
      <c r="Y18" s="94">
        <f>'Adjustments - restating'!Y18+'Adjustments - Pro Forma'!Y18</f>
        <v>904671.62170808879</v>
      </c>
      <c r="Z18" s="93">
        <f>'Adjustments - restating'!AA18+'Adjustments - Pro Forma'!Z18</f>
        <v>-22536055.102156263</v>
      </c>
      <c r="AA18" s="93">
        <f>'Adjustments - restating'!AA18+'Adjustments - Pro Forma'!AA18</f>
        <v>0</v>
      </c>
      <c r="AB18" s="93">
        <f>'Adjustments - restating'!AB18+'Adjustments - Pro Forma'!AB18</f>
        <v>8774226</v>
      </c>
      <c r="AC18" s="93">
        <f>'Adjustments - restating'!AD18+'Adjustments - Pro Forma'!AC18</f>
        <v>0</v>
      </c>
      <c r="AD18" s="93">
        <f>'Adjustments - restating'!AD18+'Adjustments - Pro Forma'!AD18</f>
        <v>0</v>
      </c>
      <c r="AE18" s="93">
        <f>'Adjustments - restating'!AE18+'Adjustments - Pro Forma'!AE18</f>
        <v>0</v>
      </c>
      <c r="AF18" s="93">
        <f>'Adjustments - restating'!AF18+'Adjustments - Pro Forma'!AF18</f>
        <v>0</v>
      </c>
      <c r="AG18" s="93">
        <f>'Adjustments - restating'!AG18+'Adjustments - Pro Forma'!AG18</f>
        <v>0</v>
      </c>
      <c r="AH18" s="93">
        <f>'Adjustments - restating'!AH18+'Adjustments - Pro Forma'!AH18</f>
        <v>0</v>
      </c>
      <c r="AI18" s="93">
        <f>'Adjustments - restating'!AI18+'Adjustments - Pro Forma'!AI18</f>
        <v>0</v>
      </c>
      <c r="AJ18" s="93">
        <f>'Adjustments - restating'!AJ18+'Adjustments - Pro Forma'!AJ18</f>
        <v>0</v>
      </c>
      <c r="AK18" s="93">
        <f>'Adjustments - restating'!AK18+'Adjustments - Pro Forma'!AK18</f>
        <v>0</v>
      </c>
      <c r="AL18" s="93">
        <f>'Adjustments - restating'!AL18+'Adjustments - Pro Forma'!AL18</f>
        <v>0</v>
      </c>
      <c r="AM18" s="93">
        <f>'Adjustments - restating'!AM18+'Adjustments - Pro Forma'!AL18</f>
        <v>0</v>
      </c>
      <c r="AN18" s="93">
        <f>'Adjustments - restating'!AN18+'Adjustments - Pro Forma'!AN18</f>
        <v>0</v>
      </c>
      <c r="AO18" s="93">
        <f>'Adjustments - restating'!AO18+'Adjustments - Pro Forma'!AO18</f>
        <v>0</v>
      </c>
      <c r="AP18" s="93">
        <f>'Adjustments - restating'!AP18+'Adjustments - Pro Forma'!AP18</f>
        <v>0</v>
      </c>
      <c r="AQ18" s="93">
        <f>'Adjustments - restating'!AQ18+'Adjustments - Pro Forma'!AQ18</f>
        <v>0</v>
      </c>
      <c r="AR18" s="93">
        <f>'Adjustments - restating'!AS18+'Adjustments - Pro Forma'!AS18</f>
        <v>0</v>
      </c>
      <c r="AS18" s="93">
        <f>'Adjustments - restating'!AR18+'Adjustments - Pro Forma'!AR18</f>
        <v>0</v>
      </c>
      <c r="AT18" s="93">
        <f>'Adjustments - restating'!AT18+'Adjustments - Pro Forma'!AT18</f>
        <v>0</v>
      </c>
      <c r="AU18" s="93">
        <f>'Adjustments - restating'!AU18+'Adjustments - Pro Forma'!AU18</f>
        <v>0</v>
      </c>
      <c r="AV18" s="93">
        <f>'Adjustments - restating'!AV18+'Adjustments - Pro Forma'!AV18</f>
        <v>0</v>
      </c>
      <c r="AW18" s="93">
        <f>'Adjustments - restating'!AX18+'Adjustments - Pro Forma'!AX18</f>
        <v>0</v>
      </c>
      <c r="AX18" s="93">
        <f>'Adjustments - restating'!AY18+'Adjustments - Pro Forma'!AY18</f>
        <v>0</v>
      </c>
      <c r="AY18" s="93">
        <f>'Adjustments - restating'!AY18+'Adjustments - Pro Forma'!AY18</f>
        <v>0</v>
      </c>
      <c r="AZ18" s="93">
        <f>'Adjustments - restating'!AZ18+'Adjustments - Pro Forma'!AZ18</f>
        <v>-153789.95343334693</v>
      </c>
      <c r="BA18" s="93">
        <f>'Adjustments - restating'!BA18+'Adjustments - Pro Forma'!BA18</f>
        <v>-1709139.4240445043</v>
      </c>
      <c r="BB18" s="93"/>
      <c r="CX18" s="963"/>
    </row>
    <row r="19" spans="1:102">
      <c r="A19" s="78">
        <v>12</v>
      </c>
      <c r="B19" s="80" t="s">
        <v>30</v>
      </c>
      <c r="C19" s="96">
        <f t="shared" si="8"/>
        <v>-3996605.6219452722</v>
      </c>
      <c r="D19" s="93">
        <f>'Adjustments - restating'!D19+'Adjustments - Pro Forma'!D19</f>
        <v>0</v>
      </c>
      <c r="E19" s="93">
        <f>'Adjustments - restating'!E19+'Adjustments - Pro Forma'!E19</f>
        <v>0</v>
      </c>
      <c r="F19" s="93">
        <f>'Adjustments - restating'!F19+'Adjustments - Pro Forma'!F19</f>
        <v>0</v>
      </c>
      <c r="G19" s="93">
        <f>'Adjustments - restating'!G19+'Adjustments - Pro Forma'!G19</f>
        <v>0</v>
      </c>
      <c r="H19" s="93">
        <f>'Adjustments - restating'!H19+'Adjustments - Pro Forma'!H19</f>
        <v>0</v>
      </c>
      <c r="I19" s="93">
        <f>'Adjustments - restating'!I19+'Adjustments - Pro Forma'!I19</f>
        <v>-65153</v>
      </c>
      <c r="J19" s="93">
        <f>'Adjustments - restating'!J19+'Adjustments - Pro Forma'!J19</f>
        <v>0</v>
      </c>
      <c r="K19" s="93">
        <f>'Adjustments - restating'!K19+'Adjustments - Pro Forma'!K19</f>
        <v>-23645.338267480733</v>
      </c>
      <c r="L19" s="93">
        <f>'Adjustments - restating'!L19+'Adjustments - Pro Forma'!L19</f>
        <v>-31055.877711600497</v>
      </c>
      <c r="M19" s="93">
        <f>'Adjustments - restating'!M19+'Adjustments - Pro Forma'!M19</f>
        <v>0</v>
      </c>
      <c r="N19" s="93">
        <f>'Adjustments - restating'!N19+'Adjustments - Pro Forma'!N19</f>
        <v>0</v>
      </c>
      <c r="O19" s="93">
        <f>'Adjustments - restating'!O19+'Adjustments - Pro Forma'!O19</f>
        <v>-134.84521611248974</v>
      </c>
      <c r="P19" s="93">
        <f>'Adjustments - restating'!P19+'Adjustments - Pro Forma'!P19</f>
        <v>0</v>
      </c>
      <c r="Q19" s="93">
        <f>'Adjustments - restating'!Q19+'Adjustments - Pro Forma'!Q19</f>
        <v>0</v>
      </c>
      <c r="R19" s="93">
        <f>'Adjustments - restating'!R19+'Adjustments - Pro Forma'!R19</f>
        <v>0</v>
      </c>
      <c r="S19" s="93">
        <f>'Adjustments - restating'!S19+'Adjustments - Pro Forma'!S19</f>
        <v>0</v>
      </c>
      <c r="T19" s="93">
        <f>'Adjustments - restating'!T19+'Adjustments - Pro Forma'!T19</f>
        <v>0</v>
      </c>
      <c r="U19" s="93">
        <f>'Adjustments - restating'!U19+'Adjustments - Pro Forma'!U19</f>
        <v>0</v>
      </c>
      <c r="V19" s="93">
        <f>'Adjustments - restating'!V19+'Adjustments - Pro Forma'!V19</f>
        <v>0</v>
      </c>
      <c r="W19" s="93">
        <f>'Adjustments - restating'!W19+'Adjustments - Pro Forma'!W19</f>
        <v>0</v>
      </c>
      <c r="X19" s="93">
        <f>'Adjustments - restating'!X19+'Adjustments - Pro Forma'!X19</f>
        <v>0</v>
      </c>
      <c r="Y19" s="93">
        <f>'Adjustments - restating'!Y19+'Adjustments - Pro Forma'!Y19</f>
        <v>0</v>
      </c>
      <c r="Z19" s="93">
        <f>'Adjustments - restating'!AA19+'Adjustments - Pro Forma'!Z19</f>
        <v>-3519552.0600249656</v>
      </c>
      <c r="AA19" s="93">
        <f>'Adjustments - restating'!AB19+'Adjustments - Pro Forma'!AA19</f>
        <v>0</v>
      </c>
      <c r="AB19" s="93">
        <f>'Adjustments - restating'!AB19+'Adjustments - Pro Forma'!AB19</f>
        <v>0</v>
      </c>
      <c r="AC19" s="93">
        <f>'Adjustments - restating'!AD19+'Adjustments - Pro Forma'!AC19</f>
        <v>0</v>
      </c>
      <c r="AD19" s="93">
        <f>'Adjustments - restating'!AD19+'Adjustments - Pro Forma'!AD19</f>
        <v>0</v>
      </c>
      <c r="AE19" s="93">
        <f>'Adjustments - restating'!AE19+'Adjustments - Pro Forma'!AE19</f>
        <v>0</v>
      </c>
      <c r="AF19" s="93">
        <f>'Adjustments - restating'!AF19+'Adjustments - Pro Forma'!AF19</f>
        <v>0</v>
      </c>
      <c r="AG19" s="93">
        <f>'Adjustments - restating'!AG19+'Adjustments - Pro Forma'!AG19</f>
        <v>0</v>
      </c>
      <c r="AH19" s="93">
        <f>'Adjustments - restating'!AH19+'Adjustments - Pro Forma'!AH19</f>
        <v>0</v>
      </c>
      <c r="AI19" s="93">
        <f>'Adjustments - restating'!AI19+'Adjustments - Pro Forma'!AI19</f>
        <v>0</v>
      </c>
      <c r="AJ19" s="93">
        <f>'Adjustments - restating'!AJ19+'Adjustments - Pro Forma'!AJ19</f>
        <v>0</v>
      </c>
      <c r="AK19" s="93">
        <f>'Adjustments - restating'!AK19+'Adjustments - Pro Forma'!AK19</f>
        <v>0</v>
      </c>
      <c r="AL19" s="93">
        <f>'Adjustments - restating'!AL19+'Adjustments - Pro Forma'!AL19</f>
        <v>0</v>
      </c>
      <c r="AM19" s="93">
        <f>'Adjustments - restating'!AM19+'Adjustments - Pro Forma'!AL19</f>
        <v>0</v>
      </c>
      <c r="AN19" s="93">
        <f>'Adjustments - restating'!AN19+'Adjustments - Pro Forma'!AN19</f>
        <v>0</v>
      </c>
      <c r="AO19" s="93">
        <f>'Adjustments - restating'!AO19+'Adjustments - Pro Forma'!AO19</f>
        <v>0</v>
      </c>
      <c r="AP19" s="93">
        <f>'Adjustments - restating'!AP19+'Adjustments - Pro Forma'!AP19</f>
        <v>0</v>
      </c>
      <c r="AQ19" s="93">
        <f>'Adjustments - restating'!AQ19+'Adjustments - Pro Forma'!AQ19</f>
        <v>0</v>
      </c>
      <c r="AR19" s="93">
        <f>'Adjustments - restating'!AS19+'Adjustments - Pro Forma'!AS19</f>
        <v>0</v>
      </c>
      <c r="AS19" s="93">
        <f>'Adjustments - restating'!AR19+'Adjustments - Pro Forma'!AR19</f>
        <v>0</v>
      </c>
      <c r="AT19" s="93">
        <f>'Adjustments - restating'!AT19+'Adjustments - Pro Forma'!AT19</f>
        <v>0</v>
      </c>
      <c r="AU19" s="93">
        <f>'Adjustments - restating'!AU19+'Adjustments - Pro Forma'!AU19</f>
        <v>0</v>
      </c>
      <c r="AV19" s="93">
        <f>'Adjustments - restating'!AV19+'Adjustments - Pro Forma'!AV19</f>
        <v>0</v>
      </c>
      <c r="AW19" s="93">
        <f>'Adjustments - restating'!AX19+'Adjustments - Pro Forma'!AX19</f>
        <v>0</v>
      </c>
      <c r="AX19" s="93">
        <f>'Adjustments - restating'!AY19+'Adjustments - Pro Forma'!AY19</f>
        <v>0</v>
      </c>
      <c r="AY19" s="93">
        <f>'Adjustments - restating'!AY19+'Adjustments - Pro Forma'!AY19</f>
        <v>0</v>
      </c>
      <c r="AZ19" s="93">
        <f>'Adjustments - restating'!AZ19+'Adjustments - Pro Forma'!AZ19</f>
        <v>0</v>
      </c>
      <c r="BA19" s="93">
        <f>'Adjustments - restating'!BA19+'Adjustments - Pro Forma'!BA19</f>
        <v>-357064.50072511286</v>
      </c>
      <c r="BB19" s="93"/>
      <c r="CX19" s="963"/>
    </row>
    <row r="20" spans="1:102">
      <c r="A20" s="78">
        <v>13</v>
      </c>
      <c r="B20" s="80" t="s">
        <v>31</v>
      </c>
      <c r="C20" s="96">
        <f t="shared" si="8"/>
        <v>-100588.85801408385</v>
      </c>
      <c r="D20" s="93">
        <f>'Adjustments - restating'!D20+'Adjustments - Pro Forma'!D20</f>
        <v>0</v>
      </c>
      <c r="E20" s="93">
        <f>'Adjustments - restating'!E20+'Adjustments - Pro Forma'!E20</f>
        <v>0</v>
      </c>
      <c r="F20" s="93">
        <f>'Adjustments - restating'!F20+'Adjustments - Pro Forma'!F20</f>
        <v>0</v>
      </c>
      <c r="G20" s="93">
        <f>'Adjustments - restating'!G20+'Adjustments - Pro Forma'!G20</f>
        <v>0</v>
      </c>
      <c r="H20" s="93">
        <f>'Adjustments - restating'!H20+'Adjustments - Pro Forma'!H20</f>
        <v>0</v>
      </c>
      <c r="I20" s="93">
        <f>'Adjustments - restating'!I20+'Adjustments - Pro Forma'!I20</f>
        <v>0</v>
      </c>
      <c r="J20" s="93">
        <f>'Adjustments - restating'!J20+'Adjustments - Pro Forma'!J20</f>
        <v>0</v>
      </c>
      <c r="K20" s="93">
        <f>'Adjustments - restating'!K20+'Adjustments - Pro Forma'!K20</f>
        <v>-2917.5264138724337</v>
      </c>
      <c r="L20" s="93">
        <f>'Adjustments - restating'!L20+'Adjustments - Pro Forma'!L20</f>
        <v>-97546.889489889611</v>
      </c>
      <c r="M20" s="93">
        <f>'Adjustments - restating'!M20+'Adjustments - Pro Forma'!M20</f>
        <v>0</v>
      </c>
      <c r="N20" s="93">
        <f>'Adjustments - restating'!N20+'Adjustments - Pro Forma'!N20</f>
        <v>0</v>
      </c>
      <c r="O20" s="93">
        <f>'Adjustments - restating'!O20+'Adjustments - Pro Forma'!O20</f>
        <v>-124.44211032180037</v>
      </c>
      <c r="P20" s="93">
        <f>'Adjustments - restating'!P20+'Adjustments - Pro Forma'!P20</f>
        <v>0</v>
      </c>
      <c r="Q20" s="93">
        <f>'Adjustments - restating'!Q20+'Adjustments - Pro Forma'!Q20</f>
        <v>0</v>
      </c>
      <c r="R20" s="93">
        <f>'Adjustments - restating'!R20+'Adjustments - Pro Forma'!R20</f>
        <v>0</v>
      </c>
      <c r="S20" s="93">
        <f>'Adjustments - restating'!S20+'Adjustments - Pro Forma'!S20</f>
        <v>0</v>
      </c>
      <c r="T20" s="93">
        <f>'Adjustments - restating'!T20+'Adjustments - Pro Forma'!T20</f>
        <v>0</v>
      </c>
      <c r="U20" s="93">
        <f>'Adjustments - restating'!U20+'Adjustments - Pro Forma'!U20</f>
        <v>0</v>
      </c>
      <c r="V20" s="93">
        <f>'Adjustments - restating'!V20+'Adjustments - Pro Forma'!V20</f>
        <v>0</v>
      </c>
      <c r="W20" s="93">
        <f>'Adjustments - restating'!W20+'Adjustments - Pro Forma'!W20</f>
        <v>0</v>
      </c>
      <c r="X20" s="93">
        <f>'Adjustments - restating'!X20+'Adjustments - Pro Forma'!X20</f>
        <v>0</v>
      </c>
      <c r="Y20" s="93">
        <f>'Adjustments - restating'!Y20+'Adjustments - Pro Forma'!Y20</f>
        <v>0</v>
      </c>
      <c r="Z20" s="93">
        <f>'Adjustments - restating'!AA20+'Adjustments - Pro Forma'!Z20</f>
        <v>0</v>
      </c>
      <c r="AA20" s="93">
        <f>'Adjustments - restating'!AB20+'Adjustments - Pro Forma'!AA20</f>
        <v>0</v>
      </c>
      <c r="AB20" s="93">
        <f>'Adjustments - restating'!AB20+'Adjustments - Pro Forma'!AB20</f>
        <v>0</v>
      </c>
      <c r="AC20" s="93">
        <f>'Adjustments - restating'!AD20+'Adjustments - Pro Forma'!AC20</f>
        <v>0</v>
      </c>
      <c r="AD20" s="93">
        <f>'Adjustments - restating'!AD20+'Adjustments - Pro Forma'!AD20</f>
        <v>0</v>
      </c>
      <c r="AE20" s="93">
        <f>'Adjustments - restating'!AE20+'Adjustments - Pro Forma'!AE20</f>
        <v>0</v>
      </c>
      <c r="AF20" s="93">
        <f>'Adjustments - restating'!AF20+'Adjustments - Pro Forma'!AF20</f>
        <v>0</v>
      </c>
      <c r="AG20" s="93">
        <f>'Adjustments - restating'!AG20+'Adjustments - Pro Forma'!AG20</f>
        <v>0</v>
      </c>
      <c r="AH20" s="93">
        <f>'Adjustments - restating'!AH20+'Adjustments - Pro Forma'!AH20</f>
        <v>0</v>
      </c>
      <c r="AI20" s="93">
        <f>'Adjustments - restating'!AI20+'Adjustments - Pro Forma'!AI20</f>
        <v>0</v>
      </c>
      <c r="AJ20" s="93">
        <f>'Adjustments - restating'!AJ20+'Adjustments - Pro Forma'!AJ20</f>
        <v>0</v>
      </c>
      <c r="AK20" s="93">
        <f>'Adjustments - restating'!AK20+'Adjustments - Pro Forma'!AK20</f>
        <v>0</v>
      </c>
      <c r="AL20" s="93">
        <f>'Adjustments - restating'!AL20+'Adjustments - Pro Forma'!AL20</f>
        <v>0</v>
      </c>
      <c r="AM20" s="93">
        <f>'Adjustments - restating'!AM20+'Adjustments - Pro Forma'!AL20</f>
        <v>0</v>
      </c>
      <c r="AN20" s="93">
        <f>'Adjustments - restating'!AN20+'Adjustments - Pro Forma'!AN20</f>
        <v>0</v>
      </c>
      <c r="AO20" s="93">
        <f>'Adjustments - restating'!AO20+'Adjustments - Pro Forma'!AO20</f>
        <v>0</v>
      </c>
      <c r="AP20" s="93">
        <f>'Adjustments - restating'!AP20+'Adjustments - Pro Forma'!AP20</f>
        <v>0</v>
      </c>
      <c r="AQ20" s="93">
        <f>'Adjustments - restating'!AQ20+'Adjustments - Pro Forma'!AQ20</f>
        <v>0</v>
      </c>
      <c r="AR20" s="93">
        <f>'Adjustments - restating'!AS20+'Adjustments - Pro Forma'!AS20</f>
        <v>0</v>
      </c>
      <c r="AS20" s="93">
        <f>'Adjustments - restating'!AR20+'Adjustments - Pro Forma'!AR20</f>
        <v>0</v>
      </c>
      <c r="AT20" s="93">
        <f>'Adjustments - restating'!AT20+'Adjustments - Pro Forma'!AT20</f>
        <v>0</v>
      </c>
      <c r="AU20" s="93">
        <f>'Adjustments - restating'!AU20+'Adjustments - Pro Forma'!AU20</f>
        <v>0</v>
      </c>
      <c r="AV20" s="93">
        <f>'Adjustments - restating'!AV20+'Adjustments - Pro Forma'!AV20</f>
        <v>0</v>
      </c>
      <c r="AW20" s="93">
        <f>'Adjustments - restating'!AX20+'Adjustments - Pro Forma'!AX20</f>
        <v>0</v>
      </c>
      <c r="AX20" s="93">
        <f>'Adjustments - restating'!AY20+'Adjustments - Pro Forma'!AY20</f>
        <v>0</v>
      </c>
      <c r="AY20" s="93">
        <f>'Adjustments - restating'!AY20+'Adjustments - Pro Forma'!AY20</f>
        <v>0</v>
      </c>
      <c r="AZ20" s="93">
        <f>'Adjustments - restating'!AZ20+'Adjustments - Pro Forma'!AZ20</f>
        <v>0</v>
      </c>
      <c r="BA20" s="93">
        <f>'Adjustments - restating'!BA20+'Adjustments - Pro Forma'!BA20</f>
        <v>0</v>
      </c>
      <c r="BB20" s="93"/>
      <c r="CX20" s="963"/>
    </row>
    <row r="21" spans="1:102">
      <c r="A21" s="78">
        <v>14</v>
      </c>
      <c r="B21" s="80" t="s">
        <v>32</v>
      </c>
      <c r="C21" s="96">
        <f t="shared" si="8"/>
        <v>-1267481.0368534185</v>
      </c>
      <c r="D21" s="93">
        <f>'Adjustments - restating'!D21+'Adjustments - Pro Forma'!D21</f>
        <v>0</v>
      </c>
      <c r="E21" s="93">
        <f>'Adjustments - restating'!E21+'Adjustments - Pro Forma'!E21</f>
        <v>0</v>
      </c>
      <c r="F21" s="93">
        <f>'Adjustments - restating'!F21+'Adjustments - Pro Forma'!F21</f>
        <v>0</v>
      </c>
      <c r="G21" s="93">
        <f>'Adjustments - restating'!G21+'Adjustments - Pro Forma'!G21</f>
        <v>0</v>
      </c>
      <c r="H21" s="93">
        <f>'Adjustments - restating'!H21+'Adjustments - Pro Forma'!H21</f>
        <v>0</v>
      </c>
      <c r="I21" s="93">
        <f>'Adjustments - restating'!I21+'Adjustments - Pro Forma'!I21</f>
        <v>0</v>
      </c>
      <c r="J21" s="93">
        <f>'Adjustments - restating'!J21+'Adjustments - Pro Forma'!J21</f>
        <v>0</v>
      </c>
      <c r="K21" s="1157">
        <f>+'Adjustments - restating'!K21+'Adjustments - Pro Forma'!K21</f>
        <v>-1151.5380508623157</v>
      </c>
      <c r="L21" s="93">
        <f>'Adjustments - restating'!L21+'Adjustments - Pro Forma'!L21</f>
        <v>-78515.498802556089</v>
      </c>
      <c r="M21" s="93">
        <f>'Adjustments - restating'!M21+'Adjustments - Pro Forma'!M21</f>
        <v>0</v>
      </c>
      <c r="N21" s="93">
        <f>'Adjustments - restating'!N21+'Adjustments - Pro Forma'!N21</f>
        <v>-1164344</v>
      </c>
      <c r="O21" s="93">
        <f>'Adjustments - restating'!O21+'Adjustments - Pro Forma'!O21</f>
        <v>0</v>
      </c>
      <c r="P21" s="93">
        <f>'Adjustments - restating'!P21+'Adjustments - Pro Forma'!P21</f>
        <v>0</v>
      </c>
      <c r="Q21" s="93">
        <f>'Adjustments - restating'!Q21+'Adjustments - Pro Forma'!Q21</f>
        <v>0</v>
      </c>
      <c r="R21" s="93">
        <f>'Adjustments - restating'!R21+'Adjustments - Pro Forma'!R21</f>
        <v>0</v>
      </c>
      <c r="S21" s="93">
        <f>'Adjustments - restating'!S21+'Adjustments - Pro Forma'!S21</f>
        <v>0</v>
      </c>
      <c r="T21" s="93">
        <f>'Adjustments - restating'!T21+'Adjustments - Pro Forma'!T21</f>
        <v>0</v>
      </c>
      <c r="U21" s="93">
        <f>'Adjustments - restating'!U21+'Adjustments - Pro Forma'!U21</f>
        <v>0</v>
      </c>
      <c r="V21" s="93">
        <f>'Adjustments - restating'!V21+'Adjustments - Pro Forma'!V21</f>
        <v>0</v>
      </c>
      <c r="W21" s="93">
        <f>'Adjustments - restating'!W21+'Adjustments - Pro Forma'!W21</f>
        <v>0</v>
      </c>
      <c r="X21" s="93">
        <f>'Adjustments - restating'!X21+'Adjustments - Pro Forma'!X21</f>
        <v>0</v>
      </c>
      <c r="Y21" s="93">
        <f>'Adjustments - restating'!Y21+'Adjustments - Pro Forma'!Y21</f>
        <v>0</v>
      </c>
      <c r="Z21" s="93">
        <f>'Adjustments - restating'!Z21+'Adjustments - Pro Forma'!Z21</f>
        <v>0</v>
      </c>
      <c r="AA21" s="93">
        <f>'Adjustments - restating'!AA21+'Adjustments - Pro Forma'!AA21</f>
        <v>0</v>
      </c>
      <c r="AB21" s="93">
        <f>'Adjustments - restating'!AB21+'Adjustments - Pro Forma'!AB21</f>
        <v>0</v>
      </c>
      <c r="AC21" s="93">
        <f>'Adjustments - restating'!AC21+'Adjustments - Pro Forma'!AC21</f>
        <v>0</v>
      </c>
      <c r="AD21" s="93">
        <f>'Adjustments - restating'!AD21+'Adjustments - Pro Forma'!AD21</f>
        <v>0</v>
      </c>
      <c r="AE21" s="93">
        <f>'Adjustments - restating'!AE21+'Adjustments - Pro Forma'!AE21</f>
        <v>0</v>
      </c>
      <c r="AF21" s="93">
        <f>'Adjustments - restating'!AF21+'Adjustments - Pro Forma'!AF21</f>
        <v>0</v>
      </c>
      <c r="AG21" s="93">
        <f>'Adjustments - restating'!AG21+'Adjustments - Pro Forma'!AG21</f>
        <v>0</v>
      </c>
      <c r="AH21" s="93">
        <f>'Adjustments - restating'!AH21+'Adjustments - Pro Forma'!AH21</f>
        <v>0</v>
      </c>
      <c r="AI21" s="93">
        <f>'Adjustments - restating'!AI21+'Adjustments - Pro Forma'!AI21</f>
        <v>0</v>
      </c>
      <c r="AJ21" s="93">
        <f>'Adjustments - restating'!AJ21+'Adjustments - Pro Forma'!AJ21</f>
        <v>0</v>
      </c>
      <c r="AK21" s="93">
        <f>'Adjustments - restating'!AK21+'Adjustments - Pro Forma'!AK21</f>
        <v>0</v>
      </c>
      <c r="AL21" s="93">
        <f>'Adjustments - restating'!AL21+'Adjustments - Pro Forma'!AL21</f>
        <v>0</v>
      </c>
      <c r="AM21" s="93">
        <f>'Adjustments - restating'!AM21+'Adjustments - Pro Forma'!AM21</f>
        <v>0</v>
      </c>
      <c r="AN21" s="93">
        <f>'Adjustments - restating'!AN21+'Adjustments - Pro Forma'!AN21</f>
        <v>0</v>
      </c>
      <c r="AO21" s="93">
        <f>'Adjustments - restating'!AO21+'Adjustments - Pro Forma'!AO21</f>
        <v>0</v>
      </c>
      <c r="AP21" s="93">
        <f>'Adjustments - restating'!AP21+'Adjustments - Pro Forma'!AP21</f>
        <v>0</v>
      </c>
      <c r="AQ21" s="93">
        <f>'Adjustments - restating'!AQ21+'Adjustments - Pro Forma'!AQ21</f>
        <v>0</v>
      </c>
      <c r="AR21" s="93">
        <f>'Adjustments - restating'!AR21+'Adjustments - Pro Forma'!AR21</f>
        <v>0</v>
      </c>
      <c r="AS21" s="93">
        <f>'Adjustments - restating'!AS21+'Adjustments - Pro Forma'!AS21</f>
        <v>0</v>
      </c>
      <c r="AT21" s="93">
        <f>'Adjustments - restating'!AT21+'Adjustments - Pro Forma'!AT21</f>
        <v>0</v>
      </c>
      <c r="AU21" s="93">
        <f>'Adjustments - restating'!AU21+'Adjustments - Pro Forma'!AU21</f>
        <v>0</v>
      </c>
      <c r="AV21" s="93">
        <f>'Adjustments - restating'!AV21+'Adjustments - Pro Forma'!AV21</f>
        <v>0</v>
      </c>
      <c r="AW21" s="93">
        <f>'Adjustments - restating'!AW21+'Adjustments - Pro Forma'!AW21</f>
        <v>-23470</v>
      </c>
      <c r="AX21" s="93">
        <f>'Adjustments - restating'!AX21+'Adjustments - Pro Forma'!AX21</f>
        <v>0</v>
      </c>
      <c r="AY21" s="93">
        <f>'Adjustments - restating'!AY21+'Adjustments - Pro Forma'!AY21</f>
        <v>0</v>
      </c>
      <c r="AZ21" s="93">
        <f>'Adjustments - restating'!AZ21+'Adjustments - Pro Forma'!AZ21</f>
        <v>0</v>
      </c>
      <c r="BA21" s="93">
        <f>'Adjustments - restating'!BA21+'Adjustments - Pro Forma'!BA21</f>
        <v>0</v>
      </c>
      <c r="BB21" s="93"/>
      <c r="CX21" s="963"/>
    </row>
    <row r="22" spans="1:102">
      <c r="A22" s="78">
        <v>15</v>
      </c>
      <c r="B22" s="80" t="s">
        <v>33</v>
      </c>
      <c r="C22" s="96">
        <f t="shared" si="8"/>
        <v>-8811160.7528925613</v>
      </c>
      <c r="D22" s="93">
        <f>'Adjustments - restating'!D22+'Adjustments - Pro Forma'!D22</f>
        <v>0</v>
      </c>
      <c r="E22" s="93">
        <f>'Adjustments - restating'!E22+'Adjustments - Pro Forma'!E22</f>
        <v>0</v>
      </c>
      <c r="F22" s="93">
        <f>'Adjustments - restating'!F22+'Adjustments - Pro Forma'!F22</f>
        <v>0</v>
      </c>
      <c r="G22" s="93">
        <f>'Adjustments - restating'!G22+'Adjustments - Pro Forma'!G22</f>
        <v>0</v>
      </c>
      <c r="H22" s="93">
        <f>'Adjustments - restating'!H22+'Adjustments - Pro Forma'!H22</f>
        <v>0</v>
      </c>
      <c r="I22" s="93">
        <f>'Adjustments - restating'!I22+'Adjustments - Pro Forma'!I22</f>
        <v>0</v>
      </c>
      <c r="J22" s="93">
        <f>'Adjustments - restating'!J22+'Adjustments - Pro Forma'!J22</f>
        <v>0</v>
      </c>
      <c r="K22" s="93">
        <f>'Adjustments - restating'!K22+'Adjustments - Pro Forma'!K22</f>
        <v>247.06610520401932</v>
      </c>
      <c r="L22" s="93">
        <f>'Adjustments - restating'!L22+'Adjustments - Pro Forma'!L22</f>
        <v>-3620.1686151999475</v>
      </c>
      <c r="M22" s="93">
        <f>'Adjustments - restating'!M22+'Adjustments - Pro Forma'!M22</f>
        <v>0</v>
      </c>
      <c r="N22" s="93">
        <f>'Adjustments - restating'!N22+'Adjustments - Pro Forma'!N22</f>
        <v>0</v>
      </c>
      <c r="O22" s="93">
        <f>'Adjustments - restating'!O22+'Adjustments - Pro Forma'!O22</f>
        <v>0</v>
      </c>
      <c r="Q22" s="93">
        <f>'Adjustments - restating'!Q22+'Adjustments - Pro Forma'!Q22</f>
        <v>-8855002</v>
      </c>
      <c r="R22" s="93">
        <f>'Adjustments - restating'!R22+'Adjustments - Pro Forma'!R22</f>
        <v>3668.9492345489057</v>
      </c>
      <c r="S22" s="93">
        <f>'Adjustments - restating'!S22+'Adjustments - Pro Forma'!S22</f>
        <v>0</v>
      </c>
      <c r="T22" s="93">
        <f>'Adjustments - restating'!T22+'Adjustments - Pro Forma'!T22</f>
        <v>0</v>
      </c>
      <c r="U22" s="93">
        <f>'Adjustments - restating'!U22+'Adjustments - Pro Forma'!U22</f>
        <v>0</v>
      </c>
      <c r="V22" s="93">
        <f>'Adjustments - restating'!V22+'Adjustments - Pro Forma'!V22</f>
        <v>43545.400382885564</v>
      </c>
      <c r="W22" s="93">
        <f>'Adjustments - restating'!W22+'Adjustments - Pro Forma'!W22</f>
        <v>0</v>
      </c>
      <c r="X22" s="93">
        <f>'Adjustments - restating'!X22+'Adjustments - Pro Forma'!X22</f>
        <v>0</v>
      </c>
      <c r="Y22" s="93">
        <f>'Adjustments - restating'!Y22+'Adjustments - Pro Forma'!Y22</f>
        <v>0</v>
      </c>
      <c r="Z22" s="93">
        <f>'Adjustments - restating'!AA22+'Adjustments - Pro Forma'!Z22</f>
        <v>0</v>
      </c>
      <c r="AA22" s="93">
        <f>'Adjustments - restating'!AB22+'Adjustments - Pro Forma'!AA22</f>
        <v>0</v>
      </c>
      <c r="AB22" s="93">
        <f>'Adjustments - restating'!AB22+'Adjustments - Pro Forma'!AB22</f>
        <v>0</v>
      </c>
      <c r="AC22" s="93">
        <f>'Adjustments - restating'!AC22+'Adjustments - Pro Forma'!AC22</f>
        <v>0</v>
      </c>
      <c r="AD22" s="93">
        <f>'Adjustments - restating'!AD22+'Adjustments - Pro Forma'!AD22</f>
        <v>0</v>
      </c>
      <c r="AE22" s="93">
        <f>'Adjustments - restating'!AE22+'Adjustments - Pro Forma'!AE22</f>
        <v>0</v>
      </c>
      <c r="AF22" s="93">
        <f>'Adjustments - restating'!AF22+'Adjustments - Pro Forma'!AF22</f>
        <v>0</v>
      </c>
      <c r="AG22" s="93">
        <f>'Adjustments - restating'!AG22+'Adjustments - Pro Forma'!AG22</f>
        <v>0</v>
      </c>
      <c r="AH22" s="93">
        <f>'Adjustments - restating'!AH22+'Adjustments - Pro Forma'!AH22</f>
        <v>0</v>
      </c>
      <c r="AI22" s="93">
        <f>'Adjustments - restating'!AI22+'Adjustments - Pro Forma'!AI22</f>
        <v>0</v>
      </c>
      <c r="AJ22" s="93">
        <f>'Adjustments - restating'!AJ22+'Adjustments - Pro Forma'!AJ22</f>
        <v>0</v>
      </c>
      <c r="AK22" s="93">
        <f>'Adjustments - restating'!AK22+'Adjustments - Pro Forma'!AK22</f>
        <v>0</v>
      </c>
      <c r="AL22" s="93">
        <f>'Adjustments - restating'!AL22+'Adjustments - Pro Forma'!AL22</f>
        <v>0</v>
      </c>
      <c r="AM22" s="93">
        <f>'Adjustments - restating'!AM22+'Adjustments - Pro Forma'!AL22</f>
        <v>0</v>
      </c>
      <c r="AN22" s="93">
        <f>'Adjustments - restating'!AN22+'Adjustments - Pro Forma'!AN22</f>
        <v>0</v>
      </c>
      <c r="AO22" s="93">
        <f>'Adjustments - restating'!AO22+'Adjustments - Pro Forma'!AO22</f>
        <v>0</v>
      </c>
      <c r="AP22" s="93">
        <f>'Adjustments - restating'!AP22+'Adjustments - Pro Forma'!AP22</f>
        <v>0</v>
      </c>
      <c r="AQ22" s="93">
        <f>'Adjustments - restating'!AQ22+'Adjustments - Pro Forma'!AQ22</f>
        <v>0</v>
      </c>
      <c r="AR22" s="93">
        <f>'Adjustments - restating'!AS22+'Adjustments - Pro Forma'!AS22</f>
        <v>0</v>
      </c>
      <c r="AS22" s="93">
        <f>'Adjustments - restating'!AR22+'Adjustments - Pro Forma'!AR22</f>
        <v>0</v>
      </c>
      <c r="AT22" s="93">
        <f>'Adjustments - restating'!AT22+'Adjustments - Pro Forma'!AT22</f>
        <v>0</v>
      </c>
      <c r="AU22" s="93">
        <f>'Adjustments - restating'!AU22+'Adjustments - Pro Forma'!AU22</f>
        <v>0</v>
      </c>
      <c r="AV22" s="93">
        <f>'Adjustments - restating'!AV22+'Adjustments - Pro Forma'!AV22</f>
        <v>0</v>
      </c>
      <c r="AW22" s="93">
        <f>'Adjustments - restating'!AX22+'Adjustments - Pro Forma'!AX22</f>
        <v>0</v>
      </c>
      <c r="AX22" s="93">
        <f>'Adjustments - restating'!AY22+'Adjustments - Pro Forma'!AY22</f>
        <v>0</v>
      </c>
      <c r="AY22" s="93">
        <f>'Adjustments - restating'!AY22+'Adjustments - Pro Forma'!AY22</f>
        <v>0</v>
      </c>
      <c r="AZ22" s="93">
        <f>'Adjustments - restating'!AZ22+'Adjustments - Pro Forma'!AZ22</f>
        <v>0</v>
      </c>
      <c r="BA22" s="93">
        <f>'Adjustments - restating'!BA22+'Adjustments - Pro Forma'!BA22</f>
        <v>0</v>
      </c>
      <c r="BB22" s="93"/>
      <c r="CX22" s="963"/>
    </row>
    <row r="23" spans="1:102">
      <c r="A23" s="78">
        <v>16</v>
      </c>
      <c r="B23" s="80" t="s">
        <v>34</v>
      </c>
      <c r="C23" s="96">
        <f t="shared" si="8"/>
        <v>0</v>
      </c>
      <c r="D23" s="93">
        <f>'Adjustments - restating'!D23+'Adjustments - Pro Forma'!D23</f>
        <v>0</v>
      </c>
      <c r="E23" s="93">
        <f>'Adjustments - restating'!E23+'Adjustments - Pro Forma'!E23</f>
        <v>0</v>
      </c>
      <c r="F23" s="93">
        <f>'Adjustments - restating'!F23+'Adjustments - Pro Forma'!F23</f>
        <v>0</v>
      </c>
      <c r="G23" s="93">
        <f>'Adjustments - restating'!G23+'Adjustments - Pro Forma'!G23</f>
        <v>0</v>
      </c>
      <c r="H23" s="93">
        <f>'Adjustments - restating'!H23+'Adjustments - Pro Forma'!H23</f>
        <v>0</v>
      </c>
      <c r="I23" s="93">
        <f>'Adjustments - restating'!I23+'Adjustments - Pro Forma'!I23</f>
        <v>0</v>
      </c>
      <c r="J23" s="93">
        <f>'Adjustments - restating'!J23+'Adjustments - Pro Forma'!J23</f>
        <v>0</v>
      </c>
      <c r="K23" s="93">
        <f>'Adjustments - restating'!K23+'Adjustments - Pro Forma'!K23</f>
        <v>0</v>
      </c>
      <c r="L23" s="93">
        <f>'Adjustments - restating'!L23+'Adjustments - Pro Forma'!L23</f>
        <v>0</v>
      </c>
      <c r="M23" s="93">
        <f>'Adjustments - restating'!M23+'Adjustments - Pro Forma'!M23</f>
        <v>0</v>
      </c>
      <c r="N23" s="93">
        <f>'Adjustments - restating'!N23+'Adjustments - Pro Forma'!N23</f>
        <v>0</v>
      </c>
      <c r="O23" s="93">
        <f>'Adjustments - restating'!O23+'Adjustments - Pro Forma'!O23</f>
        <v>0</v>
      </c>
      <c r="P23" s="93">
        <f>'Adjustments - restating'!P23+'Adjustments - Pro Forma'!P23</f>
        <v>0</v>
      </c>
      <c r="Q23" s="93">
        <f>'Adjustments - restating'!Q23+'Adjustments - Pro Forma'!Q23</f>
        <v>0</v>
      </c>
      <c r="R23" s="93">
        <f>'Adjustments - restating'!R23+'Adjustments - Pro Forma'!R23</f>
        <v>0</v>
      </c>
      <c r="S23" s="93">
        <f>'Adjustments - restating'!S23+'Adjustments - Pro Forma'!S23</f>
        <v>0</v>
      </c>
      <c r="T23" s="93">
        <f>'Adjustments - restating'!T23+'Adjustments - Pro Forma'!T23</f>
        <v>0</v>
      </c>
      <c r="V23" s="93">
        <f>'Adjustments - restating'!V23+'Adjustments - Pro Forma'!V23</f>
        <v>0</v>
      </c>
      <c r="W23" s="93">
        <f>'Adjustments - restating'!W23+'Adjustments - Pro Forma'!W23</f>
        <v>0</v>
      </c>
      <c r="X23" s="93">
        <f>'Adjustments - restating'!X23+'Adjustments - Pro Forma'!X23</f>
        <v>0</v>
      </c>
      <c r="Y23" s="93">
        <f>'Adjustments - restating'!Y23+'Adjustments - Pro Forma'!Y23</f>
        <v>0</v>
      </c>
      <c r="Z23" s="93">
        <f>'Adjustments - restating'!AA23+'Adjustments - Pro Forma'!Z23</f>
        <v>0</v>
      </c>
      <c r="AA23" s="93">
        <f>'Adjustments - restating'!AB23+'Adjustments - Pro Forma'!AA23</f>
        <v>0</v>
      </c>
      <c r="AB23" s="93">
        <f>'Adjustments - restating'!AB23+'Adjustments - Pro Forma'!AB23</f>
        <v>0</v>
      </c>
      <c r="AC23" s="93">
        <f>'Adjustments - restating'!AD23+'Adjustments - Pro Forma'!AC23</f>
        <v>0</v>
      </c>
      <c r="AD23" s="93">
        <f>'Adjustments - restating'!AD23+'Adjustments - Pro Forma'!AD23</f>
        <v>0</v>
      </c>
      <c r="AE23" s="93">
        <f>'Adjustments - restating'!AE23+'Adjustments - Pro Forma'!AE23</f>
        <v>0</v>
      </c>
      <c r="AF23" s="93">
        <f>'Adjustments - restating'!AF23+'Adjustments - Pro Forma'!AF23</f>
        <v>0</v>
      </c>
      <c r="AG23" s="93">
        <f>'Adjustments - restating'!AG23+'Adjustments - Pro Forma'!AG23</f>
        <v>0</v>
      </c>
      <c r="AH23" s="93">
        <f>'Adjustments - restating'!AH23+'Adjustments - Pro Forma'!AH23</f>
        <v>0</v>
      </c>
      <c r="AI23" s="93">
        <f>'Adjustments - restating'!AI23+'Adjustments - Pro Forma'!AI23</f>
        <v>0</v>
      </c>
      <c r="AJ23" s="93">
        <f>'Adjustments - restating'!AJ23+'Adjustments - Pro Forma'!AJ23</f>
        <v>0</v>
      </c>
      <c r="AK23" s="93">
        <f>'Adjustments - restating'!AK23+'Adjustments - Pro Forma'!AK23</f>
        <v>0</v>
      </c>
      <c r="AL23" s="93">
        <f>'Adjustments - restating'!AL23+'Adjustments - Pro Forma'!AL23</f>
        <v>0</v>
      </c>
      <c r="AM23" s="93">
        <f>'Adjustments - restating'!AM23+'Adjustments - Pro Forma'!AL23</f>
        <v>0</v>
      </c>
      <c r="AN23" s="93">
        <f>'Adjustments - restating'!AN23+'Adjustments - Pro Forma'!AN23</f>
        <v>0</v>
      </c>
      <c r="AO23" s="93">
        <f>'Adjustments - restating'!AO23+'Adjustments - Pro Forma'!AO23</f>
        <v>0</v>
      </c>
      <c r="AP23" s="93">
        <f>'Adjustments - restating'!AP23+'Adjustments - Pro Forma'!AP23</f>
        <v>0</v>
      </c>
      <c r="AQ23" s="93">
        <f>'Adjustments - restating'!AQ23+'Adjustments - Pro Forma'!AQ23</f>
        <v>0</v>
      </c>
      <c r="AR23" s="93">
        <f>'Adjustments - restating'!AS23+'Adjustments - Pro Forma'!AS23</f>
        <v>0</v>
      </c>
      <c r="AS23" s="93">
        <f>'Adjustments - restating'!AR23+'Adjustments - Pro Forma'!AR23</f>
        <v>0</v>
      </c>
      <c r="AT23" s="93">
        <f>'Adjustments - restating'!AT23+'Adjustments - Pro Forma'!AT23</f>
        <v>0</v>
      </c>
      <c r="AU23" s="93">
        <f>'Adjustments - restating'!AU23+'Adjustments - Pro Forma'!AU23</f>
        <v>0</v>
      </c>
      <c r="AV23" s="93">
        <f>'Adjustments - restating'!AV23+'Adjustments - Pro Forma'!AV23</f>
        <v>0</v>
      </c>
      <c r="AW23" s="93">
        <f>'Adjustments - restating'!AX23+'Adjustments - Pro Forma'!AX23</f>
        <v>0</v>
      </c>
      <c r="AX23" s="93">
        <f>'Adjustments - restating'!AY23+'Adjustments - Pro Forma'!AY23</f>
        <v>0</v>
      </c>
      <c r="AY23" s="93">
        <f>'Adjustments - restating'!AY23+'Adjustments - Pro Forma'!AY23</f>
        <v>0</v>
      </c>
      <c r="AZ23" s="93">
        <f>'Adjustments - restating'!AZ23+'Adjustments - Pro Forma'!AZ23</f>
        <v>0</v>
      </c>
      <c r="BA23" s="93">
        <f>'Adjustments - restating'!BA23+'Adjustments - Pro Forma'!BA23</f>
        <v>0</v>
      </c>
      <c r="BB23" s="93"/>
      <c r="CX23" s="963"/>
    </row>
    <row r="24" spans="1:102">
      <c r="A24" s="78">
        <v>17</v>
      </c>
      <c r="B24" s="80" t="s">
        <v>35</v>
      </c>
      <c r="C24" s="96">
        <f t="shared" si="8"/>
        <v>-1078578.5877168055</v>
      </c>
      <c r="D24" s="93">
        <f>'Adjustments - restating'!D24+'Adjustments - Pro Forma'!D24</f>
        <v>0</v>
      </c>
      <c r="E24" s="93">
        <f>'Adjustments - restating'!E24+'Adjustments - Pro Forma'!E24</f>
        <v>0</v>
      </c>
      <c r="F24" s="93">
        <f>'Adjustments - restating'!F24+'Adjustments - Pro Forma'!F24</f>
        <v>0</v>
      </c>
      <c r="G24" s="93">
        <f>'Adjustments - restating'!G24+'Adjustments - Pro Forma'!G24</f>
        <v>0</v>
      </c>
      <c r="H24" s="93">
        <f>'Adjustments - restating'!H24+'Adjustments - Pro Forma'!H24</f>
        <v>0</v>
      </c>
      <c r="I24" s="93">
        <f>'Adjustments - restating'!I24+'Adjustments - Pro Forma'!I24</f>
        <v>0</v>
      </c>
      <c r="J24" s="93">
        <f>'Adjustments - restating'!J24+'Adjustments - Pro Forma'!J24</f>
        <v>0</v>
      </c>
      <c r="K24" s="93">
        <f>'Adjustments - restating'!K24+'Adjustments - Pro Forma'!K24</f>
        <v>-274954.83943248808</v>
      </c>
      <c r="L24" s="93">
        <f>'Adjustments - restating'!L24+'Adjustments - Pro Forma'!L24</f>
        <v>-131155.92993444687</v>
      </c>
      <c r="M24" s="93">
        <f>'Adjustments - restating'!M24+'Adjustments - Pro Forma'!M24</f>
        <v>0</v>
      </c>
      <c r="N24" s="98">
        <f>'Adjustments - restating'!N24+'Adjustments - Pro Forma'!N24</f>
        <v>0</v>
      </c>
      <c r="O24" s="93">
        <f>'Adjustments - restating'!O24+'Adjustments - Pro Forma'!O24</f>
        <v>184026.38277291242</v>
      </c>
      <c r="P24" s="93">
        <f>'Adj 4.6 Pension'!I11</f>
        <v>3</v>
      </c>
      <c r="Q24" s="93">
        <f>'Adjustments - restating'!Q24+'Adjustments - Pro Forma'!Q24</f>
        <v>0</v>
      </c>
      <c r="R24" s="93">
        <f>'Adjustments - restating'!R24+'Adjustments - Pro Forma'!R24</f>
        <v>0</v>
      </c>
      <c r="S24" s="93">
        <f>'Adjustments - restating'!S24+'Adjustments - Pro Forma'!S24</f>
        <v>29288.731501199014</v>
      </c>
      <c r="T24" s="93">
        <f>'Adjustments - restating'!T24+'Adjustments - Pro Forma'!T24</f>
        <v>-14413.210215084027</v>
      </c>
      <c r="U24" s="93">
        <f>'Adjustments - restating'!U23+'Adjustments - Pro Forma'!U24</f>
        <v>-486253.20245539438</v>
      </c>
      <c r="V24" s="93">
        <f>'Adjustments - restating'!V24+'Adjustments - Pro Forma'!V24</f>
        <v>0</v>
      </c>
      <c r="W24" s="93">
        <f>'Adjustments - restating'!W24+'Adjustments - Pro Forma'!W24</f>
        <v>-8832.4866309465142</v>
      </c>
      <c r="X24" s="93">
        <f>'Adjustments - restating'!X24+'Adjustments - Pro Forma'!X24</f>
        <v>-453059.91659490671</v>
      </c>
      <c r="Y24" s="98">
        <f>'Adjustments - restating'!Y24+'Adjustments - Pro Forma'!Y24</f>
        <v>0</v>
      </c>
      <c r="Z24" s="93">
        <f>'Adjustments - restating'!AA24+'Adjustments - Pro Forma'!Z24</f>
        <v>0</v>
      </c>
      <c r="AA24" s="93">
        <f>'Adjustments - restating'!AB24+'Adjustments - Pro Forma'!AA24</f>
        <v>0</v>
      </c>
      <c r="AB24" s="93">
        <f>'Adjustments - restating'!AB24+'Adjustments - Pro Forma'!AB24</f>
        <v>0</v>
      </c>
      <c r="AC24" s="93">
        <f>'Adjustments - restating'!AD24+'Adjustments - Pro Forma'!AC24</f>
        <v>0</v>
      </c>
      <c r="AD24" s="93">
        <f>'Adjustments - restating'!AD24+'Adjustments - Pro Forma'!AD24</f>
        <v>0</v>
      </c>
      <c r="AE24" s="93">
        <f>'Adjustments - restating'!AE24+'Adjustments - Pro Forma'!AE24</f>
        <v>0</v>
      </c>
      <c r="AF24" s="93">
        <f>'Adjustments - restating'!AF24+'Adjustments - Pro Forma'!AF24</f>
        <v>0</v>
      </c>
      <c r="AG24" s="93">
        <f>'Adjustments - restating'!AG24+'Adjustments - Pro Forma'!AG24</f>
        <v>0</v>
      </c>
      <c r="AH24" s="93">
        <f>'Adjustments - restating'!AH24+'Adjustments - Pro Forma'!AH24</f>
        <v>0</v>
      </c>
      <c r="AI24" s="93">
        <f>'Adjustments - restating'!AI24+'Adjustments - Pro Forma'!AI24</f>
        <v>0</v>
      </c>
      <c r="AJ24" s="93">
        <f>'Adjustments - restating'!AJ24+'Adjustments - Pro Forma'!AJ24</f>
        <v>0</v>
      </c>
      <c r="AK24" s="93">
        <f>'Adjustments - restating'!AK24+'Adjustments - Pro Forma'!AK24</f>
        <v>0</v>
      </c>
      <c r="AL24" s="93">
        <f>'Adjustments - restating'!AL24+'Adjustments - Pro Forma'!AL24</f>
        <v>0</v>
      </c>
      <c r="AM24" s="93">
        <f>'Adjustments - restating'!AM24+'Adjustments - Pro Forma'!AL24</f>
        <v>0</v>
      </c>
      <c r="AN24" s="93">
        <f>'Adjustments - restating'!AN24+'Adjustments - Pro Forma'!AN24</f>
        <v>0</v>
      </c>
      <c r="AO24" s="93">
        <f>'Adjustments - restating'!AO24+'Adjustments - Pro Forma'!AO24</f>
        <v>0</v>
      </c>
      <c r="AP24" s="93">
        <f>'Adjustments - restating'!AP24+'Adjustments - Pro Forma'!AP24</f>
        <v>76772.883272349514</v>
      </c>
      <c r="AQ24" s="93">
        <f>'Adjustments - restating'!AQ24+'Adjustments - Pro Forma'!AQ24</f>
        <v>0</v>
      </c>
      <c r="AR24" s="93">
        <f>'Adjustments - restating'!AS24+'Adjustments - Pro Forma'!AS24</f>
        <v>0</v>
      </c>
      <c r="AS24" s="93">
        <f>'Adjustments - restating'!AR24+'Adjustments - Pro Forma'!AR24</f>
        <v>0</v>
      </c>
      <c r="AT24" s="93">
        <f>'Adjustments - restating'!AT24+'Adjustments - Pro Forma'!AT24</f>
        <v>0</v>
      </c>
      <c r="AU24" s="93">
        <f>'Adjustments - restating'!AU24+'Adjustments - Pro Forma'!AU24</f>
        <v>0</v>
      </c>
      <c r="AV24" s="93">
        <f>'Adjustments - restating'!AV24+'Adjustments - Pro Forma'!AV24</f>
        <v>0</v>
      </c>
      <c r="AW24" s="93">
        <f>'Adjustments - restating'!AX24+'Adjustments - Pro Forma'!AX24</f>
        <v>0</v>
      </c>
      <c r="AX24" s="93">
        <f>'Adjustments - restating'!AY24+'Adjustments - Pro Forma'!AY24</f>
        <v>0</v>
      </c>
      <c r="AY24" s="93">
        <f>'Adjustments - restating'!AY24+'Adjustments - Pro Forma'!AY24</f>
        <v>0</v>
      </c>
      <c r="AZ24" s="93">
        <f>'Adjustments - restating'!AZ24+'Adjustments - Pro Forma'!AZ24</f>
        <v>0</v>
      </c>
      <c r="BA24" s="93">
        <f>'Adjustments - restating'!BA24+'Adjustments - Pro Forma'!BA24</f>
        <v>0</v>
      </c>
      <c r="BB24" s="93"/>
      <c r="CX24" s="963"/>
    </row>
    <row r="25" spans="1:102">
      <c r="A25" s="78">
        <v>18</v>
      </c>
      <c r="B25" s="99" t="s">
        <v>36</v>
      </c>
      <c r="C25" s="966">
        <f>SUM(C15:C24)</f>
        <v>-29572912.341573339</v>
      </c>
      <c r="D25" s="100">
        <f>'Adjustments - restating'!D25+'Adjustments - Pro Forma'!D25</f>
        <v>0</v>
      </c>
      <c r="E25" s="100">
        <f>SUM(E15:E24)</f>
        <v>0</v>
      </c>
      <c r="F25" s="100">
        <f>SUM(F15:F24)</f>
        <v>0</v>
      </c>
      <c r="G25" s="100">
        <f t="shared" ref="G25:N25" si="9">SUM(G15:G24)</f>
        <v>0</v>
      </c>
      <c r="H25" s="100">
        <f t="shared" si="9"/>
        <v>0</v>
      </c>
      <c r="I25" s="100">
        <f t="shared" si="9"/>
        <v>-65153</v>
      </c>
      <c r="J25" s="100">
        <f t="shared" ref="J25" si="10">SUM(J15:J24)</f>
        <v>0</v>
      </c>
      <c r="K25" s="100">
        <f t="shared" si="9"/>
        <v>-137953.51627125943</v>
      </c>
      <c r="L25" s="100">
        <f t="shared" si="9"/>
        <v>-509856.67292035307</v>
      </c>
      <c r="M25" s="100">
        <f t="shared" si="9"/>
        <v>0</v>
      </c>
      <c r="N25" s="100">
        <f t="shared" si="9"/>
        <v>-1164344</v>
      </c>
      <c r="O25" s="100">
        <f>SUM(O15:O24)</f>
        <v>94179.488786468995</v>
      </c>
      <c r="P25" s="100">
        <f>SUM(P15:P24)</f>
        <v>3</v>
      </c>
      <c r="Q25" s="100">
        <f>SUM(Q15:Q24)</f>
        <v>-8855002</v>
      </c>
      <c r="R25" s="100">
        <f>SUM(R15:R24)</f>
        <v>3668.9492345489057</v>
      </c>
      <c r="S25" s="100">
        <f t="shared" ref="S25:T25" si="11">SUM(S15:S24)</f>
        <v>29288.731501199014</v>
      </c>
      <c r="T25" s="100">
        <f t="shared" si="11"/>
        <v>-14413.210215084027</v>
      </c>
      <c r="U25" s="100">
        <f>SUM(U15:U24)</f>
        <v>-486253.20245539438</v>
      </c>
      <c r="V25" s="100">
        <f t="shared" ref="V25:W25" si="12">SUM(V15:V24)</f>
        <v>43545.400382885564</v>
      </c>
      <c r="W25" s="100">
        <f t="shared" si="12"/>
        <v>-8832.4866309465142</v>
      </c>
      <c r="X25" s="100">
        <f t="shared" ref="X25" si="13">SUM(X15:X24)</f>
        <v>-453059.91659490671</v>
      </c>
      <c r="Y25" s="100">
        <f t="shared" ref="Y25:Z25" si="14">SUM(Y15:Y24)</f>
        <v>-688548.56523891957</v>
      </c>
      <c r="Z25" s="100">
        <f t="shared" si="14"/>
        <v>-22770791.40086567</v>
      </c>
      <c r="AA25" s="100">
        <f t="shared" ref="AA25" si="15">SUM(AA15:AA24)</f>
        <v>0</v>
      </c>
      <c r="AB25" s="100">
        <f t="shared" ref="AB25:AC25" si="16">SUM(AB15:AB24)</f>
        <v>8774226</v>
      </c>
      <c r="AC25" s="100">
        <f t="shared" si="16"/>
        <v>0</v>
      </c>
      <c r="AD25" s="100">
        <f t="shared" ref="AD25:AY25" si="17">SUM(AD15:AD24)</f>
        <v>0</v>
      </c>
      <c r="AE25" s="100">
        <f t="shared" si="17"/>
        <v>0</v>
      </c>
      <c r="AF25" s="100">
        <f t="shared" ref="AF25:AG25" si="18">SUM(AF15:AF24)</f>
        <v>0</v>
      </c>
      <c r="AG25" s="100">
        <f t="shared" si="18"/>
        <v>0</v>
      </c>
      <c r="AH25" s="100">
        <f t="shared" si="17"/>
        <v>0</v>
      </c>
      <c r="AI25" s="100">
        <f t="shared" si="17"/>
        <v>0</v>
      </c>
      <c r="AJ25" s="100">
        <f t="shared" si="17"/>
        <v>0</v>
      </c>
      <c r="AK25" s="100">
        <f t="shared" si="17"/>
        <v>0</v>
      </c>
      <c r="AL25" s="100">
        <f t="shared" ref="AL25" si="19">SUM(AL15:AL24)</f>
        <v>0</v>
      </c>
      <c r="AM25" s="100">
        <f t="shared" si="17"/>
        <v>0</v>
      </c>
      <c r="AN25" s="100">
        <f t="shared" si="17"/>
        <v>0</v>
      </c>
      <c r="AO25" s="100">
        <f t="shared" si="17"/>
        <v>0</v>
      </c>
      <c r="AP25" s="100">
        <f t="shared" si="17"/>
        <v>76772.883272349514</v>
      </c>
      <c r="AQ25" s="100">
        <f t="shared" si="17"/>
        <v>0</v>
      </c>
      <c r="AR25" s="100">
        <f t="shared" si="17"/>
        <v>0</v>
      </c>
      <c r="AS25" s="100">
        <f>SUM(AS15:AS24)</f>
        <v>0</v>
      </c>
      <c r="AT25" s="100">
        <f t="shared" si="17"/>
        <v>0</v>
      </c>
      <c r="AU25" s="100">
        <f t="shared" si="17"/>
        <v>0</v>
      </c>
      <c r="AV25" s="100">
        <f t="shared" si="17"/>
        <v>-15030.297271951815</v>
      </c>
      <c r="AW25" s="100">
        <f t="shared" si="17"/>
        <v>-23470</v>
      </c>
      <c r="AX25" s="100">
        <f t="shared" si="17"/>
        <v>0</v>
      </c>
      <c r="AY25" s="100">
        <f t="shared" si="17"/>
        <v>-92247</v>
      </c>
      <c r="AZ25" s="100">
        <f t="shared" ref="AZ25:BA25" si="20">SUM(AZ15:AZ24)</f>
        <v>-506089.35463854618</v>
      </c>
      <c r="BA25" s="100">
        <f t="shared" si="20"/>
        <v>-2803552.1716477629</v>
      </c>
      <c r="BB25" s="93"/>
      <c r="CX25" s="963"/>
    </row>
    <row r="26" spans="1:102">
      <c r="B26" s="92"/>
      <c r="C26" s="96"/>
      <c r="D26" s="101"/>
      <c r="E26" s="101"/>
      <c r="F26" s="101"/>
      <c r="G26" s="101"/>
      <c r="H26" s="101"/>
      <c r="I26" s="101"/>
      <c r="J26" s="101"/>
      <c r="K26" s="101"/>
      <c r="L26" s="101"/>
      <c r="M26" s="101"/>
      <c r="N26" s="101"/>
      <c r="O26" s="101"/>
      <c r="P26" s="101"/>
      <c r="Q26" s="101"/>
      <c r="R26" s="93"/>
      <c r="S26" s="93"/>
      <c r="T26" s="93"/>
      <c r="U26" s="93"/>
      <c r="V26" s="93"/>
      <c r="W26" s="93"/>
      <c r="X26" s="93"/>
      <c r="Y26" s="101"/>
      <c r="Z26" s="93"/>
      <c r="AA26" s="101"/>
      <c r="AD26" s="101"/>
      <c r="AE26" s="101"/>
      <c r="AF26" s="101"/>
      <c r="AG26" s="101"/>
      <c r="AH26" s="101"/>
      <c r="AI26" s="101"/>
      <c r="AJ26" s="101"/>
      <c r="AK26" s="101"/>
      <c r="AL26" s="101"/>
      <c r="AM26" s="101"/>
      <c r="AN26" s="101"/>
      <c r="AO26" s="101"/>
      <c r="AP26" s="101"/>
      <c r="AQ26" s="101"/>
      <c r="AR26" s="101"/>
      <c r="AS26" s="101"/>
      <c r="AT26" s="101"/>
      <c r="AU26" s="101"/>
      <c r="AV26" s="101"/>
      <c r="AW26" s="101"/>
      <c r="AX26" s="96"/>
      <c r="CX26" s="963"/>
    </row>
    <row r="27" spans="1:102">
      <c r="A27" s="78">
        <v>19</v>
      </c>
      <c r="B27" s="80" t="s">
        <v>37</v>
      </c>
      <c r="C27" s="96">
        <f>SUM(D27:BA27)</f>
        <v>-788827.27299335983</v>
      </c>
      <c r="D27" s="93">
        <f>'Adjustments - restating'!D27+'Adjustments - Pro Forma'!D27</f>
        <v>0</v>
      </c>
      <c r="E27" s="93">
        <f>'Adjustments - restating'!E27+'Adjustments - Pro Forma'!E27</f>
        <v>0</v>
      </c>
      <c r="F27" s="93">
        <f>'Adjustments - restating'!F27+'Adjustments - Pro Forma'!F27</f>
        <v>0</v>
      </c>
      <c r="G27" s="93">
        <f>'Adjustments - restating'!G27+'Adjustments - Pro Forma'!G27</f>
        <v>0</v>
      </c>
      <c r="H27" s="93">
        <f>'Adjustments - restating'!H27+'Adjustments - Pro Forma'!H27</f>
        <v>0</v>
      </c>
      <c r="I27" s="93">
        <f>'Adjustments - restating'!I27+'Adjustments - Pro Forma'!I27</f>
        <v>0</v>
      </c>
      <c r="J27" s="93">
        <f>'Adjustments - restating'!J27+'Adjustments - Pro Forma'!J27</f>
        <v>0</v>
      </c>
      <c r="K27" s="93">
        <f>'Adjustments - restating'!K27+'Adjustments - Pro Forma'!K27</f>
        <v>0</v>
      </c>
      <c r="L27" s="93">
        <f>'Adjustments - restating'!L27+'Adjustments - Pro Forma'!L27</f>
        <v>0</v>
      </c>
      <c r="M27" s="93">
        <f>'Adjustments - restating'!M27+'Adjustments - Pro Forma'!M27</f>
        <v>0</v>
      </c>
      <c r="N27" s="93">
        <f>'Adjustments - restating'!N27+'Adjustments - Pro Forma'!N27</f>
        <v>-62393</v>
      </c>
      <c r="O27" s="93">
        <f>'Adjustments - restating'!O27+'Adjustments - Pro Forma'!O27</f>
        <v>0</v>
      </c>
      <c r="P27" s="93">
        <f>'Adjustments - restating'!P27+'Adjustments - Pro Forma'!P27</f>
        <v>0</v>
      </c>
      <c r="Q27" s="93">
        <f>'Adjustments - restating'!Q27+'Adjustments - Pro Forma'!Q27</f>
        <v>0</v>
      </c>
      <c r="R27" s="93">
        <f>'Adjustments - restating'!R27+'Adjustments - Pro Forma'!R27</f>
        <v>0</v>
      </c>
      <c r="S27" s="93">
        <f>'Adjustments - restating'!S27+'Adjustments - Pro Forma'!S27</f>
        <v>0</v>
      </c>
      <c r="T27" s="93">
        <f>'Adjustments - restating'!T27+'Adjustments - Pro Forma'!T27</f>
        <v>0</v>
      </c>
      <c r="U27" s="93">
        <f>'Adjustments - restating'!U27+'Adjustments - Pro Forma'!U27</f>
        <v>0</v>
      </c>
      <c r="V27" s="93">
        <f>'Adjustments - restating'!V27+'Adjustments - Pro Forma'!V27</f>
        <v>0</v>
      </c>
      <c r="W27" s="93">
        <f>'Adjustments - restating'!W27+'Adjustments - Pro Forma'!W27</f>
        <v>0</v>
      </c>
      <c r="X27" s="93">
        <f>'Adjustments - restating'!X27+'Adjustments - Pro Forma'!X27</f>
        <v>0</v>
      </c>
      <c r="Y27" s="93">
        <f>'Adjustments - restating'!Y27+'Adjustments - Pro Forma'!Y27</f>
        <v>0</v>
      </c>
      <c r="Z27" s="93">
        <f>'Adjustments - restating'!AA27+'Adjustments - Pro Forma'!Z27</f>
        <v>0</v>
      </c>
      <c r="AA27" s="93">
        <f>'Adjustments - restating'!AB27+'Adjustments - Pro Forma'!AA27</f>
        <v>0</v>
      </c>
      <c r="AB27" s="93">
        <f>'Adjustments - restating'!AB27+'Adjustments - Pro Forma'!AB27</f>
        <v>0</v>
      </c>
      <c r="AC27" s="93">
        <f>'Adjustments - restating'!AC27+'Adjustments - Pro Forma'!T27</f>
        <v>-408883.6424342058</v>
      </c>
      <c r="AD27" s="93">
        <f>'Adjustments - restating'!AD27+'Adjustments - Pro Forma'!AD27</f>
        <v>0</v>
      </c>
      <c r="AE27" s="93">
        <f>'Adjustments - restating'!AE27+'Adjustments - Pro Forma'!AE27</f>
        <v>0</v>
      </c>
      <c r="AF27" s="93">
        <f>'Adjustments - restating'!AF27+'Adjustments - Pro Forma'!AF27</f>
        <v>0</v>
      </c>
      <c r="AG27" s="93">
        <f>'Adjustments - restating'!AG27+'Adjustments - Pro Forma'!AG27</f>
        <v>0</v>
      </c>
      <c r="AH27" s="93">
        <f>'Adjustments - restating'!AH27+'Adjustments - Pro Forma'!AH27</f>
        <v>0</v>
      </c>
      <c r="AI27" s="93">
        <f>'Adjustments - restating'!AI27+'Adjustments - Pro Forma'!AI27</f>
        <v>0</v>
      </c>
      <c r="AJ27" s="93">
        <f>'Adjustments - restating'!AJ27+'Adjustments - Pro Forma'!AJ27</f>
        <v>0</v>
      </c>
      <c r="AK27" s="93">
        <f>'Adjustments - restating'!AK27+'Adjustments - Pro Forma'!AK27</f>
        <v>0</v>
      </c>
      <c r="AL27" s="93">
        <f>'Adjustments - restating'!AL27+'Adjustments - Pro Forma'!AL27</f>
        <v>0</v>
      </c>
      <c r="AM27" s="93">
        <f>'Adjustments - restating'!AM27+'Adjustments - Pro Forma'!AL27</f>
        <v>0</v>
      </c>
      <c r="AN27" s="93">
        <f>'Adjustments - restating'!AN27+'Adjustments - Pro Forma'!AN27</f>
        <v>0</v>
      </c>
      <c r="AO27" s="93">
        <f>'Adjustments - restating'!AO27+'Adjustments - Pro Forma'!AO27</f>
        <v>0</v>
      </c>
      <c r="AP27" s="93">
        <f>'Adjustments - restating'!AP27+'Adjustments - Pro Forma'!AP27</f>
        <v>0</v>
      </c>
      <c r="AQ27" s="93">
        <f>'Adjustments - restating'!AQ27+'Adjustments - Pro Forma'!AQ27</f>
        <v>0</v>
      </c>
      <c r="AR27" s="93">
        <f>'Adjustments - restating'!AR27+'Adjustments - Pro Forma'!AR27</f>
        <v>-17990.552800000001</v>
      </c>
      <c r="AT27" s="93">
        <f>'Adjustments - restating'!AT27+'Adjustments - Pro Forma'!AT27</f>
        <v>0</v>
      </c>
      <c r="AU27" s="93">
        <f>'Adjustments - restating'!AU27+'Adjustments - Pro Forma'!AU27</f>
        <v>0</v>
      </c>
      <c r="AV27" s="93">
        <f>'Adjustments - restating'!AV27+'Adjustments - Pro Forma'!AV27</f>
        <v>0</v>
      </c>
      <c r="AW27" s="93">
        <f>'Adjustments - restating'!AX27+'Adjustments - Pro Forma'!AX27</f>
        <v>0</v>
      </c>
      <c r="AX27" s="93">
        <f>'Adjustments - restating'!AY27+'Adjustments - Pro Forma'!AN27</f>
        <v>0</v>
      </c>
      <c r="AY27" s="93">
        <f>'Adjustments - restating'!AY27+'Adjustments - Pro Forma'!AY27</f>
        <v>0</v>
      </c>
      <c r="AZ27" s="93">
        <f>'Adjustments - restating'!AZ27+'Adjustments - Pro Forma'!AZ27</f>
        <v>-299560.07775915402</v>
      </c>
      <c r="BA27" s="93">
        <f>'Adjustments - restating'!BA27+'Adjustments - Pro Forma'!BA27</f>
        <v>0</v>
      </c>
      <c r="BB27" s="93"/>
      <c r="CX27" s="963"/>
    </row>
    <row r="28" spans="1:102">
      <c r="A28" s="78">
        <v>20</v>
      </c>
      <c r="B28" s="80" t="s">
        <v>17</v>
      </c>
      <c r="C28" s="96">
        <f>SUM(D28:BA28)</f>
        <v>-577160.49103696994</v>
      </c>
      <c r="D28" s="93">
        <f>'Adjustments - restating'!D28+'Adjustments - Pro Forma'!D28</f>
        <v>0</v>
      </c>
      <c r="E28" s="93">
        <f>'Adjustments - restating'!E28+'Adjustments - Pro Forma'!E28</f>
        <v>0</v>
      </c>
      <c r="F28" s="93">
        <f>'Adjustments - restating'!F28+'Adjustments - Pro Forma'!F28</f>
        <v>0</v>
      </c>
      <c r="G28" s="93">
        <f>'Adjustments - restating'!G28+'Adjustments - Pro Forma'!G28</f>
        <v>0</v>
      </c>
      <c r="H28" s="93">
        <f>'Adjustments - restating'!H28+'Adjustments - Pro Forma'!H28</f>
        <v>0</v>
      </c>
      <c r="I28" s="93">
        <f>'Adjustments - restating'!I28+'Adjustments - Pro Forma'!I28</f>
        <v>0</v>
      </c>
      <c r="J28" s="93">
        <f>'Adjustments - restating'!J28+'Adjustments - Pro Forma'!J28</f>
        <v>0</v>
      </c>
      <c r="K28" s="93">
        <f>'Adjustments - restating'!K28+'Adjustments - Pro Forma'!K28</f>
        <v>0</v>
      </c>
      <c r="L28" s="93">
        <f>'Adjustments - restating'!L28+'Adjustments - Pro Forma'!L28</f>
        <v>0</v>
      </c>
      <c r="M28" s="93">
        <f>'Adjustments - restating'!M28+'Adjustments - Pro Forma'!M28</f>
        <v>0</v>
      </c>
      <c r="N28" s="93">
        <f>'Adjustments - restating'!N28+'Adjustments - Pro Forma'!N28</f>
        <v>0</v>
      </c>
      <c r="O28" s="93">
        <f>'Adjustments - restating'!O28+'Adjustments - Pro Forma'!O28</f>
        <v>0</v>
      </c>
      <c r="P28" s="93">
        <f>'Adjustments - restating'!P28+'Adjustments - Pro Forma'!P28</f>
        <v>0</v>
      </c>
      <c r="Q28" s="93">
        <f>'Adjustments - restating'!Q28+'Adjustments - Pro Forma'!Q28</f>
        <v>0</v>
      </c>
      <c r="R28" s="93">
        <f>'Adjustments - restating'!R28+'Adjustments - Pro Forma'!R28</f>
        <v>0</v>
      </c>
      <c r="S28" s="93">
        <f>'Adjustments - restating'!S28+'Adjustments - Pro Forma'!S28</f>
        <v>0</v>
      </c>
      <c r="T28" s="93">
        <f>'Adjustments - restating'!T28+'Adjustments - Pro Forma'!T28</f>
        <v>0</v>
      </c>
      <c r="U28" s="93">
        <f>'Adjustments - restating'!U28+'Adjustments - Pro Forma'!U28</f>
        <v>0</v>
      </c>
      <c r="V28" s="93">
        <f>'Adjustments - restating'!V28+'Adjustments - Pro Forma'!V28</f>
        <v>0</v>
      </c>
      <c r="W28" s="93">
        <f>'Adjustments - restating'!W28+'Adjustments - Pro Forma'!W28</f>
        <v>0</v>
      </c>
      <c r="X28" s="93">
        <f>'Adjustments - restating'!X28+'Adjustments - Pro Forma'!X28</f>
        <v>0</v>
      </c>
      <c r="Y28" s="93">
        <f>'Adjustments - restating'!Y28+'Adjustments - Pro Forma'!Y28</f>
        <v>0</v>
      </c>
      <c r="Z28" s="93">
        <f>'Adjustments - restating'!AA28+'Adjustments - Pro Forma'!Z28</f>
        <v>0</v>
      </c>
      <c r="AA28" s="93">
        <f>'Adjustments - restating'!AB28+'Adjustments - Pro Forma'!AA28</f>
        <v>0</v>
      </c>
      <c r="AB28" s="93">
        <f>'Adjustments - restating'!AB28+'Adjustments - Pro Forma'!AB28</f>
        <v>0</v>
      </c>
      <c r="AC28" s="93">
        <f>'Adjustments - restating'!AD28+'Adjustments - Pro Forma'!AC28</f>
        <v>0</v>
      </c>
      <c r="AD28" s="93">
        <f>'Adjustments - restating'!AD28+'Adjustments - Pro Forma'!AD28</f>
        <v>0</v>
      </c>
      <c r="AE28" s="93">
        <f>'Adjustments - restating'!AE28+'Adjustments - Pro Forma'!AE28</f>
        <v>0</v>
      </c>
      <c r="AF28" s="93">
        <f>'Adjustments - restating'!AF28+'Adjustments - Pro Forma'!AF28</f>
        <v>0</v>
      </c>
      <c r="AG28" s="93">
        <f>'Adjustments - restating'!AG28+'Adjustments - Pro Forma'!AG28</f>
        <v>0</v>
      </c>
      <c r="AH28" s="93">
        <f>'Adjustments - restating'!AH28+'Adjustments - Pro Forma'!AH28</f>
        <v>0</v>
      </c>
      <c r="AI28" s="93">
        <f>'Adjustments - restating'!AI28+'Adjustments - Pro Forma'!AI28</f>
        <v>0</v>
      </c>
      <c r="AJ28" s="93">
        <f>'Adjustments - restating'!AJ28+'Adjustments - Pro Forma'!AJ28</f>
        <v>0</v>
      </c>
      <c r="AK28" s="93">
        <f>'Adjustments - restating'!AK28+'Adjustments - Pro Forma'!AK28</f>
        <v>0</v>
      </c>
      <c r="AL28" s="93">
        <f>'Adjustments - restating'!AL28+'Adjustments - Pro Forma'!AL28</f>
        <v>0</v>
      </c>
      <c r="AM28" s="93">
        <f>'Adjustments - restating'!AM28+'Adjustments - Pro Forma'!AL28</f>
        <v>0</v>
      </c>
      <c r="AN28" s="93">
        <f>'Adjustments - restating'!AN28+'Adjustments - Pro Forma'!AN28</f>
        <v>0</v>
      </c>
      <c r="AO28" s="93">
        <f>'Adjustments - restating'!AO28+'Adjustments - Pro Forma'!AO28</f>
        <v>0</v>
      </c>
      <c r="AP28" s="93">
        <f>'Adjustments - restating'!AP28+'Adjustments - Pro Forma'!AP28</f>
        <v>0</v>
      </c>
      <c r="AQ28" s="93">
        <f>'Adjustments - restating'!AQ28+'Adjustments - Pro Forma'!AQ28</f>
        <v>0</v>
      </c>
      <c r="AR28" s="93">
        <f>'Adjustments - restating'!AS28+'Adjustments - Pro Forma'!AS28</f>
        <v>0</v>
      </c>
      <c r="AS28" s="93">
        <f>'Adjustments - restating'!AR28+'Adjustments - Pro Forma'!AR28</f>
        <v>0</v>
      </c>
      <c r="AT28" s="93">
        <f>'Adjustments - restating'!AT28+'Adjustments - Pro Forma'!AT28</f>
        <v>0</v>
      </c>
      <c r="AU28" s="93">
        <f>'Adjustments - restating'!AU28+'Adjustments - Pro Forma'!AU28</f>
        <v>0</v>
      </c>
      <c r="AV28" s="93">
        <f>'Adjustments - restating'!AV28+'Adjustments - Pro Forma'!AV28</f>
        <v>-402431.61348206061</v>
      </c>
      <c r="AW28" s="93">
        <f>'Adjustments - restating'!AW28+'Adjustments - Pro Forma'!AW28</f>
        <v>0</v>
      </c>
      <c r="AX28" s="93">
        <f>'Adjustments - restating'!AX28+'Adjustments - Pro Forma'!AX28</f>
        <v>-174728.87755490927</v>
      </c>
      <c r="AY28" s="93">
        <f>'Adjustments - restating'!AY28+'Adjustments - Pro Forma'!AY28</f>
        <v>0</v>
      </c>
      <c r="AZ28" s="93">
        <f>'Adjustments - restating'!AZ28+'Adjustments - Pro Forma'!AZ28</f>
        <v>0</v>
      </c>
      <c r="BA28" s="93">
        <f>'Adjustments - restating'!BA28+'Adjustments - Pro Forma'!BA28</f>
        <v>0</v>
      </c>
      <c r="BB28" s="93"/>
      <c r="CX28" s="963"/>
    </row>
    <row r="29" spans="1:102">
      <c r="A29" s="78">
        <v>21</v>
      </c>
      <c r="B29" s="80" t="s">
        <v>38</v>
      </c>
      <c r="C29" s="96">
        <f>SUM(D29:BA29)</f>
        <v>1695432.0858814796</v>
      </c>
      <c r="D29" s="93">
        <f>'Adjustments - restating'!D29+'Adjustments - Pro Forma'!D29</f>
        <v>0</v>
      </c>
      <c r="E29" s="93">
        <f>'Adjustments - restating'!E29+'Adjustments - Pro Forma'!E29</f>
        <v>0</v>
      </c>
      <c r="F29" s="93">
        <f>'Adjustments - restating'!F29+'Adjustments - Pro Forma'!F29</f>
        <v>0</v>
      </c>
      <c r="G29" s="93">
        <f>'Adjustments - restating'!G29+'Adjustments - Pro Forma'!G29</f>
        <v>0</v>
      </c>
      <c r="H29" s="93">
        <f>'Adjustments - restating'!H29+'Adjustments - Pro Forma'!H29</f>
        <v>0</v>
      </c>
      <c r="I29" s="93">
        <f>'Adjustments - restating'!I29+'Adjustments - Pro Forma'!I29</f>
        <v>0</v>
      </c>
      <c r="J29" s="93">
        <f>'Adjustments - restating'!J29+'Adjustments - Pro Forma'!J29</f>
        <v>0</v>
      </c>
      <c r="K29" s="93">
        <f>'Adjustments - restating'!K29+'Adjustments - Pro Forma'!K29</f>
        <v>0</v>
      </c>
      <c r="L29" s="93">
        <f>'Adjustments - restating'!L29+'Adjustments - Pro Forma'!L29</f>
        <v>0</v>
      </c>
      <c r="M29" s="93">
        <f>'Adjustments - restating'!M29+'Adjustments - Pro Forma'!M29</f>
        <v>0</v>
      </c>
      <c r="N29" s="93">
        <f>'Adjustments - restating'!N29+'Adjustments - Pro Forma'!N29</f>
        <v>0</v>
      </c>
      <c r="O29" s="93">
        <f>'Adjustments - restating'!O29+'Adjustments - Pro Forma'!O29</f>
        <v>0</v>
      </c>
      <c r="P29" s="93">
        <f>'Adjustments - restating'!P29+'Adjustments - Pro Forma'!P29</f>
        <v>0</v>
      </c>
      <c r="Q29" s="93">
        <f>'Adjustments - restating'!Q29+'Adjustments - Pro Forma'!Q29</f>
        <v>0</v>
      </c>
      <c r="R29" s="93">
        <f>'Adjustments - restating'!R29+'Adjustments - Pro Forma'!R29</f>
        <v>0</v>
      </c>
      <c r="S29" s="93">
        <f>'Adjustments - restating'!S29+'Adjustments - Pro Forma'!S29</f>
        <v>0</v>
      </c>
      <c r="T29" s="93">
        <f>'Adjustments - restating'!T29+'Adjustments - Pro Forma'!T29</f>
        <v>0</v>
      </c>
      <c r="U29" s="93">
        <f>'Adjustments - restating'!U29+'Adjustments - Pro Forma'!U29</f>
        <v>0</v>
      </c>
      <c r="V29" s="93">
        <f>'Adjustments - restating'!V29+'Adjustments - Pro Forma'!V29</f>
        <v>0</v>
      </c>
      <c r="W29" s="93">
        <f>'Adjustments - restating'!W29+'Adjustments - Pro Forma'!W29</f>
        <v>0</v>
      </c>
      <c r="X29" s="93">
        <f>'Adjustments - restating'!X29+'Adjustments - Pro Forma'!X29</f>
        <v>0</v>
      </c>
      <c r="Y29" s="93">
        <f>'Adjustments - restating'!Y29+'Adjustments - Pro Forma'!Y29</f>
        <v>0</v>
      </c>
      <c r="Z29" s="93">
        <f>'Adjustments - restating'!AA29+'Adjustments - Pro Forma'!Z29</f>
        <v>0</v>
      </c>
      <c r="AA29" s="93">
        <f>'Adjustments - restating'!AB29+'Adjustments - Pro Forma'!AA29</f>
        <v>0</v>
      </c>
      <c r="AB29" s="93">
        <f>'Adjustments - restating'!AB29+'Adjustments - Pro Forma'!AB29</f>
        <v>0</v>
      </c>
      <c r="AC29" s="93">
        <f>'Adjustments - restating'!AC29+'Adjustments - Pro Forma'!T29</f>
        <v>-46288.088508519795</v>
      </c>
      <c r="AD29" s="93">
        <f>'Adjustments - restating'!AD29+'Adjustments - Pro Forma'!AD29</f>
        <v>0</v>
      </c>
      <c r="AE29" s="93">
        <f>'Adjustments - restating'!AE29+'Adjustments - Pro Forma'!AE29</f>
        <v>0</v>
      </c>
      <c r="AF29" s="93">
        <f>'Adjustments - restating'!AF29+'Adjustments - Pro Forma'!AF29</f>
        <v>0</v>
      </c>
      <c r="AG29" s="93">
        <f>'Adjustments - restating'!AG29+'Adjustments - Pro Forma'!AG29</f>
        <v>0</v>
      </c>
      <c r="AH29" s="93">
        <f>'Adjustments - restating'!AH29+'Adjustments - Pro Forma'!AH29</f>
        <v>1741720.1743899994</v>
      </c>
      <c r="AI29" s="93">
        <f>'Adjustments - restating'!AI29+'Adjustments - Pro Forma'!AI29</f>
        <v>0</v>
      </c>
      <c r="AJ29" s="93">
        <f>'Adjustments - restating'!AJ29+'Adjustments - Pro Forma'!AJ29</f>
        <v>0</v>
      </c>
      <c r="AK29" s="93">
        <f>'Adjustments - restating'!AK29+'Adjustments - Pro Forma'!AK29</f>
        <v>0</v>
      </c>
      <c r="AL29" s="93">
        <f>'Adjustments - restating'!AL29+'Adjustments - Pro Forma'!AL29</f>
        <v>0</v>
      </c>
      <c r="AM29" s="93">
        <f>'Adjustments - restating'!AM29+'Adjustments - Pro Forma'!AL29</f>
        <v>0</v>
      </c>
      <c r="AN29" s="93">
        <f>'Adjustments - restating'!AN29+'Adjustments - Pro Forma'!AN29</f>
        <v>0</v>
      </c>
      <c r="AO29" s="93">
        <f>'Adjustments - restating'!AO29+'Adjustments - Pro Forma'!AO29</f>
        <v>0</v>
      </c>
      <c r="AP29" s="93">
        <f>'Adjustments - restating'!AP29+'Adjustments - Pro Forma'!AP29</f>
        <v>0</v>
      </c>
      <c r="AQ29" s="93">
        <f>'Adjustments - restating'!AQ29+'Adjustments - Pro Forma'!AQ29</f>
        <v>0</v>
      </c>
      <c r="AR29" s="93">
        <f>'Adjustments - restating'!AS29+'Adjustments - Pro Forma'!AS29</f>
        <v>0</v>
      </c>
      <c r="AS29" s="93">
        <f>'Adjustments - restating'!AR29+'Adjustments - Pro Forma'!AR29</f>
        <v>0</v>
      </c>
      <c r="AT29" s="93">
        <f>'Adjustments - restating'!AT29+'Adjustments - Pro Forma'!AT29</f>
        <v>0</v>
      </c>
      <c r="AU29" s="93">
        <f>'Adjustments - restating'!AU29+'Adjustments - Pro Forma'!AU29</f>
        <v>0</v>
      </c>
      <c r="AV29" s="93">
        <f>'Adjustments - restating'!AV29+'Adjustments - Pro Forma'!AV29</f>
        <v>0</v>
      </c>
      <c r="AW29" s="93">
        <f>'Adjustments - restating'!AX29+'Adjustments - Pro Forma'!AX29</f>
        <v>0</v>
      </c>
      <c r="AX29" s="93">
        <f>'Adjustments - restating'!AY29+'Adjustments - Pro Forma'!AN29</f>
        <v>0</v>
      </c>
      <c r="AY29" s="93">
        <f>'Adjustments - restating'!AY29+'Adjustments - Pro Forma'!AY29</f>
        <v>0</v>
      </c>
      <c r="AZ29" s="93">
        <f>'Adjustments - restating'!AZ29+'Adjustments - Pro Forma'!AZ29</f>
        <v>0</v>
      </c>
      <c r="BA29" s="93">
        <f>'Adjustments - restating'!BA29+'Adjustments - Pro Forma'!BA29</f>
        <v>0</v>
      </c>
      <c r="BB29" s="93"/>
      <c r="CX29" s="963"/>
    </row>
    <row r="30" spans="1:102">
      <c r="A30" s="78">
        <v>22</v>
      </c>
      <c r="B30" s="80" t="s">
        <v>39</v>
      </c>
      <c r="C30" s="93">
        <f>C82</f>
        <v>3653124.3800106887</v>
      </c>
      <c r="D30" s="93">
        <f>'Adjustments - restating'!D30+'Adjustments - Pro Forma'!D30</f>
        <v>1112120</v>
      </c>
      <c r="E30" s="93">
        <f>'Adjustments - restating'!E30+'Adjustments - Pro Forma'!E30</f>
        <v>2890019</v>
      </c>
      <c r="F30" s="93">
        <f>'Adjustments - restating'!F30+'Adjustments - Pro Forma'!F30</f>
        <v>11614218</v>
      </c>
      <c r="G30" s="93">
        <f>'Adjustments - restating'!G30+'Adjustments - Pro Forma'!G30</f>
        <v>-72480</v>
      </c>
      <c r="H30" s="93">
        <f>'Adjustments - restating'!H30+'Adjustments - Pro Forma'!H30</f>
        <v>-2881852</v>
      </c>
      <c r="I30" s="93">
        <f>'Adjustments - restating'!I30+'Adjustments - Pro Forma'!I30</f>
        <v>60443</v>
      </c>
      <c r="J30" s="93">
        <f>'Adjustments - restating'!J30+'Adjustments - Pro Forma'!J30</f>
        <v>352651</v>
      </c>
      <c r="K30" s="93">
        <f>'Adjustments - restating'!K30+'Adjustments - Pro Forma'!K30</f>
        <v>48284</v>
      </c>
      <c r="L30" s="93">
        <f>'Adjustments - restating'!L30+'Adjustments - Pro Forma'!L30</f>
        <v>178450</v>
      </c>
      <c r="M30" s="93">
        <f>'Adjustments - restating'!M30+'Adjustments - Pro Forma'!M30</f>
        <v>0</v>
      </c>
      <c r="N30" s="93">
        <f>'Adjustments - restating'!N30+'Adjustments - Pro Forma'!N30</f>
        <v>167594</v>
      </c>
      <c r="O30" s="93">
        <f>'Adjustments - restating'!O30+'Adjustments - Pro Forma'!O30</f>
        <v>-32963</v>
      </c>
      <c r="P30" s="93">
        <f>'Adjustments - restating'!P30+'Adjustments - Pro Forma'!P30</f>
        <v>-354801</v>
      </c>
      <c r="Q30" s="93">
        <f>'Adjustments - restating'!Q30+'Adjustments - Pro Forma'!Q30</f>
        <v>-714065</v>
      </c>
      <c r="R30" s="93">
        <f>'Adjustments - restating'!R30+'Adjustments - Pro Forma'!R30</f>
        <v>-1284</v>
      </c>
      <c r="S30" s="93">
        <f>'Adjustments - restating'!S30+'Adjustments - Pro Forma'!S30</f>
        <v>-121734</v>
      </c>
      <c r="T30" s="93">
        <f>'Adjustments - restating'!T30+'Adjustments - Pro Forma'!T30</f>
        <v>5045</v>
      </c>
      <c r="U30" s="93">
        <f>'Adjustments - restating'!U30+'Adjustments - Pro Forma'!U30</f>
        <v>408536</v>
      </c>
      <c r="V30" s="93">
        <f>'Adjustments - restating'!V30+'Adjustments - Pro Forma'!V30</f>
        <v>-15241</v>
      </c>
      <c r="W30" s="93">
        <f>'Adjustments - restating'!W30+'Adjustments - Pro Forma'!W30</f>
        <v>3091</v>
      </c>
      <c r="X30" s="93">
        <f>'Adjustments - restating'!X30+'Adjustments - Pro Forma'!X30</f>
        <v>158571</v>
      </c>
      <c r="Y30" s="93">
        <f>'Adjustments - restating'!Y30+'Adjustments - Pro Forma'!Y30</f>
        <v>570429</v>
      </c>
      <c r="Z30" s="93">
        <f>'Adjustments - restating'!AA30+'Adjustments - Pro Forma'!Z30</f>
        <v>-5440476</v>
      </c>
      <c r="AA30" s="93">
        <f>'Adjustments - restating'!AA30+'Adjustments - Pro Forma'!AA30</f>
        <v>385188</v>
      </c>
      <c r="AB30" s="93">
        <f>'Adjustments - restating'!AB30+'Adjustments - Pro Forma'!AB30</f>
        <v>-3070979</v>
      </c>
      <c r="AC30" s="93">
        <f>'Adjustments - restating'!AC30+'Adjustments - Pro Forma'!T30</f>
        <v>36330</v>
      </c>
      <c r="AD30" s="93">
        <f>'Adjustments - restating'!AD30+'Adjustments - Pro Forma'!AD30</f>
        <v>-932020</v>
      </c>
      <c r="AE30" s="93">
        <f>'Adjustments - restating'!AE30+'Adjustments - Pro Forma'!AE30</f>
        <v>405903</v>
      </c>
      <c r="AF30" s="93">
        <f>'Adjustments - restating'!AG30+'Adjustments - Pro Forma'!AF30</f>
        <v>-1205929.1565510761</v>
      </c>
      <c r="AH30" s="93">
        <f>'Adjustments - restating'!AH30+'Adjustments - Pro Forma'!AH30</f>
        <v>-609602</v>
      </c>
      <c r="AI30" s="93">
        <f>'Adjustments - restating'!AI30+'Adjustments - Pro Forma'!AI30</f>
        <v>-83729</v>
      </c>
      <c r="AJ30" s="93">
        <f>'Adjustments - restating'!AJ30+'Adjustments - Pro Forma'!AJ30</f>
        <v>0</v>
      </c>
      <c r="AK30" s="93">
        <f>'Adjustments - restating'!AK30+'Adjustments - Pro Forma'!AK30</f>
        <v>0</v>
      </c>
      <c r="AL30" s="93">
        <f>'Adjustments - restating'!AL30+'Adjustments - Pro Forma'!AL30</f>
        <v>0</v>
      </c>
      <c r="AM30" s="93">
        <f>'Adjustments - restating'!AM30+'Adjustments - Pro Forma'!AL30</f>
        <v>0</v>
      </c>
      <c r="AN30" s="93">
        <f>'Adjustments - restating'!AN30+'Adjustments - Pro Forma'!AN30</f>
        <v>-3526</v>
      </c>
      <c r="AO30" s="93">
        <f>'Adjustments - restating'!AO30+'Adjustments - Pro Forma'!AO30</f>
        <v>0</v>
      </c>
      <c r="AP30" s="93">
        <f>'Adjustments - restating'!AP30+'Adjustments - Pro Forma'!AP30</f>
        <v>130593</v>
      </c>
      <c r="AQ30" s="93">
        <f>'Adjustments - restating'!AQ30+'Adjustments - Pro Forma'!AQ30</f>
        <v>0</v>
      </c>
      <c r="AR30" s="93">
        <f>'Adjustments - restating'!AS30+'Adjustments - Pro Forma'!AS30</f>
        <v>0</v>
      </c>
      <c r="AS30" s="93">
        <f>'Adjustments - restating'!AR30+'Adjustments - Pro Forma'!AR30</f>
        <v>0</v>
      </c>
      <c r="AT30" s="93">
        <f>'Adjustments - restating'!AT30+'Adjustments - Pro Forma'!AT30</f>
        <v>0</v>
      </c>
      <c r="AU30" s="93">
        <f>'Adjustments - restating'!AU30+'Adjustments - Pro Forma'!AU30</f>
        <v>71785</v>
      </c>
      <c r="AV30" s="93">
        <f>'Adjustments - restating'!AV30+'Adjustments - Pro Forma'!AV30</f>
        <v>480053</v>
      </c>
      <c r="AW30" s="93">
        <f>'Adjustments - restating'!AW30+'Adjustments - Pro Forma'!AW30</f>
        <v>-1050000</v>
      </c>
      <c r="AX30" s="93">
        <f>'Adjustments - restating'!AX30+'Adjustments - Pro Forma'!AX30</f>
        <v>8255</v>
      </c>
      <c r="AY30" s="93">
        <f>'Adjustments - restating'!AY30+'Adjustments - Pro Forma'!AY30</f>
        <v>32286</v>
      </c>
      <c r="AZ30" s="93">
        <f>'Adjustments - restating'!AZ30+'Adjustments - Pro Forma'!AZ30</f>
        <v>281977</v>
      </c>
      <c r="BA30" s="93">
        <f>'Adjustments - restating'!BA30+'Adjustments - Pro Forma'!BA30</f>
        <v>841984.53656176513</v>
      </c>
      <c r="BB30" s="93">
        <f>SUM(D30:BA30)</f>
        <v>3653124.3800106891</v>
      </c>
      <c r="CX30" s="963"/>
    </row>
    <row r="31" spans="1:102">
      <c r="A31" s="78">
        <v>23</v>
      </c>
      <c r="B31" s="80" t="s">
        <v>40</v>
      </c>
      <c r="C31" s="96">
        <f>SUM(D31:BA31)</f>
        <v>0</v>
      </c>
      <c r="D31" s="93">
        <f>'Adjustments - restating'!D31+'Adjustments - Pro Forma'!D31</f>
        <v>0</v>
      </c>
      <c r="E31" s="93">
        <f>'Adjustments - restating'!E31+'Adjustments - Pro Forma'!E31</f>
        <v>0</v>
      </c>
      <c r="F31" s="93">
        <f>'Adjustments - restating'!F31+'Adjustments - Pro Forma'!F31</f>
        <v>0</v>
      </c>
      <c r="G31" s="93">
        <f>'Adjustments - restating'!G31+'Adjustments - Pro Forma'!G31</f>
        <v>0</v>
      </c>
      <c r="H31" s="93">
        <f>'Adjustments - restating'!H31+'Adjustments - Pro Forma'!H31</f>
        <v>0</v>
      </c>
      <c r="I31" s="93">
        <f>'Adjustments - restating'!I31+'Adjustments - Pro Forma'!I31</f>
        <v>0</v>
      </c>
      <c r="J31" s="93">
        <f>'Adjustments - restating'!J31+'Adjustments - Pro Forma'!J31</f>
        <v>0</v>
      </c>
      <c r="K31" s="93">
        <f>'Adjustments - restating'!K31+'Adjustments - Pro Forma'!K31</f>
        <v>0</v>
      </c>
      <c r="L31" s="93">
        <f>'Adjustments - restating'!L31+'Adjustments - Pro Forma'!L31</f>
        <v>0</v>
      </c>
      <c r="M31" s="93">
        <f>'Adjustments - restating'!M31+'Adjustments - Pro Forma'!M31</f>
        <v>0</v>
      </c>
      <c r="N31" s="93">
        <f>'Adjustments - restating'!N31+'Adjustments - Pro Forma'!N31</f>
        <v>0</v>
      </c>
      <c r="O31" s="93">
        <f>'Adjustments - restating'!O31+'Adjustments - Pro Forma'!O31</f>
        <v>0</v>
      </c>
      <c r="P31" s="93">
        <f>'Adjustments - restating'!P31+'Adjustments - Pro Forma'!P31</f>
        <v>0</v>
      </c>
      <c r="Q31" s="93">
        <f>'Adjustments - restating'!Q31+'Adjustments - Pro Forma'!Q31</f>
        <v>0</v>
      </c>
      <c r="R31" s="93">
        <f>'Adjustments - restating'!R31+'Adjustments - Pro Forma'!R31</f>
        <v>0</v>
      </c>
      <c r="S31" s="93">
        <f>'Adjustments - restating'!S31+'Adjustments - Pro Forma'!S31</f>
        <v>0</v>
      </c>
      <c r="T31" s="93">
        <f>'Adjustments - restating'!T31+'Adjustments - Pro Forma'!T31</f>
        <v>0</v>
      </c>
      <c r="U31" s="93">
        <f>'Adjustments - restating'!U31+'Adjustments - Pro Forma'!U31</f>
        <v>0</v>
      </c>
      <c r="V31" s="93">
        <f>'Adjustments - restating'!V31+'Adjustments - Pro Forma'!V31</f>
        <v>0</v>
      </c>
      <c r="W31" s="93">
        <f>'Adjustments - restating'!W31+'Adjustments - Pro Forma'!W31</f>
        <v>0</v>
      </c>
      <c r="X31" s="93">
        <f>'Adjustments - restating'!X31+'Adjustments - Pro Forma'!X31</f>
        <v>0</v>
      </c>
      <c r="Y31" s="93">
        <f>'Adjustments - restating'!Y31+'Adjustments - Pro Forma'!Y31</f>
        <v>0</v>
      </c>
      <c r="Z31" s="93">
        <f>'Adjustments - restating'!AA31+'Adjustments - Pro Forma'!Z31</f>
        <v>0</v>
      </c>
      <c r="AA31" s="93">
        <f>'Adjustments - restating'!AB31+'Adjustments - Pro Forma'!AA31</f>
        <v>0</v>
      </c>
      <c r="AB31" s="93">
        <f>'Adjustments - restating'!AB31+'Adjustments - Pro Forma'!AB31</f>
        <v>0</v>
      </c>
      <c r="AC31" s="93">
        <f>'Adjustments - restating'!AD31+'Adjustments - Pro Forma'!AC31</f>
        <v>0</v>
      </c>
      <c r="AD31" s="93">
        <f>'Adjustments - restating'!AD31+'Adjustments - Pro Forma'!AD31</f>
        <v>0</v>
      </c>
      <c r="AE31" s="93">
        <f>'Adjustments - restating'!AE31+'Adjustments - Pro Forma'!AE31</f>
        <v>0</v>
      </c>
      <c r="AF31" s="93">
        <f>'Adjustments - restating'!AF31+'Adjustments - Pro Forma'!AF31</f>
        <v>0</v>
      </c>
      <c r="AG31" s="93">
        <f>'Adjustments - restating'!AG31+'Adjustments - Pro Forma'!AG31</f>
        <v>0</v>
      </c>
      <c r="AH31" s="93">
        <f>'Adjustments - restating'!AH31+'Adjustments - Pro Forma'!AH31</f>
        <v>0</v>
      </c>
      <c r="AI31" s="93">
        <f>'Adjustments - restating'!AI31+'Adjustments - Pro Forma'!AI31</f>
        <v>0</v>
      </c>
      <c r="AJ31" s="93">
        <f>'Adjustments - restating'!AJ31+'Adjustments - Pro Forma'!AJ31</f>
        <v>0</v>
      </c>
      <c r="AK31" s="93">
        <f>'Adjustments - restating'!AK31+'Adjustments - Pro Forma'!AK31</f>
        <v>0</v>
      </c>
      <c r="AL31" s="93">
        <f>'Adjustments - restating'!AL31+'Adjustments - Pro Forma'!AL31</f>
        <v>0</v>
      </c>
      <c r="AM31" s="93">
        <f>'Adjustments - restating'!AM31+'Adjustments - Pro Forma'!AL31</f>
        <v>0</v>
      </c>
      <c r="AN31" s="93">
        <f>'Adjustments - restating'!AN31+'Adjustments - Pro Forma'!AN31</f>
        <v>0</v>
      </c>
      <c r="AO31" s="93">
        <f>'Adjustments - restating'!AO31+'Adjustments - Pro Forma'!AO31</f>
        <v>0</v>
      </c>
      <c r="AP31" s="93">
        <f>'Adjustments - restating'!AP31+'Adjustments - Pro Forma'!AP31</f>
        <v>0</v>
      </c>
      <c r="AQ31" s="93">
        <f>'Adjustments - restating'!AQ31+'Adjustments - Pro Forma'!AQ31</f>
        <v>0</v>
      </c>
      <c r="AR31" s="93">
        <f>'Adjustments - restating'!AS31+'Adjustments - Pro Forma'!AS31</f>
        <v>0</v>
      </c>
      <c r="AS31" s="93">
        <f>'Adjustments - restating'!AR31+'Adjustments - Pro Forma'!AR31</f>
        <v>0</v>
      </c>
      <c r="AT31" s="93">
        <f>'Adjustments - restating'!AT31+'Adjustments - Pro Forma'!AT31</f>
        <v>0</v>
      </c>
      <c r="AU31" s="93">
        <f>'Adjustments - restating'!AU31+'Adjustments - Pro Forma'!AU31</f>
        <v>0</v>
      </c>
      <c r="AV31" s="93">
        <f>'Adjustments - restating'!AV31+'Adjustments - Pro Forma'!AV31</f>
        <v>0</v>
      </c>
      <c r="AW31" s="93">
        <f>'Adjustments - restating'!AX31+'Adjustments - Pro Forma'!AX31</f>
        <v>0</v>
      </c>
      <c r="AX31" s="93">
        <f>'Adjustments - restating'!AY31+'Adjustments - Pro Forma'!AN31</f>
        <v>0</v>
      </c>
      <c r="AY31" s="93">
        <f>'Adjustments - restating'!AY31+'Adjustments - Pro Forma'!AY31</f>
        <v>0</v>
      </c>
      <c r="AZ31" s="93">
        <f>'Adjustments - restating'!AZ31+'Adjustments - Pro Forma'!AZ31</f>
        <v>0</v>
      </c>
      <c r="BA31" s="93">
        <f>'Adjustments - restating'!BA31+'Adjustments - Pro Forma'!BA31</f>
        <v>0</v>
      </c>
      <c r="BB31" s="93"/>
      <c r="CX31" s="963"/>
    </row>
    <row r="32" spans="1:102">
      <c r="A32" s="78">
        <v>24</v>
      </c>
      <c r="B32" s="80" t="s">
        <v>41</v>
      </c>
      <c r="C32" s="96">
        <f>SUM(D32:BA32)</f>
        <v>427344.31705497118</v>
      </c>
      <c r="D32" s="93">
        <f>'Adjustments - restating'!D32+'Adjustments - Pro Forma'!D32</f>
        <v>0</v>
      </c>
      <c r="E32" s="93">
        <f>'Adjustments - restating'!E32+'Adjustments - Pro Forma'!E32</f>
        <v>0</v>
      </c>
      <c r="F32" s="93">
        <f>'Adjustments - restating'!F32+'Adjustments - Pro Forma'!F32</f>
        <v>0</v>
      </c>
      <c r="G32" s="93">
        <f>'Adjustments - restating'!G32+'Adjustments - Pro Forma'!G32</f>
        <v>342726</v>
      </c>
      <c r="H32" s="93">
        <f>'Adjustments - restating'!H32+'Adjustments - Pro Forma'!H32</f>
        <v>0</v>
      </c>
      <c r="I32" s="93">
        <f>'Adjustments - restating'!I32+'Adjustments - Pro Forma'!I32</f>
        <v>0</v>
      </c>
      <c r="J32" s="93">
        <f>'Adjustments - restating'!J32+'Adjustments - Pro Forma'!J32</f>
        <v>0</v>
      </c>
      <c r="K32" s="93">
        <f>'Adjustments - restating'!K32+'Adjustments - Pro Forma'!K32</f>
        <v>0</v>
      </c>
      <c r="L32" s="93">
        <f>'Adjustments - restating'!L32+'Adjustments - Pro Forma'!L32</f>
        <v>0</v>
      </c>
      <c r="M32" s="93">
        <f>'Adjustments - restating'!M32+'Adjustments - Pro Forma'!M32</f>
        <v>0</v>
      </c>
      <c r="N32" s="93">
        <f>'Adjustments - restating'!N32+'Adjustments - Pro Forma'!N32</f>
        <v>283835</v>
      </c>
      <c r="O32" s="93">
        <f>'Adjustments - restating'!O32+'Adjustments - Pro Forma'!O32</f>
        <v>0</v>
      </c>
      <c r="P32" s="93">
        <f>'Adjustments - restating'!P32+'Adjustments - Pro Forma'!P32</f>
        <v>354800</v>
      </c>
      <c r="Q32" s="93">
        <f>'Adjustments - restating'!Q32+'Adjustments - Pro Forma'!Q32</f>
        <v>0</v>
      </c>
      <c r="R32" s="93">
        <f>'Adjustments - restating'!R32+'Adjustments - Pro Forma'!R32</f>
        <v>0</v>
      </c>
      <c r="S32" s="93">
        <f>'Adjustments - restating'!S32+'Adjustments - Pro Forma'!S32</f>
        <v>0</v>
      </c>
      <c r="T32" s="93">
        <f>'Adjustments - restating'!T32+'Adjustments - Pro Forma'!T32</f>
        <v>0</v>
      </c>
      <c r="U32" s="93">
        <f>'Adjustments - restating'!U32+'Adjustments - Pro Forma'!U32</f>
        <v>0</v>
      </c>
      <c r="V32" s="93">
        <f>'Adjustments - restating'!V32+'Adjustments - Pro Forma'!V32</f>
        <v>0</v>
      </c>
      <c r="W32" s="93">
        <f>'Adjustments - restating'!W32+'Adjustments - Pro Forma'!W32</f>
        <v>0</v>
      </c>
      <c r="X32" s="93">
        <f>'Adjustments - restating'!X32+'Adjustments - Pro Forma'!X32</f>
        <v>0</v>
      </c>
      <c r="Y32" s="93">
        <f>'Adjustments - restating'!Y32+'Adjustments - Pro Forma'!Y32</f>
        <v>0</v>
      </c>
      <c r="Z32" s="93">
        <f>'Adjustments - restating'!AA32+'Adjustments - Pro Forma'!Z32</f>
        <v>0</v>
      </c>
      <c r="AA32" s="93">
        <f>'Adjustments - restating'!AB32+'Adjustments - Pro Forma'!AA32</f>
        <v>0</v>
      </c>
      <c r="AB32" s="93">
        <f>'Adjustments - restating'!AB32+'Adjustments - Pro Forma'!AB32</f>
        <v>0</v>
      </c>
      <c r="AC32" s="93">
        <f>'Adjustments - restating'!AC32+'Adjustments - Pro Forma'!T32</f>
        <v>113543.26783914602</v>
      </c>
      <c r="AD32" s="93">
        <f>'Adjustments - restating'!AD32+'Adjustments - Pro Forma'!AD32</f>
        <v>1010602.8659636988</v>
      </c>
      <c r="AE32" s="93">
        <f>'Adjustments - restating'!AE32+'Adjustments - Pro Forma'!AE32</f>
        <v>0</v>
      </c>
      <c r="AF32" s="93">
        <f>'Adjustments - restating'!AF32+'Adjustments - Pro Forma'!AF32</f>
        <v>419162.75841324474</v>
      </c>
      <c r="AG32" s="93">
        <f>'Adjustments - restating'!AG32+'Adjustments - Pro Forma'!AG32</f>
        <v>-296778.81346373697</v>
      </c>
      <c r="AH32" s="93">
        <f>'Adjustments - restating'!AH32+'Adjustments - Pro Forma'!AH32</f>
        <v>0</v>
      </c>
      <c r="AI32" s="93">
        <f>'Adjustments - restating'!AI32+'Adjustments - Pro Forma'!AI32</f>
        <v>0</v>
      </c>
      <c r="AJ32" s="93">
        <f>'Adjustments - restating'!AJ32+'Adjustments - Pro Forma'!AJ32</f>
        <v>0</v>
      </c>
      <c r="AK32" s="93">
        <f>'Adjustments - restating'!AK32+'Adjustments - Pro Forma'!AK32</f>
        <v>396343</v>
      </c>
      <c r="AL32" s="93">
        <f>'Adjustments - restating'!AL32+'Adjustments - Pro Forma'!AL32</f>
        <v>-1877339</v>
      </c>
      <c r="AM32" s="93">
        <f>'Adjustments - restating'!AM32+'Adjustments - Pro Forma'!AL32</f>
        <v>20913</v>
      </c>
      <c r="AN32" s="93">
        <f>'Adjustments - restating'!AN32+'Adjustments - Pro Forma'!AN32</f>
        <v>0</v>
      </c>
      <c r="AO32" s="93">
        <f>'Adjustments - restating'!AO32+'Adjustments - Pro Forma'!AO32</f>
        <v>0</v>
      </c>
      <c r="AP32" s="93">
        <f>'Adjustments - restating'!AP32+'Adjustments - Pro Forma'!AP32</f>
        <v>12719.986316934381</v>
      </c>
      <c r="AQ32" s="93">
        <f>'Adjustments - restating'!AQ32+'Adjustments - Pro Forma'!AQ32</f>
        <v>0</v>
      </c>
      <c r="AR32" s="93">
        <f>'Adjustments - restating'!AS32+'Adjustments - Pro Forma'!AS32</f>
        <v>0</v>
      </c>
      <c r="AS32" s="93">
        <f>'Adjustments - restating'!AR32+'Adjustments - Pro Forma'!AR32</f>
        <v>0</v>
      </c>
      <c r="AT32" s="93">
        <f>'Adjustments - restating'!AT32+'Adjustments - Pro Forma'!AT32</f>
        <v>0</v>
      </c>
      <c r="AU32" s="93">
        <f>'Adjustments - restating'!AU32+'Adjustments - Pro Forma'!AU32</f>
        <v>0</v>
      </c>
      <c r="AV32" s="93">
        <f>'Adjustments - restating'!AV32+'Adjustments - Pro Forma'!AV32</f>
        <v>-362096.74801431649</v>
      </c>
      <c r="AW32" s="93">
        <f>'Adjustments - restating'!AW32+'Adjustments - Pro Forma'!AW32</f>
        <v>8913</v>
      </c>
      <c r="AX32" s="93">
        <f>'Adjustments - restating'!AY32+'Adjustments - Pro Forma'!AN32</f>
        <v>0</v>
      </c>
      <c r="AY32" s="93">
        <f>'Adjustments - restating'!AX32+'Adjustments - Pro Forma'!AY32</f>
        <v>0</v>
      </c>
      <c r="AZ32" s="93">
        <f>'Adjustments - restating'!AY32+'Adjustments - Pro Forma'!AZ32</f>
        <v>0</v>
      </c>
      <c r="BA32" s="93">
        <f>'Adjustments - restating'!AZ32+'Adjustments - Pro Forma'!BA32</f>
        <v>0</v>
      </c>
      <c r="BB32" s="93"/>
      <c r="CX32" s="963"/>
    </row>
    <row r="33" spans="1:102">
      <c r="A33" s="78">
        <v>25</v>
      </c>
      <c r="B33" s="80" t="s">
        <v>42</v>
      </c>
      <c r="C33" s="96">
        <f t="shared" ref="C33:C34" si="21">SUM(D33:BA33)</f>
        <v>0</v>
      </c>
      <c r="D33" s="93">
        <f>'Adjustments - restating'!D33+'Adjustments - Pro Forma'!D33</f>
        <v>0</v>
      </c>
      <c r="E33" s="93">
        <f>'Adjustments - restating'!E33+'Adjustments - Pro Forma'!E33</f>
        <v>0</v>
      </c>
      <c r="F33" s="93">
        <f>'Adjustments - restating'!F33+'Adjustments - Pro Forma'!F33</f>
        <v>0</v>
      </c>
      <c r="G33" s="93">
        <f>'Adjustments - restating'!G33+'Adjustments - Pro Forma'!G33</f>
        <v>0</v>
      </c>
      <c r="H33" s="93">
        <f>'Adjustments - restating'!H33+'Adjustments - Pro Forma'!H33</f>
        <v>0</v>
      </c>
      <c r="I33" s="93">
        <f>'Adjustments - restating'!I33+'Adjustments - Pro Forma'!I33</f>
        <v>0</v>
      </c>
      <c r="J33" s="93">
        <f>'Adjustments - restating'!J33+'Adjustments - Pro Forma'!J33</f>
        <v>0</v>
      </c>
      <c r="K33" s="93">
        <f>'Adjustments - restating'!K33+'Adjustments - Pro Forma'!K33</f>
        <v>0</v>
      </c>
      <c r="L33" s="93">
        <f>'Adjustments - restating'!L33+'Adjustments - Pro Forma'!L33</f>
        <v>0</v>
      </c>
      <c r="M33" s="93">
        <f>'Adjustments - restating'!M33+'Adjustments - Pro Forma'!M33</f>
        <v>0</v>
      </c>
      <c r="N33" s="93">
        <f>'Adjustments - restating'!N33+'Adjustments - Pro Forma'!N33</f>
        <v>0</v>
      </c>
      <c r="O33" s="93">
        <f>'Adjustments - restating'!O33+'Adjustments - Pro Forma'!O33</f>
        <v>0</v>
      </c>
      <c r="P33" s="93">
        <f>'Adjustments - restating'!P33+'Adjustments - Pro Forma'!P33</f>
        <v>0</v>
      </c>
      <c r="Q33" s="93">
        <f>'Adjustments - restating'!Q33+'Adjustments - Pro Forma'!Q33</f>
        <v>0</v>
      </c>
      <c r="R33" s="93">
        <f>'Adjustments - restating'!R33+'Adjustments - Pro Forma'!R33</f>
        <v>0</v>
      </c>
      <c r="S33" s="93">
        <f>'Adjustments - restating'!S33+'Adjustments - Pro Forma'!S33</f>
        <v>0</v>
      </c>
      <c r="T33" s="93">
        <f>'Adjustments - restating'!T33+'Adjustments - Pro Forma'!T33</f>
        <v>0</v>
      </c>
      <c r="U33" s="93">
        <f>'Adjustments - restating'!U33+'Adjustments - Pro Forma'!U33</f>
        <v>0</v>
      </c>
      <c r="V33" s="93">
        <f>'Adjustments - restating'!V33+'Adjustments - Pro Forma'!V33</f>
        <v>0</v>
      </c>
      <c r="W33" s="93">
        <f>'Adjustments - restating'!W33+'Adjustments - Pro Forma'!W33</f>
        <v>0</v>
      </c>
      <c r="X33" s="93">
        <f>'Adjustments - restating'!X33+'Adjustments - Pro Forma'!X33</f>
        <v>0</v>
      </c>
      <c r="Y33" s="93">
        <f>'Adjustments - restating'!Y33+'Adjustments - Pro Forma'!Y33</f>
        <v>0</v>
      </c>
      <c r="Z33" s="93">
        <f>'Adjustments - restating'!AA33+'Adjustments - Pro Forma'!Z33</f>
        <v>0</v>
      </c>
      <c r="AA33" s="93">
        <f>'Adjustments - restating'!AB33+'Adjustments - Pro Forma'!AA33</f>
        <v>0</v>
      </c>
      <c r="AB33" s="93">
        <f>'Adjustments - restating'!AB33+'Adjustments - Pro Forma'!AB33</f>
        <v>0</v>
      </c>
      <c r="AC33" s="93">
        <f>'Adjustments - restating'!AD33+'Adjustments - Pro Forma'!AC33</f>
        <v>0</v>
      </c>
      <c r="AD33" s="93">
        <f>'Adjustments - restating'!AD33+'Adjustments - Pro Forma'!AD33</f>
        <v>0</v>
      </c>
      <c r="AE33" s="93">
        <f>'Adjustments - restating'!AE33+'Adjustments - Pro Forma'!AE33</f>
        <v>0</v>
      </c>
      <c r="AF33" s="93">
        <f>'Adjustments - restating'!AF33+'Adjustments - Pro Forma'!AF33</f>
        <v>0</v>
      </c>
      <c r="AG33" s="93">
        <f>'Adjustments - restating'!AG33+'Adjustments - Pro Forma'!AG33</f>
        <v>0</v>
      </c>
      <c r="AH33" s="93">
        <f>'Adjustments - restating'!AH33+'Adjustments - Pro Forma'!AH33</f>
        <v>0</v>
      </c>
      <c r="AI33" s="93">
        <f>'Adjustments - restating'!AI33+'Adjustments - Pro Forma'!AI33</f>
        <v>0</v>
      </c>
      <c r="AJ33" s="93">
        <f>'Adjustments - restating'!AJ33+'Adjustments - Pro Forma'!AJ33</f>
        <v>0</v>
      </c>
      <c r="AK33" s="93">
        <f>'Adjustments - restating'!AK33+'Adjustments - Pro Forma'!AK33</f>
        <v>0</v>
      </c>
      <c r="AL33" s="93">
        <f>'Adjustments - restating'!AL33+'Adjustments - Pro Forma'!AL33</f>
        <v>0</v>
      </c>
      <c r="AM33" s="93">
        <f>'Adjustments - restating'!AM33+'Adjustments - Pro Forma'!AL33</f>
        <v>0</v>
      </c>
      <c r="AN33" s="93">
        <f>'Adjustments - restating'!AN33+'Adjustments - Pro Forma'!AN33</f>
        <v>0</v>
      </c>
      <c r="AO33" s="93">
        <f>'Adjustments - restating'!AO33+'Adjustments - Pro Forma'!AO33</f>
        <v>0</v>
      </c>
      <c r="AP33" s="93">
        <f>'Adjustments - restating'!AP33+'Adjustments - Pro Forma'!AP33</f>
        <v>0</v>
      </c>
      <c r="AQ33" s="93">
        <f>'Adjustments - restating'!AQ33+'Adjustments - Pro Forma'!AQ33</f>
        <v>0</v>
      </c>
      <c r="AR33" s="93">
        <f>'Adjustments - restating'!AS33+'Adjustments - Pro Forma'!AS33</f>
        <v>0</v>
      </c>
      <c r="AS33" s="93">
        <f>'Adjustments - restating'!AR33+'Adjustments - Pro Forma'!AR33</f>
        <v>0</v>
      </c>
      <c r="AT33" s="93">
        <f>'Adjustments - restating'!AT33+'Adjustments - Pro Forma'!AT33</f>
        <v>0</v>
      </c>
      <c r="AU33" s="93">
        <f>'Adjustments - restating'!AU33+'Adjustments - Pro Forma'!AU33</f>
        <v>0</v>
      </c>
      <c r="AV33" s="93">
        <f>'Adjustments - restating'!AV33+'Adjustments - Pro Forma'!AV33</f>
        <v>0</v>
      </c>
      <c r="AW33" s="93">
        <f>'Adjustments - restating'!AX33+'Adjustments - Pro Forma'!AX33</f>
        <v>0</v>
      </c>
      <c r="AX33" s="93">
        <f>'Adjustments - restating'!AY33+'Adjustments - Pro Forma'!AN33</f>
        <v>0</v>
      </c>
      <c r="AY33" s="93">
        <f>'Adjustments - restating'!AY33+'Adjustments - Pro Forma'!AY33</f>
        <v>0</v>
      </c>
      <c r="AZ33" s="93">
        <f>'Adjustments - restating'!AZ33+'Adjustments - Pro Forma'!AZ33</f>
        <v>0</v>
      </c>
      <c r="BA33" s="93">
        <f>'Adjustments - restating'!BA33+'Adjustments - Pro Forma'!BA33</f>
        <v>0</v>
      </c>
      <c r="BB33" s="93"/>
      <c r="CX33" s="963"/>
    </row>
    <row r="34" spans="1:102">
      <c r="A34" s="78">
        <v>26</v>
      </c>
      <c r="B34" s="80" t="s">
        <v>43</v>
      </c>
      <c r="C34" s="96">
        <f t="shared" si="21"/>
        <v>-669964.7113553317</v>
      </c>
      <c r="D34" s="93">
        <f>'Adjustments - restating'!D34+'Adjustments - Pro Forma'!D34</f>
        <v>0</v>
      </c>
      <c r="E34" s="93">
        <f>'Adjustments - restating'!E34+'Adjustments - Pro Forma'!E34</f>
        <v>0</v>
      </c>
      <c r="F34" s="93">
        <f>'Adjustments - restating'!F34+'Adjustments - Pro Forma'!F34</f>
        <v>0</v>
      </c>
      <c r="G34" s="93">
        <f>'Adjustments - restating'!G34+'Adjustments - Pro Forma'!G34</f>
        <v>-695990.29280633223</v>
      </c>
      <c r="H34" s="93">
        <f>'Adjustments - restating'!H34+'Adjustments - Pro Forma'!H34</f>
        <v>0</v>
      </c>
      <c r="I34" s="93">
        <f>'Adjustments - restating'!I34+'Adjustments - Pro Forma'!I34</f>
        <v>0</v>
      </c>
      <c r="J34" s="93">
        <f>'Adjustments - restating'!J34+'Adjustments - Pro Forma'!J34</f>
        <v>0</v>
      </c>
      <c r="K34" s="93">
        <f>'Adjustments - restating'!K34+'Adjustments - Pro Forma'!K34</f>
        <v>0</v>
      </c>
      <c r="L34" s="93">
        <f>'Adjustments - restating'!L34+'Adjustments - Pro Forma'!L34</f>
        <v>0</v>
      </c>
      <c r="M34" s="93">
        <f>'Adjustments - restating'!M34+'Adjustments - Pro Forma'!M34</f>
        <v>0</v>
      </c>
      <c r="N34" s="93">
        <f>'Adjustments - restating'!N34+'Adjustments - Pro Forma'!N34</f>
        <v>0</v>
      </c>
      <c r="O34" s="93">
        <f>'Adjustments - restating'!O34+'Adjustments - Pro Forma'!O34</f>
        <v>0</v>
      </c>
      <c r="P34" s="93">
        <f>'Adjustments - restating'!P34+'Adjustments - Pro Forma'!P34</f>
        <v>0</v>
      </c>
      <c r="Q34" s="93">
        <f>'Adjustments - restating'!Q34+'Adjustments - Pro Forma'!Q34</f>
        <v>0</v>
      </c>
      <c r="R34" s="93">
        <f>'Adjustments - restating'!R34+'Adjustments - Pro Forma'!R34</f>
        <v>0</v>
      </c>
      <c r="S34" s="93">
        <f>'Adjustments - restating'!S34+'Adjustments - Pro Forma'!S34</f>
        <v>0</v>
      </c>
      <c r="T34" s="93">
        <f>'Adjustments - restating'!T34+'Adjustments - Pro Forma'!T34</f>
        <v>0</v>
      </c>
      <c r="U34" s="93">
        <f>'Adjustments - restating'!U34+'Adjustments - Pro Forma'!U34</f>
        <v>0</v>
      </c>
      <c r="V34" s="93">
        <f>'Adjustments - restating'!V34+'Adjustments - Pro Forma'!V34</f>
        <v>0</v>
      </c>
      <c r="W34" s="93">
        <f>'Adjustments - restating'!W34+'Adjustments - Pro Forma'!W34</f>
        <v>0</v>
      </c>
      <c r="X34" s="93">
        <f>'Adjustments - restating'!X34+'Adjustments - Pro Forma'!X34</f>
        <v>0</v>
      </c>
      <c r="Y34" s="93">
        <f>'Adjustments - restating'!Y34+'Adjustments - Pro Forma'!Y34</f>
        <v>0</v>
      </c>
      <c r="Z34" s="93">
        <f>'Adjustments - restating'!AA34+'Adjustments - Pro Forma'!Z34</f>
        <v>0</v>
      </c>
      <c r="AA34" s="93">
        <f>'Adjustments - restating'!AB34+'Adjustments - Pro Forma'!AA34</f>
        <v>0</v>
      </c>
      <c r="AB34" s="93">
        <f>'Adjustments - restating'!AB34+'Adjustments - Pro Forma'!AB34</f>
        <v>0</v>
      </c>
      <c r="AC34" s="93">
        <f>'Adjustments - restating'!AD34+'Adjustments - Pro Forma'!AC34</f>
        <v>0</v>
      </c>
      <c r="AD34" s="93">
        <f>'Adjustments - restating'!AD34+'Adjustments - Pro Forma'!AD34</f>
        <v>0</v>
      </c>
      <c r="AE34" s="93">
        <f>'Adjustments - restating'!AE34+'Adjustments - Pro Forma'!AE34</f>
        <v>0</v>
      </c>
      <c r="AF34" s="93">
        <f>'Adjustments - restating'!AF34+'Adjustments - Pro Forma'!AF34</f>
        <v>0</v>
      </c>
      <c r="AG34" s="93">
        <f>'Adjustments - restating'!AG34+'Adjustments - Pro Forma'!AG34</f>
        <v>0</v>
      </c>
      <c r="AH34" s="93">
        <f>'Adjustments - restating'!AH34+'Adjustments - Pro Forma'!AH34</f>
        <v>0</v>
      </c>
      <c r="AI34" s="93">
        <f>'Adjustments - restating'!AI34+'Adjustments - Pro Forma'!AI34</f>
        <v>0</v>
      </c>
      <c r="AJ34" s="93">
        <f>'Adjustments - restating'!AJ34+'Adjustments - Pro Forma'!AJ34</f>
        <v>0</v>
      </c>
      <c r="AK34" s="93">
        <f>'Adjustments - restating'!AK34+'Adjustments - Pro Forma'!AK34</f>
        <v>0</v>
      </c>
      <c r="AL34" s="93">
        <f>'Adjustments - restating'!AL34+'Adjustments - Pro Forma'!AL34</f>
        <v>0</v>
      </c>
      <c r="AM34" s="93">
        <f>'Adjustments - restating'!AM34+'Adjustments - Pro Forma'!AL34</f>
        <v>0</v>
      </c>
      <c r="AN34" s="93">
        <f>'Adjustments - restating'!AN34+'Adjustments - Pro Forma'!AN34</f>
        <v>10074</v>
      </c>
      <c r="AO34" s="93">
        <f>'Adjustments - restating'!AO34+'Adjustments - Pro Forma'!AO34</f>
        <v>0</v>
      </c>
      <c r="AP34" s="93">
        <f>'Adjustments - restating'!AP34+'Adjustments - Pro Forma'!AP34</f>
        <v>0</v>
      </c>
      <c r="AQ34" s="93">
        <f>'Adjustments - restating'!AQ34+'Adjustments - Pro Forma'!AQ34</f>
        <v>0</v>
      </c>
      <c r="AR34" s="93">
        <f>'Adjustments - restating'!AS34+'Adjustments - Pro Forma'!AS34</f>
        <v>0</v>
      </c>
      <c r="AS34" s="93">
        <f>'Adjustments - restating'!AR34+'Adjustments - Pro Forma'!AR34</f>
        <v>0</v>
      </c>
      <c r="AT34" s="93">
        <f>'Adjustments - restating'!AT34+'Adjustments - Pro Forma'!AT34</f>
        <v>0</v>
      </c>
      <c r="AU34" s="93">
        <f>'Adjustments - restating'!AU34+'Adjustments - Pro Forma'!AU34</f>
        <v>0</v>
      </c>
      <c r="AV34" s="93">
        <f>'Adjustments - restating'!AV34+'Adjustments - Pro Forma'!AV34</f>
        <v>0</v>
      </c>
      <c r="AW34" s="93">
        <f>'Adjustments - restating'!AX34+'Adjustments - Pro Forma'!AX34</f>
        <v>0</v>
      </c>
      <c r="AX34" s="93">
        <f>'Adjustments - restating'!AY34+'Adjustments - Pro Forma'!AN34</f>
        <v>0</v>
      </c>
      <c r="AY34" s="93">
        <f>'Adjustments - restating'!AY34+'Adjustments - Pro Forma'!AY34</f>
        <v>0</v>
      </c>
      <c r="AZ34" s="93">
        <f>'Adjustments - restating'!AZ34+'Adjustments - Pro Forma'!AZ34</f>
        <v>0</v>
      </c>
      <c r="BA34" s="93">
        <f>'Adjustments - restating'!BA34+'Adjustments - Pro Forma'!BA34</f>
        <v>15951.581451000529</v>
      </c>
      <c r="BB34" s="93"/>
      <c r="CX34" s="963"/>
    </row>
    <row r="35" spans="1:102">
      <c r="A35" s="78">
        <v>27</v>
      </c>
      <c r="B35" s="92" t="s">
        <v>44</v>
      </c>
      <c r="C35" s="967">
        <f>SUM(C25:C34)</f>
        <v>-25832964.034011859</v>
      </c>
      <c r="D35" s="95">
        <f>SUM(D25:D34)</f>
        <v>1112120</v>
      </c>
      <c r="E35" s="95">
        <f>SUM(E25:E34)</f>
        <v>2890019</v>
      </c>
      <c r="F35" s="95">
        <f>SUM(F25:F34)</f>
        <v>11614218</v>
      </c>
      <c r="G35" s="95">
        <f t="shared" ref="G35:N35" si="22">SUM(G25:G34)</f>
        <v>-425744.29280633223</v>
      </c>
      <c r="H35" s="95">
        <f t="shared" si="22"/>
        <v>-2881852</v>
      </c>
      <c r="I35" s="95">
        <f t="shared" si="22"/>
        <v>-4710</v>
      </c>
      <c r="J35" s="95">
        <f t="shared" ref="J35" si="23">SUM(J25:J34)</f>
        <v>352651</v>
      </c>
      <c r="K35" s="95">
        <f t="shared" si="22"/>
        <v>-89669.516271259432</v>
      </c>
      <c r="L35" s="95">
        <f t="shared" si="22"/>
        <v>-331406.67292035307</v>
      </c>
      <c r="M35" s="95">
        <f t="shared" si="22"/>
        <v>0</v>
      </c>
      <c r="N35" s="95">
        <f t="shared" si="22"/>
        <v>-775308</v>
      </c>
      <c r="O35" s="95">
        <f t="shared" ref="O35:Z35" si="24">SUM(O25:O34)</f>
        <v>61216.488786468995</v>
      </c>
      <c r="P35" s="95">
        <f t="shared" si="24"/>
        <v>2</v>
      </c>
      <c r="Q35" s="95">
        <f t="shared" si="24"/>
        <v>-9569067</v>
      </c>
      <c r="R35" s="95">
        <f t="shared" si="24"/>
        <v>2384.9492345489057</v>
      </c>
      <c r="S35" s="95">
        <f t="shared" ref="S35:U35" si="25">SUM(S25:S34)</f>
        <v>-92445.268498800986</v>
      </c>
      <c r="T35" s="95">
        <f t="shared" si="25"/>
        <v>-9368.2102150840274</v>
      </c>
      <c r="U35" s="95">
        <f t="shared" si="25"/>
        <v>-77717.202455394377</v>
      </c>
      <c r="V35" s="95">
        <f t="shared" ref="V35:W35" si="26">SUM(V25:V34)</f>
        <v>28304.400382885564</v>
      </c>
      <c r="W35" s="95">
        <f t="shared" si="26"/>
        <v>-5741.4866309465142</v>
      </c>
      <c r="X35" s="95">
        <f t="shared" ref="X35" si="27">SUM(X25:X34)</f>
        <v>-294488.91659490671</v>
      </c>
      <c r="Y35" s="95">
        <f t="shared" si="24"/>
        <v>-118119.56523891957</v>
      </c>
      <c r="Z35" s="95">
        <f t="shared" si="24"/>
        <v>-28211267.40086567</v>
      </c>
      <c r="AA35" s="95">
        <f t="shared" ref="AA35" si="28">SUM(AA25:AA34)</f>
        <v>385188</v>
      </c>
      <c r="AB35" s="95">
        <f t="shared" ref="AB35:AC35" si="29">SUM(AB25:AB34)</f>
        <v>5703247</v>
      </c>
      <c r="AC35" s="95">
        <f t="shared" si="29"/>
        <v>-305298.46310357959</v>
      </c>
      <c r="AD35" s="95">
        <f t="shared" ref="AD35:AY35" si="30">SUM(AD25:AD34)</f>
        <v>78582.86596369883</v>
      </c>
      <c r="AE35" s="95">
        <f t="shared" si="30"/>
        <v>405903</v>
      </c>
      <c r="AF35" s="95">
        <f t="shared" ref="AF35:AG35" si="31">SUM(AF25:AF34)</f>
        <v>-786766.39813783136</v>
      </c>
      <c r="AG35" s="95">
        <f t="shared" si="31"/>
        <v>-296778.81346373697</v>
      </c>
      <c r="AH35" s="95">
        <f t="shared" si="30"/>
        <v>1132118.1743899994</v>
      </c>
      <c r="AI35" s="95">
        <f t="shared" si="30"/>
        <v>-83729</v>
      </c>
      <c r="AJ35" s="95">
        <f t="shared" si="30"/>
        <v>0</v>
      </c>
      <c r="AK35" s="95">
        <f t="shared" si="30"/>
        <v>396343</v>
      </c>
      <c r="AL35" s="95">
        <f t="shared" ref="AL35" si="32">SUM(AL25:AL34)</f>
        <v>-1877339</v>
      </c>
      <c r="AM35" s="95">
        <f t="shared" si="30"/>
        <v>20913</v>
      </c>
      <c r="AN35" s="95">
        <f t="shared" si="30"/>
        <v>6548</v>
      </c>
      <c r="AO35" s="95">
        <f t="shared" si="30"/>
        <v>0</v>
      </c>
      <c r="AP35" s="95">
        <f t="shared" si="30"/>
        <v>220085.86958928389</v>
      </c>
      <c r="AQ35" s="95">
        <f t="shared" si="30"/>
        <v>0</v>
      </c>
      <c r="AR35" s="95">
        <f t="shared" si="30"/>
        <v>-17990.552800000001</v>
      </c>
      <c r="AS35" s="109">
        <f>SUM(AS25:AS34)</f>
        <v>0</v>
      </c>
      <c r="AT35" s="95">
        <f t="shared" si="30"/>
        <v>0</v>
      </c>
      <c r="AU35" s="95">
        <f t="shared" si="30"/>
        <v>71785</v>
      </c>
      <c r="AV35" s="95">
        <f t="shared" si="30"/>
        <v>-299505.6587683289</v>
      </c>
      <c r="AW35" s="95">
        <f t="shared" si="30"/>
        <v>-1064557</v>
      </c>
      <c r="AX35" s="95">
        <f t="shared" si="30"/>
        <v>-166473.87755490927</v>
      </c>
      <c r="AY35" s="95">
        <f t="shared" si="30"/>
        <v>-59961</v>
      </c>
      <c r="AZ35" s="95">
        <f t="shared" ref="AZ35:BA35" si="33">SUM(AZ25:AZ34)</f>
        <v>-523672.43239770015</v>
      </c>
      <c r="BA35" s="95">
        <f t="shared" si="33"/>
        <v>-1945616.053634997</v>
      </c>
      <c r="BB35" s="101"/>
      <c r="CX35" s="963"/>
    </row>
    <row r="36" spans="1:102">
      <c r="A36" s="78">
        <v>28</v>
      </c>
      <c r="B36" s="80"/>
      <c r="C36" s="96"/>
      <c r="D36" s="93"/>
      <c r="E36" s="93"/>
      <c r="F36" s="93">
        <v>0</v>
      </c>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CX36" s="963"/>
    </row>
    <row r="37" spans="1:102" ht="19.5" thickBot="1">
      <c r="A37" s="78">
        <v>29</v>
      </c>
      <c r="B37" s="102" t="s">
        <v>128</v>
      </c>
      <c r="C37" s="968">
        <f>C12-C35</f>
        <v>16471351.1085339</v>
      </c>
      <c r="D37" s="103">
        <f>D12-D35</f>
        <v>2065366</v>
      </c>
      <c r="E37" s="103">
        <f>E12-E35</f>
        <v>7302805</v>
      </c>
      <c r="F37" s="103">
        <f>F12-F35</f>
        <v>21569261</v>
      </c>
      <c r="G37" s="103">
        <f t="shared" ref="G37:N37" si="34">G12-G35</f>
        <v>425744.29280633223</v>
      </c>
      <c r="H37" s="103">
        <f t="shared" si="34"/>
        <v>-5352009.8315951927</v>
      </c>
      <c r="I37" s="103">
        <f t="shared" si="34"/>
        <v>112253</v>
      </c>
      <c r="J37" s="945">
        <f t="shared" ref="J37" si="35">J12-J35</f>
        <v>654922.56818373175</v>
      </c>
      <c r="K37" s="103">
        <f t="shared" si="34"/>
        <v>89669.516271259432</v>
      </c>
      <c r="L37" s="103">
        <f t="shared" si="34"/>
        <v>331406.67292035307</v>
      </c>
      <c r="M37" s="103">
        <f t="shared" si="34"/>
        <v>0</v>
      </c>
      <c r="N37" s="103">
        <f t="shared" si="34"/>
        <v>775308</v>
      </c>
      <c r="O37" s="103">
        <f t="shared" ref="O37:Z37" si="36">O12-O35</f>
        <v>-61216.488786468995</v>
      </c>
      <c r="P37" s="103">
        <f t="shared" si="36"/>
        <v>-2</v>
      </c>
      <c r="Q37" s="103">
        <f t="shared" si="36"/>
        <v>714065</v>
      </c>
      <c r="R37" s="103">
        <f t="shared" si="36"/>
        <v>-2384.9492345489057</v>
      </c>
      <c r="S37" s="103">
        <f t="shared" ref="S37:U37" si="37">S12-S35</f>
        <v>92445.268498800986</v>
      </c>
      <c r="T37" s="103">
        <f t="shared" si="37"/>
        <v>9368.2102150840274</v>
      </c>
      <c r="U37" s="103">
        <f t="shared" si="37"/>
        <v>77717.202455394377</v>
      </c>
      <c r="V37" s="103">
        <f t="shared" ref="V37:W37" si="38">V12-V35</f>
        <v>-28304.400382885564</v>
      </c>
      <c r="W37" s="103">
        <f t="shared" si="38"/>
        <v>5741.4866309465142</v>
      </c>
      <c r="X37" s="103">
        <f t="shared" ref="X37" si="39">X12-X35</f>
        <v>294488.91659490671</v>
      </c>
      <c r="Y37" s="103">
        <f t="shared" si="36"/>
        <v>1059367.4911994815</v>
      </c>
      <c r="Z37" s="103">
        <f t="shared" si="36"/>
        <v>-10103740.404211689</v>
      </c>
      <c r="AA37" s="103">
        <f t="shared" ref="AA37" si="40">AA12-AA35</f>
        <v>715348.53439776273</v>
      </c>
      <c r="AB37" s="103">
        <f t="shared" ref="AB37:AC37" si="41">AB12-AB35</f>
        <v>-5703247</v>
      </c>
      <c r="AC37" s="103">
        <f t="shared" si="41"/>
        <v>305298.46310357959</v>
      </c>
      <c r="AD37" s="103">
        <f t="shared" ref="AD37:AY37" si="42">AD12-AD35</f>
        <v>-78582.86596369883</v>
      </c>
      <c r="AE37" s="103">
        <f t="shared" si="42"/>
        <v>-405903</v>
      </c>
      <c r="AF37" s="103">
        <f t="shared" ref="AF37:AG37" si="43">AF12-AF35</f>
        <v>786766.39813783136</v>
      </c>
      <c r="AG37" s="103">
        <f t="shared" si="43"/>
        <v>296778.81346373697</v>
      </c>
      <c r="AH37" s="103">
        <f t="shared" si="42"/>
        <v>-1132118.1743899994</v>
      </c>
      <c r="AI37" s="103">
        <f t="shared" si="42"/>
        <v>83729</v>
      </c>
      <c r="AJ37" s="103">
        <f t="shared" si="42"/>
        <v>0</v>
      </c>
      <c r="AK37" s="103">
        <f t="shared" si="42"/>
        <v>-396343</v>
      </c>
      <c r="AL37" s="103">
        <f t="shared" ref="AL37" si="44">AL12-AL35</f>
        <v>1877339</v>
      </c>
      <c r="AM37" s="103">
        <f t="shared" si="42"/>
        <v>-20913</v>
      </c>
      <c r="AN37" s="103">
        <f t="shared" si="42"/>
        <v>-6548</v>
      </c>
      <c r="AO37" s="103">
        <f t="shared" si="42"/>
        <v>0</v>
      </c>
      <c r="AP37" s="103">
        <f t="shared" si="42"/>
        <v>-220085.86958928389</v>
      </c>
      <c r="AQ37" s="103">
        <f t="shared" si="42"/>
        <v>0</v>
      </c>
      <c r="AR37" s="103">
        <f t="shared" si="42"/>
        <v>17990.552800000001</v>
      </c>
      <c r="AS37" s="968">
        <f>AS12-AS35</f>
        <v>0</v>
      </c>
      <c r="AT37" s="103">
        <f t="shared" si="42"/>
        <v>0</v>
      </c>
      <c r="AU37" s="103">
        <f t="shared" si="42"/>
        <v>-71785</v>
      </c>
      <c r="AV37" s="103">
        <f t="shared" si="42"/>
        <v>299505.6587683289</v>
      </c>
      <c r="AW37" s="103">
        <f t="shared" si="42"/>
        <v>-1935443</v>
      </c>
      <c r="AX37" s="103">
        <f t="shared" si="42"/>
        <v>166473.87755490927</v>
      </c>
      <c r="AY37" s="103">
        <f t="shared" si="42"/>
        <v>59961</v>
      </c>
      <c r="AZ37" s="103">
        <f t="shared" ref="AZ37:BA37" si="45">AZ12-AZ35</f>
        <v>523672.43239770015</v>
      </c>
      <c r="BA37" s="103">
        <f t="shared" si="45"/>
        <v>1277184.7362875284</v>
      </c>
      <c r="BB37" s="101">
        <f>+BA37+AZ37</f>
        <v>1800857.1686852286</v>
      </c>
      <c r="CX37" s="963"/>
    </row>
    <row r="38" spans="1:102" ht="19.5" thickTop="1">
      <c r="A38" s="78">
        <v>30</v>
      </c>
      <c r="B38" s="80"/>
      <c r="C38" s="96"/>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101"/>
      <c r="CX38" s="963"/>
    </row>
    <row r="39" spans="1:102">
      <c r="A39" s="78">
        <v>31</v>
      </c>
      <c r="B39" s="92" t="s">
        <v>46</v>
      </c>
      <c r="C39" s="96"/>
      <c r="D39" s="93"/>
      <c r="E39" s="93"/>
      <c r="F39" s="93"/>
      <c r="G39" s="93"/>
      <c r="H39" s="93"/>
      <c r="I39" s="93"/>
      <c r="J39" s="93"/>
      <c r="K39" s="93"/>
      <c r="L39" s="93"/>
      <c r="M39" s="93"/>
      <c r="N39" s="93"/>
      <c r="O39" s="93"/>
      <c r="P39" s="93"/>
      <c r="Q39" s="93"/>
      <c r="R39" s="93"/>
      <c r="S39" s="93"/>
      <c r="T39" s="93"/>
      <c r="U39" s="93"/>
      <c r="V39" s="93"/>
      <c r="W39" s="93"/>
      <c r="X39" s="93"/>
      <c r="Y39" s="93"/>
      <c r="Z39" s="93"/>
      <c r="AA39" s="93"/>
      <c r="AD39" s="93"/>
      <c r="AE39" s="93"/>
      <c r="AF39" s="93"/>
      <c r="AG39" s="93"/>
      <c r="AH39" s="93"/>
      <c r="AI39" s="93"/>
      <c r="AJ39" s="93"/>
      <c r="AK39" s="93"/>
      <c r="AL39" s="93"/>
      <c r="AM39" s="93"/>
      <c r="AN39" s="93"/>
      <c r="AO39" s="93"/>
      <c r="AP39" s="93"/>
      <c r="AQ39" s="93"/>
      <c r="AR39" s="93"/>
      <c r="AS39" s="93"/>
      <c r="AT39" s="93"/>
      <c r="AU39" s="93"/>
      <c r="AV39" s="93"/>
      <c r="AW39" s="93"/>
      <c r="AX39" s="96"/>
      <c r="CX39" s="963"/>
    </row>
    <row r="40" spans="1:102">
      <c r="A40" s="78">
        <v>32</v>
      </c>
      <c r="B40" s="80" t="s">
        <v>47</v>
      </c>
      <c r="C40" s="96">
        <f>SUM(D40:BA40)</f>
        <v>15932097.223540232</v>
      </c>
      <c r="D40" s="93">
        <f>'Adjustments - restating'!D40+'Adjustments - Pro Forma'!D40</f>
        <v>0</v>
      </c>
      <c r="E40" s="93">
        <f>'Adjustments - restating'!E40+'Adjustments - Pro Forma'!E40</f>
        <v>0</v>
      </c>
      <c r="F40" s="93">
        <f>'Adjustments - restating'!F40+'Adjustments - Pro Forma'!F40</f>
        <v>0</v>
      </c>
      <c r="G40" s="93">
        <f>'Adjustments - restating'!G40+'Adjustments - Pro Forma'!G40</f>
        <v>0</v>
      </c>
      <c r="H40" s="93">
        <f>'Adjustments - restating'!H40+'Adjustments - Pro Forma'!H40</f>
        <v>0</v>
      </c>
      <c r="I40" s="93">
        <f>'Adjustments - restating'!I40+'Adjustments - Pro Forma'!I40</f>
        <v>0</v>
      </c>
      <c r="J40" s="93">
        <f>'Adjustments - restating'!J40+'Adjustments - Pro Forma'!J40</f>
        <v>0</v>
      </c>
      <c r="K40" s="93">
        <f>'Adjustments - restating'!K40+'Adjustments - Pro Forma'!K40</f>
        <v>0</v>
      </c>
      <c r="L40" s="93">
        <f>'Adjustments - restating'!L40+'Adjustments - Pro Forma'!L40</f>
        <v>0</v>
      </c>
      <c r="M40" s="93">
        <f>'Adjustments - restating'!M40+'Adjustments - Pro Forma'!M40</f>
        <v>0</v>
      </c>
      <c r="N40" s="93">
        <f>'Adjustments - restating'!N40+'Adjustments - Pro Forma'!N40</f>
        <v>-2012270</v>
      </c>
      <c r="O40" s="93">
        <f>'Adjustments - restating'!O40+'Adjustments - Pro Forma'!O40</f>
        <v>0</v>
      </c>
      <c r="P40" s="93">
        <f>'Adjustments - restating'!P40+'Adjustments - Pro Forma'!P40</f>
        <v>0</v>
      </c>
      <c r="Q40" s="93">
        <f>'Adjustments - restating'!Q40+'Adjustments - Pro Forma'!Q40</f>
        <v>0</v>
      </c>
      <c r="R40" s="93">
        <f>'Adjustments - restating'!R40+'Adjustments - Pro Forma'!R40</f>
        <v>0</v>
      </c>
      <c r="S40" s="93">
        <f>'Adjustments - restating'!S40+'Adjustments - Pro Forma'!S40</f>
        <v>0</v>
      </c>
      <c r="T40" s="93">
        <f>'Adjustments - restating'!T40+'Adjustments - Pro Forma'!T40</f>
        <v>0</v>
      </c>
      <c r="U40" s="93">
        <f>'Adjustments - restating'!U40+'Adjustments - Pro Forma'!U40</f>
        <v>0</v>
      </c>
      <c r="V40" s="93">
        <f>'Adjustments - restating'!V40+'Adjustments - Pro Forma'!V40</f>
        <v>0</v>
      </c>
      <c r="W40" s="93">
        <f>'Adjustments - restating'!W40+'Adjustments - Pro Forma'!W40</f>
        <v>0</v>
      </c>
      <c r="X40" s="93">
        <f>'Adjustments - restating'!X40+'Adjustments - Pro Forma'!X40</f>
        <v>0</v>
      </c>
      <c r="Y40" s="93">
        <f>'Adjustments - restating'!Y40+'Adjustments - Pro Forma'!Y40</f>
        <v>0</v>
      </c>
      <c r="Z40" s="93">
        <f>'Adjustments - restating'!AA40+'Adjustments - Pro Forma'!Z40</f>
        <v>0</v>
      </c>
      <c r="AA40" s="93">
        <f>'Adjustments - restating'!AB40+'Adjustments - Pro Forma'!AA40</f>
        <v>0</v>
      </c>
      <c r="AB40" s="93">
        <f>'Adjustments - restating'!AB40+'Adjustments - Pro Forma'!AB40</f>
        <v>0</v>
      </c>
      <c r="AC40" s="93">
        <f>'Adjustments - restating'!AC40+'Adjustments - Pro Forma'!T40</f>
        <v>-26918433.340728633</v>
      </c>
      <c r="AD40" s="93">
        <f>'Adjustments - restating'!AD40+'Adjustments - Pro Forma'!AD40</f>
        <v>0</v>
      </c>
      <c r="AE40" s="93">
        <f>'Adjustments - restating'!AE40+'Adjustments - Pro Forma'!AE40</f>
        <v>0</v>
      </c>
      <c r="AF40" s="93">
        <f>'Adjustments - restating'!AF40+'Adjustments - Pro Forma'!AF40</f>
        <v>0</v>
      </c>
      <c r="AG40" s="93">
        <f>'Adjustments - restating'!AG40+'Adjustments - Pro Forma'!AG40</f>
        <v>0</v>
      </c>
      <c r="AH40" s="93">
        <f>'Adjustments - restating'!AH40+'Adjustments - Pro Forma'!AH40</f>
        <v>0</v>
      </c>
      <c r="AI40" s="93">
        <f>'Adjustments - restating'!AI40+'Adjustments - Pro Forma'!AI40</f>
        <v>0</v>
      </c>
      <c r="AJ40" s="93">
        <f>'Adjustments - restating'!AJ40+'Adjustments - Pro Forma'!AJ40</f>
        <v>0</v>
      </c>
      <c r="AK40" s="93">
        <f>'Adjustments - restating'!AK40+'Adjustments - Pro Forma'!AK40</f>
        <v>0</v>
      </c>
      <c r="AL40" s="93">
        <f>'Adjustments - restating'!AL40+'Adjustments - Pro Forma'!AL40</f>
        <v>0</v>
      </c>
      <c r="AM40" s="93">
        <f>'Adjustments - restating'!AM40+'Adjustments - Pro Forma'!AL40</f>
        <v>0</v>
      </c>
      <c r="AN40" s="93">
        <f>'Adjustments - restating'!AN40+'Adjustments - Pro Forma'!AN40</f>
        <v>0</v>
      </c>
      <c r="AO40" s="93">
        <f>'Adjustments - restating'!AO40+'Adjustments - Pro Forma'!AO40</f>
        <v>58989055.501470067</v>
      </c>
      <c r="AP40" s="93">
        <f>'Adjustments - restating'!AP40+'Adjustments - Pro Forma'!AP40</f>
        <v>0</v>
      </c>
      <c r="AQ40" s="93">
        <f>'Adjustments - restating'!AQ40+'Adjustments - Pro Forma'!AQ40</f>
        <v>0</v>
      </c>
      <c r="AR40" s="93">
        <f>'Adjustments - restating'!AR40+'Adjustments - Pro Forma'!AR40</f>
        <v>-423016</v>
      </c>
      <c r="AT40" s="93">
        <f>'Adjustments - restating'!AT40+'Adjustments - Pro Forma'!AT40</f>
        <v>0</v>
      </c>
      <c r="AU40" s="93">
        <f>'Adjustments - restating'!AU40+'Adjustments - Pro Forma'!AU40</f>
        <v>0</v>
      </c>
      <c r="AV40" s="93">
        <f>'Adjustments - restating'!AV40+'Adjustments - Pro Forma'!AV40</f>
        <v>0</v>
      </c>
      <c r="AW40" s="93">
        <f>'Adjustments - restating'!AW40+'Adjustments - Pro Forma'!AW40</f>
        <v>0</v>
      </c>
      <c r="AX40" s="93">
        <f>'Adjustments - restating'!AX40+'Adjustments - Pro Forma'!AX40</f>
        <v>0</v>
      </c>
      <c r="AY40" s="93">
        <f>'Adjustments - restating'!AY40+'Adjustments - Pro Forma'!AY40</f>
        <v>-1557661</v>
      </c>
      <c r="AZ40" s="93">
        <f>'Adjustments - restating'!AZ40+'Adjustments - Pro Forma'!AZ40</f>
        <v>-11114449.246748498</v>
      </c>
      <c r="BA40" s="93">
        <f>'Adjustments - restating'!BA40+'Adjustments - Pro Forma'!BA40</f>
        <v>-1031128.6904527022</v>
      </c>
      <c r="BB40" s="93"/>
      <c r="CX40" s="963"/>
    </row>
    <row r="41" spans="1:102">
      <c r="A41" s="78">
        <v>33</v>
      </c>
      <c r="B41" s="80" t="s">
        <v>48</v>
      </c>
      <c r="C41" s="96">
        <f t="shared" ref="C41:C50" si="46">SUM(D41:BA41)</f>
        <v>0</v>
      </c>
      <c r="D41" s="93">
        <f>'Adjustments - restating'!D41+'Adjustments - Pro Forma'!D41</f>
        <v>0</v>
      </c>
      <c r="E41" s="93">
        <f>'Adjustments - restating'!E41+'Adjustments - Pro Forma'!E41</f>
        <v>0</v>
      </c>
      <c r="F41" s="93">
        <f>'Adjustments - restating'!F41+'Adjustments - Pro Forma'!F41</f>
        <v>0</v>
      </c>
      <c r="G41" s="93">
        <f>'Adjustments - restating'!G41+'Adjustments - Pro Forma'!G41</f>
        <v>0</v>
      </c>
      <c r="H41" s="93">
        <f>'Adjustments - restating'!H41+'Adjustments - Pro Forma'!H41</f>
        <v>0</v>
      </c>
      <c r="I41" s="93">
        <f>'Adjustments - restating'!I41+'Adjustments - Pro Forma'!I41</f>
        <v>0</v>
      </c>
      <c r="J41" s="93">
        <f>'Adjustments - restating'!J41+'Adjustments - Pro Forma'!J41</f>
        <v>0</v>
      </c>
      <c r="K41" s="93">
        <f>'Adjustments - restating'!K41+'Adjustments - Pro Forma'!K41</f>
        <v>0</v>
      </c>
      <c r="L41" s="93">
        <f>'Adjustments - restating'!L41+'Adjustments - Pro Forma'!L41</f>
        <v>0</v>
      </c>
      <c r="M41" s="93">
        <f>'Adjustments - restating'!M41+'Adjustments - Pro Forma'!M41</f>
        <v>0</v>
      </c>
      <c r="N41" s="93">
        <f>'Adjustments - restating'!N41+'Adjustments - Pro Forma'!N41</f>
        <v>0</v>
      </c>
      <c r="O41" s="93">
        <f>'Adjustments - restating'!O41+'Adjustments - Pro Forma'!O41</f>
        <v>0</v>
      </c>
      <c r="P41" s="93">
        <f>'Adjustments - restating'!P41+'Adjustments - Pro Forma'!P41</f>
        <v>0</v>
      </c>
      <c r="Q41" s="93">
        <f>'Adjustments - restating'!Q41+'Adjustments - Pro Forma'!Q41</f>
        <v>0</v>
      </c>
      <c r="R41" s="93">
        <f>'Adjustments - restating'!R41+'Adjustments - Pro Forma'!R41</f>
        <v>0</v>
      </c>
      <c r="S41" s="93">
        <f>'Adjustments - restating'!S41+'Adjustments - Pro Forma'!S41</f>
        <v>0</v>
      </c>
      <c r="T41" s="93">
        <f>'Adjustments - restating'!T41+'Adjustments - Pro Forma'!T41</f>
        <v>0</v>
      </c>
      <c r="U41" s="93">
        <f>'Adjustments - restating'!U41+'Adjustments - Pro Forma'!U41</f>
        <v>0</v>
      </c>
      <c r="V41" s="93">
        <f>'Adjustments - restating'!V41+'Adjustments - Pro Forma'!V41</f>
        <v>0</v>
      </c>
      <c r="W41" s="93">
        <f>'Adjustments - restating'!W41+'Adjustments - Pro Forma'!W41</f>
        <v>0</v>
      </c>
      <c r="X41" s="93">
        <f>'Adjustments - restating'!X41+'Adjustments - Pro Forma'!X41</f>
        <v>0</v>
      </c>
      <c r="Y41" s="93">
        <f>'Adjustments - restating'!Y41+'Adjustments - Pro Forma'!Y41</f>
        <v>0</v>
      </c>
      <c r="Z41" s="93">
        <f>'Adjustments - restating'!AA41+'Adjustments - Pro Forma'!Z41</f>
        <v>0</v>
      </c>
      <c r="AA41" s="93">
        <f>'Adjustments - restating'!AB41+'Adjustments - Pro Forma'!AA41</f>
        <v>0</v>
      </c>
      <c r="AB41" s="93">
        <f>'Adjustments - restating'!AB41+'Adjustments - Pro Forma'!AB41</f>
        <v>0</v>
      </c>
      <c r="AC41" s="93">
        <f>'Adjustments - restating'!AD41+'Adjustments - Pro Forma'!AC41</f>
        <v>0</v>
      </c>
      <c r="AD41" s="93">
        <f>'Adjustments - restating'!AD41+'Adjustments - Pro Forma'!AD41</f>
        <v>0</v>
      </c>
      <c r="AE41" s="93">
        <f>'Adjustments - restating'!AE41+'Adjustments - Pro Forma'!AE41</f>
        <v>0</v>
      </c>
      <c r="AF41" s="93">
        <f>'Adjustments - restating'!AF41+'Adjustments - Pro Forma'!AF41</f>
        <v>0</v>
      </c>
      <c r="AG41" s="93">
        <f>'Adjustments - restating'!AG41+'Adjustments - Pro Forma'!AG41</f>
        <v>0</v>
      </c>
      <c r="AH41" s="93">
        <f>'Adjustments - restating'!AH41+'Adjustments - Pro Forma'!AH41</f>
        <v>0</v>
      </c>
      <c r="AI41" s="93">
        <f>'Adjustments - restating'!AI41+'Adjustments - Pro Forma'!AI41</f>
        <v>0</v>
      </c>
      <c r="AJ41" s="93">
        <f>'Adjustments - restating'!AJ41+'Adjustments - Pro Forma'!AJ41</f>
        <v>0</v>
      </c>
      <c r="AK41" s="93">
        <f>'Adjustments - restating'!AK41+'Adjustments - Pro Forma'!AK41</f>
        <v>0</v>
      </c>
      <c r="AL41" s="93">
        <f>'Adjustments - restating'!AL41+'Adjustments - Pro Forma'!AL41</f>
        <v>0</v>
      </c>
      <c r="AM41" s="93">
        <f>'Adjustments - restating'!AM41+'Adjustments - Pro Forma'!AL41</f>
        <v>0</v>
      </c>
      <c r="AN41" s="93">
        <f>'Adjustments - restating'!AN41+'Adjustments - Pro Forma'!AN41</f>
        <v>0</v>
      </c>
      <c r="AO41" s="93">
        <f>'Adjustments - restating'!AO41+'Adjustments - Pro Forma'!AO41</f>
        <v>0</v>
      </c>
      <c r="AP41" s="93">
        <f>'Adjustments - restating'!AP41+'Adjustments - Pro Forma'!AP41</f>
        <v>0</v>
      </c>
      <c r="AQ41" s="93">
        <f>'Adjustments - restating'!AQ41+'Adjustments - Pro Forma'!AQ41</f>
        <v>0</v>
      </c>
      <c r="AR41" s="93">
        <f>'Adjustments - restating'!AS41+'Adjustments - Pro Forma'!AS41</f>
        <v>0</v>
      </c>
      <c r="AS41" s="93">
        <f>'Adjustments - restating'!AR41+'Adjustments - Pro Forma'!AR41</f>
        <v>0</v>
      </c>
      <c r="AT41" s="93">
        <f>'Adjustments - restating'!AT41+'Adjustments - Pro Forma'!AT41</f>
        <v>0</v>
      </c>
      <c r="AU41" s="93">
        <f>'Adjustments - restating'!AU41+'Adjustments - Pro Forma'!AU41</f>
        <v>0</v>
      </c>
      <c r="AV41" s="93">
        <f>'Adjustments - restating'!AV41+'Adjustments - Pro Forma'!AV41</f>
        <v>0</v>
      </c>
      <c r="AW41" s="93">
        <f>'Adjustments - restating'!AX41+'Adjustments - Pro Forma'!AX41</f>
        <v>0</v>
      </c>
      <c r="AX41" s="93">
        <f>'Adjustments - restating'!AY41+'Adjustments - Pro Forma'!AN41</f>
        <v>0</v>
      </c>
      <c r="AY41" s="93">
        <f>'Adjustments - restating'!AY41+'Adjustments - Pro Forma'!AY41</f>
        <v>0</v>
      </c>
      <c r="AZ41" s="93">
        <f>'Adjustments - restating'!AZ41+'Adjustments - Pro Forma'!AZ41</f>
        <v>0</v>
      </c>
      <c r="BA41" s="93">
        <f>'Adjustments - restating'!BA41+'Adjustments - Pro Forma'!BA41</f>
        <v>0</v>
      </c>
      <c r="BB41" s="93"/>
      <c r="CX41" s="963"/>
    </row>
    <row r="42" spans="1:102">
      <c r="A42" s="78">
        <v>34</v>
      </c>
      <c r="B42" s="80" t="s">
        <v>644</v>
      </c>
      <c r="C42" s="96">
        <f t="shared" si="46"/>
        <v>-6548581.9351802915</v>
      </c>
      <c r="D42" s="93">
        <f>'Adjustments - restating'!D42+'Adjustments - Pro Forma'!D42</f>
        <v>0</v>
      </c>
      <c r="E42" s="93">
        <f>'Adjustments - restating'!E42+'Adjustments - Pro Forma'!E42</f>
        <v>0</v>
      </c>
      <c r="F42" s="93">
        <f>'Adjustments - restating'!F42+'Adjustments - Pro Forma'!F42</f>
        <v>0</v>
      </c>
      <c r="G42" s="93">
        <f>'Adjustments - restating'!G42+'Adjustments - Pro Forma'!G42</f>
        <v>0</v>
      </c>
      <c r="H42" s="93">
        <f>'Adjustments - restating'!H42+'Adjustments - Pro Forma'!H42</f>
        <v>0</v>
      </c>
      <c r="I42" s="93">
        <f>'Adjustments - restating'!I42+'Adjustments - Pro Forma'!I42</f>
        <v>0</v>
      </c>
      <c r="J42" s="93">
        <f>'Adjustments - restating'!J42+'Adjustments - Pro Forma'!J42</f>
        <v>0</v>
      </c>
      <c r="K42" s="93">
        <f>'Adjustments - restating'!K42+'Adjustments - Pro Forma'!K42</f>
        <v>0</v>
      </c>
      <c r="L42" s="93">
        <f>'Adjustments - restating'!L42+'Adjustments - Pro Forma'!L42</f>
        <v>0</v>
      </c>
      <c r="M42" s="93">
        <f>'Adjustments - restating'!M42+'Adjustments - Pro Forma'!M42</f>
        <v>0</v>
      </c>
      <c r="N42" s="93">
        <f>'Adjustments - restating'!N42+'Adjustments - Pro Forma'!N42</f>
        <v>0</v>
      </c>
      <c r="O42" s="93">
        <f>'Adjustments - restating'!O42+'Adjustments - Pro Forma'!O42</f>
        <v>0</v>
      </c>
      <c r="P42" s="93">
        <f>'Adjustments - restating'!P42+'Adjustments - Pro Forma'!P42</f>
        <v>0</v>
      </c>
      <c r="Q42" s="93">
        <f>'Adjustments - restating'!Q42+'Adjustments - Pro Forma'!Q42</f>
        <v>0</v>
      </c>
      <c r="R42" s="93">
        <f>'Adjustments - restating'!R42+'Adjustments - Pro Forma'!R42</f>
        <v>0</v>
      </c>
      <c r="S42" s="93">
        <f>'Adjustments - restating'!S42+'Adjustments - Pro Forma'!S42</f>
        <v>-79631</v>
      </c>
      <c r="T42" s="93">
        <f>'Adjustments - restating'!T42+'Adjustments - Pro Forma'!T42</f>
        <v>0</v>
      </c>
      <c r="U42" s="93">
        <f>'Adjustments - restating'!U42+'Adjustments - Pro Forma'!U42</f>
        <v>0</v>
      </c>
      <c r="V42" s="93">
        <f>'Adjustments - restating'!V42+'Adjustments - Pro Forma'!V42</f>
        <v>0</v>
      </c>
      <c r="W42" s="93">
        <f>'Adjustments - restating'!W42+'Adjustments - Pro Forma'!W42</f>
        <v>0</v>
      </c>
      <c r="X42" s="93">
        <f>'Adjustments - restating'!X42+'Adjustments - Pro Forma'!X42</f>
        <v>0</v>
      </c>
      <c r="Y42" s="93">
        <f>'Adjustments - restating'!Y42+'Adjustments - Pro Forma'!Y42</f>
        <v>0</v>
      </c>
      <c r="Z42" s="93">
        <f>'Adjustments - restating'!AA42+'Adjustments - Pro Forma'!Z42</f>
        <v>0</v>
      </c>
      <c r="AA42" s="93">
        <f>'Adjustments - restating'!AB42+'Adjustments - Pro Forma'!AA42</f>
        <v>0</v>
      </c>
      <c r="AB42" s="93">
        <f>'Adjustments - restating'!AB42+'Adjustments - Pro Forma'!AB42</f>
        <v>0</v>
      </c>
      <c r="AC42" s="93">
        <f>'Adjustments - restating'!AD42+'Adjustments - Pro Forma'!AC42</f>
        <v>0</v>
      </c>
      <c r="AD42" s="93">
        <f>'Adjustments - restating'!AD42+'Adjustments - Pro Forma'!AD42</f>
        <v>0</v>
      </c>
      <c r="AE42" s="93">
        <f>'Adjustments - restating'!AE42+'Adjustments - Pro Forma'!AE42</f>
        <v>0</v>
      </c>
      <c r="AF42" s="93">
        <f>'Adjustments - restating'!AF42+'Adjustments - Pro Forma'!AF42</f>
        <v>0</v>
      </c>
      <c r="AG42" s="93">
        <f>'Adjustments - restating'!AG42+'Adjustments - Pro Forma'!AG42</f>
        <v>0</v>
      </c>
      <c r="AH42" s="93">
        <f>'Adjustments - restating'!AH42+'Adjustments - Pro Forma'!AH42</f>
        <v>0</v>
      </c>
      <c r="AI42" s="93">
        <f>'Adjustments - restating'!AI42+'Adjustments - Pro Forma'!AI42</f>
        <v>0</v>
      </c>
      <c r="AJ42" s="93">
        <f>'Adjustments - restating'!AJ42+'Adjustments - Pro Forma'!AJ42</f>
        <v>0</v>
      </c>
      <c r="AK42" s="93">
        <f>'Adjustments - restating'!AK42+'Adjustments - Pro Forma'!AK42</f>
        <v>0</v>
      </c>
      <c r="AL42" s="93">
        <f>'Adjustments - restating'!AL42+'Adjustments - Pro Forma'!AL42</f>
        <v>0</v>
      </c>
      <c r="AM42" s="93">
        <f>'Adjustments - restating'!AM42+'Adjustments - Pro Forma'!AL42</f>
        <v>0</v>
      </c>
      <c r="AN42" s="93">
        <f>'Adjustments - restating'!AN42+'Adjustments - Pro Forma'!AN42</f>
        <v>0</v>
      </c>
      <c r="AO42" s="93">
        <f>'Adjustments - restating'!AO42+'Adjustments - Pro Forma'!AO42</f>
        <v>385035.76591256389</v>
      </c>
      <c r="AP42" s="93">
        <f>'Adjustments - restating'!AP42+'Adjustments - Pro Forma'!AP42</f>
        <v>164612.71277193236</v>
      </c>
      <c r="AQ42" s="93">
        <f>'Adjustments - restating'!AQ42+'Adjustments - Pro Forma'!AQ42</f>
        <v>0</v>
      </c>
      <c r="AR42" s="93">
        <f>'Adjustments - restating'!AS42+'Adjustments - Pro Forma'!AS42</f>
        <v>0</v>
      </c>
      <c r="AS42" s="93">
        <f>'Adjustments - restating'!AR42+'Adjustments - Pro Forma'!AR42</f>
        <v>0</v>
      </c>
      <c r="AT42" s="93">
        <f>'Adjustments - restating'!AT42+'Adjustments - Pro Forma'!AT42</f>
        <v>-3757479.546863229</v>
      </c>
      <c r="AU42" s="93">
        <f>'Adjustments - restating'!AU42+'Adjustments - Pro Forma'!AU42</f>
        <v>0</v>
      </c>
      <c r="AV42" s="93">
        <f>'Adjustments - restating'!AV42+'Adjustments - Pro Forma'!AV42</f>
        <v>-213316.44323780126</v>
      </c>
      <c r="AW42" s="93">
        <f>'Adjustments - restating'!AW42+'Adjustments - Pro Forma'!AW42</f>
        <v>-3041073</v>
      </c>
      <c r="AX42" s="93">
        <f>'Adjustments - restating'!AY42+'Adjustments - Pro Forma'!AN42</f>
        <v>0</v>
      </c>
      <c r="AY42" s="93">
        <f>'Adjustments - restating'!AY42+'Adjustments - Pro Forma'!AY42</f>
        <v>0</v>
      </c>
      <c r="AZ42" s="93">
        <f>'Adjustments - restating'!AZ42+'Adjustments - Pro Forma'!AZ42</f>
        <v>0</v>
      </c>
      <c r="BA42" s="93">
        <f>'Adjustments - restating'!BA42+'Adjustments - Pro Forma'!BA42</f>
        <v>-6730.423763757688</v>
      </c>
      <c r="BB42" s="93"/>
      <c r="CX42" s="963"/>
    </row>
    <row r="43" spans="1:102">
      <c r="A43" s="78">
        <v>35</v>
      </c>
      <c r="B43" s="80" t="s">
        <v>50</v>
      </c>
      <c r="C43" s="96">
        <f t="shared" si="46"/>
        <v>0</v>
      </c>
      <c r="D43" s="93">
        <f>'Adjustments - restating'!D43+'Adjustments - Pro Forma'!D43</f>
        <v>0</v>
      </c>
      <c r="E43" s="93">
        <f>'Adjustments - restating'!E43+'Adjustments - Pro Forma'!E43</f>
        <v>0</v>
      </c>
      <c r="F43" s="93">
        <f>'Adjustments - restating'!F43+'Adjustments - Pro Forma'!F43</f>
        <v>0</v>
      </c>
      <c r="G43" s="93">
        <f>'Adjustments - restating'!G43+'Adjustments - Pro Forma'!G43</f>
        <v>0</v>
      </c>
      <c r="H43" s="93">
        <f>'Adjustments - restating'!H43+'Adjustments - Pro Forma'!H43</f>
        <v>0</v>
      </c>
      <c r="I43" s="93">
        <f>'Adjustments - restating'!I43+'Adjustments - Pro Forma'!I43</f>
        <v>0</v>
      </c>
      <c r="J43" s="93">
        <f>'Adjustments - restating'!J43+'Adjustments - Pro Forma'!J43</f>
        <v>0</v>
      </c>
      <c r="K43" s="93">
        <f>'Adjustments - restating'!K43+'Adjustments - Pro Forma'!K43</f>
        <v>0</v>
      </c>
      <c r="L43" s="93">
        <f>'Adjustments - restating'!L43+'Adjustments - Pro Forma'!L43</f>
        <v>0</v>
      </c>
      <c r="M43" s="93">
        <f>'Adjustments - restating'!M43+'Adjustments - Pro Forma'!M43</f>
        <v>0</v>
      </c>
      <c r="N43" s="93">
        <f>'Adjustments - restating'!N43+'Adjustments - Pro Forma'!N43</f>
        <v>0</v>
      </c>
      <c r="O43" s="93">
        <f>'Adjustments - restating'!O43+'Adjustments - Pro Forma'!O43</f>
        <v>0</v>
      </c>
      <c r="P43" s="93">
        <f>'Adjustments - restating'!P43+'Adjustments - Pro Forma'!P43</f>
        <v>0</v>
      </c>
      <c r="Q43" s="93">
        <f>'Adjustments - restating'!Q43+'Adjustments - Pro Forma'!Q43</f>
        <v>0</v>
      </c>
      <c r="R43" s="93">
        <f>'Adjustments - restating'!R43+'Adjustments - Pro Forma'!R43</f>
        <v>0</v>
      </c>
      <c r="S43" s="93">
        <f>'Adjustments - restating'!S43+'Adjustments - Pro Forma'!S43</f>
        <v>0</v>
      </c>
      <c r="T43" s="93">
        <f>'Adjustments - restating'!T43+'Adjustments - Pro Forma'!T43</f>
        <v>0</v>
      </c>
      <c r="U43" s="93">
        <f>'Adjustments - restating'!U43+'Adjustments - Pro Forma'!U43</f>
        <v>0</v>
      </c>
      <c r="V43" s="93">
        <f>'Adjustments - restating'!V43+'Adjustments - Pro Forma'!V43</f>
        <v>0</v>
      </c>
      <c r="W43" s="93">
        <f>'Adjustments - restating'!W43+'Adjustments - Pro Forma'!W43</f>
        <v>0</v>
      </c>
      <c r="X43" s="93">
        <f>'Adjustments - restating'!X43+'Adjustments - Pro Forma'!X43</f>
        <v>0</v>
      </c>
      <c r="Y43" s="93">
        <f>'Adjustments - restating'!Y43+'Adjustments - Pro Forma'!Y43</f>
        <v>0</v>
      </c>
      <c r="Z43" s="93">
        <f>'Adjustments - restating'!AA43+'Adjustments - Pro Forma'!Z43</f>
        <v>0</v>
      </c>
      <c r="AA43" s="93">
        <f>'Adjustments - restating'!AB43+'Adjustments - Pro Forma'!AA43</f>
        <v>0</v>
      </c>
      <c r="AB43" s="93">
        <f>'Adjustments - restating'!AB43+'Adjustments - Pro Forma'!AB43</f>
        <v>0</v>
      </c>
      <c r="AC43" s="93">
        <f>'Adjustments - restating'!AD43+'Adjustments - Pro Forma'!AC43</f>
        <v>0</v>
      </c>
      <c r="AD43" s="93">
        <f>'Adjustments - restating'!AD43+'Adjustments - Pro Forma'!AD43</f>
        <v>0</v>
      </c>
      <c r="AE43" s="93">
        <f>'Adjustments - restating'!AE43+'Adjustments - Pro Forma'!AE43</f>
        <v>0</v>
      </c>
      <c r="AF43" s="93">
        <f>'Adjustments - restating'!AF43+'Adjustments - Pro Forma'!AF43</f>
        <v>0</v>
      </c>
      <c r="AG43" s="93">
        <f>'Adjustments - restating'!AG43+'Adjustments - Pro Forma'!AG43</f>
        <v>0</v>
      </c>
      <c r="AH43" s="93">
        <f>'Adjustments - restating'!AH43+'Adjustments - Pro Forma'!AH43</f>
        <v>0</v>
      </c>
      <c r="AI43" s="93">
        <f>'Adjustments - restating'!AI43+'Adjustments - Pro Forma'!AI43</f>
        <v>0</v>
      </c>
      <c r="AJ43" s="93">
        <f>'Adjustments - restating'!AJ43+'Adjustments - Pro Forma'!AJ43</f>
        <v>0</v>
      </c>
      <c r="AK43" s="93">
        <f>'Adjustments - restating'!AK43+'Adjustments - Pro Forma'!AK43</f>
        <v>0</v>
      </c>
      <c r="AL43" s="93">
        <f>'Adjustments - restating'!AL43+'Adjustments - Pro Forma'!AL43</f>
        <v>0</v>
      </c>
      <c r="AM43" s="93">
        <f>'Adjustments - restating'!AM43+'Adjustments - Pro Forma'!AL43</f>
        <v>0</v>
      </c>
      <c r="AN43" s="93">
        <f>'Adjustments - restating'!AN43+'Adjustments - Pro Forma'!AN43</f>
        <v>0</v>
      </c>
      <c r="AO43" s="93">
        <f>'Adjustments - restating'!AO43+'Adjustments - Pro Forma'!AO43</f>
        <v>0</v>
      </c>
      <c r="AP43" s="93">
        <f>'Adjustments - restating'!AP43+'Adjustments - Pro Forma'!AP43</f>
        <v>0</v>
      </c>
      <c r="AQ43" s="93">
        <f>'Adjustments - restating'!AQ43+'Adjustments - Pro Forma'!AQ43</f>
        <v>0</v>
      </c>
      <c r="AR43" s="93">
        <f>'Adjustments - restating'!AS43+'Adjustments - Pro Forma'!AS43</f>
        <v>0</v>
      </c>
      <c r="AS43" s="93">
        <f>'Adjustments - restating'!AR43+'Adjustments - Pro Forma'!AR43</f>
        <v>0</v>
      </c>
      <c r="AT43" s="93">
        <f>'Adjustments - restating'!AT43+'Adjustments - Pro Forma'!AT43</f>
        <v>0</v>
      </c>
      <c r="AU43" s="93">
        <f>'Adjustments - restating'!AU43+'Adjustments - Pro Forma'!AU43</f>
        <v>0</v>
      </c>
      <c r="AV43" s="93">
        <f>'Adjustments - restating'!AV43+'Adjustments - Pro Forma'!AV43</f>
        <v>0</v>
      </c>
      <c r="AW43" s="93">
        <f>'Adjustments - restating'!AX43+'Adjustments - Pro Forma'!AX43</f>
        <v>0</v>
      </c>
      <c r="AX43" s="93">
        <f>'Adjustments - restating'!AY43+'Adjustments - Pro Forma'!AN43</f>
        <v>0</v>
      </c>
      <c r="AY43" s="93">
        <f>'Adjustments - restating'!AY43+'Adjustments - Pro Forma'!AY43</f>
        <v>0</v>
      </c>
      <c r="AZ43" s="93">
        <f>'Adjustments - restating'!AZ43+'Adjustments - Pro Forma'!AZ43</f>
        <v>0</v>
      </c>
      <c r="BA43" s="93">
        <f>'Adjustments - restating'!BA43+'Adjustments - Pro Forma'!BA43</f>
        <v>0</v>
      </c>
      <c r="BB43" s="93"/>
      <c r="CX43" s="963"/>
    </row>
    <row r="44" spans="1:102">
      <c r="A44" s="78">
        <v>36</v>
      </c>
      <c r="B44" s="80" t="s">
        <v>51</v>
      </c>
      <c r="C44" s="96">
        <f t="shared" si="46"/>
        <v>0</v>
      </c>
      <c r="D44" s="93">
        <f>'Adjustments - restating'!D44+'Adjustments - Pro Forma'!D44</f>
        <v>0</v>
      </c>
      <c r="E44" s="93">
        <f>'Adjustments - restating'!E44+'Adjustments - Pro Forma'!E44</f>
        <v>0</v>
      </c>
      <c r="F44" s="93">
        <f>'Adjustments - restating'!F44+'Adjustments - Pro Forma'!F44</f>
        <v>0</v>
      </c>
      <c r="G44" s="93">
        <f>'Adjustments - restating'!G44+'Adjustments - Pro Forma'!G44</f>
        <v>0</v>
      </c>
      <c r="H44" s="93">
        <f>'Adjustments - restating'!H44+'Adjustments - Pro Forma'!H44</f>
        <v>0</v>
      </c>
      <c r="I44" s="93">
        <f>'Adjustments - restating'!I44+'Adjustments - Pro Forma'!I44</f>
        <v>0</v>
      </c>
      <c r="J44" s="93">
        <f>'Adjustments - restating'!J44+'Adjustments - Pro Forma'!J44</f>
        <v>0</v>
      </c>
      <c r="K44" s="93">
        <f>'Adjustments - restating'!K44+'Adjustments - Pro Forma'!K44</f>
        <v>0</v>
      </c>
      <c r="L44" s="93">
        <f>'Adjustments - restating'!L44+'Adjustments - Pro Forma'!L44</f>
        <v>0</v>
      </c>
      <c r="M44" s="93">
        <f>'Adjustments - restating'!M44+'Adjustments - Pro Forma'!M44</f>
        <v>0</v>
      </c>
      <c r="N44" s="93">
        <f>'Adjustments - restating'!N44+'Adjustments - Pro Forma'!N44</f>
        <v>0</v>
      </c>
      <c r="O44" s="93">
        <f>'Adjustments - restating'!O44+'Adjustments - Pro Forma'!O44</f>
        <v>0</v>
      </c>
      <c r="P44" s="93">
        <f>'Adjustments - restating'!P44+'Adjustments - Pro Forma'!P44</f>
        <v>0</v>
      </c>
      <c r="Q44" s="93">
        <f>'Adjustments - restating'!Q44+'Adjustments - Pro Forma'!Q44</f>
        <v>0</v>
      </c>
      <c r="R44" s="93">
        <f>'Adjustments - restating'!R44+'Adjustments - Pro Forma'!R44</f>
        <v>0</v>
      </c>
      <c r="S44" s="93">
        <f>'Adjustments - restating'!S44+'Adjustments - Pro Forma'!S44</f>
        <v>0</v>
      </c>
      <c r="T44" s="93">
        <f>'Adjustments - restating'!T44+'Adjustments - Pro Forma'!T44</f>
        <v>0</v>
      </c>
      <c r="U44" s="93">
        <f>'Adjustments - restating'!U44+'Adjustments - Pro Forma'!U44</f>
        <v>0</v>
      </c>
      <c r="V44" s="93">
        <f>'Adjustments - restating'!V44+'Adjustments - Pro Forma'!V44</f>
        <v>0</v>
      </c>
      <c r="W44" s="93">
        <f>'Adjustments - restating'!W44+'Adjustments - Pro Forma'!W44</f>
        <v>0</v>
      </c>
      <c r="X44" s="93">
        <f>'Adjustments - restating'!X44+'Adjustments - Pro Forma'!X44</f>
        <v>0</v>
      </c>
      <c r="Y44" s="93">
        <f>'Adjustments - restating'!Y44+'Adjustments - Pro Forma'!Y44</f>
        <v>0</v>
      </c>
      <c r="Z44" s="93">
        <f>'Adjustments - restating'!AA44+'Adjustments - Pro Forma'!Z44</f>
        <v>0</v>
      </c>
      <c r="AA44" s="93">
        <f>'Adjustments - restating'!AB44+'Adjustments - Pro Forma'!AA44</f>
        <v>0</v>
      </c>
      <c r="AB44" s="93">
        <f>'Adjustments - restating'!AB44+'Adjustments - Pro Forma'!AB44</f>
        <v>0</v>
      </c>
      <c r="AC44" s="93">
        <f>'Adjustments - restating'!AD44+'Adjustments - Pro Forma'!AC44</f>
        <v>0</v>
      </c>
      <c r="AD44" s="93">
        <f>'Adjustments - restating'!AD44+'Adjustments - Pro Forma'!AD44</f>
        <v>0</v>
      </c>
      <c r="AE44" s="93">
        <f>'Adjustments - restating'!AE44+'Adjustments - Pro Forma'!AE44</f>
        <v>0</v>
      </c>
      <c r="AF44" s="93">
        <f>'Adjustments - restating'!AF44+'Adjustments - Pro Forma'!AF44</f>
        <v>0</v>
      </c>
      <c r="AG44" s="93">
        <f>'Adjustments - restating'!AG44+'Adjustments - Pro Forma'!AG44</f>
        <v>0</v>
      </c>
      <c r="AH44" s="93">
        <f>'Adjustments - restating'!AH44+'Adjustments - Pro Forma'!AH44</f>
        <v>0</v>
      </c>
      <c r="AI44" s="93">
        <f>'Adjustments - restating'!AI44+'Adjustments - Pro Forma'!AI44</f>
        <v>0</v>
      </c>
      <c r="AJ44" s="93">
        <f>'Adjustments - restating'!AJ44+'Adjustments - Pro Forma'!AJ44</f>
        <v>0</v>
      </c>
      <c r="AK44" s="93">
        <f>'Adjustments - restating'!AK44+'Adjustments - Pro Forma'!AK44</f>
        <v>0</v>
      </c>
      <c r="AL44" s="93">
        <f>'Adjustments - restating'!AL44+'Adjustments - Pro Forma'!AL44</f>
        <v>0</v>
      </c>
      <c r="AM44" s="93">
        <f>'Adjustments - restating'!AM44+'Adjustments - Pro Forma'!AL44</f>
        <v>0</v>
      </c>
      <c r="AN44" s="93">
        <f>'Adjustments - restating'!AN44+'Adjustments - Pro Forma'!AN44</f>
        <v>0</v>
      </c>
      <c r="AO44" s="93">
        <f>'Adjustments - restating'!AO44+'Adjustments - Pro Forma'!AO44</f>
        <v>0</v>
      </c>
      <c r="AP44" s="93">
        <f>'Adjustments - restating'!AP44+'Adjustments - Pro Forma'!AP44</f>
        <v>0</v>
      </c>
      <c r="AQ44" s="93">
        <f>'Adjustments - restating'!AQ44+'Adjustments - Pro Forma'!AQ44</f>
        <v>0</v>
      </c>
      <c r="AR44" s="93">
        <f>'Adjustments - restating'!AS44+'Adjustments - Pro Forma'!AS44</f>
        <v>0</v>
      </c>
      <c r="AS44" s="93">
        <f>'Adjustments - restating'!AR44+'Adjustments - Pro Forma'!AR44</f>
        <v>0</v>
      </c>
      <c r="AT44" s="93">
        <f>'Adjustments - restating'!AT44+'Adjustments - Pro Forma'!AT44</f>
        <v>0</v>
      </c>
      <c r="AU44" s="93">
        <f>'Adjustments - restating'!AU44+'Adjustments - Pro Forma'!AU44</f>
        <v>0</v>
      </c>
      <c r="AV44" s="93">
        <f>'Adjustments - restating'!AV44+'Adjustments - Pro Forma'!AV44</f>
        <v>0</v>
      </c>
      <c r="AW44" s="93">
        <f>'Adjustments - restating'!AX44+'Adjustments - Pro Forma'!AX44</f>
        <v>0</v>
      </c>
      <c r="AX44" s="93">
        <f>'Adjustments - restating'!AY44+'Adjustments - Pro Forma'!AN44</f>
        <v>0</v>
      </c>
      <c r="AY44" s="93">
        <f>'Adjustments - restating'!AY44+'Adjustments - Pro Forma'!AY44</f>
        <v>0</v>
      </c>
      <c r="AZ44" s="93">
        <f>'Adjustments - restating'!AZ44+'Adjustments - Pro Forma'!AZ44</f>
        <v>0</v>
      </c>
      <c r="BA44" s="93">
        <f>'Adjustments - restating'!BA44+'Adjustments - Pro Forma'!BA44</f>
        <v>0</v>
      </c>
      <c r="BB44" s="93"/>
      <c r="CX44" s="963"/>
    </row>
    <row r="45" spans="1:102">
      <c r="A45" s="78">
        <v>37</v>
      </c>
      <c r="B45" s="80" t="s">
        <v>52</v>
      </c>
      <c r="C45" s="96">
        <f t="shared" si="46"/>
        <v>-2240510.3870604578</v>
      </c>
      <c r="D45" s="93">
        <f>'Adjustments - restating'!D45+'Adjustments - Pro Forma'!D45</f>
        <v>0</v>
      </c>
      <c r="E45" s="93">
        <f>'Adjustments - restating'!E45+'Adjustments - Pro Forma'!E45</f>
        <v>0</v>
      </c>
      <c r="F45" s="93">
        <f>'Adjustments - restating'!F45+'Adjustments - Pro Forma'!F45</f>
        <v>0</v>
      </c>
      <c r="G45" s="93">
        <f>'Adjustments - restating'!G45+'Adjustments - Pro Forma'!G45</f>
        <v>0</v>
      </c>
      <c r="H45" s="93">
        <f>'Adjustments - restating'!H45+'Adjustments - Pro Forma'!H45</f>
        <v>0</v>
      </c>
      <c r="I45" s="93">
        <f>'Adjustments - restating'!I45+'Adjustments - Pro Forma'!I45</f>
        <v>0</v>
      </c>
      <c r="J45" s="93">
        <f>'Adjustments - restating'!J45+'Adjustments - Pro Forma'!J45</f>
        <v>0</v>
      </c>
      <c r="K45" s="93">
        <f>'Adjustments - restating'!K45+'Adjustments - Pro Forma'!K45</f>
        <v>0</v>
      </c>
      <c r="L45" s="93">
        <f>'Adjustments - restating'!L45+'Adjustments - Pro Forma'!L45</f>
        <v>0</v>
      </c>
      <c r="M45" s="93">
        <f>'Adjustments - restating'!M45+'Adjustments - Pro Forma'!M45</f>
        <v>0</v>
      </c>
      <c r="N45" s="93">
        <f>'Adjustments - restating'!N45+'Adjustments - Pro Forma'!N45</f>
        <v>0</v>
      </c>
      <c r="O45" s="93">
        <f>'Adjustments - restating'!O45+'Adjustments - Pro Forma'!O45</f>
        <v>0</v>
      </c>
      <c r="P45" s="93">
        <f>'Adjustments - restating'!P45+'Adjustments - Pro Forma'!P45</f>
        <v>0</v>
      </c>
      <c r="Q45" s="93">
        <f>'Adjustments - restating'!Q45+'Adjustments - Pro Forma'!Q45</f>
        <v>0</v>
      </c>
      <c r="R45" s="93">
        <f>'Adjustments - restating'!R45+'Adjustments - Pro Forma'!R45</f>
        <v>0</v>
      </c>
      <c r="S45" s="93">
        <f>'Adjustments - restating'!S45+'Adjustments - Pro Forma'!S45</f>
        <v>0</v>
      </c>
      <c r="T45" s="93">
        <f>'Adjustments - restating'!T45+'Adjustments - Pro Forma'!T45</f>
        <v>0</v>
      </c>
      <c r="U45" s="93">
        <f>'Adjustments - restating'!U45+'Adjustments - Pro Forma'!U45</f>
        <v>0</v>
      </c>
      <c r="V45" s="93">
        <f>'Adjustments - restating'!V45+'Adjustments - Pro Forma'!V45</f>
        <v>0</v>
      </c>
      <c r="W45" s="93">
        <f>'Adjustments - restating'!W45+'Adjustments - Pro Forma'!W45</f>
        <v>0</v>
      </c>
      <c r="X45" s="93">
        <f>'Adjustments - restating'!X45+'Adjustments - Pro Forma'!X45</f>
        <v>0</v>
      </c>
      <c r="Y45" s="93">
        <f>'Adjustments - restating'!Y45+'Adjustments - Pro Forma'!Y45</f>
        <v>0</v>
      </c>
      <c r="Z45" s="93">
        <f>'Adjustments - restating'!AA45+'Adjustments - Pro Forma'!Z45</f>
        <v>0</v>
      </c>
      <c r="AA45" s="93">
        <f>'Adjustments - restating'!AB45+'Adjustments - Pro Forma'!AA45</f>
        <v>0</v>
      </c>
      <c r="AB45" s="93">
        <f>'Adjustments - restating'!AB45+'Adjustments - Pro Forma'!AB45</f>
        <v>0</v>
      </c>
      <c r="AC45" s="93">
        <f>'Adjustments - restating'!AD45+'Adjustments - Pro Forma'!AC45</f>
        <v>0</v>
      </c>
      <c r="AD45" s="93">
        <f>'Adjustments - restating'!AD45+'Adjustments - Pro Forma'!AD45</f>
        <v>0</v>
      </c>
      <c r="AE45" s="93">
        <f>'Adjustments - restating'!AE45+'Adjustments - Pro Forma'!AE45</f>
        <v>0</v>
      </c>
      <c r="AF45" s="93">
        <f>'Adjustments - restating'!AF45+'Adjustments - Pro Forma'!AF45</f>
        <v>0</v>
      </c>
      <c r="AG45" s="93">
        <f>'Adjustments - restating'!AG45+'Adjustments - Pro Forma'!AG45</f>
        <v>0</v>
      </c>
      <c r="AH45" s="93">
        <f>'Adjustments - restating'!AH45+'Adjustments - Pro Forma'!AH45</f>
        <v>0</v>
      </c>
      <c r="AI45" s="93">
        <f>'Adjustments - restating'!AI45+'Adjustments - Pro Forma'!AI45</f>
        <v>0</v>
      </c>
      <c r="AJ45" s="93">
        <f>'Adjustments - restating'!AJ45+'Adjustments - Pro Forma'!AJ45</f>
        <v>0</v>
      </c>
      <c r="AK45" s="93">
        <f>'Adjustments - restating'!AK45+'Adjustments - Pro Forma'!AK45</f>
        <v>0</v>
      </c>
      <c r="AL45" s="93">
        <f>'Adjustments - restating'!AL45+'Adjustments - Pro Forma'!AL45</f>
        <v>0</v>
      </c>
      <c r="AM45" s="93">
        <f>'Adjustments - restating'!AM45+'Adjustments - Pro Forma'!AL45</f>
        <v>0</v>
      </c>
      <c r="AN45" s="93">
        <f>'Adjustments - restating'!AN45+'Adjustments - Pro Forma'!AN45</f>
        <v>0</v>
      </c>
      <c r="AO45" s="93">
        <f>'Adjustments - restating'!AO45+'Adjustments - Pro Forma'!AO45</f>
        <v>0</v>
      </c>
      <c r="AP45" s="93">
        <f>'Adjustments - restating'!AP45+'Adjustments - Pro Forma'!AP45</f>
        <v>0</v>
      </c>
      <c r="AQ45" s="93">
        <f>'Adjustments - restating'!AQ45+'Adjustments - Pro Forma'!AQ45</f>
        <v>0</v>
      </c>
      <c r="AS45" s="93">
        <f>'Adjustments - restating'!AS45+'Adjustments - Pro Forma'!AT45</f>
        <v>-1858462.4301866675</v>
      </c>
      <c r="AT45" s="93">
        <f>'Adjustments - restating'!AT45+'Adjustments - Pro Forma'!AT45</f>
        <v>-382047.9568737903</v>
      </c>
      <c r="AU45" s="93">
        <f>'Adjustments - restating'!AU45+'Adjustments - Pro Forma'!AU45</f>
        <v>0</v>
      </c>
      <c r="AV45" s="93">
        <f>'Adjustments - restating'!AV45+'Adjustments - Pro Forma'!AV45</f>
        <v>0</v>
      </c>
      <c r="AW45" s="93">
        <f>'Adjustments - restating'!AX45+'Adjustments - Pro Forma'!AX45</f>
        <v>0</v>
      </c>
      <c r="AX45" s="93">
        <f>'Adjustments - restating'!AY45+'Adjustments - Pro Forma'!AN45</f>
        <v>0</v>
      </c>
      <c r="AY45" s="93">
        <f>'Adjustments - restating'!AY45+'Adjustments - Pro Forma'!AY45</f>
        <v>0</v>
      </c>
      <c r="AZ45" s="93">
        <f>'Adjustments - restating'!AZ45+'Adjustments - Pro Forma'!AZ45</f>
        <v>0</v>
      </c>
      <c r="BA45" s="93">
        <f>'Adjustments - restating'!BA45+'Adjustments - Pro Forma'!BA45</f>
        <v>0</v>
      </c>
      <c r="BB45" s="93"/>
      <c r="CX45" s="963"/>
    </row>
    <row r="46" spans="1:102">
      <c r="A46" s="78">
        <v>38</v>
      </c>
      <c r="B46" s="80" t="s">
        <v>53</v>
      </c>
      <c r="C46" s="96">
        <f t="shared" si="46"/>
        <v>-4907986.5323470738</v>
      </c>
      <c r="D46" s="93">
        <f>'Adjustments - restating'!D46+'Adjustments - Pro Forma'!D46</f>
        <v>0</v>
      </c>
      <c r="E46" s="93">
        <f>'Adjustments - restating'!E46+'Adjustments - Pro Forma'!E46</f>
        <v>0</v>
      </c>
      <c r="F46" s="93">
        <f>'Adjustments - restating'!F46+'Adjustments - Pro Forma'!F46</f>
        <v>0</v>
      </c>
      <c r="G46" s="93">
        <f>'Adjustments - restating'!G46+'Adjustments - Pro Forma'!G46</f>
        <v>0</v>
      </c>
      <c r="H46" s="93">
        <f>'Adjustments - restating'!H46+'Adjustments - Pro Forma'!H46</f>
        <v>0</v>
      </c>
      <c r="I46" s="93">
        <f>'Adjustments - restating'!I46+'Adjustments - Pro Forma'!I46</f>
        <v>0</v>
      </c>
      <c r="J46" s="93">
        <f>'Adjustments - restating'!J46+'Adjustments - Pro Forma'!J46</f>
        <v>0</v>
      </c>
      <c r="K46" s="93">
        <f>'Adjustments - restating'!K46+'Adjustments - Pro Forma'!K46</f>
        <v>0</v>
      </c>
      <c r="L46" s="93">
        <f>'Adjustments - restating'!L46+'Adjustments - Pro Forma'!L46</f>
        <v>0</v>
      </c>
      <c r="M46" s="93">
        <f>'Adjustments - restating'!M46+'Adjustments - Pro Forma'!M46</f>
        <v>0</v>
      </c>
      <c r="N46" s="93">
        <f>'Adjustments - restating'!N46+'Adjustments - Pro Forma'!N46</f>
        <v>0</v>
      </c>
      <c r="O46" s="93">
        <f>'Adjustments - restating'!O46+'Adjustments - Pro Forma'!O46</f>
        <v>0</v>
      </c>
      <c r="P46" s="93">
        <f>'Adjustments - restating'!P46+'Adjustments - Pro Forma'!P46</f>
        <v>0</v>
      </c>
      <c r="Q46" s="93">
        <f>'Adjustments - restating'!Q46+'Adjustments - Pro Forma'!Q46</f>
        <v>0</v>
      </c>
      <c r="R46" s="93">
        <f>'Adjustments - restating'!R46+'Adjustments - Pro Forma'!R46</f>
        <v>0</v>
      </c>
      <c r="S46" s="93">
        <f>'Adjustments - restating'!S46+'Adjustments - Pro Forma'!S46</f>
        <v>0</v>
      </c>
      <c r="T46" s="93">
        <f>'Adjustments - restating'!T46+'Adjustments - Pro Forma'!T46</f>
        <v>0</v>
      </c>
      <c r="U46" s="93">
        <f>'Adjustments - restating'!U46+'Adjustments - Pro Forma'!U46</f>
        <v>0</v>
      </c>
      <c r="V46" s="93">
        <f>'Adjustments - restating'!V46+'Adjustments - Pro Forma'!V46</f>
        <v>0</v>
      </c>
      <c r="W46" s="93">
        <f>'Adjustments - restating'!W46+'Adjustments - Pro Forma'!W46</f>
        <v>0</v>
      </c>
      <c r="X46" s="93">
        <f>'Adjustments - restating'!X46+'Adjustments - Pro Forma'!X46</f>
        <v>0</v>
      </c>
      <c r="Y46" s="93">
        <f>'Adjustments - restating'!Y46+'Adjustments - Pro Forma'!Y46</f>
        <v>0</v>
      </c>
      <c r="Z46" s="93">
        <f>'Adjustments - restating'!AA46+'Adjustments - Pro Forma'!Z46</f>
        <v>0</v>
      </c>
      <c r="AA46" s="93">
        <f>'Adjustments - restating'!AB46+'Adjustments - Pro Forma'!AA46</f>
        <v>0</v>
      </c>
      <c r="AB46" s="93">
        <f>'Adjustments - restating'!AB46+'Adjustments - Pro Forma'!AB46</f>
        <v>0</v>
      </c>
      <c r="AC46" s="93">
        <f>'Adjustments - restating'!AD46+'Adjustments - Pro Forma'!AC46</f>
        <v>0</v>
      </c>
      <c r="AD46" s="93">
        <f>'Adjustments - restating'!AD46+'Adjustments - Pro Forma'!AD46</f>
        <v>0</v>
      </c>
      <c r="AE46" s="93">
        <f>'Adjustments - restating'!AE46+'Adjustments - Pro Forma'!AE46</f>
        <v>0</v>
      </c>
      <c r="AF46" s="93">
        <f>'Adjustments - restating'!AF46+'Adjustments - Pro Forma'!AF46</f>
        <v>0</v>
      </c>
      <c r="AG46" s="93">
        <f>'Adjustments - restating'!AG46+'Adjustments - Pro Forma'!AG46</f>
        <v>0</v>
      </c>
      <c r="AH46" s="93">
        <f>'Adjustments - restating'!AH46+'Adjustments - Pro Forma'!AH46</f>
        <v>0</v>
      </c>
      <c r="AI46" s="93">
        <f>'Adjustments - restating'!AI46+'Adjustments - Pro Forma'!AI46</f>
        <v>0</v>
      </c>
      <c r="AJ46" s="93">
        <f>'Adjustments - restating'!AJ46+'Adjustments - Pro Forma'!AJ46</f>
        <v>0</v>
      </c>
      <c r="AK46" s="93">
        <f>'Adjustments - restating'!AK46+'Adjustments - Pro Forma'!AK46</f>
        <v>0</v>
      </c>
      <c r="AL46" s="93">
        <f>'Adjustments - restating'!AL46+'Adjustments - Pro Forma'!AL46</f>
        <v>0</v>
      </c>
      <c r="AM46" s="93">
        <f>'Adjustments - restating'!AM46+'Adjustments - Pro Forma'!AL46</f>
        <v>0</v>
      </c>
      <c r="AN46" s="93">
        <f>'Adjustments - restating'!AN46+'Adjustments - Pro Forma'!AN46</f>
        <v>0</v>
      </c>
      <c r="AO46" s="93">
        <f>'Adjustments - restating'!AO46+'Adjustments - Pro Forma'!AO46</f>
        <v>0</v>
      </c>
      <c r="AP46" s="93">
        <f>'Adjustments - restating'!AP46+'Adjustments - Pro Forma'!AP46</f>
        <v>0</v>
      </c>
      <c r="AQ46" s="93">
        <f>'Adjustments - restating'!AQ46+'Adjustments - Pro Forma'!AQ46</f>
        <v>0</v>
      </c>
      <c r="AS46" s="93">
        <f>'Adjustments - restating'!AS46+'Adjustments - Pro Forma'!AS46</f>
        <v>-4907986.5323470738</v>
      </c>
      <c r="AT46" s="93">
        <f>'Adjustments - restating'!AT46+'Adjustments - Pro Forma'!AT46</f>
        <v>0</v>
      </c>
      <c r="AU46" s="93">
        <f>'Adjustments - restating'!AU46+'Adjustments - Pro Forma'!AU46</f>
        <v>0</v>
      </c>
      <c r="AV46" s="93">
        <f>'Adjustments - restating'!AV46+'Adjustments - Pro Forma'!AV46</f>
        <v>0</v>
      </c>
      <c r="AW46" s="93">
        <f>'Adjustments - restating'!AX46+'Adjustments - Pro Forma'!AX46</f>
        <v>0</v>
      </c>
      <c r="AX46" s="93">
        <f>'Adjustments - restating'!AY46+'Adjustments - Pro Forma'!AN46</f>
        <v>0</v>
      </c>
      <c r="AY46" s="93">
        <f>'Adjustments - restating'!AY46+'Adjustments - Pro Forma'!AY46</f>
        <v>0</v>
      </c>
      <c r="AZ46" s="93">
        <f>'Adjustments - restating'!AZ46+'Adjustments - Pro Forma'!AZ46</f>
        <v>0</v>
      </c>
      <c r="BA46" s="93">
        <f>'Adjustments - restating'!BA46+'Adjustments - Pro Forma'!BA46</f>
        <v>0</v>
      </c>
      <c r="BB46" s="93"/>
      <c r="CX46" s="963"/>
    </row>
    <row r="47" spans="1:102">
      <c r="A47" s="78">
        <v>39</v>
      </c>
      <c r="B47" s="80" t="s">
        <v>54</v>
      </c>
      <c r="C47" s="96">
        <f t="shared" si="46"/>
        <v>-7435681.1147439787</v>
      </c>
      <c r="D47" s="93">
        <f>'Adjustments - restating'!D47+'Adjustments - Pro Forma'!D47</f>
        <v>0</v>
      </c>
      <c r="E47" s="93">
        <f>'Adjustments - restating'!E47+'Adjustments - Pro Forma'!E47</f>
        <v>0</v>
      </c>
      <c r="F47" s="93">
        <f>'Adjustments - restating'!F47+'Adjustments - Pro Forma'!F47</f>
        <v>0</v>
      </c>
      <c r="G47" s="93">
        <f>'Adjustments - restating'!G47+'Adjustments - Pro Forma'!G47</f>
        <v>0</v>
      </c>
      <c r="H47" s="93">
        <f>'Adjustments - restating'!H47+'Adjustments - Pro Forma'!H47</f>
        <v>0</v>
      </c>
      <c r="I47" s="93">
        <f>'Adjustments - restating'!I47+'Adjustments - Pro Forma'!I47</f>
        <v>0</v>
      </c>
      <c r="J47" s="93">
        <f>'Adjustments - restating'!J47+'Adjustments - Pro Forma'!J47</f>
        <v>0</v>
      </c>
      <c r="K47" s="93">
        <f>'Adjustments - restating'!K47+'Adjustments - Pro Forma'!K47</f>
        <v>0</v>
      </c>
      <c r="L47" s="93">
        <f>'Adjustments - restating'!L47+'Adjustments - Pro Forma'!L47</f>
        <v>0</v>
      </c>
      <c r="M47" s="93">
        <f>'Adjustments - restating'!M47+'Adjustments - Pro Forma'!M47</f>
        <v>0</v>
      </c>
      <c r="N47" s="93">
        <f>'Adjustments - restating'!N47+'Adjustments - Pro Forma'!N47</f>
        <v>0</v>
      </c>
      <c r="O47" s="93">
        <f>'Adjustments - restating'!O47+'Adjustments - Pro Forma'!O47</f>
        <v>0</v>
      </c>
      <c r="P47" s="93">
        <f>'Adjustments - restating'!P47+'Adjustments - Pro Forma'!P47</f>
        <v>0</v>
      </c>
      <c r="Q47" s="93">
        <f>'Adjustments - restating'!Q47+'Adjustments - Pro Forma'!Q47</f>
        <v>0</v>
      </c>
      <c r="R47" s="93">
        <f>'Adjustments - restating'!R47+'Adjustments - Pro Forma'!R47</f>
        <v>0</v>
      </c>
      <c r="S47" s="93">
        <f>'Adjustments - restating'!S47+'Adjustments - Pro Forma'!S47</f>
        <v>0</v>
      </c>
      <c r="T47" s="93">
        <f>'Adjustments - restating'!T47+'Adjustments - Pro Forma'!T47</f>
        <v>0</v>
      </c>
      <c r="U47" s="93">
        <f>'Adjustments - restating'!U47+'Adjustments - Pro Forma'!U47</f>
        <v>0</v>
      </c>
      <c r="V47" s="93">
        <f>'Adjustments - restating'!V47+'Adjustments - Pro Forma'!V47</f>
        <v>0</v>
      </c>
      <c r="W47" s="93">
        <f>'Adjustments - restating'!W47+'Adjustments - Pro Forma'!W47</f>
        <v>0</v>
      </c>
      <c r="X47" s="93">
        <f>'Adjustments - restating'!X47+'Adjustments - Pro Forma'!X47</f>
        <v>0</v>
      </c>
      <c r="Y47" s="93">
        <f>'Adjustments - restating'!Y47+'Adjustments - Pro Forma'!Y47</f>
        <v>0</v>
      </c>
      <c r="Z47" s="93">
        <f>'Adjustments - restating'!AA47+'Adjustments - Pro Forma'!Z47</f>
        <v>0</v>
      </c>
      <c r="AA47" s="93">
        <f>'Adjustments - restating'!AB47+'Adjustments - Pro Forma'!AA47</f>
        <v>0</v>
      </c>
      <c r="AB47" s="93">
        <f>'Adjustments - restating'!AB47+'Adjustments - Pro Forma'!AB47</f>
        <v>0</v>
      </c>
      <c r="AC47" s="93">
        <f>'Adjustments - restating'!AD47+'Adjustments - Pro Forma'!AC47</f>
        <v>0</v>
      </c>
      <c r="AD47" s="93">
        <f>'Adjustments - restating'!AD47+'Adjustments - Pro Forma'!AD47</f>
        <v>0</v>
      </c>
      <c r="AE47" s="93">
        <f>'Adjustments - restating'!AE47+'Adjustments - Pro Forma'!AE47</f>
        <v>0</v>
      </c>
      <c r="AF47" s="93">
        <f>'Adjustments - restating'!AF47+'Adjustments - Pro Forma'!AF47</f>
        <v>0</v>
      </c>
      <c r="AG47" s="93">
        <f>'Adjustments - restating'!AG47+'Adjustments - Pro Forma'!AG47</f>
        <v>0</v>
      </c>
      <c r="AH47" s="93">
        <f>'Adjustments - restating'!AH47+'Adjustments - Pro Forma'!AH47</f>
        <v>0</v>
      </c>
      <c r="AI47" s="93">
        <f>'Adjustments - restating'!AI47+'Adjustments - Pro Forma'!AI47</f>
        <v>0</v>
      </c>
      <c r="AJ47" s="93">
        <f>'Adjustments - restating'!AJ47+'Adjustments - Pro Forma'!AJ47</f>
        <v>0</v>
      </c>
      <c r="AK47" s="93">
        <f>'Adjustments - restating'!AK47+'Adjustments - Pro Forma'!AK47</f>
        <v>0</v>
      </c>
      <c r="AL47" s="93">
        <f>'Adjustments - restating'!AL47+'Adjustments - Pro Forma'!AL47</f>
        <v>0</v>
      </c>
      <c r="AM47" s="93">
        <f>'Adjustments - restating'!AM47+'Adjustments - Pro Forma'!AL47</f>
        <v>0</v>
      </c>
      <c r="AN47" s="93">
        <f>'Adjustments - restating'!AN47+'Adjustments - Pro Forma'!AN47</f>
        <v>0</v>
      </c>
      <c r="AO47" s="93">
        <f>'Adjustments - restating'!AO47+'Adjustments - Pro Forma'!AO47</f>
        <v>0</v>
      </c>
      <c r="AP47" s="93">
        <f>'Adjustments - restating'!AP47+'Adjustments - Pro Forma'!AP47</f>
        <v>0</v>
      </c>
      <c r="AQ47" s="93">
        <f>'Adjustments - restating'!AQ47+'Adjustments - Pro Forma'!AQ47</f>
        <v>0</v>
      </c>
      <c r="AS47" s="93">
        <f>'Adjustments - restating'!AS47+'Adjustments - Pro Forma'!AS47</f>
        <v>-7435681.1147439787</v>
      </c>
      <c r="AT47" s="93">
        <f>'Adjustments - restating'!AT47+'Adjustments - Pro Forma'!AT47</f>
        <v>0</v>
      </c>
      <c r="AU47" s="93">
        <f>'Adjustments - restating'!AU47+'Adjustments - Pro Forma'!AU47</f>
        <v>0</v>
      </c>
      <c r="AV47" s="93">
        <f>'Adjustments - restating'!AV47+'Adjustments - Pro Forma'!AV47</f>
        <v>0</v>
      </c>
      <c r="AW47" s="93">
        <f>'Adjustments - restating'!AX47+'Adjustments - Pro Forma'!AX47</f>
        <v>0</v>
      </c>
      <c r="AX47" s="93">
        <f>'Adjustments - restating'!AY47+'Adjustments - Pro Forma'!AN47</f>
        <v>0</v>
      </c>
      <c r="AY47" s="93">
        <f>'Adjustments - restating'!AY47+'Adjustments - Pro Forma'!AY47</f>
        <v>0</v>
      </c>
      <c r="AZ47" s="93">
        <f>'Adjustments - restating'!AZ47+'Adjustments - Pro Forma'!AZ47</f>
        <v>0</v>
      </c>
      <c r="BA47" s="93">
        <f>'Adjustments - restating'!BA47+'Adjustments - Pro Forma'!BA47</f>
        <v>0</v>
      </c>
      <c r="BB47" s="93"/>
      <c r="CX47" s="963"/>
    </row>
    <row r="48" spans="1:102">
      <c r="A48" s="78">
        <v>40</v>
      </c>
      <c r="B48" s="80" t="s">
        <v>18</v>
      </c>
      <c r="C48" s="96">
        <f t="shared" si="46"/>
        <v>-3098080.7772361347</v>
      </c>
      <c r="D48" s="93">
        <f>'Adjustments - restating'!D48+'Adjustments - Pro Forma'!D48</f>
        <v>0</v>
      </c>
      <c r="E48" s="93">
        <f>'Adjustments - restating'!E48+'Adjustments - Pro Forma'!E48</f>
        <v>0</v>
      </c>
      <c r="F48" s="93">
        <f>'Adjustments - restating'!F48+'Adjustments - Pro Forma'!F48</f>
        <v>0</v>
      </c>
      <c r="G48" s="93">
        <f>'Adjustments - restating'!G48+'Adjustments - Pro Forma'!G48</f>
        <v>0</v>
      </c>
      <c r="H48" s="93">
        <f>'Adjustments - restating'!H48+'Adjustments - Pro Forma'!H48</f>
        <v>0</v>
      </c>
      <c r="I48" s="93">
        <f>'Adjustments - restating'!I48+'Adjustments - Pro Forma'!I48</f>
        <v>0</v>
      </c>
      <c r="J48" s="93">
        <f>'Adjustments - restating'!J48+'Adjustments - Pro Forma'!J48</f>
        <v>0</v>
      </c>
      <c r="K48" s="93">
        <f>'Adjustments - restating'!K48+'Adjustments - Pro Forma'!K48</f>
        <v>0</v>
      </c>
      <c r="L48" s="93">
        <f>'Adjustments - restating'!L48+'Adjustments - Pro Forma'!L48</f>
        <v>0</v>
      </c>
      <c r="M48" s="93">
        <f>'Adjustments - restating'!M48+'Adjustments - Pro Forma'!M48</f>
        <v>0</v>
      </c>
      <c r="N48" s="93">
        <f>'Adjustments - restating'!N48+'Adjustments - Pro Forma'!N48</f>
        <v>0</v>
      </c>
      <c r="O48" s="93">
        <f>'Adjustments - restating'!O48+'Adjustments - Pro Forma'!O48</f>
        <v>0</v>
      </c>
      <c r="P48" s="93">
        <f>'Adjustments - restating'!P48+'Adjustments - Pro Forma'!P48</f>
        <v>0</v>
      </c>
      <c r="Q48" s="93">
        <f>'Adjustments - restating'!Q48+'Adjustments - Pro Forma'!Q48</f>
        <v>0</v>
      </c>
      <c r="R48" s="93">
        <f>'Adjustments - restating'!R48+'Adjustments - Pro Forma'!R48</f>
        <v>0</v>
      </c>
      <c r="S48" s="93">
        <f>'Adjustments - restating'!S48+'Adjustments - Pro Forma'!S48</f>
        <v>0</v>
      </c>
      <c r="T48" s="93">
        <f>'Adjustments - restating'!T48+'Adjustments - Pro Forma'!T48</f>
        <v>0</v>
      </c>
      <c r="U48" s="93">
        <f>'Adjustments - restating'!U48+'Adjustments - Pro Forma'!U48</f>
        <v>0</v>
      </c>
      <c r="V48" s="93">
        <f>'Adjustments - restating'!V48+'Adjustments - Pro Forma'!V48</f>
        <v>0</v>
      </c>
      <c r="W48" s="93">
        <f>'Adjustments - restating'!W48+'Adjustments - Pro Forma'!W48</f>
        <v>0</v>
      </c>
      <c r="X48" s="93">
        <f>'Adjustments - restating'!X48+'Adjustments - Pro Forma'!X48</f>
        <v>0</v>
      </c>
      <c r="Y48" s="93">
        <f>'Adjustments - restating'!Y48+'Adjustments - Pro Forma'!Y48</f>
        <v>0</v>
      </c>
      <c r="Z48" s="93">
        <f>'Adjustments - restating'!AA48+'Adjustments - Pro Forma'!Z48</f>
        <v>0</v>
      </c>
      <c r="AA48" s="93">
        <f>'Adjustments - restating'!AB48+'Adjustments - Pro Forma'!AA48</f>
        <v>0</v>
      </c>
      <c r="AB48" s="93">
        <f>'Adjustments - restating'!AB48+'Adjustments - Pro Forma'!AB48</f>
        <v>0</v>
      </c>
      <c r="AC48" s="93">
        <f>'Adjustments - restating'!AD48+'Adjustments - Pro Forma'!AC48</f>
        <v>0</v>
      </c>
      <c r="AD48" s="93">
        <f>'Adjustments - restating'!AD48+'Adjustments - Pro Forma'!AD48</f>
        <v>0</v>
      </c>
      <c r="AE48" s="93">
        <f>'Adjustments - restating'!AE48+'Adjustments - Pro Forma'!AE48</f>
        <v>0</v>
      </c>
      <c r="AF48" s="93">
        <f>'Adjustments - restating'!AF48+'Adjustments - Pro Forma'!AF48</f>
        <v>0</v>
      </c>
      <c r="AG48" s="93">
        <f>'Adjustments - restating'!AG48+'Adjustments - Pro Forma'!AG48</f>
        <v>0</v>
      </c>
      <c r="AH48" s="93">
        <f>'Adjustments - restating'!AH48+'Adjustments - Pro Forma'!AH48</f>
        <v>0</v>
      </c>
      <c r="AI48" s="93">
        <f>'Adjustments - restating'!AI48+'Adjustments - Pro Forma'!AI48</f>
        <v>0</v>
      </c>
      <c r="AJ48" s="93">
        <f>'Adjustments - restating'!AJ48+'Adjustments - Pro Forma'!AJ48</f>
        <v>0</v>
      </c>
      <c r="AK48" s="93">
        <f>'Adjustments - restating'!AK48+'Adjustments - Pro Forma'!AK48</f>
        <v>0</v>
      </c>
      <c r="AL48" s="93">
        <f>'Adjustments - restating'!AL48+'Adjustments - Pro Forma'!AL48</f>
        <v>0</v>
      </c>
      <c r="AM48" s="93">
        <f>'Adjustments - restating'!AM48+'Adjustments - Pro Forma'!AL48</f>
        <v>0</v>
      </c>
      <c r="AN48" s="93">
        <f>'Adjustments - restating'!AN48+'Adjustments - Pro Forma'!AN48</f>
        <v>0</v>
      </c>
      <c r="AO48" s="93">
        <f>'Adjustments - restating'!AO48+'Adjustments - Pro Forma'!AO48</f>
        <v>0</v>
      </c>
      <c r="AP48" s="93">
        <f>'Adjustments - restating'!AP48+'Adjustments - Pro Forma'!AP48</f>
        <v>0</v>
      </c>
      <c r="AQ48" s="93">
        <f>'Adjustments - restating'!AQ48+'Adjustments - Pro Forma'!AQ48</f>
        <v>0</v>
      </c>
      <c r="AS48" s="93">
        <f>'Adjustments - restating'!AS48+'Adjustments - Pro Forma'!AS48</f>
        <v>-3098080.7772361347</v>
      </c>
      <c r="AT48" s="93">
        <f>'Adjustments - restating'!AT48+'Adjustments - Pro Forma'!AT48</f>
        <v>0</v>
      </c>
      <c r="AU48" s="93">
        <f>'Adjustments - restating'!AU48+'Adjustments - Pro Forma'!AU48</f>
        <v>0</v>
      </c>
      <c r="AV48" s="93">
        <f>'Adjustments - restating'!AV48+'Adjustments - Pro Forma'!AV48</f>
        <v>0</v>
      </c>
      <c r="AW48" s="93">
        <f>'Adjustments - restating'!AX48+'Adjustments - Pro Forma'!AX48</f>
        <v>0</v>
      </c>
      <c r="AX48" s="93">
        <f>'Adjustments - restating'!AY48+'Adjustments - Pro Forma'!AN48</f>
        <v>0</v>
      </c>
      <c r="AY48" s="93">
        <f>'Adjustments - restating'!AY48+'Adjustments - Pro Forma'!AY48</f>
        <v>0</v>
      </c>
      <c r="AZ48" s="93">
        <f>'Adjustments - restating'!AZ48+'Adjustments - Pro Forma'!AZ48</f>
        <v>0</v>
      </c>
      <c r="BA48" s="93">
        <f>'Adjustments - restating'!BA48+'Adjustments - Pro Forma'!BA48</f>
        <v>0</v>
      </c>
      <c r="BB48" s="93"/>
      <c r="CX48" s="963"/>
    </row>
    <row r="49" spans="1:102">
      <c r="A49" s="78">
        <v>41</v>
      </c>
      <c r="B49" s="80" t="s">
        <v>55</v>
      </c>
      <c r="C49" s="96">
        <f t="shared" si="46"/>
        <v>0</v>
      </c>
      <c r="D49" s="93">
        <f>'Adjustments - restating'!D49+'Adjustments - Pro Forma'!D49</f>
        <v>0</v>
      </c>
      <c r="E49" s="93">
        <f>'Adjustments - restating'!E49+'Adjustments - Pro Forma'!E49</f>
        <v>0</v>
      </c>
      <c r="F49" s="93">
        <f>'Adjustments - restating'!F49+'Adjustments - Pro Forma'!F49</f>
        <v>0</v>
      </c>
      <c r="G49" s="93">
        <f>'Adjustments - restating'!G49+'Adjustments - Pro Forma'!G49</f>
        <v>0</v>
      </c>
      <c r="H49" s="93">
        <f>'Adjustments - restating'!H49+'Adjustments - Pro Forma'!H49</f>
        <v>0</v>
      </c>
      <c r="I49" s="93">
        <f>'Adjustments - restating'!I49+'Adjustments - Pro Forma'!I49</f>
        <v>0</v>
      </c>
      <c r="J49" s="93">
        <f>'Adjustments - restating'!J49+'Adjustments - Pro Forma'!J49</f>
        <v>0</v>
      </c>
      <c r="K49" s="93">
        <f>'Adjustments - restating'!K49+'Adjustments - Pro Forma'!K49</f>
        <v>0</v>
      </c>
      <c r="L49" s="93">
        <f>'Adjustments - restating'!L49+'Adjustments - Pro Forma'!L49</f>
        <v>0</v>
      </c>
      <c r="M49" s="93">
        <f>'Adjustments - restating'!M49+'Adjustments - Pro Forma'!M49</f>
        <v>0</v>
      </c>
      <c r="N49" s="93">
        <f>'Adjustments - restating'!N49+'Adjustments - Pro Forma'!N49</f>
        <v>0</v>
      </c>
      <c r="O49" s="93">
        <f>'Adjustments - restating'!O49+'Adjustments - Pro Forma'!O49</f>
        <v>0</v>
      </c>
      <c r="P49" s="93">
        <f>'Adjustments - restating'!P49+'Adjustments - Pro Forma'!P49</f>
        <v>0</v>
      </c>
      <c r="Q49" s="93">
        <f>'Adjustments - restating'!Q49+'Adjustments - Pro Forma'!Q49</f>
        <v>0</v>
      </c>
      <c r="R49" s="93">
        <f>'Adjustments - restating'!R49+'Adjustments - Pro Forma'!R49</f>
        <v>0</v>
      </c>
      <c r="S49" s="93">
        <f>'Adjustments - restating'!S49+'Adjustments - Pro Forma'!S49</f>
        <v>0</v>
      </c>
      <c r="T49" s="93">
        <f>'Adjustments - restating'!T49+'Adjustments - Pro Forma'!T49</f>
        <v>0</v>
      </c>
      <c r="U49" s="93">
        <f>'Adjustments - restating'!U49+'Adjustments - Pro Forma'!U49</f>
        <v>0</v>
      </c>
      <c r="V49" s="93">
        <f>'Adjustments - restating'!V49+'Adjustments - Pro Forma'!V49</f>
        <v>0</v>
      </c>
      <c r="W49" s="93">
        <f>'Adjustments - restating'!W49+'Adjustments - Pro Forma'!W49</f>
        <v>0</v>
      </c>
      <c r="X49" s="93">
        <f>'Adjustments - restating'!X49+'Adjustments - Pro Forma'!X49</f>
        <v>0</v>
      </c>
      <c r="Y49" s="93">
        <f>'Adjustments - restating'!Y49+'Adjustments - Pro Forma'!Y49</f>
        <v>0</v>
      </c>
      <c r="Z49" s="93">
        <f>'Adjustments - restating'!AA49+'Adjustments - Pro Forma'!Z49</f>
        <v>0</v>
      </c>
      <c r="AA49" s="93">
        <f>'Adjustments - restating'!AB49+'Adjustments - Pro Forma'!AA49</f>
        <v>0</v>
      </c>
      <c r="AB49" s="93">
        <f>'Adjustments - restating'!AB49+'Adjustments - Pro Forma'!AB49</f>
        <v>0</v>
      </c>
      <c r="AC49" s="93">
        <f>'Adjustments - restating'!AD49+'Adjustments - Pro Forma'!AC49</f>
        <v>0</v>
      </c>
      <c r="AD49" s="93">
        <f>'Adjustments - restating'!AD49+'Adjustments - Pro Forma'!AD49</f>
        <v>0</v>
      </c>
      <c r="AE49" s="93">
        <f>'Adjustments - restating'!AE49+'Adjustments - Pro Forma'!AE49</f>
        <v>0</v>
      </c>
      <c r="AF49" s="93">
        <f>'Adjustments - restating'!AF49+'Adjustments - Pro Forma'!AF49</f>
        <v>0</v>
      </c>
      <c r="AG49" s="93">
        <f>'Adjustments - restating'!AG49+'Adjustments - Pro Forma'!AG49</f>
        <v>0</v>
      </c>
      <c r="AH49" s="93">
        <f>'Adjustments - restating'!AH49+'Adjustments - Pro Forma'!AH49</f>
        <v>0</v>
      </c>
      <c r="AI49" s="93">
        <f>'Adjustments - restating'!AI49+'Adjustments - Pro Forma'!AI49</f>
        <v>0</v>
      </c>
      <c r="AJ49" s="93">
        <f>'Adjustments - restating'!AJ49+'Adjustments - Pro Forma'!AJ49</f>
        <v>0</v>
      </c>
      <c r="AK49" s="93">
        <f>'Adjustments - restating'!AK49+'Adjustments - Pro Forma'!AK49</f>
        <v>0</v>
      </c>
      <c r="AL49" s="93">
        <f>'Adjustments - restating'!AL49+'Adjustments - Pro Forma'!AL49</f>
        <v>0</v>
      </c>
      <c r="AM49" s="93">
        <f>'Adjustments - restating'!AM49+'Adjustments - Pro Forma'!AL49</f>
        <v>0</v>
      </c>
      <c r="AN49" s="93">
        <f>'Adjustments - restating'!AN49+'Adjustments - Pro Forma'!AN49</f>
        <v>0</v>
      </c>
      <c r="AO49" s="93">
        <f>'Adjustments - restating'!AO49+'Adjustments - Pro Forma'!AO49</f>
        <v>0</v>
      </c>
      <c r="AP49" s="93">
        <f>'Adjustments - restating'!AP49+'Adjustments - Pro Forma'!AP49</f>
        <v>0</v>
      </c>
      <c r="AQ49" s="93">
        <f>'Adjustments - restating'!AQ49+'Adjustments - Pro Forma'!AQ49</f>
        <v>0</v>
      </c>
      <c r="AS49" s="78">
        <f>'Adjustments - restating'!AS49+'Adjustments - Pro Forma'!AS49</f>
        <v>0</v>
      </c>
      <c r="AT49" s="93">
        <f>'Adjustments - restating'!AT49+'Adjustments - Pro Forma'!AT49</f>
        <v>0</v>
      </c>
      <c r="AU49" s="93">
        <f>'Adjustments - restating'!AU49+'Adjustments - Pro Forma'!AU49</f>
        <v>0</v>
      </c>
      <c r="AV49" s="93">
        <f>'Adjustments - restating'!AV49+'Adjustments - Pro Forma'!AV49</f>
        <v>0</v>
      </c>
      <c r="AW49" s="93">
        <f>'Adjustments - restating'!AX49+'Adjustments - Pro Forma'!AX49</f>
        <v>0</v>
      </c>
      <c r="AX49" s="93">
        <f>'Adjustments - restating'!AY49+'Adjustments - Pro Forma'!AN49</f>
        <v>0</v>
      </c>
      <c r="AY49" s="93">
        <f>'Adjustments - restating'!AY49+'Adjustments - Pro Forma'!AY49</f>
        <v>0</v>
      </c>
      <c r="AZ49" s="93">
        <f>'Adjustments - restating'!AZ49+'Adjustments - Pro Forma'!AZ49</f>
        <v>0</v>
      </c>
      <c r="BA49" s="93">
        <f>'Adjustments - restating'!BA49+'Adjustments - Pro Forma'!BA49</f>
        <v>0</v>
      </c>
      <c r="BB49" s="93"/>
      <c r="CX49" s="963"/>
    </row>
    <row r="50" spans="1:102">
      <c r="A50" s="78">
        <v>42</v>
      </c>
      <c r="B50" s="80" t="s">
        <v>56</v>
      </c>
      <c r="C50" s="96">
        <f t="shared" si="46"/>
        <v>-2498558.2359227827</v>
      </c>
      <c r="D50" s="93">
        <f>'Adjustments - restating'!D50+'Adjustments - Pro Forma'!D50</f>
        <v>0</v>
      </c>
      <c r="E50" s="93">
        <f>'Adjustments - restating'!E50+'Adjustments - Pro Forma'!E50</f>
        <v>0</v>
      </c>
      <c r="F50" s="93">
        <f>'Adjustments - restating'!F50+'Adjustments - Pro Forma'!F50</f>
        <v>0</v>
      </c>
      <c r="G50" s="93">
        <f>'Adjustments - restating'!G50+'Adjustments - Pro Forma'!G50</f>
        <v>0</v>
      </c>
      <c r="H50" s="93">
        <f>'Adjustments - restating'!H50+'Adjustments - Pro Forma'!H50</f>
        <v>0</v>
      </c>
      <c r="I50" s="93">
        <f>'Adjustments - restating'!I50+'Adjustments - Pro Forma'!I50</f>
        <v>0</v>
      </c>
      <c r="J50" s="93">
        <f>'Adjustments - restating'!J50+'Adjustments - Pro Forma'!J50</f>
        <v>0</v>
      </c>
      <c r="K50" s="93">
        <f>'Adjustments - restating'!K50+'Adjustments - Pro Forma'!K50</f>
        <v>0</v>
      </c>
      <c r="L50" s="93">
        <f>'Adjustments - restating'!L50+'Adjustments - Pro Forma'!L50</f>
        <v>0</v>
      </c>
      <c r="M50" s="93">
        <f>'Adjustments - restating'!M50+'Adjustments - Pro Forma'!M50</f>
        <v>0</v>
      </c>
      <c r="N50" s="93">
        <f>'Adjustments - restating'!N50+'Adjustments - Pro Forma'!N50</f>
        <v>0</v>
      </c>
      <c r="O50" s="93">
        <f>'Adjustments - restating'!O50+'Adjustments - Pro Forma'!O50</f>
        <v>0</v>
      </c>
      <c r="P50" s="93">
        <f>'Adjustments - restating'!P50+'Adjustments - Pro Forma'!P50</f>
        <v>-2396090</v>
      </c>
      <c r="Q50" s="93">
        <f>'Adjustments - restating'!Q50+'Adjustments - Pro Forma'!Q50</f>
        <v>0</v>
      </c>
      <c r="R50" s="93">
        <f>'Adjustments - restating'!R50+'Adjustments - Pro Forma'!R50</f>
        <v>0</v>
      </c>
      <c r="S50" s="93">
        <f>'Adjustments - restating'!S50+'Adjustments - Pro Forma'!S50</f>
        <v>0</v>
      </c>
      <c r="T50" s="93">
        <f>'Adjustments - restating'!T50+'Adjustments - Pro Forma'!T50</f>
        <v>0</v>
      </c>
      <c r="U50" s="93">
        <f>'Adjustments - restating'!U50+'Adjustments - Pro Forma'!U50</f>
        <v>0</v>
      </c>
      <c r="V50" s="93">
        <f>'Adjustments - restating'!V50+'Adjustments - Pro Forma'!V50</f>
        <v>0</v>
      </c>
      <c r="W50" s="93">
        <f>'Adjustments - restating'!W50+'Adjustments - Pro Forma'!W50</f>
        <v>0</v>
      </c>
      <c r="X50" s="93">
        <f>'Adjustments - restating'!X50+'Adjustments - Pro Forma'!X50</f>
        <v>0</v>
      </c>
      <c r="Y50" s="93">
        <f>'Adjustments - restating'!Y50+'Adjustments - Pro Forma'!Y50</f>
        <v>0</v>
      </c>
      <c r="Z50" s="93">
        <f>'Adjustments - restating'!AA50+'Adjustments - Pro Forma'!Z50</f>
        <v>0</v>
      </c>
      <c r="AA50" s="93">
        <f>'Adjustments - restating'!AB50+'Adjustments - Pro Forma'!AA50</f>
        <v>0</v>
      </c>
      <c r="AB50" s="93">
        <f>'Adjustments - restating'!AB50+'Adjustments - Pro Forma'!AB50</f>
        <v>0</v>
      </c>
      <c r="AC50" s="93">
        <f>'Adjustments - restating'!AD50+'Adjustments - Pro Forma'!AC50</f>
        <v>0</v>
      </c>
      <c r="AD50" s="93">
        <f>'Adjustments - restating'!AD50+'Adjustments - Pro Forma'!AD50</f>
        <v>0</v>
      </c>
      <c r="AE50" s="93">
        <f>'Adjustments - restating'!AE50+'Adjustments - Pro Forma'!AE50</f>
        <v>0</v>
      </c>
      <c r="AF50" s="93">
        <f>'Adjustments - restating'!AF50+'Adjustments - Pro Forma'!AF50</f>
        <v>0</v>
      </c>
      <c r="AG50" s="93">
        <f>'Adjustments - restating'!AG50+'Adjustments - Pro Forma'!AG50</f>
        <v>0</v>
      </c>
      <c r="AH50" s="93">
        <f>'Adjustments - restating'!AH50+'Adjustments - Pro Forma'!AH50</f>
        <v>0</v>
      </c>
      <c r="AI50" s="93">
        <f>'Adjustments - restating'!AI50+'Adjustments - Pro Forma'!AI50</f>
        <v>0</v>
      </c>
      <c r="AJ50" s="93">
        <f>'Adjustments - restating'!AJ50+'Adjustments - Pro Forma'!AJ50</f>
        <v>0</v>
      </c>
      <c r="AK50" s="93">
        <f>'Adjustments - restating'!AK50+'Adjustments - Pro Forma'!AK50</f>
        <v>0</v>
      </c>
      <c r="AL50" s="93">
        <f>'Adjustments - restating'!AL50+'Adjustments - Pro Forma'!AL50</f>
        <v>0</v>
      </c>
      <c r="AM50" s="93">
        <f>'Adjustments - restating'!AM50+'Adjustments - Pro Forma'!AL50</f>
        <v>0</v>
      </c>
      <c r="AN50" s="93">
        <f>'Adjustments - restating'!AN50+'Adjustments - Pro Forma'!AN50</f>
        <v>0</v>
      </c>
      <c r="AO50" s="93">
        <f>'Adjustments - restating'!AO50+'Adjustments - Pro Forma'!AO50</f>
        <v>0</v>
      </c>
      <c r="AP50" s="93">
        <f>'Adjustments - restating'!AP50+'Adjustments - Pro Forma'!AP50</f>
        <v>0</v>
      </c>
      <c r="AQ50" s="93">
        <f>'Adjustments - restating'!AQ50+'Adjustments - Pro Forma'!AQ50</f>
        <v>0</v>
      </c>
      <c r="AS50" s="93">
        <f>'Adjustments - restating'!AS50+'Adjustments - Pro Forma'!AS50</f>
        <v>0</v>
      </c>
      <c r="AT50" s="93">
        <f>'Adjustments - restating'!AT50+'Adjustments - Pro Forma'!AT50</f>
        <v>0</v>
      </c>
      <c r="AU50" s="93">
        <f>'Adjustments - restating'!AU50+'Adjustments - Pro Forma'!AU50</f>
        <v>0</v>
      </c>
      <c r="AV50" s="93">
        <f>'Adjustments - restating'!AV50+'Adjustments - Pro Forma'!AV50</f>
        <v>0.44898891821899234</v>
      </c>
      <c r="AW50" s="93">
        <f>'Adjustments - restating'!AW50+'Adjustments - Pro Forma'!AW50</f>
        <v>0</v>
      </c>
      <c r="AX50" s="93">
        <f>'Adjustments - restating'!AX50+'Adjustments - Pro Forma'!AX50</f>
        <v>-102468.68491170091</v>
      </c>
      <c r="AY50" s="93">
        <f>'Adjustments - restating'!AY50+'Adjustments - Pro Forma'!AY50</f>
        <v>0</v>
      </c>
      <c r="AZ50" s="93">
        <f>'Adjustments - restating'!AZ50+'Adjustments - Pro Forma'!AZ50</f>
        <v>0</v>
      </c>
      <c r="BA50" s="93">
        <f>'Adjustments - restating'!BA50+'Adjustments - Pro Forma'!BA50</f>
        <v>0</v>
      </c>
      <c r="BB50" s="93"/>
      <c r="CX50" s="963"/>
    </row>
    <row r="51" spans="1:102">
      <c r="A51" s="78">
        <v>43</v>
      </c>
      <c r="B51" s="92" t="s">
        <v>57</v>
      </c>
      <c r="C51" s="109">
        <f>SUM(C40:C50)</f>
        <v>-10797301.758950487</v>
      </c>
      <c r="D51" s="95">
        <f>SUM(D40:D50)</f>
        <v>0</v>
      </c>
      <c r="E51" s="95">
        <f>SUM(E40:E50)</f>
        <v>0</v>
      </c>
      <c r="F51" s="95">
        <f t="shared" ref="F51:AX51" si="47">SUM(F40:F50)</f>
        <v>0</v>
      </c>
      <c r="G51" s="95">
        <f t="shared" si="47"/>
        <v>0</v>
      </c>
      <c r="H51" s="95">
        <f t="shared" si="47"/>
        <v>0</v>
      </c>
      <c r="I51" s="95">
        <f t="shared" si="47"/>
        <v>0</v>
      </c>
      <c r="J51" s="95">
        <f t="shared" ref="J51" si="48">SUM(J40:J50)</f>
        <v>0</v>
      </c>
      <c r="K51" s="95">
        <f t="shared" si="47"/>
        <v>0</v>
      </c>
      <c r="L51" s="95">
        <f t="shared" si="47"/>
        <v>0</v>
      </c>
      <c r="M51" s="95">
        <f t="shared" si="47"/>
        <v>0</v>
      </c>
      <c r="N51" s="95">
        <f t="shared" si="47"/>
        <v>-2012270</v>
      </c>
      <c r="O51" s="95">
        <f t="shared" si="47"/>
        <v>0</v>
      </c>
      <c r="P51" s="95">
        <f t="shared" si="47"/>
        <v>-2396090</v>
      </c>
      <c r="Q51" s="95">
        <f t="shared" si="47"/>
        <v>0</v>
      </c>
      <c r="R51" s="95">
        <f t="shared" si="47"/>
        <v>0</v>
      </c>
      <c r="S51" s="95">
        <f t="shared" ref="S51:U51" si="49">SUM(S40:S50)</f>
        <v>-79631</v>
      </c>
      <c r="T51" s="95">
        <f t="shared" si="49"/>
        <v>0</v>
      </c>
      <c r="U51" s="95">
        <f t="shared" si="49"/>
        <v>0</v>
      </c>
      <c r="V51" s="95">
        <f t="shared" ref="V51:W51" si="50">SUM(V40:V50)</f>
        <v>0</v>
      </c>
      <c r="W51" s="95">
        <f t="shared" si="50"/>
        <v>0</v>
      </c>
      <c r="X51" s="95">
        <f t="shared" ref="X51" si="51">SUM(X40:X50)</f>
        <v>0</v>
      </c>
      <c r="Y51" s="95">
        <f t="shared" si="47"/>
        <v>0</v>
      </c>
      <c r="Z51" s="95">
        <f t="shared" si="47"/>
        <v>0</v>
      </c>
      <c r="AA51" s="95">
        <f t="shared" ref="AA51" si="52">SUM(AA40:AA50)</f>
        <v>0</v>
      </c>
      <c r="AB51" s="95">
        <f t="shared" si="47"/>
        <v>0</v>
      </c>
      <c r="AC51" s="95">
        <f t="shared" ref="AC51" si="53">SUM(AC40:AC50)</f>
        <v>-26918433.340728633</v>
      </c>
      <c r="AD51" s="95">
        <f t="shared" si="47"/>
        <v>0</v>
      </c>
      <c r="AE51" s="95">
        <f t="shared" si="47"/>
        <v>0</v>
      </c>
      <c r="AF51" s="95">
        <f t="shared" ref="AF51:AG51" si="54">SUM(AF40:AF50)</f>
        <v>0</v>
      </c>
      <c r="AG51" s="95">
        <f t="shared" si="54"/>
        <v>0</v>
      </c>
      <c r="AH51" s="95">
        <f t="shared" si="47"/>
        <v>0</v>
      </c>
      <c r="AI51" s="95">
        <f t="shared" si="47"/>
        <v>0</v>
      </c>
      <c r="AJ51" s="95">
        <f t="shared" si="47"/>
        <v>0</v>
      </c>
      <c r="AK51" s="95">
        <f t="shared" si="47"/>
        <v>0</v>
      </c>
      <c r="AL51" s="95">
        <f t="shared" ref="AL51" si="55">SUM(AL40:AL50)</f>
        <v>0</v>
      </c>
      <c r="AM51" s="95">
        <f t="shared" si="47"/>
        <v>0</v>
      </c>
      <c r="AN51" s="95">
        <f t="shared" ref="AN51" si="56">SUM(AN40:AN50)</f>
        <v>0</v>
      </c>
      <c r="AO51" s="95">
        <f t="shared" si="47"/>
        <v>59374091.267382629</v>
      </c>
      <c r="AP51" s="95">
        <f t="shared" si="47"/>
        <v>164612.71277193236</v>
      </c>
      <c r="AQ51" s="95">
        <f t="shared" si="47"/>
        <v>0</v>
      </c>
      <c r="AR51" s="95">
        <f>SUM(AR40:AR50)</f>
        <v>-423016</v>
      </c>
      <c r="AS51" s="95">
        <f>SUM(AS40:AS50)</f>
        <v>-17300210.854513854</v>
      </c>
      <c r="AT51" s="95">
        <f t="shared" si="47"/>
        <v>-4139527.5037370194</v>
      </c>
      <c r="AU51" s="95">
        <f t="shared" ref="AU51" si="57">SUM(AU40:AU50)</f>
        <v>0</v>
      </c>
      <c r="AV51" s="95">
        <f t="shared" si="47"/>
        <v>-213315.99424888304</v>
      </c>
      <c r="AW51" s="95">
        <f t="shared" si="47"/>
        <v>-3041073</v>
      </c>
      <c r="AX51" s="95">
        <f t="shared" si="47"/>
        <v>-102468.68491170091</v>
      </c>
      <c r="AY51" s="95">
        <f t="shared" ref="AY51" si="58">SUM(AY40:AY50)</f>
        <v>-1557661</v>
      </c>
      <c r="AZ51" s="95">
        <f t="shared" ref="AZ51:BA51" si="59">SUM(AZ40:AZ50)</f>
        <v>-11114449.246748498</v>
      </c>
      <c r="BA51" s="95">
        <f t="shared" si="59"/>
        <v>-1037859.1142164599</v>
      </c>
      <c r="BB51" s="101"/>
      <c r="CX51" s="963"/>
    </row>
    <row r="52" spans="1:102">
      <c r="A52" s="78">
        <v>44</v>
      </c>
      <c r="B52" s="80"/>
      <c r="C52" s="94">
        <f>SUM(D51:BA51)</f>
        <v>-10797301.758950485</v>
      </c>
      <c r="D52" s="93"/>
      <c r="E52" s="93"/>
      <c r="F52" s="93"/>
      <c r="G52" s="93"/>
      <c r="H52" s="93"/>
      <c r="I52" s="93"/>
      <c r="J52" s="93"/>
      <c r="K52" s="93"/>
      <c r="L52" s="93"/>
      <c r="M52" s="93"/>
      <c r="N52" s="93"/>
      <c r="O52" s="93"/>
      <c r="P52" s="93"/>
      <c r="Q52" s="93"/>
      <c r="R52" s="93"/>
      <c r="S52" s="93"/>
      <c r="T52" s="93"/>
      <c r="U52" s="93"/>
      <c r="V52" s="93"/>
      <c r="W52" s="93"/>
      <c r="X52" s="93"/>
      <c r="Y52" s="93"/>
      <c r="Z52" s="93"/>
      <c r="AA52" s="93"/>
      <c r="AD52" s="93"/>
      <c r="AE52" s="93"/>
      <c r="AF52" s="93"/>
      <c r="AG52" s="93"/>
      <c r="AH52" s="93"/>
      <c r="AI52" s="93"/>
      <c r="AJ52" s="93"/>
      <c r="AK52" s="93"/>
      <c r="AL52" s="93"/>
      <c r="AM52" s="93"/>
      <c r="AN52" s="93"/>
      <c r="AO52" s="93"/>
      <c r="AP52" s="93"/>
      <c r="AQ52" s="93"/>
      <c r="AR52" s="93"/>
      <c r="AS52" s="93"/>
      <c r="AT52" s="93"/>
      <c r="AU52" s="93"/>
      <c r="AV52" s="93"/>
      <c r="AW52" s="93"/>
      <c r="AX52" s="96"/>
      <c r="CX52" s="963"/>
    </row>
    <row r="53" spans="1:102">
      <c r="A53" s="78">
        <v>45</v>
      </c>
      <c r="B53" s="92" t="s">
        <v>58</v>
      </c>
      <c r="C53" s="94"/>
      <c r="D53" s="93"/>
      <c r="E53" s="93"/>
      <c r="F53" s="93"/>
      <c r="G53" s="93"/>
      <c r="H53" s="93"/>
      <c r="I53" s="93"/>
      <c r="J53" s="93"/>
      <c r="K53" s="93"/>
      <c r="L53" s="93"/>
      <c r="M53" s="93"/>
      <c r="N53" s="93"/>
      <c r="O53" s="93"/>
      <c r="P53" s="93"/>
      <c r="Q53" s="93"/>
      <c r="R53" s="93"/>
      <c r="S53" s="93"/>
      <c r="T53" s="93"/>
      <c r="U53" s="93"/>
      <c r="V53" s="93"/>
      <c r="W53" s="93"/>
      <c r="X53" s="93"/>
      <c r="Y53" s="93"/>
      <c r="Z53" s="93"/>
      <c r="AA53" s="93"/>
      <c r="AD53" s="93"/>
      <c r="AE53" s="93"/>
      <c r="AF53" s="93"/>
      <c r="AG53" s="93"/>
      <c r="AH53" s="93"/>
      <c r="AI53" s="93"/>
      <c r="AJ53" s="93"/>
      <c r="AK53" s="93"/>
      <c r="AL53" s="93"/>
      <c r="AM53" s="93"/>
      <c r="AN53" s="93"/>
      <c r="AO53" s="93"/>
      <c r="AP53" s="93"/>
      <c r="AQ53" s="93"/>
      <c r="AR53" s="93"/>
      <c r="AS53" s="93"/>
      <c r="AT53" s="93"/>
      <c r="AU53" s="93"/>
      <c r="AV53" s="93"/>
      <c r="AW53" s="93"/>
      <c r="AX53" s="96"/>
      <c r="CX53" s="963"/>
    </row>
    <row r="54" spans="1:102">
      <c r="A54" s="78">
        <v>46</v>
      </c>
      <c r="B54" s="80" t="s">
        <v>59</v>
      </c>
      <c r="C54" s="94">
        <f t="shared" ref="C54:C60" si="60">SUM(D54:BA54)</f>
        <v>5586171.5506001748</v>
      </c>
      <c r="D54" s="93">
        <f>'Adjustments - restating'!D54+'Adjustments - Pro Forma'!D54</f>
        <v>0</v>
      </c>
      <c r="E54" s="93">
        <f>'Adjustments - restating'!E54+'Adjustments - Pro Forma'!E54</f>
        <v>0</v>
      </c>
      <c r="F54" s="93">
        <f>'Adjustments - restating'!F54+'Adjustments - Pro Forma'!F54</f>
        <v>0</v>
      </c>
      <c r="G54" s="93">
        <f>'Adjustments - restating'!G54+'Adjustments - Pro Forma'!G54</f>
        <v>0</v>
      </c>
      <c r="H54" s="93">
        <f>'Adjustments - restating'!H54+'Adjustments - Pro Forma'!H54</f>
        <v>0</v>
      </c>
      <c r="I54" s="93">
        <f>'Adjustments - restating'!I54+'Adjustments - Pro Forma'!I54</f>
        <v>0</v>
      </c>
      <c r="J54" s="93">
        <f>'Adjustments - restating'!J54+'Adjustments - Pro Forma'!J54</f>
        <v>0</v>
      </c>
      <c r="K54" s="93">
        <f>'Adjustments - restating'!K54+'Adjustments - Pro Forma'!K54</f>
        <v>0</v>
      </c>
      <c r="L54" s="93">
        <f>'Adjustments - restating'!L54+'Adjustments - Pro Forma'!L54</f>
        <v>0</v>
      </c>
      <c r="M54" s="93">
        <f>'Adjustments - restating'!M54+'Adjustments - Pro Forma'!M54</f>
        <v>0</v>
      </c>
      <c r="N54" s="93">
        <f>'Adjustments - restating'!N54+'Adjustments - Pro Forma'!N54</f>
        <v>9419912</v>
      </c>
      <c r="O54" s="93">
        <f>'Adjustments - restating'!O54+'Adjustments - Pro Forma'!O54</f>
        <v>0</v>
      </c>
      <c r="P54" s="93">
        <f>'Adjustments - restating'!P54+'Adjustments - Pro Forma'!P54</f>
        <v>0</v>
      </c>
      <c r="Q54" s="93">
        <f>'Adjustments - restating'!Q54+'Adjustments - Pro Forma'!Q54</f>
        <v>0</v>
      </c>
      <c r="R54" s="93">
        <f>'Adjustments - restating'!R54+'Adjustments - Pro Forma'!R54</f>
        <v>0</v>
      </c>
      <c r="S54" s="93">
        <f>'Adjustments - restating'!S54+'Adjustments - Pro Forma'!S54</f>
        <v>0</v>
      </c>
      <c r="T54" s="93">
        <f>'Adjustments - restating'!T54+'Adjustments - Pro Forma'!T54</f>
        <v>0</v>
      </c>
      <c r="U54" s="93">
        <f>'Adjustments - restating'!U54+'Adjustments - Pro Forma'!U54</f>
        <v>0</v>
      </c>
      <c r="V54" s="93">
        <f>'Adjustments - restating'!V54+'Adjustments - Pro Forma'!V54</f>
        <v>0</v>
      </c>
      <c r="W54" s="93">
        <f>'Adjustments - restating'!W54+'Adjustments - Pro Forma'!W54</f>
        <v>0</v>
      </c>
      <c r="X54" s="93">
        <f>'Adjustments - restating'!X54+'Adjustments - Pro Forma'!X54</f>
        <v>0</v>
      </c>
      <c r="Y54" s="93">
        <f>'Adjustments - restating'!Y54+'Adjustments - Pro Forma'!Y54</f>
        <v>0</v>
      </c>
      <c r="Z54" s="93">
        <f>'Adjustments - restating'!AA54+'Adjustments - Pro Forma'!Z54</f>
        <v>0</v>
      </c>
      <c r="AA54" s="93">
        <f>'Adjustments - restating'!AB54+'Adjustments - Pro Forma'!AA54</f>
        <v>0</v>
      </c>
      <c r="AB54" s="93">
        <f>'Adjustments - restating'!AB54+'Adjustments - Pro Forma'!AB54</f>
        <v>0</v>
      </c>
      <c r="AC54" s="93">
        <f>'Adjustments - restating'!AC54+'Adjustments - Pro Forma'!AC54</f>
        <v>16700424.044565218</v>
      </c>
      <c r="AD54" s="93">
        <f>'Adjustments - restating'!AD54+'Adjustments - Pro Forma'!AD54</f>
        <v>664248.65828025877</v>
      </c>
      <c r="AE54" s="93">
        <f>'Adjustments - restating'!AE54+'Adjustments - Pro Forma'!AE54</f>
        <v>0</v>
      </c>
      <c r="AF54" s="93">
        <f>'Adjustments - restating'!AF54+'Adjustments - Pro Forma'!AF54</f>
        <v>0</v>
      </c>
      <c r="AG54" s="93">
        <f>'Adjustments - restating'!AG54+'Adjustments - Pro Forma'!AG54</f>
        <v>0</v>
      </c>
      <c r="AH54" s="93">
        <f>'Adjustments - restating'!AH54+'Adjustments - Pro Forma'!AH54</f>
        <v>0</v>
      </c>
      <c r="AI54" s="93">
        <f>'Adjustments - restating'!AI54+'Adjustments - Pro Forma'!AI54</f>
        <v>0</v>
      </c>
      <c r="AJ54" s="93">
        <f>'Adjustments - restating'!AJ54+'Adjustments - Pro Forma'!AJ54</f>
        <v>0</v>
      </c>
      <c r="AK54" s="93">
        <f>'Adjustments - restating'!AK54+'Adjustments - Pro Forma'!AK54</f>
        <v>0</v>
      </c>
      <c r="AL54" s="93">
        <f>'Adjustments - restating'!AL54+'Adjustments - Pro Forma'!AL54</f>
        <v>0</v>
      </c>
      <c r="AM54" s="93">
        <f>'Adjustments - restating'!AM54+'Adjustments - Pro Forma'!AL54</f>
        <v>0</v>
      </c>
      <c r="AN54" s="93">
        <f>'Adjustments - restating'!AN54+'Adjustments - Pro Forma'!AN54</f>
        <v>0</v>
      </c>
      <c r="AO54" s="93">
        <f>'Adjustments - restating'!AO54+'Adjustments - Pro Forma'!AO54</f>
        <v>-26791408.670975473</v>
      </c>
      <c r="AP54" s="93">
        <f>'Adjustments - restating'!AP54+'Adjustments - Pro Forma'!AP54</f>
        <v>0</v>
      </c>
      <c r="AQ54" s="93">
        <f>'Adjustments - restating'!AQ54+'Adjustments - Pro Forma'!AQ54</f>
        <v>0</v>
      </c>
      <c r="AR54" s="93">
        <f>'Adjustments - restating'!AS54+'Adjustments - Pro Forma'!AS54</f>
        <v>0</v>
      </c>
      <c r="AS54" s="93">
        <f>'Adjustments - restating'!AR54+'Adjustments - Pro Forma'!AR54</f>
        <v>0</v>
      </c>
      <c r="AT54" s="93">
        <f>'Adjustments - restating'!AT54+'Adjustments - Pro Forma'!AT54</f>
        <v>0</v>
      </c>
      <c r="AU54" s="93">
        <f>'Adjustments - restating'!AU54+'Adjustments - Pro Forma'!AU54</f>
        <v>0</v>
      </c>
      <c r="AV54" s="93">
        <f>'Adjustments - restating'!AV54+'Adjustments - Pro Forma'!AV54</f>
        <v>0</v>
      </c>
      <c r="AW54" s="93">
        <f>'Adjustments - restating'!AX54+'Adjustments - Pro Forma'!AX54</f>
        <v>0</v>
      </c>
      <c r="AX54" s="93">
        <f>'Adjustments - restating'!AY54+'Adjustments - Pro Forma'!AN54</f>
        <v>0</v>
      </c>
      <c r="AY54" s="93">
        <f>'Adjustments - restating'!AY54+'Adjustments - Pro Forma'!AY54</f>
        <v>1521445</v>
      </c>
      <c r="AZ54" s="93">
        <f>'Adjustments - restating'!AZ54+'Adjustments - Pro Forma'!AZ54</f>
        <v>3603236.6969485842</v>
      </c>
      <c r="BA54" s="93">
        <f>'Adjustments - restating'!BA54+'Adjustments - Pro Forma'!BA54</f>
        <v>468313.82178159064</v>
      </c>
      <c r="BB54" s="93"/>
      <c r="CX54" s="963"/>
    </row>
    <row r="55" spans="1:102">
      <c r="A55" s="78">
        <v>47</v>
      </c>
      <c r="B55" s="80" t="s">
        <v>60</v>
      </c>
      <c r="C55" s="94">
        <f t="shared" si="60"/>
        <v>0</v>
      </c>
      <c r="D55" s="93">
        <f>'Adjustments - restating'!D55+'Adjustments - Pro Forma'!D55</f>
        <v>0</v>
      </c>
      <c r="E55" s="93">
        <f>'Adjustments - restating'!E55+'Adjustments - Pro Forma'!E55</f>
        <v>0</v>
      </c>
      <c r="F55" s="93">
        <f>'Adjustments - restating'!F55+'Adjustments - Pro Forma'!F55</f>
        <v>0</v>
      </c>
      <c r="G55" s="93">
        <f>'Adjustments - restating'!G55+'Adjustments - Pro Forma'!G55</f>
        <v>0</v>
      </c>
      <c r="H55" s="93">
        <f>'Adjustments - restating'!H55+'Adjustments - Pro Forma'!H55</f>
        <v>0</v>
      </c>
      <c r="I55" s="93">
        <f>'Adjustments - restating'!I55+'Adjustments - Pro Forma'!I55</f>
        <v>0</v>
      </c>
      <c r="J55" s="93">
        <f>'Adjustments - restating'!J55+'Adjustments - Pro Forma'!J55</f>
        <v>0</v>
      </c>
      <c r="K55" s="93">
        <f>'Adjustments - restating'!K55+'Adjustments - Pro Forma'!K55</f>
        <v>0</v>
      </c>
      <c r="L55" s="93">
        <f>'Adjustments - restating'!L55+'Adjustments - Pro Forma'!L55</f>
        <v>0</v>
      </c>
      <c r="M55" s="93">
        <f>'Adjustments - restating'!M55+'Adjustments - Pro Forma'!M55</f>
        <v>0</v>
      </c>
      <c r="N55" s="93">
        <f>'Adjustments - restating'!N55+'Adjustments - Pro Forma'!N55</f>
        <v>0</v>
      </c>
      <c r="O55" s="93">
        <f>'Adjustments - restating'!O55+'Adjustments - Pro Forma'!O55</f>
        <v>0</v>
      </c>
      <c r="P55" s="93">
        <f>'Adjustments - restating'!P55+'Adjustments - Pro Forma'!P55</f>
        <v>0</v>
      </c>
      <c r="Q55" s="93">
        <f>'Adjustments - restating'!Q55+'Adjustments - Pro Forma'!Q55</f>
        <v>0</v>
      </c>
      <c r="R55" s="93">
        <f>'Adjustments - restating'!R55+'Adjustments - Pro Forma'!R55</f>
        <v>0</v>
      </c>
      <c r="S55" s="93">
        <f>'Adjustments - restating'!S55+'Adjustments - Pro Forma'!S55</f>
        <v>0</v>
      </c>
      <c r="T55" s="93">
        <f>'Adjustments - restating'!T55+'Adjustments - Pro Forma'!T55</f>
        <v>0</v>
      </c>
      <c r="U55" s="93">
        <f>'Adjustments - restating'!U55+'Adjustments - Pro Forma'!U55</f>
        <v>0</v>
      </c>
      <c r="V55" s="93">
        <f>'Adjustments - restating'!V55+'Adjustments - Pro Forma'!V55</f>
        <v>0</v>
      </c>
      <c r="W55" s="93">
        <f>'Adjustments - restating'!W55+'Adjustments - Pro Forma'!W55</f>
        <v>0</v>
      </c>
      <c r="X55" s="93">
        <f>'Adjustments - restating'!X55+'Adjustments - Pro Forma'!X55</f>
        <v>0</v>
      </c>
      <c r="Y55" s="93">
        <f>'Adjustments - restating'!Y55+'Adjustments - Pro Forma'!Y55</f>
        <v>0</v>
      </c>
      <c r="Z55" s="93">
        <f>'Adjustments - restating'!AA55+'Adjustments - Pro Forma'!Z55</f>
        <v>0</v>
      </c>
      <c r="AA55" s="93">
        <f>'Adjustments - restating'!AB55+'Adjustments - Pro Forma'!AA55</f>
        <v>0</v>
      </c>
      <c r="AB55" s="93">
        <f>'Adjustments - restating'!AB55+'Adjustments - Pro Forma'!AB55</f>
        <v>0</v>
      </c>
      <c r="AC55" s="93">
        <f>'Adjustments - restating'!AD55+'Adjustments - Pro Forma'!AC55</f>
        <v>0</v>
      </c>
      <c r="AD55" s="93">
        <f>'Adjustments - restating'!AD55+'Adjustments - Pro Forma'!AD55</f>
        <v>0</v>
      </c>
      <c r="AE55" s="93">
        <f>'Adjustments - restating'!AE55+'Adjustments - Pro Forma'!AE55</f>
        <v>0</v>
      </c>
      <c r="AF55" s="93">
        <f>'Adjustments - restating'!AF55+'Adjustments - Pro Forma'!AF55</f>
        <v>0</v>
      </c>
      <c r="AG55" s="93">
        <f>'Adjustments - restating'!AG55+'Adjustments - Pro Forma'!AG55</f>
        <v>0</v>
      </c>
      <c r="AH55" s="93">
        <f>'Adjustments - restating'!AH55+'Adjustments - Pro Forma'!AH55</f>
        <v>0</v>
      </c>
      <c r="AI55" s="93">
        <f>'Adjustments - restating'!AI55+'Adjustments - Pro Forma'!AI55</f>
        <v>0</v>
      </c>
      <c r="AJ55" s="93">
        <f>'Adjustments - restating'!AJ55+'Adjustments - Pro Forma'!AJ55</f>
        <v>0</v>
      </c>
      <c r="AK55" s="93">
        <f>'Adjustments - restating'!AK55+'Adjustments - Pro Forma'!AK55</f>
        <v>0</v>
      </c>
      <c r="AL55" s="93">
        <f>'Adjustments - restating'!AL55+'Adjustments - Pro Forma'!AL55</f>
        <v>0</v>
      </c>
      <c r="AM55" s="93">
        <f>'Adjustments - restating'!AM55+'Adjustments - Pro Forma'!AL55</f>
        <v>0</v>
      </c>
      <c r="AN55" s="93">
        <f>'Adjustments - restating'!AN55+'Adjustments - Pro Forma'!AN55</f>
        <v>0</v>
      </c>
      <c r="AO55" s="93">
        <f>'Adjustments - restating'!AO55+'Adjustments - Pro Forma'!AO55</f>
        <v>0</v>
      </c>
      <c r="AP55" s="93">
        <f>'Adjustments - restating'!AP55+'Adjustments - Pro Forma'!AP55</f>
        <v>0</v>
      </c>
      <c r="AQ55" s="93">
        <f>'Adjustments - restating'!AQ55+'Adjustments - Pro Forma'!AQ55</f>
        <v>0</v>
      </c>
      <c r="AR55" s="93">
        <f>'Adjustments - restating'!AS55+'Adjustments - Pro Forma'!AS55</f>
        <v>0</v>
      </c>
      <c r="AS55" s="93">
        <f>'Adjustments - restating'!AR55+'Adjustments - Pro Forma'!AR55</f>
        <v>0</v>
      </c>
      <c r="AT55" s="93">
        <f>'Adjustments - restating'!AT55+'Adjustments - Pro Forma'!AT55</f>
        <v>0</v>
      </c>
      <c r="AU55" s="93">
        <f>'Adjustments - restating'!AU55+'Adjustments - Pro Forma'!AU55</f>
        <v>0</v>
      </c>
      <c r="AV55" s="93">
        <f>'Adjustments - restating'!AV55+'Adjustments - Pro Forma'!AV55</f>
        <v>0</v>
      </c>
      <c r="AW55" s="93">
        <f>'Adjustments - restating'!AX55+'Adjustments - Pro Forma'!AX55</f>
        <v>0</v>
      </c>
      <c r="AX55" s="93">
        <f>'Adjustments - restating'!AY55+'Adjustments - Pro Forma'!AN55</f>
        <v>0</v>
      </c>
      <c r="AY55" s="93">
        <f>'Adjustments - restating'!AY55+'Adjustments - Pro Forma'!AY55</f>
        <v>0</v>
      </c>
      <c r="AZ55" s="93">
        <f>'Adjustments - restating'!AZ55+'Adjustments - Pro Forma'!AZ55</f>
        <v>0</v>
      </c>
      <c r="BA55" s="93">
        <f>'Adjustments - restating'!BA55+'Adjustments - Pro Forma'!BA55</f>
        <v>0</v>
      </c>
      <c r="BB55" s="93"/>
      <c r="CX55" s="963"/>
    </row>
    <row r="56" spans="1:102">
      <c r="A56" s="78">
        <v>48</v>
      </c>
      <c r="B56" s="80" t="s">
        <v>645</v>
      </c>
      <c r="C56" s="94">
        <f t="shared" si="60"/>
        <v>1128111.4959842768</v>
      </c>
      <c r="D56" s="93">
        <f>'Adjustments - restating'!D56+'Adjustments - Pro Forma'!D56</f>
        <v>0</v>
      </c>
      <c r="E56" s="93">
        <f>'Adjustments - restating'!E56+'Adjustments - Pro Forma'!E56</f>
        <v>0</v>
      </c>
      <c r="F56" s="93">
        <f>'Adjustments - restating'!F56+'Adjustments - Pro Forma'!F56</f>
        <v>0</v>
      </c>
      <c r="G56" s="93">
        <f>'Adjustments - restating'!G56+'Adjustments - Pro Forma'!G56</f>
        <v>1220290</v>
      </c>
      <c r="H56" s="93">
        <f>'Adjustments - restating'!H56+'Adjustments - Pro Forma'!H56</f>
        <v>0</v>
      </c>
      <c r="I56" s="93">
        <f>'Adjustments - restating'!I56+'Adjustments - Pro Forma'!I56</f>
        <v>0</v>
      </c>
      <c r="J56" s="93">
        <f>'Adjustments - restating'!J56+'Adjustments - Pro Forma'!J56</f>
        <v>0</v>
      </c>
      <c r="K56" s="93">
        <f>'Adjustments - restating'!K56+'Adjustments - Pro Forma'!K56</f>
        <v>0</v>
      </c>
      <c r="L56" s="93">
        <f>'Adjustments - restating'!L56+'Adjustments - Pro Forma'!L56</f>
        <v>0</v>
      </c>
      <c r="M56" s="93">
        <f>'Adjustments - restating'!M56+'Adjustments - Pro Forma'!M56</f>
        <v>0</v>
      </c>
      <c r="N56" s="93">
        <f>'Adjustments - restating'!N56+'Adjustments - Pro Forma'!N56</f>
        <v>-125046</v>
      </c>
      <c r="O56" s="93">
        <f>'Adjustments - restating'!O56+'Adjustments - Pro Forma'!O56</f>
        <v>0</v>
      </c>
      <c r="P56" s="93">
        <f>'Adjustments - restating'!P56+'Adjustments - Pro Forma'!P56</f>
        <v>-248649</v>
      </c>
      <c r="Q56" s="93">
        <f>'Adjustments - restating'!Q56+'Adjustments - Pro Forma'!Q56</f>
        <v>0</v>
      </c>
      <c r="R56" s="93">
        <f>'Adjustments - restating'!R56+'Adjustments - Pro Forma'!R56</f>
        <v>0</v>
      </c>
      <c r="S56" s="93">
        <f>'Adjustments - restating'!S56+'Adjustments - Pro Forma'!S56</f>
        <v>0</v>
      </c>
      <c r="T56" s="93">
        <f>'Adjustments - restating'!T56+'Adjustments - Pro Forma'!T56</f>
        <v>0</v>
      </c>
      <c r="U56" s="93">
        <f>'Adjustments - restating'!U56+'Adjustments - Pro Forma'!U56</f>
        <v>0</v>
      </c>
      <c r="V56" s="93">
        <f>'Adjustments - restating'!V56+'Adjustments - Pro Forma'!V56</f>
        <v>0</v>
      </c>
      <c r="W56" s="93">
        <f>'Adjustments - restating'!W56+'Adjustments - Pro Forma'!W56</f>
        <v>0</v>
      </c>
      <c r="X56" s="93">
        <f>'Adjustments - restating'!X56+'Adjustments - Pro Forma'!X56</f>
        <v>0</v>
      </c>
      <c r="Y56" s="93">
        <f>'Adjustments - restating'!Y56+'Adjustments - Pro Forma'!Y56</f>
        <v>0</v>
      </c>
      <c r="Z56" s="93">
        <f>'Adjustments - restating'!AA56+'Adjustments - Pro Forma'!Z56</f>
        <v>0</v>
      </c>
      <c r="AA56" s="93">
        <f>'Adjustments - restating'!AB56+'Adjustments - Pro Forma'!AA56</f>
        <v>0</v>
      </c>
      <c r="AB56" s="93">
        <f>'Adjustments - restating'!AB56+'Adjustments - Pro Forma'!AB56</f>
        <v>0</v>
      </c>
      <c r="AC56" s="93">
        <f>'Adjustments - restating'!AC56+'Adjustments - Pro Forma'!AC56</f>
        <v>1484568.5181412741</v>
      </c>
      <c r="AD56" s="93">
        <f>'Adjustments - restating'!AD56+'Adjustments - Pro Forma'!AD56</f>
        <v>-391038.76591474324</v>
      </c>
      <c r="AE56" s="93">
        <f>'Adjustments - restating'!AE56+'Adjustments - Pro Forma'!AE56</f>
        <v>0</v>
      </c>
      <c r="AF56" s="93">
        <f>'Adjustments - restating'!AF56+'Adjustments - Pro Forma'!AF56</f>
        <v>0</v>
      </c>
      <c r="AG56" s="93">
        <f>'Adjustments - restating'!AG56+'Adjustments - Pro Forma'!AG56</f>
        <v>-222584.50339634973</v>
      </c>
      <c r="AH56" s="93">
        <f>'Adjustments - restating'!AH56+'Adjustments - Pro Forma'!AH56</f>
        <v>0</v>
      </c>
      <c r="AI56" s="93">
        <f>'Adjustments - restating'!AI56+'Adjustments - Pro Forma'!AI56</f>
        <v>0</v>
      </c>
      <c r="AJ56" s="93">
        <f>'Adjustments - restating'!AJ56+'Adjustments - Pro Forma'!AJ56</f>
        <v>-2089738.2646262255</v>
      </c>
      <c r="AK56" s="93">
        <v>0</v>
      </c>
      <c r="AL56" s="93">
        <f>'Adjustments - restating'!AL56+'Adjustments - Pro Forma'!AL56</f>
        <v>953690</v>
      </c>
      <c r="AM56" s="93">
        <f>'Adjustments - restating'!AM56+'Adjustments - Pro Forma'!AL56</f>
        <v>-773349.38873899472</v>
      </c>
      <c r="AN56" s="93">
        <f>'Adjustments - restating'!AN56+'Adjustments - Pro Forma'!AN56</f>
        <v>0</v>
      </c>
      <c r="AO56" s="93">
        <f>'Adjustments - restating'!AO56+'Adjustments - Pro Forma'!AO56</f>
        <v>0</v>
      </c>
      <c r="AP56" s="93">
        <f>'Adjustments - restating'!AP56+'Adjustments - Pro Forma'!AP56</f>
        <v>-261733.89601158394</v>
      </c>
      <c r="AQ56" s="93">
        <f>'Adjustments - restating'!AQ56+'Adjustments - Pro Forma'!AQ56</f>
        <v>0</v>
      </c>
      <c r="AR56" s="93">
        <f>'Adjustments - restating'!AS56+'Adjustments - Pro Forma'!AS56</f>
        <v>0</v>
      </c>
      <c r="AS56" s="93">
        <f>'Adjustments - restating'!AR56+'Adjustments - Pro Forma'!AR56</f>
        <v>0</v>
      </c>
      <c r="AT56" s="93">
        <f>'Adjustments - restating'!AT56+'Adjustments - Pro Forma'!AT56</f>
        <v>0</v>
      </c>
      <c r="AU56" s="93">
        <f>'Adjustments - restating'!AU56+'Adjustments - Pro Forma'!AU56</f>
        <v>0</v>
      </c>
      <c r="AV56" s="93">
        <f>'Adjustments - restating'!AV56+'Adjustments - Pro Forma'!AV56</f>
        <v>-102417.20346910052</v>
      </c>
      <c r="AW56" s="93">
        <f>'Adjustments - restating'!AW56+'Adjustments - Pro Forma'!AW56</f>
        <v>1684120</v>
      </c>
      <c r="AX56" s="93">
        <f>'Adjustments - restating'!AY56+'Adjustments - Pro Forma'!AN56</f>
        <v>0</v>
      </c>
      <c r="AY56" s="93">
        <f>'Adjustments - restating'!AY56+'Adjustments - Pro Forma'!AY56</f>
        <v>0</v>
      </c>
      <c r="AZ56" s="93">
        <f>'Adjustments - restating'!AZ56+'Adjustments - Pro Forma'!AZ56</f>
        <v>0</v>
      </c>
      <c r="BA56" s="93">
        <f>'Adjustments - restating'!BA56+'Adjustments - Pro Forma'!BA56</f>
        <v>0</v>
      </c>
      <c r="BB56" s="93"/>
      <c r="CX56" s="963"/>
    </row>
    <row r="57" spans="1:102">
      <c r="A57" s="78">
        <v>49</v>
      </c>
      <c r="B57" s="80" t="s">
        <v>62</v>
      </c>
      <c r="C57" s="94">
        <f t="shared" si="60"/>
        <v>103982.22360000001</v>
      </c>
      <c r="D57" s="93">
        <f>'Adjustments - restating'!D57+'Adjustments - Pro Forma'!D57</f>
        <v>0</v>
      </c>
      <c r="E57" s="93">
        <f>'Adjustments - restating'!E57+'Adjustments - Pro Forma'!E57</f>
        <v>0</v>
      </c>
      <c r="F57" s="93">
        <f>'Adjustments - restating'!F57+'Adjustments - Pro Forma'!F57</f>
        <v>0</v>
      </c>
      <c r="G57" s="93">
        <f>'Adjustments - restating'!G57+'Adjustments - Pro Forma'!G57</f>
        <v>0</v>
      </c>
      <c r="H57" s="93">
        <f>'Adjustments - restating'!H57+'Adjustments - Pro Forma'!H57</f>
        <v>0</v>
      </c>
      <c r="I57" s="93">
        <f>'Adjustments - restating'!I57+'Adjustments - Pro Forma'!I57</f>
        <v>0</v>
      </c>
      <c r="J57" s="93">
        <f>'Adjustments - restating'!J57+'Adjustments - Pro Forma'!J57</f>
        <v>0</v>
      </c>
      <c r="K57" s="93">
        <f>'Adjustments - restating'!K57+'Adjustments - Pro Forma'!K57</f>
        <v>0</v>
      </c>
      <c r="L57" s="93">
        <f>'Adjustments - restating'!L57+'Adjustments - Pro Forma'!L57</f>
        <v>0</v>
      </c>
      <c r="M57" s="93">
        <f>'Adjustments - restating'!M57+'Adjustments - Pro Forma'!M57</f>
        <v>0</v>
      </c>
      <c r="N57" s="93">
        <f>'Adjustments - restating'!N57+'Adjustments - Pro Forma'!N57</f>
        <v>0</v>
      </c>
      <c r="O57" s="93">
        <f>'Adjustments - restating'!O57+'Adjustments - Pro Forma'!O57</f>
        <v>0</v>
      </c>
      <c r="P57" s="93">
        <f>'Adjustments - restating'!P57+'Adjustments - Pro Forma'!P57</f>
        <v>0</v>
      </c>
      <c r="Q57" s="93">
        <f>'Adjustments - restating'!Q57+'Adjustments - Pro Forma'!Q57</f>
        <v>0</v>
      </c>
      <c r="R57" s="93">
        <f>'Adjustments - restating'!R57+'Adjustments - Pro Forma'!R57</f>
        <v>0</v>
      </c>
      <c r="S57" s="93">
        <f>'Adjustments - restating'!S57+'Adjustments - Pro Forma'!S57</f>
        <v>0</v>
      </c>
      <c r="T57" s="93">
        <f>'Adjustments - restating'!T57+'Adjustments - Pro Forma'!T57</f>
        <v>0</v>
      </c>
      <c r="U57" s="93">
        <f>'Adjustments - restating'!U57+'Adjustments - Pro Forma'!U57</f>
        <v>0</v>
      </c>
      <c r="V57" s="93">
        <f>'Adjustments - restating'!V57+'Adjustments - Pro Forma'!V57</f>
        <v>0</v>
      </c>
      <c r="W57" s="93">
        <f>'Adjustments - restating'!W57+'Adjustments - Pro Forma'!W57</f>
        <v>0</v>
      </c>
      <c r="X57" s="93">
        <f>'Adjustments - restating'!X57+'Adjustments - Pro Forma'!X57</f>
        <v>0</v>
      </c>
      <c r="Y57" s="93">
        <f>'Adjustments - restating'!Y57+'Adjustments - Pro Forma'!Y57</f>
        <v>0</v>
      </c>
      <c r="Z57" s="93">
        <f>'Adjustments - restating'!AA57+'Adjustments - Pro Forma'!Z57</f>
        <v>0</v>
      </c>
      <c r="AA57" s="93">
        <f>'Adjustments - restating'!AB57+'Adjustments - Pro Forma'!AA57</f>
        <v>0</v>
      </c>
      <c r="AB57" s="93">
        <f>'Adjustments - restating'!AB57+'Adjustments - Pro Forma'!AB57</f>
        <v>0</v>
      </c>
      <c r="AC57" s="93">
        <f>'Adjustments - restating'!AC57+'Adjustments - Pro Forma'!AC57</f>
        <v>103982.22360000001</v>
      </c>
      <c r="AD57" s="93">
        <f>'Adjustments - restating'!AD57+'Adjustments - Pro Forma'!AD57</f>
        <v>0</v>
      </c>
      <c r="AE57" s="93">
        <f>'Adjustments - restating'!AE57+'Adjustments - Pro Forma'!AE57</f>
        <v>0</v>
      </c>
      <c r="AF57" s="93">
        <f>'Adjustments - restating'!AF57+'Adjustments - Pro Forma'!AF57</f>
        <v>0</v>
      </c>
      <c r="AG57" s="93">
        <f>'Adjustments - restating'!AG57+'Adjustments - Pro Forma'!AG57</f>
        <v>0</v>
      </c>
      <c r="AH57" s="93">
        <f>'Adjustments - restating'!AH57+'Adjustments - Pro Forma'!AH57</f>
        <v>0</v>
      </c>
      <c r="AI57" s="93">
        <f>'Adjustments - restating'!AI57+'Adjustments - Pro Forma'!AI57</f>
        <v>0</v>
      </c>
      <c r="AJ57" s="93">
        <f>'Adjustments - restating'!AJ57+'Adjustments - Pro Forma'!AJ57</f>
        <v>0</v>
      </c>
      <c r="AK57" s="93">
        <f>'Adjustments - restating'!AK57+'Adjustments - Pro Forma'!AK57</f>
        <v>0</v>
      </c>
      <c r="AL57" s="93">
        <f>'Adjustments - restating'!AL57+'Adjustments - Pro Forma'!AL57</f>
        <v>0</v>
      </c>
      <c r="AM57" s="93">
        <f>'Adjustments - restating'!AM57+'Adjustments - Pro Forma'!AL57</f>
        <v>0</v>
      </c>
      <c r="AN57" s="93">
        <f>'Adjustments - restating'!AN57+'Adjustments - Pro Forma'!AN57</f>
        <v>0</v>
      </c>
      <c r="AO57" s="93">
        <f>'Adjustments - restating'!AO57+'Adjustments - Pro Forma'!AO57</f>
        <v>0</v>
      </c>
      <c r="AP57" s="93">
        <f>'Adjustments - restating'!AP57+'Adjustments - Pro Forma'!AP57</f>
        <v>0</v>
      </c>
      <c r="AQ57" s="93">
        <f>'Adjustments - restating'!AQ57+'Adjustments - Pro Forma'!AQ57</f>
        <v>0</v>
      </c>
      <c r="AR57" s="93">
        <f>'Adjustments - restating'!AS57+'Adjustments - Pro Forma'!AS57</f>
        <v>0</v>
      </c>
      <c r="AS57" s="93">
        <f>'Adjustments - restating'!AR57+'Adjustments - Pro Forma'!AR57</f>
        <v>0</v>
      </c>
      <c r="AT57" s="93">
        <f>'Adjustments - restating'!AT57+'Adjustments - Pro Forma'!AT57</f>
        <v>0</v>
      </c>
      <c r="AU57" s="93">
        <f>'Adjustments - restating'!AU57+'Adjustments - Pro Forma'!AU57</f>
        <v>0</v>
      </c>
      <c r="AV57" s="93">
        <f>'Adjustments - restating'!AV57+'Adjustments - Pro Forma'!AV57</f>
        <v>0</v>
      </c>
      <c r="AW57" s="93">
        <f>'Adjustments - restating'!AX57+'Adjustments - Pro Forma'!AX57</f>
        <v>0</v>
      </c>
      <c r="AX57" s="93">
        <f>'Adjustments - restating'!AY57+'Adjustments - Pro Forma'!AN57</f>
        <v>0</v>
      </c>
      <c r="AY57" s="93">
        <f>'Adjustments - restating'!AY57+'Adjustments - Pro Forma'!AY57</f>
        <v>0</v>
      </c>
      <c r="AZ57" s="93">
        <f>'Adjustments - restating'!AZ57+'Adjustments - Pro Forma'!AZ57</f>
        <v>0</v>
      </c>
      <c r="BA57" s="93">
        <f>'Adjustments - restating'!BA57+'Adjustments - Pro Forma'!BA57</f>
        <v>0</v>
      </c>
      <c r="BB57" s="93"/>
      <c r="CX57" s="963"/>
    </row>
    <row r="58" spans="1:102">
      <c r="A58" s="78">
        <v>50</v>
      </c>
      <c r="B58" s="80" t="s">
        <v>63</v>
      </c>
      <c r="C58" s="94">
        <f t="shared" si="60"/>
        <v>-293988.44027225801</v>
      </c>
      <c r="D58" s="93">
        <f>'Adjustments - restating'!D58+'Adjustments - Pro Forma'!D58</f>
        <v>0</v>
      </c>
      <c r="E58" s="93">
        <f>'Adjustments - restating'!E58+'Adjustments - Pro Forma'!E58</f>
        <v>0</v>
      </c>
      <c r="F58" s="93">
        <f>'Adjustments - restating'!F58+'Adjustments - Pro Forma'!F58</f>
        <v>0</v>
      </c>
      <c r="G58" s="93">
        <f>'Adjustments - restating'!G58+'Adjustments - Pro Forma'!G58</f>
        <v>0</v>
      </c>
      <c r="H58" s="93">
        <f>'Adjustments - restating'!H58+'Adjustments - Pro Forma'!H58</f>
        <v>0</v>
      </c>
      <c r="I58" s="93">
        <f>'Adjustments - restating'!I58+'Adjustments - Pro Forma'!I58</f>
        <v>0</v>
      </c>
      <c r="J58" s="93">
        <f>'Adjustments - restating'!J58+'Adjustments - Pro Forma'!J58</f>
        <v>0</v>
      </c>
      <c r="K58" s="93">
        <f>'Adjustments - restating'!K58+'Adjustments - Pro Forma'!K58</f>
        <v>0</v>
      </c>
      <c r="L58" s="93">
        <f>'Adjustments - restating'!L58+'Adjustments - Pro Forma'!L58</f>
        <v>0</v>
      </c>
      <c r="M58" s="93">
        <f>'Adjustments - restating'!M58+'Adjustments - Pro Forma'!M58</f>
        <v>0</v>
      </c>
      <c r="N58" s="93">
        <f>'Adjustments - restating'!N58+'Adjustments - Pro Forma'!N58</f>
        <v>0</v>
      </c>
      <c r="O58" s="93">
        <f>'Adjustments - restating'!O58+'Adjustments - Pro Forma'!O58</f>
        <v>0</v>
      </c>
      <c r="P58" s="93">
        <f>'Adjustments - restating'!P58+'Adjustments - Pro Forma'!P58</f>
        <v>0</v>
      </c>
      <c r="Q58" s="93">
        <f>'Adjustments - restating'!Q58+'Adjustments - Pro Forma'!Q58</f>
        <v>0</v>
      </c>
      <c r="R58" s="93">
        <f>'Adjustments - restating'!R58+'Adjustments - Pro Forma'!R58</f>
        <v>0</v>
      </c>
      <c r="S58" s="93">
        <f>'Adjustments - restating'!S58+'Adjustments - Pro Forma'!S58</f>
        <v>0</v>
      </c>
      <c r="T58" s="93">
        <f>'Adjustments - restating'!T58+'Adjustments - Pro Forma'!T58</f>
        <v>0</v>
      </c>
      <c r="U58" s="93">
        <f>'Adjustments - restating'!U58+'Adjustments - Pro Forma'!U58</f>
        <v>0</v>
      </c>
      <c r="V58" s="93">
        <f>'Adjustments - restating'!V58+'Adjustments - Pro Forma'!V58</f>
        <v>0</v>
      </c>
      <c r="W58" s="93">
        <f>'Adjustments - restating'!W58+'Adjustments - Pro Forma'!W58</f>
        <v>0</v>
      </c>
      <c r="X58" s="93">
        <f>'Adjustments - restating'!X58+'Adjustments - Pro Forma'!X58</f>
        <v>0</v>
      </c>
      <c r="Y58" s="93">
        <f>'Adjustments - restating'!Y58+'Adjustments - Pro Forma'!Y58</f>
        <v>0</v>
      </c>
      <c r="Z58" s="93">
        <f>'Adjustments - restating'!AA58+'Adjustments - Pro Forma'!Z58</f>
        <v>0</v>
      </c>
      <c r="AA58" s="93">
        <f>'Adjustments - restating'!AB58+'Adjustments - Pro Forma'!AA58</f>
        <v>0</v>
      </c>
      <c r="AB58" s="93">
        <f>'Adjustments - restating'!AB58+'Adjustments - Pro Forma'!AB58</f>
        <v>0</v>
      </c>
      <c r="AC58" s="93">
        <f>'Adjustments - restating'!AD58+'Adjustments - Pro Forma'!AC58</f>
        <v>0</v>
      </c>
      <c r="AD58" s="93">
        <f>'Adjustments - restating'!AD58+'Adjustments - Pro Forma'!AD58</f>
        <v>0</v>
      </c>
      <c r="AE58" s="93">
        <f>'Adjustments - restating'!AE58+'Adjustments - Pro Forma'!AE58</f>
        <v>0</v>
      </c>
      <c r="AF58" s="93">
        <f>'Adjustments - restating'!AF58+'Adjustments - Pro Forma'!AF58</f>
        <v>0</v>
      </c>
      <c r="AG58" s="93">
        <f>'Adjustments - restating'!AG58+'Adjustments - Pro Forma'!AG58</f>
        <v>0</v>
      </c>
      <c r="AH58" s="93">
        <f>'Adjustments - restating'!AH58+'Adjustments - Pro Forma'!AH58</f>
        <v>0</v>
      </c>
      <c r="AI58" s="93">
        <f>'Adjustments - restating'!AI58+'Adjustments - Pro Forma'!AI58</f>
        <v>0</v>
      </c>
      <c r="AJ58" s="93">
        <f>'Adjustments - restating'!AJ58+'Adjustments - Pro Forma'!AJ58</f>
        <v>0</v>
      </c>
      <c r="AK58" s="93">
        <f>'Adjustments - restating'!AK58+'Adjustments - Pro Forma'!AK58</f>
        <v>0</v>
      </c>
      <c r="AL58" s="93">
        <f>'Adjustments - restating'!AL58+'Adjustments - Pro Forma'!AL58</f>
        <v>0</v>
      </c>
      <c r="AM58" s="93">
        <f>'Adjustments - restating'!AM58+'Adjustments - Pro Forma'!AL58</f>
        <v>0</v>
      </c>
      <c r="AN58" s="93">
        <f>'Adjustments - restating'!AN58+'Adjustments - Pro Forma'!AN58</f>
        <v>0</v>
      </c>
      <c r="AO58" s="93">
        <f>'Adjustments - restating'!AO58+'Adjustments - Pro Forma'!AO58</f>
        <v>0</v>
      </c>
      <c r="AP58" s="93">
        <f>'Adjustments - restating'!AP58+'Adjustments - Pro Forma'!AP58</f>
        <v>0</v>
      </c>
      <c r="AQ58" s="93">
        <f>'Adjustments - restating'!AQ58+'Adjustments - Pro Forma'!AQ58</f>
        <v>-293988.44027225801</v>
      </c>
      <c r="AR58" s="93">
        <f>'Adjustments - restating'!AS58+'Adjustments - Pro Forma'!AS58</f>
        <v>0</v>
      </c>
      <c r="AS58" s="93">
        <f>'Adjustments - restating'!AR58+'Adjustments - Pro Forma'!AR58</f>
        <v>0</v>
      </c>
      <c r="AT58" s="93">
        <f>'Adjustments - restating'!AT58+'Adjustments - Pro Forma'!AT58</f>
        <v>0</v>
      </c>
      <c r="AU58" s="93">
        <f>'Adjustments - restating'!AU58+'Adjustments - Pro Forma'!AU58</f>
        <v>0</v>
      </c>
      <c r="AV58" s="93">
        <f>'Adjustments - restating'!AV58+'Adjustments - Pro Forma'!AV58</f>
        <v>0</v>
      </c>
      <c r="AW58" s="93">
        <f>'Adjustments - restating'!AX58+'Adjustments - Pro Forma'!AX58</f>
        <v>0</v>
      </c>
      <c r="AX58" s="93">
        <f>'Adjustments - restating'!AY58+'Adjustments - Pro Forma'!AN58</f>
        <v>0</v>
      </c>
      <c r="AY58" s="93">
        <f>'Adjustments - restating'!AY58+'Adjustments - Pro Forma'!AY58</f>
        <v>0</v>
      </c>
      <c r="AZ58" s="93">
        <f>'Adjustments - restating'!AZ58+'Adjustments - Pro Forma'!AZ58</f>
        <v>0</v>
      </c>
      <c r="BA58" s="93">
        <f>'Adjustments - restating'!BA58+'Adjustments - Pro Forma'!BA58</f>
        <v>0</v>
      </c>
      <c r="BB58" s="93"/>
      <c r="CX58" s="963"/>
    </row>
    <row r="59" spans="1:102">
      <c r="A59" s="78">
        <v>51</v>
      </c>
      <c r="B59" s="80" t="s">
        <v>64</v>
      </c>
      <c r="C59" s="94">
        <f t="shared" si="60"/>
        <v>-3291206</v>
      </c>
      <c r="D59" s="93">
        <f>'Adjustments - restating'!D59+'Adjustments - Pro Forma'!D59</f>
        <v>0</v>
      </c>
      <c r="E59" s="93">
        <f>'Adjustments - restating'!E59+'Adjustments - Pro Forma'!E59</f>
        <v>0</v>
      </c>
      <c r="F59" s="93">
        <f>'Adjustments - restating'!F59+'Adjustments - Pro Forma'!F59</f>
        <v>0</v>
      </c>
      <c r="G59" s="93">
        <f>'Adjustments - restating'!G59+'Adjustments - Pro Forma'!G59</f>
        <v>0</v>
      </c>
      <c r="H59" s="93">
        <f>'Adjustments - restating'!H59+'Adjustments - Pro Forma'!H59</f>
        <v>0</v>
      </c>
      <c r="I59" s="93">
        <f>'Adjustments - restating'!I59+'Adjustments - Pro Forma'!I59</f>
        <v>0</v>
      </c>
      <c r="J59" s="93">
        <f>'Adjustments - restating'!J59+'Adjustments - Pro Forma'!J59</f>
        <v>0</v>
      </c>
      <c r="K59" s="93">
        <f>'Adjustments - restating'!K59+'Adjustments - Pro Forma'!K59</f>
        <v>0</v>
      </c>
      <c r="L59" s="93">
        <f>'Adjustments - restating'!L59+'Adjustments - Pro Forma'!L59</f>
        <v>0</v>
      </c>
      <c r="M59" s="93">
        <f>'Adjustments - restating'!M59+'Adjustments - Pro Forma'!M59</f>
        <v>0</v>
      </c>
      <c r="N59" s="93">
        <f>'Adjustments - restating'!N59+'Adjustments - Pro Forma'!N59</f>
        <v>0</v>
      </c>
      <c r="O59" s="93">
        <f>'Adjustments - restating'!O59+'Adjustments - Pro Forma'!O59</f>
        <v>0</v>
      </c>
      <c r="P59" s="93">
        <f>'Adjustments - restating'!P59+'Adjustments - Pro Forma'!P59</f>
        <v>0</v>
      </c>
      <c r="Q59" s="93">
        <f>'Adjustments - restating'!Q59+'Adjustments - Pro Forma'!Q59</f>
        <v>0</v>
      </c>
      <c r="R59" s="93">
        <f>'Adjustments - restating'!R59+'Adjustments - Pro Forma'!R59</f>
        <v>0</v>
      </c>
      <c r="S59" s="93">
        <f>'Adjustments - restating'!S59+'Adjustments - Pro Forma'!S59</f>
        <v>0</v>
      </c>
      <c r="T59" s="93">
        <f>'Adjustments - restating'!T59+'Adjustments - Pro Forma'!T59</f>
        <v>0</v>
      </c>
      <c r="U59" s="93">
        <f>'Adjustments - restating'!U59+'Adjustments - Pro Forma'!U59</f>
        <v>0</v>
      </c>
      <c r="V59" s="93">
        <f>'Adjustments - restating'!V59+'Adjustments - Pro Forma'!V59</f>
        <v>0</v>
      </c>
      <c r="W59" s="93">
        <f>'Adjustments - restating'!W59+'Adjustments - Pro Forma'!W59</f>
        <v>0</v>
      </c>
      <c r="X59" s="93">
        <f>'Adjustments - restating'!X59+'Adjustments - Pro Forma'!X59</f>
        <v>0</v>
      </c>
      <c r="Y59" s="93">
        <f>'Adjustments - restating'!Y59+'Adjustments - Pro Forma'!Y59</f>
        <v>0</v>
      </c>
      <c r="Z59" s="93">
        <f>'Adjustments - restating'!AA59+'Adjustments - Pro Forma'!Z59</f>
        <v>0</v>
      </c>
      <c r="AA59" s="93">
        <f>'Adjustments - restating'!AB59+'Adjustments - Pro Forma'!AA59</f>
        <v>0</v>
      </c>
      <c r="AB59" s="93">
        <f>'Adjustments - restating'!AB59+'Adjustments - Pro Forma'!AB59</f>
        <v>0</v>
      </c>
      <c r="AC59" s="93">
        <f>'Adjustments - restating'!AD59+'Adjustments - Pro Forma'!AC59</f>
        <v>0</v>
      </c>
      <c r="AD59" s="93">
        <f>'Adjustments - restating'!AD59+'Adjustments - Pro Forma'!AD59</f>
        <v>0</v>
      </c>
      <c r="AE59" s="93">
        <f>'Adjustments - restating'!AE59+'Adjustments - Pro Forma'!AE59</f>
        <v>0</v>
      </c>
      <c r="AF59" s="93">
        <f>'Adjustments - restating'!AF59+'Adjustments - Pro Forma'!AF59</f>
        <v>0</v>
      </c>
      <c r="AG59" s="93">
        <f>'Adjustments - restating'!AG59+'Adjustments - Pro Forma'!AG59</f>
        <v>0</v>
      </c>
      <c r="AH59" s="93">
        <f>'Adjustments - restating'!AH59+'Adjustments - Pro Forma'!AH59</f>
        <v>0</v>
      </c>
      <c r="AI59" s="93">
        <f>'Adjustments - restating'!AI59+'Adjustments - Pro Forma'!AI59</f>
        <v>0</v>
      </c>
      <c r="AJ59" s="93">
        <f>'Adjustments - restating'!AJ59+'Adjustments - Pro Forma'!AJ59</f>
        <v>0</v>
      </c>
      <c r="AK59" s="93">
        <f>'Adjustments - restating'!AK59+'Adjustments - Pro Forma'!AK59</f>
        <v>0</v>
      </c>
      <c r="AL59" s="93">
        <f>'Adjustments - restating'!AL59+'Adjustments - Pro Forma'!AL59</f>
        <v>0</v>
      </c>
      <c r="AM59" s="93">
        <f>'Adjustments - restating'!AM59+'Adjustments - Pro Forma'!AL59</f>
        <v>0</v>
      </c>
      <c r="AN59" s="93">
        <f>'Adjustments - restating'!AN59+'Adjustments - Pro Forma'!AN59</f>
        <v>-3291206</v>
      </c>
      <c r="AO59" s="93">
        <f>'Adjustments - restating'!AO59+'Adjustments - Pro Forma'!AO59</f>
        <v>0</v>
      </c>
      <c r="AP59" s="93">
        <f>'Adjustments - restating'!AP59+'Adjustments - Pro Forma'!AP59</f>
        <v>0</v>
      </c>
      <c r="AQ59" s="93">
        <f>'Adjustments - restating'!AQ59+'Adjustments - Pro Forma'!AQ59</f>
        <v>0</v>
      </c>
      <c r="AR59" s="93">
        <f>'Adjustments - restating'!AS59+'Adjustments - Pro Forma'!AS59</f>
        <v>0</v>
      </c>
      <c r="AS59" s="93">
        <f>'Adjustments - restating'!AR59+'Adjustments - Pro Forma'!AR59</f>
        <v>0</v>
      </c>
      <c r="AT59" s="93">
        <f>'Adjustments - restating'!AT59+'Adjustments - Pro Forma'!AT59</f>
        <v>0</v>
      </c>
      <c r="AU59" s="93">
        <f>'Adjustments - restating'!AU59+'Adjustments - Pro Forma'!AU59</f>
        <v>0</v>
      </c>
      <c r="AV59" s="93">
        <f>'Adjustments - restating'!AV59+'Adjustments - Pro Forma'!AV59</f>
        <v>0</v>
      </c>
      <c r="AW59" s="93">
        <f>'Adjustments - restating'!AX59+'Adjustments - Pro Forma'!AX59</f>
        <v>0</v>
      </c>
      <c r="AX59" s="93">
        <f>'Adjustments - restating'!AY59+'Adjustments - Pro Forma'!AN59</f>
        <v>0</v>
      </c>
      <c r="AY59" s="93">
        <f>'Adjustments - restating'!AY59+'Adjustments - Pro Forma'!AY59</f>
        <v>0</v>
      </c>
      <c r="AZ59" s="93">
        <f>'Adjustments - restating'!AZ59+'Adjustments - Pro Forma'!AZ59</f>
        <v>0</v>
      </c>
      <c r="BA59" s="93">
        <f>'Adjustments - restating'!BA59+'Adjustments - Pro Forma'!BA59</f>
        <v>0</v>
      </c>
      <c r="BB59" s="93"/>
      <c r="CX59" s="963"/>
    </row>
    <row r="60" spans="1:102">
      <c r="A60" s="78">
        <v>52</v>
      </c>
      <c r="B60" s="80" t="s">
        <v>65</v>
      </c>
      <c r="C60" s="94">
        <f t="shared" si="60"/>
        <v>-1922117.4045044421</v>
      </c>
      <c r="D60" s="93">
        <f>'Adjustments - restating'!D60+'Adjustments - Pro Forma'!D60</f>
        <v>0</v>
      </c>
      <c r="E60" s="93">
        <f>'Adjustments - restating'!E60+'Adjustments - Pro Forma'!E60</f>
        <v>0</v>
      </c>
      <c r="F60" s="93">
        <f>'Adjustments - restating'!F60+'Adjustments - Pro Forma'!F60</f>
        <v>0</v>
      </c>
      <c r="G60" s="93">
        <f>'Adjustments - restating'!G60+'Adjustments - Pro Forma'!G60</f>
        <v>-3215514</v>
      </c>
      <c r="H60" s="93">
        <f>'Adjustments - restating'!H60+'Adjustments - Pro Forma'!H60</f>
        <v>0</v>
      </c>
      <c r="I60" s="93">
        <f>'Adjustments - restating'!I60+'Adjustments - Pro Forma'!I60</f>
        <v>0</v>
      </c>
      <c r="J60" s="93">
        <f>'Adjustments - restating'!J60+'Adjustments - Pro Forma'!J60</f>
        <v>0</v>
      </c>
      <c r="K60" s="93">
        <f>'Adjustments - restating'!K60+'Adjustments - Pro Forma'!K60</f>
        <v>0</v>
      </c>
      <c r="L60" s="93">
        <f>'Adjustments - restating'!L60+'Adjustments - Pro Forma'!L60</f>
        <v>0</v>
      </c>
      <c r="M60" s="93">
        <f>'Adjustments - restating'!M60+'Adjustments - Pro Forma'!M60</f>
        <v>0</v>
      </c>
      <c r="N60" s="93">
        <f>'Adjustments - restating'!N60+'Adjustments - Pro Forma'!N60</f>
        <v>0</v>
      </c>
      <c r="O60" s="93">
        <f>'Adjustments - restating'!O60+'Adjustments - Pro Forma'!O60</f>
        <v>56244.902609269993</v>
      </c>
      <c r="P60" s="93">
        <f>'Adjustments - restating'!P60+'Adjustments - Pro Forma'!P60</f>
        <v>0</v>
      </c>
      <c r="Q60" s="93">
        <f>'Adjustments - restating'!Q60+'Adjustments - Pro Forma'!Q60</f>
        <v>0</v>
      </c>
      <c r="R60" s="93">
        <f>'Adjustments - restating'!R60+'Adjustments - Pro Forma'!R60</f>
        <v>0</v>
      </c>
      <c r="S60" s="93">
        <f>'Adjustments - restating'!S60+'Adjustments - Pro Forma'!S60</f>
        <v>0</v>
      </c>
      <c r="T60" s="93">
        <f>'Adjustments - restating'!T60+'Adjustments - Pro Forma'!T60</f>
        <v>0</v>
      </c>
      <c r="U60" s="93">
        <f>'Adjustments - restating'!U60+'Adjustments - Pro Forma'!U60</f>
        <v>0</v>
      </c>
      <c r="V60" s="93">
        <f>'Adjustments - restating'!V60+'Adjustments - Pro Forma'!V60</f>
        <v>0</v>
      </c>
      <c r="W60" s="93">
        <f>'Adjustments - restating'!W60+'Adjustments - Pro Forma'!W60</f>
        <v>0</v>
      </c>
      <c r="X60" s="93">
        <f>'Adjustments - restating'!X60+'Adjustments - Pro Forma'!X60</f>
        <v>0</v>
      </c>
      <c r="Y60" s="93">
        <f>'Adjustments - restating'!Y60+'Adjustments - Pro Forma'!Y60</f>
        <v>0</v>
      </c>
      <c r="Z60" s="93">
        <f>'Adjustments - restating'!AA60+'Adjustments - Pro Forma'!Z60</f>
        <v>0</v>
      </c>
      <c r="AA60" s="93">
        <f>'Adjustments - restating'!AB60+'Adjustments - Pro Forma'!AA60</f>
        <v>0</v>
      </c>
      <c r="AB60" s="93">
        <f>'Adjustments - restating'!AB60+'Adjustments - Pro Forma'!AB60</f>
        <v>0</v>
      </c>
      <c r="AC60" s="93">
        <f>'Adjustments - restating'!AD60+'Adjustments - Pro Forma'!AC60</f>
        <v>0</v>
      </c>
      <c r="AD60" s="93">
        <f>'Adjustments - restating'!AD60+'Adjustments - Pro Forma'!AD60</f>
        <v>0</v>
      </c>
      <c r="AE60" s="93">
        <f>'Adjustments - restating'!AE60+'Adjustments - Pro Forma'!AE60</f>
        <v>0</v>
      </c>
      <c r="AF60" s="93">
        <f>'Adjustments - restating'!AF60+'Adjustments - Pro Forma'!AF60</f>
        <v>0</v>
      </c>
      <c r="AG60" s="93">
        <f>'Adjustments - restating'!AG60+'Adjustments - Pro Forma'!AG60</f>
        <v>0</v>
      </c>
      <c r="AH60" s="93">
        <f>'Adjustments - restating'!AH60+'Adjustments - Pro Forma'!AH60</f>
        <v>0</v>
      </c>
      <c r="AI60" s="93">
        <f>'Adjustments - restating'!AI60+'Adjustments - Pro Forma'!AI60</f>
        <v>0</v>
      </c>
      <c r="AJ60" s="93">
        <f>'Adjustments - restating'!AJ60+'Adjustments - Pro Forma'!AJ60</f>
        <v>0</v>
      </c>
      <c r="AK60" s="93">
        <f>'Adjustments - restating'!AK60+'Adjustments - Pro Forma'!AK60</f>
        <v>0</v>
      </c>
      <c r="AL60" s="93">
        <f>'Adjustments - restating'!AL60+'Adjustments - Pro Forma'!AL60</f>
        <v>0</v>
      </c>
      <c r="AM60" s="93">
        <f>'Adjustments - restating'!AM60+'Adjustments - Pro Forma'!AL60</f>
        <v>0</v>
      </c>
      <c r="AN60" s="93">
        <f>'Adjustments - restating'!AN60+'Adjustments - Pro Forma'!AN60</f>
        <v>0</v>
      </c>
      <c r="AO60" s="93">
        <f>'Adjustments - restating'!AO60+'Adjustments - Pro Forma'!AO60</f>
        <v>0</v>
      </c>
      <c r="AP60" s="93">
        <f>'Adjustments - restating'!AP60+'Adjustments - Pro Forma'!AP60</f>
        <v>0</v>
      </c>
      <c r="AQ60" s="93">
        <f>'Adjustments - restating'!AQ60+'Adjustments - Pro Forma'!AQ60</f>
        <v>0</v>
      </c>
      <c r="AR60" s="93">
        <f>'Adjustments - restating'!AS60+'Adjustments - Pro Forma'!AS60</f>
        <v>0</v>
      </c>
      <c r="AS60" s="93">
        <f>'Adjustments - restating'!AR60+'Adjustments - Pro Forma'!AR60</f>
        <v>0</v>
      </c>
      <c r="AT60" s="93">
        <f>'Adjustments - restating'!AT60+'Adjustments - Pro Forma'!AT60</f>
        <v>0</v>
      </c>
      <c r="AU60" s="93">
        <f>'Adjustments - restating'!AU60+'Adjustments - Pro Forma'!AU60</f>
        <v>0</v>
      </c>
      <c r="AV60" s="93">
        <f>'Adjustments - restating'!AV60+'Adjustments - Pro Forma'!AV60</f>
        <v>0.44902909561591459</v>
      </c>
      <c r="AW60" s="93">
        <f>'Adjustments - restating'!AW60+'Adjustments - Pro Forma'!AW60</f>
        <v>0</v>
      </c>
      <c r="AX60" s="93">
        <f>'Adjustments - restating'!AX60+'Adjustments - Pro Forma'!AX60</f>
        <v>1180944.0518098297</v>
      </c>
      <c r="AY60" s="93">
        <f>'Adjustments - restating'!AY60+'Adjustments - Pro Forma'!AY60</f>
        <v>0</v>
      </c>
      <c r="AZ60" s="93">
        <f>'Adjustments - restating'!AZ60+'Adjustments - Pro Forma'!AZ60</f>
        <v>0</v>
      </c>
      <c r="BA60" s="93">
        <f>'Adjustments - restating'!BA60+'Adjustments - Pro Forma'!BA60</f>
        <v>56207.192047362681</v>
      </c>
      <c r="BB60" s="93"/>
      <c r="CX60" s="963"/>
    </row>
    <row r="61" spans="1:102">
      <c r="A61" s="78">
        <v>53</v>
      </c>
      <c r="B61" s="80"/>
      <c r="C61" s="96"/>
      <c r="D61" s="93">
        <f>'Adjustments - restating'!D61+'Adjustments - Pro Forma'!D61</f>
        <v>0</v>
      </c>
      <c r="E61" s="93"/>
      <c r="F61" s="93">
        <v>0</v>
      </c>
      <c r="G61" s="93"/>
      <c r="H61" s="93"/>
      <c r="I61" s="93"/>
      <c r="J61" s="93"/>
      <c r="K61" s="93"/>
      <c r="L61" s="93"/>
      <c r="M61" s="93">
        <v>0</v>
      </c>
      <c r="N61" s="93">
        <v>0</v>
      </c>
      <c r="O61" s="93"/>
      <c r="P61" s="93"/>
      <c r="Q61" s="93"/>
      <c r="R61" s="93">
        <v>0</v>
      </c>
      <c r="S61" s="93">
        <v>0</v>
      </c>
      <c r="T61" s="93">
        <v>0</v>
      </c>
      <c r="U61" s="93">
        <v>0</v>
      </c>
      <c r="V61" s="93">
        <v>0</v>
      </c>
      <c r="W61" s="93">
        <v>0</v>
      </c>
      <c r="X61" s="93">
        <v>0</v>
      </c>
      <c r="Y61" s="93"/>
      <c r="Z61" s="93">
        <v>0</v>
      </c>
      <c r="AA61" s="93">
        <v>0</v>
      </c>
      <c r="AB61" s="93">
        <f>'Adjustments - restating'!AB61+'Adjustments - Pro Forma'!AB61</f>
        <v>0</v>
      </c>
      <c r="AC61" s="93">
        <v>0</v>
      </c>
      <c r="AD61" s="93"/>
      <c r="AE61" s="93"/>
      <c r="AF61" s="93"/>
      <c r="AG61" s="93">
        <f>'Adjustments - restating'!AG61+'Adjustments - Pro Forma'!AG61</f>
        <v>0</v>
      </c>
      <c r="AH61" s="93"/>
      <c r="AI61" s="93"/>
      <c r="AJ61" s="93"/>
      <c r="AK61" s="93"/>
      <c r="AL61" s="93"/>
      <c r="AM61" s="93"/>
      <c r="AN61" s="93">
        <v>0</v>
      </c>
      <c r="AO61" s="93"/>
      <c r="AP61" s="93"/>
      <c r="AQ61" s="93"/>
      <c r="AR61" s="93"/>
      <c r="AS61" s="93"/>
      <c r="AT61" s="93"/>
      <c r="AU61" s="93">
        <v>0</v>
      </c>
      <c r="AV61" s="93"/>
      <c r="AW61" s="93"/>
      <c r="AX61" s="96"/>
      <c r="AY61" s="93">
        <v>0</v>
      </c>
      <c r="AZ61" s="93">
        <v>0</v>
      </c>
      <c r="BA61" s="93">
        <v>0</v>
      </c>
      <c r="BB61" s="93"/>
      <c r="CX61" s="963"/>
    </row>
    <row r="62" spans="1:102">
      <c r="A62" s="78">
        <v>54</v>
      </c>
      <c r="B62" s="92" t="s">
        <v>66</v>
      </c>
      <c r="C62" s="109">
        <f>SUM(C54:C61)</f>
        <v>1310953.4254077519</v>
      </c>
      <c r="D62" s="95">
        <f>SUM(D54:D61)</f>
        <v>0</v>
      </c>
      <c r="E62" s="95">
        <f>SUM(E54:E61)</f>
        <v>0</v>
      </c>
      <c r="F62" s="95">
        <f t="shared" ref="F62:AX62" si="61">SUM(F54:F61)</f>
        <v>0</v>
      </c>
      <c r="G62" s="95">
        <f t="shared" si="61"/>
        <v>-1995224</v>
      </c>
      <c r="H62" s="95">
        <f t="shared" si="61"/>
        <v>0</v>
      </c>
      <c r="I62" s="95">
        <f t="shared" si="61"/>
        <v>0</v>
      </c>
      <c r="J62" s="95">
        <f t="shared" ref="J62" si="62">SUM(J54:J61)</f>
        <v>0</v>
      </c>
      <c r="K62" s="95">
        <f t="shared" si="61"/>
        <v>0</v>
      </c>
      <c r="L62" s="95">
        <f t="shared" si="61"/>
        <v>0</v>
      </c>
      <c r="M62" s="95">
        <f t="shared" si="61"/>
        <v>0</v>
      </c>
      <c r="N62" s="95">
        <f t="shared" si="61"/>
        <v>9294866</v>
      </c>
      <c r="O62" s="95">
        <f t="shared" si="61"/>
        <v>56244.902609269993</v>
      </c>
      <c r="P62" s="95">
        <f t="shared" si="61"/>
        <v>-248649</v>
      </c>
      <c r="Q62" s="95">
        <f t="shared" si="61"/>
        <v>0</v>
      </c>
      <c r="R62" s="95">
        <f t="shared" si="61"/>
        <v>0</v>
      </c>
      <c r="S62" s="95">
        <f t="shared" ref="S62:U62" si="63">SUM(S54:S61)</f>
        <v>0</v>
      </c>
      <c r="T62" s="95">
        <f t="shared" si="63"/>
        <v>0</v>
      </c>
      <c r="U62" s="95">
        <f t="shared" si="63"/>
        <v>0</v>
      </c>
      <c r="V62" s="95">
        <f t="shared" ref="V62:W62" si="64">SUM(V54:V61)</f>
        <v>0</v>
      </c>
      <c r="W62" s="95">
        <f t="shared" si="64"/>
        <v>0</v>
      </c>
      <c r="X62" s="95">
        <f t="shared" ref="X62" si="65">SUM(X54:X61)</f>
        <v>0</v>
      </c>
      <c r="Y62" s="95">
        <f t="shared" si="61"/>
        <v>0</v>
      </c>
      <c r="Z62" s="95">
        <f t="shared" si="61"/>
        <v>0</v>
      </c>
      <c r="AA62" s="95">
        <f t="shared" ref="AA62" si="66">SUM(AA54:AA61)</f>
        <v>0</v>
      </c>
      <c r="AB62" s="95">
        <f t="shared" si="61"/>
        <v>0</v>
      </c>
      <c r="AC62" s="95">
        <f t="shared" ref="AC62" si="67">SUM(AC54:AC61)</f>
        <v>18288974.786306493</v>
      </c>
      <c r="AD62" s="95">
        <f t="shared" si="61"/>
        <v>273209.89236551552</v>
      </c>
      <c r="AE62" s="95">
        <f t="shared" si="61"/>
        <v>0</v>
      </c>
      <c r="AF62" s="95">
        <f t="shared" ref="AF62:AG62" si="68">SUM(AF54:AF61)</f>
        <v>0</v>
      </c>
      <c r="AG62" s="95">
        <f t="shared" si="68"/>
        <v>-222584.50339634973</v>
      </c>
      <c r="AH62" s="95">
        <f t="shared" si="61"/>
        <v>0</v>
      </c>
      <c r="AI62" s="95">
        <f t="shared" si="61"/>
        <v>0</v>
      </c>
      <c r="AJ62" s="95">
        <f t="shared" si="61"/>
        <v>-2089738.2646262255</v>
      </c>
      <c r="AK62" s="95">
        <f t="shared" si="61"/>
        <v>0</v>
      </c>
      <c r="AL62" s="95">
        <f t="shared" ref="AL62" si="69">SUM(AL54:AL61)</f>
        <v>953690</v>
      </c>
      <c r="AM62" s="95">
        <f t="shared" si="61"/>
        <v>-773349.38873899472</v>
      </c>
      <c r="AN62" s="95">
        <f t="shared" ref="AN62" si="70">SUM(AN54:AN61)</f>
        <v>-3291206</v>
      </c>
      <c r="AO62" s="95">
        <f t="shared" si="61"/>
        <v>-26791408.670975473</v>
      </c>
      <c r="AP62" s="95">
        <f t="shared" si="61"/>
        <v>-261733.89601158394</v>
      </c>
      <c r="AQ62" s="95">
        <f t="shared" si="61"/>
        <v>-293988.44027225801</v>
      </c>
      <c r="AR62" s="95">
        <f t="shared" si="61"/>
        <v>0</v>
      </c>
      <c r="AS62" s="95">
        <f>SUM(AS54:AS61)</f>
        <v>0</v>
      </c>
      <c r="AT62" s="95">
        <f t="shared" si="61"/>
        <v>0</v>
      </c>
      <c r="AU62" s="95">
        <f t="shared" ref="AU62" si="71">SUM(AU54:AU61)</f>
        <v>0</v>
      </c>
      <c r="AV62" s="95">
        <f t="shared" si="61"/>
        <v>-102416.75444000491</v>
      </c>
      <c r="AW62" s="95">
        <f t="shared" si="61"/>
        <v>1684120</v>
      </c>
      <c r="AX62" s="95">
        <f t="shared" si="61"/>
        <v>1180944.0518098297</v>
      </c>
      <c r="AY62" s="95">
        <f t="shared" ref="AY62" si="72">SUM(AY54:AY61)</f>
        <v>1521445</v>
      </c>
      <c r="AZ62" s="95">
        <f t="shared" ref="AZ62:BA62" si="73">SUM(AZ54:AZ61)</f>
        <v>3603236.6969485842</v>
      </c>
      <c r="BA62" s="95">
        <f t="shared" si="73"/>
        <v>524521.01382895326</v>
      </c>
      <c r="BB62" s="101"/>
      <c r="CX62" s="963"/>
    </row>
    <row r="63" spans="1:102">
      <c r="A63" s="78">
        <v>55</v>
      </c>
      <c r="B63" s="80"/>
      <c r="C63" s="94"/>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CX63" s="963"/>
    </row>
    <row r="64" spans="1:102">
      <c r="A64" s="78">
        <v>56</v>
      </c>
      <c r="B64" s="99" t="s">
        <v>67</v>
      </c>
      <c r="C64" s="969">
        <f>C51+C62</f>
        <v>-9486348.3335427344</v>
      </c>
      <c r="D64" s="104">
        <f>D51+D62</f>
        <v>0</v>
      </c>
      <c r="E64" s="104">
        <f>E51+E62</f>
        <v>0</v>
      </c>
      <c r="F64" s="104">
        <f>F51+F62</f>
        <v>0</v>
      </c>
      <c r="G64" s="104">
        <f t="shared" ref="G64:L64" si="74">G51+G62</f>
        <v>-1995224</v>
      </c>
      <c r="H64" s="104">
        <f t="shared" si="74"/>
        <v>0</v>
      </c>
      <c r="I64" s="104">
        <f t="shared" si="74"/>
        <v>0</v>
      </c>
      <c r="J64" s="104">
        <f t="shared" ref="J64" si="75">J51+J62</f>
        <v>0</v>
      </c>
      <c r="K64" s="104">
        <f t="shared" si="74"/>
        <v>0</v>
      </c>
      <c r="L64" s="104">
        <f t="shared" si="74"/>
        <v>0</v>
      </c>
      <c r="M64" s="104">
        <f t="shared" ref="M64:Z64" si="76">M51+M62</f>
        <v>0</v>
      </c>
      <c r="N64" s="104">
        <f t="shared" si="76"/>
        <v>7282596</v>
      </c>
      <c r="O64" s="104">
        <f t="shared" si="76"/>
        <v>56244.902609269993</v>
      </c>
      <c r="P64" s="104">
        <f t="shared" si="76"/>
        <v>-2644739</v>
      </c>
      <c r="Q64" s="104">
        <f t="shared" si="76"/>
        <v>0</v>
      </c>
      <c r="R64" s="104">
        <f t="shared" si="76"/>
        <v>0</v>
      </c>
      <c r="S64" s="104">
        <f t="shared" ref="S64:U64" si="77">S51+S62</f>
        <v>-79631</v>
      </c>
      <c r="T64" s="104">
        <f t="shared" si="77"/>
        <v>0</v>
      </c>
      <c r="U64" s="104">
        <f t="shared" si="77"/>
        <v>0</v>
      </c>
      <c r="V64" s="104">
        <f t="shared" ref="V64:W64" si="78">V51+V62</f>
        <v>0</v>
      </c>
      <c r="W64" s="104">
        <f t="shared" si="78"/>
        <v>0</v>
      </c>
      <c r="X64" s="104">
        <f t="shared" ref="X64" si="79">X51+X62</f>
        <v>0</v>
      </c>
      <c r="Y64" s="104">
        <f t="shared" si="76"/>
        <v>0</v>
      </c>
      <c r="Z64" s="104">
        <f t="shared" si="76"/>
        <v>0</v>
      </c>
      <c r="AA64" s="104">
        <f t="shared" ref="AA64" si="80">AA51+AA62</f>
        <v>0</v>
      </c>
      <c r="AB64" s="104">
        <f t="shared" ref="AB64:AC64" si="81">AB51+AB62</f>
        <v>0</v>
      </c>
      <c r="AC64" s="104">
        <f t="shared" si="81"/>
        <v>-8629458.5544221401</v>
      </c>
      <c r="AD64" s="104">
        <f t="shared" ref="AD64:AY64" si="82">AD51+AD62</f>
        <v>273209.89236551552</v>
      </c>
      <c r="AE64" s="104">
        <f t="shared" si="82"/>
        <v>0</v>
      </c>
      <c r="AF64" s="104">
        <f t="shared" ref="AF64:AG64" si="83">AF51+AF62</f>
        <v>0</v>
      </c>
      <c r="AG64" s="104">
        <f t="shared" si="83"/>
        <v>-222584.50339634973</v>
      </c>
      <c r="AH64" s="104">
        <f t="shared" si="82"/>
        <v>0</v>
      </c>
      <c r="AI64" s="104">
        <f t="shared" si="82"/>
        <v>0</v>
      </c>
      <c r="AJ64" s="104">
        <f t="shared" si="82"/>
        <v>-2089738.2646262255</v>
      </c>
      <c r="AK64" s="104">
        <f t="shared" si="82"/>
        <v>0</v>
      </c>
      <c r="AL64" s="104">
        <f t="shared" ref="AL64" si="84">AL51+AL62</f>
        <v>953690</v>
      </c>
      <c r="AM64" s="104">
        <f t="shared" si="82"/>
        <v>-773349.38873899472</v>
      </c>
      <c r="AN64" s="104">
        <f t="shared" si="82"/>
        <v>-3291206</v>
      </c>
      <c r="AO64" s="104">
        <f t="shared" si="82"/>
        <v>32582682.596407156</v>
      </c>
      <c r="AP64" s="104">
        <f t="shared" si="82"/>
        <v>-97121.183239651582</v>
      </c>
      <c r="AQ64" s="104">
        <f t="shared" si="82"/>
        <v>-293988.44027225801</v>
      </c>
      <c r="AR64" s="104">
        <f t="shared" si="82"/>
        <v>-423016</v>
      </c>
      <c r="AS64" s="969">
        <f>AS51+AS62</f>
        <v>-17300210.854513854</v>
      </c>
      <c r="AT64" s="104">
        <f t="shared" si="82"/>
        <v>-4139527.5037370194</v>
      </c>
      <c r="AU64" s="104">
        <f t="shared" si="82"/>
        <v>0</v>
      </c>
      <c r="AV64" s="104">
        <f t="shared" si="82"/>
        <v>-315732.74868888792</v>
      </c>
      <c r="AW64" s="104">
        <f t="shared" si="82"/>
        <v>-1356953</v>
      </c>
      <c r="AX64" s="104">
        <f t="shared" si="82"/>
        <v>1078475.3668981288</v>
      </c>
      <c r="AY64" s="104">
        <f t="shared" si="82"/>
        <v>-36216</v>
      </c>
      <c r="AZ64" s="104">
        <f t="shared" ref="AZ64:BA64" si="85">AZ51+AZ62</f>
        <v>-7511212.5497999135</v>
      </c>
      <c r="BA64" s="104">
        <f t="shared" si="85"/>
        <v>-513338.10038750665</v>
      </c>
      <c r="BB64" s="93">
        <f>+BA64+AZ64</f>
        <v>-8024550.6501874197</v>
      </c>
      <c r="CX64" s="963"/>
    </row>
    <row r="65" spans="1:102">
      <c r="A65" s="78">
        <v>57</v>
      </c>
      <c r="B65" s="80"/>
      <c r="C65" s="94"/>
      <c r="D65" s="105"/>
      <c r="E65" s="105"/>
      <c r="F65" s="105"/>
      <c r="G65" s="105"/>
      <c r="H65" s="105"/>
      <c r="I65" s="105"/>
      <c r="J65" s="105"/>
      <c r="K65" s="105"/>
      <c r="L65" s="105"/>
      <c r="M65" s="105"/>
      <c r="N65" s="105"/>
      <c r="O65" s="105"/>
      <c r="P65" s="105"/>
      <c r="Q65" s="105"/>
      <c r="R65" s="101"/>
      <c r="S65" s="101"/>
      <c r="T65" s="101"/>
      <c r="U65" s="101"/>
      <c r="V65" s="101"/>
      <c r="W65" s="101"/>
      <c r="X65" s="101"/>
      <c r="Y65" s="105"/>
      <c r="Z65" s="93"/>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CX65" s="963"/>
    </row>
    <row r="66" spans="1:102" ht="19.5" thickBot="1">
      <c r="A66" s="78">
        <v>58</v>
      </c>
      <c r="B66" s="106"/>
      <c r="C66" s="970"/>
      <c r="D66" s="107"/>
      <c r="E66" s="107"/>
      <c r="F66" s="107"/>
      <c r="G66" s="107"/>
      <c r="H66" s="107"/>
      <c r="I66" s="107"/>
      <c r="J66" s="107"/>
      <c r="K66" s="107"/>
      <c r="L66" s="107"/>
      <c r="M66" s="107">
        <v>0</v>
      </c>
      <c r="N66" s="107"/>
      <c r="O66" s="107"/>
      <c r="P66" s="107"/>
      <c r="Q66" s="107"/>
      <c r="R66" s="971"/>
      <c r="S66" s="971"/>
      <c r="T66" s="971"/>
      <c r="U66" s="971"/>
      <c r="V66" s="2042"/>
      <c r="W66" s="2042"/>
      <c r="X66" s="2042"/>
      <c r="Y66" s="107"/>
      <c r="Z66" s="971"/>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972"/>
      <c r="CX66" s="963"/>
    </row>
    <row r="67" spans="1:102">
      <c r="A67" s="78">
        <v>60</v>
      </c>
      <c r="B67" s="80" t="s">
        <v>68</v>
      </c>
      <c r="C67" s="108" t="s">
        <v>69</v>
      </c>
      <c r="E67" s="108"/>
      <c r="F67" s="108"/>
      <c r="G67" s="108"/>
      <c r="H67" s="108"/>
      <c r="R67" s="93"/>
      <c r="S67" s="93"/>
      <c r="T67" s="93"/>
      <c r="U67" s="93"/>
      <c r="V67" s="93"/>
      <c r="W67" s="93"/>
      <c r="X67" s="93"/>
      <c r="Z67" s="93"/>
      <c r="AX67" s="96"/>
      <c r="CX67" s="963"/>
    </row>
    <row r="68" spans="1:102">
      <c r="A68" s="78">
        <v>61</v>
      </c>
      <c r="B68" s="80" t="s">
        <v>4</v>
      </c>
      <c r="C68" s="108" t="s">
        <v>70</v>
      </c>
      <c r="E68" s="973">
        <v>0.35</v>
      </c>
      <c r="F68" s="108"/>
      <c r="G68" s="108"/>
      <c r="H68" s="108"/>
      <c r="R68" s="93"/>
      <c r="S68" s="93"/>
      <c r="T68" s="93"/>
      <c r="U68" s="93"/>
      <c r="V68" s="93"/>
      <c r="W68" s="93"/>
      <c r="X68" s="93"/>
      <c r="Z68" s="93"/>
      <c r="AX68" s="96"/>
      <c r="CX68" s="963"/>
    </row>
    <row r="69" spans="1:102">
      <c r="A69" s="78">
        <v>62</v>
      </c>
      <c r="B69" s="92"/>
      <c r="C69" s="94"/>
      <c r="D69" s="108"/>
      <c r="E69" s="108"/>
      <c r="F69" s="108"/>
      <c r="G69" s="108"/>
      <c r="H69" s="108"/>
      <c r="R69" s="93"/>
      <c r="S69" s="93"/>
      <c r="T69" s="93"/>
      <c r="U69" s="93"/>
      <c r="V69" s="93"/>
      <c r="W69" s="93"/>
      <c r="X69" s="93"/>
      <c r="Z69" s="93"/>
      <c r="AX69" s="96"/>
      <c r="CX69" s="963"/>
    </row>
    <row r="70" spans="1:102">
      <c r="A70" s="78">
        <v>63</v>
      </c>
      <c r="B70" s="80" t="s">
        <v>71</v>
      </c>
      <c r="C70" s="93">
        <f>C12-C25-C27-C28-C29-C34</f>
        <v>20551819.805599563</v>
      </c>
      <c r="D70" s="93">
        <f>D12-D25-D27-D28-D29-D34</f>
        <v>3177486</v>
      </c>
      <c r="E70" s="93">
        <f>E12-E25-E27-E28-E29-E34</f>
        <v>10192824</v>
      </c>
      <c r="F70" s="93">
        <f>F12-F25-F27-F28-F29-F34</f>
        <v>33183479</v>
      </c>
      <c r="G70" s="93">
        <f t="shared" ref="G70:N70" si="86">G12-G25-G27-G28-G29-G34</f>
        <v>695990.29280633223</v>
      </c>
      <c r="H70" s="93">
        <f t="shared" si="86"/>
        <v>-8233861.8315951927</v>
      </c>
      <c r="I70" s="93">
        <f t="shared" si="86"/>
        <v>172696</v>
      </c>
      <c r="J70" s="93">
        <f t="shared" ref="J70" si="87">J12-J25-J27-J28-J29-J34</f>
        <v>1007573.5681837318</v>
      </c>
      <c r="K70" s="93">
        <f t="shared" si="86"/>
        <v>137953.51627125943</v>
      </c>
      <c r="L70" s="93">
        <f t="shared" si="86"/>
        <v>509856.67292035307</v>
      </c>
      <c r="M70" s="93">
        <f t="shared" si="86"/>
        <v>0</v>
      </c>
      <c r="N70" s="93">
        <f t="shared" si="86"/>
        <v>1226737</v>
      </c>
      <c r="O70" s="93">
        <f>O12-O25-O27-O28-O29-O34</f>
        <v>-94179.488786468995</v>
      </c>
      <c r="P70" s="93">
        <f>P12-P25-P27-P28-P29-P34</f>
        <v>-3</v>
      </c>
      <c r="Q70" s="93">
        <f>Q12-Q25-Q27-Q28-Q29-Q34</f>
        <v>0</v>
      </c>
      <c r="R70" s="93">
        <f>R12-R25-R27-R28-R29-R34</f>
        <v>-3668.9492345489057</v>
      </c>
      <c r="S70" s="93">
        <f>S12-S25-S27-S28-S29-S34</f>
        <v>-29288.731501199014</v>
      </c>
      <c r="T70" s="93">
        <f t="shared" ref="T70:U70" si="88">T12-T25-T27-T28-T29-T34</f>
        <v>14413.210215084027</v>
      </c>
      <c r="U70" s="93">
        <f t="shared" si="88"/>
        <v>486253.20245539438</v>
      </c>
      <c r="V70" s="93">
        <f t="shared" ref="V70:W70" si="89">V12-V25-V27-V28-V29-V34</f>
        <v>-43545.400382885564</v>
      </c>
      <c r="W70" s="93">
        <f t="shared" si="89"/>
        <v>8832.4866309465142</v>
      </c>
      <c r="X70" s="93">
        <f t="shared" ref="X70" si="90">X12-X25-X27-X28-X29-X34</f>
        <v>453059.91659490671</v>
      </c>
      <c r="Y70" s="93">
        <f>Y12-Y25-Y27-Y28-Y29-Y34</f>
        <v>1629796.4911994815</v>
      </c>
      <c r="Z70" s="93">
        <f>Z12-Z25-Z27-Z28-Z29-Z34</f>
        <v>-15544216.404211689</v>
      </c>
      <c r="AA70" s="93">
        <f>AA12-AA25-AA27-AA28-AA29-AA34</f>
        <v>1100536.5343977627</v>
      </c>
      <c r="AB70" s="93">
        <f t="shared" ref="AB70:AC70" si="91">AB12-AB25-AB27-AB28-AB29-AB34</f>
        <v>-8774226</v>
      </c>
      <c r="AC70" s="93">
        <f t="shared" si="91"/>
        <v>455171.73094272561</v>
      </c>
      <c r="AD70" s="93">
        <f>AD12-AD25-AD27-AD28-AD29-AD34</f>
        <v>0</v>
      </c>
      <c r="AE70" s="93">
        <f>AE12-AE25-AE27-AE28-AE29-AE34</f>
        <v>0</v>
      </c>
      <c r="AF70" s="93">
        <f>AF12-AF25-AF27-AF28-AF29-AF34</f>
        <v>0</v>
      </c>
      <c r="AG70" s="93">
        <f t="shared" ref="AG70" si="92">AG12-AG25-AG27-AG28-AG29-AG34</f>
        <v>0</v>
      </c>
      <c r="AH70" s="93">
        <f t="shared" ref="AH70:AY70" si="93">AH12-AH25-AH27-AH28-AH29-AH34</f>
        <v>-1741720.1743899994</v>
      </c>
      <c r="AI70" s="93">
        <f t="shared" si="93"/>
        <v>0</v>
      </c>
      <c r="AJ70" s="93">
        <f t="shared" si="93"/>
        <v>0</v>
      </c>
      <c r="AK70" s="93">
        <f t="shared" si="93"/>
        <v>0</v>
      </c>
      <c r="AL70" s="93">
        <f t="shared" ref="AL70" si="94">AL12-AL25-AL27-AL28-AL29-AL34</f>
        <v>0</v>
      </c>
      <c r="AM70" s="93">
        <f t="shared" si="93"/>
        <v>0</v>
      </c>
      <c r="AN70" s="93">
        <f t="shared" si="93"/>
        <v>-10074</v>
      </c>
      <c r="AO70" s="93">
        <f t="shared" si="93"/>
        <v>0</v>
      </c>
      <c r="AP70" s="93">
        <f t="shared" si="93"/>
        <v>-76772.883272349514</v>
      </c>
      <c r="AQ70" s="93">
        <f t="shared" si="93"/>
        <v>0</v>
      </c>
      <c r="AR70" s="93">
        <f t="shared" si="93"/>
        <v>17990.552800000001</v>
      </c>
      <c r="AS70" s="93">
        <f t="shared" si="93"/>
        <v>0</v>
      </c>
      <c r="AT70" s="93">
        <f t="shared" si="93"/>
        <v>0</v>
      </c>
      <c r="AU70" s="93">
        <f t="shared" si="93"/>
        <v>0</v>
      </c>
      <c r="AV70" s="93">
        <f t="shared" si="93"/>
        <v>417461.91075401241</v>
      </c>
      <c r="AW70" s="93">
        <f t="shared" si="93"/>
        <v>-2976530</v>
      </c>
      <c r="AX70" s="93">
        <f t="shared" si="93"/>
        <v>174728.87755490927</v>
      </c>
      <c r="AY70" s="93">
        <f t="shared" si="93"/>
        <v>92247</v>
      </c>
      <c r="AZ70" s="93">
        <f t="shared" ref="AZ70:BA70" si="95">AZ12-AZ25-AZ27-AZ28-AZ29-AZ34</f>
        <v>805649.43239770015</v>
      </c>
      <c r="BA70" s="93">
        <f t="shared" si="95"/>
        <v>2119169.2728492934</v>
      </c>
      <c r="BB70" s="93"/>
      <c r="CX70" s="963"/>
    </row>
    <row r="71" spans="1:102">
      <c r="A71" s="78">
        <v>64</v>
      </c>
      <c r="B71" s="80" t="s">
        <v>72</v>
      </c>
      <c r="C71" s="96">
        <f>SUM(D71:BA71)</f>
        <v>0</v>
      </c>
      <c r="D71" s="93">
        <f>'Adjustments - restating'!D70+'Adjustments - Pro Forma'!D72</f>
        <v>0</v>
      </c>
      <c r="E71" s="93">
        <f>'Adjustments - restating'!E70+'Adjustments - Pro Forma'!E72</f>
        <v>0</v>
      </c>
      <c r="F71" s="93">
        <f>'Adjustments - restating'!F70+'Adjustments - Pro Forma'!F72</f>
        <v>0</v>
      </c>
      <c r="G71" s="93">
        <f>'Adjustments - restating'!G70+'Adjustments - Pro Forma'!G72</f>
        <v>0</v>
      </c>
      <c r="H71" s="93">
        <f>'Adjustments - restating'!H70+'Adjustments - Pro Forma'!H72</f>
        <v>0</v>
      </c>
      <c r="I71" s="93">
        <f>'Adjustments - restating'!I70+'Adjustments - Pro Forma'!I72</f>
        <v>0</v>
      </c>
      <c r="J71" s="93">
        <f>'Adjustments - restating'!J70+'Adjustments - Pro Forma'!J72</f>
        <v>0</v>
      </c>
      <c r="K71" s="93">
        <f>'Adjustments - restating'!K70+'Adjustments - Pro Forma'!K72</f>
        <v>0</v>
      </c>
      <c r="L71" s="93">
        <f>'Adjustments - restating'!L70+'Adjustments - Pro Forma'!L72</f>
        <v>0</v>
      </c>
      <c r="M71" s="93">
        <f>'Adjustments - restating'!M70+'Adjustments - Pro Forma'!M72</f>
        <v>0</v>
      </c>
      <c r="N71" s="93">
        <f>'Adjustments - restating'!N70+'Adjustments - Pro Forma'!N72</f>
        <v>0</v>
      </c>
      <c r="O71" s="93">
        <f>'Adjustments - restating'!O70+'Adjustments - Pro Forma'!O72</f>
        <v>0</v>
      </c>
      <c r="P71" s="93">
        <f>'Adjustments - restating'!P70+'Adjustments - Pro Forma'!P72</f>
        <v>0</v>
      </c>
      <c r="Q71" s="93">
        <f>'Adjustments - restating'!Q70+'Adjustments - Pro Forma'!Q72</f>
        <v>0</v>
      </c>
      <c r="R71" s="93">
        <f>'Adjustments - restating'!R70+'Adjustments - Pro Forma'!R72</f>
        <v>0</v>
      </c>
      <c r="S71" s="93">
        <f>'Adjustments - restating'!S70+'Adjustments - Pro Forma'!S72</f>
        <v>0</v>
      </c>
      <c r="T71" s="93">
        <f>'Adjustments - restating'!T70+'Adjustments - Pro Forma'!T72</f>
        <v>0</v>
      </c>
      <c r="U71" s="93">
        <f>'Adjustments - restating'!U70+'Adjustments - Pro Forma'!U72</f>
        <v>0</v>
      </c>
      <c r="V71" s="93">
        <f>'Adjustments - restating'!V70+'Adjustments - Pro Forma'!V72</f>
        <v>0</v>
      </c>
      <c r="W71" s="93">
        <f>'Adjustments - restating'!W70+'Adjustments - Pro Forma'!W72</f>
        <v>0</v>
      </c>
      <c r="X71" s="93">
        <f>'Adjustments - restating'!X70+'Adjustments - Pro Forma'!X72</f>
        <v>0</v>
      </c>
      <c r="Y71" s="93">
        <f>'Adjustments - restating'!Y70+'Adjustments - Pro Forma'!Y72</f>
        <v>0</v>
      </c>
      <c r="Z71" s="93">
        <f>'Adjustments - restating'!AA70+'Adjustments - Pro Forma'!Z72</f>
        <v>0</v>
      </c>
      <c r="AA71" s="93">
        <f>'Adjustments - restating'!AB70+'Adjustments - Pro Forma'!AA72</f>
        <v>0</v>
      </c>
      <c r="AB71" s="93">
        <f>'Adjustments - restating'!AB70+'Adjustments - Pro Forma'!AB72</f>
        <v>0</v>
      </c>
      <c r="AC71" s="93">
        <f>'Adjustments - restating'!AD70+'Adjustments - Pro Forma'!AC72</f>
        <v>0</v>
      </c>
      <c r="AD71" s="93">
        <f>'Adjustments - restating'!AD70+'Adjustments - Pro Forma'!AD72</f>
        <v>0</v>
      </c>
      <c r="AE71" s="93">
        <f>'Adjustments - restating'!AE70+'Adjustments - Pro Forma'!AE72</f>
        <v>0</v>
      </c>
      <c r="AF71" s="93">
        <f>'Adjustments - restating'!AF70+'Adjustments - Pro Forma'!AF72</f>
        <v>0</v>
      </c>
      <c r="AG71" s="93">
        <f>'Adjustments - restating'!AG70+'Adjustments - Pro Forma'!AG72</f>
        <v>0</v>
      </c>
      <c r="AH71" s="93">
        <f>'Adjustments - restating'!AH70+'Adjustments - Pro Forma'!AH72</f>
        <v>0</v>
      </c>
      <c r="AI71" s="93">
        <f>'Adjustments - restating'!AI70+'Adjustments - Pro Forma'!AI72</f>
        <v>0</v>
      </c>
      <c r="AJ71" s="93">
        <f>'Adjustments - restating'!AJ70+'Adjustments - Pro Forma'!AJ72</f>
        <v>0</v>
      </c>
      <c r="AK71" s="93">
        <f>'Adjustments - restating'!AK70+'Adjustments - Pro Forma'!AK72</f>
        <v>0</v>
      </c>
      <c r="AL71" s="93">
        <f>'Adjustments - restating'!AL70+'Adjustments - Pro Forma'!AL72</f>
        <v>0</v>
      </c>
      <c r="AM71" s="93">
        <f>'Adjustments - restating'!AM70+'Adjustments - Pro Forma'!AL72</f>
        <v>0</v>
      </c>
      <c r="AN71" s="93">
        <f>'Adjustments - restating'!AN70+'Adjustments - Pro Forma'!AN72</f>
        <v>0</v>
      </c>
      <c r="AO71" s="93">
        <f>'Adjustments - restating'!AO70+'Adjustments - Pro Forma'!AO72</f>
        <v>0</v>
      </c>
      <c r="AP71" s="93">
        <f>'Adjustments - restating'!AP70+'Adjustments - Pro Forma'!AP72</f>
        <v>0</v>
      </c>
      <c r="AQ71" s="93">
        <f>'Adjustments - restating'!AQ70+'Adjustments - Pro Forma'!AQ72</f>
        <v>0</v>
      </c>
      <c r="AR71" s="93">
        <f>'Adjustments - restating'!AS70+'Adjustments - Pro Forma'!AS72</f>
        <v>0</v>
      </c>
      <c r="AS71" s="93">
        <f>'Adjustments - restating'!AR70+'Adjustments - Pro Forma'!AR72</f>
        <v>0</v>
      </c>
      <c r="AT71" s="93">
        <f>'Adjustments - restating'!AT70+'Adjustments - Pro Forma'!AT72</f>
        <v>0</v>
      </c>
      <c r="AU71" s="93">
        <f>'Adjustments - restating'!AU70+'Adjustments - Pro Forma'!AU72</f>
        <v>0</v>
      </c>
      <c r="AV71" s="93">
        <f>'Adjustments - restating'!AV70+'Adjustments - Pro Forma'!AV72</f>
        <v>0</v>
      </c>
      <c r="AW71" s="93">
        <f>'Adjustments - restating'!AX70+'Adjustments - Pro Forma'!AX72</f>
        <v>0</v>
      </c>
      <c r="AX71" s="93">
        <f>'Adjustments - restating'!AY70+'Adjustments - Pro Forma'!AN72</f>
        <v>0</v>
      </c>
      <c r="AY71" s="93">
        <f>'Adjustments - restating'!AY70+'Adjustments - Pro Forma'!AY72</f>
        <v>0</v>
      </c>
      <c r="AZ71" s="93">
        <f>'Adjustments - restating'!AZ70+'Adjustments - Pro Forma'!AZ72</f>
        <v>0</v>
      </c>
      <c r="BA71" s="93">
        <f>'Adjustments - restating'!BA70+'Adjustments - Pro Forma'!BA72</f>
        <v>0</v>
      </c>
      <c r="BB71" s="93"/>
      <c r="CX71" s="963"/>
    </row>
    <row r="72" spans="1:102">
      <c r="A72" s="78">
        <v>65</v>
      </c>
      <c r="B72" s="80" t="s">
        <v>73</v>
      </c>
      <c r="C72" s="96">
        <f t="shared" ref="C72:C75" si="96">SUM(D72:BA72)</f>
        <v>239226.0290480254</v>
      </c>
      <c r="D72" s="93">
        <f>'Adjustments - restating'!D71+'Adjustments - Pro Forma'!D73</f>
        <v>0</v>
      </c>
      <c r="E72" s="93">
        <f>'Adjustments - restating'!E71+'Adjustments - Pro Forma'!E73</f>
        <v>0</v>
      </c>
      <c r="F72" s="93">
        <f>'Adjustments - restating'!F71+'Adjustments - Pro Forma'!F73</f>
        <v>0</v>
      </c>
      <c r="G72" s="93">
        <f>'Adjustments - restating'!G71+'Adjustments - Pro Forma'!G73</f>
        <v>0</v>
      </c>
      <c r="H72" s="93">
        <f>'Adjustments - restating'!H71+'Adjustments - Pro Forma'!H73</f>
        <v>0</v>
      </c>
      <c r="I72" s="93">
        <f>'Adjustments - restating'!I71+'Adjustments - Pro Forma'!I73</f>
        <v>0</v>
      </c>
      <c r="J72" s="93">
        <f>'Adjustments - restating'!J71+'Adjustments - Pro Forma'!J73</f>
        <v>0</v>
      </c>
      <c r="K72" s="93">
        <f>'Adjustments - restating'!K71+'Adjustments - Pro Forma'!K73</f>
        <v>0</v>
      </c>
      <c r="L72" s="93">
        <f>'Adjustments - restating'!L71+'Adjustments - Pro Forma'!L73</f>
        <v>0</v>
      </c>
      <c r="M72" s="93">
        <f>'Adjustments - restating'!M71+'Adjustments - Pro Forma'!M73</f>
        <v>0</v>
      </c>
      <c r="N72" s="93">
        <f>'Adjustments - restating'!N71+'Adjustments - Pro Forma'!N73</f>
        <v>0</v>
      </c>
      <c r="O72" s="93">
        <f>'Adjustments - restating'!O71+'Adjustments - Pro Forma'!O73</f>
        <v>0</v>
      </c>
      <c r="P72" s="93">
        <f>'Adjustments - restating'!P71+'Adjustments - Pro Forma'!P73</f>
        <v>0</v>
      </c>
      <c r="Q72" s="93">
        <f>'Adjustments - restating'!Q71+'Adjustments - Pro Forma'!Q73</f>
        <v>0</v>
      </c>
      <c r="R72" s="93">
        <f>'Adjustments - restating'!R71+'Adjustments - Pro Forma'!R73</f>
        <v>0</v>
      </c>
      <c r="S72" s="93">
        <f>'Adjustments - restating'!S71+'Adjustments - Pro Forma'!S73</f>
        <v>0</v>
      </c>
      <c r="T72" s="93">
        <f>'Adjustments - restating'!T71+'Adjustments - Pro Forma'!T73</f>
        <v>0</v>
      </c>
      <c r="U72" s="93">
        <f>'Adjustments - restating'!U71+'Adjustments - Pro Forma'!U73</f>
        <v>0</v>
      </c>
      <c r="V72" s="93">
        <f>'Adjustments - restating'!V71+'Adjustments - Pro Forma'!V73</f>
        <v>0</v>
      </c>
      <c r="W72" s="93">
        <f>'Adjustments - restating'!W71+'Adjustments - Pro Forma'!W73</f>
        <v>0</v>
      </c>
      <c r="X72" s="93">
        <f>'Adjustments - restating'!X71+'Adjustments - Pro Forma'!X73</f>
        <v>0</v>
      </c>
      <c r="Y72" s="93">
        <f>'Adjustments - restating'!Y71+'Adjustments - Pro Forma'!Y73</f>
        <v>0</v>
      </c>
      <c r="Z72" s="93">
        <f>'Adjustments - restating'!AA71+'Adjustments - Pro Forma'!Z73</f>
        <v>0</v>
      </c>
      <c r="AA72" s="93">
        <f>'Adjustments - restating'!AB71+'Adjustments - Pro Forma'!AA73</f>
        <v>0</v>
      </c>
      <c r="AB72" s="93">
        <f>'Adjustments - restating'!AB71+'Adjustments - Pro Forma'!AB73</f>
        <v>0</v>
      </c>
      <c r="AC72" s="93">
        <f>'Adjustments - restating'!AD71+'Adjustments - Pro Forma'!AC73</f>
        <v>0</v>
      </c>
      <c r="AD72" s="93">
        <f>'Adjustments - restating'!AD71+'Adjustments - Pro Forma'!AD73</f>
        <v>0</v>
      </c>
      <c r="AE72" s="93">
        <f>'Adjustments - restating'!AE71+'Adjustments - Pro Forma'!AE73</f>
        <v>0</v>
      </c>
      <c r="AF72" s="93">
        <f>'Adjustments - restating'!AF71+'Adjustments - Pro Forma'!AF73</f>
        <v>0</v>
      </c>
      <c r="AG72" s="93">
        <f>'Adjustments - restating'!AG71+'Adjustments - Pro Forma'!AG73</f>
        <v>0</v>
      </c>
      <c r="AH72" s="93">
        <f>'Adjustments - restating'!AH71+'Adjustments - Pro Forma'!AD73</f>
        <v>0</v>
      </c>
      <c r="AI72" s="93">
        <f>'Adjustments - restating'!AI71+'Adjustments - Pro Forma'!AE73</f>
        <v>239226.0290480254</v>
      </c>
      <c r="AJ72" s="93">
        <f>'Adjustments - restating'!AJ71+'Adjustments - Pro Forma'!AF73</f>
        <v>0</v>
      </c>
      <c r="AK72" s="93">
        <f>'Adjustments - restating'!AK71+'Adjustments - Pro Forma'!AG73</f>
        <v>0</v>
      </c>
      <c r="AL72" s="93">
        <f>'Adjustments - restating'!AL71+'Adjustments - Pro Forma'!AH73</f>
        <v>0</v>
      </c>
      <c r="AM72" s="93">
        <f>'Adjustments - restating'!AM71+'Adjustments - Pro Forma'!AH73</f>
        <v>0</v>
      </c>
      <c r="AN72" s="93">
        <f>'Adjustments - restating'!AN71+'Adjustments - Pro Forma'!AN73</f>
        <v>0</v>
      </c>
      <c r="AO72" s="93">
        <v>0</v>
      </c>
      <c r="AP72" s="93">
        <f>'Adjustments - restating'!AP71+'Adjustments - Pro Forma'!AN73</f>
        <v>0</v>
      </c>
      <c r="AQ72" s="93">
        <f>'Adjustments - restating'!AQ71+'Adjustments - Pro Forma'!AO73</f>
        <v>0</v>
      </c>
      <c r="AR72" s="93">
        <f>'Adjustments - restating'!AR71+'Adjustments - Pro Forma'!AP73</f>
        <v>0</v>
      </c>
      <c r="AS72" s="93">
        <f>'Adjustments - restating'!AR71+'Adjustments - Pro Forma'!AP73</f>
        <v>0</v>
      </c>
      <c r="AT72" s="93">
        <f>'Adjustments - restating'!AT71+'Adjustments - Pro Forma'!AO73</f>
        <v>0</v>
      </c>
      <c r="AU72" s="93">
        <f>'Adjustments - restating'!AU71+'Adjustments - Pro Forma'!AU73</f>
        <v>0</v>
      </c>
      <c r="AV72" s="93">
        <f>'Adjustments - restating'!AV71+'Adjustments - Pro Forma'!AQ73</f>
        <v>0</v>
      </c>
      <c r="AW72" s="93">
        <f>'Adjustments - restating'!AX71+'Adjustments - Pro Forma'!AS73</f>
        <v>0</v>
      </c>
      <c r="AX72" s="93">
        <f>'Adjustments - restating'!AY71+'Adjustments - Pro Forma'!AT73</f>
        <v>0</v>
      </c>
      <c r="AY72" s="93">
        <f>'Adjustments - restating'!AY71+'Adjustments - Pro Forma'!AY73</f>
        <v>0</v>
      </c>
      <c r="AZ72" s="93">
        <f>'Adjustments - restating'!AZ71+'Adjustments - Pro Forma'!AZ73</f>
        <v>0</v>
      </c>
      <c r="BA72" s="93">
        <f>'Adjustments - restating'!BA71+'Adjustments - Pro Forma'!BA73</f>
        <v>0</v>
      </c>
      <c r="BB72" s="93"/>
      <c r="CX72" s="963"/>
    </row>
    <row r="73" spans="1:102">
      <c r="A73" s="78">
        <v>66</v>
      </c>
      <c r="B73" s="80" t="s">
        <v>8</v>
      </c>
      <c r="C73" s="96">
        <f t="shared" si="96"/>
        <v>-1159723.2820941284</v>
      </c>
      <c r="D73" s="93">
        <f>'Adjustments - restating'!D72+'Adjustments - Pro Forma'!D74</f>
        <v>0</v>
      </c>
      <c r="E73" s="93">
        <f>'Adjustments - restating'!E72+'Adjustments - Pro Forma'!E74</f>
        <v>0</v>
      </c>
      <c r="F73" s="93">
        <f>'Adjustments - restating'!F72+'Adjustments - Pro Forma'!F74</f>
        <v>0</v>
      </c>
      <c r="G73" s="93">
        <f>'Adjustments - restating'!G72+'Adjustments - Pro Forma'!G74</f>
        <v>0</v>
      </c>
      <c r="H73" s="93">
        <f>'Adjustments - restating'!H72+'Adjustments - Pro Forma'!H74</f>
        <v>0</v>
      </c>
      <c r="I73" s="93">
        <f>'Adjustments - restating'!I72+'Adjustments - Pro Forma'!I74</f>
        <v>0</v>
      </c>
      <c r="J73" s="93">
        <f>'Adjustments - restating'!J72+'Adjustments - Pro Forma'!J74</f>
        <v>0</v>
      </c>
      <c r="K73" s="93">
        <f>'Adjustments - restating'!K72+'Adjustments - Pro Forma'!K74</f>
        <v>0</v>
      </c>
      <c r="L73" s="93">
        <f>'Adjustments - restating'!L72+'Adjustments - Pro Forma'!L74</f>
        <v>0</v>
      </c>
      <c r="M73" s="93">
        <f>'Adjustments - restating'!M72+'Adjustments - Pro Forma'!M74</f>
        <v>0</v>
      </c>
      <c r="N73" s="93">
        <f>'Adjustments - restating'!N72+'Adjustments - Pro Forma'!N74</f>
        <v>0</v>
      </c>
      <c r="O73" s="93">
        <f>'Adjustments - restating'!O72+'Adjustments - Pro Forma'!O74</f>
        <v>0</v>
      </c>
      <c r="P73" s="93">
        <f>'Adjustments - restating'!P72+'Adjustments - Pro Forma'!P74</f>
        <v>0</v>
      </c>
      <c r="Q73" s="93">
        <f>'Adjustments - restating'!Q72+'Adjustments - Pro Forma'!Q74</f>
        <v>0</v>
      </c>
      <c r="R73" s="93">
        <f>'Adjustments - restating'!R72+'Adjustments - Pro Forma'!R74</f>
        <v>0</v>
      </c>
      <c r="S73" s="93">
        <f>'Adjustments - restating'!S72+'Adjustments - Pro Forma'!S74</f>
        <v>0</v>
      </c>
      <c r="T73" s="93">
        <f>'Adjustments - restating'!T72+'Adjustments - Pro Forma'!T74</f>
        <v>0</v>
      </c>
      <c r="U73" s="93">
        <f>'Adjustments - restating'!U72+'Adjustments - Pro Forma'!U74</f>
        <v>0</v>
      </c>
      <c r="V73" s="93">
        <f>'Adjustments - restating'!V72+'Adjustments - Pro Forma'!V74</f>
        <v>0</v>
      </c>
      <c r="W73" s="93">
        <f>'Adjustments - restating'!W72+'Adjustments - Pro Forma'!W74</f>
        <v>0</v>
      </c>
      <c r="X73" s="93">
        <f>'Adjustments - restating'!X72+'Adjustments - Pro Forma'!X74</f>
        <v>0</v>
      </c>
      <c r="Y73" s="93">
        <f>'Adjustments - restating'!Y72+'Adjustments - Pro Forma'!Y74</f>
        <v>0</v>
      </c>
      <c r="Z73" s="93">
        <f>'Adjustments - restating'!AA72+'Adjustments - Pro Forma'!Z74</f>
        <v>0</v>
      </c>
      <c r="AA73" s="93">
        <f>'Adjustments - restating'!AB72+'Adjustments - Pro Forma'!AA74</f>
        <v>0</v>
      </c>
      <c r="AB73" s="93">
        <f>'Adjustments - restating'!AB72+'Adjustments - Pro Forma'!AB74</f>
        <v>0</v>
      </c>
      <c r="AC73" s="93">
        <f>'Adjustments - restating'!AD72+'Adjustments - Pro Forma'!AC74</f>
        <v>0</v>
      </c>
      <c r="AD73" s="93">
        <f>'Adjustments - restating'!AD72+'Adjustments - Pro Forma'!AD74</f>
        <v>0</v>
      </c>
      <c r="AE73" s="93">
        <f>'Adjustments - restating'!AE72+'Adjustments - Pro Forma'!AE74</f>
        <v>-1159723.2820941284</v>
      </c>
      <c r="AF73" s="93">
        <f>'Adjustments - restating'!AF72+'Adjustments - Pro Forma'!AF74</f>
        <v>0</v>
      </c>
      <c r="AG73" s="93">
        <f>'Adjustments - restating'!AG72+'Adjustments - Pro Forma'!AG74</f>
        <v>0</v>
      </c>
      <c r="AH73" s="93">
        <f>'Adjustments - restating'!AH72+'Adjustments - Pro Forma'!AH74</f>
        <v>0</v>
      </c>
      <c r="AI73" s="93">
        <f>'Adjustments - restating'!AI72+'Adjustments - Pro Forma'!AI74</f>
        <v>0</v>
      </c>
      <c r="AJ73" s="93">
        <f>'Adjustments - restating'!AJ72+'Adjustments - Pro Forma'!AJ74</f>
        <v>0</v>
      </c>
      <c r="AK73" s="93">
        <f>'Adjustments - restating'!AK72+'Adjustments - Pro Forma'!AK74</f>
        <v>0</v>
      </c>
      <c r="AL73" s="93">
        <f>'Adjustments - restating'!AL72+'Adjustments - Pro Forma'!AL74</f>
        <v>0</v>
      </c>
      <c r="AM73" s="93">
        <f>'Adjustments - restating'!AM72+'Adjustments - Pro Forma'!AL74</f>
        <v>0</v>
      </c>
      <c r="AN73" s="93">
        <f>'Adjustments - restating'!AN72+'Adjustments - Pro Forma'!AN74</f>
        <v>0</v>
      </c>
      <c r="AO73" s="93">
        <f>'Adjustments - restating'!AO72+'Adjustments - Pro Forma'!AO74</f>
        <v>0</v>
      </c>
      <c r="AP73" s="93">
        <f>'Adjustments - restating'!AP72+'Adjustments - Pro Forma'!AP74</f>
        <v>0</v>
      </c>
      <c r="AQ73" s="93">
        <f>'Adjustments - restating'!AQ72+'Adjustments - Pro Forma'!AQ74</f>
        <v>0</v>
      </c>
      <c r="AR73" s="93">
        <f>'Adjustments - restating'!AS72+'Adjustments - Pro Forma'!AS74</f>
        <v>0</v>
      </c>
      <c r="AS73" s="93">
        <f>'Adjustments - restating'!AR72+'Adjustments - Pro Forma'!AR74</f>
        <v>0</v>
      </c>
      <c r="AT73" s="93">
        <f>'Adjustments - restating'!AT72+'Adjustments - Pro Forma'!AT74</f>
        <v>0</v>
      </c>
      <c r="AU73" s="93">
        <f>'Adjustments - restating'!AU72+'Adjustments - Pro Forma'!AU74</f>
        <v>0</v>
      </c>
      <c r="AV73" s="93">
        <f>'Adjustments - restating'!AV72+'Adjustments - Pro Forma'!AV74</f>
        <v>0</v>
      </c>
      <c r="AW73" s="93">
        <f>'Adjustments - restating'!AX72+'Adjustments - Pro Forma'!AX74</f>
        <v>0</v>
      </c>
      <c r="AX73" s="93">
        <f>'Adjustments - restating'!AY72+'Adjustments - Pro Forma'!AN74</f>
        <v>0</v>
      </c>
      <c r="AY73" s="93">
        <f>'Adjustments - restating'!AY72+'Adjustments - Pro Forma'!AY74</f>
        <v>0</v>
      </c>
      <c r="AZ73" s="93">
        <f>'Adjustments - restating'!AZ72+'Adjustments - Pro Forma'!AZ74</f>
        <v>0</v>
      </c>
      <c r="BA73" s="93">
        <f>'Adjustments - restating'!BA72+'Adjustments - Pro Forma'!BA74</f>
        <v>0</v>
      </c>
      <c r="BB73" s="93"/>
      <c r="CX73" s="963"/>
    </row>
    <row r="74" spans="1:102">
      <c r="A74" s="78">
        <v>67</v>
      </c>
      <c r="B74" s="80" t="s">
        <v>646</v>
      </c>
      <c r="C74" s="96">
        <f t="shared" si="96"/>
        <v>-6382856.8694954533</v>
      </c>
      <c r="D74" s="93">
        <f>'Adjustments - restating'!D73+'Adjustments - Pro Forma'!D75</f>
        <v>0</v>
      </c>
      <c r="E74" s="93">
        <f>'Adjustments - restating'!E73+'Adjustments - Pro Forma'!E75</f>
        <v>-1935628</v>
      </c>
      <c r="F74" s="93">
        <f>'Adjustments - restating'!F73+'Adjustments - Pro Forma'!F75</f>
        <v>0</v>
      </c>
      <c r="G74" s="93">
        <f>'Adjustments - restating'!G73+'Adjustments - Pro Forma'!G75</f>
        <v>9487</v>
      </c>
      <c r="H74" s="93">
        <f>'Adjustments - restating'!H73+'Adjustments - Pro Forma'!H75</f>
        <v>0</v>
      </c>
      <c r="I74" s="93">
        <f>'Adjustments - restating'!I73+'Adjustments - Pro Forma'!I75</f>
        <v>0</v>
      </c>
      <c r="J74" s="93">
        <f>'Adjustments - restating'!J73+'Adjustments - Pro Forma'!J75</f>
        <v>0</v>
      </c>
      <c r="K74" s="93">
        <f>'Adjustments - restating'!K73+'Adjustments - Pro Forma'!K75</f>
        <v>0</v>
      </c>
      <c r="L74" s="93">
        <f>'Adjustments - restating'!L73+'Adjustments - Pro Forma'!L75</f>
        <v>0</v>
      </c>
      <c r="M74" s="93">
        <f>'Adjustments - restating'!M73+'Adjustments - Pro Forma'!M75</f>
        <v>0</v>
      </c>
      <c r="N74" s="93">
        <f>'Adjustments - restating'!N73+'Adjustments - Pro Forma'!N75</f>
        <v>0</v>
      </c>
      <c r="O74" s="93">
        <f>'Adjustments - restating'!O73+'Adjustments - Pro Forma'!O75</f>
        <v>0</v>
      </c>
      <c r="P74" s="93">
        <f>'Adjustments - restating'!P73+'Adjustments - Pro Forma'!P75</f>
        <v>-1013713</v>
      </c>
      <c r="Q74" s="93">
        <f>'Adjustments - restating'!Q73+'Adjustments - Pro Forma'!Q75</f>
        <v>-2040185.0718116981</v>
      </c>
      <c r="R74" s="93">
        <f>'Adjustments - restating'!R73+'Adjustments - Pro Forma'!R75</f>
        <v>0</v>
      </c>
      <c r="S74" s="93">
        <f>'Adjustments - restating'!S73+'Adjustments - Pro Forma'!S75</f>
        <v>-318524</v>
      </c>
      <c r="T74" s="93">
        <f>'Adjustments - restating'!T73+'Adjustments - Pro Forma'!T75</f>
        <v>0</v>
      </c>
      <c r="U74" s="93">
        <f>'Adjustments - restating'!U73+'Adjustments - Pro Forma'!U75</f>
        <v>-502072.73946142092</v>
      </c>
      <c r="V74" s="93">
        <f>'Adjustments - restating'!V73+'Adjustments - Pro Forma'!V75</f>
        <v>0</v>
      </c>
      <c r="W74" s="93">
        <f>'Adjustments - restating'!W73+'Adjustments - Pro Forma'!W75</f>
        <v>0</v>
      </c>
      <c r="X74" s="93">
        <f>'Adjustments - restating'!X73+'Adjustments - Pro Forma'!X75</f>
        <v>0</v>
      </c>
      <c r="Y74" s="93">
        <f>'Adjustments - restating'!Y73+'Adjustments - Pro Forma'!Y75</f>
        <v>0</v>
      </c>
      <c r="Z74" s="93">
        <f>'Adjustments - restating'!AA73+'Adjustments - Pro Forma'!Z75</f>
        <v>0</v>
      </c>
      <c r="AA74" s="93">
        <f>'Adjustments - restating'!AB73+'Adjustments - Pro Forma'!AA75</f>
        <v>0</v>
      </c>
      <c r="AB74" s="93">
        <f>'Adjustments - restating'!AB73+'Adjustments - Pro Forma'!AB75</f>
        <v>0</v>
      </c>
      <c r="AC74" s="93">
        <f>'Adjustments - restating'!AC73+'Adjustments - Pro Forma'!AC75</f>
        <v>-52188</v>
      </c>
      <c r="AD74" s="93">
        <f>'Adjustments - restating'!AD73+'Adjustments - Pro Forma'!AD75</f>
        <v>0</v>
      </c>
      <c r="AE74" s="93">
        <f>'Adjustments - restating'!AE73+'Adjustments - Pro Forma'!AE75</f>
        <v>0</v>
      </c>
      <c r="AF74" s="93">
        <f>'Adjustments - restating'!AF73+'Adjustments - Pro Forma'!AF75</f>
        <v>0</v>
      </c>
      <c r="AG74" s="93">
        <f>'Adjustments - restating'!AG73+'Adjustments - Pro Forma'!AG75</f>
        <v>0</v>
      </c>
      <c r="AH74" s="93">
        <f>'Adjustments - restating'!AH73+'Adjustments - Pro Forma'!AD75</f>
        <v>0</v>
      </c>
      <c r="AI74" s="93">
        <f>'Adjustments - restating'!AI73+'Adjustments - Pro Forma'!AE75</f>
        <v>0</v>
      </c>
      <c r="AJ74" s="93">
        <f>'Adjustments - restating'!AJ73+'Adjustments - Pro Forma'!AF75</f>
        <v>0</v>
      </c>
      <c r="AK74" s="93">
        <f>'Adjustments - restating'!AK73+'Adjustments - Pro Forma'!AG75</f>
        <v>0</v>
      </c>
      <c r="AL74" s="93">
        <f>'Adjustments - restating'!AL73+'Adjustments - Pro Forma'!AH75</f>
        <v>0</v>
      </c>
      <c r="AM74" s="93">
        <f>'Adjustments - restating'!AM73+'Adjustments - Pro Forma'!AH75</f>
        <v>0</v>
      </c>
      <c r="AN74" s="93">
        <f>'Adjustments - restating'!AN73+'Adjustments - Pro Forma'!AN75</f>
        <v>0</v>
      </c>
      <c r="AO74" s="93">
        <v>0</v>
      </c>
      <c r="AP74" s="93">
        <f>'Adjustments - restating'!AP73+'Adjustments - Pro Forma'!AN75</f>
        <v>-33515.653435835949</v>
      </c>
      <c r="AQ74" s="93">
        <f>'Adjustments - restating'!AQ73+'Adjustments - Pro Forma'!AO75</f>
        <v>0</v>
      </c>
      <c r="AR74" s="93">
        <f>'Adjustments - restating'!AR73+'Adjustments - Pro Forma'!AP75</f>
        <v>0</v>
      </c>
      <c r="AS74" s="93">
        <f>'Adjustments - restating'!AS73+'Adjustments - Pro Forma'!AQ75</f>
        <v>0</v>
      </c>
      <c r="AT74" s="93">
        <f>'Adjustments - restating'!AT73+'Adjustments - Pro Forma'!AO75</f>
        <v>0</v>
      </c>
      <c r="AU74" s="93">
        <f>'Adjustments - restating'!AU73+'Adjustments - Pro Forma'!AU75</f>
        <v>-148467.21915515378</v>
      </c>
      <c r="AV74" s="93">
        <f>'Adjustments - restating'!AV73+'Adjustments - Pro Forma'!AV75</f>
        <v>102329.09018317767</v>
      </c>
      <c r="AW74" s="93">
        <f>'Adjustments - restating'!AW73+'Adjustments - Pro Forma'!AW75</f>
        <v>-23471</v>
      </c>
      <c r="AX74" s="93">
        <f>'Adjustments - restating'!AX73+'Adjustments - Pro Forma'!AX75</f>
        <v>-426908.27581452177</v>
      </c>
      <c r="AY74" s="93">
        <f>'Adjustments - restating'!AY73+'Adjustments - Pro Forma'!AY75</f>
        <v>0</v>
      </c>
      <c r="AZ74" s="93">
        <f>'Adjustments - restating'!AZ73+'Adjustments - Pro Forma'!AZ75</f>
        <v>0</v>
      </c>
      <c r="BA74" s="93">
        <f>'Adjustments - restating'!BA73+'Adjustments - Pro Forma'!BA75</f>
        <v>0</v>
      </c>
      <c r="BB74" s="93"/>
      <c r="CX74" s="963"/>
    </row>
    <row r="75" spans="1:102">
      <c r="A75" s="78">
        <v>68</v>
      </c>
      <c r="B75" s="80" t="s">
        <v>647</v>
      </c>
      <c r="C75" s="2043">
        <f t="shared" si="96"/>
        <v>1492951.8998679975</v>
      </c>
      <c r="D75" s="98">
        <f>'Adjustments - restating'!D74+'Adjustments - Pro Forma'!D76</f>
        <v>0</v>
      </c>
      <c r="E75" s="98">
        <f>'Adjustments - restating'!E74+'Adjustments - Pro Forma'!E76</f>
        <v>0</v>
      </c>
      <c r="F75" s="98">
        <f>'Adjustments - restating'!F74+'Adjustments - Pro Forma'!F76</f>
        <v>0</v>
      </c>
      <c r="G75" s="98">
        <f>'Adjustments - restating'!G74+'Adjustments - Pro Forma'!G76</f>
        <v>912562</v>
      </c>
      <c r="H75" s="98">
        <f>'Adjustments - restating'!H74+'Adjustments - Pro Forma'!H76</f>
        <v>0</v>
      </c>
      <c r="I75" s="98">
        <f>'Adjustments - restating'!I74+'Adjustments - Pro Forma'!I76</f>
        <v>0</v>
      </c>
      <c r="J75" s="1749">
        <f>'Adjustments - restating'!J74+'Adjustments - Pro Forma'!J76</f>
        <v>0</v>
      </c>
      <c r="K75" s="98">
        <f>'Adjustments - restating'!K74+'Adjustments - Pro Forma'!K76</f>
        <v>0</v>
      </c>
      <c r="L75" s="98">
        <f>'Adjustments - restating'!L74+'Adjustments - Pro Forma'!L76</f>
        <v>0</v>
      </c>
      <c r="M75" s="98">
        <f>'Adjustments - restating'!M74+'Adjustments - Pro Forma'!M76</f>
        <v>0</v>
      </c>
      <c r="N75" s="98">
        <f>'Adjustments - restating'!N74+'Adjustments - Pro Forma'!N76</f>
        <v>747898</v>
      </c>
      <c r="O75" s="98">
        <f>'Adjustments - restating'!O74+'Adjustments - Pro Forma'!O76</f>
        <v>0</v>
      </c>
      <c r="P75" s="98">
        <f>'Adjustments - restating'!P74+'Adjustments - Pro Forma'!P76</f>
        <v>0</v>
      </c>
      <c r="Q75" s="98">
        <f>'Adjustments - restating'!Q74+'Adjustments - Pro Forma'!Q76</f>
        <v>0</v>
      </c>
      <c r="R75" s="98">
        <f>'Adjustments - restating'!R74+'Adjustments - Pro Forma'!R76</f>
        <v>0</v>
      </c>
      <c r="S75" s="98">
        <f>'Adjustments - restating'!S74+'Adjustments - Pro Forma'!S76</f>
        <v>0</v>
      </c>
      <c r="T75" s="98">
        <f>'Adjustments - restating'!T74+'Adjustments - Pro Forma'!T76</f>
        <v>0</v>
      </c>
      <c r="U75" s="98">
        <f>'Adjustments - restating'!U74+'Adjustments - Pro Forma'!U76</f>
        <v>-1183066.4836534879</v>
      </c>
      <c r="V75" s="1749">
        <f>'Adjustments - restating'!V74+'Adjustments - Pro Forma'!V76</f>
        <v>0</v>
      </c>
      <c r="W75" s="1749">
        <f>'Adjustments - restating'!W74+'Adjustments - Pro Forma'!W76</f>
        <v>0</v>
      </c>
      <c r="X75" s="1749">
        <f>'Adjustments - restating'!X74+'Adjustments - Pro Forma'!X76</f>
        <v>0</v>
      </c>
      <c r="Y75" s="98">
        <f>'Adjustments - restating'!Y74+'Adjustments - Pro Forma'!Y76</f>
        <v>0</v>
      </c>
      <c r="Z75" s="98">
        <f>'Adjustments - restating'!AA74+'Adjustments - Pro Forma'!Z76</f>
        <v>0</v>
      </c>
      <c r="AA75" s="98">
        <f>'Adjustments - restating'!AB74+'Adjustments - Pro Forma'!AA76</f>
        <v>0</v>
      </c>
      <c r="AB75" s="98">
        <f>'Adjustments - restating'!AB74+'Adjustments - Pro Forma'!AB76</f>
        <v>0</v>
      </c>
      <c r="AC75" s="98">
        <f>'Adjustments - restating'!AC74+'Adjustments - Pro Forma'!AC76</f>
        <v>299183.77789310325</v>
      </c>
      <c r="AD75" s="2044">
        <f>'Adjustments - restating'!AD74+'Adjustments - Pro Forma'!AD76</f>
        <v>2662915.0123344539</v>
      </c>
      <c r="AE75" s="2044">
        <f>'Adjustments - restating'!AE74+'Adjustments - Pro Forma'!AE76</f>
        <v>0</v>
      </c>
      <c r="AF75" s="2044">
        <f>'Adjustments - restating'!AF74+'Adjustments - Pro Forma'!AF76</f>
        <v>0</v>
      </c>
      <c r="AG75" s="2044">
        <f>'Adjustments - restating'!AG74+'Adjustments - Pro Forma'!AG76</f>
        <v>0</v>
      </c>
      <c r="AH75" s="98">
        <v>0</v>
      </c>
      <c r="AI75" s="98">
        <f>'Adjustments - restating'!AI74+'Adjustments - Pro Forma'!AE76</f>
        <v>0</v>
      </c>
      <c r="AJ75" s="98">
        <f>'Adjustments - restating'!AJ74+'Adjustments - Pro Forma'!AF76</f>
        <v>0</v>
      </c>
      <c r="AK75" s="98">
        <f>'Adjustments - restating'!AK74+'Adjustments - Pro Forma'!AG76</f>
        <v>0</v>
      </c>
      <c r="AL75" s="98">
        <f>'Adjustments - restating'!AL74+'Adjustments - Pro Forma'!AH76</f>
        <v>0</v>
      </c>
      <c r="AM75" s="98">
        <f>'Adjustments - restating'!AM74+'Adjustments - Pro Forma'!AH76</f>
        <v>0</v>
      </c>
      <c r="AN75" s="98">
        <f>'Adjustments - restating'!AN74+'Adjustments - Pro Forma'!AN76</f>
        <v>0</v>
      </c>
      <c r="AO75" s="98">
        <v>0</v>
      </c>
      <c r="AP75" s="98">
        <f>'Adjustments - restating'!AP74+'Adjustments - Pro Forma'!AN76</f>
        <v>-483411.90370489907</v>
      </c>
      <c r="AQ75" s="98">
        <f>'Adjustments - restating'!AQ74+'Adjustments - Pro Forma'!AO76</f>
        <v>0</v>
      </c>
      <c r="AR75" s="98">
        <f>'Adjustments - restating'!AR74+'Adjustments - Pro Forma'!AP76</f>
        <v>17991</v>
      </c>
      <c r="AS75" s="98">
        <f>'Adjustments - restating'!AS74+'Adjustments - Pro Forma'!AQ76</f>
        <v>0</v>
      </c>
      <c r="AT75" s="98">
        <f>'Adjustments - restating'!AT74+'Adjustments - Pro Forma'!AO76</f>
        <v>0</v>
      </c>
      <c r="AU75" s="98">
        <f>'Adjustments - restating'!AU74+'Adjustments - Pro Forma'!AU76</f>
        <v>-353566.50300117244</v>
      </c>
      <c r="AV75" s="98">
        <f>'Adjustments - restating'!AV74+'Adjustments - Pro Forma'!AV76</f>
        <v>-851788</v>
      </c>
      <c r="AW75" s="98">
        <f>'Adjustments - restating'!AW74+'Adjustments - Pro Forma'!AW76</f>
        <v>0</v>
      </c>
      <c r="AX75" s="98">
        <f>'Adjustments - restating'!AX74+'Adjustments - Pro Forma'!AX76</f>
        <v>-275765</v>
      </c>
      <c r="AY75" s="98">
        <f>'Adjustments - restating'!AY74+'Adjustments - Pro Forma'!AY76</f>
        <v>0</v>
      </c>
      <c r="AZ75" s="98">
        <f>'Adjustments - restating'!AZ74+'Adjustments - Pro Forma'!AZ76</f>
        <v>0</v>
      </c>
      <c r="BA75" s="98">
        <f>'Adjustments - restating'!BA74+'Adjustments - Pro Forma'!BA76</f>
        <v>0</v>
      </c>
      <c r="BB75" s="93"/>
      <c r="CX75" s="963"/>
    </row>
    <row r="76" spans="1:102">
      <c r="A76" s="78">
        <v>69</v>
      </c>
      <c r="B76" s="80"/>
      <c r="C76" s="96"/>
      <c r="D76" s="93"/>
      <c r="E76" s="93"/>
      <c r="F76" s="93"/>
      <c r="G76" s="93"/>
      <c r="H76" s="93"/>
      <c r="I76" s="93"/>
      <c r="J76" s="93"/>
      <c r="K76" s="93"/>
      <c r="L76" s="93"/>
      <c r="M76" s="93">
        <v>0</v>
      </c>
      <c r="N76" s="974">
        <v>0</v>
      </c>
      <c r="O76" s="93"/>
      <c r="P76" s="93"/>
      <c r="Q76" s="93"/>
      <c r="R76" s="93"/>
      <c r="S76" s="93"/>
      <c r="T76" s="93"/>
      <c r="U76" s="93"/>
      <c r="V76" s="93"/>
      <c r="W76" s="93"/>
      <c r="X76" s="93"/>
      <c r="Y76" s="93"/>
      <c r="Z76" s="974"/>
      <c r="AA76" s="93"/>
      <c r="AD76" s="93"/>
      <c r="AE76" s="93"/>
      <c r="AF76" s="93"/>
      <c r="AG76" s="93"/>
      <c r="AH76" s="93"/>
      <c r="AI76" s="93"/>
      <c r="AJ76" s="93"/>
      <c r="AK76" s="93"/>
      <c r="AL76" s="93"/>
      <c r="AM76" s="93"/>
      <c r="AN76" s="93"/>
      <c r="AO76" s="93"/>
      <c r="AP76" s="93"/>
      <c r="AQ76" s="93"/>
      <c r="AR76" s="93"/>
      <c r="AS76" s="93"/>
      <c r="AT76" s="93"/>
      <c r="AU76" s="93"/>
      <c r="AV76" s="93"/>
      <c r="AW76" s="93"/>
      <c r="AX76" s="96"/>
      <c r="AY76" s="975"/>
      <c r="AZ76" s="975"/>
      <c r="BA76" s="975"/>
      <c r="BB76" s="976"/>
      <c r="CX76" s="963"/>
    </row>
    <row r="77" spans="1:102">
      <c r="A77" s="78">
        <v>70</v>
      </c>
      <c r="B77" s="80" t="s">
        <v>76</v>
      </c>
      <c r="C77" s="93">
        <f>C70-C72-C73+C74-C75</f>
        <v>13596508.289282214</v>
      </c>
      <c r="D77" s="93">
        <f>D70-D72-D73+D74-D75</f>
        <v>3177486</v>
      </c>
      <c r="E77" s="93">
        <f>E70-E72-E73+E74-E75</f>
        <v>8257196</v>
      </c>
      <c r="F77" s="93">
        <f>F70-F72-F73+F74-F75</f>
        <v>33183479</v>
      </c>
      <c r="G77" s="93">
        <f t="shared" ref="G77:N77" si="97">G70-G72-G73+G74-G75</f>
        <v>-207084.70719366777</v>
      </c>
      <c r="H77" s="93">
        <f t="shared" si="97"/>
        <v>-8233861.8315951927</v>
      </c>
      <c r="I77" s="93">
        <f t="shared" si="97"/>
        <v>172696</v>
      </c>
      <c r="J77" s="93">
        <f t="shared" ref="J77" si="98">J70-J72-J73+J74-J75</f>
        <v>1007573.5681837318</v>
      </c>
      <c r="K77" s="93">
        <f t="shared" si="97"/>
        <v>137953.51627125943</v>
      </c>
      <c r="L77" s="93">
        <f t="shared" si="97"/>
        <v>509856.67292035307</v>
      </c>
      <c r="M77" s="93">
        <f t="shared" si="97"/>
        <v>0</v>
      </c>
      <c r="N77" s="93">
        <f t="shared" si="97"/>
        <v>478839</v>
      </c>
      <c r="O77" s="93">
        <f t="shared" ref="O77:AA77" si="99">O70-O72-O73+O74-O75</f>
        <v>-94179.488786468995</v>
      </c>
      <c r="P77" s="93">
        <f t="shared" si="99"/>
        <v>-1013716</v>
      </c>
      <c r="Q77" s="93">
        <f t="shared" si="99"/>
        <v>-2040185.0718116981</v>
      </c>
      <c r="R77" s="93">
        <f t="shared" si="99"/>
        <v>-3668.9492345489057</v>
      </c>
      <c r="S77" s="93">
        <f t="shared" si="99"/>
        <v>-347812.73150119901</v>
      </c>
      <c r="T77" s="93">
        <f t="shared" si="99"/>
        <v>14413.210215084027</v>
      </c>
      <c r="U77" s="93">
        <f t="shared" si="99"/>
        <v>1167246.9466474613</v>
      </c>
      <c r="V77" s="93">
        <f t="shared" ref="V77:W77" si="100">V70-V72-V73+V74-V75</f>
        <v>-43545.400382885564</v>
      </c>
      <c r="W77" s="93">
        <f t="shared" si="100"/>
        <v>8832.4866309465142</v>
      </c>
      <c r="X77" s="93">
        <f t="shared" ref="X77" si="101">X70-X72-X73+X74-X75</f>
        <v>453059.91659490671</v>
      </c>
      <c r="Y77" s="93">
        <f t="shared" si="99"/>
        <v>1629796.4911994815</v>
      </c>
      <c r="Z77" s="93">
        <f t="shared" si="99"/>
        <v>-15544216.404211689</v>
      </c>
      <c r="AA77" s="93">
        <f t="shared" si="99"/>
        <v>1100536.5343977627</v>
      </c>
      <c r="AB77" s="93">
        <f t="shared" ref="AB77:AC77" si="102">AB70-AB72-AB73+AB74-AB75</f>
        <v>-8774226</v>
      </c>
      <c r="AC77" s="93">
        <f t="shared" si="102"/>
        <v>103799.95304962236</v>
      </c>
      <c r="AD77" s="93">
        <f t="shared" ref="AD77:AU77" si="103">AD70-AD72-AD73+AD74-AD75</f>
        <v>-2662915.0123344539</v>
      </c>
      <c r="AE77" s="93">
        <f t="shared" si="103"/>
        <v>1159723.2820941284</v>
      </c>
      <c r="AF77" s="93">
        <f t="shared" ref="AF77:AG77" si="104">AF70-AF72-AF73+AF74-AF75</f>
        <v>0</v>
      </c>
      <c r="AG77" s="93">
        <f t="shared" si="104"/>
        <v>0</v>
      </c>
      <c r="AH77" s="93">
        <f t="shared" si="103"/>
        <v>-1741720.1743899994</v>
      </c>
      <c r="AI77" s="93">
        <f t="shared" si="103"/>
        <v>-239226.0290480254</v>
      </c>
      <c r="AJ77" s="93">
        <f t="shared" si="103"/>
        <v>0</v>
      </c>
      <c r="AK77" s="93">
        <f t="shared" si="103"/>
        <v>0</v>
      </c>
      <c r="AL77" s="93">
        <f t="shared" ref="AL77" si="105">AL70-AL72-AL73+AL74-AL75</f>
        <v>0</v>
      </c>
      <c r="AM77" s="93">
        <f t="shared" si="103"/>
        <v>0</v>
      </c>
      <c r="AN77" s="93">
        <f t="shared" si="103"/>
        <v>-10074</v>
      </c>
      <c r="AO77" s="93">
        <f t="shared" si="103"/>
        <v>0</v>
      </c>
      <c r="AP77" s="93">
        <f t="shared" si="103"/>
        <v>373123.36699671362</v>
      </c>
      <c r="AQ77" s="93">
        <f t="shared" si="103"/>
        <v>0</v>
      </c>
      <c r="AR77" s="93">
        <f t="shared" si="103"/>
        <v>-0.44719999999870197</v>
      </c>
      <c r="AS77" s="93">
        <f>AS70-AS72-AS73+AS74-AS75</f>
        <v>0</v>
      </c>
      <c r="AT77" s="93">
        <f t="shared" si="103"/>
        <v>0</v>
      </c>
      <c r="AU77" s="93">
        <f t="shared" si="103"/>
        <v>205099.28384601866</v>
      </c>
      <c r="AV77" s="93">
        <f>AV70-AV72-AV73+AV74-AV75</f>
        <v>1371579.0009371901</v>
      </c>
      <c r="AW77" s="93">
        <f>AW70-AW72-AW73+AW74-AW75</f>
        <v>-3000001</v>
      </c>
      <c r="AX77" s="93">
        <f>AX70-AX72-AX73+AX74-AX75</f>
        <v>23585.601740387501</v>
      </c>
      <c r="AY77" s="93">
        <f>AY70-AY72-AY73+AY74-AY75</f>
        <v>92247</v>
      </c>
      <c r="AZ77" s="93">
        <f t="shared" ref="AZ77:BA77" si="106">AZ70-AZ72-AZ73+AZ74-AZ75</f>
        <v>805649.43239770015</v>
      </c>
      <c r="BA77" s="93">
        <f t="shared" si="106"/>
        <v>2119169.2728492934</v>
      </c>
      <c r="BB77" s="105"/>
      <c r="CX77" s="963"/>
    </row>
    <row r="78" spans="1:102">
      <c r="A78" s="78">
        <v>71</v>
      </c>
      <c r="B78" s="80" t="s">
        <v>77</v>
      </c>
      <c r="C78" s="96">
        <f>SUM(D78:BA78)</f>
        <v>0</v>
      </c>
      <c r="D78" s="93">
        <f>D77*$E$67</f>
        <v>0</v>
      </c>
      <c r="E78" s="93">
        <f>E77*$E$67</f>
        <v>0</v>
      </c>
      <c r="F78" s="93">
        <v>0</v>
      </c>
      <c r="G78" s="93">
        <f t="shared" ref="G78:L78" si="107">G77*$E$67</f>
        <v>0</v>
      </c>
      <c r="H78" s="93">
        <f t="shared" si="107"/>
        <v>0</v>
      </c>
      <c r="I78" s="93">
        <f t="shared" si="107"/>
        <v>0</v>
      </c>
      <c r="J78" s="93">
        <f t="shared" ref="J78" si="108">J77*$E$67</f>
        <v>0</v>
      </c>
      <c r="K78" s="93">
        <f t="shared" si="107"/>
        <v>0</v>
      </c>
      <c r="L78" s="93">
        <f t="shared" si="107"/>
        <v>0</v>
      </c>
      <c r="M78" s="93">
        <v>0</v>
      </c>
      <c r="N78" s="93">
        <v>0</v>
      </c>
      <c r="O78" s="93">
        <f>O77*$E$67</f>
        <v>0</v>
      </c>
      <c r="P78" s="93">
        <f>P77*$E$67</f>
        <v>0</v>
      </c>
      <c r="Q78" s="93">
        <f>Q77*$E$67</f>
        <v>0</v>
      </c>
      <c r="R78" s="93">
        <v>0</v>
      </c>
      <c r="S78" s="93">
        <v>0</v>
      </c>
      <c r="T78" s="93">
        <v>0</v>
      </c>
      <c r="U78" s="93">
        <v>0</v>
      </c>
      <c r="V78" s="93">
        <v>0</v>
      </c>
      <c r="W78" s="93">
        <v>0</v>
      </c>
      <c r="X78" s="93">
        <v>0</v>
      </c>
      <c r="Y78" s="93">
        <f>Y77*$E$67</f>
        <v>0</v>
      </c>
      <c r="Z78" s="93"/>
      <c r="AA78" s="93"/>
      <c r="AB78" s="93">
        <f t="shared" ref="AB78" si="109">AB77*$E$67</f>
        <v>0</v>
      </c>
      <c r="AC78" s="93"/>
      <c r="AD78" s="93">
        <f t="shared" ref="AD78:AX78" si="110">AD77*$E$67</f>
        <v>0</v>
      </c>
      <c r="AE78" s="93">
        <f t="shared" si="110"/>
        <v>0</v>
      </c>
      <c r="AF78" s="93">
        <f t="shared" ref="AF78:AG78" si="111">AF77*$E$67</f>
        <v>0</v>
      </c>
      <c r="AG78" s="93">
        <f t="shared" si="111"/>
        <v>0</v>
      </c>
      <c r="AH78" s="93">
        <f t="shared" si="110"/>
        <v>0</v>
      </c>
      <c r="AI78" s="93">
        <f t="shared" si="110"/>
        <v>0</v>
      </c>
      <c r="AJ78" s="93">
        <f t="shared" si="110"/>
        <v>0</v>
      </c>
      <c r="AK78" s="93">
        <f t="shared" si="110"/>
        <v>0</v>
      </c>
      <c r="AL78" s="93">
        <f t="shared" ref="AL78" si="112">AL77*$E$67</f>
        <v>0</v>
      </c>
      <c r="AM78" s="93">
        <f t="shared" si="110"/>
        <v>0</v>
      </c>
      <c r="AN78" s="93">
        <f t="shared" si="110"/>
        <v>0</v>
      </c>
      <c r="AO78" s="93">
        <f t="shared" si="110"/>
        <v>0</v>
      </c>
      <c r="AP78" s="93">
        <f t="shared" si="110"/>
        <v>0</v>
      </c>
      <c r="AQ78" s="93">
        <f t="shared" si="110"/>
        <v>0</v>
      </c>
      <c r="AR78" s="93">
        <f t="shared" si="110"/>
        <v>0</v>
      </c>
      <c r="AS78" s="93">
        <f>AS77*$E$67</f>
        <v>0</v>
      </c>
      <c r="AT78" s="93">
        <f t="shared" si="110"/>
        <v>0</v>
      </c>
      <c r="AU78" s="93"/>
      <c r="AV78" s="93">
        <f t="shared" si="110"/>
        <v>0</v>
      </c>
      <c r="AW78" s="93">
        <f t="shared" si="110"/>
        <v>0</v>
      </c>
      <c r="AX78" s="93">
        <f t="shared" si="110"/>
        <v>0</v>
      </c>
      <c r="AY78" s="93"/>
      <c r="AZ78" s="93"/>
      <c r="BA78" s="93"/>
      <c r="BB78" s="101"/>
      <c r="BC78" s="976"/>
      <c r="CX78" s="963"/>
    </row>
    <row r="79" spans="1:102">
      <c r="A79" s="78">
        <v>72</v>
      </c>
      <c r="B79" s="80" t="s">
        <v>78</v>
      </c>
      <c r="C79" s="109">
        <f>C77-C78</f>
        <v>13596508.289282214</v>
      </c>
      <c r="D79" s="95">
        <f>D77-D78</f>
        <v>3177486</v>
      </c>
      <c r="E79" s="95">
        <f>E77-E78</f>
        <v>8257196</v>
      </c>
      <c r="F79" s="95">
        <f>F77-F78</f>
        <v>33183479</v>
      </c>
      <c r="G79" s="95">
        <f t="shared" ref="G79:N79" si="113">G77-G78</f>
        <v>-207084.70719366777</v>
      </c>
      <c r="H79" s="95">
        <f t="shared" si="113"/>
        <v>-8233861.8315951927</v>
      </c>
      <c r="I79" s="95">
        <f t="shared" si="113"/>
        <v>172696</v>
      </c>
      <c r="J79" s="95">
        <f t="shared" ref="J79" si="114">J77-J78</f>
        <v>1007573.5681837318</v>
      </c>
      <c r="K79" s="95">
        <f t="shared" si="113"/>
        <v>137953.51627125943</v>
      </c>
      <c r="L79" s="95">
        <f t="shared" si="113"/>
        <v>509856.67292035307</v>
      </c>
      <c r="M79" s="95">
        <f t="shared" si="113"/>
        <v>0</v>
      </c>
      <c r="N79" s="95">
        <f t="shared" si="113"/>
        <v>478839</v>
      </c>
      <c r="O79" s="95">
        <f t="shared" ref="O79:AA79" si="115">O77-O78</f>
        <v>-94179.488786468995</v>
      </c>
      <c r="P79" s="95">
        <f t="shared" si="115"/>
        <v>-1013716</v>
      </c>
      <c r="Q79" s="95">
        <f t="shared" si="115"/>
        <v>-2040185.0718116981</v>
      </c>
      <c r="R79" s="95">
        <f t="shared" si="115"/>
        <v>-3668.9492345489057</v>
      </c>
      <c r="S79" s="95">
        <f t="shared" si="115"/>
        <v>-347812.73150119901</v>
      </c>
      <c r="T79" s="95">
        <f t="shared" si="115"/>
        <v>14413.210215084027</v>
      </c>
      <c r="U79" s="95">
        <f t="shared" si="115"/>
        <v>1167246.9466474613</v>
      </c>
      <c r="V79" s="95">
        <f t="shared" ref="V79:W79" si="116">V77-V78</f>
        <v>-43545.400382885564</v>
      </c>
      <c r="W79" s="95">
        <f t="shared" si="116"/>
        <v>8832.4866309465142</v>
      </c>
      <c r="X79" s="95">
        <f t="shared" ref="X79" si="117">X77-X78</f>
        <v>453059.91659490671</v>
      </c>
      <c r="Y79" s="95">
        <f t="shared" si="115"/>
        <v>1629796.4911994815</v>
      </c>
      <c r="Z79" s="95">
        <f t="shared" si="115"/>
        <v>-15544216.404211689</v>
      </c>
      <c r="AA79" s="95">
        <f t="shared" si="115"/>
        <v>1100536.5343977627</v>
      </c>
      <c r="AB79" s="95">
        <f t="shared" ref="AB79:AC79" si="118">AB77-AB78</f>
        <v>-8774226</v>
      </c>
      <c r="AC79" s="95">
        <f t="shared" si="118"/>
        <v>103799.95304962236</v>
      </c>
      <c r="AD79" s="95">
        <f t="shared" ref="AD79:AY79" si="119">AD77-AD78</f>
        <v>-2662915.0123344539</v>
      </c>
      <c r="AE79" s="95">
        <f t="shared" si="119"/>
        <v>1159723.2820941284</v>
      </c>
      <c r="AF79" s="95">
        <f t="shared" ref="AF79:AG79" si="120">AF77-AF78</f>
        <v>0</v>
      </c>
      <c r="AG79" s="95">
        <f t="shared" si="120"/>
        <v>0</v>
      </c>
      <c r="AH79" s="95">
        <f t="shared" si="119"/>
        <v>-1741720.1743899994</v>
      </c>
      <c r="AI79" s="95">
        <f t="shared" si="119"/>
        <v>-239226.0290480254</v>
      </c>
      <c r="AJ79" s="95">
        <f t="shared" si="119"/>
        <v>0</v>
      </c>
      <c r="AK79" s="95">
        <f t="shared" si="119"/>
        <v>0</v>
      </c>
      <c r="AL79" s="95">
        <f t="shared" ref="AL79" si="121">AL77-AL78</f>
        <v>0</v>
      </c>
      <c r="AM79" s="95">
        <f t="shared" si="119"/>
        <v>0</v>
      </c>
      <c r="AN79" s="95">
        <f t="shared" si="119"/>
        <v>-10074</v>
      </c>
      <c r="AO79" s="95">
        <f t="shared" si="119"/>
        <v>0</v>
      </c>
      <c r="AP79" s="95">
        <f t="shared" si="119"/>
        <v>373123.36699671362</v>
      </c>
      <c r="AQ79" s="95">
        <f t="shared" si="119"/>
        <v>0</v>
      </c>
      <c r="AR79" s="95">
        <f t="shared" si="119"/>
        <v>-0.44719999999870197</v>
      </c>
      <c r="AS79" s="95">
        <f>AS77-AS78</f>
        <v>0</v>
      </c>
      <c r="AT79" s="95">
        <f t="shared" si="119"/>
        <v>0</v>
      </c>
      <c r="AU79" s="95">
        <f t="shared" si="119"/>
        <v>205099.28384601866</v>
      </c>
      <c r="AV79" s="95">
        <f t="shared" si="119"/>
        <v>1371579.0009371901</v>
      </c>
      <c r="AW79" s="95">
        <f t="shared" si="119"/>
        <v>-3000001</v>
      </c>
      <c r="AX79" s="95">
        <f t="shared" si="119"/>
        <v>23585.601740387501</v>
      </c>
      <c r="AY79" s="95">
        <f t="shared" si="119"/>
        <v>92247</v>
      </c>
      <c r="AZ79" s="95">
        <f t="shared" ref="AZ79:BA79" si="122">AZ77-AZ78</f>
        <v>805649.43239770015</v>
      </c>
      <c r="BA79" s="95">
        <f t="shared" si="122"/>
        <v>2119169.2728492934</v>
      </c>
      <c r="BB79" s="101"/>
      <c r="BC79" s="976"/>
      <c r="CX79" s="963"/>
    </row>
    <row r="80" spans="1:102">
      <c r="A80" s="78">
        <v>73</v>
      </c>
      <c r="B80" s="80" t="s">
        <v>1006</v>
      </c>
      <c r="C80" s="96">
        <f>ROUND(C79*$E$68,0)</f>
        <v>4758778</v>
      </c>
      <c r="D80" s="96">
        <f t="shared" ref="D80:BA80" si="123">ROUND(D79*$E$68,0)</f>
        <v>1112120</v>
      </c>
      <c r="E80" s="96">
        <f t="shared" si="123"/>
        <v>2890019</v>
      </c>
      <c r="F80" s="96">
        <f t="shared" si="123"/>
        <v>11614218</v>
      </c>
      <c r="G80" s="96">
        <f t="shared" si="123"/>
        <v>-72480</v>
      </c>
      <c r="H80" s="96">
        <f t="shared" si="123"/>
        <v>-2881852</v>
      </c>
      <c r="I80" s="96">
        <f t="shared" si="123"/>
        <v>60444</v>
      </c>
      <c r="J80" s="96">
        <f t="shared" si="123"/>
        <v>352651</v>
      </c>
      <c r="K80" s="96">
        <f t="shared" si="123"/>
        <v>48284</v>
      </c>
      <c r="L80" s="96">
        <f t="shared" si="123"/>
        <v>178450</v>
      </c>
      <c r="M80" s="96">
        <f t="shared" si="123"/>
        <v>0</v>
      </c>
      <c r="N80" s="96">
        <f t="shared" si="123"/>
        <v>167594</v>
      </c>
      <c r="O80" s="96">
        <f t="shared" si="123"/>
        <v>-32963</v>
      </c>
      <c r="P80" s="96">
        <f t="shared" si="123"/>
        <v>-354801</v>
      </c>
      <c r="Q80" s="96">
        <f t="shared" si="123"/>
        <v>-714065</v>
      </c>
      <c r="R80" s="96">
        <f t="shared" si="123"/>
        <v>-1284</v>
      </c>
      <c r="S80" s="96">
        <f t="shared" si="123"/>
        <v>-121734</v>
      </c>
      <c r="T80" s="96">
        <f t="shared" si="123"/>
        <v>5045</v>
      </c>
      <c r="U80" s="96">
        <f t="shared" si="123"/>
        <v>408536</v>
      </c>
      <c r="V80" s="96">
        <f t="shared" si="123"/>
        <v>-15241</v>
      </c>
      <c r="W80" s="96">
        <f t="shared" si="123"/>
        <v>3091</v>
      </c>
      <c r="X80" s="96">
        <f t="shared" si="123"/>
        <v>158571</v>
      </c>
      <c r="Y80" s="96">
        <f t="shared" si="123"/>
        <v>570429</v>
      </c>
      <c r="Z80" s="96">
        <f t="shared" si="123"/>
        <v>-5440476</v>
      </c>
      <c r="AA80" s="96">
        <f t="shared" si="123"/>
        <v>385188</v>
      </c>
      <c r="AB80" s="96">
        <f t="shared" si="123"/>
        <v>-3070979</v>
      </c>
      <c r="AC80" s="96">
        <f t="shared" si="123"/>
        <v>36330</v>
      </c>
      <c r="AD80" s="96">
        <f t="shared" si="123"/>
        <v>-932020</v>
      </c>
      <c r="AE80" s="96">
        <f t="shared" si="123"/>
        <v>405903</v>
      </c>
      <c r="AF80" s="96">
        <f t="shared" si="123"/>
        <v>0</v>
      </c>
      <c r="AG80" s="96">
        <f t="shared" si="123"/>
        <v>0</v>
      </c>
      <c r="AH80" s="96">
        <f t="shared" si="123"/>
        <v>-609602</v>
      </c>
      <c r="AI80" s="96">
        <f t="shared" si="123"/>
        <v>-83729</v>
      </c>
      <c r="AJ80" s="96">
        <f t="shared" si="123"/>
        <v>0</v>
      </c>
      <c r="AK80" s="96">
        <f t="shared" si="123"/>
        <v>0</v>
      </c>
      <c r="AL80" s="96">
        <f t="shared" si="123"/>
        <v>0</v>
      </c>
      <c r="AM80" s="96">
        <f t="shared" si="123"/>
        <v>0</v>
      </c>
      <c r="AN80" s="96">
        <f t="shared" si="123"/>
        <v>-3526</v>
      </c>
      <c r="AO80" s="96">
        <f t="shared" si="123"/>
        <v>0</v>
      </c>
      <c r="AP80" s="96">
        <f t="shared" si="123"/>
        <v>130593</v>
      </c>
      <c r="AQ80" s="96">
        <f t="shared" si="123"/>
        <v>0</v>
      </c>
      <c r="AR80" s="96">
        <f t="shared" si="123"/>
        <v>0</v>
      </c>
      <c r="AS80" s="96">
        <f t="shared" si="123"/>
        <v>0</v>
      </c>
      <c r="AT80" s="96">
        <f t="shared" si="123"/>
        <v>0</v>
      </c>
      <c r="AU80" s="96">
        <f t="shared" si="123"/>
        <v>71785</v>
      </c>
      <c r="AV80" s="96">
        <f t="shared" si="123"/>
        <v>480053</v>
      </c>
      <c r="AW80" s="96">
        <f t="shared" si="123"/>
        <v>-1050000</v>
      </c>
      <c r="AX80" s="96">
        <f t="shared" si="123"/>
        <v>8255</v>
      </c>
      <c r="AY80" s="96">
        <f t="shared" si="123"/>
        <v>32286</v>
      </c>
      <c r="AZ80" s="96">
        <f t="shared" si="123"/>
        <v>281977</v>
      </c>
      <c r="BA80" s="96">
        <f t="shared" si="123"/>
        <v>741709</v>
      </c>
      <c r="BB80" s="101"/>
      <c r="BC80" s="976"/>
      <c r="CX80" s="963"/>
    </row>
    <row r="81" spans="1:102">
      <c r="A81" s="78">
        <v>74</v>
      </c>
      <c r="B81" s="80" t="s">
        <v>816</v>
      </c>
      <c r="C81" s="96">
        <f>SUM(D81:BA81)</f>
        <v>-1105653.6199893111</v>
      </c>
      <c r="D81" s="93">
        <f>'Adjustments - restating'!D80+'Adjustments - Pro Forma'!D82</f>
        <v>0</v>
      </c>
      <c r="E81" s="93">
        <f>'Adjustments - restating'!E80+'Adjustments - Pro Forma'!E82</f>
        <v>0</v>
      </c>
      <c r="F81" s="93">
        <f>'Adjustments - restating'!F80+'Adjustments - Pro Forma'!F82</f>
        <v>0</v>
      </c>
      <c r="G81" s="93">
        <f>'Adjustments - restating'!G80+'Adjustments - Pro Forma'!G82</f>
        <v>0</v>
      </c>
      <c r="H81" s="93">
        <f>'Adjustments - restating'!H80+'Adjustments - Pro Forma'!H82</f>
        <v>0</v>
      </c>
      <c r="I81" s="93">
        <f>'Adjustments - restating'!I80+'Adjustments - Pro Forma'!I82</f>
        <v>0</v>
      </c>
      <c r="J81" s="93">
        <f>'Adjustments - restating'!J80+'Adjustments - Pro Forma'!J82</f>
        <v>0</v>
      </c>
      <c r="K81" s="93">
        <f>'Adjustments - restating'!K80+'Adjustments - Pro Forma'!K82</f>
        <v>0</v>
      </c>
      <c r="L81" s="93">
        <f>'Adjustments - restating'!L80+'Adjustments - Pro Forma'!L82</f>
        <v>0</v>
      </c>
      <c r="M81" s="93">
        <f>'Adjustments - restating'!M80+'Adjustments - Pro Forma'!M82</f>
        <v>0</v>
      </c>
      <c r="N81" s="93">
        <f>'Adjustments - restating'!N80+'Adjustments - Pro Forma'!N82</f>
        <v>0</v>
      </c>
      <c r="O81" s="93">
        <f>'Adjustments - restating'!O80+'Adjustments - Pro Forma'!O82</f>
        <v>0</v>
      </c>
      <c r="P81" s="93">
        <f>'Adjustments - restating'!P80+'Adjustments - Pro Forma'!P82</f>
        <v>0</v>
      </c>
      <c r="Q81" s="93">
        <f>'Adjustments - restating'!Q80+'Adjustments - Pro Forma'!Q82</f>
        <v>0</v>
      </c>
      <c r="R81" s="93">
        <f>'Adjustments - restating'!R80+'Adjustments - Pro Forma'!R82</f>
        <v>0</v>
      </c>
      <c r="S81" s="93">
        <f>'Adjustments - restating'!S80+'Adjustments - Pro Forma'!S82</f>
        <v>0</v>
      </c>
      <c r="T81" s="93">
        <f>'Adjustments - restating'!T80+'Adjustments - Pro Forma'!T82</f>
        <v>0</v>
      </c>
      <c r="U81" s="93">
        <f>'Adjustments - restating'!U80+'Adjustments - Pro Forma'!U82</f>
        <v>0</v>
      </c>
      <c r="V81" s="93">
        <f>'Adjustments - restating'!V80+'Adjustments - Pro Forma'!V82</f>
        <v>0</v>
      </c>
      <c r="W81" s="93">
        <f>'Adjustments - restating'!W80+'Adjustments - Pro Forma'!W82</f>
        <v>0</v>
      </c>
      <c r="X81" s="93">
        <f>'Adjustments - restating'!X80+'Adjustments - Pro Forma'!X82</f>
        <v>0</v>
      </c>
      <c r="Y81" s="93">
        <f>'Adjustments - restating'!Y80+'Adjustments - Pro Forma'!Y82</f>
        <v>0</v>
      </c>
      <c r="Z81" s="93">
        <f>'Adjustments - restating'!Z80+'Adjustments - Pro Forma'!Z82</f>
        <v>0</v>
      </c>
      <c r="AA81" s="93">
        <f>'Adjustments - restating'!AA80+'Adjustments - Pro Forma'!AA82</f>
        <v>0</v>
      </c>
      <c r="AB81" s="93">
        <f>'Adjustments - restating'!AB80+'Adjustments - Pro Forma'!AB82</f>
        <v>0</v>
      </c>
      <c r="AC81" s="93">
        <f>'Adjustments - restating'!AC80+'Adjustments - Pro Forma'!AC82</f>
        <v>0</v>
      </c>
      <c r="AD81" s="93">
        <f>'Adjustments - restating'!AD80+'Adjustments - Pro Forma'!AD82</f>
        <v>0</v>
      </c>
      <c r="AE81" s="93">
        <f>'Adjustments - restating'!AE80+'Adjustments - Pro Forma'!AE82</f>
        <v>0</v>
      </c>
      <c r="AF81" s="93">
        <f>'Adjustments - restating'!AF80+'Adjustments - Pro Forma'!AF82</f>
        <v>-1205929.1565510761</v>
      </c>
      <c r="AG81" s="96">
        <f>'Adjustments - restating'!AG80+'Adjustments - Pro Forma'!AG82</f>
        <v>0</v>
      </c>
      <c r="AH81" s="93">
        <f>'Adjustments - restating'!AH80+'Adjustments - Pro Forma'!AH82</f>
        <v>0</v>
      </c>
      <c r="AI81" s="93">
        <f>'Adjustments - restating'!AI80+'Adjustments - Pro Forma'!AI82</f>
        <v>0</v>
      </c>
      <c r="AJ81" s="93">
        <f>'Adjustments - restating'!AJ80+'Adjustments - Pro Forma'!AJ82</f>
        <v>0</v>
      </c>
      <c r="AK81" s="93">
        <f>'Adjustments - restating'!AK80+'Adjustments - Pro Forma'!AK82</f>
        <v>0</v>
      </c>
      <c r="AL81" s="93">
        <f>'Adjustments - restating'!AL80+'Adjustments - Pro Forma'!AL82</f>
        <v>0</v>
      </c>
      <c r="AM81" s="93">
        <f>'Adjustments - restating'!AM80+'Adjustments - Pro Forma'!AM82</f>
        <v>0</v>
      </c>
      <c r="AN81" s="93">
        <f>'Adjustments - restating'!AN80+'Adjustments - Pro Forma'!AN82</f>
        <v>0</v>
      </c>
      <c r="AO81" s="93">
        <f>'Adjustments - restating'!AO80+'Adjustments - Pro Forma'!AO82</f>
        <v>0</v>
      </c>
      <c r="AP81" s="93">
        <f>'Adjustments - restating'!AP80+'Adjustments - Pro Forma'!AP82</f>
        <v>0</v>
      </c>
      <c r="AQ81" s="93">
        <f>'Adjustments - restating'!AQ80+'Adjustments - Pro Forma'!AQ82</f>
        <v>0</v>
      </c>
      <c r="AR81" s="93">
        <f>'Adjustments - restating'!AR80+'Adjustments - Pro Forma'!AR82</f>
        <v>0</v>
      </c>
      <c r="AS81" s="96">
        <f>'Adjustments - restating'!AS80+'Adjustments - Pro Forma'!AS82</f>
        <v>0</v>
      </c>
      <c r="AT81" s="93">
        <f>'Adjustments - restating'!AT80+'Adjustments - Pro Forma'!AT82</f>
        <v>0</v>
      </c>
      <c r="AU81" s="93">
        <f>'Adjustments - restating'!AU80+'Adjustments - Pro Forma'!AU82</f>
        <v>0</v>
      </c>
      <c r="AV81" s="93">
        <f>'Adjustments - restating'!AV80+'Adjustments - Pro Forma'!AV82</f>
        <v>0</v>
      </c>
      <c r="AW81" s="93">
        <f>'Adjustments - restating'!AW80+'Adjustments - Pro Forma'!AW82</f>
        <v>0</v>
      </c>
      <c r="AX81" s="93">
        <f>'Adjustments - restating'!AX80+'Adjustments - Pro Forma'!AX82</f>
        <v>0</v>
      </c>
      <c r="AY81" s="93">
        <f>'Adjustments - restating'!AY80+'Adjustments - Pro Forma'!AY82</f>
        <v>0</v>
      </c>
      <c r="AZ81" s="93">
        <f>'Adjustments - restating'!AZ80+'Adjustments - Pro Forma'!AZ82</f>
        <v>0</v>
      </c>
      <c r="BA81" s="93">
        <f>'Adjustments - restating'!BA80+'Adjustments - Pro Forma'!BA82</f>
        <v>100275.5365617651</v>
      </c>
      <c r="BB81" s="101"/>
      <c r="BC81" s="976"/>
      <c r="CX81" s="963"/>
    </row>
    <row r="82" spans="1:102" ht="19.5" thickBot="1">
      <c r="A82" s="78">
        <v>75</v>
      </c>
      <c r="B82" s="80" t="s">
        <v>79</v>
      </c>
      <c r="C82" s="103">
        <f>SUM(C80:C81)</f>
        <v>3653124.3800106887</v>
      </c>
      <c r="D82" s="103">
        <f>D79*'Adjustments - Pro Forma'!$F$69+D80</f>
        <v>2224240.0999999996</v>
      </c>
      <c r="E82" s="103">
        <f>E79*'Adjustments - Pro Forma'!$F$69+E80</f>
        <v>5780037.5999999996</v>
      </c>
      <c r="F82" s="103">
        <f>F79*'Adjustments - Pro Forma'!$F$69+F80</f>
        <v>23228435.649999999</v>
      </c>
      <c r="G82" s="103">
        <f>G79*'Adjustments - Pro Forma'!$F$69+G80</f>
        <v>-144959.64751778371</v>
      </c>
      <c r="H82" s="103">
        <f>H79*'Adjustments - Pro Forma'!$F$69+H80</f>
        <v>-5763703.6410583174</v>
      </c>
      <c r="I82" s="103">
        <f>I79*'Adjustments - Pro Forma'!$F$69+I80</f>
        <v>120887.6</v>
      </c>
      <c r="J82" s="103">
        <f>J79*'Adjustments - Pro Forma'!$F$69+J80</f>
        <v>705301.74886430614</v>
      </c>
      <c r="K82" s="103">
        <f>K79*'Adjustments - Pro Forma'!$F$69+K80</f>
        <v>96567.730694940808</v>
      </c>
      <c r="L82" s="103">
        <f>L79*'Adjustments - Pro Forma'!$F$69+L80</f>
        <v>356899.83552212355</v>
      </c>
      <c r="M82" s="103">
        <f>M79*'Adjustments - Pro Forma'!$F$69+M80</f>
        <v>0</v>
      </c>
      <c r="N82" s="103">
        <f>N79*'Adjustments - Pro Forma'!$F$69+N80</f>
        <v>335187.65000000002</v>
      </c>
      <c r="O82" s="103">
        <f>O79*'Adjustments - Pro Forma'!$F$69+O80</f>
        <v>-65925.821075264146</v>
      </c>
      <c r="P82" s="103">
        <f>P79*'Adjustments - Pro Forma'!$F$69+P80</f>
        <v>-709601.6</v>
      </c>
      <c r="Q82" s="103">
        <f>Q79*'Adjustments - Pro Forma'!$F$69+Q80</f>
        <v>-1428129.7751340943</v>
      </c>
      <c r="R82" s="103">
        <f>R79*'Adjustments - Pro Forma'!$F$69+R80</f>
        <v>-2568.1322320921172</v>
      </c>
      <c r="S82" s="103">
        <f>S79*'Adjustments - Pro Forma'!$F$69+S80</f>
        <v>-243468.45602541964</v>
      </c>
      <c r="T82" s="103">
        <f>T79*'Adjustments - Pro Forma'!$F$69+T80</f>
        <v>10089.623575279409</v>
      </c>
      <c r="U82" s="103">
        <f>U79*'Adjustments - Pro Forma'!$F$69+U80</f>
        <v>817072.43132661143</v>
      </c>
      <c r="V82" s="103">
        <f>V79*'Adjustments - Pro Forma'!$F$69+V80</f>
        <v>-30481.890134009947</v>
      </c>
      <c r="W82" s="103">
        <f>W79*'Adjustments - Pro Forma'!$F$69+W80</f>
        <v>6182.37032083128</v>
      </c>
      <c r="X82" s="103">
        <f>X79*'Adjustments - Pro Forma'!$F$69+X80</f>
        <v>317141.9708082173</v>
      </c>
      <c r="Y82" s="103">
        <f>Y79*'Adjustments - Pro Forma'!$F$69+Y80</f>
        <v>1140857.7719198186</v>
      </c>
      <c r="Z82" s="103">
        <f>Z79*'Adjustments - Pro Forma'!$F$69+Z80</f>
        <v>-10880951.741474092</v>
      </c>
      <c r="AA82" s="103">
        <f>AA79*'Adjustments - Pro Forma'!$F$69+AA80</f>
        <v>770375.78703921696</v>
      </c>
      <c r="AB82" s="103">
        <f>AB79*'Adjustments - Pro Forma'!$F$69+AB80</f>
        <v>-6141958.0999999996</v>
      </c>
      <c r="AC82" s="103">
        <f>AC79*'Adjustments - Pro Forma'!$F$69+AC80</f>
        <v>72659.983567367832</v>
      </c>
      <c r="AD82" s="103">
        <f>AD79*'Adjustments - Pro Forma'!$F$69+AD80</f>
        <v>-1864040.2543170587</v>
      </c>
      <c r="AE82" s="103">
        <f>AE79*'Adjustments - Pro Forma'!$F$69+AE80</f>
        <v>811806.14873294486</v>
      </c>
      <c r="AF82" s="103">
        <f>AF79*'Adjustments - Pro Forma'!$F$69+AF80</f>
        <v>0</v>
      </c>
      <c r="AG82" s="103">
        <f>AG79*'Adjustments - Pro Forma'!$F$69+AG80</f>
        <v>0</v>
      </c>
      <c r="AH82" s="103">
        <f>AH79*'Adjustments - Pro Forma'!$F$69+AH80</f>
        <v>-1219204.0610364997</v>
      </c>
      <c r="AI82" s="103">
        <f>AI79*'Adjustments - Pro Forma'!$F$69+AI80</f>
        <v>-167458.11016680888</v>
      </c>
      <c r="AJ82" s="103">
        <f>AJ79*'Adjustments - Pro Forma'!$F$69+AJ80</f>
        <v>0</v>
      </c>
      <c r="AK82" s="103">
        <f>AK79*'Adjustments - Pro Forma'!$F$69+AK80</f>
        <v>0</v>
      </c>
      <c r="AL82" s="103">
        <f>AL79*'Adjustments - Pro Forma'!$F$69+AL80</f>
        <v>0</v>
      </c>
      <c r="AM82" s="103">
        <f>AM79*'Adjustments - Pro Forma'!$F$69+AM80</f>
        <v>0</v>
      </c>
      <c r="AN82" s="103">
        <f>AN79*'Adjustments - Pro Forma'!$F$69+AN80</f>
        <v>-7051.9</v>
      </c>
      <c r="AO82" s="103">
        <f>AO79*'Adjustments - Pro Forma'!$F$69+AO80</f>
        <v>0</v>
      </c>
      <c r="AP82" s="103">
        <f>AP79*'Adjustments - Pro Forma'!$F$69+AP80</f>
        <v>261186.17844884977</v>
      </c>
      <c r="AQ82" s="103">
        <f>AQ79*'Adjustments - Pro Forma'!$F$69+AQ80</f>
        <v>0</v>
      </c>
      <c r="AR82" s="103">
        <f>AR79*'Adjustments - Pro Forma'!$F$69+AR80</f>
        <v>-0.15651999999954569</v>
      </c>
      <c r="AS82" s="103">
        <f>AS79*'Adjustments - Pro Forma'!$F$69+AS80</f>
        <v>0</v>
      </c>
      <c r="AT82" s="103">
        <f>AT79*'Adjustments - Pro Forma'!$F$69+AT80</f>
        <v>0</v>
      </c>
      <c r="AU82" s="103">
        <f>AU79*'Adjustments - Pro Forma'!$F$69+AU80</f>
        <v>143569.74934610655</v>
      </c>
      <c r="AV82" s="103">
        <f>AV79*'Adjustments - Pro Forma'!$F$69+AV80</f>
        <v>960105.65032801649</v>
      </c>
      <c r="AW82" s="103">
        <f>AW79*'Adjustments - Pro Forma'!$F$69+AW80</f>
        <v>-2100000.3499999996</v>
      </c>
      <c r="AX82" s="103">
        <f>AX79*'Adjustments - Pro Forma'!$F$69+AX80</f>
        <v>16509.960609135625</v>
      </c>
      <c r="AY82" s="103">
        <f>AY79*'Adjustments - Pro Forma'!$F$69+AY80</f>
        <v>64572.45</v>
      </c>
      <c r="AZ82" s="103">
        <f>AZ79*'Adjustments - Pro Forma'!$F$69+AZ80</f>
        <v>563954.30133919511</v>
      </c>
      <c r="BA82" s="103">
        <f>BA79*'Adjustments - Pro Forma'!$F$69+BA80+BA81</f>
        <v>1583693.7820590178</v>
      </c>
      <c r="BB82" s="101"/>
      <c r="BC82" s="976"/>
      <c r="CX82" s="963"/>
    </row>
    <row r="83" spans="1:102" ht="19.5" thickTop="1">
      <c r="B83" s="110"/>
      <c r="C83" s="94"/>
      <c r="D83" s="94"/>
      <c r="AE83" s="94"/>
      <c r="AZ83" s="976"/>
      <c r="BA83" s="976"/>
      <c r="BB83" s="976"/>
      <c r="BC83" s="976"/>
      <c r="CA83" s="977"/>
    </row>
    <row r="84" spans="1:102">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CA84" s="978"/>
    </row>
    <row r="85" spans="1:102">
      <c r="E85" s="979"/>
    </row>
    <row r="89" spans="1:102">
      <c r="H89" s="82"/>
      <c r="I89" s="82"/>
      <c r="J89" s="82"/>
    </row>
    <row r="90" spans="1:102">
      <c r="H90" s="82"/>
      <c r="I90" s="82"/>
      <c r="J90" s="82"/>
    </row>
    <row r="91" spans="1:102">
      <c r="H91" s="80"/>
      <c r="I91" s="80"/>
      <c r="J91" s="80"/>
    </row>
    <row r="92" spans="1:102">
      <c r="H92" s="980"/>
      <c r="I92" s="981"/>
      <c r="J92" s="981"/>
      <c r="K92" s="981"/>
      <c r="L92" s="981"/>
      <c r="M92" s="981"/>
      <c r="N92" s="981"/>
      <c r="O92" s="86"/>
      <c r="P92" s="86"/>
      <c r="Q92" s="86"/>
      <c r="R92" s="86"/>
      <c r="S92" s="86"/>
      <c r="T92" s="86"/>
      <c r="U92" s="86"/>
      <c r="V92" s="86"/>
      <c r="W92" s="86"/>
      <c r="X92" s="86"/>
      <c r="Z92" s="981"/>
      <c r="AA92" s="981"/>
      <c r="AB92" s="981"/>
      <c r="AC92" s="981"/>
      <c r="AD92" s="981"/>
      <c r="AE92" s="981"/>
      <c r="AF92" s="981"/>
      <c r="AG92" s="981"/>
      <c r="AH92" s="981"/>
      <c r="AI92" s="981"/>
      <c r="AJ92" s="981"/>
      <c r="AK92" s="981"/>
      <c r="AL92" s="981"/>
      <c r="AM92" s="981"/>
      <c r="AN92" s="86"/>
      <c r="AO92" s="86"/>
      <c r="AP92" s="86"/>
      <c r="AT92" s="86"/>
      <c r="AU92" s="86"/>
    </row>
    <row r="93" spans="1:102">
      <c r="H93" s="960"/>
      <c r="I93" s="960"/>
      <c r="J93" s="1202"/>
      <c r="K93" s="90"/>
      <c r="L93" s="90"/>
      <c r="M93" s="90"/>
      <c r="N93" s="90"/>
      <c r="O93" s="90"/>
      <c r="P93" s="90"/>
      <c r="Q93" s="90"/>
      <c r="R93" s="90"/>
      <c r="S93" s="90"/>
      <c r="T93" s="90"/>
      <c r="U93" s="90"/>
      <c r="V93" s="90"/>
      <c r="W93" s="90"/>
      <c r="X93" s="90"/>
      <c r="Z93" s="90"/>
      <c r="AA93" s="90"/>
      <c r="AB93" s="90"/>
      <c r="AC93" s="90"/>
      <c r="AD93" s="90"/>
      <c r="AE93" s="90"/>
      <c r="AF93" s="90"/>
      <c r="AG93" s="90"/>
      <c r="AH93" s="90"/>
      <c r="AI93" s="90"/>
      <c r="AJ93" s="90"/>
      <c r="AK93" s="90"/>
      <c r="AL93" s="90"/>
      <c r="AM93" s="90"/>
      <c r="AN93" s="90"/>
      <c r="AO93" s="90"/>
    </row>
    <row r="94" spans="1:102">
      <c r="H94" s="960"/>
      <c r="I94" s="960"/>
      <c r="J94" s="1202"/>
      <c r="K94" s="90"/>
      <c r="L94" s="90"/>
      <c r="M94" s="90"/>
      <c r="N94" s="90"/>
      <c r="O94" s="90"/>
      <c r="P94" s="90"/>
      <c r="Q94" s="90"/>
      <c r="R94" s="90"/>
      <c r="S94" s="90"/>
      <c r="T94" s="90"/>
      <c r="U94" s="90"/>
      <c r="V94" s="90"/>
      <c r="W94" s="90"/>
      <c r="X94" s="90"/>
      <c r="Z94" s="90"/>
      <c r="AA94" s="90"/>
      <c r="AB94" s="90"/>
      <c r="AC94" s="90"/>
      <c r="AD94" s="90"/>
      <c r="AE94" s="90"/>
      <c r="AF94" s="90"/>
      <c r="AG94" s="90"/>
      <c r="AH94" s="90"/>
      <c r="AI94" s="90"/>
      <c r="AJ94" s="90"/>
      <c r="AK94" s="90"/>
      <c r="AL94" s="90"/>
      <c r="AM94" s="90"/>
      <c r="AN94" s="90"/>
      <c r="AO94" s="90"/>
    </row>
    <row r="95" spans="1:102">
      <c r="B95" s="92"/>
      <c r="C95" s="962"/>
      <c r="D95" s="962"/>
      <c r="E95" s="962"/>
      <c r="F95" s="962"/>
      <c r="G95" s="962"/>
      <c r="H95" s="962"/>
      <c r="I95" s="962"/>
      <c r="J95" s="962"/>
      <c r="K95" s="962"/>
      <c r="L95" s="962"/>
      <c r="M95" s="962"/>
      <c r="N95" s="962"/>
      <c r="O95" s="962"/>
      <c r="P95" s="962"/>
      <c r="Q95" s="962"/>
      <c r="R95" s="962"/>
      <c r="S95" s="962"/>
      <c r="T95" s="962"/>
      <c r="U95" s="962"/>
      <c r="V95" s="962"/>
      <c r="W95" s="962"/>
      <c r="X95" s="962"/>
      <c r="Z95" s="962"/>
      <c r="AA95" s="962"/>
      <c r="AB95" s="962"/>
      <c r="AC95" s="962"/>
      <c r="AD95" s="962"/>
      <c r="AE95" s="962"/>
      <c r="AF95" s="962"/>
      <c r="AG95" s="962"/>
      <c r="AH95" s="962"/>
      <c r="AI95" s="962"/>
      <c r="AJ95" s="962"/>
      <c r="AK95" s="962"/>
      <c r="AL95" s="962"/>
      <c r="AM95" s="962"/>
      <c r="AN95" s="962"/>
      <c r="AO95" s="962"/>
      <c r="AP95" s="962"/>
      <c r="AT95" s="962"/>
      <c r="AU95" s="962"/>
    </row>
    <row r="96" spans="1:102">
      <c r="B96" s="80"/>
      <c r="C96" s="96"/>
      <c r="D96" s="962"/>
      <c r="E96" s="962"/>
      <c r="F96" s="962"/>
      <c r="G96" s="962"/>
      <c r="H96" s="962"/>
      <c r="I96" s="962"/>
      <c r="J96" s="962"/>
      <c r="K96" s="962"/>
      <c r="L96" s="962"/>
      <c r="M96" s="962"/>
      <c r="N96" s="962"/>
      <c r="O96" s="962"/>
      <c r="P96" s="962"/>
      <c r="Q96" s="962"/>
      <c r="R96" s="962"/>
      <c r="S96" s="962"/>
      <c r="T96" s="962"/>
      <c r="U96" s="962"/>
      <c r="V96" s="962"/>
      <c r="W96" s="962"/>
      <c r="X96" s="962"/>
      <c r="Z96" s="962"/>
      <c r="AA96" s="962"/>
      <c r="AB96" s="962"/>
      <c r="AC96" s="962"/>
      <c r="AD96" s="962"/>
      <c r="AE96" s="962"/>
      <c r="AF96" s="962"/>
      <c r="AG96" s="962"/>
      <c r="AH96" s="962"/>
      <c r="AI96" s="962"/>
      <c r="AJ96" s="962"/>
      <c r="AK96" s="962"/>
      <c r="AL96" s="962"/>
      <c r="AM96" s="962"/>
      <c r="AN96" s="962"/>
      <c r="AO96" s="962"/>
      <c r="AP96" s="962"/>
      <c r="AT96" s="962"/>
      <c r="AU96" s="962"/>
    </row>
  </sheetData>
  <mergeCells count="42">
    <mergeCell ref="BA5:BA6"/>
    <mergeCell ref="N5:N6"/>
    <mergeCell ref="O5:O6"/>
    <mergeCell ref="P5:P6"/>
    <mergeCell ref="Q5:Q6"/>
    <mergeCell ref="R5:R6"/>
    <mergeCell ref="AY5:AY6"/>
    <mergeCell ref="AW5:AW6"/>
    <mergeCell ref="T5:T6"/>
    <mergeCell ref="AN5:AN6"/>
    <mergeCell ref="AB5:AB6"/>
    <mergeCell ref="AA5:AA6"/>
    <mergeCell ref="AC5:AC6"/>
    <mergeCell ref="AF5:AF6"/>
    <mergeCell ref="AI5:AI6"/>
    <mergeCell ref="X5:X6"/>
    <mergeCell ref="AZ5:AZ6"/>
    <mergeCell ref="AX5:AX6"/>
    <mergeCell ref="AR5:AR6"/>
    <mergeCell ref="Y5:Y6"/>
    <mergeCell ref="AO5:AO6"/>
    <mergeCell ref="AQ5:AQ6"/>
    <mergeCell ref="AT5:AT6"/>
    <mergeCell ref="AU5:AU6"/>
    <mergeCell ref="AL5:AL6"/>
    <mergeCell ref="AJ5:AJ6"/>
    <mergeCell ref="AK5:AK6"/>
    <mergeCell ref="AM5:AM6"/>
    <mergeCell ref="Z5:Z6"/>
    <mergeCell ref="AV5:AV6"/>
    <mergeCell ref="AP5:AP6"/>
    <mergeCell ref="AS5:AS6"/>
    <mergeCell ref="V5:V6"/>
    <mergeCell ref="W5:W6"/>
    <mergeCell ref="AG5:AG6"/>
    <mergeCell ref="AH5:AH6"/>
    <mergeCell ref="F1:I1"/>
    <mergeCell ref="F2:I2"/>
    <mergeCell ref="K5:K6"/>
    <mergeCell ref="L5:L6"/>
    <mergeCell ref="M5:M6"/>
    <mergeCell ref="J5:J6"/>
  </mergeCells>
  <pageMargins left="0.75" right="0.75" top="1.25" bottom="1" header="0.5" footer="0.25"/>
  <pageSetup scale="41" fitToWidth="0" orientation="portrait" r:id="rId1"/>
  <headerFooter scaleWithDoc="0" alignWithMargins="0">
    <oddHeader>&amp;R&amp;"Times New Roman,Regular"PacifiCorp Docket UE-111190
Exhibit No. ___ (MDF-2)
Page &amp;P of &amp;N</oddHeader>
    <oddFooter>&amp;C&amp;P of &amp;N</oddFooter>
  </headerFooter>
  <ignoredErrors>
    <ignoredError sqref="D25 C77 C79 C6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96"/>
  <sheetViews>
    <sheetView tabSelected="1" zoomScale="75" zoomScaleNormal="75" workbookViewId="0">
      <pane xSplit="3" ySplit="6" topLeftCell="K55" activePane="bottomRight" state="frozen"/>
      <selection activeCell="D9" sqref="D9"/>
      <selection pane="topRight" activeCell="D9" sqref="D9"/>
      <selection pane="bottomLeft" activeCell="D9" sqref="D9"/>
      <selection pane="bottomRight" activeCell="D9" sqref="D9"/>
    </sheetView>
  </sheetViews>
  <sheetFormatPr defaultColWidth="9.140625" defaultRowHeight="17.25"/>
  <cols>
    <col min="1" max="1" width="4" style="909" bestFit="1" customWidth="1"/>
    <col min="2" max="2" width="36.140625" style="909" customWidth="1"/>
    <col min="3" max="3" width="27.140625" style="909" bestFit="1" customWidth="1"/>
    <col min="4" max="4" width="18.7109375" style="909" bestFit="1" customWidth="1"/>
    <col min="5" max="5" width="16.140625" style="909" bestFit="1" customWidth="1"/>
    <col min="6" max="6" width="18.140625" style="909" bestFit="1" customWidth="1"/>
    <col min="7" max="7" width="20.7109375" style="909" bestFit="1" customWidth="1"/>
    <col min="8" max="8" width="18.85546875" style="909" customWidth="1"/>
    <col min="9" max="10" width="19.7109375" style="909" customWidth="1"/>
    <col min="11" max="11" width="25.5703125" style="909" customWidth="1"/>
    <col min="12" max="12" width="23" style="909" customWidth="1"/>
    <col min="13" max="13" width="25" style="909" bestFit="1" customWidth="1"/>
    <col min="14" max="14" width="27" style="909" bestFit="1" customWidth="1"/>
    <col min="15" max="15" width="33.5703125" style="909" bestFit="1" customWidth="1"/>
    <col min="16" max="16" width="35.28515625" style="909" bestFit="1" customWidth="1"/>
    <col min="17" max="17" width="40.7109375" style="909" bestFit="1" customWidth="1"/>
    <col min="18" max="18" width="35.5703125" style="909" bestFit="1" customWidth="1"/>
    <col min="19" max="21" width="35.5703125" style="909" customWidth="1"/>
    <col min="22" max="22" width="30.85546875" style="909" customWidth="1"/>
    <col min="23" max="24" width="31.140625" style="909" customWidth="1"/>
    <col min="25" max="25" width="36.140625" style="909" bestFit="1" customWidth="1"/>
    <col min="26" max="26" width="27" style="909" customWidth="1"/>
    <col min="27" max="27" width="23" style="909" bestFit="1" customWidth="1"/>
    <col min="28" max="28" width="34.7109375" style="909" bestFit="1" customWidth="1"/>
    <col min="29" max="29" width="30.7109375" style="909" bestFit="1" customWidth="1"/>
    <col min="30" max="30" width="24.140625" style="909" bestFit="1" customWidth="1"/>
    <col min="31" max="31" width="15.85546875" style="909" bestFit="1" customWidth="1"/>
    <col min="32" max="32" width="22.42578125" style="909" customWidth="1"/>
    <col min="33" max="33" width="17.28515625" style="909" bestFit="1" customWidth="1"/>
    <col min="34" max="34" width="13.85546875" style="909" bestFit="1" customWidth="1"/>
    <col min="35" max="35" width="27.140625" style="909" customWidth="1"/>
    <col min="36" max="36" width="21" style="909" bestFit="1" customWidth="1"/>
    <col min="37" max="37" width="24" style="909" customWidth="1"/>
    <col min="38" max="38" width="26.42578125" style="909" customWidth="1"/>
    <col min="39" max="39" width="25.5703125" style="909" customWidth="1"/>
    <col min="40" max="40" width="18.7109375" style="909" bestFit="1" customWidth="1"/>
    <col min="41" max="41" width="21.85546875" style="909" bestFit="1" customWidth="1"/>
    <col min="42" max="42" width="36.140625" style="909" bestFit="1" customWidth="1"/>
    <col min="43" max="43" width="27.28515625" style="909" bestFit="1" customWidth="1"/>
    <col min="44" max="44" width="27.28515625" style="909" customWidth="1"/>
    <col min="45" max="45" width="33.5703125" style="909" bestFit="1" customWidth="1"/>
    <col min="46" max="46" width="22.140625" style="909" bestFit="1" customWidth="1"/>
    <col min="47" max="47" width="24.140625" style="909" customWidth="1"/>
    <col min="48" max="48" width="21" style="909" bestFit="1" customWidth="1"/>
    <col min="49" max="49" width="21" style="909" customWidth="1"/>
    <col min="50" max="50" width="26.140625" style="909" customWidth="1"/>
    <col min="51" max="51" width="22.7109375" style="909" bestFit="1" customWidth="1"/>
    <col min="52" max="54" width="19.42578125" style="912" customWidth="1"/>
    <col min="55" max="55" width="16.7109375" style="909" bestFit="1" customWidth="1"/>
    <col min="56" max="56" width="24.5703125" style="909" bestFit="1" customWidth="1"/>
    <col min="57" max="57" width="12.5703125" style="909" bestFit="1" customWidth="1"/>
    <col min="58" max="58" width="13.28515625" style="909" bestFit="1" customWidth="1"/>
    <col min="59" max="59" width="12" style="909" bestFit="1" customWidth="1"/>
    <col min="60" max="60" width="11.42578125" style="909" bestFit="1" customWidth="1"/>
    <col min="61" max="61" width="9.85546875" style="909" bestFit="1" customWidth="1"/>
    <col min="62" max="62" width="14.42578125" style="909" bestFit="1" customWidth="1"/>
    <col min="63" max="63" width="16.5703125" style="909" customWidth="1"/>
    <col min="64" max="64" width="15.7109375" style="909" customWidth="1"/>
    <col min="65" max="65" width="17.42578125" style="909" customWidth="1"/>
    <col min="66" max="67" width="17.28515625" style="909" customWidth="1"/>
    <col min="68" max="68" width="16.7109375" style="909" customWidth="1"/>
    <col min="69" max="69" width="18.42578125" style="909" customWidth="1"/>
    <col min="70" max="70" width="18" style="909" customWidth="1"/>
    <col min="71" max="71" width="19.42578125" style="909" customWidth="1"/>
    <col min="72" max="72" width="15.85546875" style="909" customWidth="1"/>
    <col min="73" max="73" width="18.140625" style="909" customWidth="1"/>
    <col min="74" max="74" width="16.7109375" style="909" customWidth="1"/>
    <col min="75" max="75" width="11.5703125" style="909" customWidth="1"/>
    <col min="76" max="76" width="15.7109375" style="909" customWidth="1"/>
    <col min="77" max="77" width="11" style="909" bestFit="1" customWidth="1"/>
    <col min="78" max="78" width="22.42578125" style="909" customWidth="1"/>
    <col min="79" max="79" width="13.7109375" style="909" bestFit="1" customWidth="1"/>
    <col min="80" max="80" width="16.28515625" style="909" customWidth="1"/>
    <col min="81" max="81" width="15" style="909" customWidth="1"/>
    <col min="82" max="82" width="12.85546875" style="909" bestFit="1" customWidth="1"/>
    <col min="83" max="83" width="14" style="909" bestFit="1" customWidth="1"/>
    <col min="84" max="84" width="14.140625" style="909" customWidth="1"/>
    <col min="85" max="85" width="17.5703125" style="909" customWidth="1"/>
    <col min="86" max="86" width="13.140625" style="909" customWidth="1"/>
    <col min="87" max="87" width="20.85546875" style="909" customWidth="1"/>
    <col min="88" max="88" width="16.5703125" style="909" bestFit="1" customWidth="1"/>
    <col min="89" max="89" width="14.42578125" style="909" bestFit="1" customWidth="1"/>
    <col min="90" max="90" width="17.140625" style="909" bestFit="1" customWidth="1"/>
    <col min="91" max="91" width="19.42578125" style="909" customWidth="1"/>
    <col min="92" max="92" width="21.42578125" style="909" customWidth="1"/>
    <col min="93" max="93" width="16.28515625" style="909" bestFit="1" customWidth="1"/>
    <col min="94" max="94" width="16.5703125" style="909" bestFit="1" customWidth="1"/>
    <col min="95" max="95" width="16.140625" style="909" bestFit="1" customWidth="1"/>
    <col min="96" max="96" width="16.140625" style="909" customWidth="1"/>
    <col min="97" max="97" width="21.28515625" style="909" customWidth="1"/>
    <col min="98" max="98" width="20" style="909" bestFit="1" customWidth="1"/>
    <col min="99" max="99" width="17.140625" style="909" bestFit="1" customWidth="1"/>
    <col min="100" max="100" width="12.85546875" style="909" bestFit="1" customWidth="1"/>
    <col min="101" max="101" width="12.5703125" style="909" bestFit="1" customWidth="1"/>
    <col min="102" max="102" width="12" style="909" bestFit="1" customWidth="1"/>
    <col min="103" max="16384" width="9.140625" style="909"/>
  </cols>
  <sheetData>
    <row r="1" spans="1:102">
      <c r="B1" s="910" t="s">
        <v>131</v>
      </c>
      <c r="C1" s="911"/>
      <c r="E1" s="911"/>
      <c r="F1" s="2169"/>
      <c r="G1" s="2169"/>
      <c r="H1" s="2169"/>
      <c r="I1" s="2169"/>
      <c r="J1" s="1203"/>
    </row>
    <row r="2" spans="1:102">
      <c r="B2" s="913" t="s">
        <v>2</v>
      </c>
      <c r="C2" s="911"/>
      <c r="D2" s="914"/>
      <c r="E2" s="911"/>
      <c r="F2" s="2169"/>
      <c r="G2" s="2169"/>
      <c r="H2" s="2169"/>
      <c r="I2" s="2169"/>
      <c r="J2" s="1203"/>
    </row>
    <row r="3" spans="1:102" ht="9" customHeight="1">
      <c r="B3" s="911"/>
      <c r="C3" s="911"/>
      <c r="D3" s="914"/>
      <c r="E3" s="911"/>
      <c r="G3" s="913"/>
      <c r="H3" s="913"/>
      <c r="I3" s="913"/>
      <c r="J3" s="913"/>
    </row>
    <row r="4" spans="1:102" s="915" customFormat="1">
      <c r="B4" s="916"/>
      <c r="C4" s="2045" t="s">
        <v>615</v>
      </c>
      <c r="D4" s="917">
        <v>3.1</v>
      </c>
      <c r="E4" s="917">
        <v>3.2</v>
      </c>
      <c r="F4" s="917">
        <v>3.3</v>
      </c>
      <c r="G4" s="917">
        <v>3.4</v>
      </c>
      <c r="H4" s="917">
        <v>3.5</v>
      </c>
      <c r="I4" s="918">
        <v>3.6</v>
      </c>
      <c r="J4" s="918">
        <v>3.7</v>
      </c>
      <c r="K4" s="918">
        <v>4.0999999999999996</v>
      </c>
      <c r="L4" s="918">
        <v>4.2</v>
      </c>
      <c r="M4" s="918">
        <v>4.3</v>
      </c>
      <c r="N4" s="918">
        <v>4.4000000000000004</v>
      </c>
      <c r="O4" s="918">
        <v>4.5</v>
      </c>
      <c r="P4" s="918">
        <v>4.5999999999999996</v>
      </c>
      <c r="Q4" s="918">
        <v>4.7</v>
      </c>
      <c r="R4" s="918">
        <v>4.8</v>
      </c>
      <c r="S4" s="918">
        <v>4.9000000000000004</v>
      </c>
      <c r="T4" s="919">
        <v>4.0999999999999996</v>
      </c>
      <c r="U4" s="919">
        <v>4.1100000000000003</v>
      </c>
      <c r="V4" s="919">
        <v>4.12</v>
      </c>
      <c r="W4" s="919">
        <v>4.13</v>
      </c>
      <c r="X4" s="919">
        <v>4.1399999999999997</v>
      </c>
      <c r="Y4" s="918">
        <v>5.0999999999999996</v>
      </c>
      <c r="Z4" s="918" t="s">
        <v>781</v>
      </c>
      <c r="AA4" s="918">
        <v>5.2</v>
      </c>
      <c r="AB4" s="918">
        <v>5.3</v>
      </c>
      <c r="AC4" s="918">
        <v>5.4</v>
      </c>
      <c r="AD4" s="918">
        <v>6.1</v>
      </c>
      <c r="AE4" s="918">
        <v>7.1</v>
      </c>
      <c r="AF4" s="918">
        <v>7.2</v>
      </c>
      <c r="AG4" s="918">
        <v>7.3</v>
      </c>
      <c r="AH4" s="918">
        <v>7.4</v>
      </c>
      <c r="AI4" s="918">
        <v>7.5</v>
      </c>
      <c r="AJ4" s="918">
        <v>7.6</v>
      </c>
      <c r="AK4" s="918" t="s">
        <v>939</v>
      </c>
      <c r="AL4" s="918">
        <v>7.7</v>
      </c>
      <c r="AM4" s="918">
        <v>7.8</v>
      </c>
      <c r="AN4" s="918">
        <v>8.1</v>
      </c>
      <c r="AO4" s="918">
        <v>8.1999999999999993</v>
      </c>
      <c r="AP4" s="918">
        <v>8.3000000000000007</v>
      </c>
      <c r="AQ4" s="918">
        <v>8.4</v>
      </c>
      <c r="AR4" s="918">
        <v>8.5</v>
      </c>
      <c r="AS4" s="918">
        <v>8.6</v>
      </c>
      <c r="AT4" s="918" t="s">
        <v>783</v>
      </c>
      <c r="AU4" s="1165" t="s">
        <v>594</v>
      </c>
      <c r="AV4" s="918">
        <v>8.6999999999999993</v>
      </c>
      <c r="AW4" s="918">
        <v>8.8000000000000007</v>
      </c>
      <c r="AX4" s="918">
        <v>8.9</v>
      </c>
      <c r="AY4" s="919">
        <v>8.1</v>
      </c>
      <c r="AZ4" s="920">
        <v>9.1</v>
      </c>
      <c r="BA4" s="920" t="s">
        <v>968</v>
      </c>
      <c r="BB4" s="920"/>
    </row>
    <row r="5" spans="1:102" ht="15.75" customHeight="1">
      <c r="B5" s="911"/>
      <c r="C5" s="921"/>
      <c r="D5" s="922" t="s">
        <v>179</v>
      </c>
      <c r="E5" s="922" t="s">
        <v>7</v>
      </c>
      <c r="F5" s="922" t="s">
        <v>221</v>
      </c>
      <c r="G5" s="922" t="s">
        <v>621</v>
      </c>
      <c r="H5" s="2167" t="s">
        <v>817</v>
      </c>
      <c r="I5" s="2165" t="s">
        <v>243</v>
      </c>
      <c r="J5" s="2165" t="s">
        <v>946</v>
      </c>
      <c r="K5" s="2165" t="s">
        <v>623</v>
      </c>
      <c r="L5" s="2165" t="s">
        <v>611</v>
      </c>
      <c r="M5" s="2165" t="s">
        <v>622</v>
      </c>
      <c r="N5" s="2165" t="s">
        <v>534</v>
      </c>
      <c r="O5" s="2165" t="s">
        <v>239</v>
      </c>
      <c r="P5" s="2165" t="s">
        <v>795</v>
      </c>
      <c r="Q5" s="921" t="s">
        <v>796</v>
      </c>
      <c r="R5" s="2165" t="s">
        <v>697</v>
      </c>
      <c r="S5" s="1156" t="s">
        <v>777</v>
      </c>
      <c r="T5" s="1156" t="s">
        <v>799</v>
      </c>
      <c r="U5" s="1156" t="s">
        <v>800</v>
      </c>
      <c r="V5" s="2165" t="s">
        <v>515</v>
      </c>
      <c r="W5" s="2165" t="s">
        <v>935</v>
      </c>
      <c r="X5" s="2165" t="s">
        <v>988</v>
      </c>
      <c r="Y5" s="2167" t="s">
        <v>613</v>
      </c>
      <c r="Z5" s="2167" t="s">
        <v>947</v>
      </c>
      <c r="AA5" s="2167" t="s">
        <v>562</v>
      </c>
      <c r="AB5" s="2165" t="s">
        <v>560</v>
      </c>
      <c r="AC5" s="2165" t="s">
        <v>237</v>
      </c>
      <c r="AD5" s="921" t="s">
        <v>225</v>
      </c>
      <c r="AE5" s="921" t="s">
        <v>8</v>
      </c>
      <c r="AF5" s="2165" t="s">
        <v>235</v>
      </c>
      <c r="AG5" s="2165" t="s">
        <v>624</v>
      </c>
      <c r="AH5" s="2165" t="s">
        <v>803</v>
      </c>
      <c r="AI5" s="2165" t="s">
        <v>937</v>
      </c>
      <c r="AJ5" s="2165" t="s">
        <v>782</v>
      </c>
      <c r="AK5" s="2165" t="s">
        <v>831</v>
      </c>
      <c r="AL5" s="2165" t="s">
        <v>955</v>
      </c>
      <c r="AM5" s="2165" t="s">
        <v>573</v>
      </c>
      <c r="AN5" s="921" t="s">
        <v>804</v>
      </c>
      <c r="AO5" s="921" t="s">
        <v>9</v>
      </c>
      <c r="AP5" s="2165" t="s">
        <v>618</v>
      </c>
      <c r="AQ5" s="921" t="s">
        <v>226</v>
      </c>
      <c r="AR5" s="2165" t="s">
        <v>593</v>
      </c>
      <c r="AS5" s="2165" t="s">
        <v>388</v>
      </c>
      <c r="AT5" s="921" t="s">
        <v>56</v>
      </c>
      <c r="AU5" s="921" t="s">
        <v>56</v>
      </c>
      <c r="AV5" s="921" t="s">
        <v>227</v>
      </c>
      <c r="AW5" s="921" t="s">
        <v>807</v>
      </c>
      <c r="AX5" s="2165" t="s">
        <v>957</v>
      </c>
      <c r="AY5" s="2165" t="s">
        <v>940</v>
      </c>
      <c r="AZ5" s="2170" t="s">
        <v>959</v>
      </c>
      <c r="BA5" s="2170" t="s">
        <v>983</v>
      </c>
      <c r="BB5" s="923"/>
    </row>
    <row r="6" spans="1:102">
      <c r="B6" s="924"/>
      <c r="C6" s="925"/>
      <c r="D6" s="922" t="s">
        <v>11</v>
      </c>
      <c r="E6" s="922" t="s">
        <v>13</v>
      </c>
      <c r="F6" s="922" t="s">
        <v>12</v>
      </c>
      <c r="G6" s="922" t="s">
        <v>14</v>
      </c>
      <c r="H6" s="2161"/>
      <c r="I6" s="2161"/>
      <c r="J6" s="2161"/>
      <c r="K6" s="2165"/>
      <c r="L6" s="2165"/>
      <c r="M6" s="2166"/>
      <c r="N6" s="2166"/>
      <c r="O6" s="2166"/>
      <c r="P6" s="2166"/>
      <c r="Q6" s="921" t="s">
        <v>797</v>
      </c>
      <c r="R6" s="2165"/>
      <c r="S6" s="1156" t="s">
        <v>798</v>
      </c>
      <c r="T6" s="1156"/>
      <c r="U6" s="1156" t="s">
        <v>651</v>
      </c>
      <c r="V6" s="2161"/>
      <c r="W6" s="2168"/>
      <c r="X6" s="2168"/>
      <c r="Y6" s="2166"/>
      <c r="Z6" s="2166"/>
      <c r="AA6" s="2166"/>
      <c r="AB6" s="2166"/>
      <c r="AC6" s="2166"/>
      <c r="AD6" s="921" t="s">
        <v>228</v>
      </c>
      <c r="AE6" s="921" t="s">
        <v>15</v>
      </c>
      <c r="AF6" s="2166"/>
      <c r="AG6" s="2161"/>
      <c r="AH6" s="2161"/>
      <c r="AI6" s="2166"/>
      <c r="AJ6" s="2166"/>
      <c r="AK6" s="2166"/>
      <c r="AL6" s="2166"/>
      <c r="AM6" s="2166"/>
      <c r="AN6" s="921" t="s">
        <v>805</v>
      </c>
      <c r="AO6" s="921" t="s">
        <v>16</v>
      </c>
      <c r="AP6" s="2166"/>
      <c r="AQ6" s="921" t="s">
        <v>229</v>
      </c>
      <c r="AR6" s="2165"/>
      <c r="AS6" s="2166"/>
      <c r="AT6" s="921" t="s">
        <v>619</v>
      </c>
      <c r="AU6" s="921" t="s">
        <v>619</v>
      </c>
      <c r="AV6" s="921" t="s">
        <v>230</v>
      </c>
      <c r="AW6" s="921" t="s">
        <v>17</v>
      </c>
      <c r="AX6" s="2166"/>
      <c r="AY6" s="2161"/>
      <c r="AZ6" s="2161"/>
      <c r="BA6" s="2161"/>
      <c r="BB6" s="926"/>
    </row>
    <row r="7" spans="1:102">
      <c r="B7" s="924" t="s">
        <v>19</v>
      </c>
      <c r="C7" s="927"/>
      <c r="D7" s="928"/>
      <c r="E7" s="928"/>
      <c r="F7" s="928"/>
      <c r="G7" s="928"/>
      <c r="H7" s="928"/>
      <c r="I7" s="928"/>
      <c r="J7" s="928"/>
      <c r="K7" s="928"/>
      <c r="L7" s="928"/>
      <c r="M7" s="928"/>
      <c r="N7" s="928"/>
      <c r="O7" s="928"/>
      <c r="P7" s="928"/>
      <c r="Q7" s="928"/>
      <c r="R7" s="928"/>
      <c r="S7" s="928"/>
      <c r="T7" s="928"/>
      <c r="U7" s="928"/>
      <c r="V7" s="928"/>
      <c r="W7" s="928"/>
      <c r="X7" s="928"/>
      <c r="Y7" s="928"/>
      <c r="Z7" s="928"/>
      <c r="AD7" s="928"/>
      <c r="AE7" s="928"/>
      <c r="AF7" s="928"/>
      <c r="AG7" s="928"/>
      <c r="AH7" s="928"/>
      <c r="AI7" s="928"/>
      <c r="AJ7" s="928"/>
      <c r="AK7" s="928"/>
      <c r="AL7" s="928"/>
      <c r="AM7" s="928"/>
      <c r="AN7" s="928"/>
      <c r="AO7" s="928"/>
      <c r="AP7" s="928"/>
      <c r="AQ7" s="928"/>
      <c r="AR7" s="928"/>
      <c r="AS7" s="928"/>
      <c r="AT7" s="928"/>
      <c r="AU7" s="928"/>
      <c r="AV7" s="928"/>
      <c r="AW7" s="928"/>
      <c r="AX7" s="928"/>
      <c r="AZ7" s="909"/>
      <c r="BA7" s="909"/>
    </row>
    <row r="8" spans="1:102">
      <c r="A8" s="909">
        <v>1</v>
      </c>
      <c r="B8" s="911" t="s">
        <v>20</v>
      </c>
      <c r="C8" s="929">
        <f>SUM(D8:BA8)</f>
        <v>13370310</v>
      </c>
      <c r="D8" s="928">
        <f>'Adj 3.1 Temp Norm'!F12</f>
        <v>3177486</v>
      </c>
      <c r="E8" s="928">
        <f>'Adj 3.2 Rev Normalizing'!I15</f>
        <v>10192824</v>
      </c>
      <c r="F8" s="928">
        <v>0</v>
      </c>
      <c r="G8" s="928">
        <v>0</v>
      </c>
      <c r="H8" s="928">
        <v>0</v>
      </c>
      <c r="I8" s="928">
        <v>0</v>
      </c>
      <c r="J8" s="928">
        <v>0</v>
      </c>
      <c r="K8" s="928">
        <v>0</v>
      </c>
      <c r="L8" s="928">
        <v>0</v>
      </c>
      <c r="M8" s="928">
        <v>0</v>
      </c>
      <c r="N8" s="928">
        <v>0</v>
      </c>
      <c r="O8" s="928">
        <v>0</v>
      </c>
      <c r="P8" s="928">
        <v>0</v>
      </c>
      <c r="Q8" s="928">
        <v>0</v>
      </c>
      <c r="R8" s="928">
        <v>0</v>
      </c>
      <c r="S8" s="928">
        <v>0</v>
      </c>
      <c r="T8" s="928">
        <v>0</v>
      </c>
      <c r="U8" s="928">
        <v>0</v>
      </c>
      <c r="V8" s="928">
        <v>0</v>
      </c>
      <c r="W8" s="928">
        <v>0</v>
      </c>
      <c r="X8" s="928">
        <v>0</v>
      </c>
      <c r="Y8" s="928">
        <v>0</v>
      </c>
      <c r="Z8" s="928">
        <v>0</v>
      </c>
      <c r="AA8" s="928">
        <v>0</v>
      </c>
      <c r="AB8" s="928">
        <v>0</v>
      </c>
      <c r="AC8" s="928">
        <v>0</v>
      </c>
      <c r="AD8" s="928">
        <v>0</v>
      </c>
      <c r="AE8" s="928">
        <v>0</v>
      </c>
      <c r="AF8" s="928">
        <v>0</v>
      </c>
      <c r="AG8" s="928">
        <v>0</v>
      </c>
      <c r="AH8" s="928">
        <v>0</v>
      </c>
      <c r="AI8" s="928">
        <v>0</v>
      </c>
      <c r="AJ8" s="928">
        <v>0</v>
      </c>
      <c r="AK8" s="928">
        <v>0</v>
      </c>
      <c r="AL8" s="928">
        <v>0</v>
      </c>
      <c r="AM8" s="928">
        <v>0</v>
      </c>
      <c r="AN8" s="928">
        <v>0</v>
      </c>
      <c r="AO8" s="928">
        <v>0</v>
      </c>
      <c r="AP8" s="928">
        <v>0</v>
      </c>
      <c r="AQ8" s="928">
        <v>0</v>
      </c>
      <c r="AR8" s="928">
        <v>0</v>
      </c>
      <c r="AS8" s="928">
        <v>0</v>
      </c>
      <c r="AT8" s="928">
        <v>0</v>
      </c>
      <c r="AU8" s="928">
        <v>0</v>
      </c>
      <c r="AV8" s="928">
        <v>0</v>
      </c>
      <c r="AW8" s="928">
        <v>0</v>
      </c>
      <c r="AX8" s="928">
        <v>0</v>
      </c>
      <c r="AY8" s="928">
        <v>0</v>
      </c>
      <c r="AZ8" s="928">
        <v>0</v>
      </c>
      <c r="BA8" s="928">
        <v>0</v>
      </c>
      <c r="BB8" s="930"/>
      <c r="CX8" s="931"/>
    </row>
    <row r="9" spans="1:102">
      <c r="A9" s="909">
        <v>2</v>
      </c>
      <c r="B9" s="911" t="s">
        <v>21</v>
      </c>
      <c r="C9" s="929">
        <f t="shared" ref="C9:C11" si="0">SUM(D9:BA9)</f>
        <v>0</v>
      </c>
      <c r="D9" s="928">
        <v>0</v>
      </c>
      <c r="E9" s="928">
        <v>0</v>
      </c>
      <c r="F9" s="928">
        <v>0</v>
      </c>
      <c r="G9" s="928">
        <v>0</v>
      </c>
      <c r="H9" s="928">
        <v>0</v>
      </c>
      <c r="I9" s="928">
        <v>0</v>
      </c>
      <c r="J9" s="928">
        <v>0</v>
      </c>
      <c r="K9" s="928">
        <v>0</v>
      </c>
      <c r="L9" s="928">
        <v>0</v>
      </c>
      <c r="M9" s="928">
        <v>0</v>
      </c>
      <c r="N9" s="928">
        <v>0</v>
      </c>
      <c r="O9" s="928">
        <v>0</v>
      </c>
      <c r="P9" s="928">
        <v>0</v>
      </c>
      <c r="Q9" s="928">
        <v>0</v>
      </c>
      <c r="R9" s="928">
        <v>0</v>
      </c>
      <c r="S9" s="928">
        <v>0</v>
      </c>
      <c r="T9" s="928">
        <v>0</v>
      </c>
      <c r="U9" s="928">
        <v>0</v>
      </c>
      <c r="V9" s="928">
        <v>0</v>
      </c>
      <c r="W9" s="928">
        <v>0</v>
      </c>
      <c r="X9" s="928">
        <v>0</v>
      </c>
      <c r="Y9" s="928">
        <v>0</v>
      </c>
      <c r="Z9" s="928">
        <v>0</v>
      </c>
      <c r="AA9" s="928">
        <v>0</v>
      </c>
      <c r="AB9" s="928">
        <v>0</v>
      </c>
      <c r="AC9" s="928">
        <v>0</v>
      </c>
      <c r="AD9" s="928">
        <v>0</v>
      </c>
      <c r="AE9" s="928">
        <v>0</v>
      </c>
      <c r="AF9" s="928">
        <v>0</v>
      </c>
      <c r="AG9" s="928">
        <v>0</v>
      </c>
      <c r="AH9" s="928">
        <v>0</v>
      </c>
      <c r="AI9" s="928">
        <v>0</v>
      </c>
      <c r="AJ9" s="928">
        <v>0</v>
      </c>
      <c r="AK9" s="928">
        <v>0</v>
      </c>
      <c r="AL9" s="928">
        <v>0</v>
      </c>
      <c r="AM9" s="928">
        <v>0</v>
      </c>
      <c r="AN9" s="928">
        <v>0</v>
      </c>
      <c r="AO9" s="928">
        <v>0</v>
      </c>
      <c r="AP9" s="928">
        <v>0</v>
      </c>
      <c r="AQ9" s="928">
        <v>0</v>
      </c>
      <c r="AR9" s="928">
        <v>0</v>
      </c>
      <c r="AS9" s="928">
        <v>0</v>
      </c>
      <c r="AT9" s="928">
        <v>0</v>
      </c>
      <c r="AU9" s="928">
        <v>0</v>
      </c>
      <c r="AV9" s="928">
        <v>0</v>
      </c>
      <c r="AW9" s="928">
        <v>0</v>
      </c>
      <c r="AX9" s="928">
        <v>0</v>
      </c>
      <c r="AY9" s="928">
        <v>0</v>
      </c>
      <c r="AZ9" s="928">
        <v>0</v>
      </c>
      <c r="BA9" s="928">
        <v>0</v>
      </c>
      <c r="BB9" s="930"/>
      <c r="CX9" s="931"/>
    </row>
    <row r="10" spans="1:102">
      <c r="A10" s="909">
        <v>3</v>
      </c>
      <c r="B10" s="911" t="s">
        <v>22</v>
      </c>
      <c r="C10" s="929">
        <f t="shared" si="0"/>
        <v>941247.92596056196</v>
      </c>
      <c r="D10" s="928">
        <v>0</v>
      </c>
      <c r="E10" s="928">
        <v>0</v>
      </c>
      <c r="F10" s="928">
        <v>0</v>
      </c>
      <c r="G10" s="928">
        <v>0</v>
      </c>
      <c r="H10" s="928">
        <v>0</v>
      </c>
      <c r="I10" s="928">
        <v>0</v>
      </c>
      <c r="J10" s="928">
        <v>0</v>
      </c>
      <c r="K10" s="928">
        <v>0</v>
      </c>
      <c r="L10" s="928">
        <v>0</v>
      </c>
      <c r="M10" s="928">
        <v>0</v>
      </c>
      <c r="N10" s="928">
        <v>0</v>
      </c>
      <c r="O10" s="928">
        <v>0</v>
      </c>
      <c r="P10" s="928">
        <v>0</v>
      </c>
      <c r="Q10" s="928">
        <v>0</v>
      </c>
      <c r="R10" s="928">
        <v>0</v>
      </c>
      <c r="S10" s="928">
        <v>0</v>
      </c>
      <c r="T10" s="928">
        <v>0</v>
      </c>
      <c r="U10" s="928">
        <v>0</v>
      </c>
      <c r="V10" s="928">
        <v>0</v>
      </c>
      <c r="W10" s="928">
        <v>0</v>
      </c>
      <c r="X10" s="928">
        <v>0</v>
      </c>
      <c r="Y10" s="928">
        <f>'Adj 5.1 Net Power Costs Restat'!H11</f>
        <v>941247.92596056196</v>
      </c>
      <c r="Z10" s="928">
        <f>'Adj 5.1 Net Power Costs Restat'!I11</f>
        <v>0</v>
      </c>
      <c r="AA10" s="928">
        <v>0</v>
      </c>
      <c r="AB10" s="928">
        <v>0</v>
      </c>
      <c r="AC10" s="928">
        <v>0</v>
      </c>
      <c r="AD10" s="928">
        <v>0</v>
      </c>
      <c r="AE10" s="928">
        <v>0</v>
      </c>
      <c r="AF10" s="928">
        <v>0</v>
      </c>
      <c r="AG10" s="928">
        <v>0</v>
      </c>
      <c r="AH10" s="928">
        <v>0</v>
      </c>
      <c r="AI10" s="928">
        <v>0</v>
      </c>
      <c r="AJ10" s="928">
        <v>0</v>
      </c>
      <c r="AK10" s="928">
        <v>0</v>
      </c>
      <c r="AL10" s="928">
        <v>0</v>
      </c>
      <c r="AM10" s="928">
        <v>0</v>
      </c>
      <c r="AN10" s="928">
        <v>0</v>
      </c>
      <c r="AO10" s="928">
        <v>0</v>
      </c>
      <c r="AP10" s="928">
        <v>0</v>
      </c>
      <c r="AQ10" s="928">
        <v>0</v>
      </c>
      <c r="AR10" s="928">
        <v>0</v>
      </c>
      <c r="AS10" s="928">
        <v>0</v>
      </c>
      <c r="AT10" s="928">
        <v>0</v>
      </c>
      <c r="AU10" s="928">
        <v>0</v>
      </c>
      <c r="AV10" s="928">
        <v>0</v>
      </c>
      <c r="AW10" s="928">
        <v>0</v>
      </c>
      <c r="AX10" s="928">
        <v>0</v>
      </c>
      <c r="AY10" s="928">
        <v>0</v>
      </c>
      <c r="AZ10" s="928">
        <v>0</v>
      </c>
      <c r="BA10" s="928">
        <v>0</v>
      </c>
      <c r="BB10" s="930"/>
      <c r="CX10" s="931"/>
    </row>
    <row r="11" spans="1:102">
      <c r="A11" s="909">
        <v>4</v>
      </c>
      <c r="B11" s="911" t="s">
        <v>23</v>
      </c>
      <c r="C11" s="929">
        <f t="shared" si="0"/>
        <v>-9224242.1289299652</v>
      </c>
      <c r="D11" s="928">
        <v>0</v>
      </c>
      <c r="E11" s="928">
        <v>0</v>
      </c>
      <c r="F11" s="928">
        <v>0</v>
      </c>
      <c r="G11" s="928">
        <v>0</v>
      </c>
      <c r="H11" s="928">
        <f>'Adj 3.5 Rec Rev'!I9+'Adj 3.5 Rec Rev'!I12</f>
        <v>-381231.12892996613</v>
      </c>
      <c r="I11" s="928">
        <f>'Adj 3.6 Wheeling Rev'!I9</f>
        <v>11991</v>
      </c>
      <c r="J11" s="928">
        <f>'Adj 3.6 Wheeling Rev'!J9</f>
        <v>0</v>
      </c>
      <c r="K11" s="928">
        <v>0</v>
      </c>
      <c r="L11" s="928">
        <v>0</v>
      </c>
      <c r="M11" s="928">
        <v>0</v>
      </c>
      <c r="N11" s="928">
        <v>0</v>
      </c>
      <c r="O11" s="928">
        <v>0</v>
      </c>
      <c r="P11" s="928">
        <v>0</v>
      </c>
      <c r="Q11" s="928">
        <f>'Adj 4.7 DSM Rev-Exp Remove'!I15</f>
        <v>-8855002</v>
      </c>
      <c r="R11" s="928">
        <v>0</v>
      </c>
      <c r="S11" s="928">
        <v>0</v>
      </c>
      <c r="T11" s="928">
        <v>0</v>
      </c>
      <c r="U11" s="928">
        <v>0</v>
      </c>
      <c r="V11" s="928">
        <v>0</v>
      </c>
      <c r="W11" s="928">
        <v>0</v>
      </c>
      <c r="X11" s="928">
        <v>0</v>
      </c>
      <c r="Y11" s="928">
        <v>0</v>
      </c>
      <c r="Z11" s="928">
        <v>0</v>
      </c>
      <c r="AA11" s="928">
        <v>0</v>
      </c>
      <c r="AB11" s="928">
        <v>0</v>
      </c>
      <c r="AC11" s="928">
        <f>'Adj 5.2 James River Royalty Of'!J9</f>
        <v>0</v>
      </c>
      <c r="AD11" s="928">
        <v>0</v>
      </c>
      <c r="AE11" s="928">
        <v>0</v>
      </c>
      <c r="AF11" s="928">
        <v>0</v>
      </c>
      <c r="AG11" s="928">
        <v>0</v>
      </c>
      <c r="AH11" s="928">
        <v>0</v>
      </c>
      <c r="AI11" s="928">
        <v>0</v>
      </c>
      <c r="AJ11" s="928">
        <v>0</v>
      </c>
      <c r="AK11" s="928">
        <v>0</v>
      </c>
      <c r="AL11" s="928">
        <v>0</v>
      </c>
      <c r="AM11" s="928">
        <v>0</v>
      </c>
      <c r="AN11" s="928">
        <v>0</v>
      </c>
      <c r="AO11" s="928">
        <v>0</v>
      </c>
      <c r="AP11" s="928">
        <v>0</v>
      </c>
      <c r="AQ11" s="928">
        <v>0</v>
      </c>
      <c r="AR11" s="928">
        <v>0</v>
      </c>
      <c r="AS11" s="928">
        <v>0</v>
      </c>
      <c r="AT11" s="928">
        <v>0</v>
      </c>
      <c r="AU11" s="928">
        <v>0</v>
      </c>
      <c r="AV11" s="928">
        <v>0</v>
      </c>
      <c r="AW11" s="928">
        <v>0</v>
      </c>
      <c r="AX11" s="928">
        <v>0</v>
      </c>
      <c r="AY11" s="928">
        <v>0</v>
      </c>
      <c r="AZ11" s="928">
        <v>0</v>
      </c>
      <c r="BA11" s="928">
        <v>0</v>
      </c>
      <c r="BB11" s="930"/>
      <c r="CX11" s="931"/>
    </row>
    <row r="12" spans="1:102">
      <c r="A12" s="909">
        <v>5</v>
      </c>
      <c r="B12" s="924" t="s">
        <v>24</v>
      </c>
      <c r="C12" s="932">
        <f>SUM(C8:C11)</f>
        <v>5087315.7970305961</v>
      </c>
      <c r="D12" s="933">
        <f>SUM(D8:D11)</f>
        <v>3177486</v>
      </c>
      <c r="E12" s="933">
        <f>SUM(E8:E11)</f>
        <v>10192824</v>
      </c>
      <c r="F12" s="933">
        <f>SUM(F8:F11)</f>
        <v>0</v>
      </c>
      <c r="G12" s="933">
        <f t="shared" ref="G12:N12" si="1">SUM(G8:G11)</f>
        <v>0</v>
      </c>
      <c r="H12" s="933">
        <f t="shared" si="1"/>
        <v>-381231.12892996613</v>
      </c>
      <c r="I12" s="933">
        <f t="shared" si="1"/>
        <v>11991</v>
      </c>
      <c r="J12" s="933">
        <f t="shared" ref="J12" si="2">SUM(J8:J11)</f>
        <v>0</v>
      </c>
      <c r="K12" s="933">
        <f t="shared" si="1"/>
        <v>0</v>
      </c>
      <c r="L12" s="933">
        <f t="shared" si="1"/>
        <v>0</v>
      </c>
      <c r="M12" s="933">
        <f t="shared" si="1"/>
        <v>0</v>
      </c>
      <c r="N12" s="933">
        <f t="shared" si="1"/>
        <v>0</v>
      </c>
      <c r="O12" s="933">
        <f>SUM(O8:O11)</f>
        <v>0</v>
      </c>
      <c r="P12" s="933">
        <f>SUM(P8:P11)</f>
        <v>0</v>
      </c>
      <c r="Q12" s="933">
        <f>SUM(Q8:Q11)</f>
        <v>-8855002</v>
      </c>
      <c r="R12" s="933">
        <f t="shared" ref="R12:S12" si="3">SUM(R8:R11)</f>
        <v>0</v>
      </c>
      <c r="S12" s="933">
        <f t="shared" si="3"/>
        <v>0</v>
      </c>
      <c r="T12" s="933">
        <f>SUM(T8:T11)</f>
        <v>0</v>
      </c>
      <c r="U12" s="933">
        <f>SUM(U8:U11)</f>
        <v>0</v>
      </c>
      <c r="V12" s="933">
        <f t="shared" ref="V12:W12" si="4">SUM(V8:V11)</f>
        <v>0</v>
      </c>
      <c r="W12" s="933">
        <f t="shared" si="4"/>
        <v>0</v>
      </c>
      <c r="X12" s="933">
        <f t="shared" ref="X12" si="5">SUM(X8:X11)</f>
        <v>0</v>
      </c>
      <c r="Y12" s="933">
        <f>SUM(Y8:Y11)</f>
        <v>941247.92596056196</v>
      </c>
      <c r="Z12" s="933">
        <f>SUM(Z8:Z11)</f>
        <v>0</v>
      </c>
      <c r="AA12" s="933">
        <f>SUM(AA8:AA11)</f>
        <v>0</v>
      </c>
      <c r="AB12" s="933">
        <f t="shared" ref="AB12" si="6">SUM(AB8:AB11)</f>
        <v>0</v>
      </c>
      <c r="AC12" s="933">
        <f t="shared" ref="AC12:AY12" si="7">SUM(AC8:AC11)</f>
        <v>0</v>
      </c>
      <c r="AD12" s="933">
        <f t="shared" si="7"/>
        <v>0</v>
      </c>
      <c r="AE12" s="933">
        <f t="shared" si="7"/>
        <v>0</v>
      </c>
      <c r="AF12" s="933">
        <f t="shared" si="7"/>
        <v>0</v>
      </c>
      <c r="AG12" s="933">
        <f t="shared" si="7"/>
        <v>0</v>
      </c>
      <c r="AH12" s="933">
        <f t="shared" si="7"/>
        <v>0</v>
      </c>
      <c r="AI12" s="933">
        <f t="shared" si="7"/>
        <v>0</v>
      </c>
      <c r="AJ12" s="933">
        <f t="shared" si="7"/>
        <v>0</v>
      </c>
      <c r="AK12" s="933">
        <f t="shared" si="7"/>
        <v>0</v>
      </c>
      <c r="AL12" s="933">
        <f t="shared" ref="AL12" si="8">SUM(AL8:AL11)</f>
        <v>0</v>
      </c>
      <c r="AM12" s="933">
        <f t="shared" si="7"/>
        <v>0</v>
      </c>
      <c r="AN12" s="933">
        <f t="shared" si="7"/>
        <v>0</v>
      </c>
      <c r="AO12" s="933">
        <f t="shared" si="7"/>
        <v>0</v>
      </c>
      <c r="AP12" s="933">
        <f t="shared" si="7"/>
        <v>0</v>
      </c>
      <c r="AQ12" s="933">
        <f t="shared" si="7"/>
        <v>0</v>
      </c>
      <c r="AR12" s="932">
        <f>SUM(AR8:AR11)</f>
        <v>0</v>
      </c>
      <c r="AS12" s="933">
        <f t="shared" si="7"/>
        <v>0</v>
      </c>
      <c r="AT12" s="933">
        <f t="shared" si="7"/>
        <v>0</v>
      </c>
      <c r="AU12" s="933">
        <f t="shared" ref="AU12" si="9">SUM(AU8:AU11)</f>
        <v>0</v>
      </c>
      <c r="AV12" s="933">
        <f t="shared" si="7"/>
        <v>0</v>
      </c>
      <c r="AW12" s="933">
        <f t="shared" ref="AW12" si="10">SUM(AW8:AW11)</f>
        <v>0</v>
      </c>
      <c r="AX12" s="933">
        <f t="shared" si="7"/>
        <v>0</v>
      </c>
      <c r="AY12" s="933">
        <f t="shared" si="7"/>
        <v>0</v>
      </c>
      <c r="AZ12" s="933">
        <f t="shared" ref="AZ12:BA12" si="11">SUM(AZ8:AZ11)</f>
        <v>0</v>
      </c>
      <c r="BA12" s="933">
        <f t="shared" si="11"/>
        <v>0</v>
      </c>
      <c r="BB12" s="930"/>
      <c r="CX12" s="931"/>
    </row>
    <row r="13" spans="1:102" ht="10.5" customHeight="1">
      <c r="A13" s="909">
        <v>6</v>
      </c>
      <c r="B13" s="911"/>
      <c r="C13" s="927"/>
      <c r="D13" s="928"/>
      <c r="E13" s="928"/>
      <c r="F13" s="928">
        <v>0</v>
      </c>
      <c r="G13" s="928"/>
      <c r="H13" s="928"/>
      <c r="I13" s="928"/>
      <c r="J13" s="928"/>
      <c r="K13" s="928"/>
      <c r="L13" s="928"/>
      <c r="M13" s="928"/>
      <c r="N13" s="928"/>
      <c r="O13" s="928"/>
      <c r="P13" s="928"/>
      <c r="Q13" s="928"/>
      <c r="R13" s="928"/>
      <c r="S13" s="928"/>
      <c r="T13" s="928"/>
      <c r="U13" s="928"/>
      <c r="V13" s="928"/>
      <c r="W13" s="928"/>
      <c r="X13" s="928"/>
      <c r="Y13" s="928"/>
      <c r="Z13" s="928"/>
      <c r="AA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9"/>
      <c r="AZ13" s="929"/>
      <c r="BA13" s="929"/>
      <c r="CX13" s="931"/>
    </row>
    <row r="14" spans="1:102">
      <c r="A14" s="909">
        <v>7</v>
      </c>
      <c r="B14" s="924" t="s">
        <v>25</v>
      </c>
      <c r="C14" s="927"/>
      <c r="D14" s="928"/>
      <c r="E14" s="928"/>
      <c r="F14" s="928">
        <v>0</v>
      </c>
      <c r="G14" s="928"/>
      <c r="H14" s="928"/>
      <c r="I14" s="928"/>
      <c r="J14" s="928"/>
      <c r="K14" s="928"/>
      <c r="L14" s="928"/>
      <c r="M14" s="928"/>
      <c r="N14" s="928"/>
      <c r="O14" s="928"/>
      <c r="P14" s="928"/>
      <c r="Q14" s="928"/>
      <c r="R14" s="928"/>
      <c r="S14" s="928"/>
      <c r="T14" s="928"/>
      <c r="U14" s="928"/>
      <c r="V14" s="928"/>
      <c r="W14" s="928"/>
      <c r="X14" s="928"/>
      <c r="Y14" s="928"/>
      <c r="Z14" s="928"/>
      <c r="AA14" s="928"/>
      <c r="AD14" s="928"/>
      <c r="AE14" s="928"/>
      <c r="AF14" s="928"/>
      <c r="AG14" s="928"/>
      <c r="AH14" s="928"/>
      <c r="AI14" s="928"/>
      <c r="AJ14" s="928"/>
      <c r="AK14" s="928"/>
      <c r="AL14" s="928"/>
      <c r="AM14" s="928"/>
      <c r="AN14" s="928"/>
      <c r="AO14" s="928"/>
      <c r="AP14" s="928"/>
      <c r="AQ14" s="928"/>
      <c r="AR14" s="928"/>
      <c r="AS14" s="928"/>
      <c r="AT14" s="928"/>
      <c r="AU14" s="928"/>
      <c r="AV14" s="928"/>
      <c r="AW14" s="928"/>
      <c r="AX14" s="928"/>
      <c r="AY14" s="929"/>
      <c r="AZ14" s="929"/>
      <c r="BA14" s="929"/>
      <c r="CX14" s="931"/>
    </row>
    <row r="15" spans="1:102">
      <c r="A15" s="909">
        <v>8</v>
      </c>
      <c r="B15" s="911" t="s">
        <v>26</v>
      </c>
      <c r="C15" s="929">
        <f>SUM(D15:BA15)</f>
        <v>-1632463.1714442016</v>
      </c>
      <c r="D15" s="928">
        <v>0</v>
      </c>
      <c r="E15" s="928">
        <v>0</v>
      </c>
      <c r="F15" s="928">
        <v>0</v>
      </c>
      <c r="G15" s="928">
        <v>0</v>
      </c>
      <c r="H15" s="928">
        <v>0</v>
      </c>
      <c r="I15" s="928">
        <v>0</v>
      </c>
      <c r="J15" s="928">
        <v>0</v>
      </c>
      <c r="K15" s="928">
        <v>0</v>
      </c>
      <c r="L15" s="928">
        <f>SUM('Adj 4.2 Gen Wage Inc-Annual'!H8:H18)</f>
        <v>-85548.268664022442</v>
      </c>
      <c r="M15" s="928">
        <v>0</v>
      </c>
      <c r="N15" s="928">
        <v>0</v>
      </c>
      <c r="O15" s="928">
        <f>'Adj 4.5 Remove Non-Recurring En'!H11</f>
        <v>46305.2841668291</v>
      </c>
      <c r="P15" s="928">
        <v>0</v>
      </c>
      <c r="Q15" s="928">
        <f>'Adj 4.7 DSM Rev-Exp Remove'!I16</f>
        <v>0</v>
      </c>
      <c r="R15" s="928">
        <v>0</v>
      </c>
      <c r="S15" s="928">
        <v>0</v>
      </c>
      <c r="T15" s="928">
        <v>0</v>
      </c>
      <c r="U15" s="928">
        <v>0</v>
      </c>
      <c r="V15" s="928">
        <v>0</v>
      </c>
      <c r="W15" s="928">
        <v>0</v>
      </c>
      <c r="X15" s="928">
        <v>0</v>
      </c>
      <c r="Y15" s="928">
        <f>'Adj 5.1 Net Power Costs Restat'!H28</f>
        <v>-1593220.1869470084</v>
      </c>
      <c r="Z15" s="928">
        <f>'Adj 5.1 Net Power Costs Restat'!I28</f>
        <v>0</v>
      </c>
      <c r="AA15" s="928">
        <v>0</v>
      </c>
      <c r="AB15" s="928">
        <v>0</v>
      </c>
      <c r="AC15" s="928">
        <v>0</v>
      </c>
      <c r="AD15" s="928">
        <v>0</v>
      </c>
      <c r="AE15" s="928">
        <v>0</v>
      </c>
      <c r="AF15" s="928">
        <v>0</v>
      </c>
      <c r="AG15" s="928">
        <v>0</v>
      </c>
      <c r="AH15" s="928">
        <v>0</v>
      </c>
      <c r="AI15" s="928">
        <v>0</v>
      </c>
      <c r="AJ15" s="928">
        <v>0</v>
      </c>
      <c r="AK15" s="928">
        <v>0</v>
      </c>
      <c r="AL15" s="928">
        <v>0</v>
      </c>
      <c r="AM15" s="928">
        <v>0</v>
      </c>
      <c r="AN15" s="928">
        <v>0</v>
      </c>
      <c r="AO15" s="928">
        <v>0</v>
      </c>
      <c r="AP15" s="928">
        <v>0</v>
      </c>
      <c r="AQ15" s="928">
        <v>0</v>
      </c>
      <c r="AR15" s="928">
        <v>0</v>
      </c>
      <c r="AS15" s="928">
        <v>0</v>
      </c>
      <c r="AT15" s="928">
        <v>0</v>
      </c>
      <c r="AU15" s="928">
        <v>0</v>
      </c>
      <c r="AV15" s="928">
        <v>0</v>
      </c>
      <c r="AW15" s="928">
        <v>0</v>
      </c>
      <c r="AX15" s="928">
        <v>0</v>
      </c>
      <c r="AY15" s="928">
        <v>0</v>
      </c>
      <c r="AZ15" s="928">
        <v>0</v>
      </c>
      <c r="BA15" s="928">
        <v>0</v>
      </c>
      <c r="BB15" s="930"/>
      <c r="CX15" s="931"/>
    </row>
    <row r="16" spans="1:102">
      <c r="A16" s="909">
        <v>9</v>
      </c>
      <c r="B16" s="911" t="s">
        <v>27</v>
      </c>
      <c r="C16" s="929">
        <f t="shared" ref="C16:C24" si="12">SUM(D16:BA16)</f>
        <v>0</v>
      </c>
      <c r="D16" s="928">
        <v>0</v>
      </c>
      <c r="E16" s="928">
        <v>0</v>
      </c>
      <c r="F16" s="928">
        <v>0</v>
      </c>
      <c r="G16" s="928">
        <v>0</v>
      </c>
      <c r="H16" s="928">
        <v>0</v>
      </c>
      <c r="I16" s="928">
        <v>0</v>
      </c>
      <c r="J16" s="928">
        <v>0</v>
      </c>
      <c r="K16" s="928">
        <v>0</v>
      </c>
      <c r="L16" s="928">
        <v>0</v>
      </c>
      <c r="M16" s="928">
        <v>0</v>
      </c>
      <c r="N16" s="928">
        <v>0</v>
      </c>
      <c r="P16" s="928">
        <v>0</v>
      </c>
      <c r="Q16" s="928">
        <v>0</v>
      </c>
      <c r="R16" s="928">
        <v>0</v>
      </c>
      <c r="S16" s="928">
        <v>0</v>
      </c>
      <c r="T16" s="928">
        <v>0</v>
      </c>
      <c r="U16" s="928">
        <v>0</v>
      </c>
      <c r="V16" s="928">
        <v>0</v>
      </c>
      <c r="W16" s="928">
        <v>0</v>
      </c>
      <c r="X16" s="928">
        <v>0</v>
      </c>
      <c r="Y16" s="934">
        <v>0</v>
      </c>
      <c r="Z16" s="934">
        <v>0</v>
      </c>
      <c r="AA16" s="928">
        <v>0</v>
      </c>
      <c r="AB16" s="928">
        <v>0</v>
      </c>
      <c r="AC16" s="928">
        <v>0</v>
      </c>
      <c r="AD16" s="928">
        <v>0</v>
      </c>
      <c r="AE16" s="928">
        <v>0</v>
      </c>
      <c r="AF16" s="928">
        <v>0</v>
      </c>
      <c r="AG16" s="928">
        <v>0</v>
      </c>
      <c r="AH16" s="928">
        <v>0</v>
      </c>
      <c r="AI16" s="928">
        <v>0</v>
      </c>
      <c r="AJ16" s="928">
        <v>0</v>
      </c>
      <c r="AK16" s="928">
        <v>0</v>
      </c>
      <c r="AL16" s="928">
        <v>0</v>
      </c>
      <c r="AM16" s="928">
        <v>0</v>
      </c>
      <c r="AN16" s="928">
        <v>0</v>
      </c>
      <c r="AO16" s="928">
        <v>0</v>
      </c>
      <c r="AP16" s="928">
        <v>0</v>
      </c>
      <c r="AQ16" s="928">
        <v>0</v>
      </c>
      <c r="AR16" s="928">
        <v>0</v>
      </c>
      <c r="AS16" s="928">
        <v>0</v>
      </c>
      <c r="AT16" s="928">
        <v>0</v>
      </c>
      <c r="AU16" s="928">
        <v>0</v>
      </c>
      <c r="AV16" s="928">
        <v>0</v>
      </c>
      <c r="AW16" s="928">
        <v>0</v>
      </c>
      <c r="AX16" s="928">
        <v>0</v>
      </c>
      <c r="AY16" s="928">
        <v>0</v>
      </c>
      <c r="AZ16" s="928">
        <v>0</v>
      </c>
      <c r="BA16" s="928">
        <v>0</v>
      </c>
      <c r="BB16" s="930"/>
      <c r="CX16" s="931"/>
    </row>
    <row r="17" spans="1:102">
      <c r="A17" s="909">
        <v>10</v>
      </c>
      <c r="B17" s="911" t="s">
        <v>28</v>
      </c>
      <c r="C17" s="929">
        <f t="shared" si="12"/>
        <v>-21970.780545261663</v>
      </c>
      <c r="D17" s="928">
        <v>0</v>
      </c>
      <c r="E17" s="928">
        <v>0</v>
      </c>
      <c r="F17" s="928">
        <v>0</v>
      </c>
      <c r="G17" s="928">
        <v>0</v>
      </c>
      <c r="H17" s="928">
        <v>0</v>
      </c>
      <c r="I17" s="928">
        <v>0</v>
      </c>
      <c r="J17" s="928">
        <v>0</v>
      </c>
      <c r="K17" s="928">
        <v>0</v>
      </c>
      <c r="L17" s="928">
        <f>SUM('Adj 4.2 Gen Wage Inc-Annual'!H19:H22)</f>
        <v>-37506.073151554752</v>
      </c>
      <c r="M17" s="928">
        <v>0</v>
      </c>
      <c r="N17" s="928">
        <v>0</v>
      </c>
      <c r="O17" s="928">
        <f>'Adj 4.5 Remove Non-Recurring En'!H12</f>
        <v>15535.292606293089</v>
      </c>
      <c r="P17" s="928">
        <v>0</v>
      </c>
      <c r="Q17" s="928">
        <v>0</v>
      </c>
      <c r="R17" s="928">
        <v>0</v>
      </c>
      <c r="S17" s="928">
        <v>0</v>
      </c>
      <c r="T17" s="928">
        <v>0</v>
      </c>
      <c r="U17" s="928">
        <v>0</v>
      </c>
      <c r="V17" s="928">
        <v>0</v>
      </c>
      <c r="W17" s="928">
        <v>0</v>
      </c>
      <c r="X17" s="928">
        <v>0</v>
      </c>
      <c r="Y17" s="928">
        <v>0</v>
      </c>
      <c r="Z17" s="928">
        <v>0</v>
      </c>
      <c r="AA17" s="928">
        <v>0</v>
      </c>
      <c r="AB17" s="928">
        <v>0</v>
      </c>
      <c r="AC17" s="928">
        <v>0</v>
      </c>
      <c r="AD17" s="928">
        <v>0</v>
      </c>
      <c r="AE17" s="928">
        <v>0</v>
      </c>
      <c r="AF17" s="928">
        <v>0</v>
      </c>
      <c r="AG17" s="928">
        <v>0</v>
      </c>
      <c r="AH17" s="928">
        <v>0</v>
      </c>
      <c r="AI17" s="928">
        <v>0</v>
      </c>
      <c r="AJ17" s="928">
        <v>0</v>
      </c>
      <c r="AK17" s="928">
        <v>0</v>
      </c>
      <c r="AL17" s="928">
        <v>0</v>
      </c>
      <c r="AM17" s="928">
        <v>0</v>
      </c>
      <c r="AN17" s="928">
        <v>0</v>
      </c>
      <c r="AO17" s="928">
        <v>0</v>
      </c>
      <c r="AP17" s="928">
        <v>0</v>
      </c>
      <c r="AQ17" s="928">
        <v>0</v>
      </c>
      <c r="AR17" s="928">
        <v>0</v>
      </c>
      <c r="AS17" s="928">
        <v>0</v>
      </c>
      <c r="AT17" s="928">
        <v>0</v>
      </c>
      <c r="AU17" s="928">
        <v>0</v>
      </c>
      <c r="AV17" s="928">
        <f>'Adj 8.7 Powerdale'!I22</f>
        <v>0</v>
      </c>
      <c r="AW17" s="928">
        <f>'Adj 8.7 Powerdale'!J22</f>
        <v>0</v>
      </c>
      <c r="AX17" s="928">
        <v>0</v>
      </c>
      <c r="AY17" s="928">
        <v>0</v>
      </c>
      <c r="AZ17" s="928">
        <v>0</v>
      </c>
      <c r="BA17" s="928">
        <v>0</v>
      </c>
      <c r="BB17" s="930"/>
      <c r="CX17" s="931"/>
    </row>
    <row r="18" spans="1:102">
      <c r="A18" s="909">
        <v>11</v>
      </c>
      <c r="B18" s="911" t="s">
        <v>29</v>
      </c>
      <c r="C18" s="929">
        <f t="shared" si="12"/>
        <v>9647030.1315121148</v>
      </c>
      <c r="D18" s="928">
        <v>0</v>
      </c>
      <c r="E18" s="928">
        <v>0</v>
      </c>
      <c r="F18" s="928">
        <v>0</v>
      </c>
      <c r="G18" s="928">
        <v>0</v>
      </c>
      <c r="H18" s="928">
        <v>0</v>
      </c>
      <c r="I18" s="928">
        <v>0</v>
      </c>
      <c r="J18" s="928">
        <v>0</v>
      </c>
      <c r="K18" s="928">
        <f>+'Adj 4.1 Misc Gen Exp'!I33</f>
        <v>164468.6597882401</v>
      </c>
      <c r="L18" s="928">
        <f>SUM('Adj 4.2 Gen Wage Inc-Annual'!H23:H31)</f>
        <v>-44907.966551082856</v>
      </c>
      <c r="M18" s="928">
        <v>0</v>
      </c>
      <c r="N18" s="928">
        <v>0</v>
      </c>
      <c r="O18" s="928">
        <f>'Adj 4.5 Remove Non-Recurring En'!H19+'Adj 4.5 Remove Non-Recurring En'!H20</f>
        <v>-151428.18343313131</v>
      </c>
      <c r="P18" s="928"/>
      <c r="Q18" s="928">
        <v>0</v>
      </c>
      <c r="R18" s="928">
        <v>0</v>
      </c>
      <c r="S18" s="928">
        <v>0</v>
      </c>
      <c r="T18" s="928">
        <v>0</v>
      </c>
      <c r="U18" s="928">
        <v>0</v>
      </c>
      <c r="V18" s="928">
        <v>0</v>
      </c>
      <c r="W18" s="928">
        <v>0</v>
      </c>
      <c r="X18" s="928">
        <v>0</v>
      </c>
      <c r="Y18" s="935">
        <f>'Adj 5.1 Net Power Costs Restat'!H19+'Adj 5.1 Net Power Costs Restat'!H29</f>
        <v>904671.62170808879</v>
      </c>
      <c r="Z18" s="935">
        <f>'Adj 5.1 Net Power Costs Restat'!I19+'Adj 5.1 Net Power Costs Restat'!I29</f>
        <v>0</v>
      </c>
      <c r="AA18" s="928">
        <v>0</v>
      </c>
      <c r="AB18" s="928">
        <f>'Adj 5.3 BPA Res Exchange'!I12</f>
        <v>8774226</v>
      </c>
      <c r="AC18" s="928">
        <f>'Adj 5.3 BPA Res Exchange'!J12</f>
        <v>0</v>
      </c>
      <c r="AD18" s="928">
        <v>0</v>
      </c>
      <c r="AE18" s="928">
        <v>0</v>
      </c>
      <c r="AF18" s="928">
        <v>0</v>
      </c>
      <c r="AG18" s="928">
        <v>0</v>
      </c>
      <c r="AH18" s="928">
        <v>0</v>
      </c>
      <c r="AI18" s="928">
        <v>0</v>
      </c>
      <c r="AJ18" s="928">
        <v>0</v>
      </c>
      <c r="AK18" s="928">
        <v>0</v>
      </c>
      <c r="AL18" s="928">
        <v>0</v>
      </c>
      <c r="AM18" s="928">
        <v>0</v>
      </c>
      <c r="AN18" s="928">
        <v>0</v>
      </c>
      <c r="AO18" s="928">
        <v>0</v>
      </c>
      <c r="AP18" s="928">
        <v>0</v>
      </c>
      <c r="AQ18" s="928">
        <v>0</v>
      </c>
      <c r="AR18" s="928">
        <v>0</v>
      </c>
      <c r="AS18" s="928">
        <v>0</v>
      </c>
      <c r="AT18" s="928">
        <v>0</v>
      </c>
      <c r="AU18" s="928">
        <v>0</v>
      </c>
      <c r="AV18" s="928">
        <v>0</v>
      </c>
      <c r="AW18" s="928">
        <v>0</v>
      </c>
      <c r="AX18" s="928">
        <v>0</v>
      </c>
      <c r="AY18" s="928">
        <v>0</v>
      </c>
      <c r="AZ18" s="928">
        <v>0</v>
      </c>
      <c r="BA18" s="928">
        <v>0</v>
      </c>
      <c r="BB18" s="930"/>
      <c r="CX18" s="931"/>
    </row>
    <row r="19" spans="1:102">
      <c r="A19" s="909">
        <v>12</v>
      </c>
      <c r="B19" s="911" t="s">
        <v>30</v>
      </c>
      <c r="C19" s="929">
        <f t="shared" si="12"/>
        <v>-119989.06119519372</v>
      </c>
      <c r="D19" s="928">
        <v>0</v>
      </c>
      <c r="E19" s="928">
        <v>0</v>
      </c>
      <c r="F19" s="928">
        <v>0</v>
      </c>
      <c r="G19" s="928">
        <v>0</v>
      </c>
      <c r="H19" s="928">
        <v>0</v>
      </c>
      <c r="I19" s="928">
        <f>'Adj 3.6 Wheeling Rev'!I16</f>
        <v>-65153</v>
      </c>
      <c r="J19" s="928">
        <f>'Adj 3.6 Wheeling Rev'!J16</f>
        <v>0</v>
      </c>
      <c r="K19" s="928">
        <f>+'Adj 4.1 Misc Gen Exp'!I34+'Adj 4.1 Misc Gen Exp'!I13</f>
        <v>-23645.338267480733</v>
      </c>
      <c r="L19" s="928">
        <f>SUM('Adj 4.2 Gen Wage Inc-Annual'!H32:H39)</f>
        <v>-31055.877711600497</v>
      </c>
      <c r="M19" s="928">
        <v>0</v>
      </c>
      <c r="N19" s="928">
        <v>0</v>
      </c>
      <c r="O19" s="928">
        <f>'Adj 4.5 Remove Non-Recurring En'!H13</f>
        <v>-134.84521611248974</v>
      </c>
      <c r="P19" s="928">
        <v>0</v>
      </c>
      <c r="Q19" s="928">
        <f>'Adj 4.7 DSM Rev-Exp Remove'!I10</f>
        <v>0</v>
      </c>
      <c r="R19" s="928">
        <v>0</v>
      </c>
      <c r="S19" s="928">
        <v>0</v>
      </c>
      <c r="T19" s="928">
        <v>0</v>
      </c>
      <c r="U19" s="928">
        <v>0</v>
      </c>
      <c r="V19" s="928">
        <v>0</v>
      </c>
      <c r="W19" s="928">
        <v>0</v>
      </c>
      <c r="X19" s="928">
        <v>0</v>
      </c>
      <c r="Y19" s="928">
        <v>0</v>
      </c>
      <c r="Z19" s="928">
        <v>0</v>
      </c>
      <c r="AA19" s="928">
        <v>0</v>
      </c>
      <c r="AB19" s="928">
        <v>0</v>
      </c>
      <c r="AC19" s="928">
        <v>0</v>
      </c>
      <c r="AD19" s="928">
        <v>0</v>
      </c>
      <c r="AE19" s="928">
        <v>0</v>
      </c>
      <c r="AF19" s="928">
        <v>0</v>
      </c>
      <c r="AG19" s="928">
        <v>0</v>
      </c>
      <c r="AH19" s="928">
        <v>0</v>
      </c>
      <c r="AI19" s="928">
        <v>0</v>
      </c>
      <c r="AJ19" s="928">
        <v>0</v>
      </c>
      <c r="AK19" s="928">
        <v>0</v>
      </c>
      <c r="AL19" s="928">
        <v>0</v>
      </c>
      <c r="AM19" s="928">
        <v>0</v>
      </c>
      <c r="AN19" s="928">
        <v>0</v>
      </c>
      <c r="AO19" s="928">
        <v>0</v>
      </c>
      <c r="AP19" s="928">
        <v>0</v>
      </c>
      <c r="AQ19" s="928">
        <v>0</v>
      </c>
      <c r="AR19" s="928">
        <v>0</v>
      </c>
      <c r="AS19" s="928">
        <v>0</v>
      </c>
      <c r="AT19" s="928">
        <v>0</v>
      </c>
      <c r="AU19" s="928">
        <v>0</v>
      </c>
      <c r="AV19" s="928">
        <v>0</v>
      </c>
      <c r="AW19" s="928">
        <v>0</v>
      </c>
      <c r="AX19" s="928">
        <v>0</v>
      </c>
      <c r="AY19" s="928">
        <v>0</v>
      </c>
      <c r="AZ19" s="928">
        <v>0</v>
      </c>
      <c r="BA19" s="928">
        <v>0</v>
      </c>
      <c r="BB19" s="930"/>
      <c r="CX19" s="931"/>
    </row>
    <row r="20" spans="1:102">
      <c r="A20" s="909">
        <v>13</v>
      </c>
      <c r="B20" s="911" t="s">
        <v>31</v>
      </c>
      <c r="C20" s="929">
        <f t="shared" si="12"/>
        <v>-100588.85801408385</v>
      </c>
      <c r="D20" s="928">
        <v>0</v>
      </c>
      <c r="E20" s="928">
        <v>0</v>
      </c>
      <c r="F20" s="928">
        <v>0</v>
      </c>
      <c r="G20" s="928">
        <v>0</v>
      </c>
      <c r="H20" s="928"/>
      <c r="I20" s="928">
        <v>0</v>
      </c>
      <c r="J20" s="928">
        <v>0</v>
      </c>
      <c r="K20" s="928">
        <f>+'Adj 4.1 Misc Gen Exp'!I14+'Adj 4.1 Misc Gen Exp'!I35</f>
        <v>-2917.5264138724337</v>
      </c>
      <c r="L20" s="928">
        <f>SUM('Adj 4.2 Gen Wage Inc-Annual'!H40:H43)</f>
        <v>-97546.889489889611</v>
      </c>
      <c r="M20" s="928">
        <v>0</v>
      </c>
      <c r="N20" s="928">
        <v>0</v>
      </c>
      <c r="O20" s="928">
        <f>'Adj 4.5 Remove Non-Recurring En'!H14</f>
        <v>-124.44211032180037</v>
      </c>
      <c r="P20" s="928">
        <v>0</v>
      </c>
      <c r="Q20" s="928">
        <v>0</v>
      </c>
      <c r="R20" s="928">
        <v>0</v>
      </c>
      <c r="S20" s="928">
        <v>0</v>
      </c>
      <c r="T20" s="928">
        <v>0</v>
      </c>
      <c r="U20" s="928">
        <v>0</v>
      </c>
      <c r="V20" s="928">
        <v>0</v>
      </c>
      <c r="W20" s="928">
        <v>0</v>
      </c>
      <c r="X20" s="928">
        <v>0</v>
      </c>
      <c r="Y20" s="928">
        <v>0</v>
      </c>
      <c r="Z20" s="928">
        <v>0</v>
      </c>
      <c r="AA20" s="928">
        <v>0</v>
      </c>
      <c r="AB20" s="928">
        <v>0</v>
      </c>
      <c r="AC20" s="928">
        <v>0</v>
      </c>
      <c r="AD20" s="928">
        <v>0</v>
      </c>
      <c r="AE20" s="928">
        <v>0</v>
      </c>
      <c r="AF20" s="928">
        <v>0</v>
      </c>
      <c r="AG20" s="928">
        <v>0</v>
      </c>
      <c r="AH20" s="928">
        <v>0</v>
      </c>
      <c r="AI20" s="928">
        <v>0</v>
      </c>
      <c r="AJ20" s="928">
        <v>0</v>
      </c>
      <c r="AK20" s="928">
        <v>0</v>
      </c>
      <c r="AL20" s="928">
        <v>0</v>
      </c>
      <c r="AM20" s="928">
        <v>0</v>
      </c>
      <c r="AN20" s="928">
        <v>0</v>
      </c>
      <c r="AO20" s="928">
        <v>0</v>
      </c>
      <c r="AP20" s="928">
        <v>0</v>
      </c>
      <c r="AQ20" s="928">
        <v>0</v>
      </c>
      <c r="AR20" s="928">
        <v>0</v>
      </c>
      <c r="AS20" s="928">
        <v>0</v>
      </c>
      <c r="AT20" s="928">
        <v>0</v>
      </c>
      <c r="AU20" s="928">
        <v>0</v>
      </c>
      <c r="AV20" s="928">
        <v>0</v>
      </c>
      <c r="AW20" s="928">
        <v>0</v>
      </c>
      <c r="AX20" s="928">
        <v>0</v>
      </c>
      <c r="AY20" s="928">
        <v>0</v>
      </c>
      <c r="AZ20" s="928">
        <v>0</v>
      </c>
      <c r="BA20" s="928">
        <v>0</v>
      </c>
      <c r="BB20" s="930"/>
      <c r="CX20" s="931"/>
    </row>
    <row r="21" spans="1:102">
      <c r="A21" s="909">
        <v>14</v>
      </c>
      <c r="B21" s="911" t="s">
        <v>32</v>
      </c>
      <c r="C21" s="929">
        <f t="shared" si="12"/>
        <v>-79667.036853418409</v>
      </c>
      <c r="D21" s="928"/>
      <c r="E21" s="928"/>
      <c r="F21" s="928">
        <v>0</v>
      </c>
      <c r="G21" s="928">
        <v>0</v>
      </c>
      <c r="H21" s="928">
        <v>0</v>
      </c>
      <c r="I21" s="928">
        <v>0</v>
      </c>
      <c r="J21" s="928">
        <v>0</v>
      </c>
      <c r="K21" s="1159">
        <f>+'Adj 4.1 Misc Gen Exp'!I15+'Adj 4.1 Misc Gen Exp'!I12+'Adj 4.1 Misc Gen Exp'!I36</f>
        <v>-1151.5380508623157</v>
      </c>
      <c r="L21" s="928">
        <f>'Adj 4.2 Gen Wage Inc-Annual'!H44+'Adj 4.2 Gen Wage Inc-Annual'!H45</f>
        <v>-78515.498802556089</v>
      </c>
      <c r="M21" s="928">
        <v>0</v>
      </c>
      <c r="N21" s="928">
        <v>0</v>
      </c>
      <c r="O21" s="928">
        <v>0</v>
      </c>
      <c r="P21" s="928">
        <v>0</v>
      </c>
      <c r="Q21" s="928">
        <f>'Adj 4.7 DSM Rev-Exp Remove'!I11</f>
        <v>0</v>
      </c>
      <c r="R21" s="928">
        <v>0</v>
      </c>
      <c r="S21" s="928">
        <v>0</v>
      </c>
      <c r="T21" s="928">
        <v>0</v>
      </c>
      <c r="U21" s="928">
        <v>0</v>
      </c>
      <c r="V21" s="928">
        <v>0</v>
      </c>
      <c r="W21" s="928">
        <v>0</v>
      </c>
      <c r="X21" s="928">
        <v>0</v>
      </c>
      <c r="Y21" s="928">
        <v>0</v>
      </c>
      <c r="Z21" s="928">
        <v>0</v>
      </c>
      <c r="AA21" s="928">
        <v>0</v>
      </c>
      <c r="AB21" s="928">
        <v>0</v>
      </c>
      <c r="AC21" s="928">
        <v>0</v>
      </c>
      <c r="AD21" s="928">
        <v>0</v>
      </c>
      <c r="AE21" s="928">
        <v>0</v>
      </c>
      <c r="AF21" s="928">
        <v>0</v>
      </c>
      <c r="AG21" s="928">
        <v>0</v>
      </c>
      <c r="AH21" s="928">
        <v>0</v>
      </c>
      <c r="AI21" s="928">
        <v>0</v>
      </c>
      <c r="AJ21" s="928">
        <v>0</v>
      </c>
      <c r="AK21" s="928">
        <v>0</v>
      </c>
      <c r="AL21" s="928">
        <v>0</v>
      </c>
      <c r="AM21" s="928">
        <v>0</v>
      </c>
      <c r="AN21" s="928">
        <v>0</v>
      </c>
      <c r="AO21" s="928">
        <v>0</v>
      </c>
      <c r="AP21" s="928">
        <v>0</v>
      </c>
      <c r="AQ21" s="928">
        <v>0</v>
      </c>
      <c r="AR21" s="928">
        <v>0</v>
      </c>
      <c r="AS21" s="928">
        <v>0</v>
      </c>
      <c r="AT21" s="928">
        <v>0</v>
      </c>
      <c r="AU21" s="928">
        <v>0</v>
      </c>
      <c r="AV21" s="928">
        <v>0</v>
      </c>
      <c r="AW21" s="928">
        <v>0</v>
      </c>
      <c r="AX21" s="928">
        <v>0</v>
      </c>
      <c r="AY21" s="928">
        <v>0</v>
      </c>
      <c r="AZ21" s="928">
        <v>0</v>
      </c>
      <c r="BA21" s="928">
        <v>0</v>
      </c>
      <c r="BB21" s="930"/>
      <c r="CX21" s="931"/>
    </row>
    <row r="22" spans="1:102">
      <c r="A22" s="909">
        <v>15</v>
      </c>
      <c r="B22" s="911" t="s">
        <v>33</v>
      </c>
      <c r="C22" s="929">
        <f t="shared" si="12"/>
        <v>-8811160.7528925613</v>
      </c>
      <c r="D22" s="928">
        <v>0</v>
      </c>
      <c r="E22" s="928">
        <v>0</v>
      </c>
      <c r="F22" s="928">
        <v>0</v>
      </c>
      <c r="G22" s="928">
        <v>0</v>
      </c>
      <c r="H22" s="928">
        <v>0</v>
      </c>
      <c r="I22" s="928">
        <v>0</v>
      </c>
      <c r="J22" s="928">
        <v>0</v>
      </c>
      <c r="K22" s="928">
        <f>+'Adj 4.1 Misc Gen Exp'!I17+'Adj 4.1 Misc Gen Exp'!I26</f>
        <v>247.06610520401932</v>
      </c>
      <c r="L22" s="928">
        <f>'Adj 4.2 Gen Wage Inc-Annual'!H46+'Adj 4.2 Gen Wage Inc-Annual'!H47</f>
        <v>-3620.1686151999475</v>
      </c>
      <c r="M22" s="928">
        <v>0</v>
      </c>
      <c r="N22" s="928">
        <v>0</v>
      </c>
      <c r="O22" s="928">
        <v>0</v>
      </c>
      <c r="P22" s="928">
        <v>0</v>
      </c>
      <c r="Q22" s="928">
        <f>'Adj 4.7 DSM Rev-Exp Remove'!I23</f>
        <v>-8855002</v>
      </c>
      <c r="R22" s="928">
        <f>'Adj 4.8 Inverted Rates Adv'!I10</f>
        <v>3668.9492345489057</v>
      </c>
      <c r="S22" s="928">
        <v>0</v>
      </c>
      <c r="T22" s="928">
        <f>'Adj 4.8 Inverted Rates Adv'!K10</f>
        <v>0</v>
      </c>
      <c r="U22" s="928">
        <f>'Adj 4.8 Inverted Rates Adv'!L10</f>
        <v>0</v>
      </c>
      <c r="V22" s="928">
        <f>'Adj 4.12 Advertising'!I13</f>
        <v>43545.400382885564</v>
      </c>
      <c r="W22" s="928">
        <f>'Adj 4.8 Inverted Rates Adv'!N10</f>
        <v>0</v>
      </c>
      <c r="X22" s="928">
        <f>'Adj 4.8 Inverted Rates Adv'!O10</f>
        <v>0</v>
      </c>
      <c r="Y22" s="928">
        <v>0</v>
      </c>
      <c r="Z22" s="928">
        <v>0</v>
      </c>
      <c r="AA22" s="928">
        <v>0</v>
      </c>
      <c r="AB22" s="928">
        <v>0</v>
      </c>
      <c r="AC22" s="928">
        <v>0</v>
      </c>
      <c r="AD22" s="928">
        <v>0</v>
      </c>
      <c r="AE22" s="928">
        <v>0</v>
      </c>
      <c r="AF22" s="928">
        <v>0</v>
      </c>
      <c r="AG22" s="928">
        <v>0</v>
      </c>
      <c r="AH22" s="928">
        <v>0</v>
      </c>
      <c r="AI22" s="928">
        <v>0</v>
      </c>
      <c r="AJ22" s="928">
        <v>0</v>
      </c>
      <c r="AK22" s="928">
        <v>0</v>
      </c>
      <c r="AL22" s="928">
        <v>0</v>
      </c>
      <c r="AM22" s="928">
        <v>0</v>
      </c>
      <c r="AN22" s="928">
        <v>0</v>
      </c>
      <c r="AO22" s="928">
        <v>0</v>
      </c>
      <c r="AP22" s="928">
        <v>0</v>
      </c>
      <c r="AQ22" s="928">
        <v>0</v>
      </c>
      <c r="AR22" s="928">
        <v>0</v>
      </c>
      <c r="AS22" s="928">
        <v>0</v>
      </c>
      <c r="AT22" s="928">
        <v>0</v>
      </c>
      <c r="AU22" s="928">
        <v>0</v>
      </c>
      <c r="AV22" s="928">
        <v>0</v>
      </c>
      <c r="AW22" s="928">
        <v>0</v>
      </c>
      <c r="AX22" s="928">
        <v>0</v>
      </c>
      <c r="AY22" s="928">
        <v>0</v>
      </c>
      <c r="AZ22" s="928">
        <v>0</v>
      </c>
      <c r="BA22" s="928">
        <v>0</v>
      </c>
      <c r="BB22" s="930"/>
      <c r="CX22" s="931"/>
    </row>
    <row r="23" spans="1:102">
      <c r="A23" s="909">
        <v>16</v>
      </c>
      <c r="B23" s="911" t="s">
        <v>34</v>
      </c>
      <c r="C23" s="929">
        <f t="shared" si="12"/>
        <v>0</v>
      </c>
      <c r="D23" s="928">
        <v>0</v>
      </c>
      <c r="E23" s="928">
        <v>0</v>
      </c>
      <c r="F23" s="928">
        <v>0</v>
      </c>
      <c r="G23" s="928">
        <v>0</v>
      </c>
      <c r="H23" s="928">
        <v>0</v>
      </c>
      <c r="I23" s="928">
        <v>0</v>
      </c>
      <c r="J23" s="928">
        <v>0</v>
      </c>
      <c r="K23" s="928">
        <v>0</v>
      </c>
      <c r="L23" s="928">
        <v>0</v>
      </c>
      <c r="M23" s="928">
        <v>0</v>
      </c>
      <c r="N23" s="928">
        <v>0</v>
      </c>
      <c r="O23" s="928">
        <v>0</v>
      </c>
      <c r="P23" s="928">
        <v>0</v>
      </c>
      <c r="Q23" s="928">
        <v>0</v>
      </c>
      <c r="R23" s="928">
        <v>0</v>
      </c>
      <c r="S23" s="928">
        <v>0</v>
      </c>
      <c r="T23" s="928">
        <v>0</v>
      </c>
      <c r="U23" s="928">
        <v>0</v>
      </c>
      <c r="V23" s="928">
        <v>0</v>
      </c>
      <c r="W23" s="928">
        <v>0</v>
      </c>
      <c r="X23" s="928">
        <v>0</v>
      </c>
      <c r="Y23" s="928">
        <v>0</v>
      </c>
      <c r="Z23" s="928">
        <v>0</v>
      </c>
      <c r="AA23" s="928">
        <v>0</v>
      </c>
      <c r="AB23" s="928">
        <v>0</v>
      </c>
      <c r="AC23" s="928">
        <v>0</v>
      </c>
      <c r="AD23" s="928">
        <v>0</v>
      </c>
      <c r="AE23" s="928">
        <v>0</v>
      </c>
      <c r="AF23" s="928">
        <v>0</v>
      </c>
      <c r="AG23" s="928">
        <v>0</v>
      </c>
      <c r="AH23" s="928">
        <v>0</v>
      </c>
      <c r="AI23" s="928">
        <v>0</v>
      </c>
      <c r="AJ23" s="928">
        <v>0</v>
      </c>
      <c r="AK23" s="928">
        <v>0</v>
      </c>
      <c r="AL23" s="928">
        <v>0</v>
      </c>
      <c r="AM23" s="928">
        <v>0</v>
      </c>
      <c r="AN23" s="928">
        <v>0</v>
      </c>
      <c r="AO23" s="928">
        <v>0</v>
      </c>
      <c r="AP23" s="928">
        <v>0</v>
      </c>
      <c r="AQ23" s="928">
        <v>0</v>
      </c>
      <c r="AR23" s="928">
        <v>0</v>
      </c>
      <c r="AS23" s="928">
        <v>0</v>
      </c>
      <c r="AT23" s="928">
        <v>0</v>
      </c>
      <c r="AU23" s="928">
        <v>0</v>
      </c>
      <c r="AV23" s="928">
        <v>0</v>
      </c>
      <c r="AW23" s="928">
        <v>0</v>
      </c>
      <c r="AX23" s="928">
        <v>0</v>
      </c>
      <c r="AY23" s="928">
        <v>0</v>
      </c>
      <c r="AZ23" s="928">
        <v>0</v>
      </c>
      <c r="BA23" s="928">
        <v>0</v>
      </c>
      <c r="BB23" s="930"/>
      <c r="CX23" s="931"/>
    </row>
    <row r="24" spans="1:102">
      <c r="A24" s="909">
        <v>17</v>
      </c>
      <c r="B24" s="911" t="s">
        <v>35</v>
      </c>
      <c r="C24" s="929">
        <f t="shared" si="12"/>
        <v>-139265.46866650454</v>
      </c>
      <c r="D24" s="928">
        <v>0</v>
      </c>
      <c r="E24" s="928">
        <v>0</v>
      </c>
      <c r="F24" s="928">
        <v>0</v>
      </c>
      <c r="G24" s="928">
        <v>0</v>
      </c>
      <c r="H24" s="928">
        <v>0</v>
      </c>
      <c r="I24" s="928">
        <v>0</v>
      </c>
      <c r="J24" s="928">
        <v>0</v>
      </c>
      <c r="K24" s="928">
        <f>+'Adj 4.1 Misc Gen Exp'!I11+'Adj 4.1 Misc Gen Exp'!I20+'Adj 4.1 Misc Gen Exp'!I21+'Adj 4.1 Misc Gen Exp'!I25+'Adj 4.1 Misc Gen Exp'!I27+'Adj 4.1 Misc Gen Exp'!I28+'Adj 4.1 Misc Gen Exp'!I37+'Adj 4.1 Misc Gen Exp'!I38</f>
        <v>-274954.83943248808</v>
      </c>
      <c r="L24" s="928">
        <f>SUM('Adj 4.2 Gen Wage Inc-Annual'!H52+'Adj 4.2 Gen Wage Inc-Annual'!H51+'Adj 4.2 Gen Wage Inc-Annual'!H50+'Adj 4.2 Gen Wage Inc-Annual'!H49)</f>
        <v>-131155.92993444687</v>
      </c>
      <c r="M24" s="928">
        <v>0</v>
      </c>
      <c r="N24" s="936">
        <v>0</v>
      </c>
      <c r="O24" s="928">
        <f>'Adj 4.5 Remove Non-Recurring En'!H9+'Adj 4.5 Remove Non-Recurring En'!H17+'Adj 4.5 Remove Non-Recurring En'!H18</f>
        <v>184026.38277291242</v>
      </c>
      <c r="P24" s="928">
        <f>'Adj 4.6 Pension'!I11</f>
        <v>3</v>
      </c>
      <c r="Q24" s="928">
        <v>0</v>
      </c>
      <c r="R24" s="928">
        <v>0</v>
      </c>
      <c r="S24" s="928">
        <f>'Adj 4.9 MEHC trans Cost Amort'!I11+'Adj 4.9 MEHC trans Cost Amort'!I12+'Adj 4.9 MEHC trans Cost Amort'!I18</f>
        <v>29288.731501199014</v>
      </c>
      <c r="T24" s="928">
        <f>'Adj 4.10 Affiliate Mgt Fee'!H10</f>
        <v>-14413.210215084027</v>
      </c>
      <c r="U24" s="928">
        <v>0</v>
      </c>
      <c r="V24" s="2002">
        <v>0</v>
      </c>
      <c r="W24" s="2002">
        <f>'Adj 4.13 Memberships &amp; Subscip.'!I31</f>
        <v>-8832.4866309465142</v>
      </c>
      <c r="X24" s="2002">
        <v>0</v>
      </c>
      <c r="Y24" s="936">
        <v>0</v>
      </c>
      <c r="Z24" s="2002">
        <v>0</v>
      </c>
      <c r="AA24" s="928">
        <v>0</v>
      </c>
      <c r="AB24" s="928">
        <v>0</v>
      </c>
      <c r="AC24" s="928">
        <v>0</v>
      </c>
      <c r="AD24" s="928">
        <v>0</v>
      </c>
      <c r="AE24" s="928">
        <v>0</v>
      </c>
      <c r="AF24" s="928">
        <v>0</v>
      </c>
      <c r="AG24" s="928">
        <v>0</v>
      </c>
      <c r="AH24" s="928">
        <v>0</v>
      </c>
      <c r="AI24" s="928">
        <v>0</v>
      </c>
      <c r="AJ24" s="928">
        <v>0</v>
      </c>
      <c r="AK24" s="928">
        <v>0</v>
      </c>
      <c r="AL24" s="928">
        <v>0</v>
      </c>
      <c r="AM24" s="928">
        <v>0</v>
      </c>
      <c r="AN24" s="928">
        <v>0</v>
      </c>
      <c r="AO24" s="928">
        <v>0</v>
      </c>
      <c r="AP24" s="928">
        <f>'Adj 8.3 Environ Remediation'!I12</f>
        <v>76772.883272349514</v>
      </c>
      <c r="AQ24" s="928">
        <v>0</v>
      </c>
      <c r="AR24" s="928">
        <v>0</v>
      </c>
      <c r="AS24" s="928">
        <v>0</v>
      </c>
      <c r="AT24" s="928">
        <v>0</v>
      </c>
      <c r="AU24" s="928">
        <v>0</v>
      </c>
      <c r="AV24" s="928">
        <v>0</v>
      </c>
      <c r="AW24" s="928">
        <v>0</v>
      </c>
      <c r="AX24" s="928">
        <v>0</v>
      </c>
      <c r="AY24" s="928">
        <v>0</v>
      </c>
      <c r="AZ24" s="928">
        <v>0</v>
      </c>
      <c r="BA24" s="928">
        <v>0</v>
      </c>
      <c r="BB24" s="930"/>
      <c r="CX24" s="931"/>
    </row>
    <row r="25" spans="1:102">
      <c r="A25" s="909">
        <v>18</v>
      </c>
      <c r="B25" s="937" t="s">
        <v>36</v>
      </c>
      <c r="C25" s="938">
        <f>SUM(C15:C24)</f>
        <v>-1258074.9980991106</v>
      </c>
      <c r="D25" s="939">
        <f>SUM(D15:D24)</f>
        <v>0</v>
      </c>
      <c r="E25" s="939">
        <f>SUM(E15:E24)</f>
        <v>0</v>
      </c>
      <c r="F25" s="939">
        <f>SUM(F15:F24)</f>
        <v>0</v>
      </c>
      <c r="G25" s="939">
        <f t="shared" ref="G25:N25" si="13">SUM(G15:G24)</f>
        <v>0</v>
      </c>
      <c r="H25" s="939">
        <f t="shared" si="13"/>
        <v>0</v>
      </c>
      <c r="I25" s="939">
        <f t="shared" si="13"/>
        <v>-65153</v>
      </c>
      <c r="J25" s="939">
        <f t="shared" ref="J25" si="14">SUM(J15:J24)</f>
        <v>0</v>
      </c>
      <c r="K25" s="939">
        <f t="shared" si="13"/>
        <v>-137953.51627125943</v>
      </c>
      <c r="L25" s="939">
        <f t="shared" si="13"/>
        <v>-509856.67292035307</v>
      </c>
      <c r="M25" s="939">
        <f t="shared" si="13"/>
        <v>0</v>
      </c>
      <c r="N25" s="939">
        <f t="shared" si="13"/>
        <v>0</v>
      </c>
      <c r="O25" s="939">
        <f>SUM(O15:O24)</f>
        <v>94179.488786468995</v>
      </c>
      <c r="P25" s="939">
        <f>SUM(P15:P24)</f>
        <v>3</v>
      </c>
      <c r="Q25" s="939">
        <f>SUM(Q15:Q24)</f>
        <v>-8855002</v>
      </c>
      <c r="R25" s="939">
        <f>SUM(R15:R24)</f>
        <v>3668.9492345489057</v>
      </c>
      <c r="S25" s="939">
        <f t="shared" ref="S25:AA25" si="15">SUM(S15:S24)</f>
        <v>29288.731501199014</v>
      </c>
      <c r="T25" s="939">
        <f t="shared" si="15"/>
        <v>-14413.210215084027</v>
      </c>
      <c r="U25" s="939">
        <f t="shared" si="15"/>
        <v>0</v>
      </c>
      <c r="V25" s="930">
        <f t="shared" ref="V25:W25" si="16">SUM(V15:V24)</f>
        <v>43545.400382885564</v>
      </c>
      <c r="W25" s="930">
        <f t="shared" si="16"/>
        <v>-8832.4866309465142</v>
      </c>
      <c r="X25" s="930">
        <f t="shared" ref="X25" si="17">SUM(X15:X24)</f>
        <v>0</v>
      </c>
      <c r="Y25" s="930">
        <f>SUM(Y15:Y24)</f>
        <v>-688548.56523891957</v>
      </c>
      <c r="Z25" s="930">
        <f>SUM(Z15:Z24)</f>
        <v>0</v>
      </c>
      <c r="AA25" s="939">
        <f t="shared" si="15"/>
        <v>0</v>
      </c>
      <c r="AB25" s="939">
        <f t="shared" ref="AB25" si="18">SUM(AB15:AB24)</f>
        <v>8774226</v>
      </c>
      <c r="AC25" s="939">
        <f t="shared" ref="AC25:AY25" si="19">SUM(AC15:AC24)</f>
        <v>0</v>
      </c>
      <c r="AD25" s="939">
        <f t="shared" si="19"/>
        <v>0</v>
      </c>
      <c r="AE25" s="939">
        <f t="shared" si="19"/>
        <v>0</v>
      </c>
      <c r="AF25" s="939">
        <f t="shared" si="19"/>
        <v>0</v>
      </c>
      <c r="AG25" s="939">
        <f t="shared" si="19"/>
        <v>0</v>
      </c>
      <c r="AH25" s="939">
        <f t="shared" si="19"/>
        <v>0</v>
      </c>
      <c r="AI25" s="939">
        <f t="shared" si="19"/>
        <v>0</v>
      </c>
      <c r="AJ25" s="939">
        <f t="shared" si="19"/>
        <v>0</v>
      </c>
      <c r="AK25" s="939">
        <f t="shared" si="19"/>
        <v>0</v>
      </c>
      <c r="AL25" s="939">
        <f t="shared" ref="AL25" si="20">SUM(AL15:AL24)</f>
        <v>0</v>
      </c>
      <c r="AM25" s="939">
        <f t="shared" si="19"/>
        <v>0</v>
      </c>
      <c r="AN25" s="939">
        <f t="shared" si="19"/>
        <v>0</v>
      </c>
      <c r="AO25" s="939">
        <f t="shared" si="19"/>
        <v>0</v>
      </c>
      <c r="AP25" s="939">
        <f t="shared" si="19"/>
        <v>76772.883272349514</v>
      </c>
      <c r="AQ25" s="939">
        <f t="shared" si="19"/>
        <v>0</v>
      </c>
      <c r="AR25" s="938">
        <f>SUM(AR15:AR24)</f>
        <v>0</v>
      </c>
      <c r="AS25" s="939">
        <f t="shared" si="19"/>
        <v>0</v>
      </c>
      <c r="AT25" s="939">
        <f t="shared" si="19"/>
        <v>0</v>
      </c>
      <c r="AU25" s="939">
        <f t="shared" ref="AU25" si="21">SUM(AU15:AU24)</f>
        <v>0</v>
      </c>
      <c r="AV25" s="939">
        <f t="shared" si="19"/>
        <v>0</v>
      </c>
      <c r="AW25" s="939">
        <f t="shared" ref="AW25" si="22">SUM(AW15:AW24)</f>
        <v>0</v>
      </c>
      <c r="AX25" s="939">
        <f t="shared" si="19"/>
        <v>0</v>
      </c>
      <c r="AY25" s="939">
        <f t="shared" si="19"/>
        <v>0</v>
      </c>
      <c r="AZ25" s="939">
        <f t="shared" ref="AZ25:BA25" si="23">SUM(AZ15:AZ24)</f>
        <v>0</v>
      </c>
      <c r="BA25" s="939">
        <f t="shared" si="23"/>
        <v>0</v>
      </c>
      <c r="BB25" s="930"/>
      <c r="CX25" s="931"/>
    </row>
    <row r="26" spans="1:102" ht="9.75" customHeight="1">
      <c r="B26" s="924"/>
      <c r="C26" s="929"/>
      <c r="D26" s="930"/>
      <c r="E26" s="930"/>
      <c r="F26" s="930"/>
      <c r="G26" s="930"/>
      <c r="H26" s="930"/>
      <c r="I26" s="930"/>
      <c r="J26" s="930"/>
      <c r="K26" s="930"/>
      <c r="L26" s="930"/>
      <c r="M26" s="930"/>
      <c r="N26" s="930"/>
      <c r="O26" s="930"/>
      <c r="P26" s="930"/>
      <c r="Q26" s="930"/>
      <c r="R26" s="928"/>
      <c r="S26" s="928"/>
      <c r="T26" s="928"/>
      <c r="U26" s="928"/>
      <c r="V26" s="928"/>
      <c r="W26" s="928"/>
      <c r="X26" s="928"/>
      <c r="AA26" s="928"/>
      <c r="AD26" s="930"/>
      <c r="AE26" s="930"/>
      <c r="AF26" s="930"/>
      <c r="AG26" s="930"/>
      <c r="AH26" s="930"/>
      <c r="AI26" s="930"/>
      <c r="AJ26" s="930"/>
      <c r="AK26" s="930"/>
      <c r="AL26" s="930"/>
      <c r="AM26" s="930"/>
      <c r="AN26" s="930"/>
      <c r="AO26" s="930"/>
      <c r="AP26" s="930"/>
      <c r="AQ26" s="930"/>
      <c r="AR26" s="930"/>
      <c r="AS26" s="930"/>
      <c r="AT26" s="930"/>
      <c r="AU26" s="930"/>
      <c r="AV26" s="930"/>
      <c r="AW26" s="930"/>
      <c r="AX26" s="930"/>
      <c r="AY26" s="929"/>
      <c r="AZ26" s="929"/>
      <c r="BA26" s="929"/>
      <c r="CX26" s="931"/>
    </row>
    <row r="27" spans="1:102">
      <c r="A27" s="909">
        <v>19</v>
      </c>
      <c r="B27" s="911" t="s">
        <v>37</v>
      </c>
      <c r="C27" s="929">
        <f>SUM(D27:BA27)</f>
        <v>-426874.19523420581</v>
      </c>
      <c r="D27" s="928">
        <v>0</v>
      </c>
      <c r="E27" s="928">
        <v>0</v>
      </c>
      <c r="F27" s="928">
        <v>0</v>
      </c>
      <c r="G27" s="928">
        <v>0</v>
      </c>
      <c r="H27" s="928">
        <v>0</v>
      </c>
      <c r="I27" s="928">
        <v>0</v>
      </c>
      <c r="J27" s="928">
        <v>0</v>
      </c>
      <c r="K27" s="928">
        <v>0</v>
      </c>
      <c r="L27" s="928">
        <v>0</v>
      </c>
      <c r="M27" s="928">
        <v>0</v>
      </c>
      <c r="N27" s="928">
        <v>0</v>
      </c>
      <c r="O27" s="928">
        <v>0</v>
      </c>
      <c r="P27" s="928">
        <v>0</v>
      </c>
      <c r="Q27" s="928">
        <v>0</v>
      </c>
      <c r="R27" s="928">
        <v>0</v>
      </c>
      <c r="S27" s="928">
        <v>0</v>
      </c>
      <c r="T27" s="928">
        <v>0</v>
      </c>
      <c r="U27" s="928">
        <v>0</v>
      </c>
      <c r="V27" s="928">
        <v>0</v>
      </c>
      <c r="W27" s="928">
        <v>0</v>
      </c>
      <c r="X27" s="928">
        <v>0</v>
      </c>
      <c r="Y27" s="928">
        <v>0</v>
      </c>
      <c r="Z27" s="928">
        <v>0</v>
      </c>
      <c r="AA27" s="928">
        <v>0</v>
      </c>
      <c r="AB27" s="928">
        <v>0</v>
      </c>
      <c r="AC27" s="928">
        <f>'Adj 5.4 Removal of Colstrip #3'!H9+'Adj 5.4 Removal of Colstrip #3'!H10</f>
        <v>-408883.6424342058</v>
      </c>
      <c r="AD27" s="928">
        <f>'Adj 6.1 Hydro Decomm.'!I14</f>
        <v>0</v>
      </c>
      <c r="AE27" s="928">
        <v>0</v>
      </c>
      <c r="AF27" s="928">
        <v>0</v>
      </c>
      <c r="AG27" s="928">
        <v>0</v>
      </c>
      <c r="AH27" s="928">
        <v>0</v>
      </c>
      <c r="AI27" s="928">
        <v>0</v>
      </c>
      <c r="AJ27" s="928">
        <v>0</v>
      </c>
      <c r="AK27" s="928">
        <v>0</v>
      </c>
      <c r="AL27" s="928">
        <v>0</v>
      </c>
      <c r="AM27" s="928">
        <v>0</v>
      </c>
      <c r="AN27" s="928">
        <v>0</v>
      </c>
      <c r="AO27" s="928">
        <v>0</v>
      </c>
      <c r="AP27" s="928">
        <v>0</v>
      </c>
      <c r="AQ27" s="928">
        <v>0</v>
      </c>
      <c r="AR27" s="928">
        <f>'Adj 8.5 Removal of Colstrip #4'!I9</f>
        <v>-17990.552800000001</v>
      </c>
      <c r="AS27" s="928">
        <v>0</v>
      </c>
      <c r="AT27" s="928">
        <v>0</v>
      </c>
      <c r="AU27" s="928">
        <v>0</v>
      </c>
      <c r="AV27" s="928">
        <v>0</v>
      </c>
      <c r="AW27" s="928">
        <v>0</v>
      </c>
      <c r="AX27" s="928">
        <v>0</v>
      </c>
      <c r="AY27" s="928">
        <v>0</v>
      </c>
      <c r="AZ27" s="928">
        <v>0</v>
      </c>
      <c r="BA27" s="928">
        <v>0</v>
      </c>
      <c r="BB27" s="930"/>
      <c r="CX27" s="931"/>
    </row>
    <row r="28" spans="1:102">
      <c r="A28" s="909">
        <v>20</v>
      </c>
      <c r="B28" s="911" t="s">
        <v>17</v>
      </c>
      <c r="C28" s="929">
        <f t="shared" ref="C28:C29" si="24">SUM(D28:BA28)</f>
        <v>-174728.87755490927</v>
      </c>
      <c r="D28" s="928">
        <v>0</v>
      </c>
      <c r="E28" s="928">
        <v>0</v>
      </c>
      <c r="F28" s="928">
        <v>0</v>
      </c>
      <c r="G28" s="928">
        <v>0</v>
      </c>
      <c r="H28" s="928">
        <v>0</v>
      </c>
      <c r="I28" s="928">
        <v>0</v>
      </c>
      <c r="J28" s="928">
        <v>0</v>
      </c>
      <c r="K28" s="928">
        <v>0</v>
      </c>
      <c r="L28" s="928">
        <v>0</v>
      </c>
      <c r="M28" s="928">
        <v>0</v>
      </c>
      <c r="N28" s="928">
        <v>0</v>
      </c>
      <c r="O28" s="928">
        <v>0</v>
      </c>
      <c r="P28" s="928">
        <v>0</v>
      </c>
      <c r="Q28" s="928">
        <v>0</v>
      </c>
      <c r="R28" s="928">
        <v>0</v>
      </c>
      <c r="S28" s="928">
        <v>0</v>
      </c>
      <c r="T28" s="928">
        <v>0</v>
      </c>
      <c r="U28" s="928">
        <v>0</v>
      </c>
      <c r="V28" s="928">
        <v>0</v>
      </c>
      <c r="W28" s="928">
        <v>0</v>
      </c>
      <c r="X28" s="928">
        <v>0</v>
      </c>
      <c r="Y28" s="928">
        <v>0</v>
      </c>
      <c r="Z28" s="928">
        <v>0</v>
      </c>
      <c r="AA28" s="928">
        <v>0</v>
      </c>
      <c r="AB28" s="928">
        <v>0</v>
      </c>
      <c r="AC28" s="928">
        <v>0</v>
      </c>
      <c r="AD28" s="928">
        <v>0</v>
      </c>
      <c r="AE28" s="928">
        <v>0</v>
      </c>
      <c r="AF28" s="928">
        <v>0</v>
      </c>
      <c r="AG28" s="928">
        <v>0</v>
      </c>
      <c r="AH28" s="928">
        <v>0</v>
      </c>
      <c r="AI28" s="928">
        <v>0</v>
      </c>
      <c r="AJ28" s="928">
        <v>0</v>
      </c>
      <c r="AK28" s="928">
        <v>0</v>
      </c>
      <c r="AL28" s="928">
        <v>0</v>
      </c>
      <c r="AM28" s="928">
        <v>0</v>
      </c>
      <c r="AN28" s="928">
        <v>0</v>
      </c>
      <c r="AO28" s="928">
        <v>0</v>
      </c>
      <c r="AP28" s="928">
        <v>0</v>
      </c>
      <c r="AQ28" s="928">
        <v>0</v>
      </c>
      <c r="AR28" s="928"/>
      <c r="AS28" s="928">
        <v>0</v>
      </c>
      <c r="AT28" s="928">
        <v>0</v>
      </c>
      <c r="AU28" s="928">
        <v>0</v>
      </c>
      <c r="AV28" s="928">
        <v>0</v>
      </c>
      <c r="AW28" s="928">
        <v>0</v>
      </c>
      <c r="AX28" s="928">
        <f>'Adj 8.9 Trojan Unrec Plant Adj'!I11</f>
        <v>-174728.87755490927</v>
      </c>
      <c r="AY28" s="928">
        <v>0</v>
      </c>
      <c r="AZ28" s="928">
        <v>0</v>
      </c>
      <c r="BA28" s="928">
        <v>0</v>
      </c>
      <c r="BB28" s="930"/>
      <c r="CX28" s="931"/>
    </row>
    <row r="29" spans="1:102">
      <c r="A29" s="909">
        <v>21</v>
      </c>
      <c r="B29" s="911" t="s">
        <v>38</v>
      </c>
      <c r="C29" s="929">
        <f t="shared" si="24"/>
        <v>-46288.088508519795</v>
      </c>
      <c r="D29" s="928">
        <v>0</v>
      </c>
      <c r="E29" s="928">
        <v>0</v>
      </c>
      <c r="F29" s="928">
        <v>0</v>
      </c>
      <c r="G29" s="928">
        <v>0</v>
      </c>
      <c r="H29" s="928">
        <v>0</v>
      </c>
      <c r="I29" s="928">
        <v>0</v>
      </c>
      <c r="J29" s="928">
        <v>0</v>
      </c>
      <c r="K29" s="928">
        <v>0</v>
      </c>
      <c r="L29" s="928">
        <v>0</v>
      </c>
      <c r="M29" s="928">
        <v>0</v>
      </c>
      <c r="N29" s="928">
        <v>0</v>
      </c>
      <c r="O29" s="928">
        <v>0</v>
      </c>
      <c r="P29" s="928">
        <v>0</v>
      </c>
      <c r="Q29" s="928">
        <v>0</v>
      </c>
      <c r="R29" s="928">
        <v>0</v>
      </c>
      <c r="S29" s="928">
        <v>0</v>
      </c>
      <c r="T29" s="928">
        <v>0</v>
      </c>
      <c r="U29" s="928">
        <v>0</v>
      </c>
      <c r="V29" s="928">
        <v>0</v>
      </c>
      <c r="W29" s="928">
        <v>0</v>
      </c>
      <c r="X29" s="928">
        <v>0</v>
      </c>
      <c r="Y29" s="928">
        <v>0</v>
      </c>
      <c r="Z29" s="928">
        <v>0</v>
      </c>
      <c r="AA29" s="928">
        <v>0</v>
      </c>
      <c r="AB29" s="928">
        <v>0</v>
      </c>
      <c r="AC29" s="928">
        <f>'Adj 5.4 Removal of Colstrip #3'!H11</f>
        <v>-46288.088508519795</v>
      </c>
      <c r="AD29" s="928">
        <v>0</v>
      </c>
      <c r="AE29" s="928">
        <v>0</v>
      </c>
      <c r="AF29" s="928">
        <v>0</v>
      </c>
      <c r="AH29" s="928">
        <v>0</v>
      </c>
      <c r="AI29" s="928">
        <v>0</v>
      </c>
      <c r="AJ29" s="928">
        <v>0</v>
      </c>
      <c r="AK29" s="928">
        <v>0</v>
      </c>
      <c r="AL29" s="928">
        <v>0</v>
      </c>
      <c r="AM29" s="928">
        <v>0</v>
      </c>
      <c r="AN29" s="928">
        <v>0</v>
      </c>
      <c r="AO29" s="928">
        <v>0</v>
      </c>
      <c r="AP29" s="928">
        <v>0</v>
      </c>
      <c r="AQ29" s="928">
        <v>0</v>
      </c>
      <c r="AR29" s="928"/>
      <c r="AS29" s="928">
        <v>0</v>
      </c>
      <c r="AT29" s="928">
        <v>0</v>
      </c>
      <c r="AU29" s="928">
        <v>0</v>
      </c>
      <c r="AV29" s="928">
        <v>0</v>
      </c>
      <c r="AW29" s="928">
        <v>0</v>
      </c>
      <c r="AX29" s="928">
        <v>0</v>
      </c>
      <c r="AY29" s="928">
        <v>0</v>
      </c>
      <c r="AZ29" s="928">
        <v>0</v>
      </c>
      <c r="BA29" s="928">
        <v>0</v>
      </c>
      <c r="BB29" s="930"/>
      <c r="CX29" s="931"/>
    </row>
    <row r="30" spans="1:102">
      <c r="A30" s="909">
        <v>22</v>
      </c>
      <c r="B30" s="911" t="s">
        <v>39</v>
      </c>
      <c r="C30" s="928">
        <f>C81</f>
        <v>860940</v>
      </c>
      <c r="D30" s="928">
        <f>D81</f>
        <v>1112120</v>
      </c>
      <c r="E30" s="928">
        <f>E81</f>
        <v>2890019</v>
      </c>
      <c r="F30" s="928">
        <v>0</v>
      </c>
      <c r="G30" s="928">
        <f t="shared" ref="G30:N30" si="25">G81</f>
        <v>-72480</v>
      </c>
      <c r="H30" s="928">
        <f t="shared" si="25"/>
        <v>-133431</v>
      </c>
      <c r="I30" s="928">
        <f t="shared" si="25"/>
        <v>27000</v>
      </c>
      <c r="J30" s="928">
        <f t="shared" ref="J30" si="26">J81</f>
        <v>0</v>
      </c>
      <c r="K30" s="928">
        <f t="shared" si="25"/>
        <v>48284</v>
      </c>
      <c r="L30" s="928">
        <f t="shared" si="25"/>
        <v>178450</v>
      </c>
      <c r="M30" s="928">
        <f t="shared" si="25"/>
        <v>0</v>
      </c>
      <c r="N30" s="928">
        <f t="shared" si="25"/>
        <v>0</v>
      </c>
      <c r="O30" s="928">
        <f>O81</f>
        <v>-32963</v>
      </c>
      <c r="P30" s="928">
        <f>P81</f>
        <v>-354801</v>
      </c>
      <c r="Q30" s="928">
        <f>Q81</f>
        <v>-714065</v>
      </c>
      <c r="R30" s="928">
        <f>R81</f>
        <v>-1284</v>
      </c>
      <c r="S30" s="928">
        <f t="shared" ref="S30:T30" si="27">S81</f>
        <v>-121734</v>
      </c>
      <c r="T30" s="928">
        <f t="shared" si="27"/>
        <v>5045</v>
      </c>
      <c r="U30" s="928">
        <f t="shared" ref="U30" si="28">U81</f>
        <v>0</v>
      </c>
      <c r="V30" s="928">
        <f t="shared" ref="V30:W30" si="29">V81</f>
        <v>-15241</v>
      </c>
      <c r="W30" s="928">
        <f t="shared" si="29"/>
        <v>3091</v>
      </c>
      <c r="X30" s="928">
        <f t="shared" ref="X30" si="30">X81</f>
        <v>0</v>
      </c>
      <c r="Y30" s="928">
        <f t="shared" ref="Y30:AE30" si="31">Y81</f>
        <v>570429</v>
      </c>
      <c r="Z30" s="928">
        <f t="shared" si="31"/>
        <v>0</v>
      </c>
      <c r="AA30" s="928">
        <f t="shared" si="31"/>
        <v>0</v>
      </c>
      <c r="AB30" s="928">
        <f t="shared" si="31"/>
        <v>-3070979</v>
      </c>
      <c r="AC30" s="928">
        <f t="shared" si="31"/>
        <v>36330</v>
      </c>
      <c r="AD30" s="928">
        <f t="shared" si="31"/>
        <v>0</v>
      </c>
      <c r="AE30" s="928">
        <f t="shared" si="31"/>
        <v>383772</v>
      </c>
      <c r="AF30" s="928">
        <v>0</v>
      </c>
      <c r="AG30" s="928">
        <f>AF81</f>
        <v>0</v>
      </c>
      <c r="AH30" s="928">
        <f t="shared" ref="AH30:AT30" si="32">AH81</f>
        <v>0</v>
      </c>
      <c r="AI30" s="928">
        <f t="shared" si="32"/>
        <v>-83729</v>
      </c>
      <c r="AJ30" s="928">
        <f t="shared" si="32"/>
        <v>0</v>
      </c>
      <c r="AK30" s="928">
        <f t="shared" si="32"/>
        <v>0</v>
      </c>
      <c r="AL30" s="928">
        <f t="shared" si="32"/>
        <v>0</v>
      </c>
      <c r="AM30" s="928">
        <f t="shared" si="32"/>
        <v>0</v>
      </c>
      <c r="AN30" s="928">
        <f t="shared" si="32"/>
        <v>-3526</v>
      </c>
      <c r="AO30" s="928">
        <f t="shared" si="32"/>
        <v>0</v>
      </c>
      <c r="AP30" s="928">
        <f t="shared" si="32"/>
        <v>130593</v>
      </c>
      <c r="AQ30" s="928">
        <f t="shared" si="32"/>
        <v>0</v>
      </c>
      <c r="AR30" s="928">
        <f t="shared" si="32"/>
        <v>0</v>
      </c>
      <c r="AS30" s="928">
        <f t="shared" si="32"/>
        <v>0</v>
      </c>
      <c r="AT30" s="928">
        <f t="shared" si="32"/>
        <v>0</v>
      </c>
      <c r="AU30" s="928">
        <f t="shared" ref="AU30:AW30" si="33">AU81</f>
        <v>71785</v>
      </c>
      <c r="AV30" s="928">
        <f t="shared" si="33"/>
        <v>0</v>
      </c>
      <c r="AW30" s="928">
        <f t="shared" si="33"/>
        <v>0</v>
      </c>
      <c r="AX30" s="928">
        <f>AX81</f>
        <v>8255</v>
      </c>
      <c r="AY30" s="928">
        <f>AY81</f>
        <v>0</v>
      </c>
      <c r="AZ30" s="928">
        <f t="shared" ref="AZ30:BA30" si="34">AZ81</f>
        <v>0</v>
      </c>
      <c r="BA30" s="928">
        <f t="shared" si="34"/>
        <v>0</v>
      </c>
      <c r="BB30" s="930"/>
      <c r="CX30" s="931"/>
    </row>
    <row r="31" spans="1:102">
      <c r="A31" s="909">
        <v>23</v>
      </c>
      <c r="B31" s="911" t="s">
        <v>40</v>
      </c>
      <c r="C31" s="929">
        <f>SUM(D31:BA31)</f>
        <v>0</v>
      </c>
      <c r="D31" s="928">
        <f>D77</f>
        <v>0</v>
      </c>
      <c r="E31" s="928">
        <f>E77</f>
        <v>0</v>
      </c>
      <c r="F31" s="928">
        <v>0</v>
      </c>
      <c r="G31" s="928">
        <f t="shared" ref="G31:L31" si="35">G77</f>
        <v>0</v>
      </c>
      <c r="H31" s="928">
        <f t="shared" si="35"/>
        <v>0</v>
      </c>
      <c r="I31" s="928">
        <f t="shared" si="35"/>
        <v>0</v>
      </c>
      <c r="J31" s="928">
        <f t="shared" ref="J31" si="36">J77</f>
        <v>0</v>
      </c>
      <c r="K31" s="928">
        <f t="shared" si="35"/>
        <v>0</v>
      </c>
      <c r="L31" s="928">
        <f t="shared" si="35"/>
        <v>0</v>
      </c>
      <c r="M31" s="928">
        <v>0</v>
      </c>
      <c r="N31" s="928">
        <v>0</v>
      </c>
      <c r="O31" s="928">
        <f>O77</f>
        <v>0</v>
      </c>
      <c r="P31" s="928">
        <v>0</v>
      </c>
      <c r="Q31" s="928">
        <f>Q77</f>
        <v>0</v>
      </c>
      <c r="R31" s="928">
        <v>0</v>
      </c>
      <c r="S31" s="928">
        <v>0</v>
      </c>
      <c r="T31" s="928">
        <v>0</v>
      </c>
      <c r="U31" s="928">
        <v>0</v>
      </c>
      <c r="V31" s="928">
        <v>0</v>
      </c>
      <c r="W31" s="928">
        <v>0</v>
      </c>
      <c r="X31" s="928">
        <v>0</v>
      </c>
      <c r="Y31" s="928">
        <v>0</v>
      </c>
      <c r="Z31" s="928">
        <v>0</v>
      </c>
      <c r="AA31" s="928">
        <v>0</v>
      </c>
      <c r="AB31" s="928">
        <f t="shared" ref="AB31" si="37">AB77</f>
        <v>0</v>
      </c>
      <c r="AC31" s="928">
        <f t="shared" ref="AC31:AS31" si="38">AC77</f>
        <v>0</v>
      </c>
      <c r="AD31" s="928">
        <f t="shared" si="38"/>
        <v>0</v>
      </c>
      <c r="AE31" s="928">
        <f t="shared" si="38"/>
        <v>0</v>
      </c>
      <c r="AF31" s="928">
        <f t="shared" si="38"/>
        <v>0</v>
      </c>
      <c r="AG31" s="928">
        <f t="shared" si="38"/>
        <v>0</v>
      </c>
      <c r="AH31" s="928">
        <f t="shared" si="38"/>
        <v>0</v>
      </c>
      <c r="AI31" s="928">
        <f t="shared" si="38"/>
        <v>0</v>
      </c>
      <c r="AJ31" s="928">
        <f t="shared" si="38"/>
        <v>0</v>
      </c>
      <c r="AK31" s="928">
        <f t="shared" si="38"/>
        <v>0</v>
      </c>
      <c r="AL31" s="928">
        <f t="shared" ref="AL31" si="39">AL77</f>
        <v>0</v>
      </c>
      <c r="AM31" s="928">
        <f t="shared" si="38"/>
        <v>0</v>
      </c>
      <c r="AN31" s="928">
        <f t="shared" si="38"/>
        <v>0</v>
      </c>
      <c r="AO31" s="928">
        <f t="shared" si="38"/>
        <v>0</v>
      </c>
      <c r="AP31" s="928">
        <f t="shared" si="38"/>
        <v>0</v>
      </c>
      <c r="AQ31" s="928">
        <f t="shared" si="38"/>
        <v>0</v>
      </c>
      <c r="AR31" s="928">
        <f t="shared" si="38"/>
        <v>0</v>
      </c>
      <c r="AS31" s="928">
        <f t="shared" si="38"/>
        <v>0</v>
      </c>
      <c r="AT31" s="928">
        <v>0</v>
      </c>
      <c r="AU31" s="928">
        <v>0</v>
      </c>
      <c r="AV31" s="928">
        <f>AV77</f>
        <v>0</v>
      </c>
      <c r="AW31" s="928">
        <f>AW77</f>
        <v>0</v>
      </c>
      <c r="AX31" s="928">
        <f>AX77</f>
        <v>0</v>
      </c>
      <c r="AY31" s="928">
        <v>0</v>
      </c>
      <c r="AZ31" s="928">
        <v>0</v>
      </c>
      <c r="BA31" s="928">
        <v>0</v>
      </c>
      <c r="BB31" s="930"/>
      <c r="CX31" s="931"/>
    </row>
    <row r="32" spans="1:102">
      <c r="A32" s="909">
        <v>24</v>
      </c>
      <c r="B32" s="911" t="s">
        <v>41</v>
      </c>
      <c r="C32" s="929">
        <f t="shared" ref="C32:C34" si="40">SUM(D32:BA32)</f>
        <v>-933072.5593076566</v>
      </c>
      <c r="D32" s="928">
        <v>0</v>
      </c>
      <c r="E32" s="928">
        <v>0</v>
      </c>
      <c r="F32" s="928">
        <v>0</v>
      </c>
      <c r="G32" s="928">
        <f>'Adj 3.4 SO2 Emmissions'!H24+'Adj 3.4 SO2 Emmissions'!H25</f>
        <v>342726</v>
      </c>
      <c r="H32" s="928">
        <v>0</v>
      </c>
      <c r="I32" s="928">
        <v>0</v>
      </c>
      <c r="J32" s="928">
        <v>0</v>
      </c>
      <c r="K32" s="928">
        <v>0</v>
      </c>
      <c r="L32" s="928">
        <v>0</v>
      </c>
      <c r="M32" s="928">
        <v>0</v>
      </c>
      <c r="N32" s="928">
        <v>0</v>
      </c>
      <c r="O32" s="928">
        <v>0</v>
      </c>
      <c r="P32" s="928">
        <f>'Adj 4.6 Pension'!I14</f>
        <v>354800</v>
      </c>
      <c r="Q32" s="928">
        <v>0</v>
      </c>
      <c r="R32" s="928">
        <v>0</v>
      </c>
      <c r="S32" s="928">
        <v>0</v>
      </c>
      <c r="T32" s="928">
        <v>0</v>
      </c>
      <c r="U32" s="928">
        <v>0</v>
      </c>
      <c r="V32" s="928">
        <v>0</v>
      </c>
      <c r="W32" s="928">
        <v>0</v>
      </c>
      <c r="X32" s="928">
        <v>0</v>
      </c>
      <c r="Y32" s="928">
        <v>0</v>
      </c>
      <c r="Z32" s="928">
        <v>0</v>
      </c>
      <c r="AA32" s="928">
        <v>0</v>
      </c>
      <c r="AB32" s="928">
        <v>0</v>
      </c>
      <c r="AC32" s="928">
        <f>'Adj 5.4 Removal of Colstrip #3'!H13+'Adj 5.4 Removal of Colstrip #3'!H25</f>
        <v>113543.26783914602</v>
      </c>
      <c r="AD32" s="928">
        <v>0</v>
      </c>
      <c r="AE32" s="928">
        <v>0</v>
      </c>
      <c r="AF32" s="928">
        <v>0</v>
      </c>
      <c r="AG32" s="928">
        <f>'Adj 7.3 Malin Midpoint Adj'!I9</f>
        <v>-296778.81346373697</v>
      </c>
      <c r="AH32" s="928">
        <v>0</v>
      </c>
      <c r="AI32" s="928">
        <v>0</v>
      </c>
      <c r="AJ32" s="928">
        <v>0</v>
      </c>
      <c r="AK32" s="928">
        <f>'Adj 7.6 WA Flow-through Adj'!I90</f>
        <v>396343</v>
      </c>
      <c r="AL32" s="928">
        <f>'Adj 7.7 Remove Def State Tax E'!I10</f>
        <v>-1877339</v>
      </c>
      <c r="AM32" s="928">
        <f>'Adj 7.8 ADIT Balance Adj'!I35</f>
        <v>20913</v>
      </c>
      <c r="AN32" s="928">
        <v>0</v>
      </c>
      <c r="AO32" s="928">
        <v>0</v>
      </c>
      <c r="AP32" s="928">
        <f>'Adj 8.3 Environ Remediation'!I23+'Adj 8.3 Environ Remediation'!I26</f>
        <v>12719.986316934381</v>
      </c>
      <c r="AQ32" s="928">
        <v>0</v>
      </c>
      <c r="AR32" s="928"/>
      <c r="AS32" s="928">
        <v>0</v>
      </c>
      <c r="AT32" s="928">
        <v>0</v>
      </c>
      <c r="AU32" s="928">
        <v>0</v>
      </c>
      <c r="AV32" s="928">
        <v>0</v>
      </c>
      <c r="AW32" s="928">
        <v>0</v>
      </c>
      <c r="AX32" s="928">
        <v>0</v>
      </c>
      <c r="AY32" s="928">
        <v>0</v>
      </c>
      <c r="AZ32" s="928">
        <v>0</v>
      </c>
      <c r="BA32" s="928">
        <v>0</v>
      </c>
      <c r="BB32" s="930"/>
      <c r="CX32" s="931"/>
    </row>
    <row r="33" spans="1:102">
      <c r="A33" s="909">
        <v>25</v>
      </c>
      <c r="B33" s="911" t="s">
        <v>42</v>
      </c>
      <c r="C33" s="929">
        <f t="shared" si="40"/>
        <v>0</v>
      </c>
      <c r="D33" s="928">
        <v>0</v>
      </c>
      <c r="E33" s="928">
        <v>0</v>
      </c>
      <c r="F33" s="928">
        <v>0</v>
      </c>
      <c r="G33" s="928">
        <v>0</v>
      </c>
      <c r="H33" s="928">
        <v>0</v>
      </c>
      <c r="I33" s="928">
        <v>0</v>
      </c>
      <c r="J33" s="928">
        <v>0</v>
      </c>
      <c r="K33" s="928">
        <v>0</v>
      </c>
      <c r="L33" s="928">
        <v>0</v>
      </c>
      <c r="M33" s="928">
        <v>0</v>
      </c>
      <c r="N33" s="928">
        <v>0</v>
      </c>
      <c r="O33" s="928">
        <v>0</v>
      </c>
      <c r="P33" s="928">
        <v>0</v>
      </c>
      <c r="Q33" s="928">
        <v>0</v>
      </c>
      <c r="R33" s="928">
        <v>0</v>
      </c>
      <c r="S33" s="928">
        <v>0</v>
      </c>
      <c r="T33" s="928">
        <v>0</v>
      </c>
      <c r="U33" s="928">
        <v>0</v>
      </c>
      <c r="V33" s="928">
        <v>0</v>
      </c>
      <c r="W33" s="928">
        <v>0</v>
      </c>
      <c r="X33" s="928">
        <v>0</v>
      </c>
      <c r="Y33" s="928">
        <v>0</v>
      </c>
      <c r="Z33" s="928">
        <v>0</v>
      </c>
      <c r="AA33" s="928">
        <v>0</v>
      </c>
      <c r="AB33" s="928">
        <v>0</v>
      </c>
      <c r="AC33" s="928">
        <v>0</v>
      </c>
      <c r="AD33" s="928">
        <v>0</v>
      </c>
      <c r="AE33" s="928">
        <v>0</v>
      </c>
      <c r="AF33" s="928">
        <v>0</v>
      </c>
      <c r="AG33" s="928">
        <v>0</v>
      </c>
      <c r="AH33" s="928">
        <v>0</v>
      </c>
      <c r="AI33" s="928">
        <v>0</v>
      </c>
      <c r="AJ33" s="928">
        <v>0</v>
      </c>
      <c r="AK33" s="928">
        <v>0</v>
      </c>
      <c r="AL33" s="928">
        <v>0</v>
      </c>
      <c r="AM33" s="928">
        <v>0</v>
      </c>
      <c r="AN33" s="928">
        <v>0</v>
      </c>
      <c r="AO33" s="928">
        <v>0</v>
      </c>
      <c r="AP33" s="928">
        <v>0</v>
      </c>
      <c r="AQ33" s="928">
        <v>0</v>
      </c>
      <c r="AR33" s="928"/>
      <c r="AS33" s="928">
        <v>0</v>
      </c>
      <c r="AT33" s="928">
        <v>0</v>
      </c>
      <c r="AU33" s="928">
        <v>0</v>
      </c>
      <c r="AV33" s="928">
        <v>0</v>
      </c>
      <c r="AW33" s="928">
        <v>0</v>
      </c>
      <c r="AX33" s="928">
        <v>0</v>
      </c>
      <c r="AY33" s="928">
        <v>0</v>
      </c>
      <c r="AZ33" s="928">
        <v>0</v>
      </c>
      <c r="BA33" s="928">
        <v>0</v>
      </c>
      <c r="BB33" s="930"/>
      <c r="CX33" s="931"/>
    </row>
    <row r="34" spans="1:102">
      <c r="A34" s="909">
        <v>26</v>
      </c>
      <c r="B34" s="911" t="s">
        <v>43</v>
      </c>
      <c r="C34" s="929">
        <f t="shared" si="40"/>
        <v>-685916.29280633223</v>
      </c>
      <c r="D34" s="928">
        <v>0</v>
      </c>
      <c r="E34" s="928">
        <v>0</v>
      </c>
      <c r="F34" s="928">
        <v>0</v>
      </c>
      <c r="G34" s="928">
        <f>'Adj 3.4 SO2 Emmissions'!H12</f>
        <v>-695990.29280633223</v>
      </c>
      <c r="H34" s="928">
        <v>0</v>
      </c>
      <c r="I34" s="928">
        <v>0</v>
      </c>
      <c r="J34" s="928">
        <v>0</v>
      </c>
      <c r="K34" s="928">
        <v>0</v>
      </c>
      <c r="L34" s="928">
        <v>0</v>
      </c>
      <c r="M34" s="928">
        <v>0</v>
      </c>
      <c r="N34" s="928">
        <v>0</v>
      </c>
      <c r="O34" s="928">
        <v>0</v>
      </c>
      <c r="P34" s="928">
        <v>0</v>
      </c>
      <c r="Q34" s="928">
        <v>0</v>
      </c>
      <c r="R34" s="928">
        <v>0</v>
      </c>
      <c r="S34" s="928">
        <v>0</v>
      </c>
      <c r="T34" s="928">
        <v>0</v>
      </c>
      <c r="U34" s="928">
        <v>0</v>
      </c>
      <c r="V34" s="928">
        <v>0</v>
      </c>
      <c r="W34" s="928">
        <v>0</v>
      </c>
      <c r="X34" s="928">
        <v>0</v>
      </c>
      <c r="Y34" s="928">
        <v>0</v>
      </c>
      <c r="Z34" s="928">
        <v>0</v>
      </c>
      <c r="AA34" s="928">
        <v>0</v>
      </c>
      <c r="AB34" s="928">
        <v>0</v>
      </c>
      <c r="AC34" s="928">
        <v>0</v>
      </c>
      <c r="AD34" s="928">
        <v>0</v>
      </c>
      <c r="AE34" s="928">
        <v>0</v>
      </c>
      <c r="AF34" s="928">
        <v>0</v>
      </c>
      <c r="AG34" s="928">
        <v>0</v>
      </c>
      <c r="AH34" s="928">
        <v>0</v>
      </c>
      <c r="AI34" s="928">
        <v>0</v>
      </c>
      <c r="AJ34" s="928">
        <v>0</v>
      </c>
      <c r="AK34" s="928">
        <v>0</v>
      </c>
      <c r="AL34" s="928">
        <v>0</v>
      </c>
      <c r="AM34" s="928">
        <v>0</v>
      </c>
      <c r="AN34" s="928">
        <f>'Adj 8.1 Cust Svc Deposits'!I9</f>
        <v>10074</v>
      </c>
      <c r="AO34" s="928">
        <v>0</v>
      </c>
      <c r="AP34" s="928">
        <v>0</v>
      </c>
      <c r="AQ34" s="928">
        <v>0</v>
      </c>
      <c r="AR34" s="928"/>
      <c r="AS34" s="928">
        <v>0</v>
      </c>
      <c r="AT34" s="928">
        <v>0</v>
      </c>
      <c r="AU34" s="928">
        <v>0</v>
      </c>
      <c r="AV34" s="928">
        <v>0</v>
      </c>
      <c r="AW34" s="928">
        <v>0</v>
      </c>
      <c r="AX34" s="928">
        <v>0</v>
      </c>
      <c r="AY34" s="928">
        <v>0</v>
      </c>
      <c r="AZ34" s="928">
        <v>0</v>
      </c>
      <c r="BA34" s="928">
        <v>0</v>
      </c>
      <c r="BB34" s="930"/>
      <c r="CX34" s="931"/>
    </row>
    <row r="35" spans="1:102">
      <c r="A35" s="909">
        <v>27</v>
      </c>
      <c r="B35" s="924" t="s">
        <v>44</v>
      </c>
      <c r="C35" s="941">
        <f>SUM(C25:C34)</f>
        <v>-2664015.0115107344</v>
      </c>
      <c r="D35" s="933">
        <f>SUM(D25:D34)</f>
        <v>1112120</v>
      </c>
      <c r="E35" s="933">
        <f>SUM(E25:E34)</f>
        <v>2890019</v>
      </c>
      <c r="F35" s="933">
        <f>SUM(F25:F34)</f>
        <v>0</v>
      </c>
      <c r="G35" s="933">
        <f t="shared" ref="G35:N35" si="41">SUM(G25:G34)</f>
        <v>-425744.29280633223</v>
      </c>
      <c r="H35" s="933">
        <f t="shared" si="41"/>
        <v>-133431</v>
      </c>
      <c r="I35" s="933">
        <f t="shared" si="41"/>
        <v>-38153</v>
      </c>
      <c r="J35" s="933">
        <f t="shared" ref="J35" si="42">SUM(J25:J34)</f>
        <v>0</v>
      </c>
      <c r="K35" s="933">
        <f t="shared" si="41"/>
        <v>-89669.516271259432</v>
      </c>
      <c r="L35" s="933">
        <f t="shared" si="41"/>
        <v>-331406.67292035307</v>
      </c>
      <c r="M35" s="933">
        <f t="shared" si="41"/>
        <v>0</v>
      </c>
      <c r="N35" s="933">
        <f t="shared" si="41"/>
        <v>0</v>
      </c>
      <c r="O35" s="933">
        <f>SUM(O25:O34)</f>
        <v>61216.488786468995</v>
      </c>
      <c r="P35" s="933">
        <f>SUM(P25:P34)</f>
        <v>2</v>
      </c>
      <c r="Q35" s="933">
        <f>SUM(Q25:Q34)</f>
        <v>-9569067</v>
      </c>
      <c r="R35" s="933">
        <f>SUM(R25:R34)</f>
        <v>2384.9492345489057</v>
      </c>
      <c r="S35" s="933">
        <f t="shared" ref="S35:U35" si="43">SUM(S25:S34)</f>
        <v>-92445.268498800986</v>
      </c>
      <c r="T35" s="933">
        <f t="shared" si="43"/>
        <v>-9368.2102150840274</v>
      </c>
      <c r="U35" s="933">
        <f t="shared" si="43"/>
        <v>0</v>
      </c>
      <c r="V35" s="933">
        <f t="shared" ref="V35:W35" si="44">SUM(V25:V34)</f>
        <v>28304.400382885564</v>
      </c>
      <c r="W35" s="933">
        <f t="shared" si="44"/>
        <v>-5741.4866309465142</v>
      </c>
      <c r="X35" s="933">
        <f t="shared" ref="X35" si="45">SUM(X25:X34)</f>
        <v>0</v>
      </c>
      <c r="Y35" s="933">
        <f>SUM(Y25:Y34)</f>
        <v>-118119.56523891957</v>
      </c>
      <c r="Z35" s="933">
        <f>SUM(Z25:Z34)</f>
        <v>0</v>
      </c>
      <c r="AA35" s="933">
        <f>SUM(AA25:AA34)</f>
        <v>0</v>
      </c>
      <c r="AB35" s="933">
        <f t="shared" ref="AB35" si="46">SUM(AB25:AB34)</f>
        <v>5703247</v>
      </c>
      <c r="AC35" s="933">
        <f t="shared" ref="AC35:AY35" si="47">SUM(AC25:AC34)</f>
        <v>-305298.46310357959</v>
      </c>
      <c r="AD35" s="933">
        <f t="shared" si="47"/>
        <v>0</v>
      </c>
      <c r="AE35" s="933">
        <f t="shared" si="47"/>
        <v>383772</v>
      </c>
      <c r="AF35" s="933">
        <f t="shared" si="47"/>
        <v>0</v>
      </c>
      <c r="AG35" s="933">
        <f t="shared" si="47"/>
        <v>-296778.81346373697</v>
      </c>
      <c r="AH35" s="933">
        <f t="shared" si="47"/>
        <v>0</v>
      </c>
      <c r="AI35" s="933">
        <f t="shared" si="47"/>
        <v>-83729</v>
      </c>
      <c r="AJ35" s="933">
        <f t="shared" si="47"/>
        <v>0</v>
      </c>
      <c r="AK35" s="933">
        <f t="shared" si="47"/>
        <v>396343</v>
      </c>
      <c r="AL35" s="933">
        <f t="shared" ref="AL35" si="48">SUM(AL25:AL34)</f>
        <v>-1877339</v>
      </c>
      <c r="AM35" s="933">
        <f t="shared" si="47"/>
        <v>20913</v>
      </c>
      <c r="AN35" s="933">
        <f t="shared" si="47"/>
        <v>6548</v>
      </c>
      <c r="AO35" s="933">
        <f t="shared" si="47"/>
        <v>0</v>
      </c>
      <c r="AP35" s="933">
        <f t="shared" si="47"/>
        <v>220085.86958928389</v>
      </c>
      <c r="AQ35" s="933">
        <f t="shared" si="47"/>
        <v>0</v>
      </c>
      <c r="AR35" s="942">
        <f>SUM(AR25:AR34)</f>
        <v>-17990.552800000001</v>
      </c>
      <c r="AS35" s="933">
        <f t="shared" si="47"/>
        <v>0</v>
      </c>
      <c r="AT35" s="933">
        <f t="shared" si="47"/>
        <v>0</v>
      </c>
      <c r="AU35" s="933">
        <f t="shared" ref="AU35" si="49">SUM(AU25:AU34)</f>
        <v>71785</v>
      </c>
      <c r="AV35" s="933">
        <f t="shared" si="47"/>
        <v>0</v>
      </c>
      <c r="AW35" s="933">
        <f t="shared" ref="AW35" si="50">SUM(AW25:AW34)</f>
        <v>0</v>
      </c>
      <c r="AX35" s="933">
        <f t="shared" si="47"/>
        <v>-166473.87755490927</v>
      </c>
      <c r="AY35" s="933">
        <f t="shared" si="47"/>
        <v>0</v>
      </c>
      <c r="AZ35" s="933">
        <f t="shared" ref="AZ35:BA35" si="51">SUM(AZ25:AZ34)</f>
        <v>0</v>
      </c>
      <c r="BA35" s="933">
        <f t="shared" si="51"/>
        <v>0</v>
      </c>
      <c r="BB35" s="930"/>
      <c r="CX35" s="931"/>
    </row>
    <row r="36" spans="1:102" ht="11.25" customHeight="1">
      <c r="A36" s="909">
        <v>28</v>
      </c>
      <c r="B36" s="911"/>
      <c r="C36" s="929"/>
      <c r="D36" s="928"/>
      <c r="E36" s="928"/>
      <c r="F36" s="928">
        <v>0</v>
      </c>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8"/>
      <c r="AY36" s="928"/>
      <c r="AZ36" s="928"/>
      <c r="BA36" s="928"/>
      <c r="BB36" s="930"/>
      <c r="CX36" s="931"/>
    </row>
    <row r="37" spans="1:102" ht="18" thickBot="1">
      <c r="A37" s="909">
        <v>29</v>
      </c>
      <c r="B37" s="943" t="s">
        <v>128</v>
      </c>
      <c r="C37" s="944">
        <f>C12-C35</f>
        <v>7751330.8085413305</v>
      </c>
      <c r="D37" s="945">
        <f>D12-D35</f>
        <v>2065366</v>
      </c>
      <c r="E37" s="945">
        <f>E12-E35</f>
        <v>7302805</v>
      </c>
      <c r="F37" s="945">
        <f>F12-F35</f>
        <v>0</v>
      </c>
      <c r="G37" s="945">
        <f t="shared" ref="G37:N37" si="52">G12-G35</f>
        <v>425744.29280633223</v>
      </c>
      <c r="H37" s="945">
        <f t="shared" si="52"/>
        <v>-247800.12892996613</v>
      </c>
      <c r="I37" s="945">
        <f t="shared" si="52"/>
        <v>50144</v>
      </c>
      <c r="J37" s="945">
        <f t="shared" ref="J37" si="53">J12-J35</f>
        <v>0</v>
      </c>
      <c r="K37" s="945">
        <f t="shared" si="52"/>
        <v>89669.516271259432</v>
      </c>
      <c r="L37" s="945">
        <f t="shared" si="52"/>
        <v>331406.67292035307</v>
      </c>
      <c r="M37" s="945">
        <f t="shared" si="52"/>
        <v>0</v>
      </c>
      <c r="N37" s="945">
        <f t="shared" si="52"/>
        <v>0</v>
      </c>
      <c r="O37" s="945">
        <f>O12-O35</f>
        <v>-61216.488786468995</v>
      </c>
      <c r="P37" s="945">
        <f>P12-P35</f>
        <v>-2</v>
      </c>
      <c r="Q37" s="945">
        <f>Q12-Q35</f>
        <v>714065</v>
      </c>
      <c r="R37" s="945">
        <f t="shared" ref="R37:U37" si="54">R12-R35</f>
        <v>-2384.9492345489057</v>
      </c>
      <c r="S37" s="945">
        <f t="shared" si="54"/>
        <v>92445.268498800986</v>
      </c>
      <c r="T37" s="945">
        <f t="shared" si="54"/>
        <v>9368.2102150840274</v>
      </c>
      <c r="U37" s="945">
        <f t="shared" si="54"/>
        <v>0</v>
      </c>
      <c r="V37" s="945">
        <f t="shared" ref="V37:W37" si="55">V12-V35</f>
        <v>-28304.400382885564</v>
      </c>
      <c r="W37" s="945">
        <f t="shared" si="55"/>
        <v>5741.4866309465142</v>
      </c>
      <c r="X37" s="945">
        <f t="shared" ref="X37" si="56">X12-X35</f>
        <v>0</v>
      </c>
      <c r="Y37" s="945">
        <f>Y12-Y35</f>
        <v>1059367.4911994815</v>
      </c>
      <c r="Z37" s="945">
        <f>Z12-Z35</f>
        <v>0</v>
      </c>
      <c r="AA37" s="945">
        <f>AA12-AA35</f>
        <v>0</v>
      </c>
      <c r="AB37" s="945">
        <f t="shared" ref="AB37" si="57">AB12-AB35</f>
        <v>-5703247</v>
      </c>
      <c r="AC37" s="945">
        <f t="shared" ref="AC37:AY37" si="58">AC12-AC35</f>
        <v>305298.46310357959</v>
      </c>
      <c r="AD37" s="945">
        <f t="shared" si="58"/>
        <v>0</v>
      </c>
      <c r="AE37" s="945">
        <f t="shared" si="58"/>
        <v>-383772</v>
      </c>
      <c r="AF37" s="945">
        <f t="shared" si="58"/>
        <v>0</v>
      </c>
      <c r="AG37" s="945">
        <f t="shared" si="58"/>
        <v>296778.81346373697</v>
      </c>
      <c r="AH37" s="945">
        <f t="shared" si="58"/>
        <v>0</v>
      </c>
      <c r="AI37" s="945">
        <f t="shared" si="58"/>
        <v>83729</v>
      </c>
      <c r="AJ37" s="945">
        <f t="shared" si="58"/>
        <v>0</v>
      </c>
      <c r="AK37" s="945">
        <f t="shared" si="58"/>
        <v>-396343</v>
      </c>
      <c r="AL37" s="945">
        <f t="shared" ref="AL37" si="59">AL12-AL35</f>
        <v>1877339</v>
      </c>
      <c r="AM37" s="945">
        <f t="shared" si="58"/>
        <v>-20913</v>
      </c>
      <c r="AN37" s="945">
        <f t="shared" si="58"/>
        <v>-6548</v>
      </c>
      <c r="AO37" s="945">
        <f t="shared" si="58"/>
        <v>0</v>
      </c>
      <c r="AP37" s="945">
        <f t="shared" si="58"/>
        <v>-220085.86958928389</v>
      </c>
      <c r="AQ37" s="945">
        <f t="shared" si="58"/>
        <v>0</v>
      </c>
      <c r="AR37" s="944">
        <f>AR12-AR35</f>
        <v>17990.552800000001</v>
      </c>
      <c r="AS37" s="945">
        <f t="shared" si="58"/>
        <v>0</v>
      </c>
      <c r="AT37" s="945">
        <f t="shared" si="58"/>
        <v>0</v>
      </c>
      <c r="AU37" s="945">
        <f t="shared" ref="AU37" si="60">AU12-AU35</f>
        <v>-71785</v>
      </c>
      <c r="AV37" s="945">
        <f t="shared" si="58"/>
        <v>0</v>
      </c>
      <c r="AW37" s="945">
        <f t="shared" ref="AW37" si="61">AW12-AW35</f>
        <v>0</v>
      </c>
      <c r="AX37" s="945">
        <f t="shared" si="58"/>
        <v>166473.87755490927</v>
      </c>
      <c r="AY37" s="945">
        <f t="shared" si="58"/>
        <v>0</v>
      </c>
      <c r="AZ37" s="945">
        <f t="shared" ref="AZ37:BA37" si="62">AZ12-AZ35</f>
        <v>0</v>
      </c>
      <c r="BA37" s="945">
        <f t="shared" si="62"/>
        <v>0</v>
      </c>
      <c r="BB37" s="930"/>
      <c r="CX37" s="931"/>
    </row>
    <row r="38" spans="1:102" ht="9.75" customHeight="1" thickTop="1">
      <c r="A38" s="909">
        <v>30</v>
      </c>
      <c r="B38" s="911"/>
      <c r="C38" s="929"/>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8"/>
      <c r="AO38" s="928"/>
      <c r="AP38" s="928"/>
      <c r="AQ38" s="928"/>
      <c r="AR38" s="928"/>
      <c r="AS38" s="928"/>
      <c r="AT38" s="928"/>
      <c r="AU38" s="928"/>
      <c r="AV38" s="928"/>
      <c r="AW38" s="928"/>
      <c r="AX38" s="928"/>
      <c r="AY38" s="928"/>
      <c r="AZ38" s="928"/>
      <c r="BA38" s="928"/>
      <c r="BB38" s="930"/>
      <c r="CX38" s="931"/>
    </row>
    <row r="39" spans="1:102">
      <c r="A39" s="909">
        <v>31</v>
      </c>
      <c r="B39" s="924" t="s">
        <v>46</v>
      </c>
      <c r="C39" s="929"/>
      <c r="D39" s="928"/>
      <c r="E39" s="928"/>
      <c r="F39" s="928"/>
      <c r="G39" s="928"/>
      <c r="H39" s="928"/>
      <c r="I39" s="928"/>
      <c r="J39" s="928"/>
      <c r="K39" s="928"/>
      <c r="L39" s="928"/>
      <c r="M39" s="928"/>
      <c r="N39" s="928"/>
      <c r="O39" s="928"/>
      <c r="P39" s="928"/>
      <c r="Q39" s="928"/>
      <c r="R39" s="928"/>
      <c r="S39" s="928"/>
      <c r="T39" s="928"/>
      <c r="U39" s="928"/>
      <c r="V39" s="928"/>
      <c r="W39" s="928"/>
      <c r="X39" s="928"/>
      <c r="Y39" s="928"/>
      <c r="Z39" s="928"/>
      <c r="AA39" s="928"/>
      <c r="AD39" s="928"/>
      <c r="AE39" s="928"/>
      <c r="AF39" s="928"/>
      <c r="AG39" s="928"/>
      <c r="AH39" s="928"/>
      <c r="AI39" s="928"/>
      <c r="AJ39" s="928"/>
      <c r="AK39" s="928"/>
      <c r="AL39" s="928"/>
      <c r="AM39" s="928"/>
      <c r="AN39" s="928"/>
      <c r="AO39" s="928"/>
      <c r="AP39" s="928"/>
      <c r="AQ39" s="928"/>
      <c r="AR39" s="928"/>
      <c r="AS39" s="928"/>
      <c r="AT39" s="928"/>
      <c r="AU39" s="928"/>
      <c r="AV39" s="928"/>
      <c r="AW39" s="928"/>
      <c r="AX39" s="928"/>
      <c r="AY39" s="929"/>
      <c r="AZ39" s="929"/>
      <c r="BA39" s="929"/>
      <c r="CX39" s="931"/>
    </row>
    <row r="40" spans="1:102">
      <c r="A40" s="909">
        <v>32</v>
      </c>
      <c r="B40" s="911" t="s">
        <v>47</v>
      </c>
      <c r="C40" s="929">
        <f>SUM(D40:BA40)</f>
        <v>31647606.160741434</v>
      </c>
      <c r="D40" s="928">
        <v>0</v>
      </c>
      <c r="E40" s="928">
        <v>0</v>
      </c>
      <c r="F40" s="928">
        <v>0</v>
      </c>
      <c r="G40" s="928">
        <v>0</v>
      </c>
      <c r="H40" s="928">
        <v>0</v>
      </c>
      <c r="I40" s="928">
        <v>0</v>
      </c>
      <c r="J40" s="928">
        <v>0</v>
      </c>
      <c r="K40" s="928">
        <v>0</v>
      </c>
      <c r="L40" s="928">
        <v>0</v>
      </c>
      <c r="M40" s="928">
        <v>0</v>
      </c>
      <c r="N40" s="928">
        <v>0</v>
      </c>
      <c r="O40" s="928">
        <v>0</v>
      </c>
      <c r="P40" s="928">
        <v>0</v>
      </c>
      <c r="Q40" s="928">
        <v>0</v>
      </c>
      <c r="R40" s="928">
        <v>0</v>
      </c>
      <c r="S40" s="928">
        <v>0</v>
      </c>
      <c r="T40" s="928">
        <v>0</v>
      </c>
      <c r="U40" s="928">
        <v>0</v>
      </c>
      <c r="V40" s="928">
        <v>0</v>
      </c>
      <c r="W40" s="928">
        <v>0</v>
      </c>
      <c r="X40" s="928">
        <v>0</v>
      </c>
      <c r="Y40" s="928">
        <v>0</v>
      </c>
      <c r="Z40" s="928">
        <v>0</v>
      </c>
      <c r="AA40" s="928">
        <v>0</v>
      </c>
      <c r="AB40" s="928">
        <v>0</v>
      </c>
      <c r="AC40" s="928">
        <f>'Adj 5.4 Removal of Colstrip #3'!H16+'Adj 5.4 Removal of Colstrip #3'!H17</f>
        <v>-26918433.340728633</v>
      </c>
      <c r="AD40" s="928">
        <v>0</v>
      </c>
      <c r="AE40" s="928">
        <v>0</v>
      </c>
      <c r="AF40" s="928">
        <v>0</v>
      </c>
      <c r="AG40" s="928">
        <v>0</v>
      </c>
      <c r="AH40" s="928">
        <v>0</v>
      </c>
      <c r="AI40" s="928">
        <v>0</v>
      </c>
      <c r="AJ40" s="928">
        <v>0</v>
      </c>
      <c r="AK40" s="928">
        <v>0</v>
      </c>
      <c r="AL40" s="928">
        <v>0</v>
      </c>
      <c r="AM40" s="928">
        <v>0</v>
      </c>
      <c r="AN40" s="928">
        <v>0</v>
      </c>
      <c r="AO40" s="928">
        <f>'Adj 8.2 Jim Bridger Mine RB'!I9</f>
        <v>58989055.501470067</v>
      </c>
      <c r="AP40" s="928">
        <v>0</v>
      </c>
      <c r="AQ40" s="928">
        <v>0</v>
      </c>
      <c r="AR40" s="928">
        <f>'Adj 8.5 Removal of Colstrip #4'!I17</f>
        <v>-423016</v>
      </c>
      <c r="AS40" s="928">
        <v>0</v>
      </c>
      <c r="AT40" s="928">
        <v>0</v>
      </c>
      <c r="AU40" s="928">
        <v>0</v>
      </c>
      <c r="AV40" s="928">
        <v>0</v>
      </c>
      <c r="AW40" s="928">
        <v>0</v>
      </c>
      <c r="AX40" s="928">
        <v>0</v>
      </c>
      <c r="AY40" s="928">
        <v>0</v>
      </c>
      <c r="AZ40" s="928">
        <v>0</v>
      </c>
      <c r="BA40" s="928">
        <v>0</v>
      </c>
      <c r="BB40" s="930"/>
      <c r="CX40" s="931"/>
    </row>
    <row r="41" spans="1:102">
      <c r="A41" s="909">
        <v>33</v>
      </c>
      <c r="B41" s="911" t="s">
        <v>48</v>
      </c>
      <c r="C41" s="929">
        <f t="shared" ref="C41:C50" si="63">SUM(D41:BA41)</f>
        <v>0</v>
      </c>
      <c r="D41" s="928">
        <v>0</v>
      </c>
      <c r="E41" s="928">
        <v>0</v>
      </c>
      <c r="F41" s="928">
        <v>0</v>
      </c>
      <c r="G41" s="928">
        <v>0</v>
      </c>
      <c r="H41" s="928">
        <v>0</v>
      </c>
      <c r="I41" s="928">
        <v>0</v>
      </c>
      <c r="J41" s="928">
        <v>0</v>
      </c>
      <c r="K41" s="928">
        <v>0</v>
      </c>
      <c r="L41" s="928">
        <v>0</v>
      </c>
      <c r="M41" s="928">
        <v>0</v>
      </c>
      <c r="N41" s="928">
        <v>0</v>
      </c>
      <c r="O41" s="928">
        <v>0</v>
      </c>
      <c r="P41" s="928">
        <v>0</v>
      </c>
      <c r="Q41" s="928">
        <v>0</v>
      </c>
      <c r="R41" s="928">
        <v>0</v>
      </c>
      <c r="S41" s="928">
        <v>0</v>
      </c>
      <c r="T41" s="928">
        <v>0</v>
      </c>
      <c r="U41" s="928">
        <v>0</v>
      </c>
      <c r="V41" s="928">
        <v>0</v>
      </c>
      <c r="W41" s="928">
        <v>0</v>
      </c>
      <c r="X41" s="928">
        <v>0</v>
      </c>
      <c r="Y41" s="928">
        <v>0</v>
      </c>
      <c r="Z41" s="928">
        <v>0</v>
      </c>
      <c r="AA41" s="928">
        <v>0</v>
      </c>
      <c r="AB41" s="928">
        <v>0</v>
      </c>
      <c r="AC41" s="928">
        <v>0</v>
      </c>
      <c r="AD41" s="928">
        <v>0</v>
      </c>
      <c r="AE41" s="928">
        <v>0</v>
      </c>
      <c r="AF41" s="928">
        <v>0</v>
      </c>
      <c r="AG41" s="928">
        <v>0</v>
      </c>
      <c r="AH41" s="928">
        <v>0</v>
      </c>
      <c r="AI41" s="928">
        <v>0</v>
      </c>
      <c r="AJ41" s="928">
        <v>0</v>
      </c>
      <c r="AK41" s="928">
        <v>0</v>
      </c>
      <c r="AL41" s="928">
        <v>0</v>
      </c>
      <c r="AM41" s="928">
        <v>0</v>
      </c>
      <c r="AN41" s="928">
        <v>0</v>
      </c>
      <c r="AO41" s="928">
        <v>0</v>
      </c>
      <c r="AP41" s="928">
        <v>0</v>
      </c>
      <c r="AQ41" s="928">
        <v>0</v>
      </c>
      <c r="AR41" s="928">
        <v>0</v>
      </c>
      <c r="AS41" s="928">
        <v>0</v>
      </c>
      <c r="AT41" s="928">
        <v>0</v>
      </c>
      <c r="AU41" s="928">
        <v>0</v>
      </c>
      <c r="AV41" s="928">
        <v>0</v>
      </c>
      <c r="AW41" s="928">
        <v>0</v>
      </c>
      <c r="AX41" s="928">
        <v>0</v>
      </c>
      <c r="AY41" s="928">
        <v>0</v>
      </c>
      <c r="AZ41" s="928">
        <v>0</v>
      </c>
      <c r="BA41" s="928">
        <v>0</v>
      </c>
      <c r="BB41" s="930"/>
      <c r="CX41" s="931"/>
    </row>
    <row r="42" spans="1:102">
      <c r="A42" s="909">
        <v>34</v>
      </c>
      <c r="B42" s="911" t="s">
        <v>644</v>
      </c>
      <c r="C42" s="929">
        <f t="shared" si="63"/>
        <v>-3287462.0681787329</v>
      </c>
      <c r="D42" s="928">
        <v>0</v>
      </c>
      <c r="E42" s="928">
        <v>0</v>
      </c>
      <c r="F42" s="928">
        <v>0</v>
      </c>
      <c r="G42" s="928">
        <v>0</v>
      </c>
      <c r="H42" s="928">
        <v>0</v>
      </c>
      <c r="I42" s="928">
        <v>0</v>
      </c>
      <c r="J42" s="928">
        <v>0</v>
      </c>
      <c r="K42" s="928">
        <v>0</v>
      </c>
      <c r="L42" s="928">
        <v>0</v>
      </c>
      <c r="M42" s="928">
        <v>0</v>
      </c>
      <c r="N42" s="928">
        <v>0</v>
      </c>
      <c r="O42" s="928">
        <v>0</v>
      </c>
      <c r="P42" s="928">
        <v>0</v>
      </c>
      <c r="Q42" s="928">
        <v>0</v>
      </c>
      <c r="R42" s="928">
        <v>0</v>
      </c>
      <c r="S42" s="928">
        <f>'Adj 4.9 MEHC trans Cost Amort'!I15</f>
        <v>-79631</v>
      </c>
      <c r="T42" s="928">
        <v>0</v>
      </c>
      <c r="U42" s="928">
        <v>0</v>
      </c>
      <c r="V42" s="928">
        <v>0</v>
      </c>
      <c r="W42" s="928">
        <v>0</v>
      </c>
      <c r="X42" s="928">
        <v>0</v>
      </c>
      <c r="Y42" s="928">
        <v>0</v>
      </c>
      <c r="Z42" s="928">
        <v>0</v>
      </c>
      <c r="AA42" s="928">
        <v>0</v>
      </c>
      <c r="AB42" s="928">
        <v>0</v>
      </c>
      <c r="AC42" s="928">
        <v>0</v>
      </c>
      <c r="AD42" s="928">
        <v>0</v>
      </c>
      <c r="AE42" s="928">
        <v>0</v>
      </c>
      <c r="AF42" s="928">
        <v>0</v>
      </c>
      <c r="AG42" s="928">
        <v>0</v>
      </c>
      <c r="AH42" s="928">
        <v>0</v>
      </c>
      <c r="AI42" s="928">
        <v>0</v>
      </c>
      <c r="AJ42" s="928">
        <v>0</v>
      </c>
      <c r="AK42" s="928">
        <v>0</v>
      </c>
      <c r="AL42" s="928">
        <v>0</v>
      </c>
      <c r="AM42" s="928">
        <v>0</v>
      </c>
      <c r="AN42" s="928">
        <v>0</v>
      </c>
      <c r="AO42" s="928">
        <f>'Adj 8.2 Jim Bridger Mine RB'!I10</f>
        <v>385035.76591256389</v>
      </c>
      <c r="AP42" s="928">
        <f>SUM('Adj 8.3 Environ Remediation'!I15:I18)</f>
        <v>164612.71277193236</v>
      </c>
      <c r="AQ42" s="928">
        <v>0</v>
      </c>
      <c r="AR42" s="928">
        <v>0</v>
      </c>
      <c r="AS42" s="928">
        <v>0</v>
      </c>
      <c r="AT42" s="928">
        <f>'Adj 8.6.1 Misc Rate Base'!I23+'Adj 8.6.1 Misc Rate Base'!I36</f>
        <v>-3757479.546863229</v>
      </c>
      <c r="AU42" s="928">
        <v>0</v>
      </c>
      <c r="AV42" s="928">
        <v>0</v>
      </c>
      <c r="AW42" s="928">
        <v>0</v>
      </c>
      <c r="AX42" s="928">
        <v>0</v>
      </c>
      <c r="AY42" s="928">
        <v>0</v>
      </c>
      <c r="AZ42" s="928">
        <v>0</v>
      </c>
      <c r="BA42" s="928">
        <v>0</v>
      </c>
      <c r="BB42" s="930"/>
      <c r="CX42" s="931"/>
    </row>
    <row r="43" spans="1:102">
      <c r="A43" s="909">
        <v>35</v>
      </c>
      <c r="B43" s="911" t="s">
        <v>50</v>
      </c>
      <c r="C43" s="929">
        <f t="shared" si="63"/>
        <v>0</v>
      </c>
      <c r="D43" s="928">
        <v>0</v>
      </c>
      <c r="E43" s="928">
        <v>0</v>
      </c>
      <c r="F43" s="928">
        <v>0</v>
      </c>
      <c r="G43" s="928">
        <v>0</v>
      </c>
      <c r="H43" s="928">
        <v>0</v>
      </c>
      <c r="I43" s="928">
        <v>0</v>
      </c>
      <c r="J43" s="928">
        <v>0</v>
      </c>
      <c r="K43" s="928">
        <v>0</v>
      </c>
      <c r="L43" s="928">
        <v>0</v>
      </c>
      <c r="M43" s="928">
        <v>0</v>
      </c>
      <c r="N43" s="928">
        <v>0</v>
      </c>
      <c r="O43" s="928">
        <v>0</v>
      </c>
      <c r="P43" s="928">
        <v>0</v>
      </c>
      <c r="Q43" s="928">
        <v>0</v>
      </c>
      <c r="R43" s="928">
        <v>0</v>
      </c>
      <c r="S43" s="928">
        <v>0</v>
      </c>
      <c r="T43" s="928">
        <v>0</v>
      </c>
      <c r="U43" s="928">
        <v>0</v>
      </c>
      <c r="V43" s="928">
        <v>0</v>
      </c>
      <c r="W43" s="928">
        <v>0</v>
      </c>
      <c r="X43" s="928">
        <v>0</v>
      </c>
      <c r="Y43" s="928">
        <v>0</v>
      </c>
      <c r="Z43" s="928">
        <v>0</v>
      </c>
      <c r="AA43" s="928">
        <v>0</v>
      </c>
      <c r="AB43" s="928">
        <v>0</v>
      </c>
      <c r="AC43" s="928">
        <v>0</v>
      </c>
      <c r="AD43" s="928">
        <v>0</v>
      </c>
      <c r="AE43" s="928">
        <v>0</v>
      </c>
      <c r="AF43" s="928">
        <v>0</v>
      </c>
      <c r="AG43" s="928">
        <v>0</v>
      </c>
      <c r="AH43" s="928">
        <v>0</v>
      </c>
      <c r="AI43" s="928">
        <v>0</v>
      </c>
      <c r="AJ43" s="928">
        <v>0</v>
      </c>
      <c r="AK43" s="928">
        <v>0</v>
      </c>
      <c r="AL43" s="928">
        <v>0</v>
      </c>
      <c r="AM43" s="928">
        <v>0</v>
      </c>
      <c r="AN43" s="928">
        <v>0</v>
      </c>
      <c r="AO43" s="928">
        <v>0</v>
      </c>
      <c r="AP43" s="928">
        <v>0</v>
      </c>
      <c r="AQ43" s="928">
        <v>0</v>
      </c>
      <c r="AR43" s="928">
        <v>0</v>
      </c>
      <c r="AS43" s="928">
        <v>0</v>
      </c>
      <c r="AT43" s="928">
        <v>0</v>
      </c>
      <c r="AU43" s="928">
        <v>0</v>
      </c>
      <c r="AV43" s="928">
        <v>0</v>
      </c>
      <c r="AW43" s="928">
        <v>0</v>
      </c>
      <c r="AX43" s="928">
        <v>0</v>
      </c>
      <c r="AY43" s="928">
        <v>0</v>
      </c>
      <c r="AZ43" s="928">
        <v>0</v>
      </c>
      <c r="BA43" s="928">
        <v>0</v>
      </c>
      <c r="BB43" s="930"/>
      <c r="CX43" s="931"/>
    </row>
    <row r="44" spans="1:102">
      <c r="A44" s="909">
        <v>36</v>
      </c>
      <c r="B44" s="911" t="s">
        <v>51</v>
      </c>
      <c r="C44" s="929">
        <f t="shared" si="63"/>
        <v>0</v>
      </c>
      <c r="D44" s="928">
        <v>0</v>
      </c>
      <c r="E44" s="928">
        <v>0</v>
      </c>
      <c r="F44" s="928">
        <v>0</v>
      </c>
      <c r="G44" s="928">
        <v>0</v>
      </c>
      <c r="H44" s="928">
        <v>0</v>
      </c>
      <c r="I44" s="928">
        <v>0</v>
      </c>
      <c r="J44" s="928">
        <v>0</v>
      </c>
      <c r="K44" s="928">
        <v>0</v>
      </c>
      <c r="L44" s="928">
        <v>0</v>
      </c>
      <c r="M44" s="928">
        <v>0</v>
      </c>
      <c r="N44" s="928">
        <v>0</v>
      </c>
      <c r="O44" s="928">
        <v>0</v>
      </c>
      <c r="P44" s="928">
        <v>0</v>
      </c>
      <c r="Q44" s="928">
        <v>0</v>
      </c>
      <c r="R44" s="928">
        <v>0</v>
      </c>
      <c r="S44" s="928">
        <v>0</v>
      </c>
      <c r="T44" s="928">
        <v>0</v>
      </c>
      <c r="U44" s="928">
        <v>0</v>
      </c>
      <c r="V44" s="928">
        <v>0</v>
      </c>
      <c r="W44" s="928">
        <v>0</v>
      </c>
      <c r="X44" s="928">
        <v>0</v>
      </c>
      <c r="Y44" s="928">
        <v>0</v>
      </c>
      <c r="Z44" s="928">
        <v>0</v>
      </c>
      <c r="AA44" s="928">
        <v>0</v>
      </c>
      <c r="AB44" s="928">
        <v>0</v>
      </c>
      <c r="AC44" s="928">
        <v>0</v>
      </c>
      <c r="AD44" s="928">
        <v>0</v>
      </c>
      <c r="AE44" s="928">
        <v>0</v>
      </c>
      <c r="AF44" s="928">
        <v>0</v>
      </c>
      <c r="AG44" s="928">
        <v>0</v>
      </c>
      <c r="AH44" s="928">
        <v>0</v>
      </c>
      <c r="AI44" s="928">
        <v>0</v>
      </c>
      <c r="AJ44" s="928">
        <v>0</v>
      </c>
      <c r="AK44" s="928">
        <v>0</v>
      </c>
      <c r="AL44" s="928">
        <v>0</v>
      </c>
      <c r="AM44" s="928">
        <v>0</v>
      </c>
      <c r="AN44" s="928">
        <v>0</v>
      </c>
      <c r="AO44" s="928">
        <v>0</v>
      </c>
      <c r="AP44" s="928">
        <v>0</v>
      </c>
      <c r="AQ44" s="928">
        <v>0</v>
      </c>
      <c r="AR44" s="928">
        <v>0</v>
      </c>
      <c r="AS44" s="928">
        <v>0</v>
      </c>
      <c r="AT44" s="928">
        <v>0</v>
      </c>
      <c r="AU44" s="928">
        <v>0</v>
      </c>
      <c r="AV44" s="928">
        <v>0</v>
      </c>
      <c r="AW44" s="928">
        <v>0</v>
      </c>
      <c r="AX44" s="928">
        <v>0</v>
      </c>
      <c r="AY44" s="928">
        <v>0</v>
      </c>
      <c r="AZ44" s="928">
        <v>0</v>
      </c>
      <c r="BA44" s="928">
        <v>0</v>
      </c>
      <c r="BB44" s="930"/>
      <c r="CX44" s="931"/>
    </row>
    <row r="45" spans="1:102">
      <c r="A45" s="909">
        <v>37</v>
      </c>
      <c r="B45" s="911" t="s">
        <v>52</v>
      </c>
      <c r="C45" s="929">
        <f t="shared" si="63"/>
        <v>-2240510.3870604578</v>
      </c>
      <c r="D45" s="928">
        <v>0</v>
      </c>
      <c r="E45" s="928">
        <v>0</v>
      </c>
      <c r="F45" s="928">
        <v>0</v>
      </c>
      <c r="G45" s="928">
        <v>0</v>
      </c>
      <c r="H45" s="928">
        <v>0</v>
      </c>
      <c r="I45" s="928">
        <v>0</v>
      </c>
      <c r="J45" s="928">
        <v>0</v>
      </c>
      <c r="K45" s="928">
        <v>0</v>
      </c>
      <c r="L45" s="928">
        <v>0</v>
      </c>
      <c r="M45" s="928">
        <v>0</v>
      </c>
      <c r="N45" s="928">
        <v>0</v>
      </c>
      <c r="O45" s="928">
        <v>0</v>
      </c>
      <c r="P45" s="928">
        <v>0</v>
      </c>
      <c r="Q45" s="928">
        <v>0</v>
      </c>
      <c r="R45" s="928">
        <v>0</v>
      </c>
      <c r="S45" s="928">
        <v>0</v>
      </c>
      <c r="T45" s="928">
        <v>0</v>
      </c>
      <c r="U45" s="928">
        <v>0</v>
      </c>
      <c r="V45" s="928">
        <v>0</v>
      </c>
      <c r="W45" s="928">
        <v>0</v>
      </c>
      <c r="X45" s="928">
        <v>0</v>
      </c>
      <c r="Y45" s="928">
        <v>0</v>
      </c>
      <c r="Z45" s="928">
        <v>0</v>
      </c>
      <c r="AA45" s="928">
        <v>0</v>
      </c>
      <c r="AB45" s="928">
        <v>0</v>
      </c>
      <c r="AC45" s="928">
        <v>0</v>
      </c>
      <c r="AD45" s="928">
        <v>0</v>
      </c>
      <c r="AE45" s="928">
        <v>0</v>
      </c>
      <c r="AF45" s="928">
        <v>0</v>
      </c>
      <c r="AG45" s="928">
        <v>0</v>
      </c>
      <c r="AH45" s="928">
        <v>0</v>
      </c>
      <c r="AI45" s="928">
        <v>0</v>
      </c>
      <c r="AJ45" s="928">
        <v>0</v>
      </c>
      <c r="AK45" s="928">
        <v>0</v>
      </c>
      <c r="AL45" s="928">
        <v>0</v>
      </c>
      <c r="AM45" s="928">
        <v>0</v>
      </c>
      <c r="AN45" s="928">
        <v>0</v>
      </c>
      <c r="AO45" s="928">
        <v>0</v>
      </c>
      <c r="AP45" s="928">
        <v>0</v>
      </c>
      <c r="AQ45" s="928">
        <v>0</v>
      </c>
      <c r="AR45" s="928">
        <v>0</v>
      </c>
      <c r="AS45" s="928">
        <f>'Adj 8.6 Misc. Rate base'!I53</f>
        <v>-1858462.4301866675</v>
      </c>
      <c r="AT45" s="928">
        <f>'Adj 8.6.1 Misc Rate Base'!I14</f>
        <v>-382047.9568737903</v>
      </c>
      <c r="AU45" s="928">
        <v>0</v>
      </c>
      <c r="AV45" s="928">
        <v>0</v>
      </c>
      <c r="AW45" s="928">
        <v>0</v>
      </c>
      <c r="AX45" s="928">
        <v>0</v>
      </c>
      <c r="AY45" s="928">
        <v>0</v>
      </c>
      <c r="AZ45" s="928">
        <v>0</v>
      </c>
      <c r="BA45" s="928">
        <v>0</v>
      </c>
      <c r="BB45" s="930"/>
      <c r="CX45" s="931"/>
    </row>
    <row r="46" spans="1:102">
      <c r="A46" s="909">
        <v>38</v>
      </c>
      <c r="B46" s="911" t="s">
        <v>53</v>
      </c>
      <c r="C46" s="929">
        <f t="shared" si="63"/>
        <v>-4907986.5323470738</v>
      </c>
      <c r="D46" s="928">
        <v>0</v>
      </c>
      <c r="E46" s="928">
        <v>0</v>
      </c>
      <c r="F46" s="928">
        <v>0</v>
      </c>
      <c r="G46" s="928">
        <v>0</v>
      </c>
      <c r="H46" s="928">
        <v>0</v>
      </c>
      <c r="I46" s="928">
        <v>0</v>
      </c>
      <c r="J46" s="928">
        <v>0</v>
      </c>
      <c r="K46" s="928">
        <v>0</v>
      </c>
      <c r="L46" s="928">
        <v>0</v>
      </c>
      <c r="M46" s="928">
        <v>0</v>
      </c>
      <c r="N46" s="928">
        <v>0</v>
      </c>
      <c r="O46" s="928">
        <v>0</v>
      </c>
      <c r="P46" s="928">
        <v>0</v>
      </c>
      <c r="Q46" s="928">
        <v>0</v>
      </c>
      <c r="R46" s="928">
        <v>0</v>
      </c>
      <c r="S46" s="928">
        <v>0</v>
      </c>
      <c r="T46" s="928">
        <v>0</v>
      </c>
      <c r="U46" s="928">
        <v>0</v>
      </c>
      <c r="V46" s="928">
        <v>0</v>
      </c>
      <c r="W46" s="928">
        <v>0</v>
      </c>
      <c r="X46" s="928">
        <v>0</v>
      </c>
      <c r="Y46" s="928">
        <v>0</v>
      </c>
      <c r="Z46" s="928">
        <v>0</v>
      </c>
      <c r="AA46" s="928">
        <v>0</v>
      </c>
      <c r="AB46" s="928">
        <v>0</v>
      </c>
      <c r="AC46" s="928">
        <v>0</v>
      </c>
      <c r="AD46" s="928">
        <v>0</v>
      </c>
      <c r="AE46" s="928">
        <v>0</v>
      </c>
      <c r="AF46" s="928">
        <v>0</v>
      </c>
      <c r="AG46" s="928">
        <v>0</v>
      </c>
      <c r="AH46" s="928">
        <v>0</v>
      </c>
      <c r="AI46" s="928">
        <v>0</v>
      </c>
      <c r="AJ46" s="928">
        <v>0</v>
      </c>
      <c r="AK46" s="928">
        <v>0</v>
      </c>
      <c r="AL46" s="928">
        <v>0</v>
      </c>
      <c r="AM46" s="928">
        <v>0</v>
      </c>
      <c r="AN46" s="928">
        <v>0</v>
      </c>
      <c r="AO46" s="928">
        <v>0</v>
      </c>
      <c r="AP46" s="928">
        <v>0</v>
      </c>
      <c r="AQ46" s="928">
        <v>0</v>
      </c>
      <c r="AR46" s="928">
        <v>0</v>
      </c>
      <c r="AS46" s="928">
        <f>'Adj 8.6 Misc. Rate base'!I26</f>
        <v>-4907986.5323470738</v>
      </c>
      <c r="AT46" s="928">
        <v>0</v>
      </c>
      <c r="AU46" s="928">
        <v>0</v>
      </c>
      <c r="AV46" s="928">
        <v>0</v>
      </c>
      <c r="AW46" s="928">
        <v>0</v>
      </c>
      <c r="AX46" s="928">
        <v>0</v>
      </c>
      <c r="AY46" s="928">
        <v>0</v>
      </c>
      <c r="AZ46" s="928">
        <v>0</v>
      </c>
      <c r="BA46" s="928">
        <v>0</v>
      </c>
      <c r="BB46" s="930"/>
      <c r="CX46" s="931"/>
    </row>
    <row r="47" spans="1:102">
      <c r="A47" s="909">
        <v>39</v>
      </c>
      <c r="B47" s="911" t="s">
        <v>54</v>
      </c>
      <c r="C47" s="929">
        <f t="shared" si="63"/>
        <v>-7435681.1147439787</v>
      </c>
      <c r="D47" s="928">
        <v>0</v>
      </c>
      <c r="E47" s="928">
        <v>0</v>
      </c>
      <c r="F47" s="928">
        <v>0</v>
      </c>
      <c r="G47" s="928">
        <v>0</v>
      </c>
      <c r="H47" s="928">
        <v>0</v>
      </c>
      <c r="I47" s="928">
        <v>0</v>
      </c>
      <c r="J47" s="928">
        <v>0</v>
      </c>
      <c r="K47" s="928">
        <v>0</v>
      </c>
      <c r="L47" s="928">
        <v>0</v>
      </c>
      <c r="M47" s="928">
        <v>0</v>
      </c>
      <c r="N47" s="928">
        <v>0</v>
      </c>
      <c r="O47" s="928">
        <v>0</v>
      </c>
      <c r="P47" s="928">
        <v>0</v>
      </c>
      <c r="Q47" s="928">
        <v>0</v>
      </c>
      <c r="R47" s="928">
        <v>0</v>
      </c>
      <c r="S47" s="928">
        <v>0</v>
      </c>
      <c r="T47" s="928">
        <v>0</v>
      </c>
      <c r="U47" s="928">
        <v>0</v>
      </c>
      <c r="V47" s="928">
        <v>0</v>
      </c>
      <c r="W47" s="928">
        <v>0</v>
      </c>
      <c r="X47" s="928">
        <v>0</v>
      </c>
      <c r="Y47" s="928">
        <v>0</v>
      </c>
      <c r="Z47" s="928">
        <v>0</v>
      </c>
      <c r="AA47" s="928">
        <v>0</v>
      </c>
      <c r="AB47" s="928">
        <v>0</v>
      </c>
      <c r="AC47" s="928">
        <v>0</v>
      </c>
      <c r="AD47" s="928">
        <v>0</v>
      </c>
      <c r="AE47" s="928">
        <v>0</v>
      </c>
      <c r="AF47" s="928">
        <v>0</v>
      </c>
      <c r="AG47" s="928">
        <v>0</v>
      </c>
      <c r="AH47" s="928">
        <v>0</v>
      </c>
      <c r="AI47" s="928">
        <v>0</v>
      </c>
      <c r="AJ47" s="928">
        <v>0</v>
      </c>
      <c r="AK47" s="928">
        <v>0</v>
      </c>
      <c r="AL47" s="928">
        <v>0</v>
      </c>
      <c r="AM47" s="928">
        <v>0</v>
      </c>
      <c r="AN47" s="928">
        <v>0</v>
      </c>
      <c r="AO47" s="928">
        <v>0</v>
      </c>
      <c r="AP47" s="928">
        <v>0</v>
      </c>
      <c r="AQ47" s="928">
        <v>0</v>
      </c>
      <c r="AR47" s="928">
        <v>0</v>
      </c>
      <c r="AS47" s="928">
        <f>'Adj 8.6 Misc. Rate base'!I42</f>
        <v>-7435681.1147439787</v>
      </c>
      <c r="AT47" s="928">
        <v>0</v>
      </c>
      <c r="AU47" s="928">
        <v>0</v>
      </c>
      <c r="AV47" s="928">
        <v>0</v>
      </c>
      <c r="AW47" s="928">
        <v>0</v>
      </c>
      <c r="AX47" s="928">
        <v>0</v>
      </c>
      <c r="AY47" s="928">
        <v>0</v>
      </c>
      <c r="AZ47" s="928">
        <v>0</v>
      </c>
      <c r="BA47" s="928">
        <v>0</v>
      </c>
      <c r="BB47" s="930"/>
      <c r="CX47" s="931"/>
    </row>
    <row r="48" spans="1:102">
      <c r="A48" s="909">
        <v>40</v>
      </c>
      <c r="B48" s="911" t="s">
        <v>18</v>
      </c>
      <c r="C48" s="929">
        <f t="shared" si="63"/>
        <v>-3098080.7772361347</v>
      </c>
      <c r="D48" s="928">
        <v>0</v>
      </c>
      <c r="E48" s="928">
        <v>0</v>
      </c>
      <c r="F48" s="928">
        <v>0</v>
      </c>
      <c r="G48" s="928">
        <v>0</v>
      </c>
      <c r="H48" s="928">
        <v>0</v>
      </c>
      <c r="I48" s="928">
        <v>0</v>
      </c>
      <c r="J48" s="928">
        <v>0</v>
      </c>
      <c r="K48" s="928">
        <v>0</v>
      </c>
      <c r="L48" s="928">
        <v>0</v>
      </c>
      <c r="M48" s="928">
        <v>0</v>
      </c>
      <c r="N48" s="928">
        <v>0</v>
      </c>
      <c r="O48" s="928">
        <v>0</v>
      </c>
      <c r="P48" s="928">
        <v>0</v>
      </c>
      <c r="Q48" s="928">
        <v>0</v>
      </c>
      <c r="R48" s="928">
        <v>0</v>
      </c>
      <c r="S48" s="928">
        <v>0</v>
      </c>
      <c r="T48" s="928">
        <v>0</v>
      </c>
      <c r="U48" s="928">
        <v>0</v>
      </c>
      <c r="V48" s="928">
        <v>0</v>
      </c>
      <c r="W48" s="928">
        <v>0</v>
      </c>
      <c r="X48" s="928">
        <v>0</v>
      </c>
      <c r="Y48" s="928">
        <v>0</v>
      </c>
      <c r="Z48" s="928">
        <v>0</v>
      </c>
      <c r="AA48" s="928">
        <v>0</v>
      </c>
      <c r="AB48" s="928">
        <v>0</v>
      </c>
      <c r="AC48" s="928">
        <v>0</v>
      </c>
      <c r="AD48" s="928">
        <v>0</v>
      </c>
      <c r="AE48" s="928">
        <v>0</v>
      </c>
      <c r="AF48" s="928">
        <v>0</v>
      </c>
      <c r="AG48" s="928">
        <v>0</v>
      </c>
      <c r="AH48" s="928">
        <v>0</v>
      </c>
      <c r="AI48" s="928">
        <v>0</v>
      </c>
      <c r="AJ48" s="928">
        <v>0</v>
      </c>
      <c r="AK48" s="928">
        <v>0</v>
      </c>
      <c r="AL48" s="928">
        <v>0</v>
      </c>
      <c r="AM48" s="928">
        <v>0</v>
      </c>
      <c r="AN48" s="928">
        <v>0</v>
      </c>
      <c r="AO48" s="928">
        <v>0</v>
      </c>
      <c r="AP48" s="928">
        <v>0</v>
      </c>
      <c r="AQ48" s="928">
        <v>0</v>
      </c>
      <c r="AR48" s="928">
        <v>0</v>
      </c>
      <c r="AS48" s="928">
        <f>'Adj 8.6 Misc. Rate base'!I19</f>
        <v>-3098080.7772361347</v>
      </c>
      <c r="AT48" s="928">
        <v>0</v>
      </c>
      <c r="AU48" s="928">
        <v>0</v>
      </c>
      <c r="AV48" s="928">
        <v>0</v>
      </c>
      <c r="AW48" s="928">
        <v>0</v>
      </c>
      <c r="AX48" s="928">
        <v>0</v>
      </c>
      <c r="AY48" s="928">
        <v>0</v>
      </c>
      <c r="AZ48" s="928">
        <v>0</v>
      </c>
      <c r="BA48" s="928">
        <v>0</v>
      </c>
      <c r="BB48" s="930"/>
      <c r="CX48" s="931"/>
    </row>
    <row r="49" spans="1:102">
      <c r="A49" s="909">
        <v>41</v>
      </c>
      <c r="B49" s="911" t="s">
        <v>55</v>
      </c>
      <c r="C49" s="929">
        <f t="shared" si="63"/>
        <v>0</v>
      </c>
      <c r="D49" s="928">
        <v>0</v>
      </c>
      <c r="E49" s="928">
        <v>0</v>
      </c>
      <c r="F49" s="928">
        <v>0</v>
      </c>
      <c r="G49" s="928">
        <v>0</v>
      </c>
      <c r="H49" s="928">
        <v>0</v>
      </c>
      <c r="I49" s="928">
        <v>0</v>
      </c>
      <c r="J49" s="928">
        <v>0</v>
      </c>
      <c r="K49" s="928">
        <v>0</v>
      </c>
      <c r="L49" s="928">
        <v>0</v>
      </c>
      <c r="M49" s="928">
        <v>0</v>
      </c>
      <c r="N49" s="928">
        <v>0</v>
      </c>
      <c r="O49" s="928">
        <v>0</v>
      </c>
      <c r="P49" s="928">
        <v>0</v>
      </c>
      <c r="Q49" s="928">
        <v>0</v>
      </c>
      <c r="R49" s="928">
        <v>0</v>
      </c>
      <c r="S49" s="928">
        <v>0</v>
      </c>
      <c r="T49" s="928">
        <v>0</v>
      </c>
      <c r="U49" s="928">
        <v>0</v>
      </c>
      <c r="V49" s="928">
        <v>0</v>
      </c>
      <c r="W49" s="928">
        <v>0</v>
      </c>
      <c r="X49" s="928">
        <v>0</v>
      </c>
      <c r="Y49" s="928">
        <v>0</v>
      </c>
      <c r="Z49" s="928">
        <v>0</v>
      </c>
      <c r="AA49" s="928">
        <v>0</v>
      </c>
      <c r="AB49" s="928">
        <v>0</v>
      </c>
      <c r="AC49" s="928">
        <v>0</v>
      </c>
      <c r="AD49" s="928">
        <v>0</v>
      </c>
      <c r="AE49" s="928">
        <v>0</v>
      </c>
      <c r="AF49" s="928">
        <v>0</v>
      </c>
      <c r="AG49" s="928">
        <v>0</v>
      </c>
      <c r="AH49" s="928">
        <v>0</v>
      </c>
      <c r="AI49" s="928">
        <v>0</v>
      </c>
      <c r="AJ49" s="928">
        <v>0</v>
      </c>
      <c r="AK49" s="928">
        <v>0</v>
      </c>
      <c r="AL49" s="928">
        <v>0</v>
      </c>
      <c r="AM49" s="928">
        <v>0</v>
      </c>
      <c r="AN49" s="928">
        <v>0</v>
      </c>
      <c r="AO49" s="928">
        <v>0</v>
      </c>
      <c r="AP49" s="928">
        <v>0</v>
      </c>
      <c r="AQ49" s="928">
        <v>0</v>
      </c>
      <c r="AR49" s="928">
        <v>0</v>
      </c>
      <c r="AS49" s="929">
        <v>0</v>
      </c>
      <c r="AT49" s="928">
        <v>0</v>
      </c>
      <c r="AU49" s="928">
        <v>0</v>
      </c>
      <c r="AV49" s="928">
        <v>0</v>
      </c>
      <c r="AW49" s="928">
        <v>0</v>
      </c>
      <c r="AX49" s="928">
        <v>0</v>
      </c>
      <c r="AY49" s="928">
        <v>0</v>
      </c>
      <c r="AZ49" s="928">
        <v>0</v>
      </c>
      <c r="BA49" s="928">
        <v>0</v>
      </c>
      <c r="BB49" s="930"/>
      <c r="CX49" s="931"/>
    </row>
    <row r="50" spans="1:102">
      <c r="A50" s="909">
        <v>42</v>
      </c>
      <c r="B50" s="911" t="s">
        <v>56</v>
      </c>
      <c r="C50" s="929">
        <f t="shared" si="63"/>
        <v>-2498558.6849117009</v>
      </c>
      <c r="D50" s="928">
        <v>0</v>
      </c>
      <c r="E50" s="928">
        <v>0</v>
      </c>
      <c r="F50" s="928">
        <v>0</v>
      </c>
      <c r="G50" s="928">
        <v>0</v>
      </c>
      <c r="H50" s="928">
        <v>0</v>
      </c>
      <c r="I50" s="928">
        <v>0</v>
      </c>
      <c r="J50" s="928">
        <v>0</v>
      </c>
      <c r="K50" s="928">
        <v>0</v>
      </c>
      <c r="L50" s="928">
        <v>0</v>
      </c>
      <c r="M50" s="928">
        <v>0</v>
      </c>
      <c r="N50" s="928">
        <v>0</v>
      </c>
      <c r="O50" s="928">
        <v>0</v>
      </c>
      <c r="P50" s="928">
        <f>'Adj 4.6 Pension'!I20</f>
        <v>-2396090</v>
      </c>
      <c r="Q50" s="928">
        <v>0</v>
      </c>
      <c r="R50" s="928">
        <v>0</v>
      </c>
      <c r="S50" s="928">
        <v>0</v>
      </c>
      <c r="T50" s="928">
        <v>0</v>
      </c>
      <c r="U50" s="928">
        <v>0</v>
      </c>
      <c r="V50" s="928">
        <v>0</v>
      </c>
      <c r="W50" s="928">
        <v>0</v>
      </c>
      <c r="X50" s="928">
        <v>0</v>
      </c>
      <c r="Y50" s="928">
        <v>0</v>
      </c>
      <c r="Z50" s="928">
        <v>0</v>
      </c>
      <c r="AA50" s="928">
        <v>0</v>
      </c>
      <c r="AB50" s="928">
        <v>0</v>
      </c>
      <c r="AC50" s="928">
        <v>0</v>
      </c>
      <c r="AD50" s="928">
        <v>0</v>
      </c>
      <c r="AE50" s="928">
        <v>0</v>
      </c>
      <c r="AF50" s="928">
        <v>0</v>
      </c>
      <c r="AG50" s="928">
        <v>0</v>
      </c>
      <c r="AH50" s="928">
        <v>0</v>
      </c>
      <c r="AI50" s="928">
        <v>0</v>
      </c>
      <c r="AJ50" s="928">
        <v>0</v>
      </c>
      <c r="AK50" s="928">
        <v>0</v>
      </c>
      <c r="AL50" s="928">
        <v>0</v>
      </c>
      <c r="AM50" s="928">
        <v>0</v>
      </c>
      <c r="AN50" s="928">
        <v>0</v>
      </c>
      <c r="AO50" s="928">
        <v>0</v>
      </c>
      <c r="AP50" s="928">
        <v>0</v>
      </c>
      <c r="AQ50" s="928">
        <v>0</v>
      </c>
      <c r="AR50" s="928">
        <v>0</v>
      </c>
      <c r="AS50" s="928">
        <v>0</v>
      </c>
      <c r="AT50" s="928">
        <v>0</v>
      </c>
      <c r="AU50" s="928">
        <v>0</v>
      </c>
      <c r="AV50" s="928">
        <v>0</v>
      </c>
      <c r="AW50" s="928">
        <v>0</v>
      </c>
      <c r="AX50" s="928">
        <f>'Adj 8.9 Trojan Unrec Plant Adj'!I15+'Adj 8.9 Trojan Unrec Plant Adj'!I16+'Adj 8.9 Trojan Unrec Plant Adj'!I17</f>
        <v>-102468.68491170091</v>
      </c>
      <c r="AY50" s="928">
        <v>0</v>
      </c>
      <c r="AZ50" s="928">
        <v>0</v>
      </c>
      <c r="BA50" s="928">
        <v>0</v>
      </c>
      <c r="BB50" s="930"/>
      <c r="CX50" s="931"/>
    </row>
    <row r="51" spans="1:102">
      <c r="A51" s="909">
        <v>43</v>
      </c>
      <c r="B51" s="924" t="s">
        <v>57</v>
      </c>
      <c r="C51" s="942">
        <f>SUM(C40:C50)</f>
        <v>8179326.5962633537</v>
      </c>
      <c r="D51" s="933">
        <f>SUM(D40:D50)</f>
        <v>0</v>
      </c>
      <c r="E51" s="933">
        <f>SUM(E40:E50)</f>
        <v>0</v>
      </c>
      <c r="F51" s="933">
        <v>0</v>
      </c>
      <c r="G51" s="933">
        <f t="shared" ref="G51:N51" si="64">SUM(G40:G50)</f>
        <v>0</v>
      </c>
      <c r="H51" s="933">
        <f t="shared" si="64"/>
        <v>0</v>
      </c>
      <c r="I51" s="933">
        <f t="shared" si="64"/>
        <v>0</v>
      </c>
      <c r="J51" s="933">
        <f t="shared" ref="J51" si="65">SUM(J40:J50)</f>
        <v>0</v>
      </c>
      <c r="K51" s="933">
        <f t="shared" si="64"/>
        <v>0</v>
      </c>
      <c r="L51" s="933">
        <f t="shared" si="64"/>
        <v>0</v>
      </c>
      <c r="M51" s="933">
        <f t="shared" si="64"/>
        <v>0</v>
      </c>
      <c r="N51" s="933">
        <f t="shared" si="64"/>
        <v>0</v>
      </c>
      <c r="O51" s="933">
        <f>SUM(O40:O50)</f>
        <v>0</v>
      </c>
      <c r="P51" s="933">
        <f>SUM(P40:P50)</f>
        <v>-2396090</v>
      </c>
      <c r="Q51" s="933">
        <f>SUM(Q40:Q50)</f>
        <v>0</v>
      </c>
      <c r="R51" s="933">
        <f>SUM(R40:R50)</f>
        <v>0</v>
      </c>
      <c r="S51" s="933">
        <f t="shared" ref="S51:U51" si="66">SUM(S40:S50)</f>
        <v>-79631</v>
      </c>
      <c r="T51" s="933">
        <f t="shared" si="66"/>
        <v>0</v>
      </c>
      <c r="U51" s="933">
        <f t="shared" si="66"/>
        <v>0</v>
      </c>
      <c r="V51" s="933">
        <f t="shared" ref="V51:W51" si="67">SUM(V40:V50)</f>
        <v>0</v>
      </c>
      <c r="W51" s="933">
        <f t="shared" si="67"/>
        <v>0</v>
      </c>
      <c r="X51" s="933">
        <f t="shared" ref="X51" si="68">SUM(X40:X50)</f>
        <v>0</v>
      </c>
      <c r="Y51" s="933">
        <f>SUM(Y40:Y50)</f>
        <v>0</v>
      </c>
      <c r="Z51" s="933">
        <f>SUM(Z40:Z50)</f>
        <v>0</v>
      </c>
      <c r="AA51" s="933">
        <f>SUM(AA40:AA50)</f>
        <v>0</v>
      </c>
      <c r="AB51" s="933">
        <f t="shared" ref="AB51" si="69">SUM(AB40:AB50)</f>
        <v>0</v>
      </c>
      <c r="AC51" s="933">
        <f t="shared" ref="AC51:AY51" si="70">SUM(AC40:AC50)</f>
        <v>-26918433.340728633</v>
      </c>
      <c r="AD51" s="933">
        <f t="shared" si="70"/>
        <v>0</v>
      </c>
      <c r="AE51" s="933">
        <f t="shared" si="70"/>
        <v>0</v>
      </c>
      <c r="AF51" s="933">
        <f t="shared" si="70"/>
        <v>0</v>
      </c>
      <c r="AG51" s="933">
        <f t="shared" si="70"/>
        <v>0</v>
      </c>
      <c r="AH51" s="933">
        <f t="shared" si="70"/>
        <v>0</v>
      </c>
      <c r="AI51" s="933">
        <f t="shared" si="70"/>
        <v>0</v>
      </c>
      <c r="AJ51" s="933">
        <f t="shared" si="70"/>
        <v>0</v>
      </c>
      <c r="AK51" s="933">
        <f t="shared" si="70"/>
        <v>0</v>
      </c>
      <c r="AL51" s="933">
        <f t="shared" ref="AL51" si="71">SUM(AL40:AL50)</f>
        <v>0</v>
      </c>
      <c r="AM51" s="933">
        <f t="shared" si="70"/>
        <v>0</v>
      </c>
      <c r="AN51" s="933">
        <f t="shared" si="70"/>
        <v>0</v>
      </c>
      <c r="AO51" s="933">
        <f t="shared" si="70"/>
        <v>59374091.267382629</v>
      </c>
      <c r="AP51" s="933">
        <f t="shared" si="70"/>
        <v>164612.71277193236</v>
      </c>
      <c r="AQ51" s="933">
        <f t="shared" si="70"/>
        <v>0</v>
      </c>
      <c r="AR51" s="942">
        <f>SUM(AR40:AR50)</f>
        <v>-423016</v>
      </c>
      <c r="AS51" s="933">
        <f t="shared" si="70"/>
        <v>-17300210.854513854</v>
      </c>
      <c r="AT51" s="933">
        <f t="shared" si="70"/>
        <v>-4139527.5037370194</v>
      </c>
      <c r="AU51" s="933">
        <f t="shared" ref="AU51" si="72">SUM(AU40:AU50)</f>
        <v>0</v>
      </c>
      <c r="AV51" s="933">
        <f t="shared" si="70"/>
        <v>0</v>
      </c>
      <c r="AW51" s="933">
        <f t="shared" ref="AW51" si="73">SUM(AW40:AW50)</f>
        <v>0</v>
      </c>
      <c r="AX51" s="933">
        <f t="shared" si="70"/>
        <v>-102468.68491170091</v>
      </c>
      <c r="AY51" s="933">
        <f t="shared" si="70"/>
        <v>0</v>
      </c>
      <c r="AZ51" s="933">
        <f t="shared" ref="AZ51:BA51" si="74">SUM(AZ40:AZ50)</f>
        <v>0</v>
      </c>
      <c r="BA51" s="933">
        <f t="shared" si="74"/>
        <v>0</v>
      </c>
      <c r="BB51" s="930"/>
      <c r="CX51" s="931"/>
    </row>
    <row r="52" spans="1:102" ht="9.75" customHeight="1">
      <c r="A52" s="909">
        <v>44</v>
      </c>
      <c r="B52" s="911"/>
      <c r="C52" s="929"/>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D52" s="928"/>
      <c r="AE52" s="928"/>
      <c r="AF52" s="928"/>
      <c r="AG52" s="928"/>
      <c r="AH52" s="928"/>
      <c r="AI52" s="928"/>
      <c r="AJ52" s="928"/>
      <c r="AK52" s="928"/>
      <c r="AL52" s="928"/>
      <c r="AM52" s="928"/>
      <c r="AN52" s="928"/>
      <c r="AO52" s="928"/>
      <c r="AP52" s="928"/>
      <c r="AQ52" s="928"/>
      <c r="AR52" s="928"/>
      <c r="AS52" s="928"/>
      <c r="AT52" s="928"/>
      <c r="AU52" s="928"/>
      <c r="AV52" s="928"/>
      <c r="AW52" s="928"/>
      <c r="AX52" s="928"/>
      <c r="AY52" s="929"/>
      <c r="AZ52" s="929"/>
      <c r="BA52" s="929"/>
      <c r="CX52" s="931"/>
    </row>
    <row r="53" spans="1:102">
      <c r="A53" s="909">
        <v>45</v>
      </c>
      <c r="B53" s="924" t="s">
        <v>58</v>
      </c>
      <c r="C53" s="929"/>
      <c r="D53" s="928"/>
      <c r="E53" s="928"/>
      <c r="F53" s="928"/>
      <c r="G53" s="928"/>
      <c r="H53" s="928"/>
      <c r="I53" s="928"/>
      <c r="J53" s="928"/>
      <c r="K53" s="928"/>
      <c r="L53" s="928"/>
      <c r="M53" s="928"/>
      <c r="N53" s="928"/>
      <c r="O53" s="928"/>
      <c r="P53" s="928"/>
      <c r="Q53" s="928"/>
      <c r="R53" s="928"/>
      <c r="S53" s="928"/>
      <c r="T53" s="928"/>
      <c r="U53" s="928"/>
      <c r="V53" s="928"/>
      <c r="W53" s="928"/>
      <c r="X53" s="928"/>
      <c r="Y53" s="928"/>
      <c r="Z53" s="928"/>
      <c r="AA53" s="928"/>
      <c r="AD53" s="928"/>
      <c r="AE53" s="928"/>
      <c r="AF53" s="928"/>
      <c r="AG53" s="928"/>
      <c r="AH53" s="928"/>
      <c r="AI53" s="928"/>
      <c r="AJ53" s="928"/>
      <c r="AK53" s="928"/>
      <c r="AL53" s="928"/>
      <c r="AM53" s="928"/>
      <c r="AN53" s="928"/>
      <c r="AO53" s="928"/>
      <c r="AP53" s="928"/>
      <c r="AQ53" s="928"/>
      <c r="AR53" s="928"/>
      <c r="AS53" s="928"/>
      <c r="AT53" s="928"/>
      <c r="AU53" s="928"/>
      <c r="AV53" s="928"/>
      <c r="AW53" s="928"/>
      <c r="AX53" s="928"/>
      <c r="AY53" s="929"/>
      <c r="AZ53" s="929"/>
      <c r="BA53" s="929"/>
      <c r="CX53" s="931"/>
    </row>
    <row r="54" spans="1:102">
      <c r="A54" s="909">
        <v>46</v>
      </c>
      <c r="B54" s="911" t="s">
        <v>59</v>
      </c>
      <c r="C54" s="929">
        <f>SUM(D54:BA54)</f>
        <v>-10099130.625915611</v>
      </c>
      <c r="D54" s="928">
        <v>0</v>
      </c>
      <c r="E54" s="928">
        <v>0</v>
      </c>
      <c r="F54" s="928">
        <v>0</v>
      </c>
      <c r="G54" s="928">
        <v>0</v>
      </c>
      <c r="H54" s="928">
        <v>0</v>
      </c>
      <c r="I54" s="928">
        <v>0</v>
      </c>
      <c r="J54" s="928">
        <v>0</v>
      </c>
      <c r="K54" s="928">
        <v>0</v>
      </c>
      <c r="L54" s="928">
        <v>0</v>
      </c>
      <c r="M54" s="928">
        <v>0</v>
      </c>
      <c r="N54" s="928">
        <v>0</v>
      </c>
      <c r="O54" s="928">
        <v>0</v>
      </c>
      <c r="P54" s="928">
        <v>0</v>
      </c>
      <c r="Q54" s="928">
        <v>0</v>
      </c>
      <c r="R54" s="928">
        <v>0</v>
      </c>
      <c r="S54" s="928">
        <v>0</v>
      </c>
      <c r="T54" s="928">
        <v>0</v>
      </c>
      <c r="U54" s="928">
        <v>0</v>
      </c>
      <c r="V54" s="928">
        <v>0</v>
      </c>
      <c r="W54" s="928">
        <v>0</v>
      </c>
      <c r="X54" s="928">
        <v>0</v>
      </c>
      <c r="Y54" s="928">
        <v>0</v>
      </c>
      <c r="Z54" s="928">
        <v>0</v>
      </c>
      <c r="AA54" s="928">
        <v>0</v>
      </c>
      <c r="AB54" s="928">
        <v>0</v>
      </c>
      <c r="AC54" s="928">
        <f>'Adj 5.4 Removal of Colstrip #3'!H18+'Adj 5.4 Removal of Colstrip #3'!H19</f>
        <v>16700424.044565218</v>
      </c>
      <c r="AD54" s="946">
        <f>'Adj 6.1 Hydro Decomm.'!I11</f>
        <v>-8145.9995053555049</v>
      </c>
      <c r="AE54" s="928">
        <v>0</v>
      </c>
      <c r="AF54" s="928">
        <v>0</v>
      </c>
      <c r="AG54" s="928">
        <v>0</v>
      </c>
      <c r="AH54" s="928">
        <v>0</v>
      </c>
      <c r="AI54" s="928">
        <v>0</v>
      </c>
      <c r="AJ54" s="928">
        <v>0</v>
      </c>
      <c r="AK54" s="928">
        <v>0</v>
      </c>
      <c r="AL54" s="928">
        <v>0</v>
      </c>
      <c r="AM54" s="928">
        <v>0</v>
      </c>
      <c r="AN54" s="928">
        <v>0</v>
      </c>
      <c r="AO54" s="928">
        <f>'Adj 8.2 Jim Bridger Mine RB'!I11</f>
        <v>-26791408.670975473</v>
      </c>
      <c r="AP54" s="928">
        <v>0</v>
      </c>
      <c r="AQ54" s="928">
        <v>0</v>
      </c>
      <c r="AR54" s="928">
        <v>0</v>
      </c>
      <c r="AS54" s="928">
        <f>'Adj 8.6 Misc. Rate base'!G116</f>
        <v>0</v>
      </c>
      <c r="AT54" s="928">
        <v>0</v>
      </c>
      <c r="AU54" s="928">
        <v>0</v>
      </c>
      <c r="AV54" s="928">
        <v>0</v>
      </c>
      <c r="AW54" s="928">
        <v>0</v>
      </c>
      <c r="AX54" s="928">
        <v>0</v>
      </c>
      <c r="AY54" s="928">
        <v>0</v>
      </c>
      <c r="AZ54" s="928">
        <v>0</v>
      </c>
      <c r="BA54" s="928">
        <v>0</v>
      </c>
      <c r="BB54" s="930"/>
      <c r="CX54" s="931"/>
    </row>
    <row r="55" spans="1:102">
      <c r="A55" s="909">
        <v>47</v>
      </c>
      <c r="B55" s="911" t="s">
        <v>60</v>
      </c>
      <c r="C55" s="929">
        <f t="shared" ref="C55:C60" si="75">SUM(D55:BA55)</f>
        <v>0</v>
      </c>
      <c r="D55" s="928">
        <v>0</v>
      </c>
      <c r="E55" s="928">
        <v>0</v>
      </c>
      <c r="F55" s="928">
        <v>0</v>
      </c>
      <c r="G55" s="928">
        <v>0</v>
      </c>
      <c r="H55" s="928">
        <v>0</v>
      </c>
      <c r="I55" s="928">
        <v>0</v>
      </c>
      <c r="J55" s="928">
        <v>0</v>
      </c>
      <c r="K55" s="928">
        <v>0</v>
      </c>
      <c r="L55" s="928">
        <v>0</v>
      </c>
      <c r="M55" s="928">
        <v>0</v>
      </c>
      <c r="N55" s="928">
        <v>0</v>
      </c>
      <c r="O55" s="928">
        <v>0</v>
      </c>
      <c r="P55" s="928">
        <v>0</v>
      </c>
      <c r="Q55" s="928">
        <v>0</v>
      </c>
      <c r="R55" s="928">
        <v>0</v>
      </c>
      <c r="S55" s="928">
        <v>0</v>
      </c>
      <c r="T55" s="928">
        <v>0</v>
      </c>
      <c r="U55" s="928">
        <v>0</v>
      </c>
      <c r="V55" s="928">
        <v>0</v>
      </c>
      <c r="W55" s="928">
        <v>0</v>
      </c>
      <c r="X55" s="928">
        <v>0</v>
      </c>
      <c r="Y55" s="928">
        <v>0</v>
      </c>
      <c r="Z55" s="928">
        <v>0</v>
      </c>
      <c r="AA55" s="928">
        <v>0</v>
      </c>
      <c r="AB55" s="928">
        <v>0</v>
      </c>
      <c r="AC55" s="928">
        <v>0</v>
      </c>
      <c r="AD55" s="928">
        <v>0</v>
      </c>
      <c r="AE55" s="928">
        <v>0</v>
      </c>
      <c r="AF55" s="928">
        <v>0</v>
      </c>
      <c r="AG55" s="928">
        <v>0</v>
      </c>
      <c r="AH55" s="928">
        <v>0</v>
      </c>
      <c r="AI55" s="928">
        <v>0</v>
      </c>
      <c r="AJ55" s="928">
        <v>0</v>
      </c>
      <c r="AK55" s="928">
        <v>0</v>
      </c>
      <c r="AL55" s="928">
        <v>0</v>
      </c>
      <c r="AM55" s="928">
        <v>0</v>
      </c>
      <c r="AN55" s="928">
        <v>0</v>
      </c>
      <c r="AO55" s="928">
        <v>0</v>
      </c>
      <c r="AP55" s="928">
        <v>0</v>
      </c>
      <c r="AQ55" s="928">
        <v>0</v>
      </c>
      <c r="AR55" s="928">
        <v>0</v>
      </c>
      <c r="AS55" s="928">
        <f>'Adj 8.6 Misc. Rate base'!G122</f>
        <v>0</v>
      </c>
      <c r="AT55" s="928">
        <v>0</v>
      </c>
      <c r="AU55" s="928">
        <v>0</v>
      </c>
      <c r="AV55" s="928">
        <v>0</v>
      </c>
      <c r="AW55" s="928">
        <v>0</v>
      </c>
      <c r="AX55" s="928">
        <v>0</v>
      </c>
      <c r="AY55" s="928">
        <v>0</v>
      </c>
      <c r="AZ55" s="928">
        <v>0</v>
      </c>
      <c r="BA55" s="928">
        <v>0</v>
      </c>
      <c r="BB55" s="930"/>
      <c r="CX55" s="931"/>
    </row>
    <row r="56" spans="1:102">
      <c r="A56" s="909">
        <v>48</v>
      </c>
      <c r="B56" s="911" t="s">
        <v>645</v>
      </c>
      <c r="C56" s="929">
        <f t="shared" si="75"/>
        <v>62493.465368120262</v>
      </c>
      <c r="D56" s="928">
        <v>0</v>
      </c>
      <c r="E56" s="928">
        <v>0</v>
      </c>
      <c r="F56" s="928">
        <v>0</v>
      </c>
      <c r="G56" s="928">
        <f>'Adj 3.4 SO2 Emmissions'!H21</f>
        <v>1220290</v>
      </c>
      <c r="H56" s="928">
        <v>0</v>
      </c>
      <c r="I56" s="928">
        <v>0</v>
      </c>
      <c r="J56" s="928">
        <v>0</v>
      </c>
      <c r="K56" s="928">
        <v>0</v>
      </c>
      <c r="L56" s="928">
        <v>0</v>
      </c>
      <c r="M56" s="928">
        <v>0</v>
      </c>
      <c r="N56" s="928">
        <v>0</v>
      </c>
      <c r="O56" s="928">
        <v>0</v>
      </c>
      <c r="P56" s="928">
        <f>'Adj 4.6 Pension'!I17+'Adj 4.6 Pension'!I18</f>
        <v>-248649</v>
      </c>
      <c r="Q56" s="928">
        <v>0</v>
      </c>
      <c r="R56" s="928">
        <v>0</v>
      </c>
      <c r="S56" s="928">
        <v>0</v>
      </c>
      <c r="T56" s="928">
        <v>0</v>
      </c>
      <c r="U56" s="928">
        <v>0</v>
      </c>
      <c r="V56" s="928">
        <v>0</v>
      </c>
      <c r="W56" s="928">
        <v>0</v>
      </c>
      <c r="X56" s="928">
        <v>0</v>
      </c>
      <c r="Y56" s="928">
        <v>0</v>
      </c>
      <c r="Z56" s="928">
        <v>0</v>
      </c>
      <c r="AA56" s="928">
        <v>0</v>
      </c>
      <c r="AB56" s="928">
        <v>0</v>
      </c>
      <c r="AC56" s="928">
        <f>'Adj 5.4 Removal of Colstrip #3'!H20+'Adj 5.4 Removal of Colstrip #3'!H26</f>
        <v>1484568.5181412741</v>
      </c>
      <c r="AD56" s="928">
        <v>0</v>
      </c>
      <c r="AE56" s="928">
        <v>0</v>
      </c>
      <c r="AF56" s="928">
        <v>0</v>
      </c>
      <c r="AG56" s="928">
        <f>'Adj 7.3 Malin Midpoint Adj'!I12</f>
        <v>-222584.50339634973</v>
      </c>
      <c r="AH56" s="928">
        <v>0</v>
      </c>
      <c r="AI56" s="928">
        <v>0</v>
      </c>
      <c r="AJ56" s="928">
        <f>'Adj 7.6 WA Flow-through Adj'!I50</f>
        <v>-2089738.2646262255</v>
      </c>
      <c r="AK56" s="928">
        <v>0</v>
      </c>
      <c r="AL56" s="928">
        <f>'Adj 7.7 Remove Def State Tax E'!I12</f>
        <v>953690</v>
      </c>
      <c r="AM56" s="928">
        <f>'Adj 7.8 ADIT Balance Adj'!I21+'Adj 7.8 ADIT Balance Adj'!I23</f>
        <v>-773349.38873899472</v>
      </c>
      <c r="AN56" s="928">
        <v>0</v>
      </c>
      <c r="AO56" s="928">
        <v>0</v>
      </c>
      <c r="AP56" s="928">
        <f>'Adj 8.3 Environ Remediation'!I24+'Adj 8.3 Environ Remediation'!I27</f>
        <v>-261733.89601158394</v>
      </c>
      <c r="AQ56" s="928">
        <v>0</v>
      </c>
      <c r="AR56" s="928">
        <v>0</v>
      </c>
      <c r="AS56" s="928">
        <f>'Adj 8.6 Misc. Rate base'!G141</f>
        <v>0</v>
      </c>
      <c r="AT56" s="928">
        <v>0</v>
      </c>
      <c r="AU56" s="928">
        <v>0</v>
      </c>
      <c r="AV56" s="928">
        <v>0</v>
      </c>
      <c r="AW56" s="928">
        <v>0</v>
      </c>
      <c r="AX56" s="928">
        <f>'Adj 8.9 Trojan Unrec Plant Adj'!I28+'Adj 8.9 Trojan Unrec Plant Adj'!I29</f>
        <v>0</v>
      </c>
      <c r="AY56" s="928">
        <v>0</v>
      </c>
      <c r="AZ56" s="928">
        <v>0</v>
      </c>
      <c r="BA56" s="928">
        <v>0</v>
      </c>
      <c r="BB56" s="930"/>
      <c r="CX56" s="931"/>
    </row>
    <row r="57" spans="1:102">
      <c r="A57" s="909">
        <v>49</v>
      </c>
      <c r="B57" s="911" t="s">
        <v>62</v>
      </c>
      <c r="C57" s="929">
        <f t="shared" si="75"/>
        <v>103982.22360000001</v>
      </c>
      <c r="D57" s="928">
        <v>0</v>
      </c>
      <c r="E57" s="928">
        <v>0</v>
      </c>
      <c r="F57" s="928">
        <v>0</v>
      </c>
      <c r="G57" s="928">
        <v>0</v>
      </c>
      <c r="H57" s="928">
        <v>0</v>
      </c>
      <c r="I57" s="928">
        <v>0</v>
      </c>
      <c r="J57" s="928">
        <v>0</v>
      </c>
      <c r="K57" s="928">
        <v>0</v>
      </c>
      <c r="L57" s="928">
        <v>0</v>
      </c>
      <c r="M57" s="928">
        <v>0</v>
      </c>
      <c r="N57" s="928">
        <v>0</v>
      </c>
      <c r="O57" s="928">
        <v>0</v>
      </c>
      <c r="P57" s="928">
        <v>0</v>
      </c>
      <c r="Q57" s="928">
        <v>0</v>
      </c>
      <c r="R57" s="928">
        <v>0</v>
      </c>
      <c r="S57" s="928">
        <v>0</v>
      </c>
      <c r="T57" s="928">
        <v>0</v>
      </c>
      <c r="U57" s="928">
        <v>0</v>
      </c>
      <c r="V57" s="928">
        <v>0</v>
      </c>
      <c r="W57" s="928">
        <v>0</v>
      </c>
      <c r="X57" s="928">
        <v>0</v>
      </c>
      <c r="Y57" s="928">
        <v>0</v>
      </c>
      <c r="Z57" s="928">
        <v>0</v>
      </c>
      <c r="AA57" s="928">
        <v>0</v>
      </c>
      <c r="AB57" s="928">
        <v>0</v>
      </c>
      <c r="AC57" s="928">
        <f>'Adj 5.4 Removal of Colstrip #3'!H21</f>
        <v>103982.22360000001</v>
      </c>
      <c r="AD57" s="928">
        <v>0</v>
      </c>
      <c r="AE57" s="928">
        <v>0</v>
      </c>
      <c r="AF57" s="928">
        <v>0</v>
      </c>
      <c r="AG57" s="928">
        <v>0</v>
      </c>
      <c r="AH57" s="928">
        <v>0</v>
      </c>
      <c r="AI57" s="928">
        <v>0</v>
      </c>
      <c r="AJ57" s="928">
        <v>0</v>
      </c>
      <c r="AK57" s="928">
        <v>0</v>
      </c>
      <c r="AL57" s="928">
        <v>0</v>
      </c>
      <c r="AM57" s="928">
        <v>0</v>
      </c>
      <c r="AN57" s="928">
        <v>0</v>
      </c>
      <c r="AO57" s="928">
        <v>0</v>
      </c>
      <c r="AP57" s="928">
        <v>0</v>
      </c>
      <c r="AQ57" s="928">
        <v>0</v>
      </c>
      <c r="AR57" s="928">
        <v>0</v>
      </c>
      <c r="AS57" s="928">
        <v>0</v>
      </c>
      <c r="AT57" s="928">
        <v>0</v>
      </c>
      <c r="AU57" s="928">
        <v>0</v>
      </c>
      <c r="AV57" s="928">
        <v>0</v>
      </c>
      <c r="AW57" s="928">
        <v>0</v>
      </c>
      <c r="AX57" s="928">
        <v>0</v>
      </c>
      <c r="AY57" s="928">
        <v>0</v>
      </c>
      <c r="AZ57" s="928">
        <v>0</v>
      </c>
      <c r="BA57" s="928">
        <v>0</v>
      </c>
      <c r="BB57" s="930"/>
      <c r="CX57" s="931"/>
    </row>
    <row r="58" spans="1:102">
      <c r="A58" s="909">
        <v>50</v>
      </c>
      <c r="B58" s="911" t="s">
        <v>63</v>
      </c>
      <c r="C58" s="929">
        <f t="shared" si="75"/>
        <v>-293988.44027225801</v>
      </c>
      <c r="D58" s="928">
        <v>0</v>
      </c>
      <c r="E58" s="928">
        <v>0</v>
      </c>
      <c r="F58" s="928">
        <v>0</v>
      </c>
      <c r="G58" s="928">
        <v>0</v>
      </c>
      <c r="H58" s="928">
        <v>0</v>
      </c>
      <c r="I58" s="928">
        <v>0</v>
      </c>
      <c r="J58" s="928">
        <v>0</v>
      </c>
      <c r="K58" s="928">
        <v>0</v>
      </c>
      <c r="L58" s="928">
        <v>0</v>
      </c>
      <c r="M58" s="928">
        <v>0</v>
      </c>
      <c r="N58" s="928">
        <v>0</v>
      </c>
      <c r="O58" s="928">
        <v>0</v>
      </c>
      <c r="P58" s="928">
        <v>0</v>
      </c>
      <c r="Q58" s="928">
        <v>0</v>
      </c>
      <c r="R58" s="928">
        <v>0</v>
      </c>
      <c r="S58" s="928">
        <v>0</v>
      </c>
      <c r="T58" s="928">
        <v>0</v>
      </c>
      <c r="U58" s="928">
        <v>0</v>
      </c>
      <c r="V58" s="928">
        <v>0</v>
      </c>
      <c r="W58" s="928">
        <v>0</v>
      </c>
      <c r="X58" s="928">
        <v>0</v>
      </c>
      <c r="Y58" s="928">
        <v>0</v>
      </c>
      <c r="Z58" s="928">
        <v>0</v>
      </c>
      <c r="AA58" s="928">
        <v>0</v>
      </c>
      <c r="AB58" s="928">
        <v>0</v>
      </c>
      <c r="AC58" s="928">
        <v>0</v>
      </c>
      <c r="AD58" s="928">
        <v>0</v>
      </c>
      <c r="AE58" s="928">
        <v>0</v>
      </c>
      <c r="AF58" s="928">
        <v>0</v>
      </c>
      <c r="AG58" s="928">
        <v>0</v>
      </c>
      <c r="AH58" s="928">
        <v>0</v>
      </c>
      <c r="AI58" s="928">
        <v>0</v>
      </c>
      <c r="AJ58" s="928">
        <v>0</v>
      </c>
      <c r="AK58" s="928">
        <v>0</v>
      </c>
      <c r="AL58" s="928">
        <v>0</v>
      </c>
      <c r="AM58" s="928">
        <v>0</v>
      </c>
      <c r="AN58" s="928">
        <v>0</v>
      </c>
      <c r="AO58" s="928">
        <v>0</v>
      </c>
      <c r="AP58" s="928">
        <v>0</v>
      </c>
      <c r="AQ58" s="928">
        <f>'Adj 8.4 Cust Adv for Construct'!I19</f>
        <v>-293988.44027225801</v>
      </c>
      <c r="AR58" s="928">
        <v>0</v>
      </c>
      <c r="AS58" s="928">
        <v>0</v>
      </c>
      <c r="AT58" s="928">
        <v>0</v>
      </c>
      <c r="AU58" s="928">
        <v>0</v>
      </c>
      <c r="AV58" s="928">
        <v>0</v>
      </c>
      <c r="AW58" s="928">
        <v>0</v>
      </c>
      <c r="AX58" s="928">
        <v>0</v>
      </c>
      <c r="AY58" s="928">
        <v>0</v>
      </c>
      <c r="AZ58" s="928">
        <v>0</v>
      </c>
      <c r="BA58" s="928">
        <v>0</v>
      </c>
      <c r="BB58" s="930"/>
      <c r="CX58" s="931"/>
    </row>
    <row r="59" spans="1:102">
      <c r="A59" s="909">
        <v>51</v>
      </c>
      <c r="B59" s="911" t="s">
        <v>64</v>
      </c>
      <c r="C59" s="929">
        <f t="shared" si="75"/>
        <v>-3291206</v>
      </c>
      <c r="D59" s="928">
        <v>0</v>
      </c>
      <c r="E59" s="928">
        <v>0</v>
      </c>
      <c r="F59" s="928">
        <v>0</v>
      </c>
      <c r="G59" s="928">
        <v>0</v>
      </c>
      <c r="H59" s="928">
        <v>0</v>
      </c>
      <c r="I59" s="928">
        <v>0</v>
      </c>
      <c r="J59" s="928">
        <v>0</v>
      </c>
      <c r="K59" s="928">
        <v>0</v>
      </c>
      <c r="L59" s="928">
        <v>0</v>
      </c>
      <c r="M59" s="928">
        <v>0</v>
      </c>
      <c r="N59" s="928">
        <v>0</v>
      </c>
      <c r="O59" s="928">
        <v>0</v>
      </c>
      <c r="P59" s="928">
        <v>0</v>
      </c>
      <c r="Q59" s="928">
        <v>0</v>
      </c>
      <c r="R59" s="928">
        <v>0</v>
      </c>
      <c r="S59" s="928">
        <v>0</v>
      </c>
      <c r="T59" s="928">
        <v>0</v>
      </c>
      <c r="U59" s="928">
        <v>0</v>
      </c>
      <c r="V59" s="928">
        <v>0</v>
      </c>
      <c r="W59" s="928">
        <v>0</v>
      </c>
      <c r="X59" s="928">
        <v>0</v>
      </c>
      <c r="Y59" s="928">
        <v>0</v>
      </c>
      <c r="Z59" s="928">
        <v>0</v>
      </c>
      <c r="AA59" s="928">
        <v>0</v>
      </c>
      <c r="AB59" s="928">
        <v>0</v>
      </c>
      <c r="AC59" s="928">
        <v>0</v>
      </c>
      <c r="AD59" s="928">
        <v>0</v>
      </c>
      <c r="AE59" s="928">
        <v>0</v>
      </c>
      <c r="AF59" s="928">
        <v>0</v>
      </c>
      <c r="AG59" s="928">
        <v>0</v>
      </c>
      <c r="AH59" s="928">
        <v>0</v>
      </c>
      <c r="AI59" s="928">
        <v>0</v>
      </c>
      <c r="AJ59" s="928">
        <v>0</v>
      </c>
      <c r="AK59" s="928">
        <v>0</v>
      </c>
      <c r="AL59" s="928">
        <v>0</v>
      </c>
      <c r="AM59" s="928">
        <v>0</v>
      </c>
      <c r="AN59" s="928">
        <f>'Adj 8.1 Cust Svc Deposits'!I14</f>
        <v>-3291206</v>
      </c>
      <c r="AO59" s="928">
        <v>0</v>
      </c>
      <c r="AP59" s="928">
        <v>0</v>
      </c>
      <c r="AQ59" s="928">
        <v>0</v>
      </c>
      <c r="AR59" s="928">
        <v>0</v>
      </c>
      <c r="AS59" s="928">
        <v>0</v>
      </c>
      <c r="AT59" s="928">
        <v>0</v>
      </c>
      <c r="AU59" s="928">
        <v>0</v>
      </c>
      <c r="AV59" s="928">
        <v>0</v>
      </c>
      <c r="AW59" s="928">
        <v>0</v>
      </c>
      <c r="AX59" s="928">
        <v>0</v>
      </c>
      <c r="AY59" s="928">
        <v>0</v>
      </c>
      <c r="AZ59" s="928">
        <v>0</v>
      </c>
      <c r="BA59" s="928">
        <v>0</v>
      </c>
      <c r="BB59" s="930"/>
      <c r="CX59" s="931"/>
    </row>
    <row r="60" spans="1:102">
      <c r="A60" s="909">
        <v>52</v>
      </c>
      <c r="B60" s="911" t="s">
        <v>65</v>
      </c>
      <c r="C60" s="929">
        <f t="shared" si="75"/>
        <v>-1978325.0455809003</v>
      </c>
      <c r="D60" s="928">
        <v>0</v>
      </c>
      <c r="E60" s="928">
        <v>0</v>
      </c>
      <c r="F60" s="928">
        <v>0</v>
      </c>
      <c r="G60" s="928">
        <f>'Adj 3.4 SO2 Emmissions'!H17</f>
        <v>-3215514</v>
      </c>
      <c r="H60" s="928">
        <v>0</v>
      </c>
      <c r="I60" s="928">
        <v>0</v>
      </c>
      <c r="J60" s="928">
        <v>0</v>
      </c>
      <c r="K60" s="928">
        <v>0</v>
      </c>
      <c r="L60" s="928">
        <v>0</v>
      </c>
      <c r="M60" s="928">
        <v>0</v>
      </c>
      <c r="N60" s="928">
        <v>0</v>
      </c>
      <c r="O60" s="928">
        <f>'Adj 4.5 Remove Non-Recurring En'!H21</f>
        <v>56244.902609269993</v>
      </c>
      <c r="P60" s="928">
        <v>0</v>
      </c>
      <c r="Q60" s="928">
        <v>0</v>
      </c>
      <c r="R60" s="928">
        <v>0</v>
      </c>
      <c r="S60" s="928">
        <v>0</v>
      </c>
      <c r="T60" s="928">
        <v>0</v>
      </c>
      <c r="U60" s="928">
        <v>0</v>
      </c>
      <c r="V60" s="928">
        <v>0</v>
      </c>
      <c r="W60" s="928">
        <v>0</v>
      </c>
      <c r="X60" s="928">
        <v>0</v>
      </c>
      <c r="Y60" s="928">
        <v>0</v>
      </c>
      <c r="Z60" s="928">
        <v>0</v>
      </c>
      <c r="AA60" s="928">
        <v>0</v>
      </c>
      <c r="AB60" s="928">
        <v>0</v>
      </c>
      <c r="AC60" s="928">
        <v>0</v>
      </c>
      <c r="AD60" s="928">
        <v>0</v>
      </c>
      <c r="AE60" s="928">
        <v>0</v>
      </c>
      <c r="AF60" s="928">
        <v>0</v>
      </c>
      <c r="AG60" s="928">
        <v>0</v>
      </c>
      <c r="AH60" s="928">
        <v>0</v>
      </c>
      <c r="AI60" s="928">
        <v>0</v>
      </c>
      <c r="AJ60" s="928">
        <v>0</v>
      </c>
      <c r="AK60" s="928">
        <v>0</v>
      </c>
      <c r="AL60" s="928">
        <v>0</v>
      </c>
      <c r="AM60" s="928">
        <v>0</v>
      </c>
      <c r="AN60" s="928">
        <v>0</v>
      </c>
      <c r="AO60" s="928">
        <v>0</v>
      </c>
      <c r="AP60" s="928">
        <v>0</v>
      </c>
      <c r="AQ60" s="928">
        <v>0</v>
      </c>
      <c r="AR60" s="928">
        <v>0</v>
      </c>
      <c r="AS60" s="928">
        <v>0</v>
      </c>
      <c r="AT60" s="928">
        <v>0</v>
      </c>
      <c r="AU60" s="928">
        <v>0</v>
      </c>
      <c r="AV60" s="928">
        <v>0</v>
      </c>
      <c r="AW60" s="928">
        <v>0</v>
      </c>
      <c r="AX60" s="928">
        <f>'Adj 8.9 Trojan Unrec Plant Adj'!I19+'Adj 8.9 Trojan Unrec Plant Adj'!I20</f>
        <v>1180944.0518098297</v>
      </c>
      <c r="AY60" s="928">
        <v>0</v>
      </c>
      <c r="AZ60" s="928">
        <v>0</v>
      </c>
      <c r="BA60" s="928">
        <v>0</v>
      </c>
      <c r="BB60" s="930"/>
      <c r="CX60" s="931"/>
    </row>
    <row r="61" spans="1:102" ht="12" customHeight="1">
      <c r="A61" s="909">
        <v>53</v>
      </c>
      <c r="B61" s="911"/>
      <c r="C61" s="929"/>
      <c r="D61" s="928"/>
      <c r="E61" s="928"/>
      <c r="F61" s="928">
        <v>0</v>
      </c>
      <c r="G61" s="928"/>
      <c r="H61" s="928"/>
      <c r="I61" s="928"/>
      <c r="J61" s="928"/>
      <c r="K61" s="928"/>
      <c r="L61" s="928"/>
      <c r="M61" s="928">
        <v>0</v>
      </c>
      <c r="N61" s="928">
        <v>0</v>
      </c>
      <c r="O61" s="928"/>
      <c r="P61" s="928"/>
      <c r="Q61" s="928"/>
      <c r="R61" s="928"/>
      <c r="S61" s="928"/>
      <c r="T61" s="928"/>
      <c r="U61" s="928"/>
      <c r="V61" s="928"/>
      <c r="W61" s="928"/>
      <c r="X61" s="928"/>
      <c r="Y61" s="928"/>
      <c r="Z61" s="928"/>
      <c r="AA61" s="928">
        <v>0</v>
      </c>
      <c r="AD61" s="928"/>
      <c r="AE61" s="928"/>
      <c r="AF61" s="928"/>
      <c r="AG61" s="928"/>
      <c r="AH61" s="928"/>
      <c r="AI61" s="928"/>
      <c r="AJ61" s="928"/>
      <c r="AK61" s="928"/>
      <c r="AL61" s="928"/>
      <c r="AM61" s="928"/>
      <c r="AN61" s="928"/>
      <c r="AO61" s="928"/>
      <c r="AP61" s="928"/>
      <c r="AQ61" s="928"/>
      <c r="AR61" s="928"/>
      <c r="AS61" s="928"/>
      <c r="AT61" s="928"/>
      <c r="AU61" s="928"/>
      <c r="AV61" s="928"/>
      <c r="AW61" s="928"/>
      <c r="AX61" s="928"/>
      <c r="AY61" s="929"/>
      <c r="AZ61" s="929"/>
      <c r="BA61" s="929"/>
      <c r="BB61" s="930"/>
      <c r="CX61" s="931"/>
    </row>
    <row r="62" spans="1:102">
      <c r="A62" s="909">
        <v>54</v>
      </c>
      <c r="B62" s="924" t="s">
        <v>66</v>
      </c>
      <c r="C62" s="942">
        <f>SUM(C54:C61)</f>
        <v>-15496174.422800649</v>
      </c>
      <c r="D62" s="933">
        <f>SUM(D54:D61)</f>
        <v>0</v>
      </c>
      <c r="E62" s="933">
        <f>SUM(E54:E61)</f>
        <v>0</v>
      </c>
      <c r="F62" s="933">
        <f>SUM(F54:F61)</f>
        <v>0</v>
      </c>
      <c r="G62" s="933">
        <f t="shared" ref="G62:N62" si="76">SUM(G54:G61)</f>
        <v>-1995224</v>
      </c>
      <c r="H62" s="933">
        <f t="shared" si="76"/>
        <v>0</v>
      </c>
      <c r="I62" s="933">
        <f t="shared" si="76"/>
        <v>0</v>
      </c>
      <c r="J62" s="933">
        <f t="shared" ref="J62" si="77">SUM(J54:J61)</f>
        <v>0</v>
      </c>
      <c r="K62" s="933">
        <f t="shared" si="76"/>
        <v>0</v>
      </c>
      <c r="L62" s="933">
        <f t="shared" si="76"/>
        <v>0</v>
      </c>
      <c r="M62" s="933">
        <f t="shared" si="76"/>
        <v>0</v>
      </c>
      <c r="N62" s="933">
        <f t="shared" si="76"/>
        <v>0</v>
      </c>
      <c r="O62" s="933">
        <f>SUM(O54:O61)</f>
        <v>56244.902609269993</v>
      </c>
      <c r="P62" s="933">
        <f>SUM(P54:P61)</f>
        <v>-248649</v>
      </c>
      <c r="Q62" s="933">
        <f>SUM(Q54:Q61)</f>
        <v>0</v>
      </c>
      <c r="R62" s="933">
        <f>SUM(R54:R61)</f>
        <v>0</v>
      </c>
      <c r="S62" s="933">
        <f t="shared" ref="S62:U62" si="78">SUM(S54:S61)</f>
        <v>0</v>
      </c>
      <c r="T62" s="933">
        <f t="shared" si="78"/>
        <v>0</v>
      </c>
      <c r="U62" s="933">
        <f t="shared" si="78"/>
        <v>0</v>
      </c>
      <c r="V62" s="933">
        <f t="shared" ref="V62:W62" si="79">SUM(V54:V61)</f>
        <v>0</v>
      </c>
      <c r="W62" s="933">
        <f t="shared" si="79"/>
        <v>0</v>
      </c>
      <c r="X62" s="933">
        <f t="shared" ref="X62" si="80">SUM(X54:X61)</f>
        <v>0</v>
      </c>
      <c r="Y62" s="933">
        <f>SUM(Y54:Y61)</f>
        <v>0</v>
      </c>
      <c r="Z62" s="933">
        <f>SUM(Z54:Z61)</f>
        <v>0</v>
      </c>
      <c r="AA62" s="933">
        <f>SUM(AA54:AA61)</f>
        <v>0</v>
      </c>
      <c r="AB62" s="933">
        <f t="shared" ref="AB62" si="81">SUM(AB54:AB61)</f>
        <v>0</v>
      </c>
      <c r="AC62" s="933">
        <f t="shared" ref="AC62:AY62" si="82">SUM(AC54:AC61)</f>
        <v>18288974.786306493</v>
      </c>
      <c r="AD62" s="933">
        <f t="shared" si="82"/>
        <v>-8145.9995053555049</v>
      </c>
      <c r="AE62" s="933">
        <f t="shared" si="82"/>
        <v>0</v>
      </c>
      <c r="AF62" s="933">
        <f t="shared" si="82"/>
        <v>0</v>
      </c>
      <c r="AG62" s="933">
        <f t="shared" si="82"/>
        <v>-222584.50339634973</v>
      </c>
      <c r="AH62" s="933">
        <f t="shared" si="82"/>
        <v>0</v>
      </c>
      <c r="AI62" s="933">
        <f t="shared" si="82"/>
        <v>0</v>
      </c>
      <c r="AJ62" s="933">
        <f t="shared" si="82"/>
        <v>-2089738.2646262255</v>
      </c>
      <c r="AK62" s="933">
        <f t="shared" si="82"/>
        <v>0</v>
      </c>
      <c r="AL62" s="933">
        <f t="shared" ref="AL62" si="83">SUM(AL54:AL61)</f>
        <v>953690</v>
      </c>
      <c r="AM62" s="933">
        <f t="shared" si="82"/>
        <v>-773349.38873899472</v>
      </c>
      <c r="AN62" s="933">
        <f t="shared" si="82"/>
        <v>-3291206</v>
      </c>
      <c r="AO62" s="933">
        <f t="shared" si="82"/>
        <v>-26791408.670975473</v>
      </c>
      <c r="AP62" s="933">
        <f t="shared" si="82"/>
        <v>-261733.89601158394</v>
      </c>
      <c r="AQ62" s="933">
        <f t="shared" si="82"/>
        <v>-293988.44027225801</v>
      </c>
      <c r="AR62" s="942">
        <f>SUM(AR54:AR61)</f>
        <v>0</v>
      </c>
      <c r="AS62" s="933">
        <f t="shared" si="82"/>
        <v>0</v>
      </c>
      <c r="AT62" s="933">
        <f t="shared" si="82"/>
        <v>0</v>
      </c>
      <c r="AU62" s="933">
        <f t="shared" ref="AU62" si="84">SUM(AU54:AU61)</f>
        <v>0</v>
      </c>
      <c r="AV62" s="933">
        <f t="shared" si="82"/>
        <v>0</v>
      </c>
      <c r="AW62" s="933">
        <f t="shared" ref="AW62" si="85">SUM(AW54:AW61)</f>
        <v>0</v>
      </c>
      <c r="AX62" s="933">
        <f t="shared" si="82"/>
        <v>1180944.0518098297</v>
      </c>
      <c r="AY62" s="933">
        <f t="shared" si="82"/>
        <v>0</v>
      </c>
      <c r="AZ62" s="933">
        <f t="shared" ref="AZ62:BA62" si="86">SUM(AZ54:AZ61)</f>
        <v>0</v>
      </c>
      <c r="BA62" s="933">
        <f t="shared" si="86"/>
        <v>0</v>
      </c>
      <c r="BB62" s="930"/>
      <c r="CX62" s="931"/>
    </row>
    <row r="63" spans="1:102" ht="11.25" customHeight="1">
      <c r="A63" s="909">
        <v>55</v>
      </c>
      <c r="B63" s="911"/>
      <c r="C63" s="929"/>
      <c r="D63" s="928"/>
      <c r="E63" s="928"/>
      <c r="F63" s="928"/>
      <c r="G63" s="928"/>
      <c r="H63" s="928"/>
      <c r="I63" s="928"/>
      <c r="J63" s="928"/>
      <c r="K63" s="928"/>
      <c r="L63" s="928"/>
      <c r="M63" s="928"/>
      <c r="N63" s="928"/>
      <c r="O63" s="928"/>
      <c r="P63" s="928"/>
      <c r="Q63" s="928"/>
      <c r="R63" s="928"/>
      <c r="S63" s="928"/>
      <c r="T63" s="928"/>
      <c r="U63" s="928"/>
      <c r="V63" s="928"/>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8"/>
      <c r="AT63" s="928"/>
      <c r="AU63" s="928"/>
      <c r="AV63" s="928"/>
      <c r="AW63" s="928"/>
      <c r="AX63" s="928"/>
      <c r="AY63" s="928"/>
      <c r="AZ63" s="928"/>
      <c r="BA63" s="928"/>
      <c r="BB63" s="930"/>
      <c r="CX63" s="931"/>
    </row>
    <row r="64" spans="1:102">
      <c r="A64" s="909">
        <v>56</v>
      </c>
      <c r="B64" s="937" t="s">
        <v>67</v>
      </c>
      <c r="C64" s="947">
        <f>C51+C62</f>
        <v>-7316847.8265372952</v>
      </c>
      <c r="D64" s="928">
        <f>D51+D62</f>
        <v>0</v>
      </c>
      <c r="E64" s="928">
        <f>E51+E62</f>
        <v>0</v>
      </c>
      <c r="F64" s="928">
        <f>F51+F62</f>
        <v>0</v>
      </c>
      <c r="G64" s="928">
        <f t="shared" ref="G64:N64" si="87">G51+G62</f>
        <v>-1995224</v>
      </c>
      <c r="H64" s="928">
        <f t="shared" si="87"/>
        <v>0</v>
      </c>
      <c r="I64" s="928">
        <f t="shared" si="87"/>
        <v>0</v>
      </c>
      <c r="J64" s="928">
        <f t="shared" ref="J64" si="88">J51+J62</f>
        <v>0</v>
      </c>
      <c r="K64" s="928">
        <f t="shared" si="87"/>
        <v>0</v>
      </c>
      <c r="L64" s="928">
        <f t="shared" si="87"/>
        <v>0</v>
      </c>
      <c r="M64" s="928">
        <f t="shared" si="87"/>
        <v>0</v>
      </c>
      <c r="N64" s="928">
        <f t="shared" si="87"/>
        <v>0</v>
      </c>
      <c r="O64" s="928">
        <f>O51+O62</f>
        <v>56244.902609269993</v>
      </c>
      <c r="P64" s="928">
        <f>P51+P62</f>
        <v>-2644739</v>
      </c>
      <c r="Q64" s="928">
        <f>Q51+Q62</f>
        <v>0</v>
      </c>
      <c r="R64" s="928">
        <f>R51+R62</f>
        <v>0</v>
      </c>
      <c r="S64" s="928">
        <f t="shared" ref="S64:T64" si="89">S51+S62</f>
        <v>-79631</v>
      </c>
      <c r="T64" s="928">
        <f t="shared" si="89"/>
        <v>0</v>
      </c>
      <c r="U64" s="928">
        <f t="shared" ref="U64" si="90">U51+U62</f>
        <v>0</v>
      </c>
      <c r="V64" s="928">
        <f t="shared" ref="V64:W64" si="91">V51+V62</f>
        <v>0</v>
      </c>
      <c r="W64" s="928">
        <f t="shared" si="91"/>
        <v>0</v>
      </c>
      <c r="X64" s="928">
        <f t="shared" ref="X64" si="92">X51+X62</f>
        <v>0</v>
      </c>
      <c r="Y64" s="928">
        <f>Y51+Y62</f>
        <v>0</v>
      </c>
      <c r="Z64" s="928">
        <f>Z51+Z62</f>
        <v>0</v>
      </c>
      <c r="AA64" s="928">
        <f>AA51+AA62</f>
        <v>0</v>
      </c>
      <c r="AB64" s="928">
        <f t="shared" ref="AB64" si="93">AB51+AB62</f>
        <v>0</v>
      </c>
      <c r="AC64" s="928">
        <f t="shared" ref="AC64:AY64" si="94">AC51+AC62</f>
        <v>-8629458.5544221401</v>
      </c>
      <c r="AD64" s="928">
        <f t="shared" si="94"/>
        <v>-8145.9995053555049</v>
      </c>
      <c r="AE64" s="928">
        <f t="shared" si="94"/>
        <v>0</v>
      </c>
      <c r="AF64" s="928">
        <f t="shared" si="94"/>
        <v>0</v>
      </c>
      <c r="AG64" s="928">
        <f t="shared" si="94"/>
        <v>-222584.50339634973</v>
      </c>
      <c r="AH64" s="928">
        <f t="shared" si="94"/>
        <v>0</v>
      </c>
      <c r="AI64" s="928">
        <f t="shared" si="94"/>
        <v>0</v>
      </c>
      <c r="AJ64" s="928">
        <f t="shared" si="94"/>
        <v>-2089738.2646262255</v>
      </c>
      <c r="AK64" s="928">
        <f t="shared" si="94"/>
        <v>0</v>
      </c>
      <c r="AL64" s="928">
        <f t="shared" ref="AL64" si="95">AL51+AL62</f>
        <v>953690</v>
      </c>
      <c r="AM64" s="928">
        <f t="shared" si="94"/>
        <v>-773349.38873899472</v>
      </c>
      <c r="AN64" s="928">
        <f t="shared" si="94"/>
        <v>-3291206</v>
      </c>
      <c r="AO64" s="928">
        <f t="shared" si="94"/>
        <v>32582682.596407156</v>
      </c>
      <c r="AP64" s="928">
        <f t="shared" si="94"/>
        <v>-97121.183239651582</v>
      </c>
      <c r="AQ64" s="928">
        <f t="shared" si="94"/>
        <v>-293988.44027225801</v>
      </c>
      <c r="AR64" s="947">
        <f>AR51+AR62</f>
        <v>-423016</v>
      </c>
      <c r="AS64" s="928">
        <f t="shared" si="94"/>
        <v>-17300210.854513854</v>
      </c>
      <c r="AT64" s="928">
        <f t="shared" si="94"/>
        <v>-4139527.5037370194</v>
      </c>
      <c r="AU64" s="928">
        <f t="shared" ref="AU64" si="96">AU51+AU62</f>
        <v>0</v>
      </c>
      <c r="AV64" s="928">
        <f t="shared" si="94"/>
        <v>0</v>
      </c>
      <c r="AW64" s="928">
        <f t="shared" ref="AW64" si="97">AW51+AW62</f>
        <v>0</v>
      </c>
      <c r="AX64" s="928">
        <f t="shared" si="94"/>
        <v>1078475.3668981288</v>
      </c>
      <c r="AY64" s="928">
        <f t="shared" si="94"/>
        <v>0</v>
      </c>
      <c r="AZ64" s="928">
        <f t="shared" ref="AZ64:BA64" si="98">AZ51+AZ62</f>
        <v>0</v>
      </c>
      <c r="BA64" s="928">
        <f t="shared" si="98"/>
        <v>0</v>
      </c>
      <c r="BB64" s="930"/>
      <c r="CX64" s="931"/>
    </row>
    <row r="65" spans="1:102" ht="9.75" customHeight="1">
      <c r="A65" s="909">
        <v>59</v>
      </c>
      <c r="B65" s="911"/>
      <c r="D65" s="948"/>
      <c r="E65" s="948"/>
      <c r="F65" s="948"/>
      <c r="G65" s="948"/>
      <c r="H65" s="948"/>
      <c r="AA65" s="930"/>
      <c r="AY65" s="929"/>
      <c r="AZ65" s="929"/>
      <c r="BA65" s="929"/>
      <c r="CX65" s="931"/>
    </row>
    <row r="66" spans="1:102">
      <c r="A66" s="909">
        <v>60</v>
      </c>
      <c r="B66" s="911" t="s">
        <v>68</v>
      </c>
      <c r="C66" s="948" t="s">
        <v>69</v>
      </c>
      <c r="E66" s="948"/>
      <c r="F66" s="948"/>
      <c r="G66" s="948"/>
      <c r="H66" s="948"/>
      <c r="AA66" s="928">
        <v>0</v>
      </c>
      <c r="AY66" s="929"/>
      <c r="AZ66" s="929"/>
      <c r="BA66" s="929"/>
      <c r="CX66" s="931"/>
    </row>
    <row r="67" spans="1:102">
      <c r="A67" s="909">
        <v>61</v>
      </c>
      <c r="B67" s="911" t="s">
        <v>4</v>
      </c>
      <c r="C67" s="948" t="s">
        <v>70</v>
      </c>
      <c r="E67" s="949">
        <v>0.35</v>
      </c>
      <c r="F67" s="948"/>
      <c r="G67" s="948"/>
      <c r="H67" s="948"/>
      <c r="AA67" s="928">
        <v>0</v>
      </c>
      <c r="AY67" s="929"/>
      <c r="AZ67" s="929"/>
      <c r="BA67" s="929"/>
      <c r="CX67" s="931"/>
    </row>
    <row r="68" spans="1:102">
      <c r="A68" s="909">
        <v>62</v>
      </c>
      <c r="B68" s="924" t="s">
        <v>642</v>
      </c>
      <c r="C68" s="935">
        <f>SUM(D69:BA69)</f>
        <v>7679198.2492336743</v>
      </c>
      <c r="D68" s="948"/>
      <c r="E68" s="948"/>
      <c r="F68" s="948"/>
      <c r="G68" s="948"/>
      <c r="H68" s="948"/>
      <c r="AA68" s="928">
        <v>0</v>
      </c>
      <c r="AY68" s="929"/>
      <c r="AZ68" s="929"/>
      <c r="BA68" s="929"/>
      <c r="CX68" s="931"/>
    </row>
    <row r="69" spans="1:102">
      <c r="A69" s="909">
        <v>63</v>
      </c>
      <c r="B69" s="911" t="s">
        <v>71</v>
      </c>
      <c r="C69" s="928">
        <f>C12-C25-C27-C28-C29-C34</f>
        <v>7679198.2492336733</v>
      </c>
      <c r="D69" s="928">
        <f>D12-D25-D27-D28-D29-D34</f>
        <v>3177486</v>
      </c>
      <c r="E69" s="928">
        <f>E12-E25-E27-E28-E29-E34</f>
        <v>10192824</v>
      </c>
      <c r="F69" s="928">
        <f>F12-F25-F27-F28-F29-F34</f>
        <v>0</v>
      </c>
      <c r="G69" s="928">
        <f t="shared" ref="G69:L69" si="99">G12-G25-G27-G28-G29-G34</f>
        <v>695990.29280633223</v>
      </c>
      <c r="H69" s="928">
        <f t="shared" si="99"/>
        <v>-381231.12892996613</v>
      </c>
      <c r="I69" s="928">
        <f t="shared" si="99"/>
        <v>77144</v>
      </c>
      <c r="J69" s="928">
        <f t="shared" ref="J69" si="100">J12-J25-J27-J28-J29-J34</f>
        <v>0</v>
      </c>
      <c r="K69" s="928">
        <f t="shared" si="99"/>
        <v>137953.51627125943</v>
      </c>
      <c r="L69" s="928">
        <f t="shared" si="99"/>
        <v>509856.67292035307</v>
      </c>
      <c r="M69" s="928">
        <v>0</v>
      </c>
      <c r="N69" s="928">
        <v>0</v>
      </c>
      <c r="O69" s="928">
        <f>O12-O25-O27-O28-O29-O34</f>
        <v>-94179.488786468995</v>
      </c>
      <c r="P69" s="928">
        <f>P12-P25-P27-P28-P29-P34</f>
        <v>-3</v>
      </c>
      <c r="Q69" s="928">
        <f>Q12-Q25-Q27-Q28-Q29-Q34</f>
        <v>0</v>
      </c>
      <c r="R69" s="928">
        <f>R12-R25-R27-R28-R29-R34</f>
        <v>-3668.9492345489057</v>
      </c>
      <c r="S69" s="928">
        <f t="shared" ref="S69:T69" si="101">S12-S25-S27-S28-S29-S34</f>
        <v>-29288.731501199014</v>
      </c>
      <c r="T69" s="928">
        <f t="shared" si="101"/>
        <v>14413.210215084027</v>
      </c>
      <c r="U69" s="928">
        <f t="shared" ref="U69:Y69" si="102">U12-U25-U27-U28-U29-U34</f>
        <v>0</v>
      </c>
      <c r="V69" s="928">
        <f t="shared" ref="V69:W69" si="103">V12-V25-V27-V28-V29-V34</f>
        <v>-43545.400382885564</v>
      </c>
      <c r="W69" s="928">
        <f t="shared" si="103"/>
        <v>8832.4866309465142</v>
      </c>
      <c r="X69" s="928">
        <f t="shared" ref="X69" si="104">X12-X25-X27-X28-X29-X34</f>
        <v>0</v>
      </c>
      <c r="Y69" s="928">
        <f t="shared" si="102"/>
        <v>1629796.4911994815</v>
      </c>
      <c r="Z69" s="928">
        <f t="shared" ref="Z69" si="105">Z12-Z25-Z27-Z28-Z29-Z34</f>
        <v>0</v>
      </c>
      <c r="AA69" s="928">
        <v>0</v>
      </c>
      <c r="AB69" s="928">
        <f t="shared" ref="AB69" si="106">AB12-AB25-AB27-AB28-AB29-AB34</f>
        <v>-8774226</v>
      </c>
      <c r="AC69" s="928">
        <f>AC12-AC25-AC27-AC28-AC29-AC34</f>
        <v>455171.73094272561</v>
      </c>
      <c r="AD69" s="928">
        <f>AD12-AD25-AD27-AD28-AD29-AD34</f>
        <v>0</v>
      </c>
      <c r="AE69" s="928">
        <f>AE12-AE25-AE27-AE28-AE29-AE34</f>
        <v>0</v>
      </c>
      <c r="AF69" s="928">
        <v>0</v>
      </c>
      <c r="AG69" s="928">
        <v>0</v>
      </c>
      <c r="AH69" s="928">
        <f t="shared" ref="AH69:AY69" si="107">AH12-AH25-AH27-AH28-AH29-AH34</f>
        <v>0</v>
      </c>
      <c r="AI69" s="928">
        <f t="shared" si="107"/>
        <v>0</v>
      </c>
      <c r="AJ69" s="928">
        <f t="shared" si="107"/>
        <v>0</v>
      </c>
      <c r="AK69" s="928">
        <f t="shared" si="107"/>
        <v>0</v>
      </c>
      <c r="AL69" s="928">
        <f t="shared" ref="AL69" si="108">AL12-AL25-AL27-AL28-AL29-AL34</f>
        <v>0</v>
      </c>
      <c r="AM69" s="928">
        <f t="shared" si="107"/>
        <v>0</v>
      </c>
      <c r="AN69" s="928">
        <f t="shared" si="107"/>
        <v>-10074</v>
      </c>
      <c r="AO69" s="928">
        <f t="shared" si="107"/>
        <v>0</v>
      </c>
      <c r="AP69" s="928">
        <f t="shared" si="107"/>
        <v>-76772.883272349514</v>
      </c>
      <c r="AQ69" s="928">
        <f t="shared" si="107"/>
        <v>0</v>
      </c>
      <c r="AR69" s="927">
        <f>AR12-AR25-AR27-AR28-AR29-AR34</f>
        <v>17990.552800000001</v>
      </c>
      <c r="AS69" s="928">
        <f t="shared" si="107"/>
        <v>0</v>
      </c>
      <c r="AT69" s="928">
        <f t="shared" si="107"/>
        <v>0</v>
      </c>
      <c r="AU69" s="928">
        <f t="shared" ref="AU69" si="109">AU12-AU25-AU27-AU28-AU29-AU34</f>
        <v>0</v>
      </c>
      <c r="AV69" s="928">
        <f t="shared" si="107"/>
        <v>0</v>
      </c>
      <c r="AW69" s="928">
        <f t="shared" ref="AW69" si="110">AW12-AW25-AW27-AW28-AW29-AW34</f>
        <v>0</v>
      </c>
      <c r="AX69" s="928">
        <f t="shared" si="107"/>
        <v>174728.87755490927</v>
      </c>
      <c r="AY69" s="928">
        <f t="shared" si="107"/>
        <v>0</v>
      </c>
      <c r="AZ69" s="928">
        <f t="shared" ref="AZ69:BA69" si="111">AZ12-AZ25-AZ27-AZ28-AZ29-AZ34</f>
        <v>0</v>
      </c>
      <c r="BA69" s="928">
        <f t="shared" si="111"/>
        <v>0</v>
      </c>
      <c r="BB69" s="930"/>
      <c r="CX69" s="931"/>
    </row>
    <row r="70" spans="1:102">
      <c r="A70" s="909">
        <v>64</v>
      </c>
      <c r="B70" s="911" t="s">
        <v>72</v>
      </c>
      <c r="C70" s="929">
        <f>SUM(D70:BA70)</f>
        <v>0</v>
      </c>
      <c r="D70" s="928">
        <v>0</v>
      </c>
      <c r="E70" s="928">
        <v>0</v>
      </c>
      <c r="F70" s="928">
        <v>0</v>
      </c>
      <c r="G70" s="928">
        <v>0</v>
      </c>
      <c r="H70" s="928">
        <v>0</v>
      </c>
      <c r="I70" s="928">
        <v>0</v>
      </c>
      <c r="J70" s="928">
        <v>0</v>
      </c>
      <c r="K70" s="928">
        <v>0</v>
      </c>
      <c r="L70" s="928">
        <v>0</v>
      </c>
      <c r="M70" s="928">
        <v>0</v>
      </c>
      <c r="N70" s="928">
        <v>0</v>
      </c>
      <c r="O70" s="928">
        <v>0</v>
      </c>
      <c r="P70" s="928">
        <v>0</v>
      </c>
      <c r="Q70" s="928">
        <v>0</v>
      </c>
      <c r="R70" s="928">
        <v>0</v>
      </c>
      <c r="S70" s="928">
        <v>0</v>
      </c>
      <c r="T70" s="928">
        <v>0</v>
      </c>
      <c r="U70" s="928">
        <v>0</v>
      </c>
      <c r="V70" s="928">
        <v>0</v>
      </c>
      <c r="W70" s="928">
        <v>0</v>
      </c>
      <c r="X70" s="928">
        <v>0</v>
      </c>
      <c r="Y70" s="928">
        <v>0</v>
      </c>
      <c r="Z70" s="928">
        <v>0</v>
      </c>
      <c r="AA70" s="928">
        <v>0</v>
      </c>
      <c r="AB70" s="928">
        <v>0</v>
      </c>
      <c r="AC70" s="928">
        <v>0</v>
      </c>
      <c r="AD70" s="928">
        <v>0</v>
      </c>
      <c r="AE70" s="928">
        <v>0</v>
      </c>
      <c r="AF70" s="928">
        <v>0</v>
      </c>
      <c r="AG70" s="928">
        <v>0</v>
      </c>
      <c r="AH70" s="928">
        <v>0</v>
      </c>
      <c r="AI70" s="928">
        <v>0</v>
      </c>
      <c r="AJ70" s="928">
        <v>0</v>
      </c>
      <c r="AK70" s="928">
        <v>0</v>
      </c>
      <c r="AL70" s="928">
        <v>0</v>
      </c>
      <c r="AM70" s="928">
        <v>0</v>
      </c>
      <c r="AN70" s="928">
        <v>0</v>
      </c>
      <c r="AO70" s="928">
        <v>0</v>
      </c>
      <c r="AP70" s="928">
        <v>0</v>
      </c>
      <c r="AQ70" s="928">
        <v>0</v>
      </c>
      <c r="AR70" s="928">
        <v>0</v>
      </c>
      <c r="AS70" s="928">
        <v>0</v>
      </c>
      <c r="AT70" s="928">
        <v>0</v>
      </c>
      <c r="AU70" s="928">
        <v>0</v>
      </c>
      <c r="AV70" s="928">
        <v>0</v>
      </c>
      <c r="AW70" s="928">
        <v>0</v>
      </c>
      <c r="AX70" s="928">
        <v>0</v>
      </c>
      <c r="AY70" s="928">
        <v>0</v>
      </c>
      <c r="AZ70" s="928">
        <v>0</v>
      </c>
      <c r="BA70" s="928">
        <v>0</v>
      </c>
      <c r="BB70" s="930"/>
      <c r="CX70" s="931"/>
    </row>
    <row r="71" spans="1:102">
      <c r="A71" s="909">
        <v>65</v>
      </c>
      <c r="B71" s="911" t="s">
        <v>73</v>
      </c>
      <c r="C71" s="929">
        <f t="shared" ref="C71:C74" si="112">SUM(D71:BA71)</f>
        <v>239226.0290480254</v>
      </c>
      <c r="D71" s="928">
        <v>0</v>
      </c>
      <c r="E71" s="928">
        <v>0</v>
      </c>
      <c r="F71" s="928">
        <v>0</v>
      </c>
      <c r="G71" s="928">
        <v>0</v>
      </c>
      <c r="H71" s="928">
        <v>0</v>
      </c>
      <c r="I71" s="928">
        <v>0</v>
      </c>
      <c r="J71" s="928">
        <v>0</v>
      </c>
      <c r="K71" s="928">
        <v>0</v>
      </c>
      <c r="L71" s="928">
        <v>0</v>
      </c>
      <c r="M71" s="928">
        <v>0</v>
      </c>
      <c r="N71" s="928">
        <v>0</v>
      </c>
      <c r="O71" s="928">
        <v>0</v>
      </c>
      <c r="P71" s="928">
        <v>0</v>
      </c>
      <c r="Q71" s="928">
        <v>0</v>
      </c>
      <c r="R71" s="928">
        <v>0</v>
      </c>
      <c r="S71" s="928">
        <v>0</v>
      </c>
      <c r="T71" s="928">
        <v>0</v>
      </c>
      <c r="U71" s="928">
        <v>0</v>
      </c>
      <c r="V71" s="928">
        <v>0</v>
      </c>
      <c r="W71" s="928">
        <v>0</v>
      </c>
      <c r="X71" s="928">
        <v>0</v>
      </c>
      <c r="Y71" s="928">
        <v>0</v>
      </c>
      <c r="Z71" s="928">
        <v>0</v>
      </c>
      <c r="AA71" s="928">
        <v>0</v>
      </c>
      <c r="AB71" s="928">
        <v>0</v>
      </c>
      <c r="AC71" s="928">
        <v>0</v>
      </c>
      <c r="AD71" s="928">
        <v>0</v>
      </c>
      <c r="AE71" s="928">
        <v>0</v>
      </c>
      <c r="AF71" s="928">
        <v>0</v>
      </c>
      <c r="AG71" s="928">
        <v>0</v>
      </c>
      <c r="AH71" s="928">
        <v>0</v>
      </c>
      <c r="AI71" s="928">
        <f>'7.5 AFUDC - Equity'!I9</f>
        <v>239226.0290480254</v>
      </c>
      <c r="AJ71" s="928">
        <v>0</v>
      </c>
      <c r="AK71" s="928">
        <v>0</v>
      </c>
      <c r="AL71" s="928">
        <v>0</v>
      </c>
      <c r="AM71" s="928">
        <v>0</v>
      </c>
      <c r="AN71" s="928">
        <v>0</v>
      </c>
      <c r="AO71" s="928">
        <v>0</v>
      </c>
      <c r="AP71" s="928">
        <v>0</v>
      </c>
      <c r="AQ71" s="928">
        <v>0</v>
      </c>
      <c r="AR71" s="928">
        <v>0</v>
      </c>
      <c r="AS71" s="928">
        <v>0</v>
      </c>
      <c r="AT71" s="928">
        <v>0</v>
      </c>
      <c r="AU71" s="928">
        <v>0</v>
      </c>
      <c r="AV71" s="928">
        <v>0</v>
      </c>
      <c r="AW71" s="928">
        <v>0</v>
      </c>
      <c r="AX71" s="928">
        <v>0</v>
      </c>
      <c r="AY71" s="928">
        <v>0</v>
      </c>
      <c r="AZ71" s="928">
        <v>0</v>
      </c>
      <c r="BA71" s="928">
        <v>0</v>
      </c>
      <c r="BB71" s="930"/>
      <c r="CX71" s="931"/>
    </row>
    <row r="72" spans="1:102">
      <c r="A72" s="909">
        <v>66</v>
      </c>
      <c r="B72" s="911" t="s">
        <v>8</v>
      </c>
      <c r="C72" s="929">
        <f t="shared" si="112"/>
        <v>-1096491.8881171457</v>
      </c>
      <c r="D72" s="928">
        <v>0</v>
      </c>
      <c r="E72" s="928">
        <v>0</v>
      </c>
      <c r="F72" s="928">
        <v>0</v>
      </c>
      <c r="G72" s="928">
        <v>0</v>
      </c>
      <c r="H72" s="928">
        <v>0</v>
      </c>
      <c r="I72" s="928">
        <v>0</v>
      </c>
      <c r="J72" s="928">
        <v>0</v>
      </c>
      <c r="K72" s="928">
        <v>0</v>
      </c>
      <c r="L72" s="928">
        <v>0</v>
      </c>
      <c r="M72" s="928">
        <v>0</v>
      </c>
      <c r="N72" s="928">
        <v>0</v>
      </c>
      <c r="O72" s="928">
        <v>0</v>
      </c>
      <c r="P72" s="928">
        <v>0</v>
      </c>
      <c r="Q72" s="928">
        <v>0</v>
      </c>
      <c r="R72" s="928">
        <v>0</v>
      </c>
      <c r="S72" s="928">
        <v>0</v>
      </c>
      <c r="T72" s="928">
        <v>0</v>
      </c>
      <c r="U72" s="928">
        <v>0</v>
      </c>
      <c r="V72" s="928">
        <v>0</v>
      </c>
      <c r="W72" s="928">
        <v>0</v>
      </c>
      <c r="X72" s="928">
        <v>0</v>
      </c>
      <c r="Y72" s="928">
        <v>0</v>
      </c>
      <c r="Z72" s="928">
        <v>0</v>
      </c>
      <c r="AA72" s="928">
        <v>0</v>
      </c>
      <c r="AB72" s="928">
        <v>0</v>
      </c>
      <c r="AC72" s="928">
        <v>0</v>
      </c>
      <c r="AD72" s="928">
        <v>0</v>
      </c>
      <c r="AE72" s="928">
        <f>'Adj 7.1 Interest True-up'!I22</f>
        <v>-1096491.8881171457</v>
      </c>
      <c r="AF72" s="928">
        <v>0</v>
      </c>
      <c r="AG72" s="928">
        <v>0</v>
      </c>
      <c r="AH72" s="928">
        <v>0</v>
      </c>
      <c r="AI72" s="928">
        <v>0</v>
      </c>
      <c r="AJ72" s="928">
        <v>0</v>
      </c>
      <c r="AK72" s="928">
        <v>0</v>
      </c>
      <c r="AL72" s="928">
        <v>0</v>
      </c>
      <c r="AM72" s="928">
        <v>0</v>
      </c>
      <c r="AN72" s="928">
        <v>0</v>
      </c>
      <c r="AO72" s="928">
        <v>0</v>
      </c>
      <c r="AP72" s="928">
        <v>0</v>
      </c>
      <c r="AQ72" s="928">
        <v>0</v>
      </c>
      <c r="AR72" s="928">
        <v>0</v>
      </c>
      <c r="AS72" s="928">
        <v>0</v>
      </c>
      <c r="AT72" s="928">
        <v>0</v>
      </c>
      <c r="AU72" s="928">
        <v>0</v>
      </c>
      <c r="AV72" s="928">
        <v>0</v>
      </c>
      <c r="AW72" s="928">
        <v>0</v>
      </c>
      <c r="AX72" s="928">
        <v>0</v>
      </c>
      <c r="AY72" s="928">
        <v>0</v>
      </c>
      <c r="AZ72" s="928">
        <v>0</v>
      </c>
      <c r="BA72" s="928">
        <v>0</v>
      </c>
      <c r="BB72" s="930"/>
      <c r="CX72" s="931"/>
    </row>
    <row r="73" spans="1:102">
      <c r="A73" s="909">
        <v>67</v>
      </c>
      <c r="B73" s="911" t="s">
        <v>646</v>
      </c>
      <c r="C73" s="929">
        <f t="shared" si="112"/>
        <v>-5959642.2202172102</v>
      </c>
      <c r="D73" s="928">
        <v>0</v>
      </c>
      <c r="E73" s="928">
        <f>'Adj 3.2 Rev Normalizing'!I20+'Adj 3.2 Rev Normalizing'!I22</f>
        <v>-1935628</v>
      </c>
      <c r="F73" s="928">
        <v>0</v>
      </c>
      <c r="G73" s="928">
        <f>'Adj 3.4 SO2 Emmissions'!H22</f>
        <v>9487</v>
      </c>
      <c r="H73" s="928">
        <v>0</v>
      </c>
      <c r="I73" s="928">
        <v>0</v>
      </c>
      <c r="J73" s="928">
        <v>0</v>
      </c>
      <c r="K73" s="928">
        <v>0</v>
      </c>
      <c r="L73" s="928">
        <v>0</v>
      </c>
      <c r="M73" s="928">
        <v>0</v>
      </c>
      <c r="N73" s="928">
        <v>0</v>
      </c>
      <c r="O73" s="928">
        <v>0</v>
      </c>
      <c r="P73" s="928">
        <f>'Adj 4.6 Pension'!I13</f>
        <v>-1013713</v>
      </c>
      <c r="Q73" s="928">
        <f>'Adj 4.7 DSM Rev-Exp Remove'!I26</f>
        <v>-2040185.0718116981</v>
      </c>
      <c r="R73" s="928">
        <v>0</v>
      </c>
      <c r="S73" s="928">
        <f>'Adj 4.9 MEHC trans Cost Amort'!I18</f>
        <v>-318524</v>
      </c>
      <c r="T73" s="928">
        <f>'Adj 4.7 DSM Rev-Exp Remove'!L26</f>
        <v>0</v>
      </c>
      <c r="U73" s="928">
        <f>'Adj 4.7 DSM Rev-Exp Remove'!M26</f>
        <v>0</v>
      </c>
      <c r="V73" s="928">
        <f>'Adj 4.7 DSM Rev-Exp Remove'!N26</f>
        <v>0</v>
      </c>
      <c r="W73" s="928">
        <f>'Adj 4.7 DSM Rev-Exp Remove'!O26</f>
        <v>0</v>
      </c>
      <c r="X73" s="928">
        <f>'Adj 4.7 DSM Rev-Exp Remove'!P26</f>
        <v>0</v>
      </c>
      <c r="Y73" s="928">
        <v>0</v>
      </c>
      <c r="Z73" s="928">
        <v>0</v>
      </c>
      <c r="AA73" s="928">
        <v>0</v>
      </c>
      <c r="AB73" s="928">
        <v>0</v>
      </c>
      <c r="AC73" s="928">
        <f>'Adj 5.4 Removal of Colstrip #3'!H24</f>
        <v>-52188</v>
      </c>
      <c r="AD73" s="928">
        <v>0</v>
      </c>
      <c r="AE73" s="928">
        <v>0</v>
      </c>
      <c r="AF73" s="928">
        <v>0</v>
      </c>
      <c r="AG73" s="928">
        <v>0</v>
      </c>
      <c r="AH73" s="928">
        <v>0</v>
      </c>
      <c r="AI73" s="928">
        <v>0</v>
      </c>
      <c r="AJ73" s="928">
        <v>0</v>
      </c>
      <c r="AK73" s="928">
        <v>0</v>
      </c>
      <c r="AL73" s="928">
        <v>0</v>
      </c>
      <c r="AM73" s="928">
        <v>0</v>
      </c>
      <c r="AN73" s="928">
        <v>0</v>
      </c>
      <c r="AO73" s="928">
        <v>0</v>
      </c>
      <c r="AP73" s="928">
        <f>'Adj 8.3 Environ Remediation'!I22+'Adj 8.3 Environ Remediation'!I25</f>
        <v>-33515.653435835949</v>
      </c>
      <c r="AQ73" s="928">
        <v>0</v>
      </c>
      <c r="AS73" s="928">
        <v>0</v>
      </c>
      <c r="AT73" s="928">
        <v>0</v>
      </c>
      <c r="AU73" s="928">
        <f>'Adj. 8.6Misc RB (pg 2)'!I10+'Adj. 8.6Misc RB (pg 2)'!I12+'Adj. 8.6Misc RB (pg 2)'!I16</f>
        <v>-148467.21915515378</v>
      </c>
      <c r="AV73" s="928">
        <v>0</v>
      </c>
      <c r="AW73" s="928">
        <v>0</v>
      </c>
      <c r="AX73" s="928">
        <f>'Adj 8.9 Trojan Unrec Plant Adj'!I25</f>
        <v>-426908.27581452177</v>
      </c>
      <c r="AY73" s="928">
        <v>0</v>
      </c>
      <c r="AZ73" s="928">
        <v>0</v>
      </c>
      <c r="BA73" s="928">
        <v>0</v>
      </c>
      <c r="BB73" s="930"/>
      <c r="CX73" s="931"/>
    </row>
    <row r="74" spans="1:102">
      <c r="A74" s="909">
        <v>68</v>
      </c>
      <c r="B74" s="911" t="s">
        <v>647</v>
      </c>
      <c r="C74" s="2005">
        <f t="shared" si="112"/>
        <v>116993.37118703162</v>
      </c>
      <c r="D74" s="936">
        <v>0</v>
      </c>
      <c r="E74" s="936">
        <v>0</v>
      </c>
      <c r="F74" s="936">
        <v>0</v>
      </c>
      <c r="G74" s="936">
        <f>'Adj 3.4 SO2 Emmissions'!H23</f>
        <v>912562</v>
      </c>
      <c r="H74" s="936">
        <v>0</v>
      </c>
      <c r="I74" s="936">
        <v>0</v>
      </c>
      <c r="J74" s="1729">
        <v>0</v>
      </c>
      <c r="K74" s="936">
        <v>0</v>
      </c>
      <c r="L74" s="936">
        <v>0</v>
      </c>
      <c r="M74" s="936">
        <v>0</v>
      </c>
      <c r="N74" s="928">
        <v>0</v>
      </c>
      <c r="O74" s="936">
        <v>0</v>
      </c>
      <c r="P74" s="936">
        <v>0</v>
      </c>
      <c r="Q74" s="936">
        <v>0</v>
      </c>
      <c r="R74" s="936">
        <v>0</v>
      </c>
      <c r="S74" s="936">
        <v>0</v>
      </c>
      <c r="T74" s="936">
        <v>0</v>
      </c>
      <c r="U74" s="936">
        <v>0</v>
      </c>
      <c r="V74" s="1729">
        <v>0</v>
      </c>
      <c r="W74" s="1729">
        <v>0</v>
      </c>
      <c r="X74" s="1729">
        <v>0</v>
      </c>
      <c r="Y74" s="936">
        <v>0</v>
      </c>
      <c r="Z74" s="930">
        <v>0</v>
      </c>
      <c r="AA74" s="928">
        <v>0</v>
      </c>
      <c r="AB74" s="936">
        <v>0</v>
      </c>
      <c r="AC74" s="936">
        <f>'Adj 5.4 Removal of Colstrip #3'!H12</f>
        <v>299183.77789310325</v>
      </c>
      <c r="AD74" s="936">
        <v>0</v>
      </c>
      <c r="AE74" s="936">
        <v>0</v>
      </c>
      <c r="AF74" s="936">
        <v>0</v>
      </c>
      <c r="AG74" s="936">
        <v>0</v>
      </c>
      <c r="AH74" s="936">
        <v>0</v>
      </c>
      <c r="AI74" s="936">
        <v>0</v>
      </c>
      <c r="AJ74" s="936">
        <v>0</v>
      </c>
      <c r="AK74" s="936">
        <v>0</v>
      </c>
      <c r="AL74" s="936">
        <v>0</v>
      </c>
      <c r="AM74" s="936">
        <v>0</v>
      </c>
      <c r="AN74" s="936">
        <v>0</v>
      </c>
      <c r="AO74" s="936">
        <v>0</v>
      </c>
      <c r="AP74" s="936">
        <f>'Adj 8.3 Environ Remediation'!I21</f>
        <v>-483411.90370489907</v>
      </c>
      <c r="AQ74" s="936">
        <v>0</v>
      </c>
      <c r="AR74" s="2002">
        <f>'Adj 8.5 Removal of Colstrip #4'!I13</f>
        <v>17991</v>
      </c>
      <c r="AS74" s="936">
        <v>0</v>
      </c>
      <c r="AT74" s="936">
        <v>0</v>
      </c>
      <c r="AU74" s="936">
        <f>'Adj. 8.6Misc RB (pg 2)'!I14</f>
        <v>-353566.50300117244</v>
      </c>
      <c r="AV74" s="936">
        <v>0</v>
      </c>
      <c r="AW74" s="936">
        <v>0</v>
      </c>
      <c r="AX74" s="936">
        <f>'Adj 8.9 Trojan Unrec Plant Adj'!I26</f>
        <v>-275765</v>
      </c>
      <c r="AY74" s="936">
        <v>0</v>
      </c>
      <c r="AZ74" s="936">
        <v>0</v>
      </c>
      <c r="BA74" s="936">
        <v>0</v>
      </c>
      <c r="BB74" s="930"/>
      <c r="CX74" s="931"/>
    </row>
    <row r="75" spans="1:102">
      <c r="A75" s="909">
        <v>69</v>
      </c>
      <c r="B75" s="911"/>
      <c r="C75" s="929"/>
      <c r="D75" s="928"/>
      <c r="E75" s="928"/>
      <c r="F75" s="928"/>
      <c r="G75" s="928"/>
      <c r="H75" s="928"/>
      <c r="I75" s="928"/>
      <c r="J75" s="928"/>
      <c r="K75" s="928"/>
      <c r="L75" s="928"/>
      <c r="M75" s="928">
        <v>0</v>
      </c>
      <c r="N75" s="940">
        <v>0</v>
      </c>
      <c r="O75" s="928"/>
      <c r="P75" s="928"/>
      <c r="Q75" s="928"/>
      <c r="R75" s="928"/>
      <c r="S75" s="928"/>
      <c r="T75" s="928"/>
      <c r="U75" s="928"/>
      <c r="V75" s="928"/>
      <c r="W75" s="928"/>
      <c r="X75" s="928"/>
      <c r="Y75" s="928"/>
      <c r="Z75" s="928"/>
      <c r="AA75" s="940"/>
      <c r="AD75" s="928"/>
      <c r="AE75" s="928"/>
      <c r="AF75" s="928"/>
      <c r="AG75" s="928"/>
      <c r="AH75" s="928"/>
      <c r="AI75" s="928"/>
      <c r="AJ75" s="928"/>
      <c r="AK75" s="928"/>
      <c r="AL75" s="928"/>
      <c r="AM75" s="928"/>
      <c r="AN75" s="928"/>
      <c r="AO75" s="928"/>
      <c r="AP75" s="928"/>
      <c r="AQ75" s="928"/>
      <c r="AR75" s="928"/>
      <c r="AS75" s="928"/>
      <c r="AT75" s="928"/>
      <c r="AU75" s="928"/>
      <c r="AV75" s="928"/>
      <c r="AW75" s="928"/>
      <c r="AX75" s="928"/>
      <c r="AY75" s="929"/>
      <c r="AZ75" s="929"/>
      <c r="BA75" s="929"/>
      <c r="CX75" s="931"/>
    </row>
    <row r="76" spans="1:102">
      <c r="A76" s="909">
        <v>70</v>
      </c>
      <c r="B76" s="911" t="s">
        <v>76</v>
      </c>
      <c r="C76" s="950">
        <f>C69-C71-C72+C73-C74</f>
        <v>2459828.5168985524</v>
      </c>
      <c r="D76" s="950">
        <f>D69-D71-D72+D73-D74</f>
        <v>3177486</v>
      </c>
      <c r="E76" s="950">
        <f>E69-E71-E72+E73-E74</f>
        <v>8257196</v>
      </c>
      <c r="F76" s="950">
        <f>F69-F71-F72+F73-F74</f>
        <v>0</v>
      </c>
      <c r="G76" s="950">
        <f t="shared" ref="G76:N76" si="113">G69-G71-G72+G73-G74</f>
        <v>-207084.70719366777</v>
      </c>
      <c r="H76" s="950">
        <f t="shared" si="113"/>
        <v>-381231.12892996613</v>
      </c>
      <c r="I76" s="950">
        <f t="shared" si="113"/>
        <v>77144</v>
      </c>
      <c r="J76" s="950">
        <f t="shared" ref="J76" si="114">J69-J71-J72+J73-J74</f>
        <v>0</v>
      </c>
      <c r="K76" s="950">
        <f t="shared" si="113"/>
        <v>137953.51627125943</v>
      </c>
      <c r="L76" s="950">
        <f t="shared" si="113"/>
        <v>509856.67292035307</v>
      </c>
      <c r="M76" s="950">
        <f t="shared" si="113"/>
        <v>0</v>
      </c>
      <c r="N76" s="950">
        <f t="shared" si="113"/>
        <v>0</v>
      </c>
      <c r="O76" s="950">
        <f>O69-O71-O72+O73-O74</f>
        <v>-94179.488786468995</v>
      </c>
      <c r="P76" s="950">
        <f>P69-P71-P72+P73-P74</f>
        <v>-1013716</v>
      </c>
      <c r="Q76" s="950">
        <f>Q69-Q71-Q72+Q73-Q74</f>
        <v>-2040185.0718116981</v>
      </c>
      <c r="R76" s="950">
        <f>R69-R71-R72+R73-R74</f>
        <v>-3668.9492345489057</v>
      </c>
      <c r="S76" s="950">
        <f t="shared" ref="S76:T76" si="115">S69-S71-S72+S73-S74</f>
        <v>-347812.73150119901</v>
      </c>
      <c r="T76" s="950">
        <f t="shared" si="115"/>
        <v>14413.210215084027</v>
      </c>
      <c r="U76" s="950">
        <f t="shared" ref="U76" si="116">U69-U71-U72+U73-U74</f>
        <v>0</v>
      </c>
      <c r="V76" s="950">
        <f t="shared" ref="V76:W76" si="117">V69-V71-V72+V73-V74</f>
        <v>-43545.400382885564</v>
      </c>
      <c r="W76" s="950">
        <f t="shared" si="117"/>
        <v>8832.4866309465142</v>
      </c>
      <c r="X76" s="950">
        <f t="shared" ref="X76" si="118">X69-X71-X72+X73-X74</f>
        <v>0</v>
      </c>
      <c r="Y76" s="950">
        <f>Y69-Y71-Y72+Y73-Y74</f>
        <v>1629796.4911994815</v>
      </c>
      <c r="Z76" s="950">
        <f>Z69-Z71-Z72+Z73-Z74</f>
        <v>0</v>
      </c>
      <c r="AA76" s="950">
        <f>AA69-AA71-AA72+AA73-AA74</f>
        <v>0</v>
      </c>
      <c r="AB76" s="950">
        <f t="shared" ref="AB76" si="119">AB69-AB71-AB72+AB73-AB74</f>
        <v>-8774226</v>
      </c>
      <c r="AC76" s="950">
        <f t="shared" ref="AC76:AT76" si="120">AC69-AC71-AC72+AC73-AC74</f>
        <v>103799.95304962236</v>
      </c>
      <c r="AD76" s="950">
        <f t="shared" si="120"/>
        <v>0</v>
      </c>
      <c r="AE76" s="950">
        <f t="shared" si="120"/>
        <v>1096491.8881171457</v>
      </c>
      <c r="AF76" s="950">
        <f t="shared" si="120"/>
        <v>0</v>
      </c>
      <c r="AG76" s="950">
        <f t="shared" si="120"/>
        <v>0</v>
      </c>
      <c r="AH76" s="950">
        <f t="shared" si="120"/>
        <v>0</v>
      </c>
      <c r="AI76" s="950">
        <f t="shared" si="120"/>
        <v>-239226.0290480254</v>
      </c>
      <c r="AJ76" s="950">
        <f t="shared" si="120"/>
        <v>0</v>
      </c>
      <c r="AK76" s="950">
        <f t="shared" si="120"/>
        <v>0</v>
      </c>
      <c r="AL76" s="950">
        <f t="shared" ref="AL76" si="121">AL69-AL71-AL72+AL73-AL74</f>
        <v>0</v>
      </c>
      <c r="AM76" s="950">
        <f t="shared" si="120"/>
        <v>0</v>
      </c>
      <c r="AN76" s="950">
        <f t="shared" si="120"/>
        <v>-10074</v>
      </c>
      <c r="AO76" s="950">
        <f t="shared" si="120"/>
        <v>0</v>
      </c>
      <c r="AP76" s="950">
        <f t="shared" si="120"/>
        <v>373123.36699671362</v>
      </c>
      <c r="AQ76" s="950">
        <f t="shared" si="120"/>
        <v>0</v>
      </c>
      <c r="AR76" s="950">
        <f t="shared" si="120"/>
        <v>-0.44719999999870197</v>
      </c>
      <c r="AS76" s="950">
        <f t="shared" si="120"/>
        <v>0</v>
      </c>
      <c r="AT76" s="950">
        <f t="shared" si="120"/>
        <v>0</v>
      </c>
      <c r="AU76" s="950">
        <f t="shared" ref="AU76" si="122">AU69-AU71-AU72+AU73-AU74</f>
        <v>205099.28384601866</v>
      </c>
      <c r="AV76" s="950">
        <f>AV69-AV71-AV72+AV73-AV74</f>
        <v>0</v>
      </c>
      <c r="AW76" s="950">
        <f>AW69-AW71-AW72+AW73-AW74</f>
        <v>0</v>
      </c>
      <c r="AX76" s="950">
        <f>AX69-AX71-AX72+AX73-AX74</f>
        <v>23585.601740387501</v>
      </c>
      <c r="AY76" s="950">
        <f>AY69-AY71-AY72+AY73-AY74</f>
        <v>0</v>
      </c>
      <c r="AZ76" s="950">
        <f t="shared" ref="AZ76:BA76" si="123">AZ69-AZ71-AZ72+AZ73-AZ74</f>
        <v>0</v>
      </c>
      <c r="BA76" s="950">
        <f t="shared" si="123"/>
        <v>0</v>
      </c>
      <c r="BB76" s="951"/>
      <c r="CX76" s="931"/>
    </row>
    <row r="77" spans="1:102">
      <c r="A77" s="909">
        <v>71</v>
      </c>
      <c r="B77" s="911" t="s">
        <v>77</v>
      </c>
      <c r="C77" s="929">
        <f>SUM(D77:BA77)</f>
        <v>0</v>
      </c>
      <c r="D77" s="928">
        <f>D76*$E$66</f>
        <v>0</v>
      </c>
      <c r="E77" s="928">
        <f>E76*$E$66</f>
        <v>0</v>
      </c>
      <c r="F77" s="928">
        <f>F76*$E$66</f>
        <v>0</v>
      </c>
      <c r="G77" s="928">
        <f t="shared" ref="G77:N77" si="124">G76*$E$66</f>
        <v>0</v>
      </c>
      <c r="H77" s="928">
        <f t="shared" si="124"/>
        <v>0</v>
      </c>
      <c r="I77" s="928">
        <f t="shared" si="124"/>
        <v>0</v>
      </c>
      <c r="J77" s="928">
        <f t="shared" ref="J77" si="125">J76*$E$66</f>
        <v>0</v>
      </c>
      <c r="K77" s="928">
        <f t="shared" si="124"/>
        <v>0</v>
      </c>
      <c r="L77" s="928">
        <f t="shared" si="124"/>
        <v>0</v>
      </c>
      <c r="M77" s="928">
        <f t="shared" si="124"/>
        <v>0</v>
      </c>
      <c r="N77" s="928">
        <f t="shared" si="124"/>
        <v>0</v>
      </c>
      <c r="O77" s="928">
        <f>O76*$E$66</f>
        <v>0</v>
      </c>
      <c r="P77" s="928">
        <f>P76*$E$66</f>
        <v>0</v>
      </c>
      <c r="Q77" s="928">
        <f>Q76*$E$66</f>
        <v>0</v>
      </c>
      <c r="R77" s="928">
        <f>R76*$E$66</f>
        <v>0</v>
      </c>
      <c r="S77" s="928">
        <f t="shared" ref="S77:U77" si="126">S76*$E$66</f>
        <v>0</v>
      </c>
      <c r="T77" s="928">
        <f t="shared" si="126"/>
        <v>0</v>
      </c>
      <c r="U77" s="928">
        <f t="shared" si="126"/>
        <v>0</v>
      </c>
      <c r="V77" s="928">
        <f t="shared" ref="V77:W77" si="127">V76*$E$66</f>
        <v>0</v>
      </c>
      <c r="W77" s="928">
        <f t="shared" si="127"/>
        <v>0</v>
      </c>
      <c r="X77" s="928">
        <f t="shared" ref="X77" si="128">X76*$E$66</f>
        <v>0</v>
      </c>
      <c r="Y77" s="928">
        <f>Y76*$E$66</f>
        <v>0</v>
      </c>
      <c r="Z77" s="928">
        <f>Z76*$E$66</f>
        <v>0</v>
      </c>
      <c r="AA77" s="928">
        <f>AA76*$E$66</f>
        <v>0</v>
      </c>
      <c r="AB77" s="928">
        <f t="shared" ref="AB77" si="129">AB76*$E$66</f>
        <v>0</v>
      </c>
      <c r="AC77" s="928">
        <f t="shared" ref="AC77:AY77" si="130">AC76*$E$66</f>
        <v>0</v>
      </c>
      <c r="AD77" s="928">
        <f t="shared" si="130"/>
        <v>0</v>
      </c>
      <c r="AE77" s="928">
        <f t="shared" si="130"/>
        <v>0</v>
      </c>
      <c r="AF77" s="928">
        <f t="shared" si="130"/>
        <v>0</v>
      </c>
      <c r="AG77" s="928">
        <f t="shared" si="130"/>
        <v>0</v>
      </c>
      <c r="AH77" s="928">
        <f t="shared" si="130"/>
        <v>0</v>
      </c>
      <c r="AI77" s="928">
        <f t="shared" si="130"/>
        <v>0</v>
      </c>
      <c r="AJ77" s="928">
        <f t="shared" si="130"/>
        <v>0</v>
      </c>
      <c r="AK77" s="928">
        <f t="shared" si="130"/>
        <v>0</v>
      </c>
      <c r="AL77" s="928">
        <f t="shared" ref="AL77" si="131">AL76*$E$66</f>
        <v>0</v>
      </c>
      <c r="AM77" s="928">
        <f t="shared" si="130"/>
        <v>0</v>
      </c>
      <c r="AN77" s="928">
        <f t="shared" si="130"/>
        <v>0</v>
      </c>
      <c r="AO77" s="928">
        <f t="shared" si="130"/>
        <v>0</v>
      </c>
      <c r="AP77" s="928">
        <f t="shared" si="130"/>
        <v>0</v>
      </c>
      <c r="AQ77" s="928">
        <f t="shared" si="130"/>
        <v>0</v>
      </c>
      <c r="AR77" s="928">
        <f t="shared" si="130"/>
        <v>0</v>
      </c>
      <c r="AS77" s="928">
        <f t="shared" si="130"/>
        <v>0</v>
      </c>
      <c r="AT77" s="928">
        <f t="shared" si="130"/>
        <v>0</v>
      </c>
      <c r="AU77" s="928">
        <f t="shared" ref="AU77" si="132">AU76*$E$66</f>
        <v>0</v>
      </c>
      <c r="AV77" s="928">
        <f t="shared" si="130"/>
        <v>0</v>
      </c>
      <c r="AW77" s="928">
        <f t="shared" ref="AW77" si="133">AW76*$E$66</f>
        <v>0</v>
      </c>
      <c r="AX77" s="928">
        <f t="shared" si="130"/>
        <v>0</v>
      </c>
      <c r="AY77" s="928">
        <f t="shared" si="130"/>
        <v>0</v>
      </c>
      <c r="AZ77" s="928">
        <f t="shared" ref="AZ77:BA77" si="134">AZ76*$E$66</f>
        <v>0</v>
      </c>
      <c r="BA77" s="928">
        <f t="shared" si="134"/>
        <v>0</v>
      </c>
      <c r="BB77" s="930"/>
      <c r="CX77" s="931"/>
    </row>
    <row r="78" spans="1:102">
      <c r="A78" s="909">
        <v>72</v>
      </c>
      <c r="B78" s="911" t="s">
        <v>78</v>
      </c>
      <c r="C78" s="942">
        <f>C76-C77</f>
        <v>2459828.5168985524</v>
      </c>
      <c r="D78" s="933">
        <f>D76-D77</f>
        <v>3177486</v>
      </c>
      <c r="E78" s="933">
        <f>E76-E77</f>
        <v>8257196</v>
      </c>
      <c r="F78" s="933">
        <f>F76-F77</f>
        <v>0</v>
      </c>
      <c r="G78" s="933">
        <f t="shared" ref="G78:N78" si="135">G76-G77</f>
        <v>-207084.70719366777</v>
      </c>
      <c r="H78" s="933">
        <f t="shared" si="135"/>
        <v>-381231.12892996613</v>
      </c>
      <c r="I78" s="933">
        <f t="shared" si="135"/>
        <v>77144</v>
      </c>
      <c r="J78" s="933">
        <f t="shared" ref="J78" si="136">J76-J77</f>
        <v>0</v>
      </c>
      <c r="K78" s="933">
        <f t="shared" si="135"/>
        <v>137953.51627125943</v>
      </c>
      <c r="L78" s="933">
        <f t="shared" si="135"/>
        <v>509856.67292035307</v>
      </c>
      <c r="M78" s="933">
        <f t="shared" si="135"/>
        <v>0</v>
      </c>
      <c r="N78" s="933">
        <f t="shared" si="135"/>
        <v>0</v>
      </c>
      <c r="O78" s="933">
        <f>O76-O77</f>
        <v>-94179.488786468995</v>
      </c>
      <c r="P78" s="933">
        <f>P76-P77</f>
        <v>-1013716</v>
      </c>
      <c r="Q78" s="933">
        <f>Q76-Q77</f>
        <v>-2040185.0718116981</v>
      </c>
      <c r="R78" s="933">
        <f>R76-R77</f>
        <v>-3668.9492345489057</v>
      </c>
      <c r="S78" s="933">
        <f t="shared" ref="S78:U78" si="137">S76-S77</f>
        <v>-347812.73150119901</v>
      </c>
      <c r="T78" s="933">
        <f t="shared" si="137"/>
        <v>14413.210215084027</v>
      </c>
      <c r="U78" s="933">
        <f t="shared" si="137"/>
        <v>0</v>
      </c>
      <c r="V78" s="933">
        <f t="shared" ref="V78:W78" si="138">V76-V77</f>
        <v>-43545.400382885564</v>
      </c>
      <c r="W78" s="933">
        <f t="shared" si="138"/>
        <v>8832.4866309465142</v>
      </c>
      <c r="X78" s="933">
        <f t="shared" ref="X78" si="139">X76-X77</f>
        <v>0</v>
      </c>
      <c r="Y78" s="933">
        <f>Y76-Y77</f>
        <v>1629796.4911994815</v>
      </c>
      <c r="Z78" s="933">
        <f>Z76-Z77</f>
        <v>0</v>
      </c>
      <c r="AA78" s="933">
        <f>AA76-AA77</f>
        <v>0</v>
      </c>
      <c r="AB78" s="933">
        <f t="shared" ref="AB78" si="140">AB76-AB77</f>
        <v>-8774226</v>
      </c>
      <c r="AC78" s="933">
        <f t="shared" ref="AC78:AY78" si="141">AC76-AC77</f>
        <v>103799.95304962236</v>
      </c>
      <c r="AD78" s="933">
        <f t="shared" si="141"/>
        <v>0</v>
      </c>
      <c r="AE78" s="933">
        <f t="shared" si="141"/>
        <v>1096491.8881171457</v>
      </c>
      <c r="AF78" s="933">
        <f t="shared" si="141"/>
        <v>0</v>
      </c>
      <c r="AG78" s="933">
        <f t="shared" si="141"/>
        <v>0</v>
      </c>
      <c r="AH78" s="933">
        <f t="shared" si="141"/>
        <v>0</v>
      </c>
      <c r="AI78" s="933">
        <f t="shared" si="141"/>
        <v>-239226.0290480254</v>
      </c>
      <c r="AJ78" s="933">
        <f t="shared" si="141"/>
        <v>0</v>
      </c>
      <c r="AK78" s="933">
        <f t="shared" si="141"/>
        <v>0</v>
      </c>
      <c r="AL78" s="933">
        <f t="shared" ref="AL78" si="142">AL76-AL77</f>
        <v>0</v>
      </c>
      <c r="AM78" s="933">
        <f t="shared" si="141"/>
        <v>0</v>
      </c>
      <c r="AN78" s="933">
        <f t="shared" si="141"/>
        <v>-10074</v>
      </c>
      <c r="AO78" s="933">
        <f t="shared" si="141"/>
        <v>0</v>
      </c>
      <c r="AP78" s="933">
        <f t="shared" si="141"/>
        <v>373123.36699671362</v>
      </c>
      <c r="AQ78" s="933">
        <f t="shared" si="141"/>
        <v>0</v>
      </c>
      <c r="AR78" s="933">
        <f>AR76-AR77</f>
        <v>-0.44719999999870197</v>
      </c>
      <c r="AS78" s="933">
        <f t="shared" si="141"/>
        <v>0</v>
      </c>
      <c r="AT78" s="933">
        <f t="shared" si="141"/>
        <v>0</v>
      </c>
      <c r="AU78" s="933">
        <f t="shared" ref="AU78" si="143">AU76-AU77</f>
        <v>205099.28384601866</v>
      </c>
      <c r="AV78" s="933">
        <f t="shared" si="141"/>
        <v>0</v>
      </c>
      <c r="AW78" s="933">
        <f t="shared" ref="AW78" si="144">AW76-AW77</f>
        <v>0</v>
      </c>
      <c r="AX78" s="933">
        <f t="shared" si="141"/>
        <v>23585.601740387501</v>
      </c>
      <c r="AY78" s="933">
        <f t="shared" si="141"/>
        <v>0</v>
      </c>
      <c r="AZ78" s="933">
        <f t="shared" ref="AZ78:BA78" si="145">AZ76-AZ77</f>
        <v>0</v>
      </c>
      <c r="BA78" s="933">
        <f t="shared" si="145"/>
        <v>0</v>
      </c>
      <c r="BB78" s="930"/>
      <c r="CX78" s="931"/>
    </row>
    <row r="79" spans="1:102">
      <c r="A79" s="909">
        <v>73</v>
      </c>
      <c r="B79" s="911" t="s">
        <v>1006</v>
      </c>
      <c r="C79" s="942">
        <f>ROUND(C78*$C$84,0)</f>
        <v>860940</v>
      </c>
      <c r="D79" s="942">
        <f t="shared" ref="D79:BA79" si="146">ROUND(D78*$C$84,0)</f>
        <v>1112120</v>
      </c>
      <c r="E79" s="942">
        <f t="shared" si="146"/>
        <v>2890019</v>
      </c>
      <c r="F79" s="942">
        <f t="shared" si="146"/>
        <v>0</v>
      </c>
      <c r="G79" s="942">
        <f t="shared" si="146"/>
        <v>-72480</v>
      </c>
      <c r="H79" s="942">
        <f t="shared" si="146"/>
        <v>-133431</v>
      </c>
      <c r="I79" s="942">
        <f t="shared" si="146"/>
        <v>27000</v>
      </c>
      <c r="J79" s="942">
        <f t="shared" si="146"/>
        <v>0</v>
      </c>
      <c r="K79" s="942">
        <f t="shared" si="146"/>
        <v>48284</v>
      </c>
      <c r="L79" s="942">
        <f t="shared" si="146"/>
        <v>178450</v>
      </c>
      <c r="M79" s="942">
        <f t="shared" si="146"/>
        <v>0</v>
      </c>
      <c r="N79" s="942">
        <f t="shared" si="146"/>
        <v>0</v>
      </c>
      <c r="O79" s="942">
        <f t="shared" si="146"/>
        <v>-32963</v>
      </c>
      <c r="P79" s="942">
        <f t="shared" si="146"/>
        <v>-354801</v>
      </c>
      <c r="Q79" s="942">
        <f t="shared" si="146"/>
        <v>-714065</v>
      </c>
      <c r="R79" s="942">
        <f t="shared" si="146"/>
        <v>-1284</v>
      </c>
      <c r="S79" s="942">
        <f t="shared" si="146"/>
        <v>-121734</v>
      </c>
      <c r="T79" s="942">
        <f t="shared" si="146"/>
        <v>5045</v>
      </c>
      <c r="U79" s="942">
        <f t="shared" si="146"/>
        <v>0</v>
      </c>
      <c r="V79" s="942">
        <f t="shared" si="146"/>
        <v>-15241</v>
      </c>
      <c r="W79" s="942">
        <f t="shared" si="146"/>
        <v>3091</v>
      </c>
      <c r="X79" s="942">
        <f t="shared" si="146"/>
        <v>0</v>
      </c>
      <c r="Y79" s="942">
        <f t="shared" si="146"/>
        <v>570429</v>
      </c>
      <c r="Z79" s="942">
        <f t="shared" si="146"/>
        <v>0</v>
      </c>
      <c r="AA79" s="942">
        <f t="shared" si="146"/>
        <v>0</v>
      </c>
      <c r="AB79" s="942">
        <f t="shared" si="146"/>
        <v>-3070979</v>
      </c>
      <c r="AC79" s="942">
        <f t="shared" si="146"/>
        <v>36330</v>
      </c>
      <c r="AD79" s="942">
        <f t="shared" si="146"/>
        <v>0</v>
      </c>
      <c r="AE79" s="942">
        <f t="shared" si="146"/>
        <v>383772</v>
      </c>
      <c r="AF79" s="942">
        <f t="shared" si="146"/>
        <v>0</v>
      </c>
      <c r="AG79" s="942">
        <f t="shared" si="146"/>
        <v>0</v>
      </c>
      <c r="AH79" s="942">
        <f t="shared" si="146"/>
        <v>0</v>
      </c>
      <c r="AI79" s="942">
        <f t="shared" si="146"/>
        <v>-83729</v>
      </c>
      <c r="AJ79" s="942">
        <f t="shared" si="146"/>
        <v>0</v>
      </c>
      <c r="AK79" s="942">
        <f t="shared" si="146"/>
        <v>0</v>
      </c>
      <c r="AL79" s="942">
        <f t="shared" si="146"/>
        <v>0</v>
      </c>
      <c r="AM79" s="942">
        <f t="shared" si="146"/>
        <v>0</v>
      </c>
      <c r="AN79" s="942">
        <f t="shared" si="146"/>
        <v>-3526</v>
      </c>
      <c r="AO79" s="942">
        <f t="shared" si="146"/>
        <v>0</v>
      </c>
      <c r="AP79" s="942">
        <f t="shared" si="146"/>
        <v>130593</v>
      </c>
      <c r="AQ79" s="942">
        <f t="shared" si="146"/>
        <v>0</v>
      </c>
      <c r="AR79" s="942">
        <f t="shared" si="146"/>
        <v>0</v>
      </c>
      <c r="AS79" s="942">
        <f t="shared" si="146"/>
        <v>0</v>
      </c>
      <c r="AT79" s="942">
        <f t="shared" si="146"/>
        <v>0</v>
      </c>
      <c r="AU79" s="942">
        <f t="shared" si="146"/>
        <v>71785</v>
      </c>
      <c r="AV79" s="942">
        <f t="shared" si="146"/>
        <v>0</v>
      </c>
      <c r="AW79" s="942">
        <f t="shared" si="146"/>
        <v>0</v>
      </c>
      <c r="AX79" s="942">
        <f t="shared" si="146"/>
        <v>8255</v>
      </c>
      <c r="AY79" s="942">
        <f t="shared" si="146"/>
        <v>0</v>
      </c>
      <c r="AZ79" s="942">
        <f t="shared" si="146"/>
        <v>0</v>
      </c>
      <c r="BA79" s="942">
        <f t="shared" si="146"/>
        <v>0</v>
      </c>
      <c r="BB79" s="930"/>
      <c r="CX79" s="931"/>
    </row>
    <row r="80" spans="1:102">
      <c r="A80" s="909">
        <v>74</v>
      </c>
      <c r="B80" s="911" t="s">
        <v>816</v>
      </c>
      <c r="C80" s="929">
        <f t="shared" ref="C80" si="147">SUM(D80:BA80)</f>
        <v>0</v>
      </c>
      <c r="D80" s="928"/>
      <c r="E80" s="928"/>
      <c r="F80" s="928"/>
      <c r="G80" s="928"/>
      <c r="H80" s="928"/>
      <c r="I80" s="928"/>
      <c r="J80" s="928"/>
      <c r="K80" s="928"/>
      <c r="L80" s="928"/>
      <c r="M80" s="928"/>
      <c r="N80" s="928"/>
      <c r="O80" s="928"/>
      <c r="P80" s="928"/>
      <c r="Q80" s="928"/>
      <c r="R80" s="928"/>
      <c r="S80" s="928"/>
      <c r="T80" s="928"/>
      <c r="U80" s="928"/>
      <c r="V80" s="928"/>
      <c r="W80" s="928"/>
      <c r="X80" s="928"/>
      <c r="Y80" s="928"/>
      <c r="Z80" s="928"/>
      <c r="AA80" s="928"/>
      <c r="AB80" s="928"/>
      <c r="AC80" s="928"/>
      <c r="AD80" s="928"/>
      <c r="AE80" s="928"/>
      <c r="AF80" s="928">
        <v>0</v>
      </c>
      <c r="AG80" s="928">
        <v>0</v>
      </c>
      <c r="AH80" s="928"/>
      <c r="AI80" s="928"/>
      <c r="AJ80" s="928"/>
      <c r="AK80" s="928"/>
      <c r="AL80" s="928"/>
      <c r="AM80" s="928"/>
      <c r="AN80" s="928"/>
      <c r="AO80" s="928"/>
      <c r="AP80" s="928"/>
      <c r="AQ80" s="928"/>
      <c r="AR80" s="929"/>
      <c r="AS80" s="928"/>
      <c r="AT80" s="928"/>
      <c r="AU80" s="928"/>
      <c r="AV80" s="928"/>
      <c r="AW80" s="928"/>
      <c r="AX80" s="928"/>
      <c r="AY80" s="928"/>
      <c r="AZ80" s="928"/>
      <c r="BA80" s="928"/>
      <c r="BB80" s="930"/>
      <c r="CX80" s="931"/>
    </row>
    <row r="81" spans="1:102" ht="18" thickBot="1">
      <c r="A81" s="909">
        <v>75</v>
      </c>
      <c r="B81" s="911" t="s">
        <v>79</v>
      </c>
      <c r="C81" s="945">
        <f>SUM(D81:BA81)</f>
        <v>860940</v>
      </c>
      <c r="D81" s="945">
        <f>SUM(D79:D80)</f>
        <v>1112120</v>
      </c>
      <c r="E81" s="945">
        <f t="shared" ref="E81:BA81" si="148">SUM(E79:E80)</f>
        <v>2890019</v>
      </c>
      <c r="F81" s="945">
        <f t="shared" si="148"/>
        <v>0</v>
      </c>
      <c r="G81" s="945">
        <f t="shared" si="148"/>
        <v>-72480</v>
      </c>
      <c r="H81" s="945">
        <f t="shared" si="148"/>
        <v>-133431</v>
      </c>
      <c r="I81" s="945">
        <f t="shared" si="148"/>
        <v>27000</v>
      </c>
      <c r="J81" s="945">
        <f t="shared" si="148"/>
        <v>0</v>
      </c>
      <c r="K81" s="945">
        <f t="shared" si="148"/>
        <v>48284</v>
      </c>
      <c r="L81" s="945">
        <f t="shared" si="148"/>
        <v>178450</v>
      </c>
      <c r="M81" s="945">
        <f t="shared" si="148"/>
        <v>0</v>
      </c>
      <c r="N81" s="945">
        <f t="shared" si="148"/>
        <v>0</v>
      </c>
      <c r="O81" s="945">
        <f t="shared" si="148"/>
        <v>-32963</v>
      </c>
      <c r="P81" s="945">
        <f t="shared" si="148"/>
        <v>-354801</v>
      </c>
      <c r="Q81" s="945">
        <f t="shared" si="148"/>
        <v>-714065</v>
      </c>
      <c r="R81" s="945">
        <f t="shared" si="148"/>
        <v>-1284</v>
      </c>
      <c r="S81" s="945">
        <f t="shared" si="148"/>
        <v>-121734</v>
      </c>
      <c r="T81" s="945">
        <f t="shared" si="148"/>
        <v>5045</v>
      </c>
      <c r="U81" s="945">
        <f t="shared" si="148"/>
        <v>0</v>
      </c>
      <c r="V81" s="945">
        <f t="shared" si="148"/>
        <v>-15241</v>
      </c>
      <c r="W81" s="945">
        <f t="shared" si="148"/>
        <v>3091</v>
      </c>
      <c r="X81" s="945">
        <f t="shared" si="148"/>
        <v>0</v>
      </c>
      <c r="Y81" s="945">
        <f t="shared" si="148"/>
        <v>570429</v>
      </c>
      <c r="Z81" s="945">
        <f t="shared" si="148"/>
        <v>0</v>
      </c>
      <c r="AA81" s="945">
        <f t="shared" si="148"/>
        <v>0</v>
      </c>
      <c r="AB81" s="945">
        <f t="shared" si="148"/>
        <v>-3070979</v>
      </c>
      <c r="AC81" s="945">
        <f t="shared" si="148"/>
        <v>36330</v>
      </c>
      <c r="AD81" s="945">
        <f t="shared" si="148"/>
        <v>0</v>
      </c>
      <c r="AE81" s="945">
        <f t="shared" si="148"/>
        <v>383772</v>
      </c>
      <c r="AF81" s="945">
        <f t="shared" si="148"/>
        <v>0</v>
      </c>
      <c r="AG81" s="945">
        <f t="shared" si="148"/>
        <v>0</v>
      </c>
      <c r="AH81" s="945">
        <f t="shared" si="148"/>
        <v>0</v>
      </c>
      <c r="AI81" s="945">
        <f t="shared" si="148"/>
        <v>-83729</v>
      </c>
      <c r="AJ81" s="945">
        <f t="shared" si="148"/>
        <v>0</v>
      </c>
      <c r="AK81" s="945">
        <f t="shared" si="148"/>
        <v>0</v>
      </c>
      <c r="AL81" s="945">
        <f t="shared" si="148"/>
        <v>0</v>
      </c>
      <c r="AM81" s="945">
        <f t="shared" si="148"/>
        <v>0</v>
      </c>
      <c r="AN81" s="945">
        <f t="shared" si="148"/>
        <v>-3526</v>
      </c>
      <c r="AO81" s="945">
        <f t="shared" si="148"/>
        <v>0</v>
      </c>
      <c r="AP81" s="945">
        <f t="shared" si="148"/>
        <v>130593</v>
      </c>
      <c r="AQ81" s="945">
        <f t="shared" si="148"/>
        <v>0</v>
      </c>
      <c r="AR81" s="945">
        <f t="shared" si="148"/>
        <v>0</v>
      </c>
      <c r="AS81" s="945">
        <f t="shared" si="148"/>
        <v>0</v>
      </c>
      <c r="AT81" s="945">
        <f t="shared" si="148"/>
        <v>0</v>
      </c>
      <c r="AU81" s="945">
        <f t="shared" si="148"/>
        <v>71785</v>
      </c>
      <c r="AV81" s="945">
        <f t="shared" si="148"/>
        <v>0</v>
      </c>
      <c r="AW81" s="945">
        <f t="shared" si="148"/>
        <v>0</v>
      </c>
      <c r="AX81" s="945">
        <f t="shared" si="148"/>
        <v>8255</v>
      </c>
      <c r="AY81" s="945">
        <f t="shared" si="148"/>
        <v>0</v>
      </c>
      <c r="AZ81" s="945">
        <f t="shared" si="148"/>
        <v>0</v>
      </c>
      <c r="BA81" s="945">
        <f t="shared" si="148"/>
        <v>0</v>
      </c>
      <c r="BB81" s="930"/>
      <c r="CX81" s="931"/>
    </row>
    <row r="82" spans="1:102" ht="18" thickTop="1">
      <c r="B82" s="911"/>
      <c r="C82" s="952"/>
      <c r="D82" s="952"/>
      <c r="E82" s="952"/>
      <c r="F82" s="952"/>
      <c r="G82" s="952"/>
      <c r="H82" s="952"/>
      <c r="I82" s="952"/>
      <c r="J82" s="952"/>
      <c r="BC82" s="935">
        <f>SUM('Adjustments - Pro Forma'!D83:AY83)</f>
        <v>1668222.8434489239</v>
      </c>
      <c r="CA82" s="953"/>
    </row>
    <row r="83" spans="1:102">
      <c r="B83" s="954" t="s">
        <v>1007</v>
      </c>
      <c r="C83" s="935">
        <f>+C79-C81</f>
        <v>0</v>
      </c>
      <c r="D83" s="935"/>
      <c r="AE83" s="935"/>
      <c r="CA83" s="953"/>
    </row>
    <row r="84" spans="1:102">
      <c r="B84" s="909" t="s">
        <v>129</v>
      </c>
      <c r="C84" s="956">
        <v>0.35</v>
      </c>
      <c r="D84" s="935"/>
      <c r="E84" s="935"/>
      <c r="F84" s="935"/>
      <c r="G84" s="935"/>
      <c r="H84" s="935"/>
      <c r="I84" s="935"/>
      <c r="J84" s="935"/>
      <c r="K84" s="935"/>
      <c r="L84" s="935"/>
      <c r="M84" s="935"/>
      <c r="N84" s="935"/>
      <c r="O84" s="935"/>
      <c r="P84" s="935"/>
      <c r="Q84" s="935"/>
      <c r="R84" s="935"/>
      <c r="S84" s="935"/>
      <c r="T84" s="935"/>
      <c r="U84" s="935"/>
      <c r="V84" s="935"/>
      <c r="W84" s="935"/>
      <c r="X84" s="935"/>
      <c r="Y84" s="935"/>
      <c r="Z84" s="935"/>
      <c r="AA84" s="935"/>
      <c r="AB84" s="935"/>
      <c r="AC84" s="935"/>
      <c r="AD84" s="935"/>
      <c r="AE84" s="935"/>
      <c r="AF84" s="935"/>
      <c r="AG84" s="935"/>
      <c r="AH84" s="935"/>
      <c r="AI84" s="935"/>
      <c r="AJ84" s="935"/>
      <c r="AK84" s="935"/>
      <c r="AL84" s="935"/>
      <c r="AM84" s="935"/>
      <c r="AN84" s="935"/>
      <c r="AO84" s="935"/>
      <c r="AP84" s="935"/>
      <c r="AQ84" s="935"/>
      <c r="AR84" s="935"/>
      <c r="AS84" s="935"/>
      <c r="AT84" s="935"/>
      <c r="AU84" s="935"/>
      <c r="AV84" s="935"/>
      <c r="AW84" s="935"/>
      <c r="AX84" s="935"/>
      <c r="AY84" s="935"/>
      <c r="CA84" s="955"/>
    </row>
    <row r="85" spans="1:102">
      <c r="E85" s="956"/>
    </row>
    <row r="89" spans="1:102">
      <c r="H89" s="913"/>
      <c r="I89" s="913"/>
      <c r="J89" s="913"/>
    </row>
    <row r="90" spans="1:102">
      <c r="H90" s="913"/>
      <c r="I90" s="913"/>
      <c r="J90" s="913"/>
    </row>
    <row r="91" spans="1:102">
      <c r="H91" s="911"/>
      <c r="I91" s="911"/>
      <c r="J91" s="911"/>
    </row>
    <row r="92" spans="1:102">
      <c r="H92" s="957"/>
      <c r="I92" s="958"/>
      <c r="J92" s="958"/>
      <c r="K92" s="958"/>
      <c r="L92" s="958"/>
      <c r="M92" s="958"/>
      <c r="N92" s="958"/>
      <c r="O92" s="919"/>
      <c r="P92" s="919"/>
      <c r="Q92" s="919"/>
      <c r="R92" s="919"/>
      <c r="S92" s="919"/>
      <c r="T92" s="919"/>
      <c r="U92" s="919"/>
      <c r="V92" s="919"/>
      <c r="W92" s="919"/>
      <c r="X92" s="919"/>
      <c r="AA92" s="958"/>
      <c r="AB92" s="958"/>
      <c r="AC92" s="958"/>
      <c r="AD92" s="958"/>
      <c r="AE92" s="958"/>
      <c r="AF92" s="958"/>
      <c r="AG92" s="958"/>
      <c r="AH92" s="958"/>
      <c r="AI92" s="958"/>
      <c r="AJ92" s="958"/>
      <c r="AK92" s="958"/>
      <c r="AL92" s="958"/>
      <c r="AM92" s="958"/>
      <c r="AN92" s="919"/>
      <c r="AO92" s="919"/>
      <c r="AP92" s="919"/>
      <c r="AT92" s="919"/>
      <c r="AU92" s="919"/>
    </row>
    <row r="93" spans="1:102">
      <c r="H93" s="925"/>
      <c r="I93" s="925"/>
      <c r="J93" s="1203"/>
      <c r="K93" s="921"/>
      <c r="L93" s="921"/>
      <c r="M93" s="921"/>
      <c r="N93" s="921"/>
      <c r="O93" s="921"/>
      <c r="P93" s="921"/>
      <c r="Q93" s="921"/>
      <c r="R93" s="921"/>
      <c r="S93" s="921"/>
      <c r="T93" s="921"/>
      <c r="U93" s="921"/>
      <c r="V93" s="921"/>
      <c r="W93" s="921"/>
      <c r="X93" s="921"/>
      <c r="AA93" s="921"/>
      <c r="AB93" s="921"/>
      <c r="AC93" s="921"/>
      <c r="AD93" s="921"/>
      <c r="AE93" s="921"/>
      <c r="AF93" s="921"/>
      <c r="AG93" s="921"/>
      <c r="AH93" s="921"/>
      <c r="AI93" s="921"/>
      <c r="AJ93" s="921"/>
      <c r="AK93" s="921"/>
      <c r="AL93" s="921"/>
      <c r="AM93" s="921"/>
      <c r="AN93" s="921"/>
      <c r="AO93" s="921"/>
    </row>
    <row r="94" spans="1:102">
      <c r="H94" s="925"/>
      <c r="I94" s="925"/>
      <c r="J94" s="1203"/>
      <c r="K94" s="921"/>
      <c r="L94" s="921"/>
      <c r="M94" s="921"/>
      <c r="N94" s="921"/>
      <c r="O94" s="921"/>
      <c r="P94" s="921"/>
      <c r="Q94" s="921"/>
      <c r="R94" s="921"/>
      <c r="S94" s="921"/>
      <c r="T94" s="921"/>
      <c r="U94" s="921"/>
      <c r="V94" s="921"/>
      <c r="W94" s="921"/>
      <c r="X94" s="921"/>
      <c r="AA94" s="921"/>
      <c r="AB94" s="921"/>
      <c r="AC94" s="921"/>
      <c r="AD94" s="921"/>
      <c r="AE94" s="921"/>
      <c r="AF94" s="921"/>
      <c r="AG94" s="921"/>
      <c r="AH94" s="921"/>
      <c r="AI94" s="921"/>
      <c r="AJ94" s="921"/>
      <c r="AK94" s="921"/>
      <c r="AL94" s="921"/>
      <c r="AM94" s="921"/>
      <c r="AN94" s="921"/>
      <c r="AO94" s="921"/>
    </row>
    <row r="95" spans="1:102">
      <c r="B95" s="924"/>
      <c r="C95" s="927"/>
      <c r="D95" s="927"/>
      <c r="E95" s="927"/>
      <c r="F95" s="927"/>
      <c r="G95" s="927"/>
      <c r="H95" s="927"/>
      <c r="I95" s="927"/>
      <c r="J95" s="927"/>
      <c r="K95" s="927"/>
      <c r="L95" s="927"/>
      <c r="M95" s="927"/>
      <c r="N95" s="927"/>
      <c r="O95" s="927"/>
      <c r="P95" s="927"/>
      <c r="Q95" s="927"/>
      <c r="R95" s="927"/>
      <c r="S95" s="927"/>
      <c r="T95" s="927"/>
      <c r="U95" s="927"/>
      <c r="V95" s="927"/>
      <c r="W95" s="927"/>
      <c r="X95" s="927"/>
      <c r="AA95" s="927"/>
      <c r="AB95" s="927"/>
      <c r="AC95" s="927"/>
      <c r="AD95" s="927"/>
      <c r="AE95" s="927"/>
      <c r="AF95" s="927"/>
      <c r="AG95" s="927"/>
      <c r="AH95" s="927"/>
      <c r="AI95" s="927"/>
      <c r="AJ95" s="927"/>
      <c r="AK95" s="927"/>
      <c r="AL95" s="927"/>
      <c r="AM95" s="927"/>
      <c r="AN95" s="927"/>
      <c r="AO95" s="927"/>
      <c r="AP95" s="927"/>
      <c r="AT95" s="927"/>
      <c r="AU95" s="927"/>
    </row>
    <row r="96" spans="1:102">
      <c r="B96" s="911"/>
      <c r="C96" s="929"/>
      <c r="D96" s="927"/>
      <c r="E96" s="927"/>
      <c r="F96" s="927"/>
      <c r="G96" s="927"/>
      <c r="H96" s="927"/>
      <c r="I96" s="927"/>
      <c r="J96" s="927"/>
      <c r="K96" s="927"/>
      <c r="L96" s="927"/>
      <c r="M96" s="927"/>
      <c r="N96" s="927"/>
      <c r="O96" s="927"/>
      <c r="P96" s="927"/>
      <c r="Q96" s="927"/>
      <c r="R96" s="927"/>
      <c r="S96" s="927"/>
      <c r="T96" s="927"/>
      <c r="U96" s="927"/>
      <c r="V96" s="927"/>
      <c r="W96" s="927"/>
      <c r="X96" s="927"/>
      <c r="AA96" s="927"/>
      <c r="AB96" s="927"/>
      <c r="AC96" s="927"/>
      <c r="AD96" s="927"/>
      <c r="AE96" s="927"/>
      <c r="AF96" s="927"/>
      <c r="AG96" s="927"/>
      <c r="AH96" s="927"/>
      <c r="AI96" s="927"/>
      <c r="AJ96" s="927"/>
      <c r="AK96" s="927"/>
      <c r="AL96" s="927"/>
      <c r="AM96" s="927"/>
      <c r="AN96" s="927"/>
      <c r="AO96" s="927"/>
      <c r="AP96" s="927"/>
      <c r="AT96" s="927"/>
      <c r="AU96" s="927"/>
    </row>
  </sheetData>
  <mergeCells count="35">
    <mergeCell ref="AZ5:AZ6"/>
    <mergeCell ref="BA5:BA6"/>
    <mergeCell ref="AL5:AL6"/>
    <mergeCell ref="AM5:AM6"/>
    <mergeCell ref="AP5:AP6"/>
    <mergeCell ref="AS5:AS6"/>
    <mergeCell ref="AR5:AR6"/>
    <mergeCell ref="AY5:AY6"/>
    <mergeCell ref="F1:I1"/>
    <mergeCell ref="F2:I2"/>
    <mergeCell ref="L5:L6"/>
    <mergeCell ref="M5:M6"/>
    <mergeCell ref="N5:N6"/>
    <mergeCell ref="K5:K6"/>
    <mergeCell ref="H5:H6"/>
    <mergeCell ref="I5:I6"/>
    <mergeCell ref="J5:J6"/>
    <mergeCell ref="AB5:AB6"/>
    <mergeCell ref="AC5:AC6"/>
    <mergeCell ref="P5:P6"/>
    <mergeCell ref="O5:O6"/>
    <mergeCell ref="R5:R6"/>
    <mergeCell ref="Y5:Y6"/>
    <mergeCell ref="AA5:AA6"/>
    <mergeCell ref="V5:V6"/>
    <mergeCell ref="W5:W6"/>
    <mergeCell ref="Z5:Z6"/>
    <mergeCell ref="X5:X6"/>
    <mergeCell ref="AF5:AF6"/>
    <mergeCell ref="AI5:AI6"/>
    <mergeCell ref="AJ5:AJ6"/>
    <mergeCell ref="AK5:AK6"/>
    <mergeCell ref="AX5:AX6"/>
    <mergeCell ref="AG5:AG6"/>
    <mergeCell ref="AH5:AH6"/>
  </mergeCells>
  <phoneticPr fontId="0" type="noConversion"/>
  <pageMargins left="0.75" right="0.75" top="1.25" bottom="1" header="0.5" footer="0.25"/>
  <pageSetup scale="44" fitToWidth="0" orientation="portrait" r:id="rId1"/>
  <headerFooter scaleWithDoc="0" alignWithMargins="0">
    <oddHeader>&amp;R&amp;"Times New Roman,Regular"PacifiCorp Docket UE-111190
Exhibit No. ___ (MDF-2)
Page &amp;P of &amp;N</oddHeader>
    <oddFooter>&amp;C&amp;P of &amp;N</oddFooter>
  </headerFooter>
  <ignoredErrors>
    <ignoredError sqref="C30 C76" formula="1"/>
    <ignoredError sqref="F25"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97"/>
  <sheetViews>
    <sheetView showZeros="0" tabSelected="1" zoomScale="75" zoomScaleNormal="75" workbookViewId="0">
      <pane xSplit="3" ySplit="6" topLeftCell="I7" activePane="bottomRight" state="frozen"/>
      <selection activeCell="D9" sqref="D9"/>
      <selection pane="topRight" activeCell="D9" sqref="D9"/>
      <selection pane="bottomLeft" activeCell="D9" sqref="D9"/>
      <selection pane="bottomRight" activeCell="D9" sqref="D9"/>
    </sheetView>
  </sheetViews>
  <sheetFormatPr defaultColWidth="24.7109375" defaultRowHeight="18.75"/>
  <cols>
    <col min="1" max="1" width="9.7109375" style="1170" customWidth="1"/>
    <col min="2" max="2" width="37.140625" style="1170" bestFit="1" customWidth="1"/>
    <col min="3" max="3" width="23.28515625" style="1173" bestFit="1" customWidth="1"/>
    <col min="4" max="15" width="24.7109375" style="1173"/>
    <col min="16" max="16" width="31.28515625" style="1173" bestFit="1" customWidth="1"/>
    <col min="17" max="21" width="24.7109375" style="1173"/>
    <col min="22" max="22" width="22" style="1173" customWidth="1"/>
    <col min="23" max="30" width="24.7109375" style="1173"/>
    <col min="31" max="31" width="24.7109375" style="1170"/>
    <col min="32" max="32" width="24.7109375" style="1173"/>
    <col min="33" max="33" width="23.140625" style="1173" customWidth="1"/>
    <col min="34" max="46" width="24.7109375" style="1173"/>
    <col min="47" max="47" width="24.7109375" style="227"/>
    <col min="48" max="48" width="24.7109375" style="1173"/>
    <col min="49" max="49" width="24.7109375" style="227"/>
    <col min="50" max="51" width="24.7109375" style="1173"/>
    <col min="52" max="52" width="24.7109375" style="1801"/>
    <col min="53" max="16384" width="24.7109375" style="1173"/>
  </cols>
  <sheetData>
    <row r="1" spans="1:53">
      <c r="B1" s="1171" t="s">
        <v>131</v>
      </c>
      <c r="C1" s="1170"/>
      <c r="D1" s="1170"/>
      <c r="E1" s="1172"/>
      <c r="F1" s="2176" t="s">
        <v>3</v>
      </c>
      <c r="G1" s="2176"/>
      <c r="H1" s="2176"/>
      <c r="I1" s="2176"/>
      <c r="J1" s="1204"/>
      <c r="K1" s="1170"/>
      <c r="L1" s="1170"/>
      <c r="M1" s="1170"/>
      <c r="N1" s="1170"/>
      <c r="O1" s="1170"/>
      <c r="P1" s="1170"/>
      <c r="Q1" s="1170"/>
      <c r="R1" s="1170"/>
      <c r="S1" s="1170"/>
      <c r="T1" s="1170"/>
      <c r="U1" s="1170"/>
      <c r="V1" s="1170"/>
      <c r="W1" s="1170"/>
      <c r="X1" s="1170"/>
      <c r="Y1" s="1170"/>
      <c r="Z1" s="1170"/>
      <c r="AA1" s="1170"/>
      <c r="AB1" s="1170"/>
      <c r="AC1" s="1170"/>
      <c r="AD1" s="1170"/>
      <c r="AF1" s="1170"/>
      <c r="AG1" s="1170"/>
      <c r="AH1" s="1170"/>
      <c r="AI1" s="1170"/>
      <c r="AJ1" s="1170"/>
      <c r="AK1" s="1170"/>
      <c r="AL1" s="1170"/>
      <c r="AM1" s="1170"/>
      <c r="AO1" s="1170"/>
      <c r="AP1" s="1170"/>
      <c r="AQ1" s="1170"/>
      <c r="AR1" s="1170"/>
      <c r="AS1" s="1170"/>
      <c r="AT1" s="1170"/>
      <c r="AV1" s="1170"/>
    </row>
    <row r="2" spans="1:53">
      <c r="B2" s="1174" t="s">
        <v>2</v>
      </c>
      <c r="C2" s="1170"/>
      <c r="D2" s="1172"/>
      <c r="E2" s="1172"/>
      <c r="F2" s="2176" t="s">
        <v>934</v>
      </c>
      <c r="G2" s="2176"/>
      <c r="H2" s="2176"/>
      <c r="I2" s="2176"/>
      <c r="J2" s="1204"/>
      <c r="K2" s="1170"/>
      <c r="L2" s="1170"/>
      <c r="M2" s="1170"/>
      <c r="N2" s="1170"/>
      <c r="O2" s="1170"/>
      <c r="P2" s="1170"/>
      <c r="Q2" s="1170"/>
      <c r="R2" s="1170"/>
      <c r="S2" s="1170"/>
      <c r="T2" s="1170"/>
      <c r="U2" s="1170"/>
      <c r="V2" s="1170"/>
      <c r="W2" s="1170"/>
      <c r="X2" s="1170"/>
      <c r="Y2" s="1170"/>
      <c r="Z2" s="1170"/>
      <c r="AA2" s="1170"/>
      <c r="AB2" s="1170"/>
      <c r="AC2" s="1170"/>
      <c r="AD2" s="1170"/>
      <c r="AF2" s="1170"/>
      <c r="AG2" s="1170"/>
      <c r="AH2" s="1170"/>
      <c r="AI2" s="1170"/>
      <c r="AJ2" s="1170"/>
      <c r="AK2" s="1170"/>
      <c r="AL2" s="1170"/>
      <c r="AM2" s="1170"/>
      <c r="AO2" s="1170"/>
      <c r="AP2" s="1170"/>
      <c r="AQ2" s="1170"/>
      <c r="AR2" s="1170"/>
      <c r="AS2" s="1170"/>
      <c r="AT2" s="1170"/>
      <c r="AV2" s="1170"/>
    </row>
    <row r="3" spans="1:53">
      <c r="B3" s="1172"/>
      <c r="C3" s="1170"/>
      <c r="D3" s="1172"/>
      <c r="E3" s="1172"/>
      <c r="F3" s="1170"/>
      <c r="G3" s="1174"/>
      <c r="H3" s="1174"/>
      <c r="I3" s="1174"/>
      <c r="J3" s="1174"/>
      <c r="K3" s="1170"/>
      <c r="L3" s="1170"/>
      <c r="M3" s="1170"/>
      <c r="N3" s="1170"/>
      <c r="O3" s="1170"/>
      <c r="P3" s="1170"/>
      <c r="Q3" s="1170"/>
      <c r="R3" s="1170"/>
      <c r="S3" s="1170"/>
      <c r="T3" s="1170"/>
      <c r="U3" s="1170"/>
      <c r="V3" s="1170"/>
      <c r="W3" s="1170"/>
      <c r="X3" s="1170"/>
      <c r="Y3" s="1170"/>
      <c r="Z3" s="1170"/>
      <c r="AA3" s="1170"/>
      <c r="AB3" s="1170"/>
      <c r="AC3" s="1170"/>
      <c r="AD3" s="1170"/>
      <c r="AF3" s="1170"/>
      <c r="AG3" s="1170"/>
      <c r="AH3" s="1170"/>
      <c r="AI3" s="1170"/>
      <c r="AJ3" s="1170"/>
      <c r="AK3" s="1170"/>
      <c r="AL3" s="1170"/>
      <c r="AM3" s="1170"/>
      <c r="AO3" s="1170"/>
      <c r="AP3" s="1170"/>
      <c r="AQ3" s="1170"/>
      <c r="AR3" s="1170"/>
      <c r="AS3" s="1170"/>
      <c r="AT3" s="1170"/>
      <c r="AV3" s="1170"/>
    </row>
    <row r="4" spans="1:53" s="1874" customFormat="1">
      <c r="B4" s="2023"/>
      <c r="D4" s="2024">
        <v>3.1</v>
      </c>
      <c r="E4" s="2024">
        <v>3.2</v>
      </c>
      <c r="F4" s="2024">
        <v>3.3</v>
      </c>
      <c r="G4" s="2024">
        <v>3.4</v>
      </c>
      <c r="H4" s="2024">
        <v>3.5</v>
      </c>
      <c r="I4" s="2025">
        <v>3.6</v>
      </c>
      <c r="J4" s="2025">
        <v>3.7</v>
      </c>
      <c r="K4" s="2025">
        <v>4.0999999999999996</v>
      </c>
      <c r="L4" s="2025">
        <v>4.2</v>
      </c>
      <c r="M4" s="2025">
        <v>4.3</v>
      </c>
      <c r="N4" s="2025">
        <v>4.4000000000000004</v>
      </c>
      <c r="O4" s="2025">
        <v>4.5</v>
      </c>
      <c r="P4" s="2025">
        <v>4.5999999999999996</v>
      </c>
      <c r="Q4" s="2025">
        <v>4.7</v>
      </c>
      <c r="R4" s="2025">
        <v>4.8</v>
      </c>
      <c r="S4" s="2025">
        <v>4.9000000000000004</v>
      </c>
      <c r="T4" s="2026">
        <v>4.0999999999999996</v>
      </c>
      <c r="U4" s="2026">
        <v>4.1100000000000003</v>
      </c>
      <c r="V4" s="2026">
        <v>4.12</v>
      </c>
      <c r="W4" s="2026">
        <v>4.13</v>
      </c>
      <c r="X4" s="2026"/>
      <c r="Y4" s="2025">
        <v>5.0999999999999996</v>
      </c>
      <c r="Z4" s="2025" t="s">
        <v>781</v>
      </c>
      <c r="AA4" s="2025">
        <v>5.2</v>
      </c>
      <c r="AB4" s="2025">
        <v>5.3</v>
      </c>
      <c r="AC4" s="2025">
        <v>5.4</v>
      </c>
      <c r="AD4" s="2025">
        <v>6.1</v>
      </c>
      <c r="AE4" s="2025">
        <v>7.1</v>
      </c>
      <c r="AF4" s="2025">
        <v>7.2</v>
      </c>
      <c r="AG4" s="2025">
        <v>7.3</v>
      </c>
      <c r="AH4" s="2025">
        <v>7.4</v>
      </c>
      <c r="AI4" s="2025">
        <v>7.5</v>
      </c>
      <c r="AJ4" s="2025">
        <v>7.6</v>
      </c>
      <c r="AK4" s="2025" t="s">
        <v>939</v>
      </c>
      <c r="AL4" s="2025">
        <v>7.7</v>
      </c>
      <c r="AM4" s="2025">
        <v>7.8</v>
      </c>
      <c r="AN4" s="2025">
        <v>8.1</v>
      </c>
      <c r="AO4" s="2025">
        <v>8.1999999999999993</v>
      </c>
      <c r="AP4" s="2025">
        <v>8.3000000000000007</v>
      </c>
      <c r="AQ4" s="2025">
        <v>8.4</v>
      </c>
      <c r="AR4" s="2025">
        <v>8.5</v>
      </c>
      <c r="AS4" s="2025">
        <v>8.6</v>
      </c>
      <c r="AT4" s="2025" t="s">
        <v>783</v>
      </c>
      <c r="AU4" s="2033" t="s">
        <v>594</v>
      </c>
      <c r="AV4" s="2025">
        <v>8.6999999999999993</v>
      </c>
      <c r="AW4" s="2025">
        <v>8.8000000000000007</v>
      </c>
      <c r="AX4" s="2025">
        <v>8.9</v>
      </c>
      <c r="AY4" s="2026">
        <v>8.1</v>
      </c>
      <c r="AZ4" s="2034">
        <v>9.1</v>
      </c>
      <c r="BA4" s="2029" t="s">
        <v>968</v>
      </c>
    </row>
    <row r="5" spans="1:53" s="1874" customFormat="1" ht="15.75" customHeight="1">
      <c r="B5" s="2027"/>
      <c r="C5" s="2046" t="s">
        <v>616</v>
      </c>
      <c r="D5" s="2028" t="s">
        <v>179</v>
      </c>
      <c r="E5" s="2028" t="s">
        <v>7</v>
      </c>
      <c r="F5" s="2028" t="s">
        <v>221</v>
      </c>
      <c r="G5" s="2028" t="s">
        <v>222</v>
      </c>
      <c r="H5" s="2028" t="s">
        <v>714</v>
      </c>
      <c r="I5" s="2029" t="s">
        <v>223</v>
      </c>
      <c r="J5" s="2173" t="s">
        <v>945</v>
      </c>
      <c r="K5" s="2029" t="s">
        <v>224</v>
      </c>
      <c r="L5" s="2173" t="s">
        <v>648</v>
      </c>
      <c r="M5" s="2173" t="s">
        <v>612</v>
      </c>
      <c r="N5" s="2173" t="s">
        <v>774</v>
      </c>
      <c r="O5" s="2173" t="s">
        <v>239</v>
      </c>
      <c r="P5" s="1874" t="s">
        <v>775</v>
      </c>
      <c r="Q5" s="2173" t="s">
        <v>537</v>
      </c>
      <c r="R5" s="2173" t="s">
        <v>697</v>
      </c>
      <c r="S5" s="2030" t="s">
        <v>777</v>
      </c>
      <c r="T5" s="2030" t="s">
        <v>779</v>
      </c>
      <c r="U5" s="2030" t="s">
        <v>780</v>
      </c>
      <c r="V5" s="2173" t="s">
        <v>515</v>
      </c>
      <c r="W5" s="2173" t="s">
        <v>935</v>
      </c>
      <c r="X5" s="2031">
        <v>4.1399999999999997</v>
      </c>
      <c r="Y5" s="2175" t="s">
        <v>613</v>
      </c>
      <c r="Z5" s="2175" t="s">
        <v>614</v>
      </c>
      <c r="AA5" s="2173" t="s">
        <v>562</v>
      </c>
      <c r="AB5" s="2175" t="s">
        <v>560</v>
      </c>
      <c r="AC5" s="2173" t="s">
        <v>237</v>
      </c>
      <c r="AD5" s="2029" t="s">
        <v>225</v>
      </c>
      <c r="AE5" s="2029" t="s">
        <v>8</v>
      </c>
      <c r="AF5" s="2173" t="s">
        <v>235</v>
      </c>
      <c r="AG5" s="2173" t="s">
        <v>624</v>
      </c>
      <c r="AH5" s="2173" t="s">
        <v>936</v>
      </c>
      <c r="AI5" s="2173" t="s">
        <v>937</v>
      </c>
      <c r="AJ5" s="2173" t="s">
        <v>938</v>
      </c>
      <c r="AK5" s="2173" t="s">
        <v>938</v>
      </c>
      <c r="AL5" s="2173" t="s">
        <v>625</v>
      </c>
      <c r="AM5" s="2173" t="s">
        <v>573</v>
      </c>
      <c r="AN5" s="2173" t="s">
        <v>64</v>
      </c>
      <c r="AO5" s="2029" t="s">
        <v>9</v>
      </c>
      <c r="AP5" s="2173" t="s">
        <v>618</v>
      </c>
      <c r="AQ5" s="2029" t="s">
        <v>226</v>
      </c>
      <c r="AR5" s="2173" t="s">
        <v>593</v>
      </c>
      <c r="AS5" s="2173" t="s">
        <v>388</v>
      </c>
      <c r="AT5" s="2173" t="s">
        <v>626</v>
      </c>
      <c r="AU5" s="2173" t="s">
        <v>626</v>
      </c>
      <c r="AV5" s="2173" t="s">
        <v>233</v>
      </c>
      <c r="AW5" s="2029" t="s">
        <v>784</v>
      </c>
      <c r="AX5" s="2173" t="s">
        <v>620</v>
      </c>
      <c r="AY5" s="2173" t="s">
        <v>940</v>
      </c>
      <c r="AZ5" s="2171" t="s">
        <v>959</v>
      </c>
      <c r="BA5" s="2173" t="s">
        <v>983</v>
      </c>
    </row>
    <row r="6" spans="1:53" s="1874" customFormat="1" ht="37.5" customHeight="1">
      <c r="B6" s="2023"/>
      <c r="D6" s="2028" t="s">
        <v>11</v>
      </c>
      <c r="E6" s="2028" t="s">
        <v>13</v>
      </c>
      <c r="F6" s="2028" t="s">
        <v>12</v>
      </c>
      <c r="G6" s="2028" t="s">
        <v>14</v>
      </c>
      <c r="H6" s="2028" t="s">
        <v>610</v>
      </c>
      <c r="I6" s="2029" t="s">
        <v>7</v>
      </c>
      <c r="J6" s="2174"/>
      <c r="K6" s="2029" t="s">
        <v>651</v>
      </c>
      <c r="L6" s="2173"/>
      <c r="M6" s="2173"/>
      <c r="N6" s="2173"/>
      <c r="O6" s="2173"/>
      <c r="P6" s="1874" t="s">
        <v>776</v>
      </c>
      <c r="Q6" s="2173"/>
      <c r="R6" s="2173"/>
      <c r="S6" s="2030" t="s">
        <v>778</v>
      </c>
      <c r="T6" s="2030" t="s">
        <v>158</v>
      </c>
      <c r="U6" s="2030" t="s">
        <v>651</v>
      </c>
      <c r="V6" s="2174"/>
      <c r="W6" s="2174"/>
      <c r="X6" s="2032" t="s">
        <v>988</v>
      </c>
      <c r="Y6" s="2175"/>
      <c r="Z6" s="2175"/>
      <c r="AA6" s="2173"/>
      <c r="AB6" s="2175"/>
      <c r="AC6" s="2173"/>
      <c r="AD6" s="2029" t="s">
        <v>228</v>
      </c>
      <c r="AE6" s="2029" t="s">
        <v>15</v>
      </c>
      <c r="AF6" s="2173"/>
      <c r="AG6" s="2174"/>
      <c r="AH6" s="2174"/>
      <c r="AI6" s="2173"/>
      <c r="AJ6" s="2174"/>
      <c r="AK6" s="2174"/>
      <c r="AL6" s="2173"/>
      <c r="AM6" s="2173"/>
      <c r="AN6" s="2173"/>
      <c r="AO6" s="2029" t="s">
        <v>16</v>
      </c>
      <c r="AP6" s="2173"/>
      <c r="AQ6" s="2029" t="s">
        <v>229</v>
      </c>
      <c r="AR6" s="2173"/>
      <c r="AS6" s="2173"/>
      <c r="AT6" s="2173"/>
      <c r="AU6" s="2173"/>
      <c r="AV6" s="2173"/>
      <c r="AW6" s="2029" t="s">
        <v>17</v>
      </c>
      <c r="AX6" s="2173"/>
      <c r="AY6" s="2173"/>
      <c r="AZ6" s="2172"/>
      <c r="BA6" s="2174"/>
    </row>
    <row r="7" spans="1:53">
      <c r="B7" s="1176" t="s">
        <v>19</v>
      </c>
      <c r="C7" s="1170"/>
      <c r="D7" s="1168"/>
      <c r="E7" s="1168"/>
      <c r="F7" s="1168"/>
      <c r="G7" s="1168"/>
      <c r="H7" s="1168"/>
      <c r="I7" s="1168"/>
      <c r="J7" s="1168"/>
      <c r="K7" s="1168"/>
      <c r="L7" s="1168"/>
      <c r="M7" s="1168"/>
      <c r="N7" s="1168"/>
      <c r="O7" s="1168"/>
      <c r="P7" s="1168"/>
      <c r="Q7" s="1168"/>
      <c r="R7" s="1168"/>
      <c r="S7" s="1168"/>
      <c r="T7" s="1168"/>
      <c r="U7" s="1168"/>
      <c r="V7" s="1168"/>
      <c r="W7" s="1168"/>
      <c r="X7" s="1168"/>
      <c r="Y7" s="1168"/>
      <c r="Z7" s="1168"/>
      <c r="AA7" s="1168"/>
      <c r="AB7" s="1168"/>
      <c r="AC7" s="1170"/>
      <c r="AD7" s="1168"/>
      <c r="AE7" s="1168"/>
      <c r="AF7" s="1168"/>
      <c r="AG7" s="1168"/>
      <c r="AH7" s="1168"/>
      <c r="AI7" s="1168"/>
      <c r="AJ7" s="1168"/>
      <c r="AK7" s="1168"/>
      <c r="AL7" s="1168"/>
      <c r="AM7" s="1168"/>
      <c r="AN7" s="1168"/>
      <c r="AO7" s="1168"/>
      <c r="AP7" s="1168"/>
      <c r="AQ7" s="1168"/>
      <c r="AR7" s="1168"/>
      <c r="AS7" s="1168"/>
      <c r="AT7" s="1168"/>
      <c r="AV7" s="1168"/>
      <c r="AW7" s="1168"/>
      <c r="AX7" s="1168"/>
      <c r="AY7" s="1170"/>
      <c r="AZ7" s="1170"/>
      <c r="BA7" s="1170"/>
    </row>
    <row r="8" spans="1:53">
      <c r="A8" s="1170">
        <v>1</v>
      </c>
      <c r="B8" s="1172" t="s">
        <v>20</v>
      </c>
      <c r="C8" s="1170">
        <f>SUM(D8:BA8)</f>
        <v>33183479</v>
      </c>
      <c r="D8" s="1168">
        <f>'Adj 3.1 Temp Norm'!BL12</f>
        <v>0</v>
      </c>
      <c r="E8" s="1168">
        <f>'Adj 3.2 Rev Normalizing'!BO15</f>
        <v>0</v>
      </c>
      <c r="F8" s="1168">
        <f>'Adj 3.3 Effec. Price Change'!I14</f>
        <v>33183479</v>
      </c>
      <c r="G8" s="1168">
        <v>0</v>
      </c>
      <c r="H8" s="1168">
        <v>0</v>
      </c>
      <c r="I8" s="1168">
        <v>0</v>
      </c>
      <c r="J8" s="1168">
        <v>0</v>
      </c>
      <c r="K8" s="1168">
        <v>0</v>
      </c>
      <c r="L8" s="1168">
        <v>0</v>
      </c>
      <c r="M8" s="1168">
        <v>0</v>
      </c>
      <c r="N8" s="1168">
        <v>0</v>
      </c>
      <c r="O8" s="1168">
        <v>0</v>
      </c>
      <c r="P8" s="1168">
        <v>0</v>
      </c>
      <c r="Q8" s="1168">
        <v>0</v>
      </c>
      <c r="R8" s="1168">
        <v>0</v>
      </c>
      <c r="S8" s="1168">
        <v>0</v>
      </c>
      <c r="T8" s="1168">
        <v>0</v>
      </c>
      <c r="U8" s="1168">
        <v>0</v>
      </c>
      <c r="V8" s="1168">
        <v>0</v>
      </c>
      <c r="W8" s="1168">
        <v>0</v>
      </c>
      <c r="X8" s="1168">
        <v>0</v>
      </c>
      <c r="Y8" s="1168">
        <v>0</v>
      </c>
      <c r="Z8" s="1168">
        <v>0</v>
      </c>
      <c r="AA8" s="1168">
        <v>0</v>
      </c>
      <c r="AB8" s="1168">
        <v>0</v>
      </c>
      <c r="AC8" s="1168">
        <v>0</v>
      </c>
      <c r="AD8" s="1168">
        <v>0</v>
      </c>
      <c r="AE8" s="1168">
        <v>0</v>
      </c>
      <c r="AF8" s="1168">
        <v>0</v>
      </c>
      <c r="AG8" s="1168">
        <v>0</v>
      </c>
      <c r="AH8" s="1168">
        <v>0</v>
      </c>
      <c r="AI8" s="1168">
        <v>0</v>
      </c>
      <c r="AJ8" s="1168">
        <v>0</v>
      </c>
      <c r="AK8" s="1168">
        <v>0</v>
      </c>
      <c r="AL8" s="1168">
        <v>0</v>
      </c>
      <c r="AM8" s="1168">
        <v>0</v>
      </c>
      <c r="AN8" s="1168">
        <v>0</v>
      </c>
      <c r="AO8" s="1168">
        <v>0</v>
      </c>
      <c r="AP8" s="1168">
        <v>0</v>
      </c>
      <c r="AQ8" s="1168">
        <v>0</v>
      </c>
      <c r="AR8" s="1168">
        <v>0</v>
      </c>
      <c r="AS8" s="1168">
        <v>0</v>
      </c>
      <c r="AT8" s="1168">
        <v>0</v>
      </c>
      <c r="AU8" s="1168">
        <v>0</v>
      </c>
      <c r="AV8" s="1168">
        <v>0</v>
      </c>
      <c r="AW8" s="1168">
        <v>0</v>
      </c>
      <c r="AX8" s="1168">
        <v>0</v>
      </c>
      <c r="AY8" s="1168">
        <v>0</v>
      </c>
      <c r="AZ8" s="1801">
        <v>0</v>
      </c>
      <c r="BA8" s="1173">
        <v>0</v>
      </c>
    </row>
    <row r="9" spans="1:53">
      <c r="A9" s="1170">
        <v>2</v>
      </c>
      <c r="B9" s="1172" t="s">
        <v>21</v>
      </c>
      <c r="C9" s="1170">
        <f t="shared" ref="C9:C11" si="0">SUM(D9:BA9)</f>
        <v>0</v>
      </c>
      <c r="D9" s="1168">
        <v>0</v>
      </c>
      <c r="E9" s="1168">
        <v>0</v>
      </c>
      <c r="F9" s="1168">
        <v>0</v>
      </c>
      <c r="G9" s="1168">
        <v>0</v>
      </c>
      <c r="H9" s="1168">
        <v>0</v>
      </c>
      <c r="I9" s="1168">
        <v>0</v>
      </c>
      <c r="J9" s="1168">
        <v>0</v>
      </c>
      <c r="K9" s="1168">
        <v>0</v>
      </c>
      <c r="L9" s="1168">
        <v>0</v>
      </c>
      <c r="M9" s="1168">
        <v>0</v>
      </c>
      <c r="N9" s="1168">
        <v>0</v>
      </c>
      <c r="O9" s="1168">
        <v>0</v>
      </c>
      <c r="P9" s="1168">
        <v>0</v>
      </c>
      <c r="Q9" s="1168">
        <v>0</v>
      </c>
      <c r="R9" s="1168">
        <v>0</v>
      </c>
      <c r="S9" s="1168">
        <v>0</v>
      </c>
      <c r="T9" s="1168">
        <v>0</v>
      </c>
      <c r="U9" s="1168">
        <v>0</v>
      </c>
      <c r="V9" s="1168">
        <v>0</v>
      </c>
      <c r="W9" s="1168">
        <v>0</v>
      </c>
      <c r="X9" s="1168">
        <v>0</v>
      </c>
      <c r="Y9" s="1168">
        <v>0</v>
      </c>
      <c r="Z9" s="1168">
        <v>0</v>
      </c>
      <c r="AA9" s="1168">
        <v>0</v>
      </c>
      <c r="AB9" s="1168">
        <v>0</v>
      </c>
      <c r="AC9" s="1168">
        <v>0</v>
      </c>
      <c r="AD9" s="1168">
        <v>0</v>
      </c>
      <c r="AE9" s="1168">
        <v>0</v>
      </c>
      <c r="AF9" s="1168">
        <v>0</v>
      </c>
      <c r="AG9" s="1168">
        <v>0</v>
      </c>
      <c r="AH9" s="1168">
        <v>0</v>
      </c>
      <c r="AI9" s="1168">
        <v>0</v>
      </c>
      <c r="AJ9" s="1168">
        <v>0</v>
      </c>
      <c r="AK9" s="1168">
        <v>0</v>
      </c>
      <c r="AL9" s="1168">
        <v>0</v>
      </c>
      <c r="AM9" s="1168">
        <v>0</v>
      </c>
      <c r="AN9" s="1168">
        <v>0</v>
      </c>
      <c r="AO9" s="1168">
        <v>0</v>
      </c>
      <c r="AP9" s="1168">
        <v>0</v>
      </c>
      <c r="AQ9" s="1168">
        <v>0</v>
      </c>
      <c r="AR9" s="1168">
        <v>0</v>
      </c>
      <c r="AS9" s="1168">
        <v>0</v>
      </c>
      <c r="AT9" s="1168">
        <v>0</v>
      </c>
      <c r="AU9" s="1168">
        <v>0</v>
      </c>
      <c r="AV9" s="1168">
        <v>0</v>
      </c>
      <c r="AW9" s="1168">
        <v>0</v>
      </c>
      <c r="AX9" s="1168">
        <v>0</v>
      </c>
      <c r="AY9" s="1168">
        <v>0</v>
      </c>
      <c r="AZ9" s="1801">
        <v>0</v>
      </c>
      <c r="BA9" s="1173">
        <v>0</v>
      </c>
    </row>
    <row r="10" spans="1:53">
      <c r="A10" s="1170">
        <v>3</v>
      </c>
      <c r="B10" s="1172" t="s">
        <v>22</v>
      </c>
      <c r="C10" s="1170">
        <f t="shared" si="0"/>
        <v>-38964201.744754642</v>
      </c>
      <c r="D10" s="1168">
        <v>0</v>
      </c>
      <c r="E10" s="1168">
        <v>0</v>
      </c>
      <c r="F10" s="1168">
        <v>0</v>
      </c>
      <c r="G10" s="1168">
        <v>0</v>
      </c>
      <c r="H10" s="1168">
        <v>0</v>
      </c>
      <c r="I10" s="1168">
        <v>0</v>
      </c>
      <c r="J10" s="1168">
        <v>0</v>
      </c>
      <c r="K10" s="1168">
        <v>0</v>
      </c>
      <c r="L10" s="1168">
        <v>0</v>
      </c>
      <c r="M10" s="1168">
        <v>0</v>
      </c>
      <c r="N10" s="1168">
        <v>0</v>
      </c>
      <c r="O10" s="1168">
        <v>0</v>
      </c>
      <c r="P10" s="1168">
        <v>0</v>
      </c>
      <c r="Q10" s="1168">
        <v>0</v>
      </c>
      <c r="R10" s="1168">
        <v>0</v>
      </c>
      <c r="S10" s="1168">
        <v>0</v>
      </c>
      <c r="T10" s="1168">
        <v>0</v>
      </c>
      <c r="U10" s="1168">
        <v>0</v>
      </c>
      <c r="V10" s="1168">
        <v>0</v>
      </c>
      <c r="W10" s="1168">
        <v>0</v>
      </c>
      <c r="X10" s="1168">
        <v>0</v>
      </c>
      <c r="Y10" s="1168">
        <v>0</v>
      </c>
      <c r="Z10" s="1168">
        <f>'Adj 5.1.1 Net Power Costs - PF'!H11</f>
        <v>-38315007.805077359</v>
      </c>
      <c r="AA10" s="1170"/>
      <c r="AB10" s="1168">
        <v>0</v>
      </c>
      <c r="AC10" s="1168">
        <v>0</v>
      </c>
      <c r="AD10" s="1168">
        <v>0</v>
      </c>
      <c r="AE10" s="1168">
        <v>0</v>
      </c>
      <c r="AF10" s="1168">
        <v>0</v>
      </c>
      <c r="AG10" s="1168">
        <v>0</v>
      </c>
      <c r="AH10" s="1168">
        <v>0</v>
      </c>
      <c r="AI10" s="1168">
        <v>0</v>
      </c>
      <c r="AJ10" s="1168">
        <v>0</v>
      </c>
      <c r="AK10" s="1168">
        <v>0</v>
      </c>
      <c r="AL10" s="1168">
        <v>0</v>
      </c>
      <c r="AM10" s="1168">
        <v>0</v>
      </c>
      <c r="AN10" s="1168">
        <v>0</v>
      </c>
      <c r="AO10" s="1168">
        <v>0</v>
      </c>
      <c r="AP10" s="1168">
        <v>0</v>
      </c>
      <c r="AQ10" s="1168">
        <v>0</v>
      </c>
      <c r="AR10" s="1168">
        <v>0</v>
      </c>
      <c r="AS10" s="1168">
        <v>0</v>
      </c>
      <c r="AT10" s="1168">
        <v>0</v>
      </c>
      <c r="AU10" s="1168">
        <v>0</v>
      </c>
      <c r="AV10" s="1168">
        <v>0</v>
      </c>
      <c r="AW10" s="1168">
        <v>0</v>
      </c>
      <c r="AX10" s="1168">
        <v>0</v>
      </c>
      <c r="AY10" s="1168">
        <v>0</v>
      </c>
      <c r="AZ10" s="1801">
        <v>0</v>
      </c>
      <c r="BA10" s="1173">
        <f>'Adj 9.1.1 Prod Factor (cont)'!I9</f>
        <v>-649193.93967728317</v>
      </c>
    </row>
    <row r="11" spans="1:53">
      <c r="A11" s="1170">
        <v>4</v>
      </c>
      <c r="B11" s="1172" t="s">
        <v>23</v>
      </c>
      <c r="C11" s="1170">
        <f t="shared" si="0"/>
        <v>-8668205.9777539186</v>
      </c>
      <c r="D11" s="1168">
        <v>0</v>
      </c>
      <c r="E11" s="1168">
        <v>0</v>
      </c>
      <c r="F11" s="1168">
        <v>0</v>
      </c>
      <c r="G11" s="1168">
        <v>0</v>
      </c>
      <c r="H11" s="1168">
        <f>'Adj 3.5 Rec Rev'!I18</f>
        <v>-7852630.7026652265</v>
      </c>
      <c r="I11" s="1168">
        <f>'Adj 3.6 Wheeling Rev'!I10+'Adj 3.6 Wheeling Rev'!I11</f>
        <v>95552</v>
      </c>
      <c r="J11" s="1168">
        <f>'Adj 3.7 Ancillary Revenue'!I11+'Adj 3.7 Ancillary Revenue'!I9</f>
        <v>1007573.5681837318</v>
      </c>
      <c r="K11" s="1168">
        <v>0</v>
      </c>
      <c r="L11" s="1168">
        <v>0</v>
      </c>
      <c r="M11" s="1168">
        <v>0</v>
      </c>
      <c r="N11" s="1168">
        <v>0</v>
      </c>
      <c r="O11" s="1168">
        <v>0</v>
      </c>
      <c r="P11" s="1168">
        <v>0</v>
      </c>
      <c r="Q11" s="1168">
        <v>0</v>
      </c>
      <c r="R11" s="1168">
        <v>0</v>
      </c>
      <c r="S11" s="1168">
        <v>0</v>
      </c>
      <c r="T11" s="1168">
        <v>0</v>
      </c>
      <c r="U11" s="1168">
        <v>0</v>
      </c>
      <c r="V11" s="1168">
        <v>0</v>
      </c>
      <c r="W11" s="1168">
        <v>0</v>
      </c>
      <c r="X11" s="1168">
        <v>0</v>
      </c>
      <c r="Y11" s="1168">
        <v>0</v>
      </c>
      <c r="Z11" s="1168">
        <f>'Adj 5.1.1 Net Power Costs - PF'!G10</f>
        <v>0</v>
      </c>
      <c r="AA11" s="1168">
        <f>'Adj 5.2 James River Royalty Of'!I9</f>
        <v>1100536.5343977627</v>
      </c>
      <c r="AB11" s="1168">
        <v>0</v>
      </c>
      <c r="AC11" s="1168">
        <v>0</v>
      </c>
      <c r="AD11" s="1168">
        <v>0</v>
      </c>
      <c r="AE11" s="1168">
        <v>0</v>
      </c>
      <c r="AF11" s="1168">
        <v>0</v>
      </c>
      <c r="AG11" s="1168">
        <v>0</v>
      </c>
      <c r="AH11" s="1168">
        <v>0</v>
      </c>
      <c r="AI11" s="1168">
        <v>0</v>
      </c>
      <c r="AJ11" s="1168">
        <v>0</v>
      </c>
      <c r="AK11" s="1168">
        <v>0</v>
      </c>
      <c r="AL11" s="1168">
        <v>0</v>
      </c>
      <c r="AM11" s="1168">
        <v>0</v>
      </c>
      <c r="AN11" s="1168">
        <v>0</v>
      </c>
      <c r="AO11" s="1168">
        <v>0</v>
      </c>
      <c r="AP11" s="1168">
        <v>0</v>
      </c>
      <c r="AQ11" s="1168">
        <v>0</v>
      </c>
      <c r="AR11" s="1168">
        <v>0</v>
      </c>
      <c r="AS11" s="1168">
        <v>0</v>
      </c>
      <c r="AT11" s="1168">
        <v>0</v>
      </c>
      <c r="AU11" s="1168">
        <v>0</v>
      </c>
      <c r="AV11" s="1168">
        <v>0</v>
      </c>
      <c r="AW11" s="1168">
        <f>'Adj 8.8 Reg Asset Amort '!I9</f>
        <v>-3000000</v>
      </c>
      <c r="AX11" s="1168">
        <v>0</v>
      </c>
      <c r="AY11" s="1168">
        <v>0</v>
      </c>
      <c r="AZ11" s="1801">
        <v>0</v>
      </c>
      <c r="BA11" s="1173">
        <f>'Adj 9.1.1 Prod Factor (cont)'!I19</f>
        <v>-19237.377670185408</v>
      </c>
    </row>
    <row r="12" spans="1:53">
      <c r="A12" s="1170">
        <v>5</v>
      </c>
      <c r="B12" s="1176" t="s">
        <v>24</v>
      </c>
      <c r="C12" s="1169">
        <f t="shared" ref="C12:I12" si="1">SUM(C8:C11)</f>
        <v>-14448928.722508561</v>
      </c>
      <c r="D12" s="1169">
        <f t="shared" si="1"/>
        <v>0</v>
      </c>
      <c r="E12" s="1169">
        <f t="shared" si="1"/>
        <v>0</v>
      </c>
      <c r="F12" s="1169">
        <f t="shared" si="1"/>
        <v>33183479</v>
      </c>
      <c r="G12" s="1169">
        <f t="shared" si="1"/>
        <v>0</v>
      </c>
      <c r="H12" s="1169">
        <f t="shared" si="1"/>
        <v>-7852630.7026652265</v>
      </c>
      <c r="I12" s="1169">
        <f t="shared" si="1"/>
        <v>95552</v>
      </c>
      <c r="J12" s="1169">
        <f t="shared" ref="J12" si="2">SUM(J8:J11)</f>
        <v>1007573.5681837318</v>
      </c>
      <c r="K12" s="1169">
        <f t="shared" ref="K12:AC12" si="3">SUM(K8:K11)</f>
        <v>0</v>
      </c>
      <c r="L12" s="1169">
        <f t="shared" si="3"/>
        <v>0</v>
      </c>
      <c r="M12" s="1169">
        <f t="shared" si="3"/>
        <v>0</v>
      </c>
      <c r="N12" s="1169">
        <f t="shared" si="3"/>
        <v>0</v>
      </c>
      <c r="O12" s="1169">
        <f t="shared" si="3"/>
        <v>0</v>
      </c>
      <c r="P12" s="1169">
        <f t="shared" si="3"/>
        <v>0</v>
      </c>
      <c r="Q12" s="1169">
        <f t="shared" si="3"/>
        <v>0</v>
      </c>
      <c r="R12" s="1169">
        <f t="shared" si="3"/>
        <v>0</v>
      </c>
      <c r="S12" s="1169">
        <f t="shared" ref="S12:U12" si="4">SUM(S8:S11)</f>
        <v>0</v>
      </c>
      <c r="T12" s="1169">
        <f t="shared" si="4"/>
        <v>0</v>
      </c>
      <c r="U12" s="1169">
        <f t="shared" si="4"/>
        <v>0</v>
      </c>
      <c r="V12" s="1169">
        <f t="shared" ref="V12:W12" si="5">SUM(V8:V11)</f>
        <v>0</v>
      </c>
      <c r="W12" s="1169">
        <f t="shared" si="5"/>
        <v>0</v>
      </c>
      <c r="X12" s="1169">
        <f t="shared" ref="X12" si="6">SUM(X8:X11)</f>
        <v>0</v>
      </c>
      <c r="Y12" s="1169">
        <f t="shared" si="3"/>
        <v>0</v>
      </c>
      <c r="Z12" s="1169">
        <f t="shared" si="3"/>
        <v>-38315007.805077359</v>
      </c>
      <c r="AA12" s="1169">
        <f t="shared" si="3"/>
        <v>1100536.5343977627</v>
      </c>
      <c r="AB12" s="1169">
        <f t="shared" si="3"/>
        <v>0</v>
      </c>
      <c r="AC12" s="1169">
        <f t="shared" si="3"/>
        <v>0</v>
      </c>
      <c r="AD12" s="1169">
        <f t="shared" ref="AD12:AV12" si="7">SUM(AD8:AD11)</f>
        <v>0</v>
      </c>
      <c r="AE12" s="1169">
        <f t="shared" si="7"/>
        <v>0</v>
      </c>
      <c r="AF12" s="1169">
        <f t="shared" si="7"/>
        <v>0</v>
      </c>
      <c r="AG12" s="1169">
        <f t="shared" si="7"/>
        <v>0</v>
      </c>
      <c r="AH12" s="1169">
        <f t="shared" si="7"/>
        <v>0</v>
      </c>
      <c r="AI12" s="1169">
        <f t="shared" si="7"/>
        <v>0</v>
      </c>
      <c r="AJ12" s="1169">
        <f t="shared" si="7"/>
        <v>0</v>
      </c>
      <c r="AK12" s="1169">
        <f t="shared" si="7"/>
        <v>0</v>
      </c>
      <c r="AL12" s="1169">
        <f t="shared" si="7"/>
        <v>0</v>
      </c>
      <c r="AM12" s="1169">
        <f t="shared" si="7"/>
        <v>0</v>
      </c>
      <c r="AN12" s="1169">
        <f>SUM(AN8:AN11)</f>
        <v>0</v>
      </c>
      <c r="AO12" s="1169">
        <f t="shared" si="7"/>
        <v>0</v>
      </c>
      <c r="AP12" s="1169">
        <f t="shared" si="7"/>
        <v>0</v>
      </c>
      <c r="AQ12" s="1169">
        <f t="shared" si="7"/>
        <v>0</v>
      </c>
      <c r="AR12" s="1169">
        <f>SUM(AR8:AR11)</f>
        <v>0</v>
      </c>
      <c r="AS12" s="1169">
        <f t="shared" si="7"/>
        <v>0</v>
      </c>
      <c r="AT12" s="1169">
        <f t="shared" si="7"/>
        <v>0</v>
      </c>
      <c r="AU12" s="1169">
        <f t="shared" ref="AU12" si="8">SUM(AU8:AU11)</f>
        <v>0</v>
      </c>
      <c r="AV12" s="1169">
        <f t="shared" si="7"/>
        <v>0</v>
      </c>
      <c r="AW12" s="1169">
        <f t="shared" ref="AW12" si="9">SUM(AW8:AW11)</f>
        <v>-3000000</v>
      </c>
      <c r="AX12" s="1169">
        <f>SUM(AX8:AX11)</f>
        <v>0</v>
      </c>
      <c r="AY12" s="1169">
        <f>SUM(AY8:AY11)</f>
        <v>0</v>
      </c>
      <c r="AZ12" s="1870">
        <f t="shared" ref="AZ12:BA12" si="10">SUM(AZ8:AZ11)</f>
        <v>0</v>
      </c>
      <c r="BA12" s="1871">
        <f t="shared" si="10"/>
        <v>-668431.31734746858</v>
      </c>
    </row>
    <row r="13" spans="1:53">
      <c r="A13" s="1170">
        <v>6</v>
      </c>
      <c r="B13" s="1172"/>
      <c r="C13" s="1170"/>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70"/>
      <c r="AD13" s="1168"/>
      <c r="AE13" s="1168"/>
      <c r="AF13" s="1168"/>
      <c r="AG13" s="1168"/>
      <c r="AH13" s="1168"/>
      <c r="AI13" s="1168"/>
      <c r="AJ13" s="1168"/>
      <c r="AK13" s="1168"/>
      <c r="AL13" s="1168"/>
      <c r="AM13" s="1168"/>
      <c r="AN13" s="1168"/>
      <c r="AO13" s="1168"/>
      <c r="AP13" s="1168"/>
      <c r="AQ13" s="1168"/>
      <c r="AR13" s="1168"/>
      <c r="AS13" s="1168"/>
      <c r="AT13" s="1168"/>
      <c r="AU13" s="1168"/>
      <c r="AV13" s="1168"/>
      <c r="AW13" s="1168"/>
      <c r="AX13" s="1168"/>
      <c r="AY13" s="1177"/>
    </row>
    <row r="14" spans="1:53">
      <c r="A14" s="1170">
        <v>7</v>
      </c>
      <c r="B14" s="1176" t="s">
        <v>25</v>
      </c>
      <c r="C14" s="1170"/>
      <c r="D14" s="1168"/>
      <c r="E14" s="1168"/>
      <c r="F14" s="1168"/>
      <c r="G14" s="1168"/>
      <c r="H14" s="1168"/>
      <c r="I14" s="1168"/>
      <c r="J14" s="1168"/>
      <c r="K14" s="1168"/>
      <c r="L14" s="1168"/>
      <c r="M14" s="1168"/>
      <c r="N14" s="1168"/>
      <c r="O14" s="1168"/>
      <c r="P14" s="1168"/>
      <c r="Q14" s="1168"/>
      <c r="R14" s="1168"/>
      <c r="S14" s="1168"/>
      <c r="T14" s="1168"/>
      <c r="U14" s="1168"/>
      <c r="V14" s="1168"/>
      <c r="W14" s="1168"/>
      <c r="X14" s="1168"/>
      <c r="Y14" s="1168"/>
      <c r="Z14" s="1168"/>
      <c r="AA14" s="1168"/>
      <c r="AB14" s="1168"/>
      <c r="AC14" s="1170"/>
      <c r="AD14" s="1168"/>
      <c r="AE14" s="1168"/>
      <c r="AF14" s="1168"/>
      <c r="AG14" s="1168"/>
      <c r="AH14" s="1168"/>
      <c r="AI14" s="1168"/>
      <c r="AJ14" s="1168"/>
      <c r="AK14" s="1168"/>
      <c r="AL14" s="1168"/>
      <c r="AM14" s="1168"/>
      <c r="AN14" s="1168"/>
      <c r="AO14" s="1168"/>
      <c r="AP14" s="1168"/>
      <c r="AQ14" s="1168"/>
      <c r="AR14" s="1168"/>
      <c r="AS14" s="1168"/>
      <c r="AT14" s="1168"/>
      <c r="AU14" s="1168"/>
      <c r="AV14" s="1168"/>
      <c r="AW14" s="1168"/>
      <c r="AX14" s="1168"/>
      <c r="AY14" s="1177"/>
    </row>
    <row r="15" spans="1:53">
      <c r="A15" s="1170">
        <v>8</v>
      </c>
      <c r="B15" s="1172" t="s">
        <v>26</v>
      </c>
      <c r="C15" s="1170">
        <f t="shared" ref="C15:C24" si="11">SUM(D15:BA15)</f>
        <v>2304933.8583453805</v>
      </c>
      <c r="D15" s="1168">
        <v>0</v>
      </c>
      <c r="E15" s="1168">
        <v>0</v>
      </c>
      <c r="F15" s="1168">
        <v>0</v>
      </c>
      <c r="G15" s="1168">
        <v>0</v>
      </c>
      <c r="H15" s="1168">
        <v>0</v>
      </c>
      <c r="I15" s="1168">
        <v>0</v>
      </c>
      <c r="J15" s="1168">
        <v>0</v>
      </c>
      <c r="K15" s="1168">
        <v>0</v>
      </c>
      <c r="L15" s="1168">
        <f>SUM('Adj 4.2 Gen Wage Inc-Annual'!BN8:BN18)</f>
        <v>0</v>
      </c>
      <c r="M15" s="1168">
        <f>SUM('Adj 4.3 PF Gen Wage Inc'!I7:I17)</f>
        <v>0</v>
      </c>
      <c r="N15" s="1168">
        <v>0</v>
      </c>
      <c r="O15" s="1168">
        <v>0</v>
      </c>
      <c r="P15" s="1168">
        <v>0</v>
      </c>
      <c r="Q15" s="1168">
        <f>'Adj 4.7 DSM Rev-Exp Remove'!BO16</f>
        <v>0</v>
      </c>
      <c r="R15" s="1168">
        <v>0</v>
      </c>
      <c r="S15" s="1168">
        <v>0</v>
      </c>
      <c r="T15" s="1168">
        <v>0</v>
      </c>
      <c r="U15" s="1168">
        <v>0</v>
      </c>
      <c r="V15" s="1168">
        <v>0</v>
      </c>
      <c r="W15" s="1168">
        <v>0</v>
      </c>
      <c r="X15" s="1168">
        <v>0</v>
      </c>
      <c r="Y15" s="1168">
        <f>'Adj 5.1 Net Power Costs Restat'!BN28</f>
        <v>0</v>
      </c>
      <c r="Z15" s="1168">
        <f>'Adj 5.1.1 Net Power Costs - PF'!H27</f>
        <v>3284815.76131556</v>
      </c>
      <c r="AA15" s="1168">
        <v>0</v>
      </c>
      <c r="AB15" s="1168">
        <v>0</v>
      </c>
      <c r="AC15" s="1168">
        <v>0</v>
      </c>
      <c r="AD15" s="1168">
        <v>0</v>
      </c>
      <c r="AE15" s="1168">
        <v>0</v>
      </c>
      <c r="AF15" s="1168">
        <v>0</v>
      </c>
      <c r="AG15" s="1168">
        <v>0</v>
      </c>
      <c r="AH15" s="1168">
        <v>0</v>
      </c>
      <c r="AI15" s="1168">
        <v>0</v>
      </c>
      <c r="AJ15" s="1168">
        <v>0</v>
      </c>
      <c r="AK15" s="1168">
        <v>0</v>
      </c>
      <c r="AL15" s="1168">
        <v>0</v>
      </c>
      <c r="AM15" s="1168">
        <v>0</v>
      </c>
      <c r="AN15" s="1168">
        <v>0</v>
      </c>
      <c r="AO15" s="1168">
        <v>0</v>
      </c>
      <c r="AP15" s="1168">
        <v>0</v>
      </c>
      <c r="AQ15" s="1168">
        <v>0</v>
      </c>
      <c r="AR15" s="1168">
        <v>0</v>
      </c>
      <c r="AS15" s="1168">
        <v>0</v>
      </c>
      <c r="AT15" s="1168">
        <v>0</v>
      </c>
      <c r="AU15" s="1168">
        <v>0</v>
      </c>
      <c r="AV15" s="1168">
        <v>0</v>
      </c>
      <c r="AW15" s="1168">
        <v>0</v>
      </c>
      <c r="AX15" s="1168">
        <v>0</v>
      </c>
      <c r="AY15" s="1168">
        <v>0</v>
      </c>
      <c r="AZ15" s="1801">
        <f>SUM('Adj 9.1 Prod Factor'!I29:I33)</f>
        <v>-230396.0460892538</v>
      </c>
      <c r="BA15" s="1173">
        <f>'Adj 9.1.1 Prod Factor (cont)'!I15</f>
        <v>-749485.8568809256</v>
      </c>
    </row>
    <row r="16" spans="1:53">
      <c r="A16" s="1170">
        <v>9</v>
      </c>
      <c r="B16" s="1172" t="s">
        <v>27</v>
      </c>
      <c r="C16" s="1170">
        <f t="shared" si="11"/>
        <v>0</v>
      </c>
      <c r="D16" s="1168">
        <v>0</v>
      </c>
      <c r="E16" s="1168">
        <v>0</v>
      </c>
      <c r="F16" s="1168">
        <v>0</v>
      </c>
      <c r="G16" s="1168">
        <v>0</v>
      </c>
      <c r="H16" s="1168">
        <v>0</v>
      </c>
      <c r="I16" s="1168">
        <v>0</v>
      </c>
      <c r="J16" s="1168">
        <v>0</v>
      </c>
      <c r="K16" s="1168">
        <v>0</v>
      </c>
      <c r="L16" s="1168">
        <v>0</v>
      </c>
      <c r="M16" s="1168">
        <v>0</v>
      </c>
      <c r="N16" s="1168">
        <v>0</v>
      </c>
      <c r="O16" s="1168">
        <v>0</v>
      </c>
      <c r="P16" s="1168">
        <v>0</v>
      </c>
      <c r="Q16" s="1168">
        <v>0</v>
      </c>
      <c r="R16" s="1168">
        <v>0</v>
      </c>
      <c r="S16" s="1168">
        <v>0</v>
      </c>
      <c r="T16" s="1168">
        <v>0</v>
      </c>
      <c r="U16" s="1168">
        <v>0</v>
      </c>
      <c r="V16" s="1168">
        <v>0</v>
      </c>
      <c r="W16" s="1168">
        <v>0</v>
      </c>
      <c r="X16" s="1168">
        <v>0</v>
      </c>
      <c r="Y16" s="1196">
        <v>0</v>
      </c>
      <c r="Z16" s="1168">
        <v>0</v>
      </c>
      <c r="AA16" s="1168">
        <v>0</v>
      </c>
      <c r="AB16" s="1168">
        <v>0</v>
      </c>
      <c r="AC16" s="1168">
        <v>0</v>
      </c>
      <c r="AD16" s="1168">
        <v>0</v>
      </c>
      <c r="AE16" s="1168">
        <v>0</v>
      </c>
      <c r="AF16" s="1168">
        <v>0</v>
      </c>
      <c r="AG16" s="1168">
        <v>0</v>
      </c>
      <c r="AH16" s="1168">
        <v>0</v>
      </c>
      <c r="AI16" s="1168">
        <v>0</v>
      </c>
      <c r="AJ16" s="1168">
        <v>0</v>
      </c>
      <c r="AK16" s="1168">
        <v>0</v>
      </c>
      <c r="AL16" s="1168">
        <v>0</v>
      </c>
      <c r="AM16" s="1168">
        <v>0</v>
      </c>
      <c r="AN16" s="1168">
        <v>0</v>
      </c>
      <c r="AO16" s="1168">
        <v>0</v>
      </c>
      <c r="AP16" s="1168">
        <v>0</v>
      </c>
      <c r="AQ16" s="1168">
        <v>0</v>
      </c>
      <c r="AR16" s="1168">
        <v>0</v>
      </c>
      <c r="AS16" s="1168">
        <v>0</v>
      </c>
      <c r="AT16" s="1168">
        <v>0</v>
      </c>
      <c r="AU16" s="1168">
        <v>0</v>
      </c>
      <c r="AV16" s="1168">
        <v>0</v>
      </c>
      <c r="AW16" s="1168">
        <v>0</v>
      </c>
      <c r="AX16" s="1168">
        <v>0</v>
      </c>
      <c r="AY16" s="1168">
        <v>0</v>
      </c>
      <c r="AZ16" s="1801">
        <v>0</v>
      </c>
      <c r="BA16" s="1173">
        <v>0</v>
      </c>
    </row>
    <row r="17" spans="1:60">
      <c r="A17" s="1170">
        <v>10</v>
      </c>
      <c r="B17" s="1172" t="s">
        <v>28</v>
      </c>
      <c r="C17" s="1170">
        <f t="shared" si="11"/>
        <v>-217043.04238511715</v>
      </c>
      <c r="D17" s="1168">
        <v>0</v>
      </c>
      <c r="E17" s="1168">
        <v>0</v>
      </c>
      <c r="F17" s="1168">
        <v>0</v>
      </c>
      <c r="G17" s="1168">
        <v>0</v>
      </c>
      <c r="H17" s="1168">
        <v>0</v>
      </c>
      <c r="I17" s="1168">
        <v>0</v>
      </c>
      <c r="J17" s="1168">
        <v>0</v>
      </c>
      <c r="K17" s="1168">
        <v>0</v>
      </c>
      <c r="L17" s="1168">
        <f>SUM('Adj 4.2 Gen Wage Inc-Annual'!BN19:BN22)</f>
        <v>0</v>
      </c>
      <c r="M17" s="1168">
        <f>SUM('Adj 4.3 PF Gen Wage Inc'!I18:I21)</f>
        <v>0</v>
      </c>
      <c r="N17" s="1168">
        <v>0</v>
      </c>
      <c r="O17" s="1168">
        <v>0</v>
      </c>
      <c r="P17" s="1168">
        <v>0</v>
      </c>
      <c r="Q17" s="1168">
        <v>0</v>
      </c>
      <c r="R17" s="1168">
        <v>0</v>
      </c>
      <c r="S17" s="1168">
        <v>0</v>
      </c>
      <c r="T17" s="1168">
        <v>0</v>
      </c>
      <c r="U17" s="1168">
        <v>0</v>
      </c>
      <c r="V17" s="1168">
        <v>0</v>
      </c>
      <c r="W17" s="1168">
        <v>0</v>
      </c>
      <c r="X17" s="1168">
        <v>0</v>
      </c>
      <c r="Y17" s="1168">
        <v>0</v>
      </c>
      <c r="Z17" s="1168">
        <v>0</v>
      </c>
      <c r="AA17" s="1168">
        <v>0</v>
      </c>
      <c r="AB17" s="1168">
        <v>0</v>
      </c>
      <c r="AC17" s="1168">
        <v>0</v>
      </c>
      <c r="AD17" s="1168">
        <v>0</v>
      </c>
      <c r="AE17" s="1168">
        <v>0</v>
      </c>
      <c r="AF17" s="1168">
        <v>0</v>
      </c>
      <c r="AG17" s="1168">
        <v>0</v>
      </c>
      <c r="AH17" s="1168">
        <v>0</v>
      </c>
      <c r="AI17" s="1168">
        <v>0</v>
      </c>
      <c r="AJ17" s="1168">
        <v>0</v>
      </c>
      <c r="AK17" s="1168">
        <v>0</v>
      </c>
      <c r="AL17" s="1168">
        <v>0</v>
      </c>
      <c r="AM17" s="1168">
        <v>0</v>
      </c>
      <c r="AN17" s="1168">
        <v>0</v>
      </c>
      <c r="AO17" s="1168">
        <v>0</v>
      </c>
      <c r="AP17" s="1168">
        <v>0</v>
      </c>
      <c r="AQ17" s="1168">
        <v>0</v>
      </c>
      <c r="AR17" s="1168">
        <f>'Adj 8.7 Powerdale'!BO22</f>
        <v>0</v>
      </c>
      <c r="AS17" s="1168">
        <v>0</v>
      </c>
      <c r="AT17" s="1168">
        <v>0</v>
      </c>
      <c r="AU17" s="1168">
        <v>0</v>
      </c>
      <c r="AV17" s="1168">
        <f>'Adj 8.7 Powerdale'!I15</f>
        <v>-15030.297271951815</v>
      </c>
      <c r="AW17" s="1168">
        <v>0</v>
      </c>
      <c r="AX17" s="1168">
        <v>0</v>
      </c>
      <c r="AY17" s="1168">
        <f>'Adj 8.10 Condit Removal  '!I16</f>
        <v>-92247</v>
      </c>
      <c r="AZ17" s="1801">
        <f>'Adj 9.1 Prod Factor'!I34</f>
        <v>-121903.35511594545</v>
      </c>
      <c r="BA17" s="1173">
        <f>+'Adj 9.1.1 Prod Factor (cont)'!I44</f>
        <v>12137.610002780111</v>
      </c>
    </row>
    <row r="18" spans="1:60">
      <c r="A18" s="1170">
        <v>11</v>
      </c>
      <c r="B18" s="1172" t="s">
        <v>29</v>
      </c>
      <c r="C18" s="1170">
        <f t="shared" si="11"/>
        <v>-24398984.479634114</v>
      </c>
      <c r="D18" s="1168">
        <v>0</v>
      </c>
      <c r="E18" s="1168">
        <v>0</v>
      </c>
      <c r="F18" s="1168">
        <v>0</v>
      </c>
      <c r="G18" s="1168">
        <v>0</v>
      </c>
      <c r="H18" s="1168">
        <v>0</v>
      </c>
      <c r="I18" s="1168">
        <v>0</v>
      </c>
      <c r="J18" s="1168">
        <v>0</v>
      </c>
      <c r="K18" s="1168">
        <f>'Adj 4.1 Misc Gen Exp'!BO9</f>
        <v>0</v>
      </c>
      <c r="L18" s="1168">
        <f>SUM('Adj 4.2 Gen Wage Inc-Annual'!BN23:BN31)</f>
        <v>0</v>
      </c>
      <c r="M18" s="1168">
        <f>SUM('Adj 4.3 PF Gen Wage Inc'!I22:I30)</f>
        <v>0</v>
      </c>
      <c r="N18" s="1168"/>
      <c r="O18" s="1168">
        <f>'Adj 4.5 Remove Non-Recurring En'!BN13</f>
        <v>0</v>
      </c>
      <c r="P18" s="1168"/>
      <c r="Q18" s="1168">
        <f>'Adj 4.7 DSM Rev-Exp Remove'!BO13</f>
        <v>0</v>
      </c>
      <c r="R18" s="1168">
        <f>'Adj 4.8 Inverted Rates Adv'!I13</f>
        <v>0</v>
      </c>
      <c r="S18" s="1168">
        <f>'Adj 4.8 Inverted Rates Adv'!J13</f>
        <v>0</v>
      </c>
      <c r="T18" s="1168">
        <f>'Adj 4.8 Inverted Rates Adv'!K13</f>
        <v>0</v>
      </c>
      <c r="U18" s="1168">
        <f>'Adj 4.8 Inverted Rates Adv'!L13</f>
        <v>0</v>
      </c>
      <c r="V18" s="1168">
        <v>0</v>
      </c>
      <c r="W18" s="1168">
        <v>0</v>
      </c>
      <c r="X18" s="1168">
        <v>0</v>
      </c>
      <c r="Y18" s="1170">
        <v>0</v>
      </c>
      <c r="Z18" s="1168">
        <f>'Adj 5.1.1 Net Power Costs - PF'!H19+'Adj 5.1.1 Net Power Costs - PF'!H28+'Adj 5.1.1 Net Power Costs - PF'!H29</f>
        <v>-22536055.102156263</v>
      </c>
      <c r="AA18" s="1168">
        <v>0</v>
      </c>
      <c r="AB18" s="1168">
        <v>0</v>
      </c>
      <c r="AC18" s="1168">
        <v>0</v>
      </c>
      <c r="AD18" s="1168">
        <v>0</v>
      </c>
      <c r="AE18" s="1168">
        <v>0</v>
      </c>
      <c r="AF18" s="1168">
        <v>0</v>
      </c>
      <c r="AG18" s="1168">
        <v>0</v>
      </c>
      <c r="AH18" s="1168">
        <v>0</v>
      </c>
      <c r="AI18" s="1168">
        <v>0</v>
      </c>
      <c r="AJ18" s="1168">
        <v>0</v>
      </c>
      <c r="AK18" s="1168">
        <v>0</v>
      </c>
      <c r="AL18" s="1168">
        <v>0</v>
      </c>
      <c r="AM18" s="1168">
        <v>0</v>
      </c>
      <c r="AN18" s="1168">
        <v>0</v>
      </c>
      <c r="AO18" s="1168">
        <v>0</v>
      </c>
      <c r="AP18" s="1168">
        <v>0</v>
      </c>
      <c r="AQ18" s="1168">
        <v>0</v>
      </c>
      <c r="AR18" s="1168">
        <v>0</v>
      </c>
      <c r="AS18" s="1168">
        <v>0</v>
      </c>
      <c r="AT18" s="1168">
        <v>0</v>
      </c>
      <c r="AU18" s="1168">
        <v>0</v>
      </c>
      <c r="AV18" s="1168">
        <v>0</v>
      </c>
      <c r="AW18" s="1168">
        <v>0</v>
      </c>
      <c r="AX18" s="1168">
        <v>0</v>
      </c>
      <c r="AY18" s="1168">
        <v>0</v>
      </c>
      <c r="AZ18" s="2036">
        <f>SUM('Adj 9.1 Prod Factor'!I35:I42)</f>
        <v>-153789.95343334693</v>
      </c>
      <c r="BA18" s="1170">
        <f>'Adj 9.1.1 Prod Factor (cont)'!I10+'Adj 9.1.1 Prod Factor (cont)'!I11+'Adj 9.1.1 Prod Factor (cont)'!I12+'Adj 9.1.1 Prod Factor (cont)'!I16+'Adj 9.1.1 Prod Factor (cont)'!I47</f>
        <v>-1709139.4240445043</v>
      </c>
    </row>
    <row r="19" spans="1:60">
      <c r="A19" s="1170">
        <v>12</v>
      </c>
      <c r="B19" s="1172" t="s">
        <v>30</v>
      </c>
      <c r="C19" s="1170">
        <f t="shared" si="11"/>
        <v>-3876616.5607500784</v>
      </c>
      <c r="D19" s="1168">
        <v>0</v>
      </c>
      <c r="E19" s="1168">
        <v>0</v>
      </c>
      <c r="F19" s="1168">
        <v>0</v>
      </c>
      <c r="G19" s="1168">
        <v>0</v>
      </c>
      <c r="H19" s="1168">
        <v>0</v>
      </c>
      <c r="I19" s="1168">
        <v>0</v>
      </c>
      <c r="J19" s="1168">
        <v>0</v>
      </c>
      <c r="K19" s="1168">
        <v>0</v>
      </c>
      <c r="L19" s="1168">
        <f>SUM('Adj 4.2 Gen Wage Inc-Annual'!BN32:BN39)</f>
        <v>0</v>
      </c>
      <c r="M19" s="1168">
        <f>SUM('Adj 4.3 PF Gen Wage Inc'!I31:I38)</f>
        <v>0</v>
      </c>
      <c r="N19" s="1168">
        <v>0</v>
      </c>
      <c r="O19" s="1168">
        <v>0</v>
      </c>
      <c r="P19" s="1168">
        <v>0</v>
      </c>
      <c r="Q19" s="1168">
        <f>'Adj 4.7 DSM Rev-Exp Remove'!BO10</f>
        <v>0</v>
      </c>
      <c r="R19" s="1168">
        <f>'Adj 4.8 Inverted Rates Adv'!I22</f>
        <v>0</v>
      </c>
      <c r="S19" s="1168">
        <f>'Adj 4.8 Inverted Rates Adv'!J22</f>
        <v>0</v>
      </c>
      <c r="T19" s="1168">
        <f>'Adj 4.8 Inverted Rates Adv'!K22</f>
        <v>0</v>
      </c>
      <c r="U19" s="1168">
        <f>'Adj 4.8 Inverted Rates Adv'!L22</f>
        <v>0</v>
      </c>
      <c r="V19" s="1168">
        <v>0</v>
      </c>
      <c r="W19" s="1168">
        <v>0</v>
      </c>
      <c r="X19" s="1168">
        <v>0</v>
      </c>
      <c r="Y19" s="1168">
        <v>0</v>
      </c>
      <c r="Z19" s="1168">
        <f>'Adj 5.1.1 Net Power Costs - PF'!H24</f>
        <v>-3519552.0600249656</v>
      </c>
      <c r="AA19" s="1168">
        <v>0</v>
      </c>
      <c r="AB19" s="1168">
        <v>0</v>
      </c>
      <c r="AC19" s="1168">
        <v>0</v>
      </c>
      <c r="AD19" s="1168">
        <v>0</v>
      </c>
      <c r="AE19" s="1168">
        <v>0</v>
      </c>
      <c r="AF19" s="1168">
        <v>0</v>
      </c>
      <c r="AG19" s="1168">
        <v>0</v>
      </c>
      <c r="AH19" s="1168">
        <v>0</v>
      </c>
      <c r="AI19" s="1168">
        <v>0</v>
      </c>
      <c r="AJ19" s="1168">
        <v>0</v>
      </c>
      <c r="AK19" s="1168">
        <v>0</v>
      </c>
      <c r="AL19" s="1168">
        <v>0</v>
      </c>
      <c r="AM19" s="1168">
        <v>0</v>
      </c>
      <c r="AN19" s="1168">
        <v>0</v>
      </c>
      <c r="AO19" s="1168">
        <v>0</v>
      </c>
      <c r="AP19" s="1168">
        <v>0</v>
      </c>
      <c r="AQ19" s="1168">
        <v>0</v>
      </c>
      <c r="AR19" s="1168">
        <v>0</v>
      </c>
      <c r="AS19" s="1168">
        <v>0</v>
      </c>
      <c r="AT19" s="1168">
        <v>0</v>
      </c>
      <c r="AU19" s="1168">
        <v>0</v>
      </c>
      <c r="AV19" s="1168">
        <v>0</v>
      </c>
      <c r="AW19" s="1168">
        <v>0</v>
      </c>
      <c r="AX19" s="1168">
        <v>0</v>
      </c>
      <c r="AY19" s="1168">
        <v>0</v>
      </c>
      <c r="AZ19" s="1801">
        <v>0</v>
      </c>
      <c r="BA19" s="1173">
        <f>'Adj 9.1.1 Prod Factor (cont)'!I13</f>
        <v>-357064.50072511286</v>
      </c>
    </row>
    <row r="20" spans="1:60">
      <c r="A20" s="1170">
        <v>13</v>
      </c>
      <c r="B20" s="1172" t="s">
        <v>31</v>
      </c>
      <c r="C20" s="1170">
        <f t="shared" si="11"/>
        <v>0</v>
      </c>
      <c r="D20" s="1168">
        <v>0</v>
      </c>
      <c r="E20" s="1168">
        <v>0</v>
      </c>
      <c r="F20" s="1168">
        <v>0</v>
      </c>
      <c r="G20" s="1168">
        <v>0</v>
      </c>
      <c r="H20" s="1168"/>
      <c r="I20" s="1168">
        <v>0</v>
      </c>
      <c r="J20" s="1168">
        <v>0</v>
      </c>
      <c r="K20" s="1168">
        <v>0</v>
      </c>
      <c r="L20" s="1168">
        <f>SUM('Adj 4.2 Gen Wage Inc-Annual'!BN40:BN43)</f>
        <v>0</v>
      </c>
      <c r="M20" s="1168">
        <f>SUM('Adj 4.3 PF Gen Wage Inc'!I39:I42)</f>
        <v>0</v>
      </c>
      <c r="N20" s="1168">
        <v>0</v>
      </c>
      <c r="O20" s="1168">
        <v>0</v>
      </c>
      <c r="P20" s="1168">
        <v>0</v>
      </c>
      <c r="Q20" s="1168">
        <f>'Adj 4.7 DSM Rev-Exp Remove'!BO15+'Adj 4.7 DSM Rev-Exp Remove'!BO17</f>
        <v>0</v>
      </c>
      <c r="R20" s="1168">
        <v>0</v>
      </c>
      <c r="S20" s="1168">
        <v>0</v>
      </c>
      <c r="T20" s="1168">
        <v>0</v>
      </c>
      <c r="U20" s="1168">
        <v>0</v>
      </c>
      <c r="V20" s="1168">
        <v>0</v>
      </c>
      <c r="W20" s="1168">
        <v>0</v>
      </c>
      <c r="X20" s="1168">
        <v>0</v>
      </c>
      <c r="Y20" s="1168">
        <v>0</v>
      </c>
      <c r="Z20" s="1168">
        <v>0</v>
      </c>
      <c r="AA20" s="1168">
        <v>0</v>
      </c>
      <c r="AB20" s="1168">
        <v>0</v>
      </c>
      <c r="AC20" s="1168">
        <v>0</v>
      </c>
      <c r="AD20" s="1168">
        <v>0</v>
      </c>
      <c r="AE20" s="1168">
        <v>0</v>
      </c>
      <c r="AF20" s="1168">
        <v>0</v>
      </c>
      <c r="AG20" s="1168">
        <v>0</v>
      </c>
      <c r="AH20" s="1168">
        <v>0</v>
      </c>
      <c r="AI20" s="1168">
        <v>0</v>
      </c>
      <c r="AJ20" s="1168">
        <v>0</v>
      </c>
      <c r="AK20" s="1168">
        <v>0</v>
      </c>
      <c r="AL20" s="1168">
        <v>0</v>
      </c>
      <c r="AM20" s="1168">
        <v>0</v>
      </c>
      <c r="AN20" s="1168">
        <v>0</v>
      </c>
      <c r="AO20" s="1168">
        <v>0</v>
      </c>
      <c r="AP20" s="1168">
        <v>0</v>
      </c>
      <c r="AQ20" s="1168">
        <v>0</v>
      </c>
      <c r="AR20" s="1168">
        <v>0</v>
      </c>
      <c r="AS20" s="1168">
        <v>0</v>
      </c>
      <c r="AT20" s="1168">
        <v>0</v>
      </c>
      <c r="AU20" s="1168">
        <v>0</v>
      </c>
      <c r="AV20" s="1168">
        <v>0</v>
      </c>
      <c r="AW20" s="1168">
        <v>0</v>
      </c>
      <c r="AX20" s="1168">
        <v>0</v>
      </c>
      <c r="AY20" s="1168">
        <v>0</v>
      </c>
      <c r="AZ20" s="1801">
        <v>0</v>
      </c>
      <c r="BA20" s="1173">
        <v>0</v>
      </c>
    </row>
    <row r="21" spans="1:60">
      <c r="A21" s="1170">
        <v>14</v>
      </c>
      <c r="B21" s="1172" t="s">
        <v>32</v>
      </c>
      <c r="C21" s="1170">
        <f t="shared" si="11"/>
        <v>-1187814</v>
      </c>
      <c r="D21" s="1168"/>
      <c r="E21" s="1168"/>
      <c r="F21" s="1168"/>
      <c r="G21" s="1168">
        <v>0</v>
      </c>
      <c r="H21" s="1168">
        <v>0</v>
      </c>
      <c r="I21" s="1168">
        <v>0</v>
      </c>
      <c r="J21" s="1168">
        <v>0</v>
      </c>
      <c r="K21" s="1168">
        <v>0</v>
      </c>
      <c r="L21" s="1168">
        <f>'Adj 4.2 Gen Wage Inc-Annual'!BN44+'Adj 4.2 Gen Wage Inc-Annual'!BN45</f>
        <v>0</v>
      </c>
      <c r="M21" s="1168">
        <f>SUM('Adj 4.3 PF Gen Wage Inc'!I43:I44)</f>
        <v>0</v>
      </c>
      <c r="N21" s="1168">
        <f>'Adj 4.4 AMR Savings'!H11</f>
        <v>-1164344</v>
      </c>
      <c r="O21" s="1168">
        <v>0</v>
      </c>
      <c r="P21" s="1168">
        <v>0</v>
      </c>
      <c r="Q21" s="1168">
        <f>'Adj 4.7 DSM Rev-Exp Remove'!BO11</f>
        <v>0</v>
      </c>
      <c r="R21" s="1168">
        <v>0</v>
      </c>
      <c r="S21" s="1168">
        <v>0</v>
      </c>
      <c r="T21" s="1168">
        <v>0</v>
      </c>
      <c r="U21" s="1168">
        <v>0</v>
      </c>
      <c r="V21" s="1168">
        <v>0</v>
      </c>
      <c r="W21" s="1168">
        <v>0</v>
      </c>
      <c r="X21" s="1168">
        <v>0</v>
      </c>
      <c r="Y21" s="1168">
        <v>0</v>
      </c>
      <c r="Z21" s="1168">
        <v>0</v>
      </c>
      <c r="AA21" s="1168">
        <v>0</v>
      </c>
      <c r="AB21" s="1168">
        <v>0</v>
      </c>
      <c r="AC21" s="1168">
        <v>0</v>
      </c>
      <c r="AD21" s="1168">
        <v>0</v>
      </c>
      <c r="AE21" s="1168">
        <v>0</v>
      </c>
      <c r="AF21" s="1168">
        <v>0</v>
      </c>
      <c r="AG21" s="1168">
        <v>0</v>
      </c>
      <c r="AH21" s="1168">
        <v>0</v>
      </c>
      <c r="AI21" s="1168">
        <v>0</v>
      </c>
      <c r="AJ21" s="1168">
        <v>0</v>
      </c>
      <c r="AK21" s="1168">
        <v>0</v>
      </c>
      <c r="AL21" s="1168">
        <v>0</v>
      </c>
      <c r="AM21" s="1168">
        <v>0</v>
      </c>
      <c r="AN21" s="1168">
        <v>0</v>
      </c>
      <c r="AO21" s="1168">
        <v>0</v>
      </c>
      <c r="AP21" s="1168">
        <v>0</v>
      </c>
      <c r="AQ21" s="1168">
        <v>0</v>
      </c>
      <c r="AR21" s="1168">
        <v>0</v>
      </c>
      <c r="AS21" s="1168">
        <v>0</v>
      </c>
      <c r="AT21" s="1168">
        <v>0</v>
      </c>
      <c r="AU21" s="1168">
        <v>0</v>
      </c>
      <c r="AV21" s="1168">
        <v>0</v>
      </c>
      <c r="AW21" s="1168">
        <f>'Adj 8.8 Reg Asset Amort '!I10</f>
        <v>-23470</v>
      </c>
      <c r="AX21" s="1168">
        <v>0</v>
      </c>
      <c r="AY21" s="1168">
        <v>0</v>
      </c>
      <c r="AZ21" s="1801">
        <v>0</v>
      </c>
      <c r="BA21" s="1173">
        <v>0</v>
      </c>
    </row>
    <row r="22" spans="1:60">
      <c r="A22" s="1170">
        <v>15</v>
      </c>
      <c r="B22" s="1172" t="s">
        <v>33</v>
      </c>
      <c r="C22" s="1170">
        <f t="shared" si="11"/>
        <v>0</v>
      </c>
      <c r="D22" s="1168">
        <v>0</v>
      </c>
      <c r="E22" s="1168">
        <v>0</v>
      </c>
      <c r="F22" s="1168">
        <v>0</v>
      </c>
      <c r="G22" s="1168">
        <v>0</v>
      </c>
      <c r="H22" s="1168">
        <v>0</v>
      </c>
      <c r="I22" s="1168">
        <v>0</v>
      </c>
      <c r="J22" s="1168">
        <v>0</v>
      </c>
      <c r="K22" s="1168">
        <f>'Adj 4.1 Misc Gen Exp'!BO16</f>
        <v>0</v>
      </c>
      <c r="L22" s="1168">
        <f>'Adj 4.2 Gen Wage Inc-Annual'!BN46+'Adj 4.2 Gen Wage Inc-Annual'!BN47</f>
        <v>0</v>
      </c>
      <c r="M22" s="1168">
        <f>SUM('Adj 4.3 PF Gen Wage Inc'!I45:I47)</f>
        <v>0</v>
      </c>
      <c r="N22" s="1168">
        <v>0</v>
      </c>
      <c r="O22" s="1168">
        <v>0</v>
      </c>
      <c r="Q22" s="1168">
        <v>0</v>
      </c>
      <c r="R22" s="1168">
        <v>0</v>
      </c>
      <c r="S22" s="1168">
        <v>0</v>
      </c>
      <c r="T22" s="1168">
        <v>0</v>
      </c>
      <c r="U22" s="1168">
        <v>0</v>
      </c>
      <c r="V22" s="1168">
        <v>0</v>
      </c>
      <c r="W22" s="1168">
        <v>0</v>
      </c>
      <c r="X22" s="1168">
        <v>0</v>
      </c>
      <c r="Y22" s="1168">
        <v>0</v>
      </c>
      <c r="Z22" s="1168">
        <v>0</v>
      </c>
      <c r="AA22" s="1168">
        <v>0</v>
      </c>
      <c r="AB22" s="1168">
        <v>0</v>
      </c>
      <c r="AC22" s="1168">
        <v>0</v>
      </c>
      <c r="AD22" s="1168">
        <v>0</v>
      </c>
      <c r="AE22" s="1168">
        <v>0</v>
      </c>
      <c r="AF22" s="1168">
        <v>0</v>
      </c>
      <c r="AG22" s="1168">
        <v>0</v>
      </c>
      <c r="AH22" s="1168">
        <v>0</v>
      </c>
      <c r="AI22" s="1168">
        <v>0</v>
      </c>
      <c r="AJ22" s="1168">
        <v>0</v>
      </c>
      <c r="AK22" s="1168">
        <v>0</v>
      </c>
      <c r="AL22" s="1168">
        <v>0</v>
      </c>
      <c r="AM22" s="1168">
        <v>0</v>
      </c>
      <c r="AN22" s="1168">
        <v>0</v>
      </c>
      <c r="AO22" s="1168">
        <v>0</v>
      </c>
      <c r="AP22" s="1168">
        <v>0</v>
      </c>
      <c r="AQ22" s="1168">
        <v>0</v>
      </c>
      <c r="AR22" s="1168">
        <v>0</v>
      </c>
      <c r="AS22" s="1168">
        <v>0</v>
      </c>
      <c r="AT22" s="1168">
        <v>0</v>
      </c>
      <c r="AU22" s="1168">
        <v>0</v>
      </c>
      <c r="AV22" s="1168">
        <v>0</v>
      </c>
      <c r="AW22" s="1168">
        <v>0</v>
      </c>
      <c r="AX22" s="1168">
        <v>0</v>
      </c>
      <c r="AY22" s="1168">
        <v>0</v>
      </c>
      <c r="AZ22" s="1801">
        <v>0</v>
      </c>
      <c r="BA22" s="1173">
        <v>0</v>
      </c>
    </row>
    <row r="23" spans="1:60">
      <c r="A23" s="1170">
        <v>16</v>
      </c>
      <c r="B23" s="1172" t="s">
        <v>34</v>
      </c>
      <c r="C23" s="1170">
        <f t="shared" si="11"/>
        <v>0</v>
      </c>
      <c r="D23" s="1168">
        <v>0</v>
      </c>
      <c r="E23" s="1168">
        <v>0</v>
      </c>
      <c r="F23" s="1168">
        <v>0</v>
      </c>
      <c r="G23" s="1168">
        <v>0</v>
      </c>
      <c r="H23" s="1168">
        <v>0</v>
      </c>
      <c r="I23" s="1168">
        <v>0</v>
      </c>
      <c r="J23" s="1168">
        <v>0</v>
      </c>
      <c r="K23" s="1168">
        <v>0</v>
      </c>
      <c r="L23" s="1168">
        <v>0</v>
      </c>
      <c r="M23" s="1168">
        <v>0</v>
      </c>
      <c r="N23" s="1168">
        <v>0</v>
      </c>
      <c r="O23" s="1168">
        <v>0</v>
      </c>
      <c r="P23" s="1168">
        <v>0</v>
      </c>
      <c r="Q23" s="1168">
        <v>0</v>
      </c>
      <c r="R23" s="1168">
        <v>0</v>
      </c>
      <c r="S23" s="1168">
        <v>0</v>
      </c>
      <c r="T23" s="1168">
        <v>0</v>
      </c>
      <c r="V23" s="1168">
        <v>0</v>
      </c>
      <c r="W23" s="1168">
        <v>0</v>
      </c>
      <c r="X23" s="1168">
        <v>0</v>
      </c>
      <c r="Y23" s="1168">
        <v>0</v>
      </c>
      <c r="Z23" s="1168">
        <v>0</v>
      </c>
      <c r="AA23" s="1168">
        <v>0</v>
      </c>
      <c r="AB23" s="1168">
        <v>0</v>
      </c>
      <c r="AC23" s="1168">
        <v>0</v>
      </c>
      <c r="AD23" s="1168">
        <v>0</v>
      </c>
      <c r="AE23" s="1168">
        <v>0</v>
      </c>
      <c r="AF23" s="1168">
        <v>0</v>
      </c>
      <c r="AG23" s="1168">
        <v>0</v>
      </c>
      <c r="AH23" s="1168">
        <v>0</v>
      </c>
      <c r="AI23" s="1168">
        <v>0</v>
      </c>
      <c r="AJ23" s="1168">
        <v>0</v>
      </c>
      <c r="AK23" s="1168">
        <v>0</v>
      </c>
      <c r="AL23" s="1168">
        <v>0</v>
      </c>
      <c r="AM23" s="1168">
        <v>0</v>
      </c>
      <c r="AN23" s="1168">
        <v>0</v>
      </c>
      <c r="AO23" s="1168">
        <v>0</v>
      </c>
      <c r="AP23" s="1168">
        <v>0</v>
      </c>
      <c r="AQ23" s="1168">
        <v>0</v>
      </c>
      <c r="AR23" s="1168">
        <v>0</v>
      </c>
      <c r="AS23" s="1168">
        <v>0</v>
      </c>
      <c r="AT23" s="1168">
        <v>0</v>
      </c>
      <c r="AU23" s="1168">
        <v>0</v>
      </c>
      <c r="AV23" s="1168">
        <v>0</v>
      </c>
      <c r="AW23" s="1168">
        <v>0</v>
      </c>
      <c r="AX23" s="1168">
        <v>0</v>
      </c>
      <c r="AY23" s="1168">
        <v>0</v>
      </c>
      <c r="AZ23" s="1801">
        <v>0</v>
      </c>
      <c r="BA23" s="1173">
        <v>0</v>
      </c>
    </row>
    <row r="24" spans="1:60">
      <c r="A24" s="1170">
        <v>17</v>
      </c>
      <c r="B24" s="1172" t="s">
        <v>35</v>
      </c>
      <c r="C24" s="1178">
        <f t="shared" si="11"/>
        <v>-939313.11905030115</v>
      </c>
      <c r="D24" s="1168">
        <v>0</v>
      </c>
      <c r="E24" s="1168">
        <v>0</v>
      </c>
      <c r="F24" s="1168">
        <v>0</v>
      </c>
      <c r="G24" s="1168">
        <v>0</v>
      </c>
      <c r="H24" s="1168">
        <v>0</v>
      </c>
      <c r="I24" s="1168">
        <v>0</v>
      </c>
      <c r="J24" s="1168">
        <v>0</v>
      </c>
      <c r="K24" s="1168">
        <f>'Adj 4.1 Misc Gen Exp'!BO12+'Adj 4.1 Misc Gen Exp'!BO17+'Adj 4.1 Misc Gen Exp'!BO23</f>
        <v>0</v>
      </c>
      <c r="L24" s="1168">
        <f>'Adj 4.2 Gen Wage Inc-Annual'!BN49+'Adj 4.2 Gen Wage Inc-Annual'!BN52</f>
        <v>0</v>
      </c>
      <c r="M24" s="1168">
        <f>'Adj 4.3 PF Gen Wage Inc'!I51+'Adj 4.3 PF Gen Wage Inc'!I50+'Adj 4.3 PF Gen Wage Inc'!I49+'Adj 4.3 PF Gen Wage Inc'!I48</f>
        <v>0</v>
      </c>
      <c r="N24" s="1168">
        <f>'Adj 4.4 AMR Savings'!H13</f>
        <v>0</v>
      </c>
      <c r="O24" s="1168">
        <f>'Adj 4.5 Remove Non-Recurring En'!BN9</f>
        <v>0</v>
      </c>
      <c r="P24" s="1168">
        <v>0</v>
      </c>
      <c r="Q24" s="1168">
        <v>0</v>
      </c>
      <c r="R24" s="1168">
        <v>0</v>
      </c>
      <c r="S24" s="1168">
        <v>0</v>
      </c>
      <c r="T24" s="1179">
        <v>0</v>
      </c>
      <c r="U24" s="1644">
        <f>'Adj 4.11 Insurance Exp'!I16+'Adj 4.11 Insurance Exp'!I30</f>
        <v>-486253.20245539438</v>
      </c>
      <c r="V24" s="1644">
        <v>0</v>
      </c>
      <c r="W24" s="1644">
        <v>0</v>
      </c>
      <c r="X24" s="1644">
        <f>'Adj 4.14 Reg Comm Expense'!G13</f>
        <v>-453059.91659490671</v>
      </c>
      <c r="Y24" s="1179">
        <v>0</v>
      </c>
      <c r="Z24" s="1168">
        <v>0</v>
      </c>
      <c r="AA24" s="1168">
        <v>0</v>
      </c>
      <c r="AB24" s="1168">
        <v>0</v>
      </c>
      <c r="AC24" s="1168">
        <v>0</v>
      </c>
      <c r="AD24" s="1168">
        <v>0</v>
      </c>
      <c r="AE24" s="1168">
        <v>0</v>
      </c>
      <c r="AF24" s="1168">
        <v>0</v>
      </c>
      <c r="AG24" s="1168">
        <v>0</v>
      </c>
      <c r="AH24" s="1168">
        <v>0</v>
      </c>
      <c r="AI24" s="1168">
        <v>0</v>
      </c>
      <c r="AJ24" s="1168">
        <v>0</v>
      </c>
      <c r="AK24" s="1168">
        <v>0</v>
      </c>
      <c r="AL24" s="1168">
        <v>0</v>
      </c>
      <c r="AM24" s="1168">
        <v>0</v>
      </c>
      <c r="AN24" s="1168">
        <v>0</v>
      </c>
      <c r="AO24" s="1168">
        <v>0</v>
      </c>
      <c r="AP24" s="1168">
        <f>'Adj 8.3 Environ Remediation'!BO12</f>
        <v>0</v>
      </c>
      <c r="AQ24" s="1168">
        <v>0</v>
      </c>
      <c r="AR24" s="1168">
        <v>0</v>
      </c>
      <c r="AS24" s="1168">
        <v>0</v>
      </c>
      <c r="AT24" s="1168">
        <v>0</v>
      </c>
      <c r="AU24" s="1168">
        <v>0</v>
      </c>
      <c r="AV24" s="1168">
        <v>0</v>
      </c>
      <c r="AW24" s="1168">
        <v>0</v>
      </c>
      <c r="AX24" s="1168">
        <v>0</v>
      </c>
      <c r="AY24" s="1168">
        <v>0</v>
      </c>
      <c r="AZ24" s="1872">
        <v>0</v>
      </c>
      <c r="BA24" s="1873">
        <v>0</v>
      </c>
    </row>
    <row r="25" spans="1:60">
      <c r="A25" s="1170">
        <v>18</v>
      </c>
      <c r="B25" s="1180" t="s">
        <v>36</v>
      </c>
      <c r="C25" s="1181">
        <f t="shared" ref="C25:I25" si="12">SUM(C15:C24)</f>
        <v>-28314837.343474232</v>
      </c>
      <c r="D25" s="1182">
        <f t="shared" si="12"/>
        <v>0</v>
      </c>
      <c r="E25" s="1182">
        <f t="shared" si="12"/>
        <v>0</v>
      </c>
      <c r="F25" s="1182">
        <f t="shared" si="12"/>
        <v>0</v>
      </c>
      <c r="G25" s="1182">
        <f t="shared" si="12"/>
        <v>0</v>
      </c>
      <c r="H25" s="1182">
        <f t="shared" si="12"/>
        <v>0</v>
      </c>
      <c r="I25" s="1182">
        <f t="shared" si="12"/>
        <v>0</v>
      </c>
      <c r="J25" s="1182">
        <f t="shared" ref="J25" si="13">SUM(J15:J24)</f>
        <v>0</v>
      </c>
      <c r="K25" s="1182">
        <f t="shared" ref="K25:R25" si="14">SUM(K15:K24)</f>
        <v>0</v>
      </c>
      <c r="L25" s="1182">
        <f t="shared" si="14"/>
        <v>0</v>
      </c>
      <c r="M25" s="1182">
        <f t="shared" si="14"/>
        <v>0</v>
      </c>
      <c r="N25" s="1182">
        <f t="shared" si="14"/>
        <v>-1164344</v>
      </c>
      <c r="O25" s="1182">
        <f t="shared" si="14"/>
        <v>0</v>
      </c>
      <c r="P25" s="1182">
        <f>SUM(P15:P24)</f>
        <v>0</v>
      </c>
      <c r="Q25" s="1182">
        <f t="shared" si="14"/>
        <v>0</v>
      </c>
      <c r="R25" s="1182">
        <f t="shared" si="14"/>
        <v>0</v>
      </c>
      <c r="S25" s="1182">
        <f t="shared" ref="S25:Y25" si="15">SUM(S15:S24)</f>
        <v>0</v>
      </c>
      <c r="T25" s="1183">
        <f t="shared" si="15"/>
        <v>0</v>
      </c>
      <c r="U25" s="1183">
        <f>SUM(U15:U24)</f>
        <v>-486253.20245539438</v>
      </c>
      <c r="V25" s="1183">
        <f t="shared" ref="V25:W25" si="16">SUM(V15:V24)</f>
        <v>0</v>
      </c>
      <c r="W25" s="1183">
        <f t="shared" si="16"/>
        <v>0</v>
      </c>
      <c r="X25" s="1183">
        <f t="shared" ref="X25" si="17">SUM(X15:X24)</f>
        <v>-453059.91659490671</v>
      </c>
      <c r="Y25" s="1183">
        <f t="shared" si="15"/>
        <v>0</v>
      </c>
      <c r="Z25" s="1182">
        <f t="shared" ref="Z25:AC25" si="18">SUM(Z15:Z24)</f>
        <v>-22770791.40086567</v>
      </c>
      <c r="AA25" s="1182">
        <f t="shared" si="18"/>
        <v>0</v>
      </c>
      <c r="AB25" s="1182">
        <f t="shared" si="18"/>
        <v>0</v>
      </c>
      <c r="AC25" s="1182">
        <f t="shared" si="18"/>
        <v>0</v>
      </c>
      <c r="AD25" s="1182">
        <f t="shared" ref="AD25:AY25" si="19">SUM(AD15:AD24)</f>
        <v>0</v>
      </c>
      <c r="AE25" s="1182">
        <f t="shared" si="19"/>
        <v>0</v>
      </c>
      <c r="AF25" s="1182">
        <f t="shared" si="19"/>
        <v>0</v>
      </c>
      <c r="AG25" s="1182">
        <f t="shared" si="19"/>
        <v>0</v>
      </c>
      <c r="AH25" s="1182">
        <f t="shared" si="19"/>
        <v>0</v>
      </c>
      <c r="AI25" s="1182">
        <f t="shared" si="19"/>
        <v>0</v>
      </c>
      <c r="AJ25" s="1182">
        <f t="shared" si="19"/>
        <v>0</v>
      </c>
      <c r="AK25" s="1182">
        <f t="shared" si="19"/>
        <v>0</v>
      </c>
      <c r="AL25" s="1182">
        <f t="shared" si="19"/>
        <v>0</v>
      </c>
      <c r="AM25" s="1182">
        <f t="shared" si="19"/>
        <v>0</v>
      </c>
      <c r="AN25" s="1182">
        <f>SUM(AN15:AN24)</f>
        <v>0</v>
      </c>
      <c r="AO25" s="1182">
        <f t="shared" si="19"/>
        <v>0</v>
      </c>
      <c r="AP25" s="1182">
        <f t="shared" si="19"/>
        <v>0</v>
      </c>
      <c r="AQ25" s="1182">
        <f t="shared" si="19"/>
        <v>0</v>
      </c>
      <c r="AR25" s="1182">
        <f>SUM(AR15:AR24)</f>
        <v>0</v>
      </c>
      <c r="AS25" s="1182">
        <f t="shared" si="19"/>
        <v>0</v>
      </c>
      <c r="AT25" s="1182">
        <f t="shared" si="19"/>
        <v>0</v>
      </c>
      <c r="AU25" s="1182">
        <f t="shared" ref="AU25" si="20">SUM(AU15:AU24)</f>
        <v>0</v>
      </c>
      <c r="AV25" s="1182">
        <f t="shared" si="19"/>
        <v>-15030.297271951815</v>
      </c>
      <c r="AW25" s="1182">
        <f t="shared" ref="AW25" si="21">SUM(AW15:AW24)</f>
        <v>-23470</v>
      </c>
      <c r="AX25" s="1182">
        <f>SUM(AX15:AX24)</f>
        <v>0</v>
      </c>
      <c r="AY25" s="1182">
        <f t="shared" si="19"/>
        <v>-92247</v>
      </c>
      <c r="AZ25" s="1801">
        <f t="shared" ref="AZ25:BA25" si="22">SUM(AZ15:AZ24)</f>
        <v>-506089.35463854618</v>
      </c>
      <c r="BA25" s="1173">
        <f t="shared" si="22"/>
        <v>-2803552.1716477629</v>
      </c>
    </row>
    <row r="26" spans="1:60">
      <c r="B26" s="1176"/>
      <c r="C26" s="1170"/>
      <c r="D26" s="1183"/>
      <c r="E26" s="1183"/>
      <c r="F26" s="1183"/>
      <c r="G26" s="1183"/>
      <c r="H26" s="1183"/>
      <c r="I26" s="1183"/>
      <c r="J26" s="1183"/>
      <c r="K26" s="1183"/>
      <c r="L26" s="1183"/>
      <c r="M26" s="1183"/>
      <c r="N26" s="1183"/>
      <c r="O26" s="1183"/>
      <c r="P26" s="1183"/>
      <c r="Q26" s="1183"/>
      <c r="R26" s="1183"/>
      <c r="S26" s="1183"/>
      <c r="T26" s="1183"/>
      <c r="U26" s="1183"/>
      <c r="V26" s="1183"/>
      <c r="W26" s="1183"/>
      <c r="X26" s="1183"/>
      <c r="Y26" s="1183"/>
      <c r="Z26" s="1183"/>
      <c r="AA26" s="1183"/>
      <c r="AB26" s="1183"/>
      <c r="AC26" s="1170"/>
      <c r="AD26" s="1183"/>
      <c r="AE26" s="1183"/>
      <c r="AF26" s="1183"/>
      <c r="AG26" s="1183"/>
      <c r="AH26" s="1183"/>
      <c r="AI26" s="1183"/>
      <c r="AJ26" s="1183"/>
      <c r="AK26" s="1183"/>
      <c r="AL26" s="1183"/>
      <c r="AM26" s="1183"/>
      <c r="AN26" s="1183"/>
      <c r="AO26" s="1183"/>
      <c r="AP26" s="1183"/>
      <c r="AQ26" s="1183"/>
      <c r="AR26" s="1183"/>
      <c r="AS26" s="1183"/>
      <c r="AT26" s="1183"/>
      <c r="AU26" s="1183"/>
      <c r="AV26" s="1183"/>
      <c r="AW26" s="1183"/>
      <c r="AX26" s="1183"/>
      <c r="AY26" s="1177"/>
    </row>
    <row r="27" spans="1:60">
      <c r="A27" s="1170">
        <v>19</v>
      </c>
      <c r="B27" s="1172" t="s">
        <v>37</v>
      </c>
      <c r="C27" s="1170">
        <f>SUM(D27:BA27)</f>
        <v>-361953.07775915402</v>
      </c>
      <c r="D27" s="1168">
        <v>0</v>
      </c>
      <c r="E27" s="1168">
        <v>0</v>
      </c>
      <c r="F27" s="1168">
        <v>0</v>
      </c>
      <c r="G27" s="1168">
        <v>0</v>
      </c>
      <c r="H27" s="1168">
        <v>0</v>
      </c>
      <c r="I27" s="1168">
        <v>0</v>
      </c>
      <c r="J27" s="1168">
        <v>0</v>
      </c>
      <c r="K27" s="1168">
        <v>0</v>
      </c>
      <c r="L27" s="1168">
        <v>0</v>
      </c>
      <c r="M27" s="1168">
        <v>0</v>
      </c>
      <c r="N27" s="1168">
        <f>'Adj 4.4 AMR Savings'!H22+'Adj 4.4 AMR Savings'!H23</f>
        <v>-62393</v>
      </c>
      <c r="O27" s="1168">
        <v>0</v>
      </c>
      <c r="P27" s="1168">
        <v>0</v>
      </c>
      <c r="Q27" s="1168">
        <v>0</v>
      </c>
      <c r="R27" s="1168">
        <v>0</v>
      </c>
      <c r="S27" s="1168">
        <v>0</v>
      </c>
      <c r="T27" s="1168">
        <v>0</v>
      </c>
      <c r="U27" s="1168">
        <v>0</v>
      </c>
      <c r="V27" s="1168">
        <v>0</v>
      </c>
      <c r="W27" s="1168">
        <v>0</v>
      </c>
      <c r="X27" s="1168">
        <v>0</v>
      </c>
      <c r="Y27" s="1168">
        <v>0</v>
      </c>
      <c r="Z27" s="1168">
        <v>0</v>
      </c>
      <c r="AA27" s="1168">
        <v>0</v>
      </c>
      <c r="AB27" s="1168">
        <v>0</v>
      </c>
      <c r="AC27" s="1168">
        <v>0</v>
      </c>
      <c r="AD27" s="1168">
        <f>'Adj 6.1 Hydro Decomm.'!BO14</f>
        <v>0</v>
      </c>
      <c r="AE27" s="1168">
        <v>0</v>
      </c>
      <c r="AF27" s="1168">
        <v>0</v>
      </c>
      <c r="AG27" s="1168">
        <v>0</v>
      </c>
      <c r="AH27" s="1168">
        <v>0</v>
      </c>
      <c r="AI27" s="1168">
        <v>0</v>
      </c>
      <c r="AJ27" s="1168">
        <v>0</v>
      </c>
      <c r="AK27" s="1168">
        <v>0</v>
      </c>
      <c r="AL27" s="1168">
        <v>0</v>
      </c>
      <c r="AM27" s="1168">
        <v>0</v>
      </c>
      <c r="AN27" s="1168">
        <v>0</v>
      </c>
      <c r="AO27" s="1168">
        <v>0</v>
      </c>
      <c r="AP27" s="1168">
        <v>0</v>
      </c>
      <c r="AQ27" s="1168">
        <v>0</v>
      </c>
      <c r="AR27" s="1168">
        <v>0</v>
      </c>
      <c r="AS27" s="1168">
        <f>'Adj 8.6 Misc. Rate base'!BM46</f>
        <v>0</v>
      </c>
      <c r="AT27" s="1168">
        <v>0</v>
      </c>
      <c r="AU27" s="1168">
        <v>0</v>
      </c>
      <c r="AV27" s="1168">
        <f>'Adj 8.9 Trojan Unrec Plant Adj'!BN9</f>
        <v>0</v>
      </c>
      <c r="AW27" s="1168">
        <f>'Adj 8.9 Trojan Unrec Plant Adj'!BO9</f>
        <v>0</v>
      </c>
      <c r="AX27" s="1168">
        <f>'Adj 8.9 Trojan Unrec Plant Adj'!BO9</f>
        <v>0</v>
      </c>
      <c r="AY27" s="1168">
        <v>0</v>
      </c>
      <c r="AZ27" s="1801">
        <f>'Adj 9.1 Prod Factor'!I27</f>
        <v>-299560.07775915402</v>
      </c>
      <c r="BA27" s="1173">
        <v>0</v>
      </c>
    </row>
    <row r="28" spans="1:60">
      <c r="A28" s="1170">
        <v>20</v>
      </c>
      <c r="B28" s="1172" t="s">
        <v>17</v>
      </c>
      <c r="C28" s="1170">
        <f>SUM(D28:BA28)</f>
        <v>-402431.61348206061</v>
      </c>
      <c r="D28" s="1168">
        <v>0</v>
      </c>
      <c r="E28" s="1168">
        <v>0</v>
      </c>
      <c r="F28" s="1168">
        <v>0</v>
      </c>
      <c r="G28" s="1168">
        <v>0</v>
      </c>
      <c r="H28" s="1168">
        <v>0</v>
      </c>
      <c r="I28" s="1168">
        <v>0</v>
      </c>
      <c r="J28" s="1168">
        <v>0</v>
      </c>
      <c r="K28" s="1168">
        <v>0</v>
      </c>
      <c r="L28" s="1168">
        <v>0</v>
      </c>
      <c r="M28" s="1168">
        <v>0</v>
      </c>
      <c r="N28" s="1168">
        <v>0</v>
      </c>
      <c r="O28" s="1168">
        <v>0</v>
      </c>
      <c r="P28" s="1168">
        <v>0</v>
      </c>
      <c r="Q28" s="1168">
        <v>0</v>
      </c>
      <c r="R28" s="1168">
        <v>0</v>
      </c>
      <c r="S28" s="1168">
        <v>0</v>
      </c>
      <c r="T28" s="1168">
        <v>0</v>
      </c>
      <c r="U28" s="1168">
        <v>0</v>
      </c>
      <c r="V28" s="1168">
        <v>0</v>
      </c>
      <c r="W28" s="1168">
        <v>0</v>
      </c>
      <c r="X28" s="1168">
        <v>0</v>
      </c>
      <c r="Y28" s="1168">
        <v>0</v>
      </c>
      <c r="Z28" s="1168">
        <v>0</v>
      </c>
      <c r="AA28" s="1168">
        <v>0</v>
      </c>
      <c r="AB28" s="1168">
        <v>0</v>
      </c>
      <c r="AC28" s="1168">
        <v>0</v>
      </c>
      <c r="AD28" s="1168">
        <v>0</v>
      </c>
      <c r="AE28" s="1168">
        <v>0</v>
      </c>
      <c r="AF28" s="1168">
        <v>0</v>
      </c>
      <c r="AG28" s="1168">
        <v>0</v>
      </c>
      <c r="AH28" s="1168">
        <v>0</v>
      </c>
      <c r="AI28" s="1168">
        <v>0</v>
      </c>
      <c r="AJ28" s="1168">
        <v>0</v>
      </c>
      <c r="AK28" s="1168">
        <v>0</v>
      </c>
      <c r="AL28" s="1168">
        <v>0</v>
      </c>
      <c r="AM28" s="1168">
        <v>0</v>
      </c>
      <c r="AN28" s="1168">
        <v>0</v>
      </c>
      <c r="AO28" s="1168">
        <v>0</v>
      </c>
      <c r="AP28" s="1168">
        <v>0</v>
      </c>
      <c r="AQ28" s="1168">
        <v>0</v>
      </c>
      <c r="AR28" s="1168">
        <v>0</v>
      </c>
      <c r="AS28" s="1168">
        <v>0</v>
      </c>
      <c r="AT28" s="1168">
        <v>0</v>
      </c>
      <c r="AU28" s="1168">
        <v>0</v>
      </c>
      <c r="AV28" s="1168">
        <f>'Adj 8.7 Powerdale'!I17+'Adj 8.7 Powerdale'!I23</f>
        <v>-402431.61348206061</v>
      </c>
      <c r="AW28" s="1168">
        <v>0</v>
      </c>
      <c r="AX28" s="1168">
        <v>0</v>
      </c>
      <c r="AY28" s="1168">
        <v>0</v>
      </c>
      <c r="AZ28" s="1801">
        <v>0</v>
      </c>
      <c r="BA28" s="1173">
        <v>0</v>
      </c>
    </row>
    <row r="29" spans="1:60">
      <c r="A29" s="1170">
        <v>21</v>
      </c>
      <c r="B29" s="1172" t="s">
        <v>38</v>
      </c>
      <c r="C29" s="1170">
        <f>SUM(D29:AY29)</f>
        <v>1741720.1743899994</v>
      </c>
      <c r="D29" s="1168">
        <v>0</v>
      </c>
      <c r="E29" s="1168">
        <v>0</v>
      </c>
      <c r="F29" s="1168">
        <v>0</v>
      </c>
      <c r="G29" s="1168">
        <v>0</v>
      </c>
      <c r="H29" s="1168">
        <v>0</v>
      </c>
      <c r="I29" s="1168">
        <v>0</v>
      </c>
      <c r="J29" s="1168">
        <v>0</v>
      </c>
      <c r="K29" s="1168">
        <v>0</v>
      </c>
      <c r="L29" s="1168">
        <v>0</v>
      </c>
      <c r="M29" s="1168">
        <v>0</v>
      </c>
      <c r="N29" s="1168">
        <v>0</v>
      </c>
      <c r="O29" s="1168">
        <v>0</v>
      </c>
      <c r="P29" s="1168">
        <v>0</v>
      </c>
      <c r="Q29" s="1168">
        <v>0</v>
      </c>
      <c r="R29" s="1168">
        <v>0</v>
      </c>
      <c r="S29" s="1168">
        <v>0</v>
      </c>
      <c r="T29" s="1168">
        <v>0</v>
      </c>
      <c r="U29" s="1168">
        <v>0</v>
      </c>
      <c r="V29" s="1168">
        <v>0</v>
      </c>
      <c r="W29" s="1168">
        <v>0</v>
      </c>
      <c r="X29" s="1168">
        <v>0</v>
      </c>
      <c r="Y29" s="1168">
        <v>0</v>
      </c>
      <c r="Z29" s="1168">
        <v>0</v>
      </c>
      <c r="AA29" s="1168">
        <v>0</v>
      </c>
      <c r="AB29" s="1168">
        <v>0</v>
      </c>
      <c r="AC29" s="1168">
        <v>0</v>
      </c>
      <c r="AD29" s="1168">
        <v>0</v>
      </c>
      <c r="AE29" s="1168">
        <v>0</v>
      </c>
      <c r="AF29" s="1168">
        <v>0</v>
      </c>
      <c r="AG29" s="1168">
        <v>0</v>
      </c>
      <c r="AH29" s="1168">
        <f>'Adj 7.4 WA Pub Util Tax'!I24</f>
        <v>1741720.1743899994</v>
      </c>
      <c r="AI29" s="1168">
        <v>0</v>
      </c>
      <c r="AJ29" s="1168">
        <v>0</v>
      </c>
      <c r="AK29" s="1168">
        <v>0</v>
      </c>
      <c r="AL29" s="1168">
        <v>0</v>
      </c>
      <c r="AM29" s="1168">
        <v>0</v>
      </c>
      <c r="AN29" s="1168">
        <v>0</v>
      </c>
      <c r="AO29" s="1168">
        <v>0</v>
      </c>
      <c r="AP29" s="1168">
        <v>0</v>
      </c>
      <c r="AQ29" s="1168">
        <v>0</v>
      </c>
      <c r="AR29" s="1168">
        <v>0</v>
      </c>
      <c r="AS29" s="1168">
        <v>0</v>
      </c>
      <c r="AT29" s="1168">
        <v>0</v>
      </c>
      <c r="AU29" s="1168">
        <v>0</v>
      </c>
      <c r="AV29" s="1168">
        <v>0</v>
      </c>
      <c r="AW29" s="1168">
        <v>0</v>
      </c>
      <c r="AX29" s="1168">
        <v>0</v>
      </c>
      <c r="AY29" s="1168">
        <v>0</v>
      </c>
      <c r="AZ29" s="1801">
        <v>0</v>
      </c>
      <c r="BA29" s="1173">
        <v>0</v>
      </c>
    </row>
    <row r="30" spans="1:60" s="1178" customFormat="1">
      <c r="A30" s="1874">
        <v>22</v>
      </c>
      <c r="B30" s="2027" t="s">
        <v>39</v>
      </c>
      <c r="C30" s="1179">
        <f t="shared" ref="C30:I30" si="23">C83</f>
        <v>2792184.3800106887</v>
      </c>
      <c r="D30" s="1179">
        <f t="shared" si="23"/>
        <v>0</v>
      </c>
      <c r="E30" s="1179">
        <f t="shared" si="23"/>
        <v>0</v>
      </c>
      <c r="F30" s="1179">
        <f t="shared" si="23"/>
        <v>11614218</v>
      </c>
      <c r="G30" s="1179">
        <f t="shared" si="23"/>
        <v>0</v>
      </c>
      <c r="H30" s="1179">
        <f t="shared" si="23"/>
        <v>-2748421</v>
      </c>
      <c r="I30" s="1179">
        <f t="shared" si="23"/>
        <v>33443</v>
      </c>
      <c r="J30" s="1728">
        <f t="shared" ref="J30" si="24">J83</f>
        <v>352651</v>
      </c>
      <c r="K30" s="1179">
        <f t="shared" ref="K30:AC30" si="25">K83</f>
        <v>0</v>
      </c>
      <c r="L30" s="1179">
        <f t="shared" si="25"/>
        <v>0</v>
      </c>
      <c r="M30" s="1179">
        <f t="shared" si="25"/>
        <v>0</v>
      </c>
      <c r="N30" s="1179">
        <f t="shared" si="25"/>
        <v>167594</v>
      </c>
      <c r="O30" s="1179">
        <f t="shared" si="25"/>
        <v>0</v>
      </c>
      <c r="P30" s="1179">
        <f t="shared" si="25"/>
        <v>0</v>
      </c>
      <c r="Q30" s="1179">
        <f t="shared" si="25"/>
        <v>0</v>
      </c>
      <c r="R30" s="1179">
        <f t="shared" si="25"/>
        <v>0</v>
      </c>
      <c r="S30" s="1179">
        <f t="shared" ref="S30:Y30" si="26">S83</f>
        <v>0</v>
      </c>
      <c r="T30" s="1179">
        <f t="shared" si="26"/>
        <v>0</v>
      </c>
      <c r="U30" s="1179">
        <f t="shared" si="26"/>
        <v>408536</v>
      </c>
      <c r="V30" s="1644">
        <f t="shared" ref="V30:W30" si="27">V83</f>
        <v>0</v>
      </c>
      <c r="W30" s="1644">
        <f t="shared" si="27"/>
        <v>0</v>
      </c>
      <c r="X30" s="1644">
        <f t="shared" ref="X30" si="28">X83</f>
        <v>158571</v>
      </c>
      <c r="Y30" s="1179">
        <f t="shared" si="26"/>
        <v>0</v>
      </c>
      <c r="Z30" s="1179">
        <f t="shared" si="25"/>
        <v>-5440476</v>
      </c>
      <c r="AA30" s="1179">
        <f t="shared" si="25"/>
        <v>385188</v>
      </c>
      <c r="AB30" s="1179">
        <f t="shared" si="25"/>
        <v>0</v>
      </c>
      <c r="AC30" s="1179">
        <f t="shared" si="25"/>
        <v>0</v>
      </c>
      <c r="AD30" s="1179">
        <f t="shared" ref="AD30:AL30" si="29">AD83</f>
        <v>-932020</v>
      </c>
      <c r="AE30" s="1179">
        <f t="shared" si="29"/>
        <v>22131</v>
      </c>
      <c r="AF30" s="1179">
        <f t="shared" si="29"/>
        <v>-1205929.1565510761</v>
      </c>
      <c r="AG30" s="1179">
        <f t="shared" si="29"/>
        <v>0</v>
      </c>
      <c r="AH30" s="1179">
        <f t="shared" si="29"/>
        <v>-609602</v>
      </c>
      <c r="AI30" s="1179">
        <f t="shared" si="29"/>
        <v>0</v>
      </c>
      <c r="AJ30" s="1179">
        <f t="shared" si="29"/>
        <v>0</v>
      </c>
      <c r="AK30" s="1179">
        <f t="shared" si="29"/>
        <v>0</v>
      </c>
      <c r="AL30" s="1179">
        <f t="shared" si="29"/>
        <v>0</v>
      </c>
      <c r="AM30" s="1179">
        <f t="shared" ref="AM30:AV30" si="30">AM83</f>
        <v>0</v>
      </c>
      <c r="AN30" s="1179">
        <f t="shared" si="30"/>
        <v>0</v>
      </c>
      <c r="AO30" s="1179">
        <f t="shared" si="30"/>
        <v>0</v>
      </c>
      <c r="AP30" s="1179">
        <f t="shared" si="30"/>
        <v>0</v>
      </c>
      <c r="AQ30" s="1179">
        <f t="shared" si="30"/>
        <v>0</v>
      </c>
      <c r="AR30" s="1179">
        <f>AR83</f>
        <v>0</v>
      </c>
      <c r="AS30" s="1179">
        <f t="shared" si="30"/>
        <v>0</v>
      </c>
      <c r="AT30" s="1179">
        <f t="shared" si="30"/>
        <v>0</v>
      </c>
      <c r="AU30" s="1179">
        <f t="shared" ref="AU30" si="31">AU83</f>
        <v>0</v>
      </c>
      <c r="AV30" s="1179">
        <f t="shared" si="30"/>
        <v>480053</v>
      </c>
      <c r="AW30" s="1179">
        <f t="shared" ref="AW30" si="32">AW83</f>
        <v>-1050000</v>
      </c>
      <c r="AX30" s="1179">
        <f>AX83</f>
        <v>0</v>
      </c>
      <c r="AY30" s="1179">
        <f>AY83</f>
        <v>32286</v>
      </c>
      <c r="AZ30" s="1800">
        <f t="shared" ref="AZ30:BA30" si="33">AZ83</f>
        <v>281977</v>
      </c>
      <c r="BA30" s="1178">
        <f t="shared" si="33"/>
        <v>841984.53656176513</v>
      </c>
      <c r="BB30" s="1874"/>
      <c r="BC30" s="1874"/>
      <c r="BD30" s="1874"/>
      <c r="BE30" s="1874"/>
      <c r="BF30" s="1874"/>
      <c r="BG30" s="1874"/>
      <c r="BH30" s="1874"/>
    </row>
    <row r="31" spans="1:60">
      <c r="A31" s="1170">
        <v>23</v>
      </c>
      <c r="B31" s="1172" t="s">
        <v>40</v>
      </c>
      <c r="C31" s="1170">
        <f>SUM(D31:AY31)</f>
        <v>0</v>
      </c>
      <c r="D31" s="1168">
        <f t="shared" ref="D31:I31" si="34">D79</f>
        <v>0</v>
      </c>
      <c r="E31" s="1168">
        <f t="shared" si="34"/>
        <v>0</v>
      </c>
      <c r="F31" s="1168">
        <f t="shared" si="34"/>
        <v>0</v>
      </c>
      <c r="G31" s="1168">
        <f t="shared" si="34"/>
        <v>0</v>
      </c>
      <c r="H31" s="1168">
        <f t="shared" si="34"/>
        <v>0</v>
      </c>
      <c r="I31" s="1168">
        <f t="shared" si="34"/>
        <v>0</v>
      </c>
      <c r="J31" s="1168">
        <f t="shared" ref="J31" si="35">J79</f>
        <v>0</v>
      </c>
      <c r="K31" s="1168">
        <f t="shared" ref="K31:R31" si="36">K79</f>
        <v>0</v>
      </c>
      <c r="L31" s="1168">
        <f t="shared" si="36"/>
        <v>0</v>
      </c>
      <c r="M31" s="1168">
        <f t="shared" si="36"/>
        <v>0</v>
      </c>
      <c r="N31" s="1168">
        <f t="shared" si="36"/>
        <v>0</v>
      </c>
      <c r="O31" s="1168">
        <f t="shared" si="36"/>
        <v>0</v>
      </c>
      <c r="P31" s="1168">
        <f t="shared" si="36"/>
        <v>0</v>
      </c>
      <c r="Q31" s="1168">
        <f t="shared" si="36"/>
        <v>0</v>
      </c>
      <c r="R31" s="1168">
        <f t="shared" si="36"/>
        <v>0</v>
      </c>
      <c r="S31" s="1168">
        <f t="shared" ref="S31:V31" si="37">S79</f>
        <v>0</v>
      </c>
      <c r="T31" s="1168">
        <f t="shared" si="37"/>
        <v>0</v>
      </c>
      <c r="U31" s="1168">
        <f t="shared" si="37"/>
        <v>0</v>
      </c>
      <c r="V31" s="1168">
        <f t="shared" si="37"/>
        <v>0</v>
      </c>
      <c r="W31" s="1168">
        <f t="shared" ref="W31" si="38">W79</f>
        <v>0</v>
      </c>
      <c r="X31" s="1168">
        <f t="shared" ref="X31" si="39">X79</f>
        <v>0</v>
      </c>
      <c r="Y31" s="1168">
        <v>0</v>
      </c>
      <c r="Z31" s="1168">
        <f t="shared" ref="Z31:AC31" si="40">Z79</f>
        <v>0</v>
      </c>
      <c r="AA31" s="1168">
        <f t="shared" si="40"/>
        <v>0</v>
      </c>
      <c r="AB31" s="1168">
        <f t="shared" si="40"/>
        <v>0</v>
      </c>
      <c r="AC31" s="1168">
        <f t="shared" si="40"/>
        <v>0</v>
      </c>
      <c r="AD31" s="1168">
        <f t="shared" ref="AD31:AL31" si="41">AD79</f>
        <v>0</v>
      </c>
      <c r="AE31" s="1168">
        <f t="shared" si="41"/>
        <v>0</v>
      </c>
      <c r="AF31" s="1168">
        <f t="shared" si="41"/>
        <v>0</v>
      </c>
      <c r="AG31" s="1168">
        <f t="shared" si="41"/>
        <v>0</v>
      </c>
      <c r="AH31" s="1168">
        <f t="shared" si="41"/>
        <v>0</v>
      </c>
      <c r="AI31" s="1168">
        <f t="shared" si="41"/>
        <v>0</v>
      </c>
      <c r="AJ31" s="1168">
        <f t="shared" si="41"/>
        <v>0</v>
      </c>
      <c r="AK31" s="1168">
        <f t="shared" si="41"/>
        <v>0</v>
      </c>
      <c r="AL31" s="1168">
        <f t="shared" si="41"/>
        <v>0</v>
      </c>
      <c r="AM31" s="1168">
        <f t="shared" ref="AM31:AY31" si="42">AM79</f>
        <v>0</v>
      </c>
      <c r="AN31" s="1168">
        <f>AN79</f>
        <v>0</v>
      </c>
      <c r="AO31" s="1168">
        <f t="shared" si="42"/>
        <v>0</v>
      </c>
      <c r="AP31" s="1168">
        <f t="shared" si="42"/>
        <v>0</v>
      </c>
      <c r="AQ31" s="1168">
        <f t="shared" si="42"/>
        <v>0</v>
      </c>
      <c r="AR31" s="1168">
        <f>AR79</f>
        <v>0</v>
      </c>
      <c r="AS31" s="1168">
        <f t="shared" si="42"/>
        <v>0</v>
      </c>
      <c r="AT31" s="1168">
        <f t="shared" si="42"/>
        <v>0</v>
      </c>
      <c r="AU31" s="1168">
        <f t="shared" ref="AU31" si="43">AU79</f>
        <v>0</v>
      </c>
      <c r="AV31" s="1168">
        <f t="shared" si="42"/>
        <v>0</v>
      </c>
      <c r="AW31" s="1168">
        <f t="shared" si="42"/>
        <v>0</v>
      </c>
      <c r="AX31" s="1168">
        <f>AX79</f>
        <v>0</v>
      </c>
      <c r="AY31" s="1168">
        <f t="shared" si="42"/>
        <v>0</v>
      </c>
      <c r="AZ31" s="1801">
        <f t="shared" ref="AZ31:BA31" si="44">AZ79</f>
        <v>0</v>
      </c>
      <c r="BA31" s="1173">
        <f t="shared" si="44"/>
        <v>0</v>
      </c>
    </row>
    <row r="32" spans="1:60" s="1170" customFormat="1">
      <c r="A32" s="1170">
        <v>24</v>
      </c>
      <c r="B32" s="1172" t="s">
        <v>41</v>
      </c>
      <c r="C32" s="1170">
        <f>SUM(D32:BA32)</f>
        <v>1360416.8763626271</v>
      </c>
      <c r="D32" s="1168">
        <v>0</v>
      </c>
      <c r="E32" s="1168">
        <f>'Adj 3.2 Rev Normalizing'!BO24+'Adj 3.2 Rev Normalizing'!BO30+'Adj 3.2 Rev Normalizing'!BO31</f>
        <v>0</v>
      </c>
      <c r="F32" s="1168">
        <v>0</v>
      </c>
      <c r="G32" s="1168">
        <v>0</v>
      </c>
      <c r="H32" s="1168">
        <v>0</v>
      </c>
      <c r="I32" s="1168">
        <v>0</v>
      </c>
      <c r="J32" s="1168">
        <v>0</v>
      </c>
      <c r="K32" s="1168">
        <v>0</v>
      </c>
      <c r="L32" s="1168">
        <v>0</v>
      </c>
      <c r="M32" s="1168">
        <v>0</v>
      </c>
      <c r="N32" s="1168">
        <f>'Adj 4.4 AMR Savings'!H29</f>
        <v>283835</v>
      </c>
      <c r="O32" s="1168">
        <v>0</v>
      </c>
      <c r="P32" s="1168">
        <v>0</v>
      </c>
      <c r="Q32" s="1168">
        <v>0</v>
      </c>
      <c r="R32" s="1168">
        <f>'Adj 4.8 Inverted Rates Adv'!I20+'Adj 4.8 Inverted Rates Adv'!I24</f>
        <v>0</v>
      </c>
      <c r="S32" s="1168">
        <f>'Adj 4.8 Inverted Rates Adv'!J20+'Adj 4.8 Inverted Rates Adv'!J24</f>
        <v>0</v>
      </c>
      <c r="T32" s="1168">
        <f>'Adj 4.8 Inverted Rates Adv'!K20+'Adj 4.8 Inverted Rates Adv'!K24</f>
        <v>0</v>
      </c>
      <c r="U32" s="1168">
        <f>'Adj 4.8 Inverted Rates Adv'!L20+'Adj 4.8 Inverted Rates Adv'!L24</f>
        <v>0</v>
      </c>
      <c r="V32" s="1168">
        <f>'Adj 4.8 Inverted Rates Adv'!M20+'Adj 4.8 Inverted Rates Adv'!M24</f>
        <v>0</v>
      </c>
      <c r="W32" s="1168">
        <f>'Adj 4.8 Inverted Rates Adv'!N20+'Adj 4.8 Inverted Rates Adv'!N24</f>
        <v>0</v>
      </c>
      <c r="X32" s="1168">
        <f>'Adj 4.8 Inverted Rates Adv'!O20+'Adj 4.8 Inverted Rates Adv'!O24</f>
        <v>0</v>
      </c>
      <c r="Y32" s="1168">
        <v>0</v>
      </c>
      <c r="Z32" s="1168">
        <v>0</v>
      </c>
      <c r="AA32" s="1168">
        <v>0</v>
      </c>
      <c r="AB32" s="1168">
        <v>0</v>
      </c>
      <c r="AC32" s="1168">
        <v>0</v>
      </c>
      <c r="AD32" s="1168">
        <f>'Adj 6.1 Hydro Decomm.'!I20</f>
        <v>1010602.8659636988</v>
      </c>
      <c r="AE32" s="1168">
        <v>0</v>
      </c>
      <c r="AF32" s="1168">
        <f>'Adj 7.2 Renewable Tax Credit'!I15+'Adj 7.2 Renewable Tax Credit'!I16</f>
        <v>419162.75841324474</v>
      </c>
      <c r="AG32" s="1168">
        <v>0</v>
      </c>
      <c r="AH32" s="1168">
        <v>0</v>
      </c>
      <c r="AI32" s="1168">
        <v>0</v>
      </c>
      <c r="AJ32" s="1168">
        <v>0</v>
      </c>
      <c r="AK32" s="1168">
        <v>0</v>
      </c>
      <c r="AL32" s="1168">
        <v>0</v>
      </c>
      <c r="AM32" s="1168">
        <v>0</v>
      </c>
      <c r="AN32" s="1168">
        <v>0</v>
      </c>
      <c r="AO32" s="1168">
        <v>0</v>
      </c>
      <c r="AP32" s="1168">
        <f>'Adj 8.3 Environ Remediation'!BO26</f>
        <v>0</v>
      </c>
      <c r="AQ32" s="1168">
        <v>0</v>
      </c>
      <c r="AR32" s="1168">
        <v>0</v>
      </c>
      <c r="AS32" s="1168">
        <v>0</v>
      </c>
      <c r="AT32" s="1168">
        <v>0</v>
      </c>
      <c r="AU32" s="1168">
        <v>0</v>
      </c>
      <c r="AV32" s="1168">
        <f>'Adj 8.7 Powerdale'!I38+'Adj 8.7 Powerdale'!I33+'Adj 8.7 Powerdale'!I29</f>
        <v>-362096.74801431649</v>
      </c>
      <c r="AW32" s="1168">
        <f>'Adj 8.8 Reg Asset Amort '!I20+'Adj 8.8 Reg Asset Amort '!I24</f>
        <v>8913</v>
      </c>
      <c r="AX32" s="1168">
        <v>0</v>
      </c>
      <c r="AY32" s="1168">
        <v>0</v>
      </c>
      <c r="AZ32" s="1175">
        <v>0</v>
      </c>
      <c r="BA32" s="1170">
        <v>0</v>
      </c>
      <c r="BB32" s="1170">
        <f>SUM(D32:BA32)</f>
        <v>1360416.8763626271</v>
      </c>
    </row>
    <row r="33" spans="1:53">
      <c r="A33" s="1170">
        <v>25</v>
      </c>
      <c r="B33" s="1172" t="s">
        <v>42</v>
      </c>
      <c r="C33" s="1170">
        <f t="shared" ref="C33:C34" si="45">SUM(D33:BA33)</f>
        <v>0</v>
      </c>
      <c r="D33" s="1168">
        <v>0</v>
      </c>
      <c r="E33" s="1168">
        <v>0</v>
      </c>
      <c r="F33" s="1168">
        <v>0</v>
      </c>
      <c r="G33" s="1168">
        <v>0</v>
      </c>
      <c r="H33" s="1168">
        <v>0</v>
      </c>
      <c r="I33" s="1168">
        <v>0</v>
      </c>
      <c r="J33" s="1168">
        <v>0</v>
      </c>
      <c r="K33" s="1168">
        <v>0</v>
      </c>
      <c r="L33" s="1168">
        <v>0</v>
      </c>
      <c r="M33" s="1168">
        <v>0</v>
      </c>
      <c r="N33" s="1168">
        <v>0</v>
      </c>
      <c r="O33" s="1168">
        <v>0</v>
      </c>
      <c r="P33" s="1168">
        <v>0</v>
      </c>
      <c r="Q33" s="1168">
        <v>0</v>
      </c>
      <c r="R33" s="1168">
        <v>0</v>
      </c>
      <c r="S33" s="1168">
        <v>0</v>
      </c>
      <c r="T33" s="1168">
        <v>0</v>
      </c>
      <c r="U33" s="1168">
        <v>0</v>
      </c>
      <c r="V33" s="1168">
        <v>0</v>
      </c>
      <c r="W33" s="1168">
        <v>0</v>
      </c>
      <c r="X33" s="1168">
        <v>0</v>
      </c>
      <c r="Y33" s="1168">
        <v>0</v>
      </c>
      <c r="Z33" s="1168">
        <v>0</v>
      </c>
      <c r="AA33" s="1168">
        <v>0</v>
      </c>
      <c r="AB33" s="1168">
        <v>0</v>
      </c>
      <c r="AC33" s="1168">
        <v>0</v>
      </c>
      <c r="AD33" s="1168">
        <v>0</v>
      </c>
      <c r="AE33" s="1168">
        <v>0</v>
      </c>
      <c r="AF33" s="1168">
        <v>0</v>
      </c>
      <c r="AG33" s="1168">
        <v>0</v>
      </c>
      <c r="AH33" s="1168">
        <v>0</v>
      </c>
      <c r="AI33" s="1168">
        <v>0</v>
      </c>
      <c r="AJ33" s="1168">
        <v>0</v>
      </c>
      <c r="AK33" s="1168">
        <v>0</v>
      </c>
      <c r="AL33" s="1168">
        <v>0</v>
      </c>
      <c r="AM33" s="1168">
        <v>0</v>
      </c>
      <c r="AN33" s="1168">
        <v>0</v>
      </c>
      <c r="AO33" s="1168">
        <v>0</v>
      </c>
      <c r="AP33" s="1168">
        <v>0</v>
      </c>
      <c r="AQ33" s="1168">
        <v>0</v>
      </c>
      <c r="AR33" s="1168">
        <v>0</v>
      </c>
      <c r="AS33" s="1168">
        <v>0</v>
      </c>
      <c r="AT33" s="1168">
        <v>0</v>
      </c>
      <c r="AU33" s="1168">
        <v>0</v>
      </c>
      <c r="AV33" s="1168">
        <v>0</v>
      </c>
      <c r="AW33" s="1168">
        <v>0</v>
      </c>
      <c r="AX33" s="1168">
        <v>0</v>
      </c>
      <c r="AY33" s="1168">
        <v>0</v>
      </c>
      <c r="AZ33" s="1801">
        <v>0</v>
      </c>
      <c r="BA33" s="1173">
        <v>0</v>
      </c>
    </row>
    <row r="34" spans="1:53">
      <c r="A34" s="1170">
        <v>26</v>
      </c>
      <c r="B34" s="1172" t="s">
        <v>43</v>
      </c>
      <c r="C34" s="1170">
        <f t="shared" si="45"/>
        <v>15951.581451000529</v>
      </c>
      <c r="D34" s="1168">
        <v>0</v>
      </c>
      <c r="E34" s="1168">
        <v>0</v>
      </c>
      <c r="F34" s="1168">
        <v>0</v>
      </c>
      <c r="G34" s="1168">
        <v>0</v>
      </c>
      <c r="H34" s="1168">
        <v>0</v>
      </c>
      <c r="I34" s="1168">
        <v>0</v>
      </c>
      <c r="J34" s="1168">
        <v>0</v>
      </c>
      <c r="K34" s="1168">
        <v>0</v>
      </c>
      <c r="L34" s="1168">
        <v>0</v>
      </c>
      <c r="M34" s="1168">
        <v>0</v>
      </c>
      <c r="N34" s="1168">
        <v>0</v>
      </c>
      <c r="O34" s="1168">
        <v>0</v>
      </c>
      <c r="P34" s="1168">
        <v>0</v>
      </c>
      <c r="Q34" s="1168">
        <v>0</v>
      </c>
      <c r="R34" s="1168">
        <v>0</v>
      </c>
      <c r="S34" s="1168">
        <v>0</v>
      </c>
      <c r="T34" s="1168">
        <v>0</v>
      </c>
      <c r="U34" s="1168">
        <v>0</v>
      </c>
      <c r="V34" s="1168">
        <v>0</v>
      </c>
      <c r="W34" s="1168">
        <v>0</v>
      </c>
      <c r="X34" s="1168">
        <v>0</v>
      </c>
      <c r="Y34" s="1168">
        <v>0</v>
      </c>
      <c r="Z34" s="1168">
        <v>0</v>
      </c>
      <c r="AA34" s="1168">
        <v>0</v>
      </c>
      <c r="AB34" s="1168">
        <v>0</v>
      </c>
      <c r="AC34" s="1168">
        <v>0</v>
      </c>
      <c r="AD34" s="1168">
        <v>0</v>
      </c>
      <c r="AE34" s="1168">
        <v>0</v>
      </c>
      <c r="AF34" s="1168">
        <v>0</v>
      </c>
      <c r="AG34" s="1168">
        <v>0</v>
      </c>
      <c r="AH34" s="1168">
        <v>0</v>
      </c>
      <c r="AI34" s="1168">
        <v>0</v>
      </c>
      <c r="AJ34" s="1168">
        <v>0</v>
      </c>
      <c r="AK34" s="1168">
        <v>0</v>
      </c>
      <c r="AL34" s="1168">
        <v>0</v>
      </c>
      <c r="AM34" s="1168">
        <v>0</v>
      </c>
      <c r="AN34" s="1168">
        <v>0</v>
      </c>
      <c r="AO34" s="1168">
        <v>0</v>
      </c>
      <c r="AP34" s="1168">
        <v>0</v>
      </c>
      <c r="AQ34" s="1168">
        <v>0</v>
      </c>
      <c r="AR34" s="1168">
        <v>0</v>
      </c>
      <c r="AS34" s="1168">
        <v>0</v>
      </c>
      <c r="AT34" s="1168">
        <v>0</v>
      </c>
      <c r="AU34" s="1168">
        <v>0</v>
      </c>
      <c r="AV34" s="1168">
        <v>0</v>
      </c>
      <c r="AW34" s="1168">
        <v>0</v>
      </c>
      <c r="AX34" s="1168">
        <v>0</v>
      </c>
      <c r="AY34" s="1168">
        <f>'Adj 8.10 Condit Removal  '!BI37</f>
        <v>0</v>
      </c>
      <c r="AZ34" s="1801">
        <f>'Adj 8.10 Condit Removal  '!BJ37</f>
        <v>0</v>
      </c>
      <c r="BA34" s="1173">
        <f>'Adj 9.1.1 Prod Factor (cont)'!I28</f>
        <v>15951.581451000529</v>
      </c>
    </row>
    <row r="35" spans="1:53">
      <c r="A35" s="1170">
        <v>27</v>
      </c>
      <c r="B35" s="1176" t="s">
        <v>44</v>
      </c>
      <c r="C35" s="1184">
        <f t="shared" ref="C35:I35" si="46">SUM(C25:C34)</f>
        <v>-23168949.022501137</v>
      </c>
      <c r="D35" s="1169">
        <f t="shared" si="46"/>
        <v>0</v>
      </c>
      <c r="E35" s="1169">
        <f t="shared" si="46"/>
        <v>0</v>
      </c>
      <c r="F35" s="1169">
        <f t="shared" si="46"/>
        <v>11614218</v>
      </c>
      <c r="G35" s="1169">
        <f t="shared" si="46"/>
        <v>0</v>
      </c>
      <c r="H35" s="1169">
        <f t="shared" si="46"/>
        <v>-2748421</v>
      </c>
      <c r="I35" s="1169">
        <f t="shared" si="46"/>
        <v>33443</v>
      </c>
      <c r="J35" s="1169">
        <f t="shared" ref="J35" si="47">SUM(J25:J34)</f>
        <v>352651</v>
      </c>
      <c r="K35" s="1169">
        <f t="shared" ref="K35:AC35" si="48">SUM(K25:K34)</f>
        <v>0</v>
      </c>
      <c r="L35" s="1169">
        <f t="shared" si="48"/>
        <v>0</v>
      </c>
      <c r="M35" s="1169">
        <f t="shared" si="48"/>
        <v>0</v>
      </c>
      <c r="N35" s="1169">
        <f t="shared" si="48"/>
        <v>-775308</v>
      </c>
      <c r="O35" s="1169">
        <f t="shared" si="48"/>
        <v>0</v>
      </c>
      <c r="P35" s="1169">
        <f t="shared" si="48"/>
        <v>0</v>
      </c>
      <c r="Q35" s="1169">
        <f t="shared" si="48"/>
        <v>0</v>
      </c>
      <c r="R35" s="1169">
        <f t="shared" si="48"/>
        <v>0</v>
      </c>
      <c r="S35" s="1169">
        <f t="shared" ref="S35:U35" si="49">SUM(S25:S34)</f>
        <v>0</v>
      </c>
      <c r="T35" s="1169">
        <f t="shared" si="49"/>
        <v>0</v>
      </c>
      <c r="U35" s="1169">
        <f t="shared" si="49"/>
        <v>-77717.202455394377</v>
      </c>
      <c r="V35" s="1169">
        <f t="shared" ref="V35:W35" si="50">SUM(V25:V34)</f>
        <v>0</v>
      </c>
      <c r="W35" s="1169">
        <f t="shared" si="50"/>
        <v>0</v>
      </c>
      <c r="X35" s="1169">
        <f t="shared" ref="X35" si="51">SUM(X25:X34)</f>
        <v>-294488.91659490671</v>
      </c>
      <c r="Y35" s="1169">
        <f t="shared" si="48"/>
        <v>0</v>
      </c>
      <c r="Z35" s="1169">
        <f t="shared" si="48"/>
        <v>-28211267.40086567</v>
      </c>
      <c r="AA35" s="1169">
        <f t="shared" si="48"/>
        <v>385188</v>
      </c>
      <c r="AB35" s="1169">
        <f t="shared" si="48"/>
        <v>0</v>
      </c>
      <c r="AC35" s="1169">
        <f t="shared" si="48"/>
        <v>0</v>
      </c>
      <c r="AD35" s="1169">
        <f t="shared" ref="AD35:AY35" si="52">SUM(AD25:AD34)</f>
        <v>78582.86596369883</v>
      </c>
      <c r="AE35" s="1169">
        <f t="shared" si="52"/>
        <v>22131</v>
      </c>
      <c r="AF35" s="1169">
        <f t="shared" si="52"/>
        <v>-786766.39813783136</v>
      </c>
      <c r="AG35" s="1169">
        <f t="shared" si="52"/>
        <v>0</v>
      </c>
      <c r="AH35" s="1169">
        <f t="shared" si="52"/>
        <v>1132118.1743899994</v>
      </c>
      <c r="AI35" s="1169">
        <f t="shared" si="52"/>
        <v>0</v>
      </c>
      <c r="AJ35" s="1169">
        <f t="shared" si="52"/>
        <v>0</v>
      </c>
      <c r="AK35" s="1169">
        <f t="shared" si="52"/>
        <v>0</v>
      </c>
      <c r="AL35" s="1169">
        <f t="shared" si="52"/>
        <v>0</v>
      </c>
      <c r="AM35" s="1169">
        <f t="shared" si="52"/>
        <v>0</v>
      </c>
      <c r="AN35" s="1169">
        <f>SUM(AN25:AN34)</f>
        <v>0</v>
      </c>
      <c r="AO35" s="1169">
        <f t="shared" si="52"/>
        <v>0</v>
      </c>
      <c r="AP35" s="1169">
        <f t="shared" si="52"/>
        <v>0</v>
      </c>
      <c r="AQ35" s="1169">
        <f t="shared" si="52"/>
        <v>0</v>
      </c>
      <c r="AR35" s="1169">
        <f>SUM(AR25:AR34)</f>
        <v>0</v>
      </c>
      <c r="AS35" s="1169">
        <f t="shared" si="52"/>
        <v>0</v>
      </c>
      <c r="AT35" s="1169">
        <f t="shared" si="52"/>
        <v>0</v>
      </c>
      <c r="AU35" s="1169">
        <f t="shared" ref="AU35" si="53">SUM(AU25:AU34)</f>
        <v>0</v>
      </c>
      <c r="AV35" s="1169">
        <f t="shared" si="52"/>
        <v>-299505.6587683289</v>
      </c>
      <c r="AW35" s="1169">
        <f t="shared" ref="AW35" si="54">SUM(AW25:AW34)</f>
        <v>-1064557</v>
      </c>
      <c r="AX35" s="1169">
        <f>SUM(AX25:AX34)</f>
        <v>0</v>
      </c>
      <c r="AY35" s="1169">
        <f t="shared" si="52"/>
        <v>-59961</v>
      </c>
      <c r="AZ35" s="1870">
        <f t="shared" ref="AZ35:BA35" si="55">SUM(AZ25:AZ34)</f>
        <v>-523672.43239770015</v>
      </c>
      <c r="BA35" s="1871">
        <f t="shared" si="55"/>
        <v>-1945616.053634997</v>
      </c>
    </row>
    <row r="36" spans="1:53">
      <c r="A36" s="1170">
        <v>28</v>
      </c>
      <c r="B36" s="1172"/>
      <c r="C36" s="1170"/>
      <c r="D36" s="1168"/>
      <c r="E36" s="1168"/>
      <c r="F36" s="1168"/>
      <c r="G36" s="1168"/>
      <c r="H36" s="1168"/>
      <c r="I36" s="1168"/>
      <c r="J36" s="1168"/>
      <c r="K36" s="1168"/>
      <c r="L36" s="1168"/>
      <c r="M36" s="1168"/>
      <c r="N36" s="1168"/>
      <c r="O36" s="1168"/>
      <c r="P36" s="1168"/>
      <c r="Q36" s="1168"/>
      <c r="R36" s="1168"/>
      <c r="S36" s="1168"/>
      <c r="T36" s="1168"/>
      <c r="U36" s="1168"/>
      <c r="V36" s="1168"/>
      <c r="W36" s="1168"/>
      <c r="X36" s="1168"/>
      <c r="Y36" s="1168"/>
      <c r="Z36" s="1168"/>
      <c r="AA36" s="1168"/>
      <c r="AB36" s="1168"/>
      <c r="AC36" s="1168"/>
      <c r="AD36" s="1168"/>
      <c r="AE36" s="1168"/>
      <c r="AF36" s="1168"/>
      <c r="AG36" s="1168"/>
      <c r="AH36" s="1168"/>
      <c r="AI36" s="1168"/>
      <c r="AJ36" s="1168"/>
      <c r="AK36" s="1168"/>
      <c r="AL36" s="1168"/>
      <c r="AM36" s="1168"/>
      <c r="AN36" s="1168"/>
      <c r="AO36" s="1168"/>
      <c r="AP36" s="1168"/>
      <c r="AQ36" s="1168"/>
      <c r="AR36" s="1168"/>
      <c r="AS36" s="1168"/>
      <c r="AT36" s="1168"/>
      <c r="AU36" s="1168"/>
      <c r="AV36" s="1168"/>
      <c r="AW36" s="1168"/>
      <c r="AX36" s="1168"/>
      <c r="AY36" s="1168"/>
    </row>
    <row r="37" spans="1:53" ht="19.5" thickBot="1">
      <c r="A37" s="1170">
        <v>29</v>
      </c>
      <c r="B37" s="1185" t="s">
        <v>128</v>
      </c>
      <c r="C37" s="1186">
        <f t="shared" ref="C37:I37" si="56">C12-C35</f>
        <v>8720020.2999925762</v>
      </c>
      <c r="D37" s="1187">
        <f t="shared" si="56"/>
        <v>0</v>
      </c>
      <c r="E37" s="1187">
        <f t="shared" si="56"/>
        <v>0</v>
      </c>
      <c r="F37" s="1187">
        <f t="shared" si="56"/>
        <v>21569261</v>
      </c>
      <c r="G37" s="1187">
        <f t="shared" si="56"/>
        <v>0</v>
      </c>
      <c r="H37" s="1187">
        <f t="shared" si="56"/>
        <v>-5104209.7026652265</v>
      </c>
      <c r="I37" s="1187">
        <f t="shared" si="56"/>
        <v>62109</v>
      </c>
      <c r="J37" s="2115">
        <f t="shared" ref="J37" si="57">J12-J35</f>
        <v>654922.56818373175</v>
      </c>
      <c r="K37" s="1187">
        <f t="shared" ref="K37:AC37" si="58">K12-K35</f>
        <v>0</v>
      </c>
      <c r="L37" s="1187">
        <f t="shared" si="58"/>
        <v>0</v>
      </c>
      <c r="M37" s="1187">
        <f t="shared" si="58"/>
        <v>0</v>
      </c>
      <c r="N37" s="1187">
        <f t="shared" si="58"/>
        <v>775308</v>
      </c>
      <c r="O37" s="1187">
        <f t="shared" si="58"/>
        <v>0</v>
      </c>
      <c r="P37" s="1187">
        <f t="shared" si="58"/>
        <v>0</v>
      </c>
      <c r="Q37" s="1187">
        <f t="shared" si="58"/>
        <v>0</v>
      </c>
      <c r="R37" s="1187">
        <f t="shared" si="58"/>
        <v>0</v>
      </c>
      <c r="S37" s="1187">
        <f t="shared" ref="S37:U37" si="59">S12-S35</f>
        <v>0</v>
      </c>
      <c r="T37" s="1187">
        <f t="shared" si="59"/>
        <v>0</v>
      </c>
      <c r="U37" s="1187">
        <f t="shared" si="59"/>
        <v>77717.202455394377</v>
      </c>
      <c r="V37" s="1187">
        <f t="shared" ref="V37:W37" si="60">V12-V35</f>
        <v>0</v>
      </c>
      <c r="W37" s="1187">
        <f t="shared" si="60"/>
        <v>0</v>
      </c>
      <c r="X37" s="1187">
        <f t="shared" ref="X37" si="61">X12-X35</f>
        <v>294488.91659490671</v>
      </c>
      <c r="Y37" s="1187">
        <f t="shared" si="58"/>
        <v>0</v>
      </c>
      <c r="Z37" s="1187">
        <f t="shared" si="58"/>
        <v>-10103740.404211689</v>
      </c>
      <c r="AA37" s="1187">
        <f t="shared" si="58"/>
        <v>715348.53439776273</v>
      </c>
      <c r="AB37" s="1187">
        <f t="shared" si="58"/>
        <v>0</v>
      </c>
      <c r="AC37" s="1187">
        <f t="shared" si="58"/>
        <v>0</v>
      </c>
      <c r="AD37" s="1187">
        <f t="shared" ref="AD37:AY37" si="62">AD12-AD35</f>
        <v>-78582.86596369883</v>
      </c>
      <c r="AE37" s="1187">
        <f t="shared" si="62"/>
        <v>-22131</v>
      </c>
      <c r="AF37" s="1187">
        <f t="shared" si="62"/>
        <v>786766.39813783136</v>
      </c>
      <c r="AG37" s="1187">
        <f t="shared" si="62"/>
        <v>0</v>
      </c>
      <c r="AH37" s="1187">
        <f t="shared" si="62"/>
        <v>-1132118.1743899994</v>
      </c>
      <c r="AI37" s="1187">
        <f t="shared" si="62"/>
        <v>0</v>
      </c>
      <c r="AJ37" s="1187">
        <f t="shared" si="62"/>
        <v>0</v>
      </c>
      <c r="AK37" s="1187">
        <f t="shared" si="62"/>
        <v>0</v>
      </c>
      <c r="AL37" s="1187">
        <f t="shared" si="62"/>
        <v>0</v>
      </c>
      <c r="AM37" s="1187">
        <f t="shared" si="62"/>
        <v>0</v>
      </c>
      <c r="AN37" s="1187">
        <f>AN12-AN35</f>
        <v>0</v>
      </c>
      <c r="AO37" s="1187">
        <f t="shared" si="62"/>
        <v>0</v>
      </c>
      <c r="AP37" s="1187">
        <f t="shared" si="62"/>
        <v>0</v>
      </c>
      <c r="AQ37" s="1187">
        <f t="shared" si="62"/>
        <v>0</v>
      </c>
      <c r="AR37" s="1187">
        <f>AR12-AR35</f>
        <v>0</v>
      </c>
      <c r="AS37" s="1187">
        <f t="shared" si="62"/>
        <v>0</v>
      </c>
      <c r="AT37" s="1187">
        <f t="shared" si="62"/>
        <v>0</v>
      </c>
      <c r="AU37" s="1187">
        <f t="shared" ref="AU37" si="63">AU12-AU35</f>
        <v>0</v>
      </c>
      <c r="AV37" s="1187">
        <f t="shared" si="62"/>
        <v>299505.6587683289</v>
      </c>
      <c r="AW37" s="1187">
        <f t="shared" ref="AW37" si="64">AW12-AW35</f>
        <v>-1935443</v>
      </c>
      <c r="AX37" s="1187">
        <f>AX12-AX35</f>
        <v>0</v>
      </c>
      <c r="AY37" s="1187">
        <f t="shared" si="62"/>
        <v>59961</v>
      </c>
      <c r="AZ37" s="1875">
        <f t="shared" ref="AZ37:BA37" si="65">AZ12-AZ35</f>
        <v>523672.43239770015</v>
      </c>
      <c r="BA37" s="1876">
        <f t="shared" si="65"/>
        <v>1277184.7362875284</v>
      </c>
    </row>
    <row r="38" spans="1:53" ht="19.5" thickTop="1">
      <c r="A38" s="1170">
        <v>30</v>
      </c>
      <c r="B38" s="1172"/>
      <c r="C38" s="1170"/>
      <c r="D38" s="1168"/>
      <c r="E38" s="1168"/>
      <c r="F38" s="1168"/>
      <c r="G38" s="1168"/>
      <c r="H38" s="1168"/>
      <c r="I38" s="1168"/>
      <c r="J38" s="1168"/>
      <c r="K38" s="1168"/>
      <c r="L38" s="1168"/>
      <c r="M38" s="1168"/>
      <c r="N38" s="1168"/>
      <c r="O38" s="1168"/>
      <c r="P38" s="1168"/>
      <c r="Q38" s="1168"/>
      <c r="R38" s="1168"/>
      <c r="S38" s="1168"/>
      <c r="T38" s="1168"/>
      <c r="U38" s="1168"/>
      <c r="V38" s="1168"/>
      <c r="W38" s="1168"/>
      <c r="X38" s="1168"/>
      <c r="Y38" s="1168"/>
      <c r="Z38" s="1168"/>
      <c r="AA38" s="1168"/>
      <c r="AB38" s="1168"/>
      <c r="AC38" s="1168"/>
      <c r="AD38" s="1168"/>
      <c r="AE38" s="1168"/>
      <c r="AF38" s="1168"/>
      <c r="AG38" s="1168"/>
      <c r="AH38" s="1168"/>
      <c r="AI38" s="1168"/>
      <c r="AJ38" s="1168"/>
      <c r="AK38" s="1168"/>
      <c r="AL38" s="1168"/>
      <c r="AM38" s="1168"/>
      <c r="AN38" s="1168"/>
      <c r="AO38" s="1168"/>
      <c r="AP38" s="1168"/>
      <c r="AQ38" s="1168"/>
      <c r="AR38" s="1168"/>
      <c r="AS38" s="1168"/>
      <c r="AT38" s="1168"/>
      <c r="AU38" s="1168"/>
      <c r="AV38" s="1168"/>
      <c r="AW38" s="1168"/>
      <c r="AX38" s="1168"/>
      <c r="AY38" s="1168"/>
    </row>
    <row r="39" spans="1:53">
      <c r="A39" s="1170">
        <v>31</v>
      </c>
      <c r="B39" s="1176" t="s">
        <v>46</v>
      </c>
      <c r="C39" s="1170"/>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c r="AA39" s="1168"/>
      <c r="AB39" s="1168"/>
      <c r="AC39" s="1170"/>
      <c r="AD39" s="1168"/>
      <c r="AE39" s="1168"/>
      <c r="AF39" s="1168"/>
      <c r="AG39" s="1168"/>
      <c r="AH39" s="1168"/>
      <c r="AI39" s="1168"/>
      <c r="AJ39" s="1168"/>
      <c r="AK39" s="1168"/>
      <c r="AL39" s="1168"/>
      <c r="AM39" s="1168"/>
      <c r="AN39" s="1168"/>
      <c r="AO39" s="1168"/>
      <c r="AP39" s="1168"/>
      <c r="AQ39" s="1168"/>
      <c r="AR39" s="1168"/>
      <c r="AS39" s="1168"/>
      <c r="AT39" s="1168"/>
      <c r="AU39" s="1168"/>
      <c r="AV39" s="1168"/>
      <c r="AW39" s="1168"/>
      <c r="AX39" s="1168"/>
      <c r="AY39" s="1177"/>
    </row>
    <row r="40" spans="1:53">
      <c r="A40" s="1170">
        <v>32</v>
      </c>
      <c r="B40" s="1172" t="s">
        <v>47</v>
      </c>
      <c r="C40" s="1170">
        <f>SUM(D40:BA40)</f>
        <v>-15715508.9372012</v>
      </c>
      <c r="D40" s="1168">
        <v>0</v>
      </c>
      <c r="E40" s="1168">
        <v>0</v>
      </c>
      <c r="F40" s="1168">
        <v>0</v>
      </c>
      <c r="G40" s="1168">
        <v>0</v>
      </c>
      <c r="H40" s="1168">
        <v>0</v>
      </c>
      <c r="I40" s="1168">
        <v>0</v>
      </c>
      <c r="J40" s="1168">
        <v>0</v>
      </c>
      <c r="K40" s="1168">
        <v>0</v>
      </c>
      <c r="L40" s="1168">
        <v>0</v>
      </c>
      <c r="M40" s="1168">
        <v>0</v>
      </c>
      <c r="N40" s="1168">
        <f>'Adj 4.4 AMR Savings'!H17+'Adj 4.4 AMR Savings'!H19</f>
        <v>-2012270</v>
      </c>
      <c r="O40" s="1168">
        <v>0</v>
      </c>
      <c r="P40" s="1168">
        <v>0</v>
      </c>
      <c r="Q40" s="1168">
        <v>0</v>
      </c>
      <c r="R40" s="1168">
        <v>0</v>
      </c>
      <c r="S40" s="1168">
        <v>0</v>
      </c>
      <c r="T40" s="1168">
        <v>0</v>
      </c>
      <c r="U40" s="1168">
        <v>0</v>
      </c>
      <c r="V40" s="1168">
        <v>0</v>
      </c>
      <c r="W40" s="1168">
        <v>0</v>
      </c>
      <c r="X40" s="1168">
        <v>0</v>
      </c>
      <c r="Y40" s="1168">
        <v>0</v>
      </c>
      <c r="Z40" s="1168">
        <v>0</v>
      </c>
      <c r="AA40" s="1168">
        <v>0</v>
      </c>
      <c r="AB40" s="1168">
        <v>0</v>
      </c>
      <c r="AC40" s="1168">
        <v>0</v>
      </c>
      <c r="AD40" s="1168">
        <v>0</v>
      </c>
      <c r="AE40" s="1168">
        <v>0</v>
      </c>
      <c r="AF40" s="1168">
        <v>0</v>
      </c>
      <c r="AG40" s="1168">
        <v>0</v>
      </c>
      <c r="AH40" s="1168">
        <v>0</v>
      </c>
      <c r="AI40" s="1168">
        <v>0</v>
      </c>
      <c r="AJ40" s="1168">
        <v>0</v>
      </c>
      <c r="AK40" s="1168">
        <v>0</v>
      </c>
      <c r="AL40" s="1168">
        <v>0</v>
      </c>
      <c r="AM40" s="1168">
        <v>0</v>
      </c>
      <c r="AN40" s="1168">
        <v>0</v>
      </c>
      <c r="AO40" s="1168">
        <v>0</v>
      </c>
      <c r="AP40" s="1168">
        <v>0</v>
      </c>
      <c r="AQ40" s="1168">
        <v>0</v>
      </c>
      <c r="AR40" s="1168">
        <v>0</v>
      </c>
      <c r="AS40" s="1168">
        <f>'Adj 8.6 Misc. Rate base'!BM68</f>
        <v>0</v>
      </c>
      <c r="AT40" s="1168">
        <v>0</v>
      </c>
      <c r="AU40" s="1168">
        <v>0</v>
      </c>
      <c r="AV40" s="1168">
        <f>'Adj 8.9 Trojan Unrec Plant Adj'!BN17</f>
        <v>0</v>
      </c>
      <c r="AW40" s="1168">
        <f>'Adj 8.9 Trojan Unrec Plant Adj'!BO17</f>
        <v>0</v>
      </c>
      <c r="AX40" s="1168">
        <f>'Adj 8.9 Trojan Unrec Plant Adj'!BO17</f>
        <v>0</v>
      </c>
      <c r="AY40" s="1168">
        <f>'Adj 8.10 Condit Removal  '!I26</f>
        <v>-1557661</v>
      </c>
      <c r="AZ40" s="1801">
        <f>'Adj 9.1 Prod Factor'!I15</f>
        <v>-11114449.246748498</v>
      </c>
      <c r="BA40" s="1173">
        <f>'Adj 9.1.1 Prod Factor (cont)'!I22</f>
        <v>-1031128.6904527022</v>
      </c>
    </row>
    <row r="41" spans="1:53">
      <c r="A41" s="1170">
        <v>33</v>
      </c>
      <c r="B41" s="1172" t="s">
        <v>48</v>
      </c>
      <c r="C41" s="1170">
        <f t="shared" ref="C41:C50" si="66">SUM(D41:BA41)</f>
        <v>0</v>
      </c>
      <c r="D41" s="1168">
        <v>0</v>
      </c>
      <c r="E41" s="1168">
        <v>0</v>
      </c>
      <c r="F41" s="1168">
        <v>0</v>
      </c>
      <c r="G41" s="1168">
        <v>0</v>
      </c>
      <c r="H41" s="1168">
        <v>0</v>
      </c>
      <c r="I41" s="1168">
        <v>0</v>
      </c>
      <c r="J41" s="1168">
        <v>0</v>
      </c>
      <c r="K41" s="1168">
        <v>0</v>
      </c>
      <c r="L41" s="1168">
        <v>0</v>
      </c>
      <c r="M41" s="1168">
        <v>0</v>
      </c>
      <c r="N41" s="1168">
        <v>0</v>
      </c>
      <c r="O41" s="1168">
        <v>0</v>
      </c>
      <c r="P41" s="1168">
        <v>0</v>
      </c>
      <c r="Q41" s="1168">
        <v>0</v>
      </c>
      <c r="R41" s="1168">
        <v>0</v>
      </c>
      <c r="S41" s="1168">
        <v>0</v>
      </c>
      <c r="T41" s="1168">
        <v>0</v>
      </c>
      <c r="U41" s="1168">
        <v>0</v>
      </c>
      <c r="V41" s="1168">
        <v>0</v>
      </c>
      <c r="W41" s="1168">
        <v>0</v>
      </c>
      <c r="X41" s="1168">
        <v>0</v>
      </c>
      <c r="Y41" s="1168">
        <v>0</v>
      </c>
      <c r="Z41" s="1168">
        <v>0</v>
      </c>
      <c r="AA41" s="1168">
        <v>0</v>
      </c>
      <c r="AB41" s="1168">
        <v>0</v>
      </c>
      <c r="AC41" s="1168">
        <v>0</v>
      </c>
      <c r="AD41" s="1168">
        <v>0</v>
      </c>
      <c r="AE41" s="1168">
        <v>0</v>
      </c>
      <c r="AF41" s="1168">
        <v>0</v>
      </c>
      <c r="AG41" s="1168">
        <v>0</v>
      </c>
      <c r="AH41" s="1168">
        <v>0</v>
      </c>
      <c r="AI41" s="1168">
        <v>0</v>
      </c>
      <c r="AJ41" s="1168">
        <v>0</v>
      </c>
      <c r="AK41" s="1168">
        <v>0</v>
      </c>
      <c r="AL41" s="1168">
        <v>0</v>
      </c>
      <c r="AM41" s="1168">
        <v>0</v>
      </c>
      <c r="AN41" s="1168">
        <v>0</v>
      </c>
      <c r="AO41" s="1168">
        <v>0</v>
      </c>
      <c r="AP41" s="1168">
        <v>0</v>
      </c>
      <c r="AQ41" s="1168">
        <v>0</v>
      </c>
      <c r="AR41" s="1168">
        <v>0</v>
      </c>
      <c r="AS41" s="1168">
        <v>0</v>
      </c>
      <c r="AT41" s="1168">
        <v>0</v>
      </c>
      <c r="AU41" s="1168">
        <v>0</v>
      </c>
      <c r="AV41" s="1168">
        <v>0</v>
      </c>
      <c r="AW41" s="1168">
        <v>0</v>
      </c>
      <c r="AX41" s="1168">
        <v>0</v>
      </c>
      <c r="AY41" s="1168">
        <v>0</v>
      </c>
      <c r="AZ41" s="1801">
        <v>0</v>
      </c>
      <c r="BA41" s="1173">
        <v>0</v>
      </c>
    </row>
    <row r="42" spans="1:53">
      <c r="A42" s="1170">
        <v>34</v>
      </c>
      <c r="B42" s="1172" t="s">
        <v>49</v>
      </c>
      <c r="C42" s="1170">
        <f t="shared" si="66"/>
        <v>-3261119.8670015587</v>
      </c>
      <c r="D42" s="1168">
        <v>0</v>
      </c>
      <c r="E42" s="1168">
        <v>0</v>
      </c>
      <c r="F42" s="1168">
        <v>0</v>
      </c>
      <c r="G42" s="1168">
        <v>0</v>
      </c>
      <c r="H42" s="1168">
        <v>0</v>
      </c>
      <c r="I42" s="1168">
        <v>0</v>
      </c>
      <c r="J42" s="1168">
        <v>0</v>
      </c>
      <c r="K42" s="1168">
        <v>0</v>
      </c>
      <c r="L42" s="1168">
        <v>0</v>
      </c>
      <c r="M42" s="1168">
        <v>0</v>
      </c>
      <c r="N42" s="1168">
        <v>0</v>
      </c>
      <c r="O42" s="1168">
        <v>0</v>
      </c>
      <c r="P42" s="1168">
        <v>0</v>
      </c>
      <c r="Q42" s="1168">
        <v>0</v>
      </c>
      <c r="R42" s="1168">
        <v>0</v>
      </c>
      <c r="S42" s="1168">
        <v>0</v>
      </c>
      <c r="T42" s="1168">
        <v>0</v>
      </c>
      <c r="U42" s="1168">
        <v>0</v>
      </c>
      <c r="V42" s="1168">
        <v>0</v>
      </c>
      <c r="W42" s="1168">
        <v>0</v>
      </c>
      <c r="X42" s="1168">
        <v>0</v>
      </c>
      <c r="Y42" s="1168">
        <v>0</v>
      </c>
      <c r="Z42" s="1168">
        <v>0</v>
      </c>
      <c r="AA42" s="1168">
        <v>0</v>
      </c>
      <c r="AB42" s="1168">
        <v>0</v>
      </c>
      <c r="AC42" s="1168">
        <v>0</v>
      </c>
      <c r="AD42" s="1168">
        <v>0</v>
      </c>
      <c r="AE42" s="1168">
        <v>0</v>
      </c>
      <c r="AF42" s="1168">
        <v>0</v>
      </c>
      <c r="AG42" s="1168">
        <v>0</v>
      </c>
      <c r="AH42" s="1168">
        <v>0</v>
      </c>
      <c r="AI42" s="1168">
        <v>0</v>
      </c>
      <c r="AJ42" s="1168">
        <v>0</v>
      </c>
      <c r="AK42" s="1168">
        <v>0</v>
      </c>
      <c r="AL42" s="1168">
        <v>0</v>
      </c>
      <c r="AM42" s="1168">
        <v>0</v>
      </c>
      <c r="AN42" s="1168">
        <v>0</v>
      </c>
      <c r="AO42" s="1168">
        <v>0</v>
      </c>
      <c r="AP42" s="1168">
        <f>'Adj 8.3 Environ Remediation'!BO19</f>
        <v>0</v>
      </c>
      <c r="AQ42" s="1168">
        <v>0</v>
      </c>
      <c r="AR42" s="1168">
        <v>0</v>
      </c>
      <c r="AS42" s="1168">
        <f>786411-786411</f>
        <v>0</v>
      </c>
      <c r="AT42" s="1168">
        <v>0</v>
      </c>
      <c r="AU42" s="1168">
        <v>0</v>
      </c>
      <c r="AV42" s="1168">
        <f>'Adj 8.7 Powerdale'!I20+'Adj 8.7 Powerdale'!I24+'Adj 8.7 Powerdale'!I25+'Adj 8.7 Powerdale'!I26</f>
        <v>-213316.44323780126</v>
      </c>
      <c r="AW42" s="1168">
        <f>'Adj 8.8 Reg Asset Amort '!I13+'Adj 8.8 Reg Asset Amort '!I14</f>
        <v>-3041073</v>
      </c>
      <c r="AX42" s="1168">
        <v>0</v>
      </c>
      <c r="AY42" s="1168">
        <v>0</v>
      </c>
      <c r="AZ42" s="1801">
        <v>0</v>
      </c>
      <c r="BA42" s="1173">
        <f>'Adj 9.1.1 Prod Factor (cont)'!I23</f>
        <v>-6730.423763757688</v>
      </c>
    </row>
    <row r="43" spans="1:53">
      <c r="A43" s="1170">
        <v>35</v>
      </c>
      <c r="B43" s="1172" t="s">
        <v>50</v>
      </c>
      <c r="C43" s="1170">
        <f t="shared" si="66"/>
        <v>0</v>
      </c>
      <c r="D43" s="1168">
        <v>0</v>
      </c>
      <c r="E43" s="1168">
        <v>0</v>
      </c>
      <c r="F43" s="1168">
        <v>0</v>
      </c>
      <c r="G43" s="1168">
        <v>0</v>
      </c>
      <c r="H43" s="1168">
        <v>0</v>
      </c>
      <c r="I43" s="1168">
        <v>0</v>
      </c>
      <c r="J43" s="1168">
        <v>0</v>
      </c>
      <c r="K43" s="1168">
        <v>0</v>
      </c>
      <c r="L43" s="1168">
        <v>0</v>
      </c>
      <c r="M43" s="1168">
        <v>0</v>
      </c>
      <c r="N43" s="1168">
        <v>0</v>
      </c>
      <c r="O43" s="1168">
        <v>0</v>
      </c>
      <c r="P43" s="1168">
        <v>0</v>
      </c>
      <c r="Q43" s="1168">
        <v>0</v>
      </c>
      <c r="R43" s="1168">
        <v>0</v>
      </c>
      <c r="S43" s="1168">
        <v>0</v>
      </c>
      <c r="T43" s="1168">
        <v>0</v>
      </c>
      <c r="U43" s="1168">
        <v>0</v>
      </c>
      <c r="V43" s="1168">
        <v>0</v>
      </c>
      <c r="W43" s="1168">
        <v>0</v>
      </c>
      <c r="X43" s="1168">
        <v>0</v>
      </c>
      <c r="Y43" s="1168">
        <v>0</v>
      </c>
      <c r="Z43" s="1168">
        <v>0</v>
      </c>
      <c r="AA43" s="1168">
        <v>0</v>
      </c>
      <c r="AB43" s="1168">
        <v>0</v>
      </c>
      <c r="AC43" s="1168">
        <v>0</v>
      </c>
      <c r="AD43" s="1168">
        <v>0</v>
      </c>
      <c r="AE43" s="1168">
        <v>0</v>
      </c>
      <c r="AF43" s="1168">
        <v>0</v>
      </c>
      <c r="AG43" s="1168">
        <v>0</v>
      </c>
      <c r="AH43" s="1168">
        <v>0</v>
      </c>
      <c r="AI43" s="1168">
        <v>0</v>
      </c>
      <c r="AJ43" s="1168">
        <v>0</v>
      </c>
      <c r="AK43" s="1168">
        <v>0</v>
      </c>
      <c r="AL43" s="1168">
        <v>0</v>
      </c>
      <c r="AM43" s="1168">
        <v>0</v>
      </c>
      <c r="AN43" s="1168">
        <v>0</v>
      </c>
      <c r="AO43" s="1168">
        <v>0</v>
      </c>
      <c r="AP43" s="1168">
        <v>0</v>
      </c>
      <c r="AQ43" s="1168">
        <v>0</v>
      </c>
      <c r="AR43" s="1168">
        <v>0</v>
      </c>
      <c r="AS43" s="1168">
        <v>0</v>
      </c>
      <c r="AT43" s="1168">
        <v>0</v>
      </c>
      <c r="AU43" s="1168">
        <v>0</v>
      </c>
      <c r="AV43" s="1168">
        <v>0</v>
      </c>
      <c r="AW43" s="1168">
        <v>0</v>
      </c>
      <c r="AX43" s="1168">
        <v>0</v>
      </c>
      <c r="AY43" s="1168">
        <v>0</v>
      </c>
      <c r="AZ43" s="1801">
        <v>0</v>
      </c>
      <c r="BA43" s="1173">
        <v>0</v>
      </c>
    </row>
    <row r="44" spans="1:53">
      <c r="A44" s="1170">
        <v>36</v>
      </c>
      <c r="B44" s="1172" t="s">
        <v>51</v>
      </c>
      <c r="C44" s="1170">
        <f t="shared" si="66"/>
        <v>0</v>
      </c>
      <c r="D44" s="1168">
        <v>0</v>
      </c>
      <c r="E44" s="1168">
        <v>0</v>
      </c>
      <c r="F44" s="1168">
        <v>0</v>
      </c>
      <c r="G44" s="1168">
        <v>0</v>
      </c>
      <c r="H44" s="1168">
        <v>0</v>
      </c>
      <c r="I44" s="1168">
        <v>0</v>
      </c>
      <c r="J44" s="1168">
        <v>0</v>
      </c>
      <c r="K44" s="1168">
        <v>0</v>
      </c>
      <c r="L44" s="1168">
        <v>0</v>
      </c>
      <c r="M44" s="1168">
        <v>0</v>
      </c>
      <c r="N44" s="1168">
        <v>0</v>
      </c>
      <c r="O44" s="1168">
        <v>0</v>
      </c>
      <c r="P44" s="1168">
        <v>0</v>
      </c>
      <c r="Q44" s="1168">
        <v>0</v>
      </c>
      <c r="R44" s="1168">
        <v>0</v>
      </c>
      <c r="S44" s="1168">
        <v>0</v>
      </c>
      <c r="T44" s="1168">
        <v>0</v>
      </c>
      <c r="U44" s="1168">
        <v>0</v>
      </c>
      <c r="V44" s="1168">
        <v>0</v>
      </c>
      <c r="W44" s="1168">
        <v>0</v>
      </c>
      <c r="X44" s="1168">
        <v>0</v>
      </c>
      <c r="Y44" s="1168">
        <v>0</v>
      </c>
      <c r="Z44" s="1168">
        <v>0</v>
      </c>
      <c r="AA44" s="1168">
        <v>0</v>
      </c>
      <c r="AB44" s="1168">
        <v>0</v>
      </c>
      <c r="AC44" s="1168">
        <v>0</v>
      </c>
      <c r="AD44" s="1168">
        <v>0</v>
      </c>
      <c r="AE44" s="1168">
        <v>0</v>
      </c>
      <c r="AF44" s="1168">
        <v>0</v>
      </c>
      <c r="AG44" s="1168">
        <v>0</v>
      </c>
      <c r="AH44" s="1168">
        <v>0</v>
      </c>
      <c r="AI44" s="1168">
        <v>0</v>
      </c>
      <c r="AJ44" s="1168">
        <v>0</v>
      </c>
      <c r="AK44" s="1168">
        <v>0</v>
      </c>
      <c r="AL44" s="1168">
        <v>0</v>
      </c>
      <c r="AM44" s="1168">
        <v>0</v>
      </c>
      <c r="AN44" s="1168">
        <v>0</v>
      </c>
      <c r="AO44" s="1168">
        <v>0</v>
      </c>
      <c r="AP44" s="1168">
        <v>0</v>
      </c>
      <c r="AQ44" s="1168">
        <v>0</v>
      </c>
      <c r="AR44" s="1168">
        <v>0</v>
      </c>
      <c r="AS44" s="1168">
        <v>0</v>
      </c>
      <c r="AT44" s="1168">
        <v>0</v>
      </c>
      <c r="AU44" s="1168">
        <v>0</v>
      </c>
      <c r="AV44" s="1168">
        <v>0</v>
      </c>
      <c r="AW44" s="1168">
        <v>0</v>
      </c>
      <c r="AX44" s="1168">
        <v>0</v>
      </c>
      <c r="AY44" s="1168">
        <v>0</v>
      </c>
      <c r="AZ44" s="1801">
        <v>0</v>
      </c>
      <c r="BA44" s="1173">
        <v>0</v>
      </c>
    </row>
    <row r="45" spans="1:53">
      <c r="A45" s="1170">
        <v>37</v>
      </c>
      <c r="B45" s="1172" t="s">
        <v>52</v>
      </c>
      <c r="C45" s="1170">
        <f t="shared" si="66"/>
        <v>0</v>
      </c>
      <c r="D45" s="1168">
        <v>0</v>
      </c>
      <c r="E45" s="1168">
        <v>0</v>
      </c>
      <c r="F45" s="1168">
        <v>0</v>
      </c>
      <c r="G45" s="1168">
        <v>0</v>
      </c>
      <c r="H45" s="1168">
        <v>0</v>
      </c>
      <c r="I45" s="1168">
        <v>0</v>
      </c>
      <c r="J45" s="1168">
        <v>0</v>
      </c>
      <c r="K45" s="1168">
        <v>0</v>
      </c>
      <c r="L45" s="1168">
        <v>0</v>
      </c>
      <c r="M45" s="1168">
        <v>0</v>
      </c>
      <c r="N45" s="1168">
        <v>0</v>
      </c>
      <c r="O45" s="1168">
        <v>0</v>
      </c>
      <c r="P45" s="1168">
        <v>0</v>
      </c>
      <c r="Q45" s="1168">
        <v>0</v>
      </c>
      <c r="R45" s="1168">
        <v>0</v>
      </c>
      <c r="S45" s="1168">
        <v>0</v>
      </c>
      <c r="T45" s="1168">
        <v>0</v>
      </c>
      <c r="U45" s="1168">
        <v>0</v>
      </c>
      <c r="V45" s="1168">
        <v>0</v>
      </c>
      <c r="W45" s="1168">
        <v>0</v>
      </c>
      <c r="X45" s="1168">
        <v>0</v>
      </c>
      <c r="Y45" s="1168">
        <v>0</v>
      </c>
      <c r="Z45" s="1168">
        <v>0</v>
      </c>
      <c r="AA45" s="1168">
        <v>0</v>
      </c>
      <c r="AB45" s="1168">
        <v>0</v>
      </c>
      <c r="AC45" s="1168">
        <v>0</v>
      </c>
      <c r="AD45" s="1168">
        <v>0</v>
      </c>
      <c r="AE45" s="1168">
        <v>0</v>
      </c>
      <c r="AF45" s="1168">
        <v>0</v>
      </c>
      <c r="AG45" s="1168">
        <v>0</v>
      </c>
      <c r="AH45" s="1168">
        <v>0</v>
      </c>
      <c r="AI45" s="1168">
        <v>0</v>
      </c>
      <c r="AJ45" s="1168">
        <v>0</v>
      </c>
      <c r="AK45" s="1168">
        <v>0</v>
      </c>
      <c r="AL45" s="1168">
        <v>0</v>
      </c>
      <c r="AM45" s="1168">
        <v>0</v>
      </c>
      <c r="AN45" s="1168">
        <v>0</v>
      </c>
      <c r="AO45" s="1168">
        <v>0</v>
      </c>
      <c r="AP45" s="1168">
        <v>0</v>
      </c>
      <c r="AQ45" s="1168">
        <v>0</v>
      </c>
      <c r="AR45" s="1168">
        <v>0</v>
      </c>
      <c r="AS45" s="1168">
        <v>0</v>
      </c>
      <c r="AT45" s="1168">
        <v>0</v>
      </c>
      <c r="AU45" s="1168">
        <v>0</v>
      </c>
      <c r="AV45" s="1168">
        <v>0</v>
      </c>
      <c r="AW45" s="1168">
        <v>0</v>
      </c>
      <c r="AX45" s="1168">
        <v>0</v>
      </c>
      <c r="AY45" s="1168">
        <v>0</v>
      </c>
      <c r="AZ45" s="1801">
        <v>0</v>
      </c>
      <c r="BA45" s="1173">
        <v>0</v>
      </c>
    </row>
    <row r="46" spans="1:53">
      <c r="A46" s="1170">
        <v>38</v>
      </c>
      <c r="B46" s="1172" t="s">
        <v>53</v>
      </c>
      <c r="C46" s="1170">
        <f t="shared" si="66"/>
        <v>0</v>
      </c>
      <c r="D46" s="1168">
        <v>0</v>
      </c>
      <c r="E46" s="1168">
        <v>0</v>
      </c>
      <c r="F46" s="1168">
        <v>0</v>
      </c>
      <c r="G46" s="1168">
        <v>0</v>
      </c>
      <c r="H46" s="1168">
        <v>0</v>
      </c>
      <c r="I46" s="1168">
        <v>0</v>
      </c>
      <c r="J46" s="1168">
        <v>0</v>
      </c>
      <c r="K46" s="1168">
        <v>0</v>
      </c>
      <c r="L46" s="1168">
        <v>0</v>
      </c>
      <c r="M46" s="1168">
        <v>0</v>
      </c>
      <c r="N46" s="1168">
        <v>0</v>
      </c>
      <c r="O46" s="1168">
        <v>0</v>
      </c>
      <c r="P46" s="1168">
        <v>0</v>
      </c>
      <c r="Q46" s="1168">
        <v>0</v>
      </c>
      <c r="R46" s="1168">
        <v>0</v>
      </c>
      <c r="S46" s="1168">
        <v>0</v>
      </c>
      <c r="T46" s="1168">
        <v>0</v>
      </c>
      <c r="U46" s="1168">
        <v>0</v>
      </c>
      <c r="V46" s="1168">
        <v>0</v>
      </c>
      <c r="W46" s="1168">
        <v>0</v>
      </c>
      <c r="X46" s="1168">
        <v>0</v>
      </c>
      <c r="Y46" s="1168">
        <v>0</v>
      </c>
      <c r="Z46" s="1168">
        <v>0</v>
      </c>
      <c r="AA46" s="1168">
        <v>0</v>
      </c>
      <c r="AB46" s="1168">
        <v>0</v>
      </c>
      <c r="AC46" s="1168">
        <v>0</v>
      </c>
      <c r="AD46" s="1168">
        <v>0</v>
      </c>
      <c r="AE46" s="1168">
        <v>0</v>
      </c>
      <c r="AF46" s="1168">
        <v>0</v>
      </c>
      <c r="AG46" s="1168">
        <v>0</v>
      </c>
      <c r="AH46" s="1168">
        <v>0</v>
      </c>
      <c r="AI46" s="1168">
        <v>0</v>
      </c>
      <c r="AJ46" s="1168">
        <v>0</v>
      </c>
      <c r="AK46" s="1168">
        <v>0</v>
      </c>
      <c r="AL46" s="1168">
        <v>0</v>
      </c>
      <c r="AM46" s="1168">
        <v>0</v>
      </c>
      <c r="AN46" s="1168">
        <v>0</v>
      </c>
      <c r="AO46" s="1168">
        <v>0</v>
      </c>
      <c r="AP46" s="1168">
        <v>0</v>
      </c>
      <c r="AQ46" s="1168">
        <v>0</v>
      </c>
      <c r="AR46" s="1168">
        <v>0</v>
      </c>
      <c r="AS46" s="1168">
        <v>0</v>
      </c>
      <c r="AT46" s="1168">
        <v>0</v>
      </c>
      <c r="AU46" s="1168">
        <v>0</v>
      </c>
      <c r="AV46" s="1168">
        <v>0</v>
      </c>
      <c r="AW46" s="1168">
        <v>0</v>
      </c>
      <c r="AX46" s="1168">
        <v>0</v>
      </c>
      <c r="AY46" s="1168">
        <v>0</v>
      </c>
      <c r="AZ46" s="1801">
        <v>0</v>
      </c>
      <c r="BA46" s="1173">
        <v>0</v>
      </c>
    </row>
    <row r="47" spans="1:53">
      <c r="A47" s="1170">
        <v>39</v>
      </c>
      <c r="B47" s="1172" t="s">
        <v>54</v>
      </c>
      <c r="C47" s="1170">
        <f t="shared" si="66"/>
        <v>0</v>
      </c>
      <c r="D47" s="1168">
        <v>0</v>
      </c>
      <c r="E47" s="1168">
        <v>0</v>
      </c>
      <c r="F47" s="1168">
        <v>0</v>
      </c>
      <c r="G47" s="1168">
        <v>0</v>
      </c>
      <c r="H47" s="1168">
        <v>0</v>
      </c>
      <c r="I47" s="1168">
        <v>0</v>
      </c>
      <c r="J47" s="1168">
        <v>0</v>
      </c>
      <c r="K47" s="1168">
        <v>0</v>
      </c>
      <c r="L47" s="1168">
        <v>0</v>
      </c>
      <c r="M47" s="1168">
        <v>0</v>
      </c>
      <c r="N47" s="1168">
        <v>0</v>
      </c>
      <c r="O47" s="1168">
        <v>0</v>
      </c>
      <c r="P47" s="1168">
        <v>0</v>
      </c>
      <c r="Q47" s="1168">
        <v>0</v>
      </c>
      <c r="R47" s="1168">
        <v>0</v>
      </c>
      <c r="S47" s="1168">
        <v>0</v>
      </c>
      <c r="T47" s="1168">
        <v>0</v>
      </c>
      <c r="U47" s="1168">
        <v>0</v>
      </c>
      <c r="V47" s="1168">
        <v>0</v>
      </c>
      <c r="W47" s="1168">
        <v>0</v>
      </c>
      <c r="X47" s="1168">
        <v>0</v>
      </c>
      <c r="Y47" s="1168">
        <v>0</v>
      </c>
      <c r="Z47" s="1168">
        <v>0</v>
      </c>
      <c r="AA47" s="1168">
        <v>0</v>
      </c>
      <c r="AB47" s="1168">
        <v>0</v>
      </c>
      <c r="AC47" s="1168">
        <v>0</v>
      </c>
      <c r="AD47" s="1168">
        <v>0</v>
      </c>
      <c r="AE47" s="1168">
        <v>0</v>
      </c>
      <c r="AF47" s="1168">
        <v>0</v>
      </c>
      <c r="AG47" s="1168">
        <v>0</v>
      </c>
      <c r="AH47" s="1168">
        <v>0</v>
      </c>
      <c r="AI47" s="1168">
        <v>0</v>
      </c>
      <c r="AJ47" s="1168">
        <v>0</v>
      </c>
      <c r="AK47" s="1168">
        <v>0</v>
      </c>
      <c r="AL47" s="1168">
        <v>0</v>
      </c>
      <c r="AM47" s="1168">
        <v>0</v>
      </c>
      <c r="AN47" s="1168">
        <v>0</v>
      </c>
      <c r="AO47" s="1168">
        <v>0</v>
      </c>
      <c r="AP47" s="1168">
        <v>0</v>
      </c>
      <c r="AQ47" s="1168">
        <v>0</v>
      </c>
      <c r="AR47" s="1168">
        <v>0</v>
      </c>
      <c r="AS47" s="1168">
        <f>320111-320111</f>
        <v>0</v>
      </c>
      <c r="AT47" s="1168">
        <v>0</v>
      </c>
      <c r="AU47" s="1168">
        <v>0</v>
      </c>
      <c r="AV47" s="1168">
        <v>0</v>
      </c>
      <c r="AW47" s="1168">
        <v>0</v>
      </c>
      <c r="AX47" s="1168">
        <v>0</v>
      </c>
      <c r="AY47" s="1168">
        <v>0</v>
      </c>
      <c r="AZ47" s="1801">
        <v>0</v>
      </c>
      <c r="BA47" s="1173">
        <v>0</v>
      </c>
    </row>
    <row r="48" spans="1:53">
      <c r="A48" s="1170">
        <v>40</v>
      </c>
      <c r="B48" s="1172" t="s">
        <v>18</v>
      </c>
      <c r="C48" s="1170">
        <f t="shared" si="66"/>
        <v>0</v>
      </c>
      <c r="D48" s="1168">
        <v>0</v>
      </c>
      <c r="E48" s="1168">
        <v>0</v>
      </c>
      <c r="F48" s="1168">
        <v>0</v>
      </c>
      <c r="G48" s="1168">
        <v>0</v>
      </c>
      <c r="H48" s="1168">
        <v>0</v>
      </c>
      <c r="I48" s="1168">
        <v>0</v>
      </c>
      <c r="J48" s="1168">
        <v>0</v>
      </c>
      <c r="K48" s="1168">
        <v>0</v>
      </c>
      <c r="L48" s="1168">
        <v>0</v>
      </c>
      <c r="M48" s="1168">
        <v>0</v>
      </c>
      <c r="N48" s="1168">
        <v>0</v>
      </c>
      <c r="O48" s="1168">
        <v>0</v>
      </c>
      <c r="P48" s="1168">
        <v>0</v>
      </c>
      <c r="Q48" s="1168">
        <v>0</v>
      </c>
      <c r="R48" s="1168">
        <v>0</v>
      </c>
      <c r="S48" s="1168">
        <v>0</v>
      </c>
      <c r="T48" s="1168">
        <v>0</v>
      </c>
      <c r="U48" s="1168">
        <v>0</v>
      </c>
      <c r="V48" s="1168">
        <v>0</v>
      </c>
      <c r="W48" s="1168">
        <v>0</v>
      </c>
      <c r="X48" s="1168">
        <v>0</v>
      </c>
      <c r="Y48" s="1168">
        <v>0</v>
      </c>
      <c r="Z48" s="1168">
        <v>0</v>
      </c>
      <c r="AA48" s="1168">
        <v>0</v>
      </c>
      <c r="AB48" s="1168">
        <v>0</v>
      </c>
      <c r="AC48" s="1168">
        <v>0</v>
      </c>
      <c r="AD48" s="1168">
        <v>0</v>
      </c>
      <c r="AE48" s="1168">
        <v>0</v>
      </c>
      <c r="AF48" s="1168">
        <v>0</v>
      </c>
      <c r="AG48" s="1168">
        <v>0</v>
      </c>
      <c r="AH48" s="1168">
        <v>0</v>
      </c>
      <c r="AI48" s="1168">
        <v>0</v>
      </c>
      <c r="AJ48" s="1168">
        <v>0</v>
      </c>
      <c r="AK48" s="1168">
        <v>0</v>
      </c>
      <c r="AL48" s="1168">
        <v>0</v>
      </c>
      <c r="AM48" s="1168">
        <v>0</v>
      </c>
      <c r="AN48" s="1168">
        <v>0</v>
      </c>
      <c r="AO48" s="1168">
        <v>0</v>
      </c>
      <c r="AP48" s="1168">
        <v>0</v>
      </c>
      <c r="AQ48" s="1168">
        <v>0</v>
      </c>
      <c r="AR48" s="1168">
        <v>0</v>
      </c>
      <c r="AS48" s="1168">
        <v>0</v>
      </c>
      <c r="AT48" s="1168">
        <v>0</v>
      </c>
      <c r="AU48" s="1168">
        <v>0</v>
      </c>
      <c r="AV48" s="1168">
        <v>0</v>
      </c>
      <c r="AW48" s="1168">
        <v>0</v>
      </c>
      <c r="AX48" s="1168">
        <v>0</v>
      </c>
      <c r="AY48" s="1168">
        <v>0</v>
      </c>
      <c r="AZ48" s="1801">
        <v>0</v>
      </c>
      <c r="BA48" s="1173">
        <v>0</v>
      </c>
    </row>
    <row r="49" spans="1:53">
      <c r="A49" s="1170">
        <v>41</v>
      </c>
      <c r="B49" s="1172" t="s">
        <v>55</v>
      </c>
      <c r="C49" s="1170">
        <f t="shared" si="66"/>
        <v>0</v>
      </c>
      <c r="D49" s="1168">
        <v>0</v>
      </c>
      <c r="E49" s="1168">
        <v>0</v>
      </c>
      <c r="F49" s="1168">
        <v>0</v>
      </c>
      <c r="G49" s="1168">
        <v>0</v>
      </c>
      <c r="H49" s="1168">
        <v>0</v>
      </c>
      <c r="I49" s="1168">
        <v>0</v>
      </c>
      <c r="J49" s="1168">
        <v>0</v>
      </c>
      <c r="K49" s="1168">
        <v>0</v>
      </c>
      <c r="L49" s="1168">
        <v>0</v>
      </c>
      <c r="M49" s="1168">
        <v>0</v>
      </c>
      <c r="N49" s="1168">
        <v>0</v>
      </c>
      <c r="O49" s="1168">
        <v>0</v>
      </c>
      <c r="P49" s="1168">
        <v>0</v>
      </c>
      <c r="Q49" s="1168">
        <v>0</v>
      </c>
      <c r="R49" s="1168">
        <v>0</v>
      </c>
      <c r="S49" s="1168">
        <v>0</v>
      </c>
      <c r="T49" s="1168">
        <v>0</v>
      </c>
      <c r="U49" s="1168">
        <v>0</v>
      </c>
      <c r="V49" s="1168">
        <v>0</v>
      </c>
      <c r="W49" s="1168">
        <v>0</v>
      </c>
      <c r="X49" s="1168">
        <v>0</v>
      </c>
      <c r="Y49" s="1168">
        <v>0</v>
      </c>
      <c r="Z49" s="1168">
        <v>0</v>
      </c>
      <c r="AA49" s="1168">
        <v>0</v>
      </c>
      <c r="AB49" s="1168">
        <v>0</v>
      </c>
      <c r="AC49" s="1168">
        <v>0</v>
      </c>
      <c r="AD49" s="1168">
        <v>0</v>
      </c>
      <c r="AE49" s="1168">
        <v>0</v>
      </c>
      <c r="AF49" s="1168">
        <v>0</v>
      </c>
      <c r="AG49" s="1168">
        <v>0</v>
      </c>
      <c r="AH49" s="1168">
        <v>0</v>
      </c>
      <c r="AI49" s="1168">
        <v>0</v>
      </c>
      <c r="AJ49" s="1168">
        <v>0</v>
      </c>
      <c r="AK49" s="1168">
        <v>0</v>
      </c>
      <c r="AL49" s="1168">
        <v>0</v>
      </c>
      <c r="AM49" s="1168">
        <v>0</v>
      </c>
      <c r="AN49" s="1168">
        <v>0</v>
      </c>
      <c r="AO49" s="1168">
        <v>0</v>
      </c>
      <c r="AP49" s="1168">
        <v>0</v>
      </c>
      <c r="AQ49" s="1168">
        <v>0</v>
      </c>
      <c r="AR49" s="1168">
        <v>0</v>
      </c>
      <c r="AS49" s="1168">
        <v>0</v>
      </c>
      <c r="AT49" s="1168">
        <v>0</v>
      </c>
      <c r="AU49" s="1168">
        <v>0</v>
      </c>
      <c r="AV49" s="1168">
        <v>0</v>
      </c>
      <c r="AW49" s="1168">
        <v>0</v>
      </c>
      <c r="AX49" s="1168">
        <v>0</v>
      </c>
      <c r="AY49" s="1168">
        <v>0</v>
      </c>
      <c r="AZ49" s="1801">
        <v>0</v>
      </c>
      <c r="BA49" s="1173">
        <v>0</v>
      </c>
    </row>
    <row r="50" spans="1:53">
      <c r="A50" s="1170">
        <v>42</v>
      </c>
      <c r="B50" s="1172" t="s">
        <v>56</v>
      </c>
      <c r="C50" s="1170">
        <f t="shared" si="66"/>
        <v>0.44898891821899234</v>
      </c>
      <c r="D50" s="1168">
        <v>0</v>
      </c>
      <c r="E50" s="1168">
        <v>0</v>
      </c>
      <c r="F50" s="1168">
        <v>0</v>
      </c>
      <c r="G50" s="1168">
        <v>0</v>
      </c>
      <c r="H50" s="1168">
        <v>0</v>
      </c>
      <c r="I50" s="1168">
        <v>0</v>
      </c>
      <c r="J50" s="1168">
        <v>0</v>
      </c>
      <c r="K50" s="1168">
        <v>0</v>
      </c>
      <c r="L50" s="1168">
        <v>0</v>
      </c>
      <c r="M50" s="1168">
        <v>0</v>
      </c>
      <c r="N50" s="1168">
        <v>0</v>
      </c>
      <c r="O50" s="1168">
        <v>0</v>
      </c>
      <c r="P50" s="1168">
        <v>0</v>
      </c>
      <c r="Q50" s="1168">
        <v>0</v>
      </c>
      <c r="R50" s="1168">
        <v>0</v>
      </c>
      <c r="S50" s="1168">
        <v>0</v>
      </c>
      <c r="T50" s="1168">
        <v>0</v>
      </c>
      <c r="U50" s="1168">
        <v>0</v>
      </c>
      <c r="V50" s="1168">
        <v>0</v>
      </c>
      <c r="W50" s="1168">
        <v>0</v>
      </c>
      <c r="X50" s="1168">
        <v>0</v>
      </c>
      <c r="Y50" s="1168">
        <v>0</v>
      </c>
      <c r="Z50" s="1168">
        <v>0</v>
      </c>
      <c r="AA50" s="1168">
        <v>0</v>
      </c>
      <c r="AB50" s="1168">
        <v>0</v>
      </c>
      <c r="AC50" s="1168">
        <v>0</v>
      </c>
      <c r="AD50" s="1168">
        <v>0</v>
      </c>
      <c r="AE50" s="1168">
        <v>0</v>
      </c>
      <c r="AF50" s="1168">
        <v>0</v>
      </c>
      <c r="AG50" s="1168">
        <v>0</v>
      </c>
      <c r="AH50" s="1168">
        <v>0</v>
      </c>
      <c r="AI50" s="1168">
        <v>0</v>
      </c>
      <c r="AJ50" s="1168">
        <v>0</v>
      </c>
      <c r="AK50" s="1168">
        <v>0</v>
      </c>
      <c r="AL50" s="1168">
        <v>0</v>
      </c>
      <c r="AM50" s="1168">
        <v>0</v>
      </c>
      <c r="AN50" s="1168">
        <v>0</v>
      </c>
      <c r="AO50" s="1168">
        <v>0</v>
      </c>
      <c r="AP50" s="1168">
        <v>0</v>
      </c>
      <c r="AQ50" s="1168">
        <v>0</v>
      </c>
      <c r="AR50" s="1168">
        <v>0</v>
      </c>
      <c r="AS50" s="1168">
        <v>0</v>
      </c>
      <c r="AT50" s="1168">
        <v>0</v>
      </c>
      <c r="AU50" s="1168">
        <v>0</v>
      </c>
      <c r="AV50" s="1168">
        <f>SUM('Adj 8.9 Trojan Unrec Plant Adj'!H15:H17)</f>
        <v>0.44898891821899234</v>
      </c>
      <c r="AW50" s="1168">
        <v>0</v>
      </c>
      <c r="AX50" s="1168">
        <v>0</v>
      </c>
      <c r="AY50" s="1168">
        <v>0</v>
      </c>
      <c r="AZ50" s="1801">
        <v>0</v>
      </c>
      <c r="BA50" s="1173">
        <v>0</v>
      </c>
    </row>
    <row r="51" spans="1:53">
      <c r="A51" s="1170">
        <v>43</v>
      </c>
      <c r="B51" s="1176" t="s">
        <v>57</v>
      </c>
      <c r="C51" s="1188">
        <f t="shared" ref="C51:I51" si="67">SUM(C40:C50)</f>
        <v>-18976628.35521384</v>
      </c>
      <c r="D51" s="1169">
        <f t="shared" si="67"/>
        <v>0</v>
      </c>
      <c r="E51" s="1169">
        <f t="shared" si="67"/>
        <v>0</v>
      </c>
      <c r="F51" s="1169">
        <f t="shared" si="67"/>
        <v>0</v>
      </c>
      <c r="G51" s="1169">
        <f t="shared" si="67"/>
        <v>0</v>
      </c>
      <c r="H51" s="1169">
        <f t="shared" si="67"/>
        <v>0</v>
      </c>
      <c r="I51" s="1169">
        <f t="shared" si="67"/>
        <v>0</v>
      </c>
      <c r="J51" s="1169">
        <f t="shared" ref="J51" si="68">SUM(J40:J50)</f>
        <v>0</v>
      </c>
      <c r="K51" s="1169">
        <f t="shared" ref="K51:AC51" si="69">SUM(K40:K50)</f>
        <v>0</v>
      </c>
      <c r="L51" s="1169">
        <f t="shared" si="69"/>
        <v>0</v>
      </c>
      <c r="M51" s="1169">
        <f t="shared" si="69"/>
        <v>0</v>
      </c>
      <c r="N51" s="1169">
        <f t="shared" si="69"/>
        <v>-2012270</v>
      </c>
      <c r="O51" s="1169">
        <f t="shared" si="69"/>
        <v>0</v>
      </c>
      <c r="P51" s="1169">
        <f t="shared" si="69"/>
        <v>0</v>
      </c>
      <c r="Q51" s="1169">
        <f t="shared" si="69"/>
        <v>0</v>
      </c>
      <c r="R51" s="1169">
        <f t="shared" si="69"/>
        <v>0</v>
      </c>
      <c r="S51" s="1169">
        <f t="shared" ref="S51:U51" si="70">SUM(S40:S50)</f>
        <v>0</v>
      </c>
      <c r="T51" s="1169">
        <f t="shared" si="70"/>
        <v>0</v>
      </c>
      <c r="U51" s="1169">
        <f t="shared" si="70"/>
        <v>0</v>
      </c>
      <c r="V51" s="1169">
        <f t="shared" ref="V51:W51" si="71">SUM(V40:V50)</f>
        <v>0</v>
      </c>
      <c r="W51" s="1169">
        <f t="shared" si="71"/>
        <v>0</v>
      </c>
      <c r="X51" s="1169">
        <f t="shared" ref="X51" si="72">SUM(X40:X50)</f>
        <v>0</v>
      </c>
      <c r="Y51" s="1169">
        <f t="shared" si="69"/>
        <v>0</v>
      </c>
      <c r="Z51" s="1169">
        <f t="shared" si="69"/>
        <v>0</v>
      </c>
      <c r="AA51" s="1169">
        <f t="shared" si="69"/>
        <v>0</v>
      </c>
      <c r="AB51" s="1169">
        <f t="shared" si="69"/>
        <v>0</v>
      </c>
      <c r="AC51" s="1169">
        <f t="shared" si="69"/>
        <v>0</v>
      </c>
      <c r="AD51" s="1169">
        <f t="shared" ref="AD51:AY51" si="73">SUM(AD40:AD50)</f>
        <v>0</v>
      </c>
      <c r="AE51" s="1169">
        <f t="shared" si="73"/>
        <v>0</v>
      </c>
      <c r="AF51" s="1169">
        <f t="shared" si="73"/>
        <v>0</v>
      </c>
      <c r="AG51" s="1169">
        <f t="shared" si="73"/>
        <v>0</v>
      </c>
      <c r="AH51" s="1169">
        <f t="shared" si="73"/>
        <v>0</v>
      </c>
      <c r="AI51" s="1169">
        <f t="shared" si="73"/>
        <v>0</v>
      </c>
      <c r="AJ51" s="1169">
        <f t="shared" si="73"/>
        <v>0</v>
      </c>
      <c r="AK51" s="1169">
        <f t="shared" si="73"/>
        <v>0</v>
      </c>
      <c r="AL51" s="1169">
        <f t="shared" si="73"/>
        <v>0</v>
      </c>
      <c r="AM51" s="1169">
        <f t="shared" si="73"/>
        <v>0</v>
      </c>
      <c r="AN51" s="1169">
        <f>SUM(AN40:AN50)</f>
        <v>0</v>
      </c>
      <c r="AO51" s="1169">
        <f t="shared" si="73"/>
        <v>0</v>
      </c>
      <c r="AP51" s="1169">
        <f t="shared" si="73"/>
        <v>0</v>
      </c>
      <c r="AQ51" s="1169">
        <f t="shared" si="73"/>
        <v>0</v>
      </c>
      <c r="AR51" s="1169">
        <f>SUM(AR40:AR50)</f>
        <v>0</v>
      </c>
      <c r="AS51" s="1169">
        <f t="shared" si="73"/>
        <v>0</v>
      </c>
      <c r="AT51" s="1169">
        <f t="shared" si="73"/>
        <v>0</v>
      </c>
      <c r="AU51" s="1169">
        <f t="shared" ref="AU51" si="74">SUM(AU40:AU50)</f>
        <v>0</v>
      </c>
      <c r="AV51" s="1169">
        <f t="shared" si="73"/>
        <v>-213315.99424888304</v>
      </c>
      <c r="AW51" s="1169">
        <f t="shared" ref="AW51" si="75">SUM(AW40:AW50)</f>
        <v>-3041073</v>
      </c>
      <c r="AX51" s="1169">
        <f>SUM(AX40:AX50)</f>
        <v>0</v>
      </c>
      <c r="AY51" s="1169">
        <f t="shared" si="73"/>
        <v>-1557661</v>
      </c>
      <c r="AZ51" s="1870">
        <f t="shared" ref="AZ51:BA51" si="76">SUM(AZ40:AZ50)</f>
        <v>-11114449.246748498</v>
      </c>
      <c r="BA51" s="1871">
        <f t="shared" si="76"/>
        <v>-1037859.1142164599</v>
      </c>
    </row>
    <row r="52" spans="1:53">
      <c r="A52" s="1170">
        <v>44</v>
      </c>
      <c r="B52" s="1172"/>
      <c r="C52" s="1170"/>
      <c r="D52" s="1168"/>
      <c r="E52" s="1168"/>
      <c r="F52" s="1168"/>
      <c r="G52" s="1168"/>
      <c r="H52" s="1168"/>
      <c r="I52" s="1168"/>
      <c r="J52" s="1168"/>
      <c r="K52" s="1168"/>
      <c r="L52" s="1168"/>
      <c r="M52" s="1168"/>
      <c r="N52" s="1168"/>
      <c r="O52" s="1168"/>
      <c r="P52" s="1168"/>
      <c r="Q52" s="1168"/>
      <c r="R52" s="1168"/>
      <c r="S52" s="1168"/>
      <c r="T52" s="1168"/>
      <c r="U52" s="1168"/>
      <c r="V52" s="1168"/>
      <c r="W52" s="1168"/>
      <c r="X52" s="1168"/>
      <c r="Y52" s="1168"/>
      <c r="Z52" s="1168"/>
      <c r="AA52" s="1168"/>
      <c r="AB52" s="1168"/>
      <c r="AC52" s="1170"/>
      <c r="AD52" s="1168"/>
      <c r="AE52" s="1168"/>
      <c r="AF52" s="1168"/>
      <c r="AG52" s="1168"/>
      <c r="AH52" s="1168"/>
      <c r="AI52" s="1168"/>
      <c r="AJ52" s="1168"/>
      <c r="AK52" s="1168"/>
      <c r="AL52" s="1168"/>
      <c r="AM52" s="1168"/>
      <c r="AN52" s="1168"/>
      <c r="AO52" s="1168"/>
      <c r="AP52" s="1168"/>
      <c r="AQ52" s="1168"/>
      <c r="AR52" s="1168"/>
      <c r="AS52" s="1168"/>
      <c r="AT52" s="1168"/>
      <c r="AU52" s="1168"/>
      <c r="AV52" s="1168"/>
      <c r="AW52" s="1168"/>
      <c r="AX52" s="1168"/>
      <c r="AY52" s="1177"/>
    </row>
    <row r="53" spans="1:53">
      <c r="A53" s="1170">
        <v>45</v>
      </c>
      <c r="B53" s="1176" t="s">
        <v>58</v>
      </c>
      <c r="C53" s="1170"/>
      <c r="D53" s="1168"/>
      <c r="E53" s="1168"/>
      <c r="F53" s="1168"/>
      <c r="G53" s="1168"/>
      <c r="H53" s="1168"/>
      <c r="I53" s="1168"/>
      <c r="J53" s="1168"/>
      <c r="K53" s="1168"/>
      <c r="L53" s="1168"/>
      <c r="M53" s="1168"/>
      <c r="N53" s="1168"/>
      <c r="O53" s="1168"/>
      <c r="P53" s="1168"/>
      <c r="Q53" s="1168"/>
      <c r="R53" s="1168"/>
      <c r="S53" s="1168"/>
      <c r="T53" s="1168"/>
      <c r="U53" s="1168"/>
      <c r="V53" s="1168"/>
      <c r="W53" s="1168"/>
      <c r="X53" s="1168"/>
      <c r="Y53" s="1168"/>
      <c r="Z53" s="1168"/>
      <c r="AA53" s="1168"/>
      <c r="AB53" s="1168"/>
      <c r="AC53" s="1170"/>
      <c r="AD53" s="1168"/>
      <c r="AE53" s="1168"/>
      <c r="AF53" s="1168"/>
      <c r="AG53" s="1168"/>
      <c r="AH53" s="1168"/>
      <c r="AI53" s="1168"/>
      <c r="AJ53" s="1168"/>
      <c r="AK53" s="1168"/>
      <c r="AL53" s="1168"/>
      <c r="AM53" s="1168"/>
      <c r="AN53" s="1168"/>
      <c r="AO53" s="1168"/>
      <c r="AP53" s="1168"/>
      <c r="AQ53" s="1168"/>
      <c r="AR53" s="1168"/>
      <c r="AS53" s="1168"/>
      <c r="AT53" s="1168"/>
      <c r="AU53" s="1168"/>
      <c r="AV53" s="1168"/>
      <c r="AW53" s="1168"/>
      <c r="AX53" s="1168"/>
      <c r="AY53" s="1177"/>
    </row>
    <row r="54" spans="1:53">
      <c r="A54" s="1170">
        <v>46</v>
      </c>
      <c r="B54" s="1172" t="s">
        <v>59</v>
      </c>
      <c r="C54" s="1170">
        <f>SUM(D54:BA54)</f>
        <v>15685302.17651579</v>
      </c>
      <c r="D54" s="1168">
        <v>0</v>
      </c>
      <c r="E54" s="1168">
        <v>0</v>
      </c>
      <c r="F54" s="1168">
        <v>0</v>
      </c>
      <c r="G54" s="1168">
        <v>0</v>
      </c>
      <c r="H54" s="1168">
        <v>0</v>
      </c>
      <c r="I54" s="1168">
        <v>0</v>
      </c>
      <c r="J54" s="1168">
        <v>0</v>
      </c>
      <c r="K54" s="1168">
        <v>0</v>
      </c>
      <c r="L54" s="1168">
        <v>0</v>
      </c>
      <c r="M54" s="1168">
        <v>0</v>
      </c>
      <c r="N54" s="1168">
        <f>'Adj 4.4 AMR Savings'!H20</f>
        <v>9419912</v>
      </c>
      <c r="O54" s="1168">
        <v>0</v>
      </c>
      <c r="P54" s="1168">
        <v>0</v>
      </c>
      <c r="Q54" s="1168">
        <v>0</v>
      </c>
      <c r="R54" s="1168">
        <v>0</v>
      </c>
      <c r="S54" s="1168">
        <v>0</v>
      </c>
      <c r="T54" s="1168">
        <v>0</v>
      </c>
      <c r="U54" s="1168">
        <v>0</v>
      </c>
      <c r="V54" s="1168">
        <v>0</v>
      </c>
      <c r="W54" s="1168">
        <v>0</v>
      </c>
      <c r="X54" s="1168">
        <v>0</v>
      </c>
      <c r="Y54" s="1168">
        <v>0</v>
      </c>
      <c r="Z54" s="1168">
        <v>0</v>
      </c>
      <c r="AA54" s="1168">
        <v>0</v>
      </c>
      <c r="AB54" s="1168">
        <v>0</v>
      </c>
      <c r="AC54" s="1168">
        <v>0</v>
      </c>
      <c r="AD54" s="1170">
        <f>'Adj 6.1 Hydro Decomm.'!I15</f>
        <v>672394.65778561425</v>
      </c>
      <c r="AE54" s="1168">
        <v>0</v>
      </c>
      <c r="AF54" s="1168">
        <v>0</v>
      </c>
      <c r="AG54" s="1168">
        <v>0</v>
      </c>
      <c r="AH54" s="1168">
        <v>0</v>
      </c>
      <c r="AI54" s="1168">
        <v>0</v>
      </c>
      <c r="AJ54" s="1168">
        <v>0</v>
      </c>
      <c r="AK54" s="1168">
        <v>0</v>
      </c>
      <c r="AL54" s="1168">
        <v>0</v>
      </c>
      <c r="AM54" s="1168">
        <v>0</v>
      </c>
      <c r="AN54" s="1168">
        <v>0</v>
      </c>
      <c r="AO54" s="1168">
        <v>0</v>
      </c>
      <c r="AP54" s="1168">
        <v>0</v>
      </c>
      <c r="AQ54" s="1168">
        <v>0</v>
      </c>
      <c r="AR54" s="1168">
        <v>0</v>
      </c>
      <c r="AS54" s="1168">
        <f>'Adj 8.6 Misc. Rate base'!BM83</f>
        <v>0</v>
      </c>
      <c r="AT54" s="1168">
        <v>0</v>
      </c>
      <c r="AU54" s="1168">
        <v>0</v>
      </c>
      <c r="AV54" s="1168">
        <v>0</v>
      </c>
      <c r="AW54" s="1168">
        <v>0</v>
      </c>
      <c r="AX54" s="1168">
        <v>0</v>
      </c>
      <c r="AY54" s="1170">
        <f>'Adj 8.10 Condit Removal  '!I28</f>
        <v>1521445</v>
      </c>
      <c r="AZ54" s="1801">
        <f>'Adj 9.1 Prod Factor'!I21</f>
        <v>3603236.6969485842</v>
      </c>
      <c r="BA54" s="1173">
        <f>'Adj 9.1.1 Prod Factor (cont)'!I24</f>
        <v>468313.82178159064</v>
      </c>
    </row>
    <row r="55" spans="1:53">
      <c r="A55" s="1170">
        <v>47</v>
      </c>
      <c r="B55" s="1172" t="s">
        <v>60</v>
      </c>
      <c r="C55" s="1170">
        <f t="shared" ref="C55:C60" si="77">SUM(D55:BA55)</f>
        <v>0</v>
      </c>
      <c r="D55" s="1168">
        <v>0</v>
      </c>
      <c r="E55" s="1168">
        <v>0</v>
      </c>
      <c r="F55" s="1168">
        <v>0</v>
      </c>
      <c r="G55" s="1168">
        <v>0</v>
      </c>
      <c r="H55" s="1168">
        <v>0</v>
      </c>
      <c r="I55" s="1168">
        <v>0</v>
      </c>
      <c r="J55" s="1168">
        <v>0</v>
      </c>
      <c r="K55" s="1168">
        <v>0</v>
      </c>
      <c r="L55" s="1168">
        <v>0</v>
      </c>
      <c r="M55" s="1168">
        <v>0</v>
      </c>
      <c r="N55" s="1168">
        <v>0</v>
      </c>
      <c r="O55" s="1168">
        <v>0</v>
      </c>
      <c r="P55" s="1168">
        <v>0</v>
      </c>
      <c r="Q55" s="1168">
        <v>0</v>
      </c>
      <c r="R55" s="1168">
        <v>0</v>
      </c>
      <c r="S55" s="1168">
        <v>0</v>
      </c>
      <c r="T55" s="1168">
        <v>0</v>
      </c>
      <c r="U55" s="1168">
        <v>0</v>
      </c>
      <c r="V55" s="1168">
        <v>0</v>
      </c>
      <c r="W55" s="1168">
        <v>0</v>
      </c>
      <c r="X55" s="1168">
        <v>0</v>
      </c>
      <c r="Y55" s="1168">
        <v>0</v>
      </c>
      <c r="Z55" s="1168">
        <v>0</v>
      </c>
      <c r="AA55" s="1168">
        <v>0</v>
      </c>
      <c r="AB55" s="1168">
        <v>0</v>
      </c>
      <c r="AC55" s="1168">
        <v>0</v>
      </c>
      <c r="AD55" s="1168">
        <v>0</v>
      </c>
      <c r="AE55" s="1168">
        <v>0</v>
      </c>
      <c r="AF55" s="1168">
        <v>0</v>
      </c>
      <c r="AG55" s="1168">
        <v>0</v>
      </c>
      <c r="AH55" s="1168">
        <v>0</v>
      </c>
      <c r="AI55" s="1168">
        <v>0</v>
      </c>
      <c r="AJ55" s="1168">
        <v>0</v>
      </c>
      <c r="AK55" s="1168">
        <v>0</v>
      </c>
      <c r="AL55" s="1168">
        <v>0</v>
      </c>
      <c r="AM55" s="1168">
        <v>0</v>
      </c>
      <c r="AN55" s="1168">
        <v>0</v>
      </c>
      <c r="AO55" s="1168">
        <v>0</v>
      </c>
      <c r="AP55" s="1168">
        <v>0</v>
      </c>
      <c r="AQ55" s="1168">
        <v>0</v>
      </c>
      <c r="AR55" s="1168">
        <v>0</v>
      </c>
      <c r="AS55" s="1168">
        <f>'Adj 8.6 Misc. Rate base'!BM89</f>
        <v>0</v>
      </c>
      <c r="AT55" s="1168">
        <v>0</v>
      </c>
      <c r="AU55" s="1168">
        <v>0</v>
      </c>
      <c r="AV55" s="1168">
        <v>0</v>
      </c>
      <c r="AW55" s="1168">
        <v>0</v>
      </c>
      <c r="AX55" s="1168">
        <v>0</v>
      </c>
      <c r="AY55" s="1168">
        <v>0</v>
      </c>
      <c r="AZ55" s="1801">
        <v>0</v>
      </c>
      <c r="BA55" s="1173">
        <v>0</v>
      </c>
    </row>
    <row r="56" spans="1:53" s="1170" customFormat="1">
      <c r="A56" s="1170">
        <v>48</v>
      </c>
      <c r="B56" s="1172" t="s">
        <v>61</v>
      </c>
      <c r="C56" s="1170">
        <f t="shared" si="77"/>
        <v>1065618.0306161563</v>
      </c>
      <c r="D56" s="1168">
        <v>0</v>
      </c>
      <c r="E56" s="1168">
        <v>0</v>
      </c>
      <c r="F56" s="1168">
        <v>0</v>
      </c>
      <c r="G56" s="1168">
        <v>0</v>
      </c>
      <c r="H56" s="1168">
        <v>0</v>
      </c>
      <c r="I56" s="1168">
        <v>0</v>
      </c>
      <c r="J56" s="1168">
        <v>0</v>
      </c>
      <c r="K56" s="1168">
        <v>0</v>
      </c>
      <c r="L56" s="1168">
        <v>0</v>
      </c>
      <c r="M56" s="1168">
        <v>0</v>
      </c>
      <c r="N56" s="1168">
        <f>'Adj 4.4 AMR Savings'!H30</f>
        <v>-125046</v>
      </c>
      <c r="O56" s="1168">
        <v>0</v>
      </c>
      <c r="P56" s="2022">
        <v>0</v>
      </c>
      <c r="Q56" s="1168">
        <v>0</v>
      </c>
      <c r="R56" s="1168">
        <f>'Adj 4.8 Inverted Rates Adv'!I21+'Adj 4.8 Inverted Rates Adv'!I25</f>
        <v>0</v>
      </c>
      <c r="S56" s="1168">
        <f>'Adj 4.8 Inverted Rates Adv'!J21+'Adj 4.8 Inverted Rates Adv'!J25</f>
        <v>0</v>
      </c>
      <c r="T56" s="1168">
        <f>'Adj 4.8 Inverted Rates Adv'!K21+'Adj 4.8 Inverted Rates Adv'!K25</f>
        <v>0</v>
      </c>
      <c r="U56" s="1168">
        <f>'Adj 4.8 Inverted Rates Adv'!L21+'Adj 4.8 Inverted Rates Adv'!L25</f>
        <v>0</v>
      </c>
      <c r="V56" s="1168">
        <f>'Adj 4.8 Inverted Rates Adv'!M21+'Adj 4.8 Inverted Rates Adv'!M25</f>
        <v>0</v>
      </c>
      <c r="W56" s="1168">
        <f>'Adj 4.8 Inverted Rates Adv'!N21+'Adj 4.8 Inverted Rates Adv'!N25</f>
        <v>0</v>
      </c>
      <c r="X56" s="1168">
        <f>'Adj 4.8 Inverted Rates Adv'!O21+'Adj 4.8 Inverted Rates Adv'!O25</f>
        <v>0</v>
      </c>
      <c r="Y56" s="1168">
        <v>0</v>
      </c>
      <c r="Z56" s="1168">
        <v>0</v>
      </c>
      <c r="AA56" s="1168">
        <v>0</v>
      </c>
      <c r="AB56" s="1168">
        <v>0</v>
      </c>
      <c r="AC56" s="1168">
        <v>0</v>
      </c>
      <c r="AD56" s="1170">
        <f>'Adj 6.1 Hydro Decomm.'!I21</f>
        <v>-391038.76591474324</v>
      </c>
      <c r="AE56" s="1168">
        <v>0</v>
      </c>
      <c r="AF56" s="1168">
        <v>0</v>
      </c>
      <c r="AG56" s="1168">
        <v>0</v>
      </c>
      <c r="AH56" s="1168">
        <v>0</v>
      </c>
      <c r="AI56" s="1168">
        <v>0</v>
      </c>
      <c r="AJ56" s="1168">
        <v>0</v>
      </c>
      <c r="AK56" s="1168">
        <v>0</v>
      </c>
      <c r="AL56" s="1168">
        <v>0</v>
      </c>
      <c r="AM56" s="1168">
        <v>0</v>
      </c>
      <c r="AN56" s="1168">
        <v>0</v>
      </c>
      <c r="AO56" s="1168">
        <v>0</v>
      </c>
      <c r="AP56" s="1168">
        <v>0</v>
      </c>
      <c r="AQ56" s="1168">
        <v>0</v>
      </c>
      <c r="AR56" s="1168">
        <v>0</v>
      </c>
      <c r="AS56" s="1168">
        <f>'Adj 8.6 Misc. Rate base'!BM108</f>
        <v>0</v>
      </c>
      <c r="AT56" s="1168">
        <v>0</v>
      </c>
      <c r="AU56" s="1168">
        <v>0</v>
      </c>
      <c r="AV56" s="1168">
        <f>'Adj 8.7 Powerdale'!I39+'Adj 8.7 Powerdale'!I34+'Adj 8.7 Powerdale'!I30</f>
        <v>-102417.20346910052</v>
      </c>
      <c r="AW56" s="1168">
        <f>'Adj 8.8 Reg Asset Amort '!I17+'Adj 8.8 Reg Asset Amort '!I21+'Adj 8.8 Reg Asset Amort '!I25</f>
        <v>1684120</v>
      </c>
      <c r="AX56" s="1168">
        <v>0</v>
      </c>
      <c r="AY56" s="1168">
        <v>0</v>
      </c>
      <c r="AZ56" s="1175">
        <v>0</v>
      </c>
      <c r="BA56" s="1170">
        <v>0</v>
      </c>
    </row>
    <row r="57" spans="1:53">
      <c r="A57" s="1170">
        <v>49</v>
      </c>
      <c r="B57" s="1172" t="s">
        <v>62</v>
      </c>
      <c r="C57" s="1170">
        <f t="shared" si="77"/>
        <v>0</v>
      </c>
      <c r="D57" s="1168">
        <v>0</v>
      </c>
      <c r="E57" s="1168">
        <v>0</v>
      </c>
      <c r="F57" s="1168">
        <v>0</v>
      </c>
      <c r="G57" s="1168">
        <v>0</v>
      </c>
      <c r="H57" s="1168">
        <v>0</v>
      </c>
      <c r="I57" s="1168">
        <v>0</v>
      </c>
      <c r="J57" s="1168">
        <v>0</v>
      </c>
      <c r="K57" s="1168">
        <v>0</v>
      </c>
      <c r="L57" s="1168">
        <v>0</v>
      </c>
      <c r="M57" s="1168">
        <v>0</v>
      </c>
      <c r="N57" s="1168">
        <v>0</v>
      </c>
      <c r="O57" s="1168">
        <v>0</v>
      </c>
      <c r="P57" s="1168">
        <v>0</v>
      </c>
      <c r="Q57" s="1168">
        <v>0</v>
      </c>
      <c r="R57" s="1168">
        <v>0</v>
      </c>
      <c r="S57" s="1168">
        <v>0</v>
      </c>
      <c r="T57" s="1168">
        <v>0</v>
      </c>
      <c r="U57" s="1168">
        <v>0</v>
      </c>
      <c r="V57" s="1168">
        <v>0</v>
      </c>
      <c r="W57" s="1168">
        <v>0</v>
      </c>
      <c r="X57" s="1168">
        <v>0</v>
      </c>
      <c r="Y57" s="1168">
        <v>0</v>
      </c>
      <c r="Z57" s="1168">
        <v>0</v>
      </c>
      <c r="AA57" s="1168">
        <v>0</v>
      </c>
      <c r="AB57" s="1168">
        <v>0</v>
      </c>
      <c r="AC57" s="1168">
        <v>0</v>
      </c>
      <c r="AD57" s="1170"/>
      <c r="AE57" s="1168">
        <v>0</v>
      </c>
      <c r="AF57" s="1168">
        <v>0</v>
      </c>
      <c r="AG57" s="1168">
        <v>0</v>
      </c>
      <c r="AH57" s="1168">
        <v>0</v>
      </c>
      <c r="AI57" s="1168">
        <v>0</v>
      </c>
      <c r="AJ57" s="1168">
        <v>0</v>
      </c>
      <c r="AK57" s="1168">
        <v>0</v>
      </c>
      <c r="AL57" s="1168">
        <v>0</v>
      </c>
      <c r="AM57" s="1168">
        <v>0</v>
      </c>
      <c r="AN57" s="1168">
        <v>0</v>
      </c>
      <c r="AO57" s="1168">
        <v>0</v>
      </c>
      <c r="AP57" s="1168">
        <v>0</v>
      </c>
      <c r="AQ57" s="1168">
        <v>0</v>
      </c>
      <c r="AR57" s="1168">
        <v>0</v>
      </c>
      <c r="AS57" s="1168">
        <v>0</v>
      </c>
      <c r="AT57" s="1168">
        <v>0</v>
      </c>
      <c r="AU57" s="1168">
        <v>0</v>
      </c>
      <c r="AV57" s="1168">
        <v>0</v>
      </c>
      <c r="AW57" s="1168">
        <v>0</v>
      </c>
      <c r="AX57" s="1168">
        <v>0</v>
      </c>
      <c r="AY57" s="1168">
        <v>0</v>
      </c>
      <c r="AZ57" s="1801">
        <v>0</v>
      </c>
      <c r="BA57" s="1173">
        <v>0</v>
      </c>
    </row>
    <row r="58" spans="1:53">
      <c r="A58" s="1170">
        <v>50</v>
      </c>
      <c r="B58" s="1172" t="s">
        <v>63</v>
      </c>
      <c r="C58" s="1170">
        <f t="shared" si="77"/>
        <v>0</v>
      </c>
      <c r="D58" s="1168">
        <v>0</v>
      </c>
      <c r="E58" s="1168">
        <v>0</v>
      </c>
      <c r="F58" s="1168">
        <v>0</v>
      </c>
      <c r="G58" s="1168">
        <v>0</v>
      </c>
      <c r="H58" s="1168">
        <v>0</v>
      </c>
      <c r="I58" s="1168">
        <v>0</v>
      </c>
      <c r="J58" s="1168">
        <v>0</v>
      </c>
      <c r="K58" s="1168">
        <v>0</v>
      </c>
      <c r="L58" s="1168">
        <v>0</v>
      </c>
      <c r="M58" s="1168">
        <v>0</v>
      </c>
      <c r="N58" s="1168">
        <v>0</v>
      </c>
      <c r="O58" s="1168">
        <v>0</v>
      </c>
      <c r="P58" s="1168">
        <v>0</v>
      </c>
      <c r="Q58" s="1168">
        <v>0</v>
      </c>
      <c r="R58" s="1168">
        <v>0</v>
      </c>
      <c r="S58" s="1168">
        <v>0</v>
      </c>
      <c r="T58" s="1168">
        <v>0</v>
      </c>
      <c r="U58" s="1168">
        <v>0</v>
      </c>
      <c r="V58" s="1168">
        <v>0</v>
      </c>
      <c r="W58" s="1168">
        <v>0</v>
      </c>
      <c r="X58" s="1168">
        <v>0</v>
      </c>
      <c r="Y58" s="1168">
        <v>0</v>
      </c>
      <c r="Z58" s="1168">
        <v>0</v>
      </c>
      <c r="AA58" s="1168">
        <v>0</v>
      </c>
      <c r="AB58" s="1168">
        <v>0</v>
      </c>
      <c r="AC58" s="1168">
        <v>0</v>
      </c>
      <c r="AD58" s="1168">
        <v>0</v>
      </c>
      <c r="AE58" s="1168">
        <v>0</v>
      </c>
      <c r="AF58" s="1168">
        <v>0</v>
      </c>
      <c r="AG58" s="1168">
        <v>0</v>
      </c>
      <c r="AH58" s="1168">
        <v>0</v>
      </c>
      <c r="AI58" s="1168">
        <v>0</v>
      </c>
      <c r="AJ58" s="1168">
        <v>0</v>
      </c>
      <c r="AK58" s="1168">
        <v>0</v>
      </c>
      <c r="AL58" s="1168">
        <v>0</v>
      </c>
      <c r="AM58" s="1168">
        <v>0</v>
      </c>
      <c r="AN58" s="1168">
        <v>0</v>
      </c>
      <c r="AO58" s="1168">
        <v>0</v>
      </c>
      <c r="AP58" s="1168">
        <v>0</v>
      </c>
      <c r="AQ58" s="1168">
        <v>0</v>
      </c>
      <c r="AR58" s="1168">
        <v>0</v>
      </c>
      <c r="AS58" s="1168">
        <v>0</v>
      </c>
      <c r="AT58" s="1168">
        <v>0</v>
      </c>
      <c r="AU58" s="1168">
        <v>0</v>
      </c>
      <c r="AV58" s="1168">
        <v>0</v>
      </c>
      <c r="AW58" s="1168">
        <v>0</v>
      </c>
      <c r="AX58" s="1168">
        <v>0</v>
      </c>
      <c r="AY58" s="1168">
        <v>0</v>
      </c>
      <c r="AZ58" s="1801">
        <v>0</v>
      </c>
      <c r="BA58" s="1173">
        <v>0</v>
      </c>
    </row>
    <row r="59" spans="1:53">
      <c r="A59" s="1170">
        <v>51</v>
      </c>
      <c r="B59" s="1172" t="s">
        <v>64</v>
      </c>
      <c r="C59" s="1170">
        <f t="shared" si="77"/>
        <v>0</v>
      </c>
      <c r="D59" s="1168">
        <v>0</v>
      </c>
      <c r="E59" s="1168">
        <v>0</v>
      </c>
      <c r="F59" s="1168">
        <v>0</v>
      </c>
      <c r="G59" s="1168">
        <v>0</v>
      </c>
      <c r="H59" s="1168">
        <v>0</v>
      </c>
      <c r="I59" s="1168">
        <v>0</v>
      </c>
      <c r="J59" s="1168">
        <v>0</v>
      </c>
      <c r="K59" s="1168">
        <v>0</v>
      </c>
      <c r="L59" s="1168">
        <v>0</v>
      </c>
      <c r="M59" s="1168">
        <v>0</v>
      </c>
      <c r="N59" s="1168">
        <v>0</v>
      </c>
      <c r="O59" s="1168">
        <v>0</v>
      </c>
      <c r="P59" s="1168">
        <v>0</v>
      </c>
      <c r="Q59" s="1168">
        <v>0</v>
      </c>
      <c r="R59" s="1168">
        <v>0</v>
      </c>
      <c r="S59" s="1168">
        <v>0</v>
      </c>
      <c r="T59" s="1168">
        <v>0</v>
      </c>
      <c r="U59" s="1168">
        <v>0</v>
      </c>
      <c r="V59" s="1168">
        <v>0</v>
      </c>
      <c r="W59" s="1168">
        <v>0</v>
      </c>
      <c r="X59" s="1168">
        <v>0</v>
      </c>
      <c r="Y59" s="1168">
        <v>0</v>
      </c>
      <c r="Z59" s="1168">
        <v>0</v>
      </c>
      <c r="AA59" s="1168">
        <v>0</v>
      </c>
      <c r="AB59" s="1168">
        <v>0</v>
      </c>
      <c r="AC59" s="1168">
        <v>0</v>
      </c>
      <c r="AD59" s="1168">
        <v>0</v>
      </c>
      <c r="AE59" s="1168">
        <v>0</v>
      </c>
      <c r="AF59" s="1168">
        <v>0</v>
      </c>
      <c r="AG59" s="1168">
        <v>0</v>
      </c>
      <c r="AH59" s="1168">
        <v>0</v>
      </c>
      <c r="AI59" s="1168">
        <v>0</v>
      </c>
      <c r="AJ59" s="1168">
        <v>0</v>
      </c>
      <c r="AK59" s="1168">
        <v>0</v>
      </c>
      <c r="AL59" s="1168">
        <v>0</v>
      </c>
      <c r="AM59" s="1168">
        <v>0</v>
      </c>
      <c r="AN59" s="1168">
        <v>0</v>
      </c>
      <c r="AO59" s="1168">
        <v>0</v>
      </c>
      <c r="AP59" s="1168">
        <v>0</v>
      </c>
      <c r="AQ59" s="1168">
        <v>0</v>
      </c>
      <c r="AR59" s="1168">
        <v>0</v>
      </c>
      <c r="AS59" s="1168">
        <v>0</v>
      </c>
      <c r="AT59" s="1168">
        <v>0</v>
      </c>
      <c r="AU59" s="1168">
        <v>0</v>
      </c>
      <c r="AV59" s="1168">
        <v>0</v>
      </c>
      <c r="AW59" s="1168">
        <v>0</v>
      </c>
      <c r="AX59" s="1168">
        <v>0</v>
      </c>
      <c r="AY59" s="1168">
        <f>'Adj 8.10 Condit Removal  '!BO17</f>
        <v>0</v>
      </c>
      <c r="AZ59" s="1801">
        <f>'Adj 8.10 Condit Removal  '!BP17</f>
        <v>0</v>
      </c>
      <c r="BA59" s="1173">
        <f>'Adj 8.10 Condit Removal  '!BQ17</f>
        <v>0</v>
      </c>
    </row>
    <row r="60" spans="1:53">
      <c r="A60" s="1170">
        <v>52</v>
      </c>
      <c r="B60" s="1172" t="s">
        <v>65</v>
      </c>
      <c r="C60" s="1170">
        <f t="shared" si="77"/>
        <v>56207.641076458298</v>
      </c>
      <c r="D60" s="1168">
        <v>0</v>
      </c>
      <c r="E60" s="1168">
        <v>0</v>
      </c>
      <c r="F60" s="1168">
        <v>0</v>
      </c>
      <c r="G60" s="1168">
        <v>0</v>
      </c>
      <c r="H60" s="1168">
        <v>0</v>
      </c>
      <c r="I60" s="1168">
        <v>0</v>
      </c>
      <c r="J60" s="1168">
        <v>0</v>
      </c>
      <c r="K60" s="1168">
        <v>0</v>
      </c>
      <c r="L60" s="1168">
        <v>0</v>
      </c>
      <c r="M60" s="1168">
        <v>0</v>
      </c>
      <c r="N60" s="1168">
        <v>0</v>
      </c>
      <c r="O60" s="1168">
        <v>0</v>
      </c>
      <c r="P60" s="1168">
        <v>0</v>
      </c>
      <c r="Q60" s="1168">
        <v>0</v>
      </c>
      <c r="R60" s="1168">
        <v>0</v>
      </c>
      <c r="S60" s="1168">
        <v>0</v>
      </c>
      <c r="T60" s="1168">
        <v>0</v>
      </c>
      <c r="U60" s="1168">
        <v>0</v>
      </c>
      <c r="V60" s="1168">
        <v>0</v>
      </c>
      <c r="W60" s="1168">
        <v>0</v>
      </c>
      <c r="X60" s="1168">
        <v>0</v>
      </c>
      <c r="Y60" s="1168">
        <v>0</v>
      </c>
      <c r="Z60" s="1168">
        <v>0</v>
      </c>
      <c r="AA60" s="1168">
        <v>0</v>
      </c>
      <c r="AB60" s="1168">
        <v>0</v>
      </c>
      <c r="AC60" s="1168">
        <v>0</v>
      </c>
      <c r="AD60" s="1168">
        <v>0</v>
      </c>
      <c r="AE60" s="1168">
        <v>0</v>
      </c>
      <c r="AF60" s="1168">
        <v>0</v>
      </c>
      <c r="AG60" s="1168">
        <v>0</v>
      </c>
      <c r="AH60" s="1168">
        <v>0</v>
      </c>
      <c r="AI60" s="1168">
        <v>0</v>
      </c>
      <c r="AJ60" s="1168">
        <v>0</v>
      </c>
      <c r="AK60" s="1168">
        <v>0</v>
      </c>
      <c r="AL60" s="1168">
        <v>0</v>
      </c>
      <c r="AM60" s="1168">
        <v>0</v>
      </c>
      <c r="AN60" s="1168">
        <v>0</v>
      </c>
      <c r="AO60" s="1168">
        <v>0</v>
      </c>
      <c r="AP60" s="1168">
        <v>0</v>
      </c>
      <c r="AQ60" s="1168">
        <v>0</v>
      </c>
      <c r="AR60" s="1168">
        <v>0</v>
      </c>
      <c r="AS60" s="1168">
        <v>0</v>
      </c>
      <c r="AT60" s="1168">
        <v>0</v>
      </c>
      <c r="AU60" s="1168">
        <v>0</v>
      </c>
      <c r="AV60" s="1168">
        <f>'Adj 8.9 Trojan Unrec Plant Adj'!H19+'Adj 8.9 Trojan Unrec Plant Adj'!H20</f>
        <v>0.44902909561591459</v>
      </c>
      <c r="AW60" s="1168">
        <v>0</v>
      </c>
      <c r="AX60" s="1168">
        <v>0</v>
      </c>
      <c r="AY60" s="1168">
        <v>0</v>
      </c>
      <c r="AZ60" s="1801">
        <v>0</v>
      </c>
      <c r="BA60" s="1173">
        <f>'Adj 9.1.1 Prod Factor (cont)'!I29</f>
        <v>56207.192047362681</v>
      </c>
    </row>
    <row r="61" spans="1:53">
      <c r="A61" s="1170">
        <v>53</v>
      </c>
      <c r="B61" s="1172"/>
      <c r="C61" s="1170"/>
      <c r="D61" s="1168"/>
      <c r="E61" s="1168"/>
      <c r="F61" s="1168"/>
      <c r="G61" s="1168"/>
      <c r="H61" s="1168"/>
      <c r="I61" s="1168"/>
      <c r="J61" s="1168"/>
      <c r="K61" s="1168"/>
      <c r="L61" s="1168"/>
      <c r="M61" s="1168"/>
      <c r="N61" s="1168"/>
      <c r="O61" s="1168"/>
      <c r="P61" s="1168"/>
      <c r="Q61" s="1168"/>
      <c r="R61" s="1168"/>
      <c r="S61" s="1168"/>
      <c r="T61" s="1168"/>
      <c r="U61" s="1168"/>
      <c r="V61" s="1168"/>
      <c r="W61" s="1168"/>
      <c r="X61" s="1168"/>
      <c r="Y61" s="1168"/>
      <c r="Z61" s="1168"/>
      <c r="AA61" s="1168"/>
      <c r="AB61" s="1168"/>
      <c r="AC61" s="1170"/>
      <c r="AD61" s="1168"/>
      <c r="AE61" s="1168"/>
      <c r="AF61" s="1168"/>
      <c r="AG61" s="1168"/>
      <c r="AH61" s="1168"/>
      <c r="AI61" s="1168"/>
      <c r="AJ61" s="1168"/>
      <c r="AK61" s="1168"/>
      <c r="AL61" s="1168"/>
      <c r="AM61" s="1168"/>
      <c r="AN61" s="1168"/>
      <c r="AO61" s="1168"/>
      <c r="AP61" s="1168"/>
      <c r="AQ61" s="1168"/>
      <c r="AR61" s="1168"/>
      <c r="AS61" s="1168"/>
      <c r="AT61" s="1168"/>
      <c r="AU61" s="1168"/>
      <c r="AV61" s="1168"/>
      <c r="AW61" s="1168"/>
      <c r="AX61" s="1168"/>
      <c r="AY61" s="1177"/>
    </row>
    <row r="62" spans="1:53">
      <c r="A62" s="1170">
        <v>54</v>
      </c>
      <c r="B62" s="1176" t="s">
        <v>66</v>
      </c>
      <c r="C62" s="1188">
        <f t="shared" ref="C62:I62" si="78">SUM(C54:C61)</f>
        <v>16807127.848208405</v>
      </c>
      <c r="D62" s="1169">
        <f t="shared" si="78"/>
        <v>0</v>
      </c>
      <c r="E62" s="1169">
        <f t="shared" si="78"/>
        <v>0</v>
      </c>
      <c r="F62" s="1169">
        <f t="shared" si="78"/>
        <v>0</v>
      </c>
      <c r="G62" s="1169">
        <f t="shared" si="78"/>
        <v>0</v>
      </c>
      <c r="H62" s="1169">
        <f t="shared" si="78"/>
        <v>0</v>
      </c>
      <c r="I62" s="1169">
        <f t="shared" si="78"/>
        <v>0</v>
      </c>
      <c r="J62" s="1169">
        <f t="shared" ref="J62" si="79">SUM(J54:J61)</f>
        <v>0</v>
      </c>
      <c r="K62" s="1169">
        <f t="shared" ref="K62:AC62" si="80">SUM(K54:K61)</f>
        <v>0</v>
      </c>
      <c r="L62" s="1169">
        <f t="shared" si="80"/>
        <v>0</v>
      </c>
      <c r="M62" s="1169">
        <f t="shared" si="80"/>
        <v>0</v>
      </c>
      <c r="N62" s="1169">
        <f t="shared" si="80"/>
        <v>9294866</v>
      </c>
      <c r="O62" s="1169">
        <f t="shared" si="80"/>
        <v>0</v>
      </c>
      <c r="P62" s="1169">
        <f t="shared" si="80"/>
        <v>0</v>
      </c>
      <c r="Q62" s="1169">
        <f t="shared" si="80"/>
        <v>0</v>
      </c>
      <c r="R62" s="1169">
        <f t="shared" si="80"/>
        <v>0</v>
      </c>
      <c r="S62" s="1169">
        <f t="shared" ref="S62:U62" si="81">SUM(S54:S61)</f>
        <v>0</v>
      </c>
      <c r="T62" s="1169">
        <f t="shared" si="81"/>
        <v>0</v>
      </c>
      <c r="U62" s="1169">
        <f t="shared" si="81"/>
        <v>0</v>
      </c>
      <c r="V62" s="1169">
        <f t="shared" ref="V62:W62" si="82">SUM(V54:V61)</f>
        <v>0</v>
      </c>
      <c r="W62" s="1169">
        <f t="shared" si="82"/>
        <v>0</v>
      </c>
      <c r="X62" s="1169">
        <f t="shared" ref="X62" si="83">SUM(X54:X61)</f>
        <v>0</v>
      </c>
      <c r="Y62" s="1169">
        <f t="shared" si="80"/>
        <v>0</v>
      </c>
      <c r="Z62" s="1169">
        <f t="shared" si="80"/>
        <v>0</v>
      </c>
      <c r="AA62" s="1169">
        <f t="shared" si="80"/>
        <v>0</v>
      </c>
      <c r="AB62" s="1169">
        <f t="shared" si="80"/>
        <v>0</v>
      </c>
      <c r="AC62" s="1169">
        <f t="shared" si="80"/>
        <v>0</v>
      </c>
      <c r="AD62" s="1169">
        <f t="shared" ref="AD62:AY62" si="84">SUM(AD54:AD61)</f>
        <v>281355.89187087101</v>
      </c>
      <c r="AE62" s="1169">
        <f t="shared" si="84"/>
        <v>0</v>
      </c>
      <c r="AF62" s="1169">
        <f t="shared" si="84"/>
        <v>0</v>
      </c>
      <c r="AG62" s="1169">
        <f t="shared" si="84"/>
        <v>0</v>
      </c>
      <c r="AH62" s="1169">
        <f t="shared" si="84"/>
        <v>0</v>
      </c>
      <c r="AI62" s="1169">
        <f t="shared" si="84"/>
        <v>0</v>
      </c>
      <c r="AJ62" s="1169">
        <f t="shared" si="84"/>
        <v>0</v>
      </c>
      <c r="AK62" s="1169">
        <f t="shared" si="84"/>
        <v>0</v>
      </c>
      <c r="AL62" s="1169">
        <f t="shared" si="84"/>
        <v>0</v>
      </c>
      <c r="AM62" s="1169">
        <f t="shared" si="84"/>
        <v>0</v>
      </c>
      <c r="AN62" s="1169">
        <f>SUM(AN54:AN61)</f>
        <v>0</v>
      </c>
      <c r="AO62" s="1169">
        <f t="shared" si="84"/>
        <v>0</v>
      </c>
      <c r="AP62" s="1169">
        <f t="shared" si="84"/>
        <v>0</v>
      </c>
      <c r="AQ62" s="1169">
        <f t="shared" si="84"/>
        <v>0</v>
      </c>
      <c r="AR62" s="1169">
        <f>SUM(AR54:AR61)</f>
        <v>0</v>
      </c>
      <c r="AS62" s="1169">
        <f t="shared" si="84"/>
        <v>0</v>
      </c>
      <c r="AT62" s="1169">
        <f t="shared" si="84"/>
        <v>0</v>
      </c>
      <c r="AU62" s="1169">
        <f t="shared" ref="AU62" si="85">SUM(AU54:AU61)</f>
        <v>0</v>
      </c>
      <c r="AV62" s="1169">
        <f t="shared" si="84"/>
        <v>-102416.75444000491</v>
      </c>
      <c r="AW62" s="1169">
        <f t="shared" ref="AW62" si="86">SUM(AW54:AW61)</f>
        <v>1684120</v>
      </c>
      <c r="AX62" s="1169">
        <f>SUM(AX54:AX61)</f>
        <v>0</v>
      </c>
      <c r="AY62" s="1169">
        <f t="shared" si="84"/>
        <v>1521445</v>
      </c>
      <c r="AZ62" s="1870">
        <f t="shared" ref="AZ62:BA62" si="87">SUM(AZ54:AZ61)</f>
        <v>3603236.6969485842</v>
      </c>
      <c r="BA62" s="1871">
        <f t="shared" si="87"/>
        <v>524521.01382895326</v>
      </c>
    </row>
    <row r="63" spans="1:53">
      <c r="A63" s="1170">
        <v>55</v>
      </c>
      <c r="B63" s="1172"/>
      <c r="C63" s="1170"/>
      <c r="D63" s="1168"/>
      <c r="E63" s="1168"/>
      <c r="F63" s="1168"/>
      <c r="G63" s="1168"/>
      <c r="H63" s="1168"/>
      <c r="I63" s="1168"/>
      <c r="J63" s="1168"/>
      <c r="K63" s="1168"/>
      <c r="L63" s="1168"/>
      <c r="M63" s="1168"/>
      <c r="N63" s="1168"/>
      <c r="O63" s="1168"/>
      <c r="P63" s="1168"/>
      <c r="Q63" s="1168"/>
      <c r="R63" s="1168"/>
      <c r="S63" s="1168"/>
      <c r="T63" s="1168"/>
      <c r="U63" s="1168"/>
      <c r="V63" s="1168"/>
      <c r="W63" s="1168"/>
      <c r="X63" s="1168"/>
      <c r="Y63" s="1168"/>
      <c r="Z63" s="1168"/>
      <c r="AA63" s="1168"/>
      <c r="AB63" s="1168"/>
      <c r="AC63" s="1168"/>
      <c r="AD63" s="1168"/>
      <c r="AE63" s="1168"/>
      <c r="AF63" s="1168"/>
      <c r="AG63" s="1168"/>
      <c r="AH63" s="1168"/>
      <c r="AI63" s="1168"/>
      <c r="AJ63" s="1168"/>
      <c r="AK63" s="1168"/>
      <c r="AL63" s="1168"/>
      <c r="AM63" s="1168"/>
      <c r="AN63" s="1168"/>
      <c r="AO63" s="1168"/>
      <c r="AP63" s="1168"/>
      <c r="AQ63" s="1168"/>
      <c r="AR63" s="1168"/>
      <c r="AS63" s="1168"/>
      <c r="AT63" s="1168"/>
      <c r="AU63" s="1168"/>
      <c r="AV63" s="1168"/>
      <c r="AW63" s="1168"/>
      <c r="AX63" s="1168"/>
      <c r="AY63" s="1168"/>
    </row>
    <row r="64" spans="1:53">
      <c r="A64" s="1170">
        <v>56</v>
      </c>
      <c r="B64" s="1180" t="s">
        <v>67</v>
      </c>
      <c r="C64" s="1189">
        <f t="shared" ref="C64:I64" si="88">C51+C62</f>
        <v>-2169500.5070054345</v>
      </c>
      <c r="D64" s="1168">
        <f t="shared" si="88"/>
        <v>0</v>
      </c>
      <c r="E64" s="1168">
        <f t="shared" si="88"/>
        <v>0</v>
      </c>
      <c r="F64" s="1168">
        <f t="shared" si="88"/>
        <v>0</v>
      </c>
      <c r="G64" s="1168">
        <f t="shared" si="88"/>
        <v>0</v>
      </c>
      <c r="H64" s="1168">
        <f t="shared" si="88"/>
        <v>0</v>
      </c>
      <c r="I64" s="1168">
        <f t="shared" si="88"/>
        <v>0</v>
      </c>
      <c r="J64" s="1168">
        <f t="shared" ref="J64" si="89">J51+J62</f>
        <v>0</v>
      </c>
      <c r="K64" s="1168">
        <f t="shared" ref="K64:AC64" si="90">K51+K62</f>
        <v>0</v>
      </c>
      <c r="L64" s="1168">
        <f t="shared" si="90"/>
        <v>0</v>
      </c>
      <c r="M64" s="1168">
        <f t="shared" si="90"/>
        <v>0</v>
      </c>
      <c r="N64" s="1168">
        <f t="shared" si="90"/>
        <v>7282596</v>
      </c>
      <c r="O64" s="1168">
        <f t="shared" si="90"/>
        <v>0</v>
      </c>
      <c r="P64" s="1168">
        <f t="shared" si="90"/>
        <v>0</v>
      </c>
      <c r="Q64" s="1168">
        <f t="shared" si="90"/>
        <v>0</v>
      </c>
      <c r="R64" s="1168">
        <f t="shared" si="90"/>
        <v>0</v>
      </c>
      <c r="S64" s="1168">
        <f t="shared" ref="S64:U64" si="91">S51+S62</f>
        <v>0</v>
      </c>
      <c r="T64" s="1168">
        <f t="shared" si="91"/>
        <v>0</v>
      </c>
      <c r="U64" s="1168">
        <f t="shared" si="91"/>
        <v>0</v>
      </c>
      <c r="V64" s="1168">
        <f t="shared" ref="V64:W64" si="92">V51+V62</f>
        <v>0</v>
      </c>
      <c r="W64" s="1168">
        <f t="shared" si="92"/>
        <v>0</v>
      </c>
      <c r="X64" s="1168">
        <f t="shared" ref="X64" si="93">X51+X62</f>
        <v>0</v>
      </c>
      <c r="Y64" s="1168">
        <f t="shared" si="90"/>
        <v>0</v>
      </c>
      <c r="Z64" s="1168">
        <f t="shared" si="90"/>
        <v>0</v>
      </c>
      <c r="AA64" s="1168">
        <f t="shared" si="90"/>
        <v>0</v>
      </c>
      <c r="AB64" s="1168">
        <f t="shared" si="90"/>
        <v>0</v>
      </c>
      <c r="AC64" s="1168">
        <f t="shared" si="90"/>
        <v>0</v>
      </c>
      <c r="AD64" s="1168">
        <f t="shared" ref="AD64:AY64" si="94">AD51+AD62</f>
        <v>281355.89187087101</v>
      </c>
      <c r="AE64" s="1168">
        <f t="shared" si="94"/>
        <v>0</v>
      </c>
      <c r="AF64" s="1168">
        <f t="shared" si="94"/>
        <v>0</v>
      </c>
      <c r="AG64" s="1168">
        <f t="shared" si="94"/>
        <v>0</v>
      </c>
      <c r="AH64" s="1168">
        <f t="shared" si="94"/>
        <v>0</v>
      </c>
      <c r="AI64" s="1168">
        <f t="shared" si="94"/>
        <v>0</v>
      </c>
      <c r="AJ64" s="1168">
        <f t="shared" si="94"/>
        <v>0</v>
      </c>
      <c r="AK64" s="1168">
        <f t="shared" si="94"/>
        <v>0</v>
      </c>
      <c r="AL64" s="1168">
        <f t="shared" si="94"/>
        <v>0</v>
      </c>
      <c r="AM64" s="1168">
        <f t="shared" si="94"/>
        <v>0</v>
      </c>
      <c r="AN64" s="1168">
        <f>AN51+AN62</f>
        <v>0</v>
      </c>
      <c r="AO64" s="1168">
        <f t="shared" si="94"/>
        <v>0</v>
      </c>
      <c r="AP64" s="1168">
        <f t="shared" si="94"/>
        <v>0</v>
      </c>
      <c r="AQ64" s="1168">
        <f t="shared" si="94"/>
        <v>0</v>
      </c>
      <c r="AR64" s="1168">
        <f>AR51+AR62</f>
        <v>0</v>
      </c>
      <c r="AS64" s="1168">
        <f t="shared" si="94"/>
        <v>0</v>
      </c>
      <c r="AT64" s="1168">
        <f t="shared" si="94"/>
        <v>0</v>
      </c>
      <c r="AU64" s="1168">
        <f t="shared" ref="AU64" si="95">AU51+AU62</f>
        <v>0</v>
      </c>
      <c r="AV64" s="1168">
        <f t="shared" si="94"/>
        <v>-315732.74868888792</v>
      </c>
      <c r="AW64" s="1168">
        <f t="shared" ref="AW64" si="96">AW51+AW62</f>
        <v>-1356953</v>
      </c>
      <c r="AX64" s="1168">
        <f>AX51+AX62</f>
        <v>0</v>
      </c>
      <c r="AY64" s="1168">
        <f t="shared" si="94"/>
        <v>-36216</v>
      </c>
      <c r="AZ64" s="1801">
        <f t="shared" ref="AZ64:BA64" si="97">AZ51+AZ62</f>
        <v>-7511212.5497999135</v>
      </c>
      <c r="BA64" s="1173">
        <f t="shared" si="97"/>
        <v>-513338.10038750665</v>
      </c>
    </row>
    <row r="65" spans="1:54">
      <c r="A65" s="1170">
        <v>57</v>
      </c>
      <c r="B65" s="1172"/>
      <c r="C65" s="117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row>
    <row r="66" spans="1:54" ht="19.5" thickBot="1">
      <c r="A66" s="1170">
        <v>58</v>
      </c>
      <c r="B66" s="1191"/>
      <c r="C66" s="1192"/>
      <c r="D66" s="1193"/>
      <c r="E66" s="1193"/>
      <c r="F66" s="1193"/>
      <c r="G66" s="1193"/>
      <c r="H66" s="1193"/>
      <c r="I66" s="1193"/>
      <c r="J66" s="1193"/>
      <c r="K66" s="1193"/>
      <c r="L66" s="1193"/>
      <c r="M66" s="1193"/>
      <c r="N66" s="1193"/>
      <c r="O66" s="1193"/>
      <c r="P66" s="1193"/>
      <c r="Q66" s="1193"/>
      <c r="R66" s="1193"/>
      <c r="S66" s="1193"/>
      <c r="T66" s="1193"/>
      <c r="U66" s="1193"/>
      <c r="V66" s="1193"/>
      <c r="W66" s="1193"/>
      <c r="X66" s="1193"/>
      <c r="Y66" s="1193"/>
      <c r="Z66" s="1193"/>
      <c r="AA66" s="1193"/>
      <c r="AB66" s="1193"/>
      <c r="AC66" s="1193"/>
      <c r="AD66" s="1193"/>
      <c r="AE66" s="1193"/>
      <c r="AF66" s="1193"/>
      <c r="AG66" s="1193"/>
      <c r="AH66" s="1193"/>
      <c r="AI66" s="1193"/>
      <c r="AJ66" s="1193"/>
      <c r="AK66" s="1193"/>
      <c r="AL66" s="1193"/>
      <c r="AM66" s="1193"/>
      <c r="AN66" s="1193"/>
      <c r="AO66" s="1193"/>
      <c r="AP66" s="1193"/>
      <c r="AQ66" s="1193"/>
      <c r="AR66" s="1193"/>
      <c r="AS66" s="1193"/>
      <c r="AT66" s="1193"/>
      <c r="AU66" s="1193"/>
      <c r="AV66" s="1193"/>
      <c r="AW66" s="1193"/>
      <c r="AX66" s="1193"/>
      <c r="AY66" s="1193"/>
      <c r="AZ66" s="1879"/>
      <c r="BA66" s="1880"/>
    </row>
    <row r="67" spans="1:54">
      <c r="A67" s="1170">
        <v>59</v>
      </c>
      <c r="B67" s="1172"/>
      <c r="C67" s="1170"/>
      <c r="D67" s="1190"/>
      <c r="E67" s="1190"/>
      <c r="F67" s="1190"/>
      <c r="G67" s="1190"/>
      <c r="H67" s="1190"/>
      <c r="I67" s="1170"/>
      <c r="J67" s="1170"/>
      <c r="K67" s="1170"/>
      <c r="L67" s="1170"/>
      <c r="M67" s="1170"/>
      <c r="N67" s="1170"/>
      <c r="O67" s="1170"/>
      <c r="P67" s="1170"/>
      <c r="Q67" s="1170"/>
      <c r="R67" s="1170"/>
      <c r="S67" s="1170"/>
      <c r="T67" s="1170"/>
      <c r="U67" s="1170"/>
      <c r="V67" s="1170"/>
      <c r="W67" s="1170"/>
      <c r="X67" s="1170"/>
      <c r="Y67" s="1170"/>
      <c r="Z67" s="1170"/>
      <c r="AA67" s="1170"/>
      <c r="AB67" s="1170"/>
      <c r="AC67" s="1170"/>
      <c r="AD67" s="1170"/>
      <c r="AF67" s="1170"/>
      <c r="AG67" s="1170"/>
      <c r="AH67" s="1170"/>
      <c r="AI67" s="1170"/>
      <c r="AJ67" s="1170"/>
      <c r="AK67" s="1170"/>
      <c r="AL67" s="1170"/>
      <c r="AM67" s="1170"/>
      <c r="AN67" s="1170"/>
      <c r="AO67" s="1170"/>
      <c r="AP67" s="1170"/>
      <c r="AQ67" s="1170"/>
      <c r="AR67" s="1170"/>
      <c r="AS67" s="1170"/>
      <c r="AT67" s="1170"/>
      <c r="AU67" s="1170"/>
      <c r="AV67" s="1170"/>
      <c r="AW67" s="1170"/>
      <c r="AX67" s="1170"/>
      <c r="AY67" s="1177"/>
    </row>
    <row r="68" spans="1:54">
      <c r="A68" s="1170">
        <v>60</v>
      </c>
      <c r="B68" s="1172" t="s">
        <v>68</v>
      </c>
      <c r="C68" s="1170"/>
      <c r="D68" s="1190" t="s">
        <v>69</v>
      </c>
      <c r="E68" s="1190"/>
      <c r="F68" s="1190"/>
      <c r="G68" s="1190"/>
      <c r="H68" s="1190"/>
      <c r="I68" s="1170"/>
      <c r="J68" s="1170"/>
      <c r="K68" s="1170"/>
      <c r="L68" s="1170"/>
      <c r="M68" s="1170"/>
      <c r="N68" s="1170"/>
      <c r="O68" s="1170"/>
      <c r="P68" s="1170"/>
      <c r="Q68" s="1170"/>
      <c r="R68" s="1170"/>
      <c r="S68" s="1170"/>
      <c r="T68" s="1170"/>
      <c r="U68" s="1170"/>
      <c r="V68" s="1170"/>
      <c r="W68" s="1170"/>
      <c r="X68" s="1170"/>
      <c r="Y68" s="1170"/>
      <c r="Z68" s="1170"/>
      <c r="AA68" s="1170"/>
      <c r="AB68" s="1170"/>
      <c r="AC68" s="1170"/>
      <c r="AD68" s="1170"/>
      <c r="AF68" s="1170"/>
      <c r="AG68" s="1170"/>
      <c r="AH68" s="1170"/>
      <c r="AI68" s="1170"/>
      <c r="AJ68" s="1170"/>
      <c r="AK68" s="1170"/>
      <c r="AL68" s="1170"/>
      <c r="AM68" s="1170"/>
      <c r="AN68" s="1170"/>
      <c r="AO68" s="1170"/>
      <c r="AP68" s="1170"/>
      <c r="AQ68" s="1170"/>
      <c r="AR68" s="1170"/>
      <c r="AS68" s="1170"/>
      <c r="AT68" s="1170"/>
      <c r="AU68" s="1170"/>
      <c r="AV68" s="1170"/>
      <c r="AW68" s="1170"/>
      <c r="AX68" s="1170"/>
      <c r="AY68" s="1177"/>
    </row>
    <row r="69" spans="1:54">
      <c r="A69" s="1170">
        <v>61</v>
      </c>
      <c r="B69" s="1172" t="s">
        <v>4</v>
      </c>
      <c r="C69" s="1170"/>
      <c r="D69" s="1190" t="s">
        <v>70</v>
      </c>
      <c r="E69" s="1170"/>
      <c r="F69" s="1195">
        <v>0.35</v>
      </c>
      <c r="G69" s="1190"/>
      <c r="H69" s="1190"/>
      <c r="I69" s="1170"/>
      <c r="J69" s="1170"/>
      <c r="K69" s="1170"/>
      <c r="L69" s="1170"/>
      <c r="M69" s="1170"/>
      <c r="N69" s="1170"/>
      <c r="O69" s="1170"/>
      <c r="P69" s="1170"/>
      <c r="Q69" s="1170"/>
      <c r="R69" s="1170"/>
      <c r="S69" s="1170"/>
      <c r="T69" s="1170"/>
      <c r="U69" s="1170"/>
      <c r="V69" s="1170"/>
      <c r="W69" s="1170"/>
      <c r="X69" s="1170"/>
      <c r="Y69" s="1170"/>
      <c r="Z69" s="1170"/>
      <c r="AA69" s="1170"/>
      <c r="AB69" s="1170"/>
      <c r="AC69" s="1170"/>
      <c r="AD69" s="1170"/>
      <c r="AF69" s="1170"/>
      <c r="AG69" s="1170"/>
      <c r="AH69" s="1170"/>
      <c r="AI69" s="1170"/>
      <c r="AJ69" s="1170"/>
      <c r="AK69" s="1170"/>
      <c r="AL69" s="1170"/>
      <c r="AM69" s="1170"/>
      <c r="AN69" s="1170"/>
      <c r="AO69" s="1170"/>
      <c r="AP69" s="1170"/>
      <c r="AQ69" s="1170"/>
      <c r="AR69" s="1170"/>
      <c r="AS69" s="1170"/>
      <c r="AT69" s="1170"/>
      <c r="AU69" s="1170"/>
      <c r="AV69" s="1170"/>
      <c r="AW69" s="1170"/>
      <c r="AX69" s="1170"/>
      <c r="AY69" s="1177"/>
    </row>
    <row r="70" spans="1:54">
      <c r="A70" s="1170">
        <v>62</v>
      </c>
      <c r="B70" s="1172"/>
      <c r="C70" s="1170">
        <f>SUM(D71:BA71)</f>
        <v>12872621.556365889</v>
      </c>
      <c r="D70" s="1190"/>
      <c r="E70" s="1190"/>
      <c r="F70" s="1190"/>
      <c r="G70" s="1190"/>
      <c r="H70" s="1190"/>
      <c r="I70" s="1170"/>
      <c r="J70" s="1170"/>
      <c r="K70" s="1170"/>
      <c r="L70" s="1170"/>
      <c r="M70" s="1170"/>
      <c r="N70" s="1170"/>
      <c r="O70" s="1170"/>
      <c r="P70" s="1170"/>
      <c r="Q70" s="1170"/>
      <c r="R70" s="1170"/>
      <c r="S70" s="1170"/>
      <c r="T70" s="1170"/>
      <c r="U70" s="1170"/>
      <c r="V70" s="1170"/>
      <c r="W70" s="1170"/>
      <c r="X70" s="1170"/>
      <c r="Y70" s="1170"/>
      <c r="Z70" s="1170"/>
      <c r="AA70" s="1170"/>
      <c r="AB70" s="1170"/>
      <c r="AC70" s="1170"/>
      <c r="AD70" s="1170"/>
      <c r="AF70" s="1170"/>
      <c r="AG70" s="1170"/>
      <c r="AH70" s="1170"/>
      <c r="AI70" s="1170"/>
      <c r="AJ70" s="1170"/>
      <c r="AK70" s="1170"/>
      <c r="AL70" s="1170"/>
      <c r="AM70" s="1170"/>
      <c r="AN70" s="1170"/>
      <c r="AO70" s="1170"/>
      <c r="AP70" s="1170"/>
      <c r="AQ70" s="1170"/>
      <c r="AR70" s="1170"/>
      <c r="AS70" s="1170"/>
      <c r="AT70" s="1170"/>
      <c r="AU70" s="1170"/>
      <c r="AV70" s="1170"/>
      <c r="AW70" s="1170"/>
      <c r="AX70" s="1170"/>
      <c r="AY70" s="1177"/>
    </row>
    <row r="71" spans="1:54">
      <c r="A71" s="1170">
        <v>63</v>
      </c>
      <c r="B71" s="1172" t="s">
        <v>71</v>
      </c>
      <c r="C71" s="1168">
        <f t="shared" ref="C71:I71" si="98">C12-C25-C27-C28-C29-C34</f>
        <v>12872621.556365885</v>
      </c>
      <c r="D71" s="1168">
        <f t="shared" si="98"/>
        <v>0</v>
      </c>
      <c r="E71" s="1168">
        <f t="shared" si="98"/>
        <v>0</v>
      </c>
      <c r="F71" s="1168">
        <f t="shared" si="98"/>
        <v>33183479</v>
      </c>
      <c r="G71" s="1168">
        <f t="shared" si="98"/>
        <v>0</v>
      </c>
      <c r="H71" s="1168">
        <f t="shared" si="98"/>
        <v>-7852630.7026652265</v>
      </c>
      <c r="I71" s="1168">
        <f t="shared" si="98"/>
        <v>95552</v>
      </c>
      <c r="J71" s="1168">
        <f t="shared" ref="J71" si="99">J12-J25-J27-J28-J29-J34</f>
        <v>1007573.5681837318</v>
      </c>
      <c r="K71" s="1168">
        <f t="shared" ref="K71:AC71" si="100">K12-K25-K27-K28-K29-K34</f>
        <v>0</v>
      </c>
      <c r="L71" s="1168">
        <f t="shared" si="100"/>
        <v>0</v>
      </c>
      <c r="M71" s="1168">
        <f t="shared" si="100"/>
        <v>0</v>
      </c>
      <c r="N71" s="1168">
        <f t="shared" si="100"/>
        <v>1226737</v>
      </c>
      <c r="O71" s="1168">
        <f t="shared" si="100"/>
        <v>0</v>
      </c>
      <c r="P71" s="1168">
        <f t="shared" si="100"/>
        <v>0</v>
      </c>
      <c r="Q71" s="1168">
        <f t="shared" si="100"/>
        <v>0</v>
      </c>
      <c r="R71" s="1168">
        <f t="shared" si="100"/>
        <v>0</v>
      </c>
      <c r="S71" s="1168">
        <f t="shared" ref="S71:U71" si="101">S12-S25-S27-S28-S29-S34</f>
        <v>0</v>
      </c>
      <c r="T71" s="1168">
        <f t="shared" si="101"/>
        <v>0</v>
      </c>
      <c r="U71" s="1168">
        <f t="shared" si="101"/>
        <v>486253.20245539438</v>
      </c>
      <c r="V71" s="1168">
        <f t="shared" ref="V71:W71" si="102">V12-V25-V27-V28-V29-V34</f>
        <v>0</v>
      </c>
      <c r="W71" s="1168">
        <f t="shared" si="102"/>
        <v>0</v>
      </c>
      <c r="X71" s="1168">
        <f t="shared" ref="X71" si="103">X12-X25-X27-X28-X29-X34</f>
        <v>453059.91659490671</v>
      </c>
      <c r="Y71" s="1168">
        <f t="shared" si="100"/>
        <v>0</v>
      </c>
      <c r="Z71" s="1168">
        <f t="shared" si="100"/>
        <v>-15544216.404211689</v>
      </c>
      <c r="AA71" s="1168">
        <f t="shared" si="100"/>
        <v>1100536.5343977627</v>
      </c>
      <c r="AB71" s="1168">
        <f t="shared" si="100"/>
        <v>0</v>
      </c>
      <c r="AC71" s="1168">
        <f t="shared" si="100"/>
        <v>0</v>
      </c>
      <c r="AD71" s="1168">
        <f>AD12-AD25-AD27-AD28-AD29-AD34</f>
        <v>0</v>
      </c>
      <c r="AE71" s="1168">
        <f>AE12-AE25-AE27-AE28-AE29-AE34</f>
        <v>0</v>
      </c>
      <c r="AF71" s="1168">
        <f>AF12-AF25-AF27-AF28-AF29-AF34</f>
        <v>0</v>
      </c>
      <c r="AG71" s="1168">
        <f t="shared" ref="AG71:AY71" si="104">AG12-AG25-AG27-AG28-AG29-AG34</f>
        <v>0</v>
      </c>
      <c r="AH71" s="1168">
        <f t="shared" si="104"/>
        <v>-1741720.1743899994</v>
      </c>
      <c r="AI71" s="1168">
        <f t="shared" si="104"/>
        <v>0</v>
      </c>
      <c r="AJ71" s="1168">
        <f t="shared" si="104"/>
        <v>0</v>
      </c>
      <c r="AK71" s="1168">
        <f t="shared" si="104"/>
        <v>0</v>
      </c>
      <c r="AL71" s="1168">
        <f t="shared" si="104"/>
        <v>0</v>
      </c>
      <c r="AM71" s="1168">
        <f t="shared" si="104"/>
        <v>0</v>
      </c>
      <c r="AN71" s="1168">
        <f>AN12-AN25-AN27-AN28-AN29-AN34</f>
        <v>0</v>
      </c>
      <c r="AO71" s="1168">
        <f t="shared" si="104"/>
        <v>0</v>
      </c>
      <c r="AP71" s="1168">
        <f t="shared" si="104"/>
        <v>0</v>
      </c>
      <c r="AQ71" s="1168">
        <f t="shared" si="104"/>
        <v>0</v>
      </c>
      <c r="AR71" s="1168">
        <f>AR12-AR25-AR27-AR28-AR29-AR34</f>
        <v>0</v>
      </c>
      <c r="AS71" s="1168">
        <f t="shared" si="104"/>
        <v>0</v>
      </c>
      <c r="AT71" s="1168">
        <f t="shared" si="104"/>
        <v>0</v>
      </c>
      <c r="AU71" s="1168">
        <f t="shared" ref="AU71" si="105">AU12-AU25-AU27-AU28-AU29-AU34</f>
        <v>0</v>
      </c>
      <c r="AV71" s="1168">
        <f t="shared" si="104"/>
        <v>417461.91075401241</v>
      </c>
      <c r="AW71" s="1168">
        <f t="shared" ref="AW71" si="106">AW12-AW25-AW27-AW28-AW29-AW34</f>
        <v>-2976530</v>
      </c>
      <c r="AX71" s="1168">
        <f>AX12-AX25-AX27-AX28-AX29-AX34</f>
        <v>0</v>
      </c>
      <c r="AY71" s="1168">
        <f t="shared" si="104"/>
        <v>92247</v>
      </c>
      <c r="AZ71" s="1801">
        <f t="shared" ref="AZ71:BA71" si="107">AZ12-AZ25-AZ27-AZ28-AZ29-AZ34</f>
        <v>805649.43239770015</v>
      </c>
      <c r="BA71" s="1173">
        <f t="shared" si="107"/>
        <v>2119169.2728492934</v>
      </c>
    </row>
    <row r="72" spans="1:54">
      <c r="A72" s="1170">
        <v>64</v>
      </c>
      <c r="B72" s="1172" t="s">
        <v>72</v>
      </c>
      <c r="C72" s="1170">
        <f>SUM(D72:BA72)</f>
        <v>0</v>
      </c>
      <c r="D72" s="1168">
        <v>0</v>
      </c>
      <c r="E72" s="1168">
        <v>0</v>
      </c>
      <c r="F72" s="1168">
        <v>0</v>
      </c>
      <c r="G72" s="1168">
        <v>0</v>
      </c>
      <c r="H72" s="1168">
        <v>0</v>
      </c>
      <c r="I72" s="1168">
        <v>0</v>
      </c>
      <c r="J72" s="1168">
        <v>0</v>
      </c>
      <c r="K72" s="1168">
        <v>0</v>
      </c>
      <c r="L72" s="1168">
        <v>0</v>
      </c>
      <c r="M72" s="1168">
        <v>0</v>
      </c>
      <c r="N72" s="1168">
        <v>0</v>
      </c>
      <c r="O72" s="1168">
        <v>0</v>
      </c>
      <c r="P72" s="1168">
        <v>0</v>
      </c>
      <c r="Q72" s="1168">
        <v>0</v>
      </c>
      <c r="R72" s="1168">
        <v>0</v>
      </c>
      <c r="S72" s="1168">
        <v>0</v>
      </c>
      <c r="T72" s="1168">
        <v>0</v>
      </c>
      <c r="U72" s="1168">
        <v>0</v>
      </c>
      <c r="V72" s="1168">
        <v>0</v>
      </c>
      <c r="W72" s="1168">
        <v>0</v>
      </c>
      <c r="X72" s="1168">
        <v>0</v>
      </c>
      <c r="Y72" s="1168">
        <v>0</v>
      </c>
      <c r="Z72" s="1168">
        <v>0</v>
      </c>
      <c r="AA72" s="1168">
        <v>0</v>
      </c>
      <c r="AB72" s="1168">
        <v>0</v>
      </c>
      <c r="AC72" s="1168">
        <v>0</v>
      </c>
      <c r="AD72" s="1168">
        <v>0</v>
      </c>
      <c r="AE72" s="1168">
        <v>0</v>
      </c>
      <c r="AF72" s="1168">
        <v>0</v>
      </c>
      <c r="AG72" s="1168">
        <v>0</v>
      </c>
      <c r="AH72" s="1168">
        <v>0</v>
      </c>
      <c r="AI72" s="1168">
        <v>0</v>
      </c>
      <c r="AJ72" s="1168">
        <v>0</v>
      </c>
      <c r="AK72" s="1168">
        <v>0</v>
      </c>
      <c r="AL72" s="1168">
        <v>0</v>
      </c>
      <c r="AM72" s="1168">
        <v>0</v>
      </c>
      <c r="AN72" s="1168">
        <v>0</v>
      </c>
      <c r="AO72" s="1168">
        <v>0</v>
      </c>
      <c r="AP72" s="1168">
        <v>0</v>
      </c>
      <c r="AQ72" s="1168">
        <v>0</v>
      </c>
      <c r="AR72" s="1168">
        <v>0</v>
      </c>
      <c r="AS72" s="1168">
        <v>0</v>
      </c>
      <c r="AT72" s="1168">
        <v>0</v>
      </c>
      <c r="AU72" s="1168">
        <v>0</v>
      </c>
      <c r="AV72" s="1168">
        <v>0</v>
      </c>
      <c r="AW72" s="1168">
        <v>0</v>
      </c>
      <c r="AX72" s="1168">
        <v>0</v>
      </c>
      <c r="AY72" s="1168">
        <v>0</v>
      </c>
      <c r="AZ72" s="1801">
        <v>0</v>
      </c>
      <c r="BA72" s="1173">
        <v>0</v>
      </c>
    </row>
    <row r="73" spans="1:54">
      <c r="A73" s="1170">
        <v>65</v>
      </c>
      <c r="B73" s="1172" t="s">
        <v>73</v>
      </c>
      <c r="C73" s="1170">
        <f t="shared" ref="C73:C76" si="108">SUM(D73:BA73)</f>
        <v>0</v>
      </c>
      <c r="D73" s="1168">
        <v>0</v>
      </c>
      <c r="E73" s="1168">
        <v>0</v>
      </c>
      <c r="F73" s="1168">
        <v>0</v>
      </c>
      <c r="G73" s="1168">
        <v>0</v>
      </c>
      <c r="H73" s="1168">
        <v>0</v>
      </c>
      <c r="I73" s="1168">
        <v>0</v>
      </c>
      <c r="J73" s="1168">
        <v>0</v>
      </c>
      <c r="K73" s="1168">
        <v>0</v>
      </c>
      <c r="L73" s="1168">
        <v>0</v>
      </c>
      <c r="M73" s="1168">
        <v>0</v>
      </c>
      <c r="N73" s="1168">
        <v>0</v>
      </c>
      <c r="O73" s="1168">
        <v>0</v>
      </c>
      <c r="P73" s="1168">
        <v>0</v>
      </c>
      <c r="Q73" s="1168">
        <v>0</v>
      </c>
      <c r="R73" s="1168">
        <v>0</v>
      </c>
      <c r="S73" s="1168">
        <v>0</v>
      </c>
      <c r="T73" s="1168">
        <v>0</v>
      </c>
      <c r="U73" s="1168">
        <v>0</v>
      </c>
      <c r="V73" s="1168">
        <v>0</v>
      </c>
      <c r="W73" s="1168">
        <v>0</v>
      </c>
      <c r="X73" s="1168">
        <v>0</v>
      </c>
      <c r="Y73" s="1168">
        <v>0</v>
      </c>
      <c r="Z73" s="1168">
        <v>0</v>
      </c>
      <c r="AA73" s="1168">
        <v>0</v>
      </c>
      <c r="AB73" s="1168">
        <v>0</v>
      </c>
      <c r="AC73" s="1168">
        <v>0</v>
      </c>
      <c r="AD73" s="1168">
        <v>0</v>
      </c>
      <c r="AE73" s="1168">
        <v>0</v>
      </c>
      <c r="AF73" s="1168">
        <v>0</v>
      </c>
      <c r="AG73" s="1168">
        <v>0</v>
      </c>
      <c r="AH73" s="1168">
        <v>0</v>
      </c>
      <c r="AI73" s="1168">
        <v>0</v>
      </c>
      <c r="AJ73" s="1168">
        <v>0</v>
      </c>
      <c r="AK73" s="1168">
        <v>0</v>
      </c>
      <c r="AL73" s="1168">
        <v>0</v>
      </c>
      <c r="AM73" s="1168">
        <v>0</v>
      </c>
      <c r="AN73" s="1168">
        <v>0</v>
      </c>
      <c r="AO73" s="1168">
        <v>0</v>
      </c>
      <c r="AP73" s="1168">
        <v>0</v>
      </c>
      <c r="AQ73" s="1168">
        <v>0</v>
      </c>
      <c r="AR73" s="1168">
        <v>0</v>
      </c>
      <c r="AS73" s="1168">
        <v>0</v>
      </c>
      <c r="AT73" s="1168">
        <v>0</v>
      </c>
      <c r="AU73" s="1168">
        <v>0</v>
      </c>
      <c r="AV73" s="1168">
        <v>0</v>
      </c>
      <c r="AW73" s="1168">
        <v>0</v>
      </c>
      <c r="AX73" s="1168">
        <v>0</v>
      </c>
      <c r="AY73" s="1168">
        <v>0</v>
      </c>
      <c r="AZ73" s="1801">
        <v>0</v>
      </c>
      <c r="BA73" s="1173">
        <v>0</v>
      </c>
    </row>
    <row r="74" spans="1:54" s="1170" customFormat="1">
      <c r="A74" s="1170">
        <v>66</v>
      </c>
      <c r="B74" s="1172" t="s">
        <v>8</v>
      </c>
      <c r="C74" s="1170">
        <f t="shared" si="108"/>
        <v>-63231.393976982683</v>
      </c>
      <c r="D74" s="1168">
        <v>0</v>
      </c>
      <c r="E74" s="1168">
        <v>0</v>
      </c>
      <c r="F74" s="1168">
        <v>0</v>
      </c>
      <c r="G74" s="1168">
        <v>0</v>
      </c>
      <c r="H74" s="1168">
        <v>0</v>
      </c>
      <c r="I74" s="1168">
        <v>0</v>
      </c>
      <c r="J74" s="1168">
        <v>0</v>
      </c>
      <c r="K74" s="1168">
        <v>0</v>
      </c>
      <c r="L74" s="1168">
        <v>0</v>
      </c>
      <c r="M74" s="1168">
        <v>0</v>
      </c>
      <c r="N74" s="1168">
        <v>0</v>
      </c>
      <c r="O74" s="1168">
        <v>0</v>
      </c>
      <c r="P74" s="1168">
        <v>0</v>
      </c>
      <c r="Q74" s="1168">
        <v>0</v>
      </c>
      <c r="R74" s="1168">
        <v>0</v>
      </c>
      <c r="S74" s="1168">
        <v>0</v>
      </c>
      <c r="T74" s="1168">
        <v>0</v>
      </c>
      <c r="U74" s="1168">
        <v>0</v>
      </c>
      <c r="V74" s="1168">
        <v>0</v>
      </c>
      <c r="W74" s="1168">
        <v>0</v>
      </c>
      <c r="X74" s="1168">
        <v>0</v>
      </c>
      <c r="Y74" s="1168">
        <v>0</v>
      </c>
      <c r="Z74" s="1168">
        <v>0</v>
      </c>
      <c r="AA74" s="1168">
        <v>0</v>
      </c>
      <c r="AB74" s="1168">
        <v>0</v>
      </c>
      <c r="AC74" s="1168">
        <v>0</v>
      </c>
      <c r="AD74" s="1168">
        <v>0</v>
      </c>
      <c r="AE74" s="1168">
        <f>'Adj 7.1 Interest True-up'!I31</f>
        <v>-63231.393976982683</v>
      </c>
      <c r="AF74" s="1168">
        <v>0</v>
      </c>
      <c r="AG74" s="1168">
        <v>0</v>
      </c>
      <c r="AH74" s="1168">
        <v>0</v>
      </c>
      <c r="AI74" s="1168">
        <v>0</v>
      </c>
      <c r="AJ74" s="1168">
        <v>0</v>
      </c>
      <c r="AK74" s="1168">
        <v>0</v>
      </c>
      <c r="AL74" s="1168">
        <v>0</v>
      </c>
      <c r="AM74" s="1168">
        <v>0</v>
      </c>
      <c r="AN74" s="1168">
        <v>0</v>
      </c>
      <c r="AO74" s="1168">
        <v>0</v>
      </c>
      <c r="AP74" s="1168">
        <v>0</v>
      </c>
      <c r="AQ74" s="1168">
        <v>0</v>
      </c>
      <c r="AR74" s="1168">
        <v>0</v>
      </c>
      <c r="AS74" s="1168">
        <v>0</v>
      </c>
      <c r="AT74" s="1168">
        <v>0</v>
      </c>
      <c r="AU74" s="1168">
        <v>0</v>
      </c>
      <c r="AV74" s="1168">
        <v>0</v>
      </c>
      <c r="AW74" s="1168">
        <v>0</v>
      </c>
      <c r="AX74" s="1168">
        <v>0</v>
      </c>
      <c r="AY74" s="1168">
        <v>0</v>
      </c>
      <c r="AZ74" s="1175">
        <v>0</v>
      </c>
      <c r="BA74" s="1170">
        <v>0</v>
      </c>
    </row>
    <row r="75" spans="1:54">
      <c r="A75" s="1170">
        <v>67</v>
      </c>
      <c r="B75" s="1172" t="s">
        <v>74</v>
      </c>
      <c r="C75" s="1170">
        <f t="shared" si="108"/>
        <v>-423214.64927824325</v>
      </c>
      <c r="D75" s="1168">
        <v>0</v>
      </c>
      <c r="E75" s="1168">
        <v>0</v>
      </c>
      <c r="F75" s="1168">
        <v>0</v>
      </c>
      <c r="G75" s="1168">
        <v>0</v>
      </c>
      <c r="H75" s="1168">
        <v>0</v>
      </c>
      <c r="I75" s="1168">
        <v>0</v>
      </c>
      <c r="J75" s="1168">
        <v>0</v>
      </c>
      <c r="K75" s="1168">
        <v>0</v>
      </c>
      <c r="L75" s="1168">
        <v>0</v>
      </c>
      <c r="M75" s="1168">
        <v>0</v>
      </c>
      <c r="N75" s="1168">
        <v>0</v>
      </c>
      <c r="O75" s="1168">
        <v>0</v>
      </c>
      <c r="P75" s="1168">
        <v>0</v>
      </c>
      <c r="Q75" s="1168">
        <v>0</v>
      </c>
      <c r="R75" s="1168">
        <f>'Adj 4.8 Inverted Rates Adv'!I19</f>
        <v>0</v>
      </c>
      <c r="S75" s="1168">
        <f>'Adj 4.8 Inverted Rates Adv'!J19</f>
        <v>0</v>
      </c>
      <c r="T75" s="1168">
        <f>'Adj 4.8 Inverted Rates Adv'!K19</f>
        <v>0</v>
      </c>
      <c r="U75" s="1168">
        <f>'Adj 4.11 Insurance Exp'!I34</f>
        <v>-502072.73946142092</v>
      </c>
      <c r="V75" s="1168">
        <v>0</v>
      </c>
      <c r="W75" s="1168"/>
      <c r="X75" s="1168"/>
      <c r="Y75" s="1168">
        <v>0</v>
      </c>
      <c r="Z75" s="1168">
        <v>0</v>
      </c>
      <c r="AA75" s="1168">
        <f>AA27</f>
        <v>0</v>
      </c>
      <c r="AB75" s="1168">
        <v>0</v>
      </c>
      <c r="AC75" s="1168">
        <v>0</v>
      </c>
      <c r="AD75" s="1168">
        <v>0</v>
      </c>
      <c r="AE75" s="1168">
        <v>0</v>
      </c>
      <c r="AF75" s="1168">
        <v>0</v>
      </c>
      <c r="AG75" s="1168">
        <v>0</v>
      </c>
      <c r="AH75" s="1168">
        <v>0</v>
      </c>
      <c r="AI75" s="1168">
        <v>0</v>
      </c>
      <c r="AJ75" s="1168">
        <v>0</v>
      </c>
      <c r="AK75" s="1168">
        <v>0</v>
      </c>
      <c r="AL75" s="1168">
        <v>0</v>
      </c>
      <c r="AM75" s="1168">
        <v>0</v>
      </c>
      <c r="AN75" s="1168">
        <v>0</v>
      </c>
      <c r="AO75" s="1168">
        <v>0</v>
      </c>
      <c r="AP75" s="1168">
        <f>'Adj 8.3 Environ Remediation'!BO25</f>
        <v>0</v>
      </c>
      <c r="AQ75" s="1168">
        <v>0</v>
      </c>
      <c r="AR75" s="1168">
        <v>0</v>
      </c>
      <c r="AS75" s="1168">
        <v>0</v>
      </c>
      <c r="AT75" s="1168">
        <v>0</v>
      </c>
      <c r="AU75" s="1168">
        <v>0</v>
      </c>
      <c r="AV75" s="1168">
        <f>'Adj 8.7 Powerdale'!I28+'Adj 8.7 Powerdale'!I32</f>
        <v>102329.09018317767</v>
      </c>
      <c r="AW75" s="1168">
        <f>'Adj 8.8 Reg Asset Amort '!I19+'Adj 8.8 Reg Asset Amort '!I23</f>
        <v>-23471</v>
      </c>
      <c r="AX75" s="1168">
        <v>0</v>
      </c>
      <c r="AY75" s="1168">
        <v>0</v>
      </c>
      <c r="AZ75" s="1801">
        <v>0</v>
      </c>
      <c r="BA75" s="1173">
        <v>0</v>
      </c>
    </row>
    <row r="76" spans="1:54">
      <c r="A76" s="1170">
        <v>68</v>
      </c>
      <c r="B76" s="1172" t="s">
        <v>75</v>
      </c>
      <c r="C76" s="2006">
        <f t="shared" si="108"/>
        <v>1375958.5286809662</v>
      </c>
      <c r="D76" s="1179">
        <v>0</v>
      </c>
      <c r="E76" s="1179">
        <v>0</v>
      </c>
      <c r="F76" s="1179">
        <v>0</v>
      </c>
      <c r="G76" s="1179">
        <v>0</v>
      </c>
      <c r="H76" s="1179">
        <v>0</v>
      </c>
      <c r="I76" s="1179">
        <v>0</v>
      </c>
      <c r="J76" s="1728">
        <v>0</v>
      </c>
      <c r="K76" s="1179">
        <v>0</v>
      </c>
      <c r="L76" s="1179">
        <v>0</v>
      </c>
      <c r="M76" s="1179">
        <v>0</v>
      </c>
      <c r="N76" s="1179">
        <f>'Adj 4.4 AMR Savings'!H28</f>
        <v>747898</v>
      </c>
      <c r="O76" s="1179">
        <v>0</v>
      </c>
      <c r="P76" s="1179">
        <v>0</v>
      </c>
      <c r="Q76" s="1179">
        <v>0</v>
      </c>
      <c r="R76" s="1179">
        <f>'Adj 4.8 Inverted Rates Adv'!I23</f>
        <v>0</v>
      </c>
      <c r="S76" s="1179">
        <f>'Adj 4.8 Inverted Rates Adv'!J23</f>
        <v>0</v>
      </c>
      <c r="T76" s="1179">
        <f>'Adj 4.8 Inverted Rates Adv'!K23</f>
        <v>0</v>
      </c>
      <c r="U76" s="1179">
        <f>+'Adj 4.11 Insurance Exp'!I35+'Adj 4.11 Insurance Exp'!I37</f>
        <v>-1183066.4836534879</v>
      </c>
      <c r="V76" s="1644">
        <v>0</v>
      </c>
      <c r="W76" s="1644"/>
      <c r="X76" s="1644"/>
      <c r="Y76" s="1179">
        <v>0</v>
      </c>
      <c r="Z76" s="1179">
        <v>0</v>
      </c>
      <c r="AA76" s="1179">
        <v>0</v>
      </c>
      <c r="AB76" s="1179">
        <v>0</v>
      </c>
      <c r="AC76" s="1179">
        <v>0</v>
      </c>
      <c r="AD76" s="1179">
        <f>'Adj 6.1 Hydro Decomm.'!I19</f>
        <v>2662915.0123344539</v>
      </c>
      <c r="AE76" s="1179">
        <v>0</v>
      </c>
      <c r="AF76" s="1179">
        <v>0</v>
      </c>
      <c r="AG76" s="1179">
        <v>0</v>
      </c>
      <c r="AH76" s="1179">
        <v>0</v>
      </c>
      <c r="AI76" s="1179">
        <v>0</v>
      </c>
      <c r="AJ76" s="1179">
        <v>0</v>
      </c>
      <c r="AK76" s="1179">
        <v>0</v>
      </c>
      <c r="AL76" s="1179">
        <v>0</v>
      </c>
      <c r="AM76" s="1179">
        <v>0</v>
      </c>
      <c r="AN76" s="1179">
        <v>0</v>
      </c>
      <c r="AO76" s="1179">
        <v>0</v>
      </c>
      <c r="AP76" s="1179">
        <f>'Adj 8.3 Environ Remediation'!BO10</f>
        <v>0</v>
      </c>
      <c r="AQ76" s="1179">
        <v>0</v>
      </c>
      <c r="AR76" s="1179">
        <v>0</v>
      </c>
      <c r="AS76" s="1179">
        <v>0</v>
      </c>
      <c r="AT76" s="1179">
        <v>0</v>
      </c>
      <c r="AU76" s="1179">
        <v>0</v>
      </c>
      <c r="AV76" s="1179">
        <f>'Adj 8.7 Powerdale'!I37</f>
        <v>-851788</v>
      </c>
      <c r="AW76" s="1179">
        <v>0</v>
      </c>
      <c r="AX76" s="1179">
        <v>0</v>
      </c>
      <c r="AY76" s="1179">
        <v>0</v>
      </c>
      <c r="AZ76" s="1872">
        <v>0</v>
      </c>
      <c r="BA76" s="1873">
        <v>0</v>
      </c>
    </row>
    <row r="77" spans="1:54">
      <c r="A77" s="1170">
        <v>69</v>
      </c>
      <c r="B77" s="1172"/>
      <c r="C77" s="1170"/>
      <c r="D77" s="1168"/>
      <c r="E77" s="1168"/>
      <c r="F77" s="1168"/>
      <c r="G77" s="1168"/>
      <c r="H77" s="1168"/>
      <c r="I77" s="1168"/>
      <c r="J77" s="1168"/>
      <c r="K77" s="1168"/>
      <c r="L77" s="1168"/>
      <c r="M77" s="1168"/>
      <c r="N77" s="1168"/>
      <c r="O77" s="1168"/>
      <c r="P77" s="1168"/>
      <c r="Q77" s="1168"/>
      <c r="R77" s="1168"/>
      <c r="S77" s="1168"/>
      <c r="T77" s="1168"/>
      <c r="U77" s="1168"/>
      <c r="V77" s="1168"/>
      <c r="W77" s="1168"/>
      <c r="X77" s="1168"/>
      <c r="Y77" s="1168"/>
      <c r="Z77" s="1168"/>
      <c r="AA77" s="1168"/>
      <c r="AB77" s="1168"/>
      <c r="AC77" s="1170"/>
      <c r="AD77" s="1168"/>
      <c r="AE77" s="1168"/>
      <c r="AF77" s="1168"/>
      <c r="AG77" s="1168"/>
      <c r="AH77" s="1168"/>
      <c r="AI77" s="1168"/>
      <c r="AJ77" s="1168"/>
      <c r="AK77" s="1168"/>
      <c r="AL77" s="1168"/>
      <c r="AM77" s="1168"/>
      <c r="AN77" s="1168"/>
      <c r="AO77" s="1168"/>
      <c r="AP77" s="1168"/>
      <c r="AQ77" s="1168"/>
      <c r="AR77" s="1168"/>
      <c r="AS77" s="1168"/>
      <c r="AT77" s="1168"/>
      <c r="AU77" s="1168"/>
      <c r="AV77" s="1168"/>
      <c r="AW77" s="1168"/>
      <c r="AX77" s="1168"/>
      <c r="AY77" s="1177"/>
    </row>
    <row r="78" spans="1:54">
      <c r="A78" s="1170">
        <v>70</v>
      </c>
      <c r="B78" s="1172" t="s">
        <v>76</v>
      </c>
      <c r="C78" s="1190">
        <f>+C71-C72-C73-C74+C75-C76</f>
        <v>11136679.772383656</v>
      </c>
      <c r="D78" s="1190">
        <f t="shared" ref="D78:I78" si="109">D71-D73-D74+D75-D76</f>
        <v>0</v>
      </c>
      <c r="E78" s="1190">
        <f t="shared" si="109"/>
        <v>0</v>
      </c>
      <c r="F78" s="1190">
        <f t="shared" si="109"/>
        <v>33183479</v>
      </c>
      <c r="G78" s="1190">
        <f t="shared" si="109"/>
        <v>0</v>
      </c>
      <c r="H78" s="1190">
        <f t="shared" si="109"/>
        <v>-7852630.7026652265</v>
      </c>
      <c r="I78" s="1190">
        <f t="shared" si="109"/>
        <v>95552</v>
      </c>
      <c r="J78" s="1190">
        <f t="shared" ref="J78" si="110">J71-J73-J74+J75-J76</f>
        <v>1007573.5681837318</v>
      </c>
      <c r="K78" s="1190">
        <f t="shared" ref="K78:AC78" si="111">K71-K73-K74+K75-K76</f>
        <v>0</v>
      </c>
      <c r="L78" s="1190">
        <f t="shared" si="111"/>
        <v>0</v>
      </c>
      <c r="M78" s="1190">
        <f t="shared" si="111"/>
        <v>0</v>
      </c>
      <c r="N78" s="1190">
        <f t="shared" si="111"/>
        <v>478839</v>
      </c>
      <c r="O78" s="1190">
        <f t="shared" si="111"/>
        <v>0</v>
      </c>
      <c r="P78" s="1190">
        <f t="shared" si="111"/>
        <v>0</v>
      </c>
      <c r="Q78" s="1190">
        <f t="shared" si="111"/>
        <v>0</v>
      </c>
      <c r="R78" s="1190">
        <f t="shared" si="111"/>
        <v>0</v>
      </c>
      <c r="S78" s="1190">
        <f t="shared" ref="S78:U78" si="112">S71-S73-S74+S75-S76</f>
        <v>0</v>
      </c>
      <c r="T78" s="1190">
        <f t="shared" si="112"/>
        <v>0</v>
      </c>
      <c r="U78" s="1190">
        <f t="shared" si="112"/>
        <v>1167246.9466474613</v>
      </c>
      <c r="V78" s="1190">
        <f t="shared" ref="V78:W78" si="113">V71-V73-V74+V75-V76</f>
        <v>0</v>
      </c>
      <c r="W78" s="1190">
        <f t="shared" si="113"/>
        <v>0</v>
      </c>
      <c r="X78" s="1190">
        <f t="shared" ref="X78" si="114">X71-X73-X74+X75-X76</f>
        <v>453059.91659490671</v>
      </c>
      <c r="Y78" s="1190">
        <f t="shared" si="111"/>
        <v>0</v>
      </c>
      <c r="Z78" s="1190">
        <f t="shared" si="111"/>
        <v>-15544216.404211689</v>
      </c>
      <c r="AA78" s="1190">
        <f t="shared" si="111"/>
        <v>1100536.5343977627</v>
      </c>
      <c r="AB78" s="1190">
        <f t="shared" si="111"/>
        <v>0</v>
      </c>
      <c r="AC78" s="1190">
        <f t="shared" si="111"/>
        <v>0</v>
      </c>
      <c r="AD78" s="1190">
        <f t="shared" ref="AD78:AY78" si="115">AD71-AD73-AD74+AD75-AD76</f>
        <v>-2662915.0123344539</v>
      </c>
      <c r="AE78" s="1190">
        <f t="shared" si="115"/>
        <v>63231.393976982683</v>
      </c>
      <c r="AF78" s="1190">
        <f t="shared" si="115"/>
        <v>0</v>
      </c>
      <c r="AG78" s="1190">
        <f t="shared" si="115"/>
        <v>0</v>
      </c>
      <c r="AH78" s="1190">
        <f t="shared" si="115"/>
        <v>-1741720.1743899994</v>
      </c>
      <c r="AI78" s="1190">
        <f t="shared" si="115"/>
        <v>0</v>
      </c>
      <c r="AJ78" s="1190">
        <f t="shared" si="115"/>
        <v>0</v>
      </c>
      <c r="AK78" s="1190">
        <f t="shared" si="115"/>
        <v>0</v>
      </c>
      <c r="AL78" s="1190">
        <f t="shared" si="115"/>
        <v>0</v>
      </c>
      <c r="AM78" s="1190">
        <f t="shared" si="115"/>
        <v>0</v>
      </c>
      <c r="AN78" s="1190">
        <f>AN71-AN73-AN74+AN75-AN76</f>
        <v>0</v>
      </c>
      <c r="AO78" s="1190">
        <f t="shared" si="115"/>
        <v>0</v>
      </c>
      <c r="AP78" s="1190">
        <f t="shared" si="115"/>
        <v>0</v>
      </c>
      <c r="AQ78" s="1190">
        <f t="shared" si="115"/>
        <v>0</v>
      </c>
      <c r="AR78" s="1190">
        <f>AR71-AR73-AR74+AR75-AR76</f>
        <v>0</v>
      </c>
      <c r="AS78" s="1190">
        <f t="shared" si="115"/>
        <v>0</v>
      </c>
      <c r="AT78" s="1190">
        <f t="shared" si="115"/>
        <v>0</v>
      </c>
      <c r="AU78" s="1190">
        <f t="shared" ref="AU78" si="116">AU71-AU73-AU74+AU75-AU76</f>
        <v>0</v>
      </c>
      <c r="AV78" s="1190">
        <f t="shared" si="115"/>
        <v>1371579.0009371901</v>
      </c>
      <c r="AW78" s="1190">
        <f>AW71-AW73-AW74+AW75-AW76</f>
        <v>-3000001</v>
      </c>
      <c r="AX78" s="1190">
        <f>AX71-AX73-AX74+AX75-AX76</f>
        <v>0</v>
      </c>
      <c r="AY78" s="1190">
        <f t="shared" si="115"/>
        <v>92247</v>
      </c>
      <c r="AZ78" s="1801">
        <f t="shared" ref="AZ78:BA78" si="117">AZ71-AZ73-AZ74+AZ75-AZ76</f>
        <v>805649.43239770015</v>
      </c>
      <c r="BA78" s="1173">
        <f t="shared" si="117"/>
        <v>2119169.2728492934</v>
      </c>
      <c r="BB78" s="1173">
        <f t="shared" ref="BB78" si="118">BB71-BB73-BB74+BB75-BB76</f>
        <v>0</v>
      </c>
    </row>
    <row r="79" spans="1:54">
      <c r="A79" s="1170">
        <v>71</v>
      </c>
      <c r="B79" s="1172" t="s">
        <v>77</v>
      </c>
      <c r="C79" s="1177">
        <f>SUM(E79:AY79)</f>
        <v>0</v>
      </c>
      <c r="D79" s="1168">
        <f>D78*'Adjustments - restating'!$E$66</f>
        <v>0</v>
      </c>
      <c r="E79" s="1168">
        <f>E78*'Adjustments - restating'!$E$66</f>
        <v>0</v>
      </c>
      <c r="F79" s="1168">
        <f>F78*'Adjustments - restating'!$E$66</f>
        <v>0</v>
      </c>
      <c r="G79" s="1168">
        <f>G78*'Adjustments - restating'!$E$66</f>
        <v>0</v>
      </c>
      <c r="H79" s="1168">
        <f>H78*'Adjustments - restating'!$E$66</f>
        <v>0</v>
      </c>
      <c r="I79" s="1168">
        <f>I78*'Adjustments - restating'!$E$66</f>
        <v>0</v>
      </c>
      <c r="J79" s="1168">
        <f>J78*'Adjustments - restating'!$E$66</f>
        <v>0</v>
      </c>
      <c r="K79" s="1168">
        <f>K78*'Adjustments - restating'!$E$66</f>
        <v>0</v>
      </c>
      <c r="L79" s="1168">
        <f>L78*'Adjustments - restating'!$E$66</f>
        <v>0</v>
      </c>
      <c r="M79" s="1168">
        <f>M78*'Adjustments - restating'!$E$66</f>
        <v>0</v>
      </c>
      <c r="N79" s="1168">
        <f>N78*'Adjustments - restating'!$E$66</f>
        <v>0</v>
      </c>
      <c r="O79" s="1168">
        <f>O78*'Adjustments - restating'!$E$66</f>
        <v>0</v>
      </c>
      <c r="P79" s="1168">
        <f>P78*'Adjustments - restating'!$E$66</f>
        <v>0</v>
      </c>
      <c r="Q79" s="1168">
        <f>Q78*'Adjustments - restating'!$E$66</f>
        <v>0</v>
      </c>
      <c r="R79" s="1168">
        <f>R78*'Adjustments - restating'!$E$66</f>
        <v>0</v>
      </c>
      <c r="S79" s="1168">
        <f>S78*'Adjustments - restating'!$E$66</f>
        <v>0</v>
      </c>
      <c r="T79" s="1168">
        <f>T78*'Adjustments - restating'!$E$66</f>
        <v>0</v>
      </c>
      <c r="U79" s="1168">
        <f>U78*'Adjustments - restating'!$E$66</f>
        <v>0</v>
      </c>
      <c r="V79" s="1168">
        <f>V78*'Adjustments - restating'!$E$66</f>
        <v>0</v>
      </c>
      <c r="W79" s="1168">
        <f>W78*'Adjustments - restating'!$E$66</f>
        <v>0</v>
      </c>
      <c r="X79" s="1168">
        <f>X78*'Adjustments - restating'!$E$66</f>
        <v>0</v>
      </c>
      <c r="Y79" s="1168">
        <f>Y78*'Adjustments - restating'!$E$66</f>
        <v>0</v>
      </c>
      <c r="Z79" s="1168">
        <f>Z78*'Adjustments - restating'!$E$66</f>
        <v>0</v>
      </c>
      <c r="AA79" s="1168">
        <f>AA78*'Adjustments - restating'!$E$66</f>
        <v>0</v>
      </c>
      <c r="AB79" s="1168">
        <f>AB78*'Adjustments - restating'!$E$66</f>
        <v>0</v>
      </c>
      <c r="AC79" s="1168">
        <f>AC78*'Adjustments - restating'!$E$66</f>
        <v>0</v>
      </c>
      <c r="AD79" s="1168">
        <f>AD78*'Adjustments - restating'!$E$66</f>
        <v>0</v>
      </c>
      <c r="AE79" s="1168">
        <f>AE78*'Adjustments - restating'!$E$66</f>
        <v>0</v>
      </c>
      <c r="AF79" s="1168">
        <f>AF78*'Adjustments - restating'!$E$66</f>
        <v>0</v>
      </c>
      <c r="AG79" s="1168">
        <f>AG78*'Adjustments - restating'!$E$66</f>
        <v>0</v>
      </c>
      <c r="AH79" s="1168">
        <f>AH78*'Adjustments - restating'!$E$66</f>
        <v>0</v>
      </c>
      <c r="AI79" s="1168">
        <f>AI78*'Adjustments - restating'!$E$66</f>
        <v>0</v>
      </c>
      <c r="AJ79" s="1168">
        <f>AJ78*'Adjustments - restating'!$E$66</f>
        <v>0</v>
      </c>
      <c r="AK79" s="1168">
        <f>AK78*'Adjustments - restating'!$E$66</f>
        <v>0</v>
      </c>
      <c r="AL79" s="1168">
        <f>AL78*'Adjustments - restating'!$E$66</f>
        <v>0</v>
      </c>
      <c r="AM79" s="1168">
        <f>AM78*'Adjustments - restating'!$E$66</f>
        <v>0</v>
      </c>
      <c r="AN79" s="1168">
        <f>AN78*'Adjustments - restating'!$E$66</f>
        <v>0</v>
      </c>
      <c r="AO79" s="1168">
        <f>AO78*'Adjustments - restating'!$E$66</f>
        <v>0</v>
      </c>
      <c r="AP79" s="1168">
        <f>AP78*'Adjustments - restating'!$E$66</f>
        <v>0</v>
      </c>
      <c r="AQ79" s="1168">
        <f>AQ78*'Adjustments - restating'!$E$66</f>
        <v>0</v>
      </c>
      <c r="AR79" s="1168">
        <f>AR78*'Adjustments - restating'!$E$66</f>
        <v>0</v>
      </c>
      <c r="AS79" s="1168">
        <f>AS78*'Adjustments - restating'!$E$66</f>
        <v>0</v>
      </c>
      <c r="AT79" s="1168">
        <f>AT78*'Adjustments - restating'!$E$66</f>
        <v>0</v>
      </c>
      <c r="AU79" s="1168">
        <f>AU78*'Adjustments - restating'!$E$66</f>
        <v>0</v>
      </c>
      <c r="AV79" s="1168">
        <f>AV78*'Adjustments - restating'!$E$66</f>
        <v>0</v>
      </c>
      <c r="AW79" s="1168">
        <f>AW78*'Adjustments - restating'!$E$66</f>
        <v>0</v>
      </c>
      <c r="AX79" s="1168">
        <f>AX78*'Adjustments - restating'!$E$66</f>
        <v>0</v>
      </c>
      <c r="AY79" s="1168">
        <f>AY78*'Adjustments - restating'!$E$66</f>
        <v>0</v>
      </c>
      <c r="AZ79" s="1801">
        <f>AZ78*'Adjustments - restating'!$E$66</f>
        <v>0</v>
      </c>
      <c r="BA79" s="1173">
        <f>BA78*'Adjustments - restating'!$E$66</f>
        <v>0</v>
      </c>
    </row>
    <row r="80" spans="1:54">
      <c r="A80" s="1170">
        <v>72</v>
      </c>
      <c r="B80" s="1172" t="s">
        <v>78</v>
      </c>
      <c r="C80" s="1194">
        <f t="shared" ref="C80:I80" si="119">C78-C79</f>
        <v>11136679.772383656</v>
      </c>
      <c r="D80" s="1169">
        <f t="shared" si="119"/>
        <v>0</v>
      </c>
      <c r="E80" s="1169">
        <f t="shared" si="119"/>
        <v>0</v>
      </c>
      <c r="F80" s="1169">
        <f t="shared" si="119"/>
        <v>33183479</v>
      </c>
      <c r="G80" s="1169">
        <f t="shared" si="119"/>
        <v>0</v>
      </c>
      <c r="H80" s="1169">
        <f t="shared" si="119"/>
        <v>-7852630.7026652265</v>
      </c>
      <c r="I80" s="1169">
        <f t="shared" si="119"/>
        <v>95552</v>
      </c>
      <c r="J80" s="1169">
        <f t="shared" ref="J80" si="120">J78-J79</f>
        <v>1007573.5681837318</v>
      </c>
      <c r="K80" s="1169">
        <f t="shared" ref="K80:AC80" si="121">K78-K79</f>
        <v>0</v>
      </c>
      <c r="L80" s="1169">
        <f t="shared" si="121"/>
        <v>0</v>
      </c>
      <c r="M80" s="1169">
        <f t="shared" si="121"/>
        <v>0</v>
      </c>
      <c r="N80" s="1169">
        <f t="shared" si="121"/>
        <v>478839</v>
      </c>
      <c r="O80" s="1169">
        <f t="shared" si="121"/>
        <v>0</v>
      </c>
      <c r="P80" s="1169">
        <f t="shared" si="121"/>
        <v>0</v>
      </c>
      <c r="Q80" s="1169">
        <f t="shared" si="121"/>
        <v>0</v>
      </c>
      <c r="R80" s="1169">
        <f t="shared" si="121"/>
        <v>0</v>
      </c>
      <c r="S80" s="1169">
        <f t="shared" ref="S80:U80" si="122">S78-S79</f>
        <v>0</v>
      </c>
      <c r="T80" s="1169">
        <f t="shared" si="122"/>
        <v>0</v>
      </c>
      <c r="U80" s="1169">
        <f t="shared" si="122"/>
        <v>1167246.9466474613</v>
      </c>
      <c r="V80" s="1169">
        <f t="shared" ref="V80:W80" si="123">V78-V79</f>
        <v>0</v>
      </c>
      <c r="W80" s="1169">
        <f t="shared" si="123"/>
        <v>0</v>
      </c>
      <c r="X80" s="1169">
        <f t="shared" ref="X80" si="124">X78-X79</f>
        <v>453059.91659490671</v>
      </c>
      <c r="Y80" s="1169">
        <f t="shared" si="121"/>
        <v>0</v>
      </c>
      <c r="Z80" s="1169">
        <f t="shared" si="121"/>
        <v>-15544216.404211689</v>
      </c>
      <c r="AA80" s="1169">
        <f t="shared" si="121"/>
        <v>1100536.5343977627</v>
      </c>
      <c r="AB80" s="1169">
        <f t="shared" si="121"/>
        <v>0</v>
      </c>
      <c r="AC80" s="1169">
        <f t="shared" si="121"/>
        <v>0</v>
      </c>
      <c r="AD80" s="1169">
        <f t="shared" ref="AD80:AY80" si="125">AD78-AD79</f>
        <v>-2662915.0123344539</v>
      </c>
      <c r="AE80" s="1169">
        <f t="shared" si="125"/>
        <v>63231.393976982683</v>
      </c>
      <c r="AF80" s="1169">
        <f t="shared" si="125"/>
        <v>0</v>
      </c>
      <c r="AG80" s="1169">
        <f t="shared" si="125"/>
        <v>0</v>
      </c>
      <c r="AH80" s="1169">
        <f t="shared" si="125"/>
        <v>-1741720.1743899994</v>
      </c>
      <c r="AI80" s="1169">
        <f t="shared" si="125"/>
        <v>0</v>
      </c>
      <c r="AJ80" s="1169">
        <f t="shared" si="125"/>
        <v>0</v>
      </c>
      <c r="AK80" s="1169">
        <f t="shared" si="125"/>
        <v>0</v>
      </c>
      <c r="AL80" s="1169">
        <f t="shared" si="125"/>
        <v>0</v>
      </c>
      <c r="AM80" s="1169">
        <f t="shared" si="125"/>
        <v>0</v>
      </c>
      <c r="AN80" s="1169">
        <f>AN78-AN79</f>
        <v>0</v>
      </c>
      <c r="AO80" s="1169">
        <f t="shared" si="125"/>
        <v>0</v>
      </c>
      <c r="AP80" s="1169">
        <f t="shared" si="125"/>
        <v>0</v>
      </c>
      <c r="AQ80" s="1169">
        <f t="shared" si="125"/>
        <v>0</v>
      </c>
      <c r="AR80" s="1169">
        <f>AR78-AR79</f>
        <v>0</v>
      </c>
      <c r="AS80" s="1169">
        <f t="shared" si="125"/>
        <v>0</v>
      </c>
      <c r="AT80" s="1169">
        <f t="shared" si="125"/>
        <v>0</v>
      </c>
      <c r="AU80" s="1169">
        <f t="shared" ref="AU80" si="126">AU78-AU79</f>
        <v>0</v>
      </c>
      <c r="AV80" s="1169">
        <f t="shared" si="125"/>
        <v>1371579.0009371901</v>
      </c>
      <c r="AW80" s="1169">
        <f t="shared" ref="AW80" si="127">AW78-AW79</f>
        <v>-3000001</v>
      </c>
      <c r="AX80" s="1169">
        <f>AX78-AX79</f>
        <v>0</v>
      </c>
      <c r="AY80" s="1169">
        <f t="shared" si="125"/>
        <v>92247</v>
      </c>
      <c r="AZ80" s="1870">
        <f t="shared" ref="AZ80:BA80" si="128">AZ78-AZ79</f>
        <v>805649.43239770015</v>
      </c>
      <c r="BA80" s="1871">
        <f t="shared" si="128"/>
        <v>2119169.2728492934</v>
      </c>
    </row>
    <row r="81" spans="1:53">
      <c r="A81" s="909">
        <v>73</v>
      </c>
      <c r="B81" s="911" t="s">
        <v>1006</v>
      </c>
      <c r="C81" s="1177">
        <f>ROUND(C80*$F$69,0)</f>
        <v>3897838</v>
      </c>
      <c r="D81" s="1177">
        <f t="shared" ref="D81:BA81" si="129">ROUND(D80*$F$69,0)</f>
        <v>0</v>
      </c>
      <c r="E81" s="1177">
        <f t="shared" si="129"/>
        <v>0</v>
      </c>
      <c r="F81" s="1177">
        <f t="shared" si="129"/>
        <v>11614218</v>
      </c>
      <c r="G81" s="1177">
        <f t="shared" si="129"/>
        <v>0</v>
      </c>
      <c r="H81" s="1177">
        <f t="shared" si="129"/>
        <v>-2748421</v>
      </c>
      <c r="I81" s="1177">
        <f t="shared" si="129"/>
        <v>33443</v>
      </c>
      <c r="J81" s="1177">
        <f t="shared" si="129"/>
        <v>352651</v>
      </c>
      <c r="K81" s="1177">
        <f t="shared" si="129"/>
        <v>0</v>
      </c>
      <c r="L81" s="1177">
        <f t="shared" si="129"/>
        <v>0</v>
      </c>
      <c r="M81" s="1177">
        <f t="shared" si="129"/>
        <v>0</v>
      </c>
      <c r="N81" s="1177">
        <f t="shared" si="129"/>
        <v>167594</v>
      </c>
      <c r="O81" s="1177">
        <f t="shared" si="129"/>
        <v>0</v>
      </c>
      <c r="P81" s="1177">
        <f t="shared" si="129"/>
        <v>0</v>
      </c>
      <c r="Q81" s="1177">
        <f t="shared" si="129"/>
        <v>0</v>
      </c>
      <c r="R81" s="1177">
        <f t="shared" si="129"/>
        <v>0</v>
      </c>
      <c r="S81" s="1177">
        <f t="shared" si="129"/>
        <v>0</v>
      </c>
      <c r="T81" s="1177">
        <f t="shared" si="129"/>
        <v>0</v>
      </c>
      <c r="U81" s="1177">
        <f t="shared" si="129"/>
        <v>408536</v>
      </c>
      <c r="V81" s="1177">
        <f t="shared" si="129"/>
        <v>0</v>
      </c>
      <c r="W81" s="1177">
        <f t="shared" si="129"/>
        <v>0</v>
      </c>
      <c r="X81" s="1177">
        <f t="shared" si="129"/>
        <v>158571</v>
      </c>
      <c r="Y81" s="1177">
        <f t="shared" si="129"/>
        <v>0</v>
      </c>
      <c r="Z81" s="1177">
        <f t="shared" si="129"/>
        <v>-5440476</v>
      </c>
      <c r="AA81" s="1177">
        <f t="shared" si="129"/>
        <v>385188</v>
      </c>
      <c r="AB81" s="1177">
        <f t="shared" si="129"/>
        <v>0</v>
      </c>
      <c r="AC81" s="1177">
        <f t="shared" si="129"/>
        <v>0</v>
      </c>
      <c r="AD81" s="1177">
        <f t="shared" si="129"/>
        <v>-932020</v>
      </c>
      <c r="AE81" s="1177">
        <f t="shared" si="129"/>
        <v>22131</v>
      </c>
      <c r="AF81" s="1177">
        <f t="shared" si="129"/>
        <v>0</v>
      </c>
      <c r="AG81" s="1177">
        <f t="shared" si="129"/>
        <v>0</v>
      </c>
      <c r="AH81" s="1177">
        <f t="shared" si="129"/>
        <v>-609602</v>
      </c>
      <c r="AI81" s="1177">
        <f t="shared" si="129"/>
        <v>0</v>
      </c>
      <c r="AJ81" s="1177">
        <f t="shared" si="129"/>
        <v>0</v>
      </c>
      <c r="AK81" s="1177">
        <f t="shared" si="129"/>
        <v>0</v>
      </c>
      <c r="AL81" s="1177">
        <f t="shared" si="129"/>
        <v>0</v>
      </c>
      <c r="AM81" s="1177">
        <f t="shared" si="129"/>
        <v>0</v>
      </c>
      <c r="AN81" s="1177">
        <f t="shared" si="129"/>
        <v>0</v>
      </c>
      <c r="AO81" s="1177">
        <f t="shared" si="129"/>
        <v>0</v>
      </c>
      <c r="AP81" s="1177">
        <f t="shared" si="129"/>
        <v>0</v>
      </c>
      <c r="AQ81" s="1177">
        <f t="shared" si="129"/>
        <v>0</v>
      </c>
      <c r="AR81" s="1177">
        <f t="shared" si="129"/>
        <v>0</v>
      </c>
      <c r="AS81" s="1177">
        <f t="shared" si="129"/>
        <v>0</v>
      </c>
      <c r="AT81" s="1177">
        <f t="shared" si="129"/>
        <v>0</v>
      </c>
      <c r="AU81" s="1177">
        <f t="shared" si="129"/>
        <v>0</v>
      </c>
      <c r="AV81" s="1177">
        <f t="shared" si="129"/>
        <v>480053</v>
      </c>
      <c r="AW81" s="1177">
        <f t="shared" si="129"/>
        <v>-1050000</v>
      </c>
      <c r="AX81" s="1177">
        <f t="shared" si="129"/>
        <v>0</v>
      </c>
      <c r="AY81" s="1177">
        <f t="shared" si="129"/>
        <v>32286</v>
      </c>
      <c r="AZ81" s="1177">
        <f t="shared" si="129"/>
        <v>281977</v>
      </c>
      <c r="BA81" s="1177">
        <f t="shared" si="129"/>
        <v>741709</v>
      </c>
    </row>
    <row r="82" spans="1:53">
      <c r="A82" s="909">
        <v>74</v>
      </c>
      <c r="B82" s="911" t="s">
        <v>816</v>
      </c>
      <c r="C82" s="1177">
        <f>SUM(E82:BA82)</f>
        <v>-1105653.6199893111</v>
      </c>
      <c r="D82" s="1168"/>
      <c r="E82" s="1168"/>
      <c r="F82" s="1168"/>
      <c r="G82" s="1168"/>
      <c r="H82" s="1168"/>
      <c r="I82" s="1168"/>
      <c r="J82" s="1168"/>
      <c r="K82" s="1168"/>
      <c r="L82" s="1168"/>
      <c r="M82" s="1168"/>
      <c r="N82" s="1168"/>
      <c r="O82" s="1168"/>
      <c r="P82" s="1168"/>
      <c r="Q82" s="1168"/>
      <c r="R82" s="1168"/>
      <c r="S82" s="1168"/>
      <c r="T82" s="1168"/>
      <c r="U82" s="1168"/>
      <c r="V82" s="1168"/>
      <c r="W82" s="1168"/>
      <c r="X82" s="1168"/>
      <c r="Y82" s="1168"/>
      <c r="Z82" s="1168"/>
      <c r="AA82" s="1168"/>
      <c r="AB82" s="1168"/>
      <c r="AC82" s="1168"/>
      <c r="AD82" s="1168"/>
      <c r="AE82" s="1168"/>
      <c r="AF82" s="1168">
        <f>+'Adj 7.2 Renewable Tax Credit'!I9+'Adj 7.2 Renewable Tax Credit'!I13</f>
        <v>-1205929.1565510761</v>
      </c>
      <c r="AG82" s="1168"/>
      <c r="AH82" s="1168"/>
      <c r="AI82" s="1168"/>
      <c r="AJ82" s="1168"/>
      <c r="AK82" s="1168"/>
      <c r="AL82" s="1168"/>
      <c r="AM82" s="1168"/>
      <c r="AN82" s="1168"/>
      <c r="AO82" s="1168"/>
      <c r="AP82" s="1168"/>
      <c r="AQ82" s="1168"/>
      <c r="AR82" s="1168"/>
      <c r="AS82" s="1168"/>
      <c r="AT82" s="1168"/>
      <c r="AU82" s="1168"/>
      <c r="AV82" s="1168"/>
      <c r="AW82" s="1168"/>
      <c r="AX82" s="1168"/>
      <c r="AY82" s="1168"/>
      <c r="BA82" s="1173">
        <f>'Adj 9.1.1 Prod Factor (cont)'!I37</f>
        <v>100275.5365617651</v>
      </c>
    </row>
    <row r="83" spans="1:53" ht="19.5" thickBot="1">
      <c r="A83" s="909">
        <v>75</v>
      </c>
      <c r="B83" s="911" t="s">
        <v>79</v>
      </c>
      <c r="C83" s="103">
        <f>+C81+C82</f>
        <v>2792184.3800106887</v>
      </c>
      <c r="D83" s="103">
        <f t="shared" ref="D83:BA83" si="130">+D81+D82</f>
        <v>0</v>
      </c>
      <c r="E83" s="103">
        <f t="shared" si="130"/>
        <v>0</v>
      </c>
      <c r="F83" s="103">
        <f t="shared" si="130"/>
        <v>11614218</v>
      </c>
      <c r="G83" s="103">
        <f t="shared" si="130"/>
        <v>0</v>
      </c>
      <c r="H83" s="103">
        <f t="shared" si="130"/>
        <v>-2748421</v>
      </c>
      <c r="I83" s="103">
        <f t="shared" si="130"/>
        <v>33443</v>
      </c>
      <c r="J83" s="103">
        <f t="shared" si="130"/>
        <v>352651</v>
      </c>
      <c r="K83" s="103">
        <f t="shared" si="130"/>
        <v>0</v>
      </c>
      <c r="L83" s="103">
        <f t="shared" si="130"/>
        <v>0</v>
      </c>
      <c r="M83" s="103">
        <f t="shared" si="130"/>
        <v>0</v>
      </c>
      <c r="N83" s="103">
        <f t="shared" si="130"/>
        <v>167594</v>
      </c>
      <c r="O83" s="103">
        <f t="shared" si="130"/>
        <v>0</v>
      </c>
      <c r="P83" s="103">
        <f t="shared" si="130"/>
        <v>0</v>
      </c>
      <c r="Q83" s="103">
        <f t="shared" si="130"/>
        <v>0</v>
      </c>
      <c r="R83" s="103">
        <f t="shared" si="130"/>
        <v>0</v>
      </c>
      <c r="S83" s="103">
        <f t="shared" si="130"/>
        <v>0</v>
      </c>
      <c r="T83" s="103">
        <f t="shared" si="130"/>
        <v>0</v>
      </c>
      <c r="U83" s="103">
        <f t="shared" si="130"/>
        <v>408536</v>
      </c>
      <c r="V83" s="103">
        <f t="shared" si="130"/>
        <v>0</v>
      </c>
      <c r="W83" s="103">
        <f t="shared" si="130"/>
        <v>0</v>
      </c>
      <c r="X83" s="103">
        <f t="shared" si="130"/>
        <v>158571</v>
      </c>
      <c r="Y83" s="103">
        <f t="shared" si="130"/>
        <v>0</v>
      </c>
      <c r="Z83" s="103">
        <f t="shared" si="130"/>
        <v>-5440476</v>
      </c>
      <c r="AA83" s="103">
        <f t="shared" si="130"/>
        <v>385188</v>
      </c>
      <c r="AB83" s="103">
        <f t="shared" si="130"/>
        <v>0</v>
      </c>
      <c r="AC83" s="103">
        <f t="shared" si="130"/>
        <v>0</v>
      </c>
      <c r="AD83" s="103">
        <f t="shared" si="130"/>
        <v>-932020</v>
      </c>
      <c r="AE83" s="103">
        <f t="shared" si="130"/>
        <v>22131</v>
      </c>
      <c r="AF83" s="103">
        <f t="shared" si="130"/>
        <v>-1205929.1565510761</v>
      </c>
      <c r="AG83" s="103">
        <f t="shared" si="130"/>
        <v>0</v>
      </c>
      <c r="AH83" s="103">
        <f t="shared" si="130"/>
        <v>-609602</v>
      </c>
      <c r="AI83" s="103">
        <f t="shared" si="130"/>
        <v>0</v>
      </c>
      <c r="AJ83" s="103">
        <f t="shared" si="130"/>
        <v>0</v>
      </c>
      <c r="AK83" s="103">
        <f t="shared" si="130"/>
        <v>0</v>
      </c>
      <c r="AL83" s="103">
        <f t="shared" si="130"/>
        <v>0</v>
      </c>
      <c r="AM83" s="103">
        <f t="shared" si="130"/>
        <v>0</v>
      </c>
      <c r="AN83" s="103">
        <f t="shared" si="130"/>
        <v>0</v>
      </c>
      <c r="AO83" s="103">
        <f t="shared" si="130"/>
        <v>0</v>
      </c>
      <c r="AP83" s="103">
        <f t="shared" si="130"/>
        <v>0</v>
      </c>
      <c r="AQ83" s="103">
        <f t="shared" si="130"/>
        <v>0</v>
      </c>
      <c r="AR83" s="103">
        <f t="shared" si="130"/>
        <v>0</v>
      </c>
      <c r="AS83" s="103">
        <f t="shared" si="130"/>
        <v>0</v>
      </c>
      <c r="AT83" s="103">
        <f t="shared" si="130"/>
        <v>0</v>
      </c>
      <c r="AU83" s="103">
        <f t="shared" si="130"/>
        <v>0</v>
      </c>
      <c r="AV83" s="103">
        <f t="shared" si="130"/>
        <v>480053</v>
      </c>
      <c r="AW83" s="103">
        <f t="shared" si="130"/>
        <v>-1050000</v>
      </c>
      <c r="AX83" s="103">
        <f t="shared" si="130"/>
        <v>0</v>
      </c>
      <c r="AY83" s="103">
        <f t="shared" si="130"/>
        <v>32286</v>
      </c>
      <c r="AZ83" s="103">
        <f t="shared" si="130"/>
        <v>281977</v>
      </c>
      <c r="BA83" s="103">
        <f t="shared" si="130"/>
        <v>841984.53656176513</v>
      </c>
    </row>
    <row r="84" spans="1:53" ht="19.5" thickTop="1">
      <c r="B84" s="1181"/>
      <c r="AG84" s="1170"/>
    </row>
    <row r="85" spans="1:53">
      <c r="AG85" s="1170"/>
    </row>
    <row r="86" spans="1:53">
      <c r="B86" s="1170" t="s">
        <v>1008</v>
      </c>
      <c r="C86" s="1173">
        <f>SUM(D83:BA83)</f>
        <v>2792184.3800106891</v>
      </c>
      <c r="AG86" s="1170"/>
    </row>
    <row r="87" spans="1:53">
      <c r="C87" s="1173">
        <f>+C83-C86</f>
        <v>0</v>
      </c>
      <c r="AG87" s="1170"/>
    </row>
    <row r="88" spans="1:53">
      <c r="AG88" s="1170"/>
    </row>
    <row r="96" spans="1:53">
      <c r="B96" s="1176"/>
    </row>
    <row r="97" spans="2:2">
      <c r="B97" s="1172"/>
    </row>
  </sheetData>
  <mergeCells count="35">
    <mergeCell ref="AN5:AN6"/>
    <mergeCell ref="AY5:AY6"/>
    <mergeCell ref="AM5:AM6"/>
    <mergeCell ref="AR5:AR6"/>
    <mergeCell ref="AV5:AV6"/>
    <mergeCell ref="AX5:AX6"/>
    <mergeCell ref="AS5:AS6"/>
    <mergeCell ref="AT5:AT6"/>
    <mergeCell ref="AP5:AP6"/>
    <mergeCell ref="AU5:AU6"/>
    <mergeCell ref="AB5:AB6"/>
    <mergeCell ref="AA5:AA6"/>
    <mergeCell ref="AF5:AF6"/>
    <mergeCell ref="AI5:AI6"/>
    <mergeCell ref="AK5:AK6"/>
    <mergeCell ref="AC5:AC6"/>
    <mergeCell ref="AG5:AG6"/>
    <mergeCell ref="AH5:AH6"/>
    <mergeCell ref="AJ5:AJ6"/>
    <mergeCell ref="AZ5:AZ6"/>
    <mergeCell ref="BA5:BA6"/>
    <mergeCell ref="Z5:Z6"/>
    <mergeCell ref="F1:I1"/>
    <mergeCell ref="F2:I2"/>
    <mergeCell ref="L5:L6"/>
    <mergeCell ref="M5:M6"/>
    <mergeCell ref="N5:N6"/>
    <mergeCell ref="Q5:Q6"/>
    <mergeCell ref="O5:O6"/>
    <mergeCell ref="R5:R6"/>
    <mergeCell ref="Y5:Y6"/>
    <mergeCell ref="V5:V6"/>
    <mergeCell ref="W5:W6"/>
    <mergeCell ref="J5:J6"/>
    <mergeCell ref="AL5:AL6"/>
  </mergeCells>
  <pageMargins left="0.75" right="0.75" top="1.25" bottom="1" header="0.5" footer="0.25"/>
  <pageSetup scale="36" fitToWidth="0" orientation="portrait" r:id="rId1"/>
  <headerFooter scaleWithDoc="0" alignWithMargins="0">
    <oddHeader>&amp;R&amp;"Times New Roman,Regular"PacifiCorp Docket UE-111190
Exhibit No. ___ (MDF-2)
Page &amp;P of &amp;N</oddHeader>
    <oddFooter>&amp;C&amp;P of &amp;N</oddFooter>
  </headerFooter>
  <ignoredErrors>
    <ignoredError sqref="C80 C30" formula="1"/>
    <ignoredError sqref="M15 M17:M22"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2"/>
  <sheetViews>
    <sheetView tabSelected="1" zoomScaleNormal="100" workbookViewId="0">
      <selection activeCell="D9" sqref="D9"/>
    </sheetView>
  </sheetViews>
  <sheetFormatPr defaultColWidth="13.28515625" defaultRowHeight="12.75"/>
  <cols>
    <col min="1" max="1" width="9.7109375" style="81" customWidth="1"/>
    <col min="2" max="2" width="32.42578125" style="81" bestFit="1" customWidth="1"/>
    <col min="3" max="3" width="8.42578125" style="81" customWidth="1"/>
    <col min="4" max="4" width="10" style="81" customWidth="1"/>
    <col min="5" max="5" width="9.140625" style="81" customWidth="1"/>
    <col min="6" max="7" width="13.28515625" style="81"/>
    <col min="8" max="8" width="11.140625" style="81" customWidth="1"/>
    <col min="9" max="9" width="13.28515625" style="81"/>
    <col min="10" max="10" width="9.140625" style="81" customWidth="1"/>
    <col min="11" max="16384" width="13.28515625" style="81"/>
  </cols>
  <sheetData>
    <row r="1" spans="1:10" ht="12" customHeight="1">
      <c r="B1" s="145" t="s">
        <v>131</v>
      </c>
      <c r="D1" s="146"/>
      <c r="E1" s="146"/>
      <c r="F1" s="146"/>
      <c r="G1" s="146"/>
      <c r="H1" s="146"/>
      <c r="I1" s="146"/>
      <c r="J1" s="327"/>
    </row>
    <row r="2" spans="1:10" ht="12" customHeight="1">
      <c r="B2" s="145" t="s">
        <v>835</v>
      </c>
      <c r="D2" s="146"/>
      <c r="E2" s="146"/>
      <c r="F2" s="146"/>
      <c r="G2" s="146"/>
      <c r="H2" s="146"/>
      <c r="I2" s="146"/>
      <c r="J2" s="327"/>
    </row>
    <row r="3" spans="1:10" ht="12" customHeight="1">
      <c r="B3" s="145" t="s">
        <v>240</v>
      </c>
      <c r="D3" s="146"/>
      <c r="E3" s="146"/>
      <c r="F3" s="146"/>
      <c r="G3" s="146"/>
      <c r="H3" s="146"/>
      <c r="I3" s="146"/>
      <c r="J3" s="327"/>
    </row>
    <row r="4" spans="1:10" ht="12" customHeight="1">
      <c r="B4" s="145" t="s">
        <v>1054</v>
      </c>
      <c r="D4" s="146"/>
      <c r="E4" s="146"/>
      <c r="F4" s="146"/>
      <c r="G4" s="146"/>
      <c r="H4" s="146"/>
      <c r="I4" s="146"/>
      <c r="J4" s="327"/>
    </row>
    <row r="5" spans="1:10" ht="12" customHeight="1">
      <c r="D5" s="146"/>
      <c r="E5" s="146"/>
      <c r="F5" s="146"/>
      <c r="G5" s="146"/>
      <c r="H5" s="146"/>
      <c r="I5" s="146"/>
      <c r="J5" s="327"/>
    </row>
    <row r="6" spans="1:10" ht="12" customHeight="1">
      <c r="D6" s="146"/>
      <c r="E6" s="146"/>
      <c r="F6" s="146" t="s">
        <v>249</v>
      </c>
      <c r="G6" s="146"/>
      <c r="H6" s="146"/>
      <c r="I6" s="146" t="s">
        <v>250</v>
      </c>
      <c r="J6" s="327"/>
    </row>
    <row r="7" spans="1:10" ht="12" customHeight="1">
      <c r="D7" s="148" t="s">
        <v>251</v>
      </c>
      <c r="E7" s="148" t="s">
        <v>252</v>
      </c>
      <c r="F7" s="148" t="s">
        <v>253</v>
      </c>
      <c r="G7" s="148" t="s">
        <v>254</v>
      </c>
      <c r="H7" s="148" t="s">
        <v>255</v>
      </c>
      <c r="I7" s="148" t="s">
        <v>256</v>
      </c>
      <c r="J7" s="328" t="s">
        <v>257</v>
      </c>
    </row>
    <row r="8" spans="1:10" ht="12" customHeight="1">
      <c r="A8" s="115"/>
      <c r="B8" s="118" t="s">
        <v>258</v>
      </c>
      <c r="C8" s="115"/>
      <c r="D8" s="116"/>
      <c r="E8" s="116"/>
      <c r="F8" s="116"/>
      <c r="G8" s="116"/>
      <c r="H8" s="116"/>
      <c r="I8" s="121"/>
      <c r="J8" s="327"/>
    </row>
    <row r="9" spans="1:10">
      <c r="A9" s="115"/>
      <c r="B9" s="81" t="s">
        <v>259</v>
      </c>
      <c r="C9" s="115"/>
      <c r="D9" s="116">
        <v>440</v>
      </c>
      <c r="E9" s="116" t="s">
        <v>260</v>
      </c>
      <c r="F9" s="323">
        <v>3177486</v>
      </c>
      <c r="G9" s="116" t="s">
        <v>261</v>
      </c>
      <c r="H9" s="332" t="s">
        <v>262</v>
      </c>
      <c r="I9" s="575">
        <f>F9</f>
        <v>3177486</v>
      </c>
      <c r="J9" s="327" t="s">
        <v>263</v>
      </c>
    </row>
    <row r="10" spans="1:10">
      <c r="A10" s="115"/>
      <c r="B10" s="151"/>
      <c r="C10" s="115"/>
      <c r="D10" s="116"/>
      <c r="E10" s="116"/>
      <c r="F10" s="907"/>
      <c r="G10" s="116"/>
      <c r="H10" s="332"/>
      <c r="I10" s="575"/>
      <c r="J10" s="327"/>
    </row>
    <row r="11" spans="1:10">
      <c r="A11" s="115"/>
      <c r="D11" s="116"/>
      <c r="E11" s="116"/>
      <c r="F11" s="123"/>
      <c r="G11" s="116"/>
      <c r="H11" s="332"/>
      <c r="I11" s="575"/>
    </row>
    <row r="12" spans="1:10" ht="13.5" thickBot="1">
      <c r="A12" s="115"/>
      <c r="B12" s="122" t="s">
        <v>5</v>
      </c>
      <c r="C12" s="115"/>
      <c r="D12" s="116"/>
      <c r="E12" s="116"/>
      <c r="F12" s="900">
        <f>SUM(F9:F10)</f>
        <v>3177486</v>
      </c>
      <c r="G12" s="116"/>
      <c r="H12" s="332"/>
      <c r="I12" s="900">
        <f>SUM(I9:I11)</f>
        <v>3177486</v>
      </c>
      <c r="J12" s="327"/>
    </row>
    <row r="13" spans="1:10" ht="13.5" thickTop="1">
      <c r="A13" s="115"/>
      <c r="B13" s="118"/>
      <c r="C13" s="115"/>
      <c r="D13" s="116"/>
      <c r="E13" s="116"/>
      <c r="F13" s="123"/>
      <c r="G13" s="116"/>
      <c r="H13" s="332"/>
      <c r="I13" s="575"/>
      <c r="J13" s="327"/>
    </row>
    <row r="14" spans="1:10" ht="12" customHeight="1">
      <c r="A14" s="115"/>
      <c r="B14" s="115"/>
      <c r="C14" s="115"/>
      <c r="D14" s="116"/>
      <c r="E14" s="116"/>
      <c r="F14" s="123"/>
      <c r="G14" s="116"/>
      <c r="H14" s="332"/>
      <c r="I14" s="575"/>
      <c r="J14" s="327"/>
    </row>
    <row r="15" spans="1:10" ht="18.75" customHeight="1">
      <c r="A15" s="115"/>
      <c r="B15" s="908" t="s">
        <v>834</v>
      </c>
      <c r="C15" s="115"/>
      <c r="D15" s="116"/>
      <c r="E15" s="116"/>
      <c r="F15" s="287"/>
      <c r="G15" s="116"/>
      <c r="H15" s="116"/>
      <c r="I15" s="116"/>
      <c r="J15" s="327"/>
    </row>
    <row r="16" spans="1:10">
      <c r="A16" s="115"/>
      <c r="B16" s="115"/>
      <c r="C16" s="115"/>
      <c r="D16" s="116"/>
      <c r="E16" s="116"/>
      <c r="F16" s="116"/>
      <c r="G16" s="116"/>
      <c r="H16" s="116"/>
      <c r="I16" s="116"/>
      <c r="J16" s="116"/>
    </row>
    <row r="17" spans="1:10" ht="12" customHeight="1">
      <c r="A17" s="115"/>
      <c r="B17" s="126"/>
      <c r="C17" s="115"/>
      <c r="D17" s="116"/>
      <c r="E17" s="116"/>
      <c r="F17" s="116"/>
      <c r="G17" s="116"/>
      <c r="H17" s="116"/>
      <c r="I17" s="116"/>
      <c r="J17" s="127"/>
    </row>
    <row r="18" spans="1:10" ht="12" customHeight="1">
      <c r="A18" s="115"/>
      <c r="B18" s="126"/>
      <c r="C18" s="115"/>
      <c r="D18" s="116"/>
      <c r="E18" s="116"/>
      <c r="F18" s="116"/>
      <c r="G18" s="116"/>
      <c r="H18" s="116"/>
      <c r="I18" s="116"/>
      <c r="J18" s="127"/>
    </row>
    <row r="19" spans="1:10" ht="12" customHeight="1">
      <c r="A19" s="115"/>
      <c r="B19" s="126"/>
      <c r="C19" s="115"/>
      <c r="D19" s="116"/>
      <c r="E19" s="116"/>
      <c r="F19" s="116"/>
      <c r="G19" s="116"/>
      <c r="H19" s="116"/>
      <c r="I19" s="116"/>
      <c r="J19" s="127"/>
    </row>
    <row r="20" spans="1:10" ht="12" customHeight="1">
      <c r="A20" s="115"/>
      <c r="B20" s="126"/>
      <c r="C20" s="115"/>
      <c r="D20" s="116"/>
      <c r="E20" s="116"/>
      <c r="F20" s="116"/>
      <c r="G20" s="116"/>
      <c r="H20" s="116"/>
      <c r="I20" s="116"/>
      <c r="J20" s="127"/>
    </row>
    <row r="21" spans="1:10" ht="17.25" customHeight="1">
      <c r="A21" s="115"/>
      <c r="B21" s="126"/>
      <c r="C21" s="115"/>
      <c r="D21" s="116"/>
      <c r="E21" s="116"/>
      <c r="F21" s="129"/>
      <c r="G21" s="116"/>
      <c r="H21" s="116"/>
      <c r="I21" s="116"/>
      <c r="J21" s="127"/>
    </row>
    <row r="22" spans="1:10" ht="12" customHeight="1">
      <c r="A22" s="115"/>
      <c r="B22" s="126"/>
      <c r="C22" s="115"/>
      <c r="D22" s="116"/>
      <c r="E22" s="116"/>
      <c r="F22" s="116"/>
      <c r="G22" s="116"/>
      <c r="H22" s="116"/>
      <c r="I22" s="116"/>
      <c r="J22" s="127"/>
    </row>
    <row r="23" spans="1:10" ht="12" customHeight="1">
      <c r="A23" s="115"/>
      <c r="B23" s="126"/>
      <c r="C23" s="115"/>
      <c r="D23" s="116"/>
      <c r="E23" s="116"/>
      <c r="F23" s="116"/>
      <c r="G23" s="116"/>
      <c r="H23" s="116"/>
      <c r="I23" s="116"/>
      <c r="J23" s="127"/>
    </row>
    <row r="24" spans="1:10" ht="12" customHeight="1">
      <c r="A24" s="115"/>
      <c r="B24" s="115"/>
      <c r="C24" s="115"/>
      <c r="D24" s="116"/>
      <c r="E24" s="116"/>
      <c r="F24" s="116"/>
      <c r="G24" s="116"/>
      <c r="H24" s="116"/>
      <c r="I24" s="116"/>
      <c r="J24" s="116"/>
    </row>
    <row r="25" spans="1:10" ht="12" customHeight="1">
      <c r="A25" s="115"/>
      <c r="B25" s="115"/>
      <c r="C25" s="115"/>
      <c r="D25" s="115"/>
      <c r="E25" s="115"/>
      <c r="F25" s="115"/>
      <c r="G25" s="115"/>
      <c r="H25" s="115"/>
      <c r="I25" s="115"/>
      <c r="J25" s="115"/>
    </row>
    <row r="26" spans="1:10">
      <c r="A26" s="115"/>
      <c r="B26" s="115"/>
      <c r="C26" s="115"/>
      <c r="D26" s="115"/>
      <c r="E26" s="115"/>
      <c r="F26" s="115"/>
      <c r="G26" s="115"/>
      <c r="H26" s="115"/>
      <c r="I26" s="115"/>
      <c r="J26" s="115"/>
    </row>
    <row r="27" spans="1:10">
      <c r="D27" s="148"/>
      <c r="G27" s="117"/>
    </row>
    <row r="28" spans="1:10">
      <c r="D28" s="167"/>
    </row>
    <row r="29" spans="1:10">
      <c r="D29" s="167"/>
    </row>
    <row r="30" spans="1:10">
      <c r="D30" s="167"/>
    </row>
    <row r="31" spans="1:10">
      <c r="D31" s="167"/>
    </row>
    <row r="32" spans="1:10">
      <c r="D32" s="167"/>
    </row>
    <row r="33" spans="4:10">
      <c r="D33" s="167"/>
    </row>
    <row r="34" spans="4:10">
      <c r="D34" s="167"/>
    </row>
    <row r="35" spans="4:10" ht="17.25">
      <c r="D35" s="167"/>
      <c r="J35" s="2085"/>
    </row>
    <row r="36" spans="4:10">
      <c r="D36" s="167"/>
    </row>
    <row r="37" spans="4:10">
      <c r="D37" s="167"/>
    </row>
    <row r="38" spans="4:10">
      <c r="D38" s="167"/>
    </row>
    <row r="39" spans="4:10">
      <c r="D39" s="167"/>
    </row>
    <row r="40" spans="4:10">
      <c r="D40" s="167"/>
    </row>
    <row r="41" spans="4:10">
      <c r="D41" s="167"/>
    </row>
    <row r="42" spans="4:10">
      <c r="D42" s="167"/>
    </row>
    <row r="43" spans="4:10">
      <c r="D43" s="167"/>
    </row>
    <row r="44" spans="4:10">
      <c r="D44" s="167"/>
    </row>
    <row r="45" spans="4:10">
      <c r="D45" s="167"/>
    </row>
    <row r="46" spans="4:10">
      <c r="D46" s="167"/>
    </row>
    <row r="47" spans="4:10">
      <c r="D47" s="167"/>
    </row>
    <row r="48" spans="4:10">
      <c r="D48" s="167"/>
    </row>
    <row r="49" spans="4:4">
      <c r="D49" s="167"/>
    </row>
    <row r="50" spans="4:4">
      <c r="D50" s="167"/>
    </row>
    <row r="51" spans="4:4">
      <c r="D51" s="167"/>
    </row>
    <row r="52" spans="4:4">
      <c r="D52" s="167"/>
    </row>
    <row r="53" spans="4:4">
      <c r="D53" s="167"/>
    </row>
    <row r="54" spans="4:4">
      <c r="D54" s="167"/>
    </row>
    <row r="55" spans="4:4">
      <c r="D55" s="167"/>
    </row>
    <row r="56" spans="4:4">
      <c r="D56" s="167"/>
    </row>
    <row r="57" spans="4:4">
      <c r="D57" s="167"/>
    </row>
    <row r="58" spans="4:4">
      <c r="D58" s="167"/>
    </row>
    <row r="59" spans="4:4">
      <c r="D59" s="167"/>
    </row>
    <row r="60" spans="4:4">
      <c r="D60" s="167"/>
    </row>
    <row r="61" spans="4:4">
      <c r="D61" s="167"/>
    </row>
    <row r="62" spans="4:4">
      <c r="D62" s="167"/>
    </row>
    <row r="63" spans="4:4">
      <c r="D63" s="167"/>
    </row>
    <row r="64" spans="4:4">
      <c r="D64" s="167"/>
    </row>
    <row r="65" spans="4:4">
      <c r="D65" s="167"/>
    </row>
    <row r="66" spans="4:4">
      <c r="D66" s="167"/>
    </row>
    <row r="67" spans="4:4">
      <c r="D67" s="167"/>
    </row>
    <row r="68" spans="4:4">
      <c r="D68" s="167"/>
    </row>
    <row r="69" spans="4:4">
      <c r="D69" s="167"/>
    </row>
    <row r="70" spans="4:4">
      <c r="D70" s="167"/>
    </row>
    <row r="71" spans="4:4">
      <c r="D71" s="167"/>
    </row>
    <row r="72" spans="4:4">
      <c r="D72" s="167"/>
    </row>
    <row r="73" spans="4:4">
      <c r="D73" s="167"/>
    </row>
    <row r="74" spans="4:4">
      <c r="D74" s="167"/>
    </row>
    <row r="75" spans="4:4">
      <c r="D75" s="167"/>
    </row>
    <row r="76" spans="4:4">
      <c r="D76" s="167"/>
    </row>
    <row r="77" spans="4:4">
      <c r="D77" s="167"/>
    </row>
    <row r="78" spans="4:4">
      <c r="D78" s="167"/>
    </row>
    <row r="79" spans="4:4">
      <c r="D79" s="167"/>
    </row>
    <row r="80" spans="4:4">
      <c r="D80" s="167"/>
    </row>
    <row r="81" spans="4:4">
      <c r="D81" s="167"/>
    </row>
    <row r="82" spans="4:4">
      <c r="D82" s="167"/>
    </row>
    <row r="83" spans="4:4">
      <c r="D83" s="167"/>
    </row>
    <row r="84" spans="4:4">
      <c r="D84" s="167"/>
    </row>
    <row r="85" spans="4:4">
      <c r="D85" s="167"/>
    </row>
    <row r="86" spans="4:4">
      <c r="D86" s="167"/>
    </row>
    <row r="87" spans="4:4">
      <c r="D87" s="167"/>
    </row>
    <row r="88" spans="4:4">
      <c r="D88" s="167"/>
    </row>
    <row r="89" spans="4:4">
      <c r="D89" s="167"/>
    </row>
    <row r="90" spans="4:4">
      <c r="D90" s="167"/>
    </row>
    <row r="91" spans="4:4">
      <c r="D91" s="167"/>
    </row>
    <row r="92" spans="4:4">
      <c r="D92" s="167"/>
    </row>
    <row r="93" spans="4:4">
      <c r="D93" s="167"/>
    </row>
    <row r="94" spans="4:4">
      <c r="D94" s="167"/>
    </row>
    <row r="95" spans="4:4">
      <c r="D95" s="167"/>
    </row>
    <row r="96" spans="4:4">
      <c r="D96" s="167"/>
    </row>
    <row r="97" spans="4:4">
      <c r="D97" s="167"/>
    </row>
    <row r="98" spans="4:4">
      <c r="D98" s="167"/>
    </row>
    <row r="99" spans="4:4">
      <c r="D99" s="167"/>
    </row>
    <row r="100" spans="4:4">
      <c r="D100" s="167"/>
    </row>
    <row r="101" spans="4:4">
      <c r="D101" s="167"/>
    </row>
    <row r="102" spans="4:4">
      <c r="D102" s="167"/>
    </row>
    <row r="103" spans="4:4">
      <c r="D103" s="167"/>
    </row>
    <row r="104" spans="4:4">
      <c r="D104" s="167"/>
    </row>
    <row r="105" spans="4:4">
      <c r="D105" s="167"/>
    </row>
    <row r="106" spans="4:4">
      <c r="D106" s="167"/>
    </row>
    <row r="107" spans="4:4">
      <c r="D107" s="167"/>
    </row>
    <row r="108" spans="4:4">
      <c r="D108" s="167"/>
    </row>
    <row r="109" spans="4:4">
      <c r="D109" s="167"/>
    </row>
    <row r="110" spans="4:4">
      <c r="D110" s="167"/>
    </row>
    <row r="111" spans="4:4">
      <c r="D111" s="167"/>
    </row>
    <row r="112" spans="4:4">
      <c r="D112" s="167"/>
    </row>
    <row r="113" spans="4:4">
      <c r="D113" s="167"/>
    </row>
    <row r="114" spans="4:4">
      <c r="D114" s="167"/>
    </row>
    <row r="115" spans="4:4">
      <c r="D115" s="167"/>
    </row>
    <row r="116" spans="4:4">
      <c r="D116" s="167"/>
    </row>
    <row r="117" spans="4:4">
      <c r="D117" s="167"/>
    </row>
    <row r="118" spans="4:4">
      <c r="D118" s="167"/>
    </row>
    <row r="119" spans="4:4">
      <c r="D119" s="167"/>
    </row>
    <row r="120" spans="4:4">
      <c r="D120" s="167"/>
    </row>
    <row r="121" spans="4:4">
      <c r="D121" s="167"/>
    </row>
    <row r="122" spans="4:4">
      <c r="D122" s="167"/>
    </row>
    <row r="123" spans="4:4">
      <c r="D123" s="167"/>
    </row>
    <row r="124" spans="4:4">
      <c r="D124" s="167"/>
    </row>
    <row r="125" spans="4:4">
      <c r="D125" s="167"/>
    </row>
    <row r="126" spans="4:4">
      <c r="D126" s="167"/>
    </row>
    <row r="127" spans="4:4">
      <c r="D127" s="167"/>
    </row>
    <row r="128" spans="4:4">
      <c r="D128" s="167"/>
    </row>
    <row r="129" spans="4:4">
      <c r="D129" s="167"/>
    </row>
    <row r="130" spans="4:4">
      <c r="D130" s="167"/>
    </row>
    <row r="131" spans="4:4">
      <c r="D131" s="167"/>
    </row>
    <row r="132" spans="4:4">
      <c r="D132" s="167"/>
    </row>
    <row r="133" spans="4:4">
      <c r="D133" s="167"/>
    </row>
    <row r="134" spans="4:4">
      <c r="D134" s="167"/>
    </row>
    <row r="135" spans="4:4">
      <c r="D135" s="167"/>
    </row>
    <row r="136" spans="4:4">
      <c r="D136" s="167"/>
    </row>
    <row r="137" spans="4:4">
      <c r="D137" s="167"/>
    </row>
    <row r="138" spans="4:4">
      <c r="D138" s="167"/>
    </row>
    <row r="139" spans="4:4">
      <c r="D139" s="167"/>
    </row>
    <row r="140" spans="4:4">
      <c r="D140" s="167"/>
    </row>
    <row r="141" spans="4:4">
      <c r="D141" s="167"/>
    </row>
    <row r="142" spans="4:4">
      <c r="D142" s="167"/>
    </row>
    <row r="143" spans="4:4">
      <c r="D143" s="167"/>
    </row>
    <row r="144" spans="4:4">
      <c r="D144" s="167"/>
    </row>
    <row r="145" spans="4:4">
      <c r="D145" s="167"/>
    </row>
    <row r="146" spans="4:4">
      <c r="D146" s="167"/>
    </row>
    <row r="147" spans="4:4">
      <c r="D147" s="167"/>
    </row>
    <row r="148" spans="4:4">
      <c r="D148" s="167"/>
    </row>
    <row r="149" spans="4:4">
      <c r="D149" s="167"/>
    </row>
    <row r="150" spans="4:4">
      <c r="D150" s="167"/>
    </row>
    <row r="151" spans="4:4">
      <c r="D151" s="167"/>
    </row>
    <row r="152" spans="4:4">
      <c r="D152" s="167"/>
    </row>
    <row r="153" spans="4:4">
      <c r="D153" s="167"/>
    </row>
    <row r="154" spans="4:4">
      <c r="D154" s="167"/>
    </row>
    <row r="155" spans="4:4">
      <c r="D155" s="167"/>
    </row>
    <row r="156" spans="4:4">
      <c r="D156" s="167"/>
    </row>
    <row r="157" spans="4:4">
      <c r="D157" s="167"/>
    </row>
    <row r="158" spans="4:4">
      <c r="D158" s="167"/>
    </row>
    <row r="159" spans="4:4">
      <c r="D159" s="167"/>
    </row>
    <row r="160" spans="4:4">
      <c r="D160" s="167"/>
    </row>
    <row r="161" spans="4:4">
      <c r="D161" s="167"/>
    </row>
    <row r="162" spans="4:4">
      <c r="D162" s="167"/>
    </row>
    <row r="163" spans="4:4">
      <c r="D163" s="167"/>
    </row>
    <row r="164" spans="4:4">
      <c r="D164" s="167"/>
    </row>
    <row r="165" spans="4:4">
      <c r="D165" s="167"/>
    </row>
    <row r="166" spans="4:4">
      <c r="D166" s="167"/>
    </row>
    <row r="167" spans="4:4">
      <c r="D167" s="167"/>
    </row>
    <row r="168" spans="4:4">
      <c r="D168" s="167"/>
    </row>
    <row r="169" spans="4:4">
      <c r="D169" s="167"/>
    </row>
    <row r="170" spans="4:4">
      <c r="D170" s="167"/>
    </row>
    <row r="171" spans="4:4">
      <c r="D171" s="167"/>
    </row>
    <row r="172" spans="4:4">
      <c r="D172" s="167"/>
    </row>
    <row r="173" spans="4:4">
      <c r="D173" s="167"/>
    </row>
    <row r="174" spans="4:4">
      <c r="D174" s="167"/>
    </row>
    <row r="175" spans="4:4">
      <c r="D175" s="167"/>
    </row>
    <row r="176" spans="4:4">
      <c r="D176" s="167"/>
    </row>
    <row r="177" spans="4:4">
      <c r="D177" s="167"/>
    </row>
    <row r="178" spans="4:4">
      <c r="D178" s="167"/>
    </row>
    <row r="179" spans="4:4">
      <c r="D179" s="167"/>
    </row>
    <row r="180" spans="4:4">
      <c r="D180" s="167"/>
    </row>
    <row r="181" spans="4:4">
      <c r="D181" s="167"/>
    </row>
    <row r="182" spans="4:4">
      <c r="D182" s="167"/>
    </row>
    <row r="183" spans="4:4">
      <c r="D183" s="167"/>
    </row>
    <row r="184" spans="4:4">
      <c r="D184" s="167"/>
    </row>
    <row r="185" spans="4:4">
      <c r="D185" s="167"/>
    </row>
    <row r="186" spans="4:4">
      <c r="D186" s="167"/>
    </row>
    <row r="187" spans="4:4">
      <c r="D187" s="167"/>
    </row>
    <row r="188" spans="4:4">
      <c r="D188" s="167"/>
    </row>
    <row r="189" spans="4:4">
      <c r="D189" s="167"/>
    </row>
    <row r="190" spans="4:4">
      <c r="D190" s="167"/>
    </row>
    <row r="191" spans="4:4">
      <c r="D191" s="167"/>
    </row>
    <row r="192" spans="4:4">
      <c r="D192" s="167"/>
    </row>
    <row r="193" spans="4:4">
      <c r="D193" s="167"/>
    </row>
    <row r="194" spans="4:4">
      <c r="D194" s="167"/>
    </row>
    <row r="195" spans="4:4">
      <c r="D195" s="167"/>
    </row>
    <row r="196" spans="4:4">
      <c r="D196" s="167"/>
    </row>
    <row r="197" spans="4:4">
      <c r="D197" s="167"/>
    </row>
    <row r="198" spans="4:4">
      <c r="D198" s="167"/>
    </row>
    <row r="199" spans="4:4">
      <c r="D199" s="167"/>
    </row>
    <row r="200" spans="4:4">
      <c r="D200" s="167"/>
    </row>
    <row r="201" spans="4:4">
      <c r="D201" s="167"/>
    </row>
    <row r="202" spans="4:4">
      <c r="D202" s="167"/>
    </row>
    <row r="203" spans="4:4">
      <c r="D203" s="167"/>
    </row>
    <row r="204" spans="4:4">
      <c r="D204" s="167"/>
    </row>
    <row r="205" spans="4:4">
      <c r="D205" s="167"/>
    </row>
    <row r="206" spans="4:4">
      <c r="D206" s="167"/>
    </row>
    <row r="207" spans="4:4">
      <c r="D207" s="167"/>
    </row>
    <row r="208" spans="4:4">
      <c r="D208" s="167"/>
    </row>
    <row r="209" spans="4:4">
      <c r="D209" s="167"/>
    </row>
    <row r="210" spans="4:4">
      <c r="D210" s="167"/>
    </row>
    <row r="211" spans="4:4">
      <c r="D211" s="167"/>
    </row>
    <row r="212" spans="4:4">
      <c r="D212" s="167"/>
    </row>
    <row r="213" spans="4:4">
      <c r="D213" s="167"/>
    </row>
    <row r="214" spans="4:4">
      <c r="D214" s="167"/>
    </row>
    <row r="215" spans="4:4">
      <c r="D215" s="167"/>
    </row>
    <row r="216" spans="4:4">
      <c r="D216" s="167"/>
    </row>
    <row r="217" spans="4:4">
      <c r="D217" s="167"/>
    </row>
    <row r="218" spans="4:4">
      <c r="D218" s="167"/>
    </row>
    <row r="219" spans="4:4">
      <c r="D219" s="167"/>
    </row>
    <row r="220" spans="4:4">
      <c r="D220" s="167"/>
    </row>
    <row r="221" spans="4:4">
      <c r="D221" s="167"/>
    </row>
    <row r="222" spans="4:4">
      <c r="D222" s="167"/>
    </row>
    <row r="223" spans="4:4">
      <c r="D223" s="167"/>
    </row>
    <row r="224" spans="4:4">
      <c r="D224" s="167"/>
    </row>
    <row r="225" spans="4:4">
      <c r="D225" s="167"/>
    </row>
    <row r="226" spans="4:4">
      <c r="D226" s="167"/>
    </row>
    <row r="227" spans="4:4">
      <c r="D227" s="167"/>
    </row>
    <row r="228" spans="4:4">
      <c r="D228" s="167"/>
    </row>
    <row r="229" spans="4:4">
      <c r="D229" s="167"/>
    </row>
    <row r="230" spans="4:4">
      <c r="D230" s="167"/>
    </row>
    <row r="231" spans="4:4">
      <c r="D231" s="167"/>
    </row>
    <row r="232" spans="4:4">
      <c r="D232" s="167"/>
    </row>
    <row r="233" spans="4:4">
      <c r="D233" s="167"/>
    </row>
    <row r="234" spans="4:4">
      <c r="D234" s="167"/>
    </row>
    <row r="235" spans="4:4">
      <c r="D235" s="167"/>
    </row>
    <row r="236" spans="4:4">
      <c r="D236" s="167"/>
    </row>
    <row r="237" spans="4:4">
      <c r="D237" s="167"/>
    </row>
    <row r="238" spans="4:4">
      <c r="D238" s="167"/>
    </row>
    <row r="239" spans="4:4">
      <c r="D239" s="167"/>
    </row>
    <row r="240" spans="4:4">
      <c r="D240" s="167"/>
    </row>
    <row r="241" spans="4:4">
      <c r="D241" s="167"/>
    </row>
    <row r="242" spans="4:4">
      <c r="D242" s="167"/>
    </row>
    <row r="243" spans="4:4">
      <c r="D243" s="167"/>
    </row>
    <row r="244" spans="4:4">
      <c r="D244" s="167"/>
    </row>
    <row r="245" spans="4:4">
      <c r="D245" s="167"/>
    </row>
    <row r="246" spans="4:4">
      <c r="D246" s="167"/>
    </row>
    <row r="247" spans="4:4">
      <c r="D247" s="167"/>
    </row>
    <row r="248" spans="4:4">
      <c r="D248" s="167"/>
    </row>
    <row r="249" spans="4:4">
      <c r="D249" s="167"/>
    </row>
    <row r="250" spans="4:4">
      <c r="D250" s="167"/>
    </row>
    <row r="251" spans="4:4">
      <c r="D251" s="167"/>
    </row>
    <row r="252" spans="4:4">
      <c r="D252" s="167"/>
    </row>
    <row r="253" spans="4:4">
      <c r="D253" s="167"/>
    </row>
    <row r="254" spans="4:4">
      <c r="D254" s="167"/>
    </row>
    <row r="255" spans="4:4">
      <c r="D255" s="167"/>
    </row>
    <row r="256" spans="4:4">
      <c r="D256" s="167"/>
    </row>
    <row r="257" spans="4:4">
      <c r="D257" s="167"/>
    </row>
    <row r="258" spans="4:4">
      <c r="D258" s="167"/>
    </row>
    <row r="259" spans="4:4">
      <c r="D259" s="167"/>
    </row>
    <row r="260" spans="4:4">
      <c r="D260" s="167"/>
    </row>
    <row r="261" spans="4:4">
      <c r="D261" s="167"/>
    </row>
    <row r="262" spans="4:4">
      <c r="D262" s="167"/>
    </row>
    <row r="263" spans="4:4">
      <c r="D263" s="167"/>
    </row>
    <row r="264" spans="4:4">
      <c r="D264" s="167"/>
    </row>
    <row r="265" spans="4:4">
      <c r="D265" s="167"/>
    </row>
    <row r="266" spans="4:4">
      <c r="D266" s="167"/>
    </row>
    <row r="267" spans="4:4">
      <c r="D267" s="167"/>
    </row>
    <row r="268" spans="4:4">
      <c r="D268" s="167"/>
    </row>
    <row r="269" spans="4:4">
      <c r="D269" s="167"/>
    </row>
    <row r="270" spans="4:4">
      <c r="D270" s="167"/>
    </row>
    <row r="271" spans="4:4">
      <c r="D271" s="167"/>
    </row>
    <row r="272" spans="4:4">
      <c r="D272" s="167"/>
    </row>
    <row r="273" spans="4:4">
      <c r="D273" s="167"/>
    </row>
    <row r="274" spans="4:4">
      <c r="D274" s="167"/>
    </row>
    <row r="275" spans="4:4">
      <c r="D275" s="167"/>
    </row>
    <row r="276" spans="4:4">
      <c r="D276" s="167"/>
    </row>
    <row r="277" spans="4:4">
      <c r="D277" s="167"/>
    </row>
    <row r="278" spans="4:4">
      <c r="D278" s="167"/>
    </row>
    <row r="279" spans="4:4">
      <c r="D279" s="167"/>
    </row>
    <row r="280" spans="4:4">
      <c r="D280" s="167"/>
    </row>
    <row r="281" spans="4:4">
      <c r="D281" s="167"/>
    </row>
    <row r="282" spans="4:4">
      <c r="D282" s="167"/>
    </row>
    <row r="283" spans="4:4">
      <c r="D283" s="167"/>
    </row>
    <row r="284" spans="4:4">
      <c r="D284" s="167"/>
    </row>
    <row r="285" spans="4:4">
      <c r="D285" s="167"/>
    </row>
    <row r="286" spans="4:4">
      <c r="D286" s="167"/>
    </row>
    <row r="287" spans="4:4">
      <c r="D287" s="167"/>
    </row>
    <row r="288" spans="4:4">
      <c r="D288" s="167"/>
    </row>
    <row r="289" spans="4:4">
      <c r="D289" s="167"/>
    </row>
    <row r="290" spans="4:4">
      <c r="D290" s="167"/>
    </row>
    <row r="291" spans="4:4">
      <c r="D291" s="167"/>
    </row>
    <row r="292" spans="4:4">
      <c r="D292" s="167"/>
    </row>
    <row r="293" spans="4:4">
      <c r="D293" s="167"/>
    </row>
    <row r="294" spans="4:4">
      <c r="D294" s="167"/>
    </row>
    <row r="295" spans="4:4">
      <c r="D295" s="167"/>
    </row>
    <row r="296" spans="4:4">
      <c r="D296" s="167"/>
    </row>
    <row r="297" spans="4:4">
      <c r="D297" s="167"/>
    </row>
    <row r="298" spans="4:4">
      <c r="D298" s="167"/>
    </row>
    <row r="299" spans="4:4">
      <c r="D299" s="167"/>
    </row>
    <row r="300" spans="4:4">
      <c r="D300" s="167"/>
    </row>
    <row r="301" spans="4:4">
      <c r="D301" s="167"/>
    </row>
    <row r="302" spans="4:4">
      <c r="D302" s="167"/>
    </row>
    <row r="303" spans="4:4">
      <c r="D303" s="167"/>
    </row>
    <row r="304" spans="4:4">
      <c r="D304" s="167"/>
    </row>
    <row r="305" spans="4:4">
      <c r="D305" s="167"/>
    </row>
    <row r="306" spans="4:4">
      <c r="D306" s="167"/>
    </row>
    <row r="307" spans="4:4">
      <c r="D307" s="167"/>
    </row>
    <row r="308" spans="4:4">
      <c r="D308" s="167"/>
    </row>
    <row r="309" spans="4:4">
      <c r="D309" s="167"/>
    </row>
    <row r="310" spans="4:4">
      <c r="D310" s="167"/>
    </row>
    <row r="311" spans="4:4">
      <c r="D311" s="167"/>
    </row>
    <row r="312" spans="4:4">
      <c r="D312" s="167"/>
    </row>
    <row r="313" spans="4:4">
      <c r="D313" s="167"/>
    </row>
    <row r="314" spans="4:4">
      <c r="D314" s="167"/>
    </row>
    <row r="315" spans="4:4">
      <c r="D315" s="167"/>
    </row>
    <row r="316" spans="4:4">
      <c r="D316" s="167"/>
    </row>
    <row r="317" spans="4:4">
      <c r="D317" s="167"/>
    </row>
    <row r="318" spans="4:4">
      <c r="D318" s="167"/>
    </row>
    <row r="319" spans="4:4">
      <c r="D319" s="167"/>
    </row>
    <row r="320" spans="4:4">
      <c r="D320" s="167"/>
    </row>
    <row r="321" spans="4:4">
      <c r="D321" s="167"/>
    </row>
    <row r="322" spans="4:4">
      <c r="D322" s="167"/>
    </row>
    <row r="323" spans="4:4">
      <c r="D323" s="167"/>
    </row>
    <row r="324" spans="4:4">
      <c r="D324" s="167"/>
    </row>
    <row r="325" spans="4:4">
      <c r="D325" s="167"/>
    </row>
    <row r="326" spans="4:4">
      <c r="D326" s="167"/>
    </row>
    <row r="327" spans="4:4">
      <c r="D327" s="167"/>
    </row>
    <row r="328" spans="4:4">
      <c r="D328" s="167"/>
    </row>
    <row r="329" spans="4:4">
      <c r="D329" s="167"/>
    </row>
    <row r="330" spans="4:4">
      <c r="D330" s="167"/>
    </row>
    <row r="331" spans="4:4">
      <c r="D331" s="167"/>
    </row>
    <row r="332" spans="4:4">
      <c r="D332" s="167"/>
    </row>
    <row r="333" spans="4:4">
      <c r="D333" s="167"/>
    </row>
    <row r="334" spans="4:4">
      <c r="D334" s="167"/>
    </row>
    <row r="335" spans="4:4">
      <c r="D335" s="167"/>
    </row>
    <row r="336" spans="4:4">
      <c r="D336" s="167"/>
    </row>
    <row r="337" spans="4:4">
      <c r="D337" s="167"/>
    </row>
    <row r="338" spans="4:4">
      <c r="D338" s="167"/>
    </row>
    <row r="339" spans="4:4">
      <c r="D339" s="167"/>
    </row>
    <row r="340" spans="4:4">
      <c r="D340" s="167"/>
    </row>
    <row r="341" spans="4:4">
      <c r="D341" s="167"/>
    </row>
    <row r="342" spans="4:4">
      <c r="D342" s="167"/>
    </row>
    <row r="343" spans="4:4">
      <c r="D343" s="167"/>
    </row>
    <row r="344" spans="4:4">
      <c r="D344" s="167"/>
    </row>
    <row r="345" spans="4:4">
      <c r="D345" s="167"/>
    </row>
    <row r="346" spans="4:4">
      <c r="D346" s="167"/>
    </row>
    <row r="347" spans="4:4">
      <c r="D347" s="167"/>
    </row>
    <row r="348" spans="4:4">
      <c r="D348" s="167"/>
    </row>
    <row r="349" spans="4:4">
      <c r="D349" s="167"/>
    </row>
    <row r="350" spans="4:4">
      <c r="D350" s="167"/>
    </row>
    <row r="351" spans="4:4">
      <c r="D351" s="167"/>
    </row>
    <row r="352" spans="4:4">
      <c r="D352" s="167"/>
    </row>
    <row r="353" spans="4:4">
      <c r="D353" s="167"/>
    </row>
    <row r="354" spans="4:4">
      <c r="D354" s="167"/>
    </row>
    <row r="355" spans="4:4">
      <c r="D355" s="167"/>
    </row>
    <row r="356" spans="4:4">
      <c r="D356" s="167"/>
    </row>
    <row r="357" spans="4:4">
      <c r="D357" s="167"/>
    </row>
    <row r="358" spans="4:4">
      <c r="D358" s="167"/>
    </row>
    <row r="359" spans="4:4">
      <c r="D359" s="167"/>
    </row>
    <row r="360" spans="4:4">
      <c r="D360" s="167"/>
    </row>
    <row r="361" spans="4:4">
      <c r="D361" s="167"/>
    </row>
    <row r="362" spans="4:4">
      <c r="D362" s="167"/>
    </row>
  </sheetData>
  <conditionalFormatting sqref="J1">
    <cfRule type="cellIs" dxfId="87" priority="6" stopIfTrue="1" operator="equal">
      <formula>"x.x"</formula>
    </cfRule>
  </conditionalFormatting>
  <conditionalFormatting sqref="B9">
    <cfRule type="cellIs" dxfId="86" priority="5" stopIfTrue="1" operator="equal">
      <formula>"Title"</formula>
    </cfRule>
  </conditionalFormatting>
  <conditionalFormatting sqref="B8">
    <cfRule type="cellIs" dxfId="85"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O983013:WVO98305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09:G65550 JC65509:JC65550 SY65509:SY65550 ACU65509:ACU65550 AMQ65509:AMQ65550 AWM65509:AWM65550 BGI65509:BGI65550 BQE65509:BQE65550 CAA65509:CAA65550 CJW65509:CJW65550 CTS65509:CTS65550 DDO65509:DDO65550 DNK65509:DNK65550 DXG65509:DXG65550 EHC65509:EHC65550 EQY65509:EQY65550 FAU65509:FAU65550 FKQ65509:FKQ65550 FUM65509:FUM65550 GEI65509:GEI65550 GOE65509:GOE65550 GYA65509:GYA65550 HHW65509:HHW65550 HRS65509:HRS65550 IBO65509:IBO65550 ILK65509:ILK65550 IVG65509:IVG65550 JFC65509:JFC65550 JOY65509:JOY65550 JYU65509:JYU65550 KIQ65509:KIQ65550 KSM65509:KSM65550 LCI65509:LCI65550 LME65509:LME65550 LWA65509:LWA65550 MFW65509:MFW65550 MPS65509:MPS65550 MZO65509:MZO65550 NJK65509:NJK65550 NTG65509:NTG65550 ODC65509:ODC65550 OMY65509:OMY65550 OWU65509:OWU65550 PGQ65509:PGQ65550 PQM65509:PQM65550 QAI65509:QAI65550 QKE65509:QKE65550 QUA65509:QUA65550 RDW65509:RDW65550 RNS65509:RNS65550 RXO65509:RXO65550 SHK65509:SHK65550 SRG65509:SRG65550 TBC65509:TBC65550 TKY65509:TKY65550 TUU65509:TUU65550 UEQ65509:UEQ65550 UOM65509:UOM65550 UYI65509:UYI65550 VIE65509:VIE65550 VSA65509:VSA65550 WBW65509:WBW65550 WLS65509:WLS65550 WVO65509:WVO65550 G131045:G131086 JC131045:JC131086 SY131045:SY131086 ACU131045:ACU131086 AMQ131045:AMQ131086 AWM131045:AWM131086 BGI131045:BGI131086 BQE131045:BQE131086 CAA131045:CAA131086 CJW131045:CJW131086 CTS131045:CTS131086 DDO131045:DDO131086 DNK131045:DNK131086 DXG131045:DXG131086 EHC131045:EHC131086 EQY131045:EQY131086 FAU131045:FAU131086 FKQ131045:FKQ131086 FUM131045:FUM131086 GEI131045:GEI131086 GOE131045:GOE131086 GYA131045:GYA131086 HHW131045:HHW131086 HRS131045:HRS131086 IBO131045:IBO131086 ILK131045:ILK131086 IVG131045:IVG131086 JFC131045:JFC131086 JOY131045:JOY131086 JYU131045:JYU131086 KIQ131045:KIQ131086 KSM131045:KSM131086 LCI131045:LCI131086 LME131045:LME131086 LWA131045:LWA131086 MFW131045:MFW131086 MPS131045:MPS131086 MZO131045:MZO131086 NJK131045:NJK131086 NTG131045:NTG131086 ODC131045:ODC131086 OMY131045:OMY131086 OWU131045:OWU131086 PGQ131045:PGQ131086 PQM131045:PQM131086 QAI131045:QAI131086 QKE131045:QKE131086 QUA131045:QUA131086 RDW131045:RDW131086 RNS131045:RNS131086 RXO131045:RXO131086 SHK131045:SHK131086 SRG131045:SRG131086 TBC131045:TBC131086 TKY131045:TKY131086 TUU131045:TUU131086 UEQ131045:UEQ131086 UOM131045:UOM131086 UYI131045:UYI131086 VIE131045:VIE131086 VSA131045:VSA131086 WBW131045:WBW131086 WLS131045:WLS131086 WVO131045:WVO131086 G196581:G196622 JC196581:JC196622 SY196581:SY196622 ACU196581:ACU196622 AMQ196581:AMQ196622 AWM196581:AWM196622 BGI196581:BGI196622 BQE196581:BQE196622 CAA196581:CAA196622 CJW196581:CJW196622 CTS196581:CTS196622 DDO196581:DDO196622 DNK196581:DNK196622 DXG196581:DXG196622 EHC196581:EHC196622 EQY196581:EQY196622 FAU196581:FAU196622 FKQ196581:FKQ196622 FUM196581:FUM196622 GEI196581:GEI196622 GOE196581:GOE196622 GYA196581:GYA196622 HHW196581:HHW196622 HRS196581:HRS196622 IBO196581:IBO196622 ILK196581:ILK196622 IVG196581:IVG196622 JFC196581:JFC196622 JOY196581:JOY196622 JYU196581:JYU196622 KIQ196581:KIQ196622 KSM196581:KSM196622 LCI196581:LCI196622 LME196581:LME196622 LWA196581:LWA196622 MFW196581:MFW196622 MPS196581:MPS196622 MZO196581:MZO196622 NJK196581:NJK196622 NTG196581:NTG196622 ODC196581:ODC196622 OMY196581:OMY196622 OWU196581:OWU196622 PGQ196581:PGQ196622 PQM196581:PQM196622 QAI196581:QAI196622 QKE196581:QKE196622 QUA196581:QUA196622 RDW196581:RDW196622 RNS196581:RNS196622 RXO196581:RXO196622 SHK196581:SHK196622 SRG196581:SRG196622 TBC196581:TBC196622 TKY196581:TKY196622 TUU196581:TUU196622 UEQ196581:UEQ196622 UOM196581:UOM196622 UYI196581:UYI196622 VIE196581:VIE196622 VSA196581:VSA196622 WBW196581:WBW196622 WLS196581:WLS196622 WVO196581:WVO196622 G262117:G262158 JC262117:JC262158 SY262117:SY262158 ACU262117:ACU262158 AMQ262117:AMQ262158 AWM262117:AWM262158 BGI262117:BGI262158 BQE262117:BQE262158 CAA262117:CAA262158 CJW262117:CJW262158 CTS262117:CTS262158 DDO262117:DDO262158 DNK262117:DNK262158 DXG262117:DXG262158 EHC262117:EHC262158 EQY262117:EQY262158 FAU262117:FAU262158 FKQ262117:FKQ262158 FUM262117:FUM262158 GEI262117:GEI262158 GOE262117:GOE262158 GYA262117:GYA262158 HHW262117:HHW262158 HRS262117:HRS262158 IBO262117:IBO262158 ILK262117:ILK262158 IVG262117:IVG262158 JFC262117:JFC262158 JOY262117:JOY262158 JYU262117:JYU262158 KIQ262117:KIQ262158 KSM262117:KSM262158 LCI262117:LCI262158 LME262117:LME262158 LWA262117:LWA262158 MFW262117:MFW262158 MPS262117:MPS262158 MZO262117:MZO262158 NJK262117:NJK262158 NTG262117:NTG262158 ODC262117:ODC262158 OMY262117:OMY262158 OWU262117:OWU262158 PGQ262117:PGQ262158 PQM262117:PQM262158 QAI262117:QAI262158 QKE262117:QKE262158 QUA262117:QUA262158 RDW262117:RDW262158 RNS262117:RNS262158 RXO262117:RXO262158 SHK262117:SHK262158 SRG262117:SRG262158 TBC262117:TBC262158 TKY262117:TKY262158 TUU262117:TUU262158 UEQ262117:UEQ262158 UOM262117:UOM262158 UYI262117:UYI262158 VIE262117:VIE262158 VSA262117:VSA262158 WBW262117:WBW262158 WLS262117:WLS262158 WVO262117:WVO262158 G327653:G327694 JC327653:JC327694 SY327653:SY327694 ACU327653:ACU327694 AMQ327653:AMQ327694 AWM327653:AWM327694 BGI327653:BGI327694 BQE327653:BQE327694 CAA327653:CAA327694 CJW327653:CJW327694 CTS327653:CTS327694 DDO327653:DDO327694 DNK327653:DNK327694 DXG327653:DXG327694 EHC327653:EHC327694 EQY327653:EQY327694 FAU327653:FAU327694 FKQ327653:FKQ327694 FUM327653:FUM327694 GEI327653:GEI327694 GOE327653:GOE327694 GYA327653:GYA327694 HHW327653:HHW327694 HRS327653:HRS327694 IBO327653:IBO327694 ILK327653:ILK327694 IVG327653:IVG327694 JFC327653:JFC327694 JOY327653:JOY327694 JYU327653:JYU327694 KIQ327653:KIQ327694 KSM327653:KSM327694 LCI327653:LCI327694 LME327653:LME327694 LWA327653:LWA327694 MFW327653:MFW327694 MPS327653:MPS327694 MZO327653:MZO327694 NJK327653:NJK327694 NTG327653:NTG327694 ODC327653:ODC327694 OMY327653:OMY327694 OWU327653:OWU327694 PGQ327653:PGQ327694 PQM327653:PQM327694 QAI327653:QAI327694 QKE327653:QKE327694 QUA327653:QUA327694 RDW327653:RDW327694 RNS327653:RNS327694 RXO327653:RXO327694 SHK327653:SHK327694 SRG327653:SRG327694 TBC327653:TBC327694 TKY327653:TKY327694 TUU327653:TUU327694 UEQ327653:UEQ327694 UOM327653:UOM327694 UYI327653:UYI327694 VIE327653:VIE327694 VSA327653:VSA327694 WBW327653:WBW327694 WLS327653:WLS327694 WVO327653:WVO327694 G393189:G393230 JC393189:JC393230 SY393189:SY393230 ACU393189:ACU393230 AMQ393189:AMQ393230 AWM393189:AWM393230 BGI393189:BGI393230 BQE393189:BQE393230 CAA393189:CAA393230 CJW393189:CJW393230 CTS393189:CTS393230 DDO393189:DDO393230 DNK393189:DNK393230 DXG393189:DXG393230 EHC393189:EHC393230 EQY393189:EQY393230 FAU393189:FAU393230 FKQ393189:FKQ393230 FUM393189:FUM393230 GEI393189:GEI393230 GOE393189:GOE393230 GYA393189:GYA393230 HHW393189:HHW393230 HRS393189:HRS393230 IBO393189:IBO393230 ILK393189:ILK393230 IVG393189:IVG393230 JFC393189:JFC393230 JOY393189:JOY393230 JYU393189:JYU393230 KIQ393189:KIQ393230 KSM393189:KSM393230 LCI393189:LCI393230 LME393189:LME393230 LWA393189:LWA393230 MFW393189:MFW393230 MPS393189:MPS393230 MZO393189:MZO393230 NJK393189:NJK393230 NTG393189:NTG393230 ODC393189:ODC393230 OMY393189:OMY393230 OWU393189:OWU393230 PGQ393189:PGQ393230 PQM393189:PQM393230 QAI393189:QAI393230 QKE393189:QKE393230 QUA393189:QUA393230 RDW393189:RDW393230 RNS393189:RNS393230 RXO393189:RXO393230 SHK393189:SHK393230 SRG393189:SRG393230 TBC393189:TBC393230 TKY393189:TKY393230 TUU393189:TUU393230 UEQ393189:UEQ393230 UOM393189:UOM393230 UYI393189:UYI393230 VIE393189:VIE393230 VSA393189:VSA393230 WBW393189:WBW393230 WLS393189:WLS393230 WVO393189:WVO393230 G458725:G458766 JC458725:JC458766 SY458725:SY458766 ACU458725:ACU458766 AMQ458725:AMQ458766 AWM458725:AWM458766 BGI458725:BGI458766 BQE458725:BQE458766 CAA458725:CAA458766 CJW458725:CJW458766 CTS458725:CTS458766 DDO458725:DDO458766 DNK458725:DNK458766 DXG458725:DXG458766 EHC458725:EHC458766 EQY458725:EQY458766 FAU458725:FAU458766 FKQ458725:FKQ458766 FUM458725:FUM458766 GEI458725:GEI458766 GOE458725:GOE458766 GYA458725:GYA458766 HHW458725:HHW458766 HRS458725:HRS458766 IBO458725:IBO458766 ILK458725:ILK458766 IVG458725:IVG458766 JFC458725:JFC458766 JOY458725:JOY458766 JYU458725:JYU458766 KIQ458725:KIQ458766 KSM458725:KSM458766 LCI458725:LCI458766 LME458725:LME458766 LWA458725:LWA458766 MFW458725:MFW458766 MPS458725:MPS458766 MZO458725:MZO458766 NJK458725:NJK458766 NTG458725:NTG458766 ODC458725:ODC458766 OMY458725:OMY458766 OWU458725:OWU458766 PGQ458725:PGQ458766 PQM458725:PQM458766 QAI458725:QAI458766 QKE458725:QKE458766 QUA458725:QUA458766 RDW458725:RDW458766 RNS458725:RNS458766 RXO458725:RXO458766 SHK458725:SHK458766 SRG458725:SRG458766 TBC458725:TBC458766 TKY458725:TKY458766 TUU458725:TUU458766 UEQ458725:UEQ458766 UOM458725:UOM458766 UYI458725:UYI458766 VIE458725:VIE458766 VSA458725:VSA458766 WBW458725:WBW458766 WLS458725:WLS458766 WVO458725:WVO458766 G524261:G524302 JC524261:JC524302 SY524261:SY524302 ACU524261:ACU524302 AMQ524261:AMQ524302 AWM524261:AWM524302 BGI524261:BGI524302 BQE524261:BQE524302 CAA524261:CAA524302 CJW524261:CJW524302 CTS524261:CTS524302 DDO524261:DDO524302 DNK524261:DNK524302 DXG524261:DXG524302 EHC524261:EHC524302 EQY524261:EQY524302 FAU524261:FAU524302 FKQ524261:FKQ524302 FUM524261:FUM524302 GEI524261:GEI524302 GOE524261:GOE524302 GYA524261:GYA524302 HHW524261:HHW524302 HRS524261:HRS524302 IBO524261:IBO524302 ILK524261:ILK524302 IVG524261:IVG524302 JFC524261:JFC524302 JOY524261:JOY524302 JYU524261:JYU524302 KIQ524261:KIQ524302 KSM524261:KSM524302 LCI524261:LCI524302 LME524261:LME524302 LWA524261:LWA524302 MFW524261:MFW524302 MPS524261:MPS524302 MZO524261:MZO524302 NJK524261:NJK524302 NTG524261:NTG524302 ODC524261:ODC524302 OMY524261:OMY524302 OWU524261:OWU524302 PGQ524261:PGQ524302 PQM524261:PQM524302 QAI524261:QAI524302 QKE524261:QKE524302 QUA524261:QUA524302 RDW524261:RDW524302 RNS524261:RNS524302 RXO524261:RXO524302 SHK524261:SHK524302 SRG524261:SRG524302 TBC524261:TBC524302 TKY524261:TKY524302 TUU524261:TUU524302 UEQ524261:UEQ524302 UOM524261:UOM524302 UYI524261:UYI524302 VIE524261:VIE524302 VSA524261:VSA524302 WBW524261:WBW524302 WLS524261:WLS524302 WVO524261:WVO524302 G589797:G589838 JC589797:JC589838 SY589797:SY589838 ACU589797:ACU589838 AMQ589797:AMQ589838 AWM589797:AWM589838 BGI589797:BGI589838 BQE589797:BQE589838 CAA589797:CAA589838 CJW589797:CJW589838 CTS589797:CTS589838 DDO589797:DDO589838 DNK589797:DNK589838 DXG589797:DXG589838 EHC589797:EHC589838 EQY589797:EQY589838 FAU589797:FAU589838 FKQ589797:FKQ589838 FUM589797:FUM589838 GEI589797:GEI589838 GOE589797:GOE589838 GYA589797:GYA589838 HHW589797:HHW589838 HRS589797:HRS589838 IBO589797:IBO589838 ILK589797:ILK589838 IVG589797:IVG589838 JFC589797:JFC589838 JOY589797:JOY589838 JYU589797:JYU589838 KIQ589797:KIQ589838 KSM589797:KSM589838 LCI589797:LCI589838 LME589797:LME589838 LWA589797:LWA589838 MFW589797:MFW589838 MPS589797:MPS589838 MZO589797:MZO589838 NJK589797:NJK589838 NTG589797:NTG589838 ODC589797:ODC589838 OMY589797:OMY589838 OWU589797:OWU589838 PGQ589797:PGQ589838 PQM589797:PQM589838 QAI589797:QAI589838 QKE589797:QKE589838 QUA589797:QUA589838 RDW589797:RDW589838 RNS589797:RNS589838 RXO589797:RXO589838 SHK589797:SHK589838 SRG589797:SRG589838 TBC589797:TBC589838 TKY589797:TKY589838 TUU589797:TUU589838 UEQ589797:UEQ589838 UOM589797:UOM589838 UYI589797:UYI589838 VIE589797:VIE589838 VSA589797:VSA589838 WBW589797:WBW589838 WLS589797:WLS589838 WVO589797:WVO589838 G655333:G655374 JC655333:JC655374 SY655333:SY655374 ACU655333:ACU655374 AMQ655333:AMQ655374 AWM655333:AWM655374 BGI655333:BGI655374 BQE655333:BQE655374 CAA655333:CAA655374 CJW655333:CJW655374 CTS655333:CTS655374 DDO655333:DDO655374 DNK655333:DNK655374 DXG655333:DXG655374 EHC655333:EHC655374 EQY655333:EQY655374 FAU655333:FAU655374 FKQ655333:FKQ655374 FUM655333:FUM655374 GEI655333:GEI655374 GOE655333:GOE655374 GYA655333:GYA655374 HHW655333:HHW655374 HRS655333:HRS655374 IBO655333:IBO655374 ILK655333:ILK655374 IVG655333:IVG655374 JFC655333:JFC655374 JOY655333:JOY655374 JYU655333:JYU655374 KIQ655333:KIQ655374 KSM655333:KSM655374 LCI655333:LCI655374 LME655333:LME655374 LWA655333:LWA655374 MFW655333:MFW655374 MPS655333:MPS655374 MZO655333:MZO655374 NJK655333:NJK655374 NTG655333:NTG655374 ODC655333:ODC655374 OMY655333:OMY655374 OWU655333:OWU655374 PGQ655333:PGQ655374 PQM655333:PQM655374 QAI655333:QAI655374 QKE655333:QKE655374 QUA655333:QUA655374 RDW655333:RDW655374 RNS655333:RNS655374 RXO655333:RXO655374 SHK655333:SHK655374 SRG655333:SRG655374 TBC655333:TBC655374 TKY655333:TKY655374 TUU655333:TUU655374 UEQ655333:UEQ655374 UOM655333:UOM655374 UYI655333:UYI655374 VIE655333:VIE655374 VSA655333:VSA655374 WBW655333:WBW655374 WLS655333:WLS655374 WVO655333:WVO655374 G720869:G720910 JC720869:JC720910 SY720869:SY720910 ACU720869:ACU720910 AMQ720869:AMQ720910 AWM720869:AWM720910 BGI720869:BGI720910 BQE720869:BQE720910 CAA720869:CAA720910 CJW720869:CJW720910 CTS720869:CTS720910 DDO720869:DDO720910 DNK720869:DNK720910 DXG720869:DXG720910 EHC720869:EHC720910 EQY720869:EQY720910 FAU720869:FAU720910 FKQ720869:FKQ720910 FUM720869:FUM720910 GEI720869:GEI720910 GOE720869:GOE720910 GYA720869:GYA720910 HHW720869:HHW720910 HRS720869:HRS720910 IBO720869:IBO720910 ILK720869:ILK720910 IVG720869:IVG720910 JFC720869:JFC720910 JOY720869:JOY720910 JYU720869:JYU720910 KIQ720869:KIQ720910 KSM720869:KSM720910 LCI720869:LCI720910 LME720869:LME720910 LWA720869:LWA720910 MFW720869:MFW720910 MPS720869:MPS720910 MZO720869:MZO720910 NJK720869:NJK720910 NTG720869:NTG720910 ODC720869:ODC720910 OMY720869:OMY720910 OWU720869:OWU720910 PGQ720869:PGQ720910 PQM720869:PQM720910 QAI720869:QAI720910 QKE720869:QKE720910 QUA720869:QUA720910 RDW720869:RDW720910 RNS720869:RNS720910 RXO720869:RXO720910 SHK720869:SHK720910 SRG720869:SRG720910 TBC720869:TBC720910 TKY720869:TKY720910 TUU720869:TUU720910 UEQ720869:UEQ720910 UOM720869:UOM720910 UYI720869:UYI720910 VIE720869:VIE720910 VSA720869:VSA720910 WBW720869:WBW720910 WLS720869:WLS720910 WVO720869:WVO720910 G786405:G786446 JC786405:JC786446 SY786405:SY786446 ACU786405:ACU786446 AMQ786405:AMQ786446 AWM786405:AWM786446 BGI786405:BGI786446 BQE786405:BQE786446 CAA786405:CAA786446 CJW786405:CJW786446 CTS786405:CTS786446 DDO786405:DDO786446 DNK786405:DNK786446 DXG786405:DXG786446 EHC786405:EHC786446 EQY786405:EQY786446 FAU786405:FAU786446 FKQ786405:FKQ786446 FUM786405:FUM786446 GEI786405:GEI786446 GOE786405:GOE786446 GYA786405:GYA786446 HHW786405:HHW786446 HRS786405:HRS786446 IBO786405:IBO786446 ILK786405:ILK786446 IVG786405:IVG786446 JFC786405:JFC786446 JOY786405:JOY786446 JYU786405:JYU786446 KIQ786405:KIQ786446 KSM786405:KSM786446 LCI786405:LCI786446 LME786405:LME786446 LWA786405:LWA786446 MFW786405:MFW786446 MPS786405:MPS786446 MZO786405:MZO786446 NJK786405:NJK786446 NTG786405:NTG786446 ODC786405:ODC786446 OMY786405:OMY786446 OWU786405:OWU786446 PGQ786405:PGQ786446 PQM786405:PQM786446 QAI786405:QAI786446 QKE786405:QKE786446 QUA786405:QUA786446 RDW786405:RDW786446 RNS786405:RNS786446 RXO786405:RXO786446 SHK786405:SHK786446 SRG786405:SRG786446 TBC786405:TBC786446 TKY786405:TKY786446 TUU786405:TUU786446 UEQ786405:UEQ786446 UOM786405:UOM786446 UYI786405:UYI786446 VIE786405:VIE786446 VSA786405:VSA786446 WBW786405:WBW786446 WLS786405:WLS786446 WVO786405:WVO786446 G851941:G851982 JC851941:JC851982 SY851941:SY851982 ACU851941:ACU851982 AMQ851941:AMQ851982 AWM851941:AWM851982 BGI851941:BGI851982 BQE851941:BQE851982 CAA851941:CAA851982 CJW851941:CJW851982 CTS851941:CTS851982 DDO851941:DDO851982 DNK851941:DNK851982 DXG851941:DXG851982 EHC851941:EHC851982 EQY851941:EQY851982 FAU851941:FAU851982 FKQ851941:FKQ851982 FUM851941:FUM851982 GEI851941:GEI851982 GOE851941:GOE851982 GYA851941:GYA851982 HHW851941:HHW851982 HRS851941:HRS851982 IBO851941:IBO851982 ILK851941:ILK851982 IVG851941:IVG851982 JFC851941:JFC851982 JOY851941:JOY851982 JYU851941:JYU851982 KIQ851941:KIQ851982 KSM851941:KSM851982 LCI851941:LCI851982 LME851941:LME851982 LWA851941:LWA851982 MFW851941:MFW851982 MPS851941:MPS851982 MZO851941:MZO851982 NJK851941:NJK851982 NTG851941:NTG851982 ODC851941:ODC851982 OMY851941:OMY851982 OWU851941:OWU851982 PGQ851941:PGQ851982 PQM851941:PQM851982 QAI851941:QAI851982 QKE851941:QKE851982 QUA851941:QUA851982 RDW851941:RDW851982 RNS851941:RNS851982 RXO851941:RXO851982 SHK851941:SHK851982 SRG851941:SRG851982 TBC851941:TBC851982 TKY851941:TKY851982 TUU851941:TUU851982 UEQ851941:UEQ851982 UOM851941:UOM851982 UYI851941:UYI851982 VIE851941:VIE851982 VSA851941:VSA851982 WBW851941:WBW851982 WLS851941:WLS851982 WVO851941:WVO851982 G917477:G917518 JC917477:JC917518 SY917477:SY917518 ACU917477:ACU917518 AMQ917477:AMQ917518 AWM917477:AWM917518 BGI917477:BGI917518 BQE917477:BQE917518 CAA917477:CAA917518 CJW917477:CJW917518 CTS917477:CTS917518 DDO917477:DDO917518 DNK917477:DNK917518 DXG917477:DXG917518 EHC917477:EHC917518 EQY917477:EQY917518 FAU917477:FAU917518 FKQ917477:FKQ917518 FUM917477:FUM917518 GEI917477:GEI917518 GOE917477:GOE917518 GYA917477:GYA917518 HHW917477:HHW917518 HRS917477:HRS917518 IBO917477:IBO917518 ILK917477:ILK917518 IVG917477:IVG917518 JFC917477:JFC917518 JOY917477:JOY917518 JYU917477:JYU917518 KIQ917477:KIQ917518 KSM917477:KSM917518 LCI917477:LCI917518 LME917477:LME917518 LWA917477:LWA917518 MFW917477:MFW917518 MPS917477:MPS917518 MZO917477:MZO917518 NJK917477:NJK917518 NTG917477:NTG917518 ODC917477:ODC917518 OMY917477:OMY917518 OWU917477:OWU917518 PGQ917477:PGQ917518 PQM917477:PQM917518 QAI917477:QAI917518 QKE917477:QKE917518 QUA917477:QUA917518 RDW917477:RDW917518 RNS917477:RNS917518 RXO917477:RXO917518 SHK917477:SHK917518 SRG917477:SRG917518 TBC917477:TBC917518 TKY917477:TKY917518 TUU917477:TUU917518 UEQ917477:UEQ917518 UOM917477:UOM917518 UYI917477:UYI917518 VIE917477:VIE917518 VSA917477:VSA917518 WBW917477:WBW917518 WLS917477:WLS917518 WVO917477:WVO917518 G983013:G983054 JC983013:JC983054 SY983013:SY983054 ACU983013:ACU983054 AMQ983013:AMQ983054 AWM983013:AWM983054 BGI983013:BGI983054 BQE983013:BQE983054 CAA983013:CAA983054 CJW983013:CJW983054 CTS983013:CTS983054 DDO983013:DDO983054 DNK983013:DNK983054 DXG983013:DXG983054 EHC983013:EHC983054 EQY983013:EQY983054 FAU983013:FAU983054 FKQ983013:FKQ983054 FUM983013:FUM983054 GEI983013:GEI983054 GOE983013:GOE983054 GYA983013:GYA983054 HHW983013:HHW983054 HRS983013:HRS983054 IBO983013:IBO983054 ILK983013:ILK983054 IVG983013:IVG983054 JFC983013:JFC983054 JOY983013:JOY983054 JYU983013:JYU983054 KIQ983013:KIQ983054 KSM983013:KSM983054 LCI983013:LCI983054 LME983013:LME983054 LWA983013:LWA983054 MFW983013:MFW983054 MPS983013:MPS983054 MZO983013:MZO983054 NJK983013:NJK983054 NTG983013:NTG983054 ODC983013:ODC983054 OMY983013:OMY983054 OWU983013:OWU983054 PGQ983013:PGQ983054 PQM983013:PQM983054 QAI983013:QAI983054 QKE983013:QKE983054 QUA983013:QUA983054 RDW983013:RDW983054 RNS983013:RNS983054 RXO983013:RXO983054 SHK983013:SHK983054 SRG983013:SRG983054 TBC983013:TBC983054 TKY983013:TKY983054 TUU983013:TUU983054 UEQ983013:UEQ983054 UOM983013:UOM983054 UYI983013:UYI983054 VIE983013:VIE983054 VSA983013:VSA983054 WBW983013:WBW983054 WLS983013:WLS983054 G9:G14">
      <formula1>$G$28:$G$119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13:WVM983054 E65509:E65550 WLQ983013:WLQ983054 WBU983013:WBU983054 VRY983013:VRY983054 VIC983013:VIC983054 UYG983013:UYG983054 UOK983013:UOK983054 UEO983013:UEO983054 TUS983013:TUS983054 TKW983013:TKW983054 TBA983013:TBA983054 SRE983013:SRE983054 SHI983013:SHI983054 RXM983013:RXM983054 RNQ983013:RNQ983054 RDU983013:RDU983054 QTY983013:QTY983054 QKC983013:QKC983054 QAG983013:QAG983054 PQK983013:PQK983054 PGO983013:PGO983054 OWS983013:OWS983054 OMW983013:OMW983054 ODA983013:ODA983054 NTE983013:NTE983054 NJI983013:NJI983054 MZM983013:MZM983054 MPQ983013:MPQ983054 MFU983013:MFU983054 LVY983013:LVY983054 LMC983013:LMC983054 LCG983013:LCG983054 KSK983013:KSK983054 KIO983013:KIO983054 JYS983013:JYS983054 JOW983013:JOW983054 JFA983013:JFA983054 IVE983013:IVE983054 ILI983013:ILI983054 IBM983013:IBM983054 HRQ983013:HRQ983054 HHU983013:HHU983054 GXY983013:GXY983054 GOC983013:GOC983054 GEG983013:GEG983054 FUK983013:FUK983054 FKO983013:FKO983054 FAS983013:FAS983054 EQW983013:EQW983054 EHA983013:EHA983054 DXE983013:DXE983054 DNI983013:DNI983054 DDM983013:DDM983054 CTQ983013:CTQ983054 CJU983013:CJU983054 BZY983013:BZY983054 BQC983013:BQC983054 BGG983013:BGG983054 AWK983013:AWK983054 AMO983013:AMO983054 ACS983013:ACS983054 SW983013:SW983054 JA983013:JA983054 E983013:E983054 WVM917477:WVM917518 WLQ917477:WLQ917518 WBU917477:WBU917518 VRY917477:VRY917518 VIC917477:VIC917518 UYG917477:UYG917518 UOK917477:UOK917518 UEO917477:UEO917518 TUS917477:TUS917518 TKW917477:TKW917518 TBA917477:TBA917518 SRE917477:SRE917518 SHI917477:SHI917518 RXM917477:RXM917518 RNQ917477:RNQ917518 RDU917477:RDU917518 QTY917477:QTY917518 QKC917477:QKC917518 QAG917477:QAG917518 PQK917477:PQK917518 PGO917477:PGO917518 OWS917477:OWS917518 OMW917477:OMW917518 ODA917477:ODA917518 NTE917477:NTE917518 NJI917477:NJI917518 MZM917477:MZM917518 MPQ917477:MPQ917518 MFU917477:MFU917518 LVY917477:LVY917518 LMC917477:LMC917518 LCG917477:LCG917518 KSK917477:KSK917518 KIO917477:KIO917518 JYS917477:JYS917518 JOW917477:JOW917518 JFA917477:JFA917518 IVE917477:IVE917518 ILI917477:ILI917518 IBM917477:IBM917518 HRQ917477:HRQ917518 HHU917477:HHU917518 GXY917477:GXY917518 GOC917477:GOC917518 GEG917477:GEG917518 FUK917477:FUK917518 FKO917477:FKO917518 FAS917477:FAS917518 EQW917477:EQW917518 EHA917477:EHA917518 DXE917477:DXE917518 DNI917477:DNI917518 DDM917477:DDM917518 CTQ917477:CTQ917518 CJU917477:CJU917518 BZY917477:BZY917518 BQC917477:BQC917518 BGG917477:BGG917518 AWK917477:AWK917518 AMO917477:AMO917518 ACS917477:ACS917518 SW917477:SW917518 JA917477:JA917518 E917477:E917518 WVM851941:WVM851982 WLQ851941:WLQ851982 WBU851941:WBU851982 VRY851941:VRY851982 VIC851941:VIC851982 UYG851941:UYG851982 UOK851941:UOK851982 UEO851941:UEO851982 TUS851941:TUS851982 TKW851941:TKW851982 TBA851941:TBA851982 SRE851941:SRE851982 SHI851941:SHI851982 RXM851941:RXM851982 RNQ851941:RNQ851982 RDU851941:RDU851982 QTY851941:QTY851982 QKC851941:QKC851982 QAG851941:QAG851982 PQK851941:PQK851982 PGO851941:PGO851982 OWS851941:OWS851982 OMW851941:OMW851982 ODA851941:ODA851982 NTE851941:NTE851982 NJI851941:NJI851982 MZM851941:MZM851982 MPQ851941:MPQ851982 MFU851941:MFU851982 LVY851941:LVY851982 LMC851941:LMC851982 LCG851941:LCG851982 KSK851941:KSK851982 KIO851941:KIO851982 JYS851941:JYS851982 JOW851941:JOW851982 JFA851941:JFA851982 IVE851941:IVE851982 ILI851941:ILI851982 IBM851941:IBM851982 HRQ851941:HRQ851982 HHU851941:HHU851982 GXY851941:GXY851982 GOC851941:GOC851982 GEG851941:GEG851982 FUK851941:FUK851982 FKO851941:FKO851982 FAS851941:FAS851982 EQW851941:EQW851982 EHA851941:EHA851982 DXE851941:DXE851982 DNI851941:DNI851982 DDM851941:DDM851982 CTQ851941:CTQ851982 CJU851941:CJU851982 BZY851941:BZY851982 BQC851941:BQC851982 BGG851941:BGG851982 AWK851941:AWK851982 AMO851941:AMO851982 ACS851941:ACS851982 SW851941:SW851982 JA851941:JA851982 E851941:E851982 WVM786405:WVM786446 WLQ786405:WLQ786446 WBU786405:WBU786446 VRY786405:VRY786446 VIC786405:VIC786446 UYG786405:UYG786446 UOK786405:UOK786446 UEO786405:UEO786446 TUS786405:TUS786446 TKW786405:TKW786446 TBA786405:TBA786446 SRE786405:SRE786446 SHI786405:SHI786446 RXM786405:RXM786446 RNQ786405:RNQ786446 RDU786405:RDU786446 QTY786405:QTY786446 QKC786405:QKC786446 QAG786405:QAG786446 PQK786405:PQK786446 PGO786405:PGO786446 OWS786405:OWS786446 OMW786405:OMW786446 ODA786405:ODA786446 NTE786405:NTE786446 NJI786405:NJI786446 MZM786405:MZM786446 MPQ786405:MPQ786446 MFU786405:MFU786446 LVY786405:LVY786446 LMC786405:LMC786446 LCG786405:LCG786446 KSK786405:KSK786446 KIO786405:KIO786446 JYS786405:JYS786446 JOW786405:JOW786446 JFA786405:JFA786446 IVE786405:IVE786446 ILI786405:ILI786446 IBM786405:IBM786446 HRQ786405:HRQ786446 HHU786405:HHU786446 GXY786405:GXY786446 GOC786405:GOC786446 GEG786405:GEG786446 FUK786405:FUK786446 FKO786405:FKO786446 FAS786405:FAS786446 EQW786405:EQW786446 EHA786405:EHA786446 DXE786405:DXE786446 DNI786405:DNI786446 DDM786405:DDM786446 CTQ786405:CTQ786446 CJU786405:CJU786446 BZY786405:BZY786446 BQC786405:BQC786446 BGG786405:BGG786446 AWK786405:AWK786446 AMO786405:AMO786446 ACS786405:ACS786446 SW786405:SW786446 JA786405:JA786446 E786405:E786446 WVM720869:WVM720910 WLQ720869:WLQ720910 WBU720869:WBU720910 VRY720869:VRY720910 VIC720869:VIC720910 UYG720869:UYG720910 UOK720869:UOK720910 UEO720869:UEO720910 TUS720869:TUS720910 TKW720869:TKW720910 TBA720869:TBA720910 SRE720869:SRE720910 SHI720869:SHI720910 RXM720869:RXM720910 RNQ720869:RNQ720910 RDU720869:RDU720910 QTY720869:QTY720910 QKC720869:QKC720910 QAG720869:QAG720910 PQK720869:PQK720910 PGO720869:PGO720910 OWS720869:OWS720910 OMW720869:OMW720910 ODA720869:ODA720910 NTE720869:NTE720910 NJI720869:NJI720910 MZM720869:MZM720910 MPQ720869:MPQ720910 MFU720869:MFU720910 LVY720869:LVY720910 LMC720869:LMC720910 LCG720869:LCG720910 KSK720869:KSK720910 KIO720869:KIO720910 JYS720869:JYS720910 JOW720869:JOW720910 JFA720869:JFA720910 IVE720869:IVE720910 ILI720869:ILI720910 IBM720869:IBM720910 HRQ720869:HRQ720910 HHU720869:HHU720910 GXY720869:GXY720910 GOC720869:GOC720910 GEG720869:GEG720910 FUK720869:FUK720910 FKO720869:FKO720910 FAS720869:FAS720910 EQW720869:EQW720910 EHA720869:EHA720910 DXE720869:DXE720910 DNI720869:DNI720910 DDM720869:DDM720910 CTQ720869:CTQ720910 CJU720869:CJU720910 BZY720869:BZY720910 BQC720869:BQC720910 BGG720869:BGG720910 AWK720869:AWK720910 AMO720869:AMO720910 ACS720869:ACS720910 SW720869:SW720910 JA720869:JA720910 E720869:E720910 WVM655333:WVM655374 WLQ655333:WLQ655374 WBU655333:WBU655374 VRY655333:VRY655374 VIC655333:VIC655374 UYG655333:UYG655374 UOK655333:UOK655374 UEO655333:UEO655374 TUS655333:TUS655374 TKW655333:TKW655374 TBA655333:TBA655374 SRE655333:SRE655374 SHI655333:SHI655374 RXM655333:RXM655374 RNQ655333:RNQ655374 RDU655333:RDU655374 QTY655333:QTY655374 QKC655333:QKC655374 QAG655333:QAG655374 PQK655333:PQK655374 PGO655333:PGO655374 OWS655333:OWS655374 OMW655333:OMW655374 ODA655333:ODA655374 NTE655333:NTE655374 NJI655333:NJI655374 MZM655333:MZM655374 MPQ655333:MPQ655374 MFU655333:MFU655374 LVY655333:LVY655374 LMC655333:LMC655374 LCG655333:LCG655374 KSK655333:KSK655374 KIO655333:KIO655374 JYS655333:JYS655374 JOW655333:JOW655374 JFA655333:JFA655374 IVE655333:IVE655374 ILI655333:ILI655374 IBM655333:IBM655374 HRQ655333:HRQ655374 HHU655333:HHU655374 GXY655333:GXY655374 GOC655333:GOC655374 GEG655333:GEG655374 FUK655333:FUK655374 FKO655333:FKO655374 FAS655333:FAS655374 EQW655333:EQW655374 EHA655333:EHA655374 DXE655333:DXE655374 DNI655333:DNI655374 DDM655333:DDM655374 CTQ655333:CTQ655374 CJU655333:CJU655374 BZY655333:BZY655374 BQC655333:BQC655374 BGG655333:BGG655374 AWK655333:AWK655374 AMO655333:AMO655374 ACS655333:ACS655374 SW655333:SW655374 JA655333:JA655374 E655333:E655374 WVM589797:WVM589838 WLQ589797:WLQ589838 WBU589797:WBU589838 VRY589797:VRY589838 VIC589797:VIC589838 UYG589797:UYG589838 UOK589797:UOK589838 UEO589797:UEO589838 TUS589797:TUS589838 TKW589797:TKW589838 TBA589797:TBA589838 SRE589797:SRE589838 SHI589797:SHI589838 RXM589797:RXM589838 RNQ589797:RNQ589838 RDU589797:RDU589838 QTY589797:QTY589838 QKC589797:QKC589838 QAG589797:QAG589838 PQK589797:PQK589838 PGO589797:PGO589838 OWS589797:OWS589838 OMW589797:OMW589838 ODA589797:ODA589838 NTE589797:NTE589838 NJI589797:NJI589838 MZM589797:MZM589838 MPQ589797:MPQ589838 MFU589797:MFU589838 LVY589797:LVY589838 LMC589797:LMC589838 LCG589797:LCG589838 KSK589797:KSK589838 KIO589797:KIO589838 JYS589797:JYS589838 JOW589797:JOW589838 JFA589797:JFA589838 IVE589797:IVE589838 ILI589797:ILI589838 IBM589797:IBM589838 HRQ589797:HRQ589838 HHU589797:HHU589838 GXY589797:GXY589838 GOC589797:GOC589838 GEG589797:GEG589838 FUK589797:FUK589838 FKO589797:FKO589838 FAS589797:FAS589838 EQW589797:EQW589838 EHA589797:EHA589838 DXE589797:DXE589838 DNI589797:DNI589838 DDM589797:DDM589838 CTQ589797:CTQ589838 CJU589797:CJU589838 BZY589797:BZY589838 BQC589797:BQC589838 BGG589797:BGG589838 AWK589797:AWK589838 AMO589797:AMO589838 ACS589797:ACS589838 SW589797:SW589838 JA589797:JA589838 E589797:E589838 WVM524261:WVM524302 WLQ524261:WLQ524302 WBU524261:WBU524302 VRY524261:VRY524302 VIC524261:VIC524302 UYG524261:UYG524302 UOK524261:UOK524302 UEO524261:UEO524302 TUS524261:TUS524302 TKW524261:TKW524302 TBA524261:TBA524302 SRE524261:SRE524302 SHI524261:SHI524302 RXM524261:RXM524302 RNQ524261:RNQ524302 RDU524261:RDU524302 QTY524261:QTY524302 QKC524261:QKC524302 QAG524261:QAG524302 PQK524261:PQK524302 PGO524261:PGO524302 OWS524261:OWS524302 OMW524261:OMW524302 ODA524261:ODA524302 NTE524261:NTE524302 NJI524261:NJI524302 MZM524261:MZM524302 MPQ524261:MPQ524302 MFU524261:MFU524302 LVY524261:LVY524302 LMC524261:LMC524302 LCG524261:LCG524302 KSK524261:KSK524302 KIO524261:KIO524302 JYS524261:JYS524302 JOW524261:JOW524302 JFA524261:JFA524302 IVE524261:IVE524302 ILI524261:ILI524302 IBM524261:IBM524302 HRQ524261:HRQ524302 HHU524261:HHU524302 GXY524261:GXY524302 GOC524261:GOC524302 GEG524261:GEG524302 FUK524261:FUK524302 FKO524261:FKO524302 FAS524261:FAS524302 EQW524261:EQW524302 EHA524261:EHA524302 DXE524261:DXE524302 DNI524261:DNI524302 DDM524261:DDM524302 CTQ524261:CTQ524302 CJU524261:CJU524302 BZY524261:BZY524302 BQC524261:BQC524302 BGG524261:BGG524302 AWK524261:AWK524302 AMO524261:AMO524302 ACS524261:ACS524302 SW524261:SW524302 JA524261:JA524302 E524261:E524302 WVM458725:WVM458766 WLQ458725:WLQ458766 WBU458725:WBU458766 VRY458725:VRY458766 VIC458725:VIC458766 UYG458725:UYG458766 UOK458725:UOK458766 UEO458725:UEO458766 TUS458725:TUS458766 TKW458725:TKW458766 TBA458725:TBA458766 SRE458725:SRE458766 SHI458725:SHI458766 RXM458725:RXM458766 RNQ458725:RNQ458766 RDU458725:RDU458766 QTY458725:QTY458766 QKC458725:QKC458766 QAG458725:QAG458766 PQK458725:PQK458766 PGO458725:PGO458766 OWS458725:OWS458766 OMW458725:OMW458766 ODA458725:ODA458766 NTE458725:NTE458766 NJI458725:NJI458766 MZM458725:MZM458766 MPQ458725:MPQ458766 MFU458725:MFU458766 LVY458725:LVY458766 LMC458725:LMC458766 LCG458725:LCG458766 KSK458725:KSK458766 KIO458725:KIO458766 JYS458725:JYS458766 JOW458725:JOW458766 JFA458725:JFA458766 IVE458725:IVE458766 ILI458725:ILI458766 IBM458725:IBM458766 HRQ458725:HRQ458766 HHU458725:HHU458766 GXY458725:GXY458766 GOC458725:GOC458766 GEG458725:GEG458766 FUK458725:FUK458766 FKO458725:FKO458766 FAS458725:FAS458766 EQW458725:EQW458766 EHA458725:EHA458766 DXE458725:DXE458766 DNI458725:DNI458766 DDM458725:DDM458766 CTQ458725:CTQ458766 CJU458725:CJU458766 BZY458725:BZY458766 BQC458725:BQC458766 BGG458725:BGG458766 AWK458725:AWK458766 AMO458725:AMO458766 ACS458725:ACS458766 SW458725:SW458766 JA458725:JA458766 E458725:E458766 WVM393189:WVM393230 WLQ393189:WLQ393230 WBU393189:WBU393230 VRY393189:VRY393230 VIC393189:VIC393230 UYG393189:UYG393230 UOK393189:UOK393230 UEO393189:UEO393230 TUS393189:TUS393230 TKW393189:TKW393230 TBA393189:TBA393230 SRE393189:SRE393230 SHI393189:SHI393230 RXM393189:RXM393230 RNQ393189:RNQ393230 RDU393189:RDU393230 QTY393189:QTY393230 QKC393189:QKC393230 QAG393189:QAG393230 PQK393189:PQK393230 PGO393189:PGO393230 OWS393189:OWS393230 OMW393189:OMW393230 ODA393189:ODA393230 NTE393189:NTE393230 NJI393189:NJI393230 MZM393189:MZM393230 MPQ393189:MPQ393230 MFU393189:MFU393230 LVY393189:LVY393230 LMC393189:LMC393230 LCG393189:LCG393230 KSK393189:KSK393230 KIO393189:KIO393230 JYS393189:JYS393230 JOW393189:JOW393230 JFA393189:JFA393230 IVE393189:IVE393230 ILI393189:ILI393230 IBM393189:IBM393230 HRQ393189:HRQ393230 HHU393189:HHU393230 GXY393189:GXY393230 GOC393189:GOC393230 GEG393189:GEG393230 FUK393189:FUK393230 FKO393189:FKO393230 FAS393189:FAS393230 EQW393189:EQW393230 EHA393189:EHA393230 DXE393189:DXE393230 DNI393189:DNI393230 DDM393189:DDM393230 CTQ393189:CTQ393230 CJU393189:CJU393230 BZY393189:BZY393230 BQC393189:BQC393230 BGG393189:BGG393230 AWK393189:AWK393230 AMO393189:AMO393230 ACS393189:ACS393230 SW393189:SW393230 JA393189:JA393230 E393189:E393230 WVM327653:WVM327694 WLQ327653:WLQ327694 WBU327653:WBU327694 VRY327653:VRY327694 VIC327653:VIC327694 UYG327653:UYG327694 UOK327653:UOK327694 UEO327653:UEO327694 TUS327653:TUS327694 TKW327653:TKW327694 TBA327653:TBA327694 SRE327653:SRE327694 SHI327653:SHI327694 RXM327653:RXM327694 RNQ327653:RNQ327694 RDU327653:RDU327694 QTY327653:QTY327694 QKC327653:QKC327694 QAG327653:QAG327694 PQK327653:PQK327694 PGO327653:PGO327694 OWS327653:OWS327694 OMW327653:OMW327694 ODA327653:ODA327694 NTE327653:NTE327694 NJI327653:NJI327694 MZM327653:MZM327694 MPQ327653:MPQ327694 MFU327653:MFU327694 LVY327653:LVY327694 LMC327653:LMC327694 LCG327653:LCG327694 KSK327653:KSK327694 KIO327653:KIO327694 JYS327653:JYS327694 JOW327653:JOW327694 JFA327653:JFA327694 IVE327653:IVE327694 ILI327653:ILI327694 IBM327653:IBM327694 HRQ327653:HRQ327694 HHU327653:HHU327694 GXY327653:GXY327694 GOC327653:GOC327694 GEG327653:GEG327694 FUK327653:FUK327694 FKO327653:FKO327694 FAS327653:FAS327694 EQW327653:EQW327694 EHA327653:EHA327694 DXE327653:DXE327694 DNI327653:DNI327694 DDM327653:DDM327694 CTQ327653:CTQ327694 CJU327653:CJU327694 BZY327653:BZY327694 BQC327653:BQC327694 BGG327653:BGG327694 AWK327653:AWK327694 AMO327653:AMO327694 ACS327653:ACS327694 SW327653:SW327694 JA327653:JA327694 E327653:E327694 WVM262117:WVM262158 WLQ262117:WLQ262158 WBU262117:WBU262158 VRY262117:VRY262158 VIC262117:VIC262158 UYG262117:UYG262158 UOK262117:UOK262158 UEO262117:UEO262158 TUS262117:TUS262158 TKW262117:TKW262158 TBA262117:TBA262158 SRE262117:SRE262158 SHI262117:SHI262158 RXM262117:RXM262158 RNQ262117:RNQ262158 RDU262117:RDU262158 QTY262117:QTY262158 QKC262117:QKC262158 QAG262117:QAG262158 PQK262117:PQK262158 PGO262117:PGO262158 OWS262117:OWS262158 OMW262117:OMW262158 ODA262117:ODA262158 NTE262117:NTE262158 NJI262117:NJI262158 MZM262117:MZM262158 MPQ262117:MPQ262158 MFU262117:MFU262158 LVY262117:LVY262158 LMC262117:LMC262158 LCG262117:LCG262158 KSK262117:KSK262158 KIO262117:KIO262158 JYS262117:JYS262158 JOW262117:JOW262158 JFA262117:JFA262158 IVE262117:IVE262158 ILI262117:ILI262158 IBM262117:IBM262158 HRQ262117:HRQ262158 HHU262117:HHU262158 GXY262117:GXY262158 GOC262117:GOC262158 GEG262117:GEG262158 FUK262117:FUK262158 FKO262117:FKO262158 FAS262117:FAS262158 EQW262117:EQW262158 EHA262117:EHA262158 DXE262117:DXE262158 DNI262117:DNI262158 DDM262117:DDM262158 CTQ262117:CTQ262158 CJU262117:CJU262158 BZY262117:BZY262158 BQC262117:BQC262158 BGG262117:BGG262158 AWK262117:AWK262158 AMO262117:AMO262158 ACS262117:ACS262158 SW262117:SW262158 JA262117:JA262158 E262117:E262158 WVM196581:WVM196622 WLQ196581:WLQ196622 WBU196581:WBU196622 VRY196581:VRY196622 VIC196581:VIC196622 UYG196581:UYG196622 UOK196581:UOK196622 UEO196581:UEO196622 TUS196581:TUS196622 TKW196581:TKW196622 TBA196581:TBA196622 SRE196581:SRE196622 SHI196581:SHI196622 RXM196581:RXM196622 RNQ196581:RNQ196622 RDU196581:RDU196622 QTY196581:QTY196622 QKC196581:QKC196622 QAG196581:QAG196622 PQK196581:PQK196622 PGO196581:PGO196622 OWS196581:OWS196622 OMW196581:OMW196622 ODA196581:ODA196622 NTE196581:NTE196622 NJI196581:NJI196622 MZM196581:MZM196622 MPQ196581:MPQ196622 MFU196581:MFU196622 LVY196581:LVY196622 LMC196581:LMC196622 LCG196581:LCG196622 KSK196581:KSK196622 KIO196581:KIO196622 JYS196581:JYS196622 JOW196581:JOW196622 JFA196581:JFA196622 IVE196581:IVE196622 ILI196581:ILI196622 IBM196581:IBM196622 HRQ196581:HRQ196622 HHU196581:HHU196622 GXY196581:GXY196622 GOC196581:GOC196622 GEG196581:GEG196622 FUK196581:FUK196622 FKO196581:FKO196622 FAS196581:FAS196622 EQW196581:EQW196622 EHA196581:EHA196622 DXE196581:DXE196622 DNI196581:DNI196622 DDM196581:DDM196622 CTQ196581:CTQ196622 CJU196581:CJU196622 BZY196581:BZY196622 BQC196581:BQC196622 BGG196581:BGG196622 AWK196581:AWK196622 AMO196581:AMO196622 ACS196581:ACS196622 SW196581:SW196622 JA196581:JA196622 E196581:E196622 WVM131045:WVM131086 WLQ131045:WLQ131086 WBU131045:WBU131086 VRY131045:VRY131086 VIC131045:VIC131086 UYG131045:UYG131086 UOK131045:UOK131086 UEO131045:UEO131086 TUS131045:TUS131086 TKW131045:TKW131086 TBA131045:TBA131086 SRE131045:SRE131086 SHI131045:SHI131086 RXM131045:RXM131086 RNQ131045:RNQ131086 RDU131045:RDU131086 QTY131045:QTY131086 QKC131045:QKC131086 QAG131045:QAG131086 PQK131045:PQK131086 PGO131045:PGO131086 OWS131045:OWS131086 OMW131045:OMW131086 ODA131045:ODA131086 NTE131045:NTE131086 NJI131045:NJI131086 MZM131045:MZM131086 MPQ131045:MPQ131086 MFU131045:MFU131086 LVY131045:LVY131086 LMC131045:LMC131086 LCG131045:LCG131086 KSK131045:KSK131086 KIO131045:KIO131086 JYS131045:JYS131086 JOW131045:JOW131086 JFA131045:JFA131086 IVE131045:IVE131086 ILI131045:ILI131086 IBM131045:IBM131086 HRQ131045:HRQ131086 HHU131045:HHU131086 GXY131045:GXY131086 GOC131045:GOC131086 GEG131045:GEG131086 FUK131045:FUK131086 FKO131045:FKO131086 FAS131045:FAS131086 EQW131045:EQW131086 EHA131045:EHA131086 DXE131045:DXE131086 DNI131045:DNI131086 DDM131045:DDM131086 CTQ131045:CTQ131086 CJU131045:CJU131086 BZY131045:BZY131086 BQC131045:BQC131086 BGG131045:BGG131086 AWK131045:AWK131086 AMO131045:AMO131086 ACS131045:ACS131086 SW131045:SW131086 JA131045:JA131086 E131045:E131086 WVM65509:WVM65550 WLQ65509:WLQ65550 WBU65509:WBU65550 VRY65509:VRY65550 VIC65509:VIC65550 UYG65509:UYG65550 UOK65509:UOK65550 UEO65509:UEO65550 TUS65509:TUS65550 TKW65509:TKW65550 TBA65509:TBA65550 SRE65509:SRE65550 SHI65509:SHI65550 RXM65509:RXM65550 RNQ65509:RNQ65550 RDU65509:RDU65550 QTY65509:QTY65550 QKC65509:QKC65550 QAG65509:QAG65550 PQK65509:PQK65550 PGO65509:PGO65550 OWS65509:OWS65550 OMW65509:OMW65550 ODA65509:ODA65550 NTE65509:NTE65550 NJI65509:NJI65550 MZM65509:MZM65550 MPQ65509:MPQ65550 MFU65509:MFU65550 LVY65509:LVY65550 LMC65509:LMC65550 LCG65509:LCG65550 KSK65509:KSK65550 KIO65509:KIO65550 JYS65509:JYS65550 JOW65509:JOW65550 JFA65509:JFA65550 IVE65509:IVE65550 ILI65509:ILI65550 IBM65509:IBM65550 HRQ65509:HRQ65550 HHU65509:HHU65550 GXY65509:GXY65550 GOC65509:GOC65550 GEG65509:GEG65550 FUK65509:FUK65550 FKO65509:FKO65550 FAS65509:FAS65550 EQW65509:EQW65550 EHA65509:EHA65550 DXE65509:DXE65550 DNI65509:DNI65550 DDM65509:DDM65550 CTQ65509:CTQ65550 CJU65509:CJU65550 BZY65509:BZY65550 BQC65509:BQC65550 BGG65509:BGG65550 AWK65509:AWK65550 AMO65509:AMO65550 ACS65509:ACS65550 SW65509:SW65550 JA65509:JA65550 E11:E14 JA9:JA14 SW9:SW14 ACS9:ACS14 AMO9:AMO14 AWK9:AWK14 BGG9:BGG14 BQC9:BQC14 BZY9:BZY14 CJU9:CJU14 CTQ9:CTQ14 DDM9:DDM14 DNI9:DNI14 DXE9:DXE14 EHA9:EHA14 EQW9:EQW14 FAS9:FAS14 FKO9:FKO14 FUK9:FUK14 GEG9:GEG14 GOC9:GOC14 GXY9:GXY14 HHU9:HHU14 HRQ9:HRQ14 IBM9:IBM14 ILI9:ILI14 IVE9:IVE14 JFA9:JFA14 JOW9:JOW14 JYS9:JYS14 KIO9:KIO14 KSK9:KSK14 LCG9:LCG14 LMC9:LMC14 LVY9:LVY14 MFU9:MFU14 MPQ9:MPQ14 MZM9:MZM14 NJI9:NJI14 NTE9:NTE14 ODA9:ODA14 OMW9:OMW14 OWS9:OWS14 PGO9:PGO14 PQK9:PQK14 QAG9:QAG14 QKC9:QKC14 QTY9:QTY14 RDU9:RDU14 RNQ9:RNQ14 RXM9:RXM14 SHI9:SHI14 SRE9:SRE14 TBA9:TBA14 TKW9:TKW14 TUS9:TUS14 UEO9:UEO14 UOK9:UOK14 UYG9:UYG14 VIC9:VIC14 VRY9:VRY14 WBU9:WBU14 WLQ9:WLQ14 WVM9:WVM14">
      <formula1>"1, 2, 3"</formula1>
    </dataValidation>
    <dataValidation type="list" errorStyle="warning" allowBlank="1" showInputMessage="1" showErrorMessage="1" errorTitle="FERC ACCOUNT" error="This FERC Account is not included in the drop-down list. Is this the account you want to use?" sqref="WVL983013:WVL983054 IZ9:IZ14 SV9:SV14 ACR9:ACR14 AMN9:AMN14 AWJ9:AWJ14 BGF9:BGF14 BQB9:BQB14 BZX9:BZX14 CJT9:CJT14 CTP9:CTP14 DDL9:DDL14 DNH9:DNH14 DXD9:DXD14 EGZ9:EGZ14 EQV9:EQV14 FAR9:FAR14 FKN9:FKN14 FUJ9:FUJ14 GEF9:GEF14 GOB9:GOB14 GXX9:GXX14 HHT9:HHT14 HRP9:HRP14 IBL9:IBL14 ILH9:ILH14 IVD9:IVD14 JEZ9:JEZ14 JOV9:JOV14 JYR9:JYR14 KIN9:KIN14 KSJ9:KSJ14 LCF9:LCF14 LMB9:LMB14 LVX9:LVX14 MFT9:MFT14 MPP9:MPP14 MZL9:MZL14 NJH9:NJH14 NTD9:NTD14 OCZ9:OCZ14 OMV9:OMV14 OWR9:OWR14 PGN9:PGN14 PQJ9:PQJ14 QAF9:QAF14 QKB9:QKB14 QTX9:QTX14 RDT9:RDT14 RNP9:RNP14 RXL9:RXL14 SHH9:SHH14 SRD9:SRD14 TAZ9:TAZ14 TKV9:TKV14 TUR9:TUR14 UEN9:UEN14 UOJ9:UOJ14 UYF9:UYF14 VIB9:VIB14 VRX9:VRX14 WBT9:WBT14 WLP9:WLP14 WVL9:WVL14 D65509:D65550 IZ65509:IZ65550 SV65509:SV65550 ACR65509:ACR65550 AMN65509:AMN65550 AWJ65509:AWJ65550 BGF65509:BGF65550 BQB65509:BQB65550 BZX65509:BZX65550 CJT65509:CJT65550 CTP65509:CTP65550 DDL65509:DDL65550 DNH65509:DNH65550 DXD65509:DXD65550 EGZ65509:EGZ65550 EQV65509:EQV65550 FAR65509:FAR65550 FKN65509:FKN65550 FUJ65509:FUJ65550 GEF65509:GEF65550 GOB65509:GOB65550 GXX65509:GXX65550 HHT65509:HHT65550 HRP65509:HRP65550 IBL65509:IBL65550 ILH65509:ILH65550 IVD65509:IVD65550 JEZ65509:JEZ65550 JOV65509:JOV65550 JYR65509:JYR65550 KIN65509:KIN65550 KSJ65509:KSJ65550 LCF65509:LCF65550 LMB65509:LMB65550 LVX65509:LVX65550 MFT65509:MFT65550 MPP65509:MPP65550 MZL65509:MZL65550 NJH65509:NJH65550 NTD65509:NTD65550 OCZ65509:OCZ65550 OMV65509:OMV65550 OWR65509:OWR65550 PGN65509:PGN65550 PQJ65509:PQJ65550 QAF65509:QAF65550 QKB65509:QKB65550 QTX65509:QTX65550 RDT65509:RDT65550 RNP65509:RNP65550 RXL65509:RXL65550 SHH65509:SHH65550 SRD65509:SRD65550 TAZ65509:TAZ65550 TKV65509:TKV65550 TUR65509:TUR65550 UEN65509:UEN65550 UOJ65509:UOJ65550 UYF65509:UYF65550 VIB65509:VIB65550 VRX65509:VRX65550 WBT65509:WBT65550 WLP65509:WLP65550 WVL65509:WVL65550 D131045:D131086 IZ131045:IZ131086 SV131045:SV131086 ACR131045:ACR131086 AMN131045:AMN131086 AWJ131045:AWJ131086 BGF131045:BGF131086 BQB131045:BQB131086 BZX131045:BZX131086 CJT131045:CJT131086 CTP131045:CTP131086 DDL131045:DDL131086 DNH131045:DNH131086 DXD131045:DXD131086 EGZ131045:EGZ131086 EQV131045:EQV131086 FAR131045:FAR131086 FKN131045:FKN131086 FUJ131045:FUJ131086 GEF131045:GEF131086 GOB131045:GOB131086 GXX131045:GXX131086 HHT131045:HHT131086 HRP131045:HRP131086 IBL131045:IBL131086 ILH131045:ILH131086 IVD131045:IVD131086 JEZ131045:JEZ131086 JOV131045:JOV131086 JYR131045:JYR131086 KIN131045:KIN131086 KSJ131045:KSJ131086 LCF131045:LCF131086 LMB131045:LMB131086 LVX131045:LVX131086 MFT131045:MFT131086 MPP131045:MPP131086 MZL131045:MZL131086 NJH131045:NJH131086 NTD131045:NTD131086 OCZ131045:OCZ131086 OMV131045:OMV131086 OWR131045:OWR131086 PGN131045:PGN131086 PQJ131045:PQJ131086 QAF131045:QAF131086 QKB131045:QKB131086 QTX131045:QTX131086 RDT131045:RDT131086 RNP131045:RNP131086 RXL131045:RXL131086 SHH131045:SHH131086 SRD131045:SRD131086 TAZ131045:TAZ131086 TKV131045:TKV131086 TUR131045:TUR131086 UEN131045:UEN131086 UOJ131045:UOJ131086 UYF131045:UYF131086 VIB131045:VIB131086 VRX131045:VRX131086 WBT131045:WBT131086 WLP131045:WLP131086 WVL131045:WVL131086 D196581:D196622 IZ196581:IZ196622 SV196581:SV196622 ACR196581:ACR196622 AMN196581:AMN196622 AWJ196581:AWJ196622 BGF196581:BGF196622 BQB196581:BQB196622 BZX196581:BZX196622 CJT196581:CJT196622 CTP196581:CTP196622 DDL196581:DDL196622 DNH196581:DNH196622 DXD196581:DXD196622 EGZ196581:EGZ196622 EQV196581:EQV196622 FAR196581:FAR196622 FKN196581:FKN196622 FUJ196581:FUJ196622 GEF196581:GEF196622 GOB196581:GOB196622 GXX196581:GXX196622 HHT196581:HHT196622 HRP196581:HRP196622 IBL196581:IBL196622 ILH196581:ILH196622 IVD196581:IVD196622 JEZ196581:JEZ196622 JOV196581:JOV196622 JYR196581:JYR196622 KIN196581:KIN196622 KSJ196581:KSJ196622 LCF196581:LCF196622 LMB196581:LMB196622 LVX196581:LVX196622 MFT196581:MFT196622 MPP196581:MPP196622 MZL196581:MZL196622 NJH196581:NJH196622 NTD196581:NTD196622 OCZ196581:OCZ196622 OMV196581:OMV196622 OWR196581:OWR196622 PGN196581:PGN196622 PQJ196581:PQJ196622 QAF196581:QAF196622 QKB196581:QKB196622 QTX196581:QTX196622 RDT196581:RDT196622 RNP196581:RNP196622 RXL196581:RXL196622 SHH196581:SHH196622 SRD196581:SRD196622 TAZ196581:TAZ196622 TKV196581:TKV196622 TUR196581:TUR196622 UEN196581:UEN196622 UOJ196581:UOJ196622 UYF196581:UYF196622 VIB196581:VIB196622 VRX196581:VRX196622 WBT196581:WBT196622 WLP196581:WLP196622 WVL196581:WVL196622 D262117:D262158 IZ262117:IZ262158 SV262117:SV262158 ACR262117:ACR262158 AMN262117:AMN262158 AWJ262117:AWJ262158 BGF262117:BGF262158 BQB262117:BQB262158 BZX262117:BZX262158 CJT262117:CJT262158 CTP262117:CTP262158 DDL262117:DDL262158 DNH262117:DNH262158 DXD262117:DXD262158 EGZ262117:EGZ262158 EQV262117:EQV262158 FAR262117:FAR262158 FKN262117:FKN262158 FUJ262117:FUJ262158 GEF262117:GEF262158 GOB262117:GOB262158 GXX262117:GXX262158 HHT262117:HHT262158 HRP262117:HRP262158 IBL262117:IBL262158 ILH262117:ILH262158 IVD262117:IVD262158 JEZ262117:JEZ262158 JOV262117:JOV262158 JYR262117:JYR262158 KIN262117:KIN262158 KSJ262117:KSJ262158 LCF262117:LCF262158 LMB262117:LMB262158 LVX262117:LVX262158 MFT262117:MFT262158 MPP262117:MPP262158 MZL262117:MZL262158 NJH262117:NJH262158 NTD262117:NTD262158 OCZ262117:OCZ262158 OMV262117:OMV262158 OWR262117:OWR262158 PGN262117:PGN262158 PQJ262117:PQJ262158 QAF262117:QAF262158 QKB262117:QKB262158 QTX262117:QTX262158 RDT262117:RDT262158 RNP262117:RNP262158 RXL262117:RXL262158 SHH262117:SHH262158 SRD262117:SRD262158 TAZ262117:TAZ262158 TKV262117:TKV262158 TUR262117:TUR262158 UEN262117:UEN262158 UOJ262117:UOJ262158 UYF262117:UYF262158 VIB262117:VIB262158 VRX262117:VRX262158 WBT262117:WBT262158 WLP262117:WLP262158 WVL262117:WVL262158 D327653:D327694 IZ327653:IZ327694 SV327653:SV327694 ACR327653:ACR327694 AMN327653:AMN327694 AWJ327653:AWJ327694 BGF327653:BGF327694 BQB327653:BQB327694 BZX327653:BZX327694 CJT327653:CJT327694 CTP327653:CTP327694 DDL327653:DDL327694 DNH327653:DNH327694 DXD327653:DXD327694 EGZ327653:EGZ327694 EQV327653:EQV327694 FAR327653:FAR327694 FKN327653:FKN327694 FUJ327653:FUJ327694 GEF327653:GEF327694 GOB327653:GOB327694 GXX327653:GXX327694 HHT327653:HHT327694 HRP327653:HRP327694 IBL327653:IBL327694 ILH327653:ILH327694 IVD327653:IVD327694 JEZ327653:JEZ327694 JOV327653:JOV327694 JYR327653:JYR327694 KIN327653:KIN327694 KSJ327653:KSJ327694 LCF327653:LCF327694 LMB327653:LMB327694 LVX327653:LVX327694 MFT327653:MFT327694 MPP327653:MPP327694 MZL327653:MZL327694 NJH327653:NJH327694 NTD327653:NTD327694 OCZ327653:OCZ327694 OMV327653:OMV327694 OWR327653:OWR327694 PGN327653:PGN327694 PQJ327653:PQJ327694 QAF327653:QAF327694 QKB327653:QKB327694 QTX327653:QTX327694 RDT327653:RDT327694 RNP327653:RNP327694 RXL327653:RXL327694 SHH327653:SHH327694 SRD327653:SRD327694 TAZ327653:TAZ327694 TKV327653:TKV327694 TUR327653:TUR327694 UEN327653:UEN327694 UOJ327653:UOJ327694 UYF327653:UYF327694 VIB327653:VIB327694 VRX327653:VRX327694 WBT327653:WBT327694 WLP327653:WLP327694 WVL327653:WVL327694 D393189:D393230 IZ393189:IZ393230 SV393189:SV393230 ACR393189:ACR393230 AMN393189:AMN393230 AWJ393189:AWJ393230 BGF393189:BGF393230 BQB393189:BQB393230 BZX393189:BZX393230 CJT393189:CJT393230 CTP393189:CTP393230 DDL393189:DDL393230 DNH393189:DNH393230 DXD393189:DXD393230 EGZ393189:EGZ393230 EQV393189:EQV393230 FAR393189:FAR393230 FKN393189:FKN393230 FUJ393189:FUJ393230 GEF393189:GEF393230 GOB393189:GOB393230 GXX393189:GXX393230 HHT393189:HHT393230 HRP393189:HRP393230 IBL393189:IBL393230 ILH393189:ILH393230 IVD393189:IVD393230 JEZ393189:JEZ393230 JOV393189:JOV393230 JYR393189:JYR393230 KIN393189:KIN393230 KSJ393189:KSJ393230 LCF393189:LCF393230 LMB393189:LMB393230 LVX393189:LVX393230 MFT393189:MFT393230 MPP393189:MPP393230 MZL393189:MZL393230 NJH393189:NJH393230 NTD393189:NTD393230 OCZ393189:OCZ393230 OMV393189:OMV393230 OWR393189:OWR393230 PGN393189:PGN393230 PQJ393189:PQJ393230 QAF393189:QAF393230 QKB393189:QKB393230 QTX393189:QTX393230 RDT393189:RDT393230 RNP393189:RNP393230 RXL393189:RXL393230 SHH393189:SHH393230 SRD393189:SRD393230 TAZ393189:TAZ393230 TKV393189:TKV393230 TUR393189:TUR393230 UEN393189:UEN393230 UOJ393189:UOJ393230 UYF393189:UYF393230 VIB393189:VIB393230 VRX393189:VRX393230 WBT393189:WBT393230 WLP393189:WLP393230 WVL393189:WVL393230 D458725:D458766 IZ458725:IZ458766 SV458725:SV458766 ACR458725:ACR458766 AMN458725:AMN458766 AWJ458725:AWJ458766 BGF458725:BGF458766 BQB458725:BQB458766 BZX458725:BZX458766 CJT458725:CJT458766 CTP458725:CTP458766 DDL458725:DDL458766 DNH458725:DNH458766 DXD458725:DXD458766 EGZ458725:EGZ458766 EQV458725:EQV458766 FAR458725:FAR458766 FKN458725:FKN458766 FUJ458725:FUJ458766 GEF458725:GEF458766 GOB458725:GOB458766 GXX458725:GXX458766 HHT458725:HHT458766 HRP458725:HRP458766 IBL458725:IBL458766 ILH458725:ILH458766 IVD458725:IVD458766 JEZ458725:JEZ458766 JOV458725:JOV458766 JYR458725:JYR458766 KIN458725:KIN458766 KSJ458725:KSJ458766 LCF458725:LCF458766 LMB458725:LMB458766 LVX458725:LVX458766 MFT458725:MFT458766 MPP458725:MPP458766 MZL458725:MZL458766 NJH458725:NJH458766 NTD458725:NTD458766 OCZ458725:OCZ458766 OMV458725:OMV458766 OWR458725:OWR458766 PGN458725:PGN458766 PQJ458725:PQJ458766 QAF458725:QAF458766 QKB458725:QKB458766 QTX458725:QTX458766 RDT458725:RDT458766 RNP458725:RNP458766 RXL458725:RXL458766 SHH458725:SHH458766 SRD458725:SRD458766 TAZ458725:TAZ458766 TKV458725:TKV458766 TUR458725:TUR458766 UEN458725:UEN458766 UOJ458725:UOJ458766 UYF458725:UYF458766 VIB458725:VIB458766 VRX458725:VRX458766 WBT458725:WBT458766 WLP458725:WLP458766 WVL458725:WVL458766 D524261:D524302 IZ524261:IZ524302 SV524261:SV524302 ACR524261:ACR524302 AMN524261:AMN524302 AWJ524261:AWJ524302 BGF524261:BGF524302 BQB524261:BQB524302 BZX524261:BZX524302 CJT524261:CJT524302 CTP524261:CTP524302 DDL524261:DDL524302 DNH524261:DNH524302 DXD524261:DXD524302 EGZ524261:EGZ524302 EQV524261:EQV524302 FAR524261:FAR524302 FKN524261:FKN524302 FUJ524261:FUJ524302 GEF524261:GEF524302 GOB524261:GOB524302 GXX524261:GXX524302 HHT524261:HHT524302 HRP524261:HRP524302 IBL524261:IBL524302 ILH524261:ILH524302 IVD524261:IVD524302 JEZ524261:JEZ524302 JOV524261:JOV524302 JYR524261:JYR524302 KIN524261:KIN524302 KSJ524261:KSJ524302 LCF524261:LCF524302 LMB524261:LMB524302 LVX524261:LVX524302 MFT524261:MFT524302 MPP524261:MPP524302 MZL524261:MZL524302 NJH524261:NJH524302 NTD524261:NTD524302 OCZ524261:OCZ524302 OMV524261:OMV524302 OWR524261:OWR524302 PGN524261:PGN524302 PQJ524261:PQJ524302 QAF524261:QAF524302 QKB524261:QKB524302 QTX524261:QTX524302 RDT524261:RDT524302 RNP524261:RNP524302 RXL524261:RXL524302 SHH524261:SHH524302 SRD524261:SRD524302 TAZ524261:TAZ524302 TKV524261:TKV524302 TUR524261:TUR524302 UEN524261:UEN524302 UOJ524261:UOJ524302 UYF524261:UYF524302 VIB524261:VIB524302 VRX524261:VRX524302 WBT524261:WBT524302 WLP524261:WLP524302 WVL524261:WVL524302 D589797:D589838 IZ589797:IZ589838 SV589797:SV589838 ACR589797:ACR589838 AMN589797:AMN589838 AWJ589797:AWJ589838 BGF589797:BGF589838 BQB589797:BQB589838 BZX589797:BZX589838 CJT589797:CJT589838 CTP589797:CTP589838 DDL589797:DDL589838 DNH589797:DNH589838 DXD589797:DXD589838 EGZ589797:EGZ589838 EQV589797:EQV589838 FAR589797:FAR589838 FKN589797:FKN589838 FUJ589797:FUJ589838 GEF589797:GEF589838 GOB589797:GOB589838 GXX589797:GXX589838 HHT589797:HHT589838 HRP589797:HRP589838 IBL589797:IBL589838 ILH589797:ILH589838 IVD589797:IVD589838 JEZ589797:JEZ589838 JOV589797:JOV589838 JYR589797:JYR589838 KIN589797:KIN589838 KSJ589797:KSJ589838 LCF589797:LCF589838 LMB589797:LMB589838 LVX589797:LVX589838 MFT589797:MFT589838 MPP589797:MPP589838 MZL589797:MZL589838 NJH589797:NJH589838 NTD589797:NTD589838 OCZ589797:OCZ589838 OMV589797:OMV589838 OWR589797:OWR589838 PGN589797:PGN589838 PQJ589797:PQJ589838 QAF589797:QAF589838 QKB589797:QKB589838 QTX589797:QTX589838 RDT589797:RDT589838 RNP589797:RNP589838 RXL589797:RXL589838 SHH589797:SHH589838 SRD589797:SRD589838 TAZ589797:TAZ589838 TKV589797:TKV589838 TUR589797:TUR589838 UEN589797:UEN589838 UOJ589797:UOJ589838 UYF589797:UYF589838 VIB589797:VIB589838 VRX589797:VRX589838 WBT589797:WBT589838 WLP589797:WLP589838 WVL589797:WVL589838 D655333:D655374 IZ655333:IZ655374 SV655333:SV655374 ACR655333:ACR655374 AMN655333:AMN655374 AWJ655333:AWJ655374 BGF655333:BGF655374 BQB655333:BQB655374 BZX655333:BZX655374 CJT655333:CJT655374 CTP655333:CTP655374 DDL655333:DDL655374 DNH655333:DNH655374 DXD655333:DXD655374 EGZ655333:EGZ655374 EQV655333:EQV655374 FAR655333:FAR655374 FKN655333:FKN655374 FUJ655333:FUJ655374 GEF655333:GEF655374 GOB655333:GOB655374 GXX655333:GXX655374 HHT655333:HHT655374 HRP655333:HRP655374 IBL655333:IBL655374 ILH655333:ILH655374 IVD655333:IVD655374 JEZ655333:JEZ655374 JOV655333:JOV655374 JYR655333:JYR655374 KIN655333:KIN655374 KSJ655333:KSJ655374 LCF655333:LCF655374 LMB655333:LMB655374 LVX655333:LVX655374 MFT655333:MFT655374 MPP655333:MPP655374 MZL655333:MZL655374 NJH655333:NJH655374 NTD655333:NTD655374 OCZ655333:OCZ655374 OMV655333:OMV655374 OWR655333:OWR655374 PGN655333:PGN655374 PQJ655333:PQJ655374 QAF655333:QAF655374 QKB655333:QKB655374 QTX655333:QTX655374 RDT655333:RDT655374 RNP655333:RNP655374 RXL655333:RXL655374 SHH655333:SHH655374 SRD655333:SRD655374 TAZ655333:TAZ655374 TKV655333:TKV655374 TUR655333:TUR655374 UEN655333:UEN655374 UOJ655333:UOJ655374 UYF655333:UYF655374 VIB655333:VIB655374 VRX655333:VRX655374 WBT655333:WBT655374 WLP655333:WLP655374 WVL655333:WVL655374 D720869:D720910 IZ720869:IZ720910 SV720869:SV720910 ACR720869:ACR720910 AMN720869:AMN720910 AWJ720869:AWJ720910 BGF720869:BGF720910 BQB720869:BQB720910 BZX720869:BZX720910 CJT720869:CJT720910 CTP720869:CTP720910 DDL720869:DDL720910 DNH720869:DNH720910 DXD720869:DXD720910 EGZ720869:EGZ720910 EQV720869:EQV720910 FAR720869:FAR720910 FKN720869:FKN720910 FUJ720869:FUJ720910 GEF720869:GEF720910 GOB720869:GOB720910 GXX720869:GXX720910 HHT720869:HHT720910 HRP720869:HRP720910 IBL720869:IBL720910 ILH720869:ILH720910 IVD720869:IVD720910 JEZ720869:JEZ720910 JOV720869:JOV720910 JYR720869:JYR720910 KIN720869:KIN720910 KSJ720869:KSJ720910 LCF720869:LCF720910 LMB720869:LMB720910 LVX720869:LVX720910 MFT720869:MFT720910 MPP720869:MPP720910 MZL720869:MZL720910 NJH720869:NJH720910 NTD720869:NTD720910 OCZ720869:OCZ720910 OMV720869:OMV720910 OWR720869:OWR720910 PGN720869:PGN720910 PQJ720869:PQJ720910 QAF720869:QAF720910 QKB720869:QKB720910 QTX720869:QTX720910 RDT720869:RDT720910 RNP720869:RNP720910 RXL720869:RXL720910 SHH720869:SHH720910 SRD720869:SRD720910 TAZ720869:TAZ720910 TKV720869:TKV720910 TUR720869:TUR720910 UEN720869:UEN720910 UOJ720869:UOJ720910 UYF720869:UYF720910 VIB720869:VIB720910 VRX720869:VRX720910 WBT720869:WBT720910 WLP720869:WLP720910 WVL720869:WVL720910 D786405:D786446 IZ786405:IZ786446 SV786405:SV786446 ACR786405:ACR786446 AMN786405:AMN786446 AWJ786405:AWJ786446 BGF786405:BGF786446 BQB786405:BQB786446 BZX786405:BZX786446 CJT786405:CJT786446 CTP786405:CTP786446 DDL786405:DDL786446 DNH786405:DNH786446 DXD786405:DXD786446 EGZ786405:EGZ786446 EQV786405:EQV786446 FAR786405:FAR786446 FKN786405:FKN786446 FUJ786405:FUJ786446 GEF786405:GEF786446 GOB786405:GOB786446 GXX786405:GXX786446 HHT786405:HHT786446 HRP786405:HRP786446 IBL786405:IBL786446 ILH786405:ILH786446 IVD786405:IVD786446 JEZ786405:JEZ786446 JOV786405:JOV786446 JYR786405:JYR786446 KIN786405:KIN786446 KSJ786405:KSJ786446 LCF786405:LCF786446 LMB786405:LMB786446 LVX786405:LVX786446 MFT786405:MFT786446 MPP786405:MPP786446 MZL786405:MZL786446 NJH786405:NJH786446 NTD786405:NTD786446 OCZ786405:OCZ786446 OMV786405:OMV786446 OWR786405:OWR786446 PGN786405:PGN786446 PQJ786405:PQJ786446 QAF786405:QAF786446 QKB786405:QKB786446 QTX786405:QTX786446 RDT786405:RDT786446 RNP786405:RNP786446 RXL786405:RXL786446 SHH786405:SHH786446 SRD786405:SRD786446 TAZ786405:TAZ786446 TKV786405:TKV786446 TUR786405:TUR786446 UEN786405:UEN786446 UOJ786405:UOJ786446 UYF786405:UYF786446 VIB786405:VIB786446 VRX786405:VRX786446 WBT786405:WBT786446 WLP786405:WLP786446 WVL786405:WVL786446 D851941:D851982 IZ851941:IZ851982 SV851941:SV851982 ACR851941:ACR851982 AMN851941:AMN851982 AWJ851941:AWJ851982 BGF851941:BGF851982 BQB851941:BQB851982 BZX851941:BZX851982 CJT851941:CJT851982 CTP851941:CTP851982 DDL851941:DDL851982 DNH851941:DNH851982 DXD851941:DXD851982 EGZ851941:EGZ851982 EQV851941:EQV851982 FAR851941:FAR851982 FKN851941:FKN851982 FUJ851941:FUJ851982 GEF851941:GEF851982 GOB851941:GOB851982 GXX851941:GXX851982 HHT851941:HHT851982 HRP851941:HRP851982 IBL851941:IBL851982 ILH851941:ILH851982 IVD851941:IVD851982 JEZ851941:JEZ851982 JOV851941:JOV851982 JYR851941:JYR851982 KIN851941:KIN851982 KSJ851941:KSJ851982 LCF851941:LCF851982 LMB851941:LMB851982 LVX851941:LVX851982 MFT851941:MFT851982 MPP851941:MPP851982 MZL851941:MZL851982 NJH851941:NJH851982 NTD851941:NTD851982 OCZ851941:OCZ851982 OMV851941:OMV851982 OWR851941:OWR851982 PGN851941:PGN851982 PQJ851941:PQJ851982 QAF851941:QAF851982 QKB851941:QKB851982 QTX851941:QTX851982 RDT851941:RDT851982 RNP851941:RNP851982 RXL851941:RXL851982 SHH851941:SHH851982 SRD851941:SRD851982 TAZ851941:TAZ851982 TKV851941:TKV851982 TUR851941:TUR851982 UEN851941:UEN851982 UOJ851941:UOJ851982 UYF851941:UYF851982 VIB851941:VIB851982 VRX851941:VRX851982 WBT851941:WBT851982 WLP851941:WLP851982 WVL851941:WVL851982 D917477:D917518 IZ917477:IZ917518 SV917477:SV917518 ACR917477:ACR917518 AMN917477:AMN917518 AWJ917477:AWJ917518 BGF917477:BGF917518 BQB917477:BQB917518 BZX917477:BZX917518 CJT917477:CJT917518 CTP917477:CTP917518 DDL917477:DDL917518 DNH917477:DNH917518 DXD917477:DXD917518 EGZ917477:EGZ917518 EQV917477:EQV917518 FAR917477:FAR917518 FKN917477:FKN917518 FUJ917477:FUJ917518 GEF917477:GEF917518 GOB917477:GOB917518 GXX917477:GXX917518 HHT917477:HHT917518 HRP917477:HRP917518 IBL917477:IBL917518 ILH917477:ILH917518 IVD917477:IVD917518 JEZ917477:JEZ917518 JOV917477:JOV917518 JYR917477:JYR917518 KIN917477:KIN917518 KSJ917477:KSJ917518 LCF917477:LCF917518 LMB917477:LMB917518 LVX917477:LVX917518 MFT917477:MFT917518 MPP917477:MPP917518 MZL917477:MZL917518 NJH917477:NJH917518 NTD917477:NTD917518 OCZ917477:OCZ917518 OMV917477:OMV917518 OWR917477:OWR917518 PGN917477:PGN917518 PQJ917477:PQJ917518 QAF917477:QAF917518 QKB917477:QKB917518 QTX917477:QTX917518 RDT917477:RDT917518 RNP917477:RNP917518 RXL917477:RXL917518 SHH917477:SHH917518 SRD917477:SRD917518 TAZ917477:TAZ917518 TKV917477:TKV917518 TUR917477:TUR917518 UEN917477:UEN917518 UOJ917477:UOJ917518 UYF917477:UYF917518 VIB917477:VIB917518 VRX917477:VRX917518 WBT917477:WBT917518 WLP917477:WLP917518 WVL917477:WVL917518 D983013:D983054 IZ983013:IZ983054 SV983013:SV983054 ACR983013:ACR983054 AMN983013:AMN983054 AWJ983013:AWJ983054 BGF983013:BGF983054 BQB983013:BQB983054 BZX983013:BZX983054 CJT983013:CJT983054 CTP983013:CTP983054 DDL983013:DDL983054 DNH983013:DNH983054 DXD983013:DXD983054 EGZ983013:EGZ983054 EQV983013:EQV983054 FAR983013:FAR983054 FKN983013:FKN983054 FUJ983013:FUJ983054 GEF983013:GEF983054 GOB983013:GOB983054 GXX983013:GXX983054 HHT983013:HHT983054 HRP983013:HRP983054 IBL983013:IBL983054 ILH983013:ILH983054 IVD983013:IVD983054 JEZ983013:JEZ983054 JOV983013:JOV983054 JYR983013:JYR983054 KIN983013:KIN983054 KSJ983013:KSJ983054 LCF983013:LCF983054 LMB983013:LMB983054 LVX983013:LVX983054 MFT983013:MFT983054 MPP983013:MPP983054 MZL983013:MZL983054 NJH983013:NJH983054 NTD983013:NTD983054 OCZ983013:OCZ983054 OMV983013:OMV983054 OWR983013:OWR983054 PGN983013:PGN983054 PQJ983013:PQJ983054 QAF983013:QAF983054 QKB983013:QKB983054 QTX983013:QTX983054 RDT983013:RDT983054 RNP983013:RNP983054 RXL983013:RXL983054 SHH983013:SHH983054 SRD983013:SRD983054 TAZ983013:TAZ983054 TKV983013:TKV983054 TUR983013:TUR983054 UEN983013:UEN983054 UOJ983013:UOJ983054 UYF983013:UYF983054 VIB983013:VIB983054 VRX983013:VRX983054 WBT983013:WBT983054 WLP983013:WLP983054 D9:D14">
      <formula1>$D$28:$D$362</formula1>
    </dataValidation>
  </dataValidations>
  <printOptions horizontalCentered="1"/>
  <pageMargins left="0.75" right="0.75" top="1.25" bottom="1" header="0.5" footer="0.25"/>
  <pageSetup scale="63"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8"/>
  <sheetViews>
    <sheetView tabSelected="1" workbookViewId="0">
      <selection activeCell="D9" sqref="D9"/>
    </sheetView>
  </sheetViews>
  <sheetFormatPr defaultColWidth="10" defaultRowHeight="12.75"/>
  <cols>
    <col min="1" max="1" width="9.7109375" style="81" customWidth="1"/>
    <col min="2" max="2" width="32.85546875" style="81" bestFit="1" customWidth="1"/>
    <col min="3" max="3" width="1.7109375" style="81" customWidth="1"/>
    <col min="4" max="4" width="9.7109375" style="81" customWidth="1"/>
    <col min="5" max="5" width="4.7109375" style="81" customWidth="1"/>
    <col min="6" max="6" width="13.140625" style="81" customWidth="1"/>
    <col min="7" max="7" width="11.140625" style="81" customWidth="1"/>
    <col min="8" max="8" width="10.28515625" style="81" customWidth="1"/>
    <col min="9" max="9" width="13" style="81" customWidth="1"/>
    <col min="10" max="10" width="7.28515625" style="81" customWidth="1"/>
    <col min="11" max="11" width="10" style="81"/>
    <col min="12" max="12" width="12.85546875" style="81" customWidth="1"/>
    <col min="13" max="16384" width="10" style="81"/>
  </cols>
  <sheetData>
    <row r="1" spans="1:12">
      <c r="D1" s="167"/>
    </row>
    <row r="2" spans="1:12">
      <c r="B2" s="145" t="s">
        <v>131</v>
      </c>
      <c r="D2" s="146"/>
      <c r="E2" s="146"/>
      <c r="F2" s="146"/>
      <c r="G2" s="146"/>
      <c r="H2" s="146"/>
      <c r="I2" s="146"/>
      <c r="J2" s="327"/>
    </row>
    <row r="3" spans="1:12">
      <c r="B3" s="145" t="s">
        <v>836</v>
      </c>
      <c r="D3" s="146"/>
      <c r="E3" s="146"/>
      <c r="F3" s="146"/>
      <c r="G3" s="146"/>
      <c r="H3" s="146"/>
      <c r="I3" s="146"/>
      <c r="J3" s="327"/>
    </row>
    <row r="4" spans="1:12">
      <c r="B4" s="145" t="s">
        <v>649</v>
      </c>
      <c r="D4" s="146"/>
      <c r="E4" s="146"/>
      <c r="F4" s="146"/>
      <c r="G4" s="146"/>
      <c r="H4" s="146"/>
      <c r="I4" s="146"/>
      <c r="J4" s="327"/>
    </row>
    <row r="5" spans="1:12">
      <c r="B5" s="145" t="s">
        <v>1055</v>
      </c>
      <c r="D5" s="146"/>
      <c r="E5" s="146"/>
      <c r="F5" s="146"/>
      <c r="G5" s="146"/>
      <c r="H5" s="146"/>
      <c r="I5" s="146"/>
      <c r="J5" s="327"/>
    </row>
    <row r="6" spans="1:12">
      <c r="D6" s="146"/>
      <c r="E6" s="146"/>
      <c r="F6" s="146"/>
      <c r="G6" s="146"/>
      <c r="H6" s="146"/>
      <c r="I6" s="146"/>
      <c r="J6" s="327"/>
    </row>
    <row r="7" spans="1:12">
      <c r="D7" s="146"/>
      <c r="E7" s="146"/>
      <c r="F7" s="146" t="s">
        <v>249</v>
      </c>
      <c r="G7" s="146"/>
      <c r="H7" s="146"/>
      <c r="I7" s="146" t="s">
        <v>250</v>
      </c>
      <c r="J7" s="327"/>
    </row>
    <row r="8" spans="1:12" ht="25.5">
      <c r="D8" s="148" t="s">
        <v>251</v>
      </c>
      <c r="E8" s="148" t="s">
        <v>252</v>
      </c>
      <c r="F8" s="148" t="s">
        <v>253</v>
      </c>
      <c r="G8" s="148" t="s">
        <v>254</v>
      </c>
      <c r="H8" s="148" t="s">
        <v>255</v>
      </c>
      <c r="I8" s="148" t="s">
        <v>256</v>
      </c>
      <c r="J8" s="328" t="s">
        <v>257</v>
      </c>
      <c r="L8" s="895" t="s">
        <v>608</v>
      </c>
    </row>
    <row r="9" spans="1:12">
      <c r="A9" s="115"/>
      <c r="B9" s="118" t="s">
        <v>258</v>
      </c>
      <c r="C9" s="115"/>
      <c r="D9" s="116"/>
      <c r="E9" s="116"/>
      <c r="F9" s="116"/>
      <c r="G9" s="116"/>
      <c r="H9" s="116"/>
      <c r="I9" s="896"/>
      <c r="J9" s="327"/>
    </row>
    <row r="10" spans="1:12">
      <c r="A10" s="115"/>
      <c r="B10" s="897" t="s">
        <v>259</v>
      </c>
      <c r="C10" s="115"/>
      <c r="D10" s="116">
        <v>440</v>
      </c>
      <c r="E10" s="116" t="s">
        <v>260</v>
      </c>
      <c r="F10" s="323">
        <v>8263145</v>
      </c>
      <c r="G10" s="116" t="s">
        <v>261</v>
      </c>
      <c r="H10" s="898" t="s">
        <v>262</v>
      </c>
      <c r="I10" s="899">
        <f>F10</f>
        <v>8263145</v>
      </c>
      <c r="J10" s="327" t="s">
        <v>263</v>
      </c>
    </row>
    <row r="11" spans="1:12">
      <c r="A11" s="115"/>
      <c r="B11" s="897" t="s">
        <v>264</v>
      </c>
      <c r="C11" s="115"/>
      <c r="D11" s="116">
        <v>442</v>
      </c>
      <c r="E11" s="116" t="s">
        <v>260</v>
      </c>
      <c r="F11" s="323">
        <v>1073318</v>
      </c>
      <c r="G11" s="116" t="s">
        <v>261</v>
      </c>
      <c r="H11" s="898" t="s">
        <v>262</v>
      </c>
      <c r="I11" s="899">
        <f t="shared" ref="I11:I13" si="0">F11</f>
        <v>1073318</v>
      </c>
      <c r="J11" s="327" t="s">
        <v>263</v>
      </c>
    </row>
    <row r="12" spans="1:12" ht="15">
      <c r="A12" s="115"/>
      <c r="B12" s="897" t="s">
        <v>787</v>
      </c>
      <c r="D12" s="116">
        <v>442</v>
      </c>
      <c r="E12" s="116" t="s">
        <v>260</v>
      </c>
      <c r="F12" s="323">
        <v>812232</v>
      </c>
      <c r="G12" s="116" t="s">
        <v>261</v>
      </c>
      <c r="H12" s="898" t="s">
        <v>262</v>
      </c>
      <c r="I12" s="899">
        <f t="shared" si="0"/>
        <v>812232</v>
      </c>
      <c r="J12" s="327" t="s">
        <v>263</v>
      </c>
    </row>
    <row r="13" spans="1:12">
      <c r="A13" s="115"/>
      <c r="B13" s="897" t="s">
        <v>265</v>
      </c>
      <c r="C13" s="115"/>
      <c r="D13" s="116">
        <v>444</v>
      </c>
      <c r="E13" s="116" t="s">
        <v>260</v>
      </c>
      <c r="F13" s="323">
        <v>44129</v>
      </c>
      <c r="G13" s="116" t="s">
        <v>261</v>
      </c>
      <c r="H13" s="898" t="s">
        <v>262</v>
      </c>
      <c r="I13" s="899">
        <f t="shared" si="0"/>
        <v>44129</v>
      </c>
      <c r="J13" s="327" t="s">
        <v>263</v>
      </c>
    </row>
    <row r="14" spans="1:12">
      <c r="A14" s="115"/>
      <c r="B14" s="115"/>
      <c r="C14" s="115"/>
      <c r="D14" s="116"/>
      <c r="E14" s="116"/>
      <c r="F14" s="329"/>
      <c r="G14" s="116"/>
      <c r="H14" s="898"/>
      <c r="I14" s="899"/>
      <c r="J14" s="327"/>
    </row>
    <row r="15" spans="1:12" ht="13.5" thickBot="1">
      <c r="A15" s="115"/>
      <c r="B15" s="115" t="s">
        <v>461</v>
      </c>
      <c r="C15" s="115"/>
      <c r="D15" s="116"/>
      <c r="E15" s="116"/>
      <c r="F15" s="900">
        <f>SUM(F10:F13)</f>
        <v>10192824</v>
      </c>
      <c r="G15" s="116"/>
      <c r="H15" s="898"/>
      <c r="I15" s="901">
        <f>SUM(I10:I14)</f>
        <v>10192824</v>
      </c>
      <c r="J15" s="327"/>
    </row>
    <row r="16" spans="1:12" ht="13.5" thickTop="1">
      <c r="A16" s="115"/>
      <c r="B16" s="115"/>
      <c r="C16" s="115"/>
      <c r="D16" s="116"/>
      <c r="E16" s="116"/>
      <c r="F16" s="902"/>
      <c r="G16" s="116"/>
      <c r="H16" s="898"/>
      <c r="I16" s="899"/>
      <c r="J16" s="327"/>
    </row>
    <row r="17" spans="1:10" ht="15">
      <c r="A17" s="115"/>
      <c r="B17" s="904" t="s">
        <v>788</v>
      </c>
      <c r="C17" s="115"/>
      <c r="D17" s="116"/>
      <c r="E17" s="116"/>
      <c r="F17" s="902"/>
      <c r="G17" s="116"/>
      <c r="H17" s="898"/>
      <c r="I17" s="899"/>
      <c r="J17" s="327"/>
    </row>
    <row r="18" spans="1:10">
      <c r="A18" s="115"/>
      <c r="B18" s="122"/>
      <c r="C18" s="115"/>
      <c r="D18" s="116"/>
      <c r="E18" s="116"/>
      <c r="F18" s="903"/>
      <c r="G18" s="116"/>
      <c r="H18" s="898"/>
      <c r="I18" s="899"/>
      <c r="J18" s="327"/>
    </row>
    <row r="19" spans="1:10">
      <c r="A19" s="115"/>
      <c r="B19" s="145" t="s">
        <v>402</v>
      </c>
      <c r="C19" s="115"/>
      <c r="D19" s="116"/>
      <c r="E19" s="116"/>
      <c r="F19" s="902"/>
      <c r="G19" s="116"/>
      <c r="H19" s="898"/>
      <c r="I19" s="899"/>
      <c r="J19" s="327"/>
    </row>
    <row r="20" spans="1:10">
      <c r="A20" s="115"/>
      <c r="B20" s="115" t="s">
        <v>462</v>
      </c>
      <c r="C20" s="115"/>
      <c r="D20" s="116" t="s">
        <v>348</v>
      </c>
      <c r="E20" s="116" t="s">
        <v>260</v>
      </c>
      <c r="F20" s="121">
        <v>-1694391</v>
      </c>
      <c r="G20" s="116" t="s">
        <v>261</v>
      </c>
      <c r="H20" s="898" t="s">
        <v>262</v>
      </c>
      <c r="I20" s="899">
        <f>F20</f>
        <v>-1694391</v>
      </c>
      <c r="J20" s="327" t="s">
        <v>463</v>
      </c>
    </row>
    <row r="21" spans="1:10">
      <c r="A21" s="115"/>
      <c r="B21" s="115" t="s">
        <v>658</v>
      </c>
      <c r="C21" s="115"/>
      <c r="D21" s="116" t="s">
        <v>348</v>
      </c>
      <c r="E21" s="116" t="s">
        <v>260</v>
      </c>
      <c r="F21" s="121">
        <v>-579420</v>
      </c>
      <c r="G21" s="116" t="s">
        <v>659</v>
      </c>
      <c r="H21" s="898">
        <v>0</v>
      </c>
      <c r="I21" s="899">
        <f>F21*H21</f>
        <v>0</v>
      </c>
      <c r="J21" s="327"/>
    </row>
    <row r="22" spans="1:10">
      <c r="A22" s="115"/>
      <c r="B22" s="115" t="s">
        <v>464</v>
      </c>
      <c r="C22" s="115"/>
      <c r="D22" s="116" t="s">
        <v>351</v>
      </c>
      <c r="E22" s="116" t="s">
        <v>260</v>
      </c>
      <c r="F22" s="121">
        <v>-241237</v>
      </c>
      <c r="G22" s="116" t="s">
        <v>261</v>
      </c>
      <c r="H22" s="898" t="s">
        <v>262</v>
      </c>
      <c r="I22" s="899">
        <f>F22</f>
        <v>-241237</v>
      </c>
      <c r="J22" s="327" t="s">
        <v>463</v>
      </c>
    </row>
    <row r="23" spans="1:10">
      <c r="A23" s="115"/>
      <c r="B23" s="115"/>
      <c r="C23" s="115"/>
      <c r="D23" s="116"/>
      <c r="E23" s="116"/>
      <c r="F23" s="121"/>
      <c r="G23" s="116"/>
      <c r="H23" s="898"/>
      <c r="I23" s="899"/>
      <c r="J23" s="327"/>
    </row>
    <row r="24" spans="1:10">
      <c r="A24" s="115"/>
      <c r="C24" s="115"/>
      <c r="D24" s="116"/>
      <c r="E24" s="116"/>
      <c r="F24" s="121"/>
      <c r="G24" s="116"/>
      <c r="H24" s="898"/>
      <c r="I24" s="899"/>
      <c r="J24" s="327"/>
    </row>
    <row r="25" spans="1:10">
      <c r="A25" s="115"/>
      <c r="B25" s="122"/>
      <c r="C25" s="115"/>
      <c r="D25" s="116"/>
      <c r="E25" s="116"/>
      <c r="F25" s="121"/>
      <c r="G25" s="116"/>
      <c r="H25" s="898"/>
      <c r="I25" s="899"/>
      <c r="J25" s="327"/>
    </row>
    <row r="26" spans="1:10">
      <c r="A26" s="115"/>
      <c r="B26" s="114" t="s">
        <v>834</v>
      </c>
      <c r="C26" s="115"/>
      <c r="D26" s="116"/>
      <c r="E26" s="116"/>
      <c r="F26" s="116"/>
      <c r="G26" s="116"/>
      <c r="H26" s="116"/>
      <c r="I26" s="116"/>
      <c r="J26" s="327"/>
    </row>
    <row r="27" spans="1:10">
      <c r="A27" s="115"/>
      <c r="B27" s="133"/>
      <c r="C27" s="134"/>
      <c r="D27" s="135"/>
      <c r="E27" s="135"/>
      <c r="F27" s="135"/>
      <c r="G27" s="135"/>
      <c r="H27" s="135"/>
      <c r="I27" s="135"/>
      <c r="J27" s="136"/>
    </row>
    <row r="28" spans="1:10">
      <c r="A28" s="115"/>
      <c r="B28" s="330"/>
      <c r="C28" s="115"/>
      <c r="D28" s="116"/>
      <c r="E28" s="116"/>
      <c r="F28" s="116"/>
      <c r="G28" s="116"/>
      <c r="H28" s="116"/>
      <c r="I28" s="116"/>
      <c r="J28" s="905"/>
    </row>
    <row r="29" spans="1:10">
      <c r="A29" s="115"/>
      <c r="B29" s="330"/>
      <c r="C29" s="115"/>
      <c r="D29" s="116"/>
      <c r="E29" s="116"/>
      <c r="F29" s="116"/>
      <c r="G29" s="116"/>
      <c r="H29" s="116"/>
      <c r="I29" s="116"/>
      <c r="J29" s="905"/>
    </row>
    <row r="30" spans="1:10">
      <c r="A30" s="115"/>
      <c r="B30" s="330"/>
      <c r="C30" s="115"/>
      <c r="D30" s="116"/>
      <c r="E30" s="116"/>
      <c r="F30" s="116"/>
      <c r="G30" s="116"/>
      <c r="H30" s="116"/>
      <c r="I30" s="116"/>
      <c r="J30" s="905"/>
    </row>
    <row r="31" spans="1:10">
      <c r="A31" s="115"/>
      <c r="B31" s="330"/>
      <c r="C31" s="115"/>
      <c r="D31" s="116"/>
      <c r="E31" s="116"/>
      <c r="F31" s="116"/>
      <c r="G31" s="116"/>
      <c r="H31" s="116"/>
      <c r="I31" s="116"/>
      <c r="J31" s="905"/>
    </row>
    <row r="32" spans="1:10">
      <c r="A32" s="115"/>
      <c r="B32" s="330"/>
      <c r="C32" s="115"/>
      <c r="D32" s="116"/>
      <c r="E32" s="116"/>
      <c r="F32" s="129"/>
      <c r="G32" s="116"/>
      <c r="H32" s="116"/>
      <c r="I32" s="116"/>
      <c r="J32" s="905"/>
    </row>
    <row r="33" spans="1:10">
      <c r="A33" s="115"/>
      <c r="B33" s="331"/>
      <c r="C33" s="140"/>
      <c r="D33" s="141"/>
      <c r="E33" s="141"/>
      <c r="F33" s="141"/>
      <c r="G33" s="141"/>
      <c r="H33" s="141"/>
      <c r="I33" s="141"/>
      <c r="J33" s="906"/>
    </row>
    <row r="34" spans="1:10">
      <c r="A34" s="115"/>
      <c r="B34" s="126"/>
      <c r="C34" s="115"/>
      <c r="D34" s="116"/>
      <c r="E34" s="116"/>
      <c r="F34" s="116"/>
      <c r="G34" s="116"/>
      <c r="H34" s="116"/>
      <c r="I34" s="116"/>
      <c r="J34" s="127"/>
    </row>
    <row r="35" spans="1:10">
      <c r="B35" s="115"/>
      <c r="C35" s="115"/>
      <c r="D35" s="116"/>
      <c r="E35" s="116"/>
      <c r="F35" s="902"/>
      <c r="G35" s="116"/>
      <c r="H35" s="898"/>
      <c r="I35" s="899"/>
      <c r="J35" s="327"/>
    </row>
    <row r="36" spans="1:10">
      <c r="B36" s="115"/>
      <c r="C36" s="115"/>
      <c r="D36" s="116"/>
      <c r="E36" s="116"/>
      <c r="F36" s="902"/>
      <c r="G36" s="116"/>
      <c r="H36" s="898"/>
      <c r="I36" s="899"/>
      <c r="J36" s="327"/>
    </row>
    <row r="37" spans="1:10" ht="17.25">
      <c r="B37" s="115"/>
      <c r="C37" s="115"/>
      <c r="D37" s="116"/>
      <c r="E37" s="116"/>
      <c r="F37" s="902"/>
      <c r="G37" s="116"/>
      <c r="H37" s="898"/>
      <c r="I37" s="899"/>
      <c r="J37" s="2114"/>
    </row>
    <row r="38" spans="1:10">
      <c r="C38" s="115"/>
      <c r="D38" s="116"/>
      <c r="E38" s="116"/>
      <c r="F38" s="902"/>
      <c r="G38" s="116"/>
      <c r="H38" s="898"/>
      <c r="I38" s="899"/>
      <c r="J38" s="327"/>
    </row>
    <row r="39" spans="1:10">
      <c r="B39" s="115"/>
      <c r="C39" s="115"/>
      <c r="D39" s="116"/>
      <c r="E39" s="116"/>
      <c r="F39" s="902"/>
      <c r="G39" s="116"/>
      <c r="H39" s="898"/>
      <c r="I39" s="899"/>
      <c r="J39" s="327"/>
    </row>
    <row r="40" spans="1:10">
      <c r="A40" s="115"/>
      <c r="B40" s="115"/>
      <c r="C40" s="115"/>
      <c r="D40" s="116"/>
      <c r="E40" s="116"/>
      <c r="F40" s="902"/>
      <c r="G40" s="116"/>
      <c r="H40" s="898"/>
      <c r="I40" s="899"/>
      <c r="J40" s="327"/>
    </row>
    <row r="41" spans="1:10">
      <c r="A41" s="115"/>
      <c r="B41" s="115"/>
      <c r="C41" s="115"/>
      <c r="D41" s="116"/>
      <c r="E41" s="116"/>
      <c r="F41" s="902"/>
      <c r="G41" s="116"/>
      <c r="H41" s="898"/>
      <c r="I41" s="899"/>
      <c r="J41" s="327"/>
    </row>
    <row r="42" spans="1:10">
      <c r="A42" s="115"/>
    </row>
    <row r="43" spans="1:10">
      <c r="A43" s="115"/>
    </row>
    <row r="44" spans="1:10">
      <c r="A44" s="115"/>
    </row>
    <row r="45" spans="1:10">
      <c r="A45" s="115"/>
    </row>
    <row r="46" spans="1:10">
      <c r="A46" s="115"/>
    </row>
    <row r="47" spans="1:10">
      <c r="A47" s="115"/>
    </row>
    <row r="48" spans="1:10">
      <c r="A48" s="115"/>
    </row>
    <row r="49" spans="1:10">
      <c r="A49" s="115"/>
    </row>
    <row r="50" spans="1:10">
      <c r="A50" s="115"/>
    </row>
    <row r="51" spans="1:10">
      <c r="A51" s="115"/>
      <c r="B51" s="115"/>
      <c r="C51" s="115"/>
      <c r="D51" s="116"/>
      <c r="E51" s="116"/>
      <c r="F51" s="116"/>
      <c r="G51" s="116"/>
      <c r="H51" s="116"/>
      <c r="I51" s="116"/>
      <c r="J51" s="116"/>
    </row>
    <row r="53" spans="1:10">
      <c r="D53" s="167"/>
    </row>
    <row r="54" spans="1:10">
      <c r="D54" s="167"/>
    </row>
    <row r="55" spans="1:10">
      <c r="D55" s="167"/>
    </row>
    <row r="56" spans="1:10">
      <c r="D56" s="167"/>
    </row>
    <row r="57" spans="1:10">
      <c r="D57" s="167"/>
    </row>
    <row r="58" spans="1:10">
      <c r="D58" s="167"/>
    </row>
    <row r="59" spans="1:10">
      <c r="D59" s="167"/>
    </row>
    <row r="60" spans="1:10">
      <c r="D60" s="167"/>
    </row>
    <row r="61" spans="1:10">
      <c r="D61" s="167"/>
    </row>
    <row r="62" spans="1:10">
      <c r="D62" s="167"/>
    </row>
    <row r="63" spans="1:10">
      <c r="D63" s="167"/>
    </row>
    <row r="64" spans="1:10">
      <c r="D64" s="167"/>
    </row>
    <row r="65" spans="4:4">
      <c r="D65" s="167"/>
    </row>
    <row r="66" spans="4:4">
      <c r="D66" s="167"/>
    </row>
    <row r="67" spans="4:4">
      <c r="D67" s="167"/>
    </row>
    <row r="68" spans="4:4">
      <c r="D68" s="167"/>
    </row>
    <row r="69" spans="4:4">
      <c r="D69" s="167"/>
    </row>
    <row r="70" spans="4:4">
      <c r="D70" s="167"/>
    </row>
    <row r="71" spans="4:4">
      <c r="D71" s="167"/>
    </row>
    <row r="72" spans="4:4">
      <c r="D72" s="167"/>
    </row>
    <row r="73" spans="4:4">
      <c r="D73" s="167"/>
    </row>
    <row r="74" spans="4:4">
      <c r="D74" s="167"/>
    </row>
    <row r="75" spans="4:4">
      <c r="D75" s="167"/>
    </row>
    <row r="76" spans="4:4">
      <c r="D76" s="167"/>
    </row>
    <row r="77" spans="4:4">
      <c r="D77" s="167"/>
    </row>
    <row r="78" spans="4:4">
      <c r="D78" s="167"/>
    </row>
    <row r="79" spans="4:4">
      <c r="D79" s="167"/>
    </row>
    <row r="80" spans="4:4">
      <c r="D80" s="167"/>
    </row>
    <row r="81" spans="4:4">
      <c r="D81" s="167"/>
    </row>
    <row r="82" spans="4:4">
      <c r="D82" s="167"/>
    </row>
    <row r="83" spans="4:4">
      <c r="D83" s="167"/>
    </row>
    <row r="84" spans="4:4">
      <c r="D84" s="167"/>
    </row>
    <row r="85" spans="4:4">
      <c r="D85" s="167"/>
    </row>
    <row r="86" spans="4:4">
      <c r="D86" s="167"/>
    </row>
    <row r="87" spans="4:4">
      <c r="D87" s="167"/>
    </row>
    <row r="88" spans="4:4">
      <c r="D88" s="167"/>
    </row>
    <row r="89" spans="4:4">
      <c r="D89" s="167"/>
    </row>
    <row r="90" spans="4:4">
      <c r="D90" s="167"/>
    </row>
    <row r="91" spans="4:4">
      <c r="D91" s="167"/>
    </row>
    <row r="92" spans="4:4">
      <c r="D92" s="167"/>
    </row>
    <row r="93" spans="4:4">
      <c r="D93" s="167"/>
    </row>
    <row r="94" spans="4:4">
      <c r="D94" s="167"/>
    </row>
    <row r="95" spans="4:4">
      <c r="D95" s="167"/>
    </row>
    <row r="96" spans="4:4">
      <c r="D96" s="167"/>
    </row>
    <row r="97" spans="4:4">
      <c r="D97" s="167"/>
    </row>
    <row r="98" spans="4:4">
      <c r="D98" s="167"/>
    </row>
    <row r="99" spans="4:4">
      <c r="D99" s="167"/>
    </row>
    <row r="100" spans="4:4">
      <c r="D100" s="167"/>
    </row>
    <row r="101" spans="4:4">
      <c r="D101" s="167"/>
    </row>
    <row r="102" spans="4:4">
      <c r="D102" s="167"/>
    </row>
    <row r="103" spans="4:4">
      <c r="D103" s="167"/>
    </row>
    <row r="104" spans="4:4">
      <c r="D104" s="167"/>
    </row>
    <row r="105" spans="4:4">
      <c r="D105" s="167"/>
    </row>
    <row r="106" spans="4:4">
      <c r="D106" s="167"/>
    </row>
    <row r="107" spans="4:4">
      <c r="D107" s="167"/>
    </row>
    <row r="108" spans="4:4">
      <c r="D108" s="167"/>
    </row>
    <row r="109" spans="4:4">
      <c r="D109" s="167"/>
    </row>
    <row r="110" spans="4:4">
      <c r="D110" s="167"/>
    </row>
    <row r="111" spans="4:4">
      <c r="D111" s="167"/>
    </row>
    <row r="112" spans="4:4">
      <c r="D112" s="167"/>
    </row>
    <row r="113" spans="4:4">
      <c r="D113" s="167"/>
    </row>
    <row r="114" spans="4:4">
      <c r="D114" s="167"/>
    </row>
    <row r="115" spans="4:4">
      <c r="D115" s="167"/>
    </row>
    <row r="116" spans="4:4">
      <c r="D116" s="167"/>
    </row>
    <row r="117" spans="4:4">
      <c r="D117" s="167"/>
    </row>
    <row r="118" spans="4:4">
      <c r="D118" s="167"/>
    </row>
    <row r="119" spans="4:4">
      <c r="D119" s="167"/>
    </row>
    <row r="120" spans="4:4">
      <c r="D120" s="167"/>
    </row>
    <row r="121" spans="4:4">
      <c r="D121" s="167"/>
    </row>
    <row r="122" spans="4:4">
      <c r="D122" s="167"/>
    </row>
    <row r="123" spans="4:4">
      <c r="D123" s="167"/>
    </row>
    <row r="124" spans="4:4">
      <c r="D124" s="167"/>
    </row>
    <row r="125" spans="4:4">
      <c r="D125" s="167"/>
    </row>
    <row r="126" spans="4:4">
      <c r="D126" s="167"/>
    </row>
    <row r="127" spans="4:4">
      <c r="D127" s="167"/>
    </row>
    <row r="128" spans="4:4">
      <c r="D128" s="167"/>
    </row>
    <row r="129" spans="4:4">
      <c r="D129" s="167"/>
    </row>
    <row r="130" spans="4:4">
      <c r="D130" s="167"/>
    </row>
    <row r="131" spans="4:4">
      <c r="D131" s="167"/>
    </row>
    <row r="132" spans="4:4">
      <c r="D132" s="167"/>
    </row>
    <row r="133" spans="4:4">
      <c r="D133" s="167"/>
    </row>
    <row r="134" spans="4:4">
      <c r="D134" s="167"/>
    </row>
    <row r="135" spans="4:4">
      <c r="D135" s="167"/>
    </row>
    <row r="136" spans="4:4">
      <c r="D136" s="167"/>
    </row>
    <row r="137" spans="4:4">
      <c r="D137" s="167"/>
    </row>
    <row r="138" spans="4:4">
      <c r="D138" s="167"/>
    </row>
    <row r="139" spans="4:4">
      <c r="D139" s="167"/>
    </row>
    <row r="140" spans="4:4">
      <c r="D140" s="167"/>
    </row>
    <row r="141" spans="4:4">
      <c r="D141" s="167"/>
    </row>
    <row r="142" spans="4:4">
      <c r="D142" s="167"/>
    </row>
    <row r="143" spans="4:4">
      <c r="D143" s="167"/>
    </row>
    <row r="144" spans="4:4">
      <c r="D144" s="167"/>
    </row>
    <row r="145" spans="4:4">
      <c r="D145" s="167"/>
    </row>
    <row r="146" spans="4:4">
      <c r="D146" s="167"/>
    </row>
    <row r="147" spans="4:4">
      <c r="D147" s="167"/>
    </row>
    <row r="148" spans="4:4">
      <c r="D148" s="167"/>
    </row>
    <row r="149" spans="4:4">
      <c r="D149" s="167"/>
    </row>
    <row r="150" spans="4:4">
      <c r="D150" s="167"/>
    </row>
    <row r="151" spans="4:4">
      <c r="D151" s="167"/>
    </row>
    <row r="152" spans="4:4">
      <c r="D152" s="167"/>
    </row>
    <row r="153" spans="4:4">
      <c r="D153" s="167"/>
    </row>
    <row r="154" spans="4:4">
      <c r="D154" s="167"/>
    </row>
    <row r="155" spans="4:4">
      <c r="D155" s="167"/>
    </row>
    <row r="156" spans="4:4">
      <c r="D156" s="167"/>
    </row>
    <row r="157" spans="4:4">
      <c r="D157" s="167"/>
    </row>
    <row r="158" spans="4:4">
      <c r="D158" s="167"/>
    </row>
    <row r="159" spans="4:4">
      <c r="D159" s="167"/>
    </row>
    <row r="160" spans="4:4">
      <c r="D160" s="167"/>
    </row>
    <row r="161" spans="4:4">
      <c r="D161" s="167"/>
    </row>
    <row r="162" spans="4:4">
      <c r="D162" s="167"/>
    </row>
    <row r="163" spans="4:4">
      <c r="D163" s="167"/>
    </row>
    <row r="164" spans="4:4">
      <c r="D164" s="167"/>
    </row>
    <row r="165" spans="4:4">
      <c r="D165" s="167"/>
    </row>
    <row r="166" spans="4:4">
      <c r="D166" s="167"/>
    </row>
    <row r="167" spans="4:4">
      <c r="D167" s="167"/>
    </row>
    <row r="168" spans="4:4">
      <c r="D168" s="167"/>
    </row>
    <row r="169" spans="4:4">
      <c r="D169" s="167"/>
    </row>
    <row r="170" spans="4:4">
      <c r="D170" s="167"/>
    </row>
    <row r="171" spans="4:4">
      <c r="D171" s="167"/>
    </row>
    <row r="172" spans="4:4">
      <c r="D172" s="167"/>
    </row>
    <row r="173" spans="4:4">
      <c r="D173" s="167"/>
    </row>
    <row r="174" spans="4:4">
      <c r="D174" s="167"/>
    </row>
    <row r="175" spans="4:4">
      <c r="D175" s="167"/>
    </row>
    <row r="176" spans="4:4">
      <c r="D176" s="167"/>
    </row>
    <row r="177" spans="4:4">
      <c r="D177" s="167"/>
    </row>
    <row r="178" spans="4:4">
      <c r="D178" s="167"/>
    </row>
    <row r="179" spans="4:4">
      <c r="D179" s="167"/>
    </row>
    <row r="180" spans="4:4">
      <c r="D180" s="167"/>
    </row>
    <row r="181" spans="4:4">
      <c r="D181" s="167"/>
    </row>
    <row r="182" spans="4:4">
      <c r="D182" s="167"/>
    </row>
    <row r="183" spans="4:4">
      <c r="D183" s="167"/>
    </row>
    <row r="184" spans="4:4">
      <c r="D184" s="167"/>
    </row>
    <row r="185" spans="4:4">
      <c r="D185" s="167"/>
    </row>
    <row r="186" spans="4:4">
      <c r="D186" s="167"/>
    </row>
    <row r="187" spans="4:4">
      <c r="D187" s="167"/>
    </row>
    <row r="188" spans="4:4">
      <c r="D188" s="167"/>
    </row>
    <row r="189" spans="4:4">
      <c r="D189" s="167"/>
    </row>
    <row r="190" spans="4:4">
      <c r="D190" s="167"/>
    </row>
    <row r="191" spans="4:4">
      <c r="D191" s="167"/>
    </row>
    <row r="192" spans="4:4">
      <c r="D192" s="167"/>
    </row>
    <row r="193" spans="4:4">
      <c r="D193" s="167"/>
    </row>
    <row r="194" spans="4:4">
      <c r="D194" s="167"/>
    </row>
    <row r="195" spans="4:4">
      <c r="D195" s="167"/>
    </row>
    <row r="196" spans="4:4">
      <c r="D196" s="167"/>
    </row>
    <row r="197" spans="4:4">
      <c r="D197" s="167"/>
    </row>
    <row r="198" spans="4:4">
      <c r="D198" s="167"/>
    </row>
    <row r="199" spans="4:4">
      <c r="D199" s="167"/>
    </row>
    <row r="200" spans="4:4">
      <c r="D200" s="167"/>
    </row>
    <row r="201" spans="4:4">
      <c r="D201" s="167"/>
    </row>
    <row r="202" spans="4:4">
      <c r="D202" s="167"/>
    </row>
    <row r="203" spans="4:4">
      <c r="D203" s="167"/>
    </row>
    <row r="204" spans="4:4">
      <c r="D204" s="167"/>
    </row>
    <row r="205" spans="4:4">
      <c r="D205" s="167"/>
    </row>
    <row r="206" spans="4:4">
      <c r="D206" s="167"/>
    </row>
    <row r="207" spans="4:4">
      <c r="D207" s="167"/>
    </row>
    <row r="208" spans="4:4">
      <c r="D208" s="167"/>
    </row>
    <row r="209" spans="4:4">
      <c r="D209" s="167"/>
    </row>
    <row r="210" spans="4:4">
      <c r="D210" s="167"/>
    </row>
    <row r="211" spans="4:4">
      <c r="D211" s="167"/>
    </row>
    <row r="212" spans="4:4">
      <c r="D212" s="167"/>
    </row>
    <row r="213" spans="4:4">
      <c r="D213" s="167"/>
    </row>
    <row r="214" spans="4:4">
      <c r="D214" s="167"/>
    </row>
    <row r="215" spans="4:4">
      <c r="D215" s="167"/>
    </row>
    <row r="216" spans="4:4">
      <c r="D216" s="167"/>
    </row>
    <row r="217" spans="4:4">
      <c r="D217" s="167"/>
    </row>
    <row r="218" spans="4:4">
      <c r="D218" s="167"/>
    </row>
    <row r="219" spans="4:4">
      <c r="D219" s="167"/>
    </row>
    <row r="220" spans="4:4">
      <c r="D220" s="167"/>
    </row>
    <row r="221" spans="4:4">
      <c r="D221" s="167"/>
    </row>
    <row r="222" spans="4:4">
      <c r="D222" s="167"/>
    </row>
    <row r="223" spans="4:4">
      <c r="D223" s="167"/>
    </row>
    <row r="224" spans="4:4">
      <c r="D224" s="167"/>
    </row>
    <row r="225" spans="4:4">
      <c r="D225" s="167"/>
    </row>
    <row r="226" spans="4:4">
      <c r="D226" s="167"/>
    </row>
    <row r="227" spans="4:4">
      <c r="D227" s="167"/>
    </row>
    <row r="228" spans="4:4">
      <c r="D228" s="167"/>
    </row>
  </sheetData>
  <conditionalFormatting sqref="J2">
    <cfRule type="cellIs" dxfId="84" priority="3" stopIfTrue="1" operator="equal">
      <formula>"x.x"</formula>
    </cfRule>
  </conditionalFormatting>
  <conditionalFormatting sqref="B10">
    <cfRule type="cellIs" dxfId="83" priority="2" stopIfTrue="1" operator="equal">
      <formula>"Title"</formula>
    </cfRule>
  </conditionalFormatting>
  <conditionalFormatting sqref="B9">
    <cfRule type="cellIs" dxfId="82"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35:E41">
      <formula1>"1, 2, 3"</formula1>
    </dataValidation>
    <dataValidation type="list" errorStyle="warning" allowBlank="1" showInputMessage="1" showErrorMessage="1" errorTitle="Factor" error="This factor is not included in the drop-down list. Is this the factor you want to use?" sqref="G35:G41">
      <formula1>$G$1:$G$11</formula1>
    </dataValidation>
    <dataValidation type="list" errorStyle="warning" allowBlank="1" showInputMessage="1" showErrorMessage="1" errorTitle="FERC ACCOUNT" error="This FERC Account is not included in the drop-down list. Is this the account you want to use?" sqref="D35:D41 D10:D25">
      <formula1>$D$1:$D$251</formula1>
    </dataValidation>
  </dataValidations>
  <pageMargins left="0.75" right="0.75" top="1.25" bottom="1" header="0.5" footer="0.25"/>
  <pageSetup scale="80" orientation="portrait" r:id="rId1"/>
  <headerFooter scaleWithDoc="0" alignWithMargins="0">
    <oddHeader>&amp;R&amp;"Times New Roman,Regular"PacifiCorp Docket UE-111190
Exhibit No. ___ (MDF-2)
Page &amp;P of &amp;N</oddHeader>
    <oddFooter>&amp;C&amp;P of &amp;N</oddFooter>
  </headerFooter>
  <ignoredErrors>
    <ignoredError sqref="I21"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3"/>
  <sheetViews>
    <sheetView tabSelected="1" workbookViewId="0">
      <selection activeCell="D9" sqref="D9"/>
    </sheetView>
  </sheetViews>
  <sheetFormatPr defaultColWidth="13.5703125" defaultRowHeight="15.75"/>
  <cols>
    <col min="1" max="1" width="4.140625" style="111" customWidth="1"/>
    <col min="2" max="2" width="9.7109375" style="111" customWidth="1"/>
    <col min="3" max="3" width="18.7109375" style="111" customWidth="1"/>
    <col min="4" max="4" width="12.85546875" style="111" customWidth="1"/>
    <col min="5" max="5" width="9.7109375" style="111" customWidth="1"/>
    <col min="6" max="6" width="13.5703125" style="111"/>
    <col min="7" max="7" width="11" style="111" customWidth="1"/>
    <col min="8" max="8" width="11.7109375" style="111" customWidth="1"/>
    <col min="9" max="9" width="15.140625" style="111" customWidth="1"/>
    <col min="10" max="10" width="7.28515625" style="111" customWidth="1"/>
    <col min="11" max="16384" width="13.5703125" style="111"/>
  </cols>
  <sheetData>
    <row r="1" spans="2:28">
      <c r="B1" s="370" t="s">
        <v>131</v>
      </c>
      <c r="D1" s="369"/>
      <c r="E1" s="369"/>
      <c r="F1" s="369"/>
      <c r="G1" s="369"/>
      <c r="H1" s="369"/>
      <c r="I1" s="369"/>
      <c r="J1" s="871"/>
      <c r="K1" s="369"/>
      <c r="L1" s="369"/>
      <c r="M1" s="369"/>
      <c r="N1" s="369"/>
      <c r="O1" s="534"/>
      <c r="P1" s="534"/>
      <c r="Q1" s="534"/>
      <c r="R1" s="534"/>
      <c r="S1" s="534"/>
      <c r="T1" s="534"/>
      <c r="U1" s="534"/>
      <c r="V1" s="746"/>
      <c r="W1" s="342"/>
      <c r="X1" s="747"/>
      <c r="Z1" s="748"/>
    </row>
    <row r="2" spans="2:28">
      <c r="B2" s="370" t="s">
        <v>836</v>
      </c>
      <c r="D2" s="369"/>
      <c r="E2" s="369"/>
      <c r="F2" s="369"/>
      <c r="G2" s="369"/>
      <c r="H2" s="369"/>
      <c r="I2" s="369"/>
      <c r="J2" s="871"/>
      <c r="K2" s="572"/>
      <c r="L2" s="572"/>
      <c r="M2" s="572"/>
      <c r="N2" s="572"/>
      <c r="O2" s="534"/>
      <c r="P2" s="534"/>
      <c r="Q2" s="534"/>
      <c r="R2" s="534"/>
      <c r="S2" s="534"/>
      <c r="T2" s="534"/>
      <c r="U2" s="534"/>
      <c r="V2" s="534"/>
      <c r="W2" s="342"/>
      <c r="X2" s="747"/>
      <c r="Z2" s="748"/>
    </row>
    <row r="3" spans="2:28">
      <c r="B3" s="370" t="s">
        <v>411</v>
      </c>
      <c r="D3" s="369"/>
      <c r="E3" s="369"/>
      <c r="F3" s="369"/>
      <c r="G3" s="369"/>
      <c r="H3" s="369"/>
      <c r="I3" s="369"/>
      <c r="J3" s="871"/>
      <c r="K3" s="572"/>
      <c r="L3" s="572"/>
      <c r="M3" s="572"/>
      <c r="N3" s="572"/>
      <c r="O3" s="534"/>
      <c r="P3" s="534"/>
      <c r="Q3" s="534"/>
      <c r="R3" s="534"/>
      <c r="S3" s="534"/>
      <c r="T3" s="534"/>
      <c r="U3" s="534"/>
      <c r="V3" s="534"/>
      <c r="W3" s="342"/>
      <c r="X3" s="747"/>
      <c r="Z3" s="748"/>
    </row>
    <row r="4" spans="2:28">
      <c r="B4" s="370" t="s">
        <v>1056</v>
      </c>
      <c r="D4" s="369"/>
      <c r="E4" s="369"/>
      <c r="F4" s="369"/>
      <c r="G4" s="369"/>
      <c r="H4" s="369"/>
      <c r="I4" s="369"/>
      <c r="J4" s="871"/>
      <c r="K4" s="572"/>
      <c r="L4" s="572"/>
      <c r="M4" s="572"/>
      <c r="N4" s="572"/>
      <c r="O4" s="534"/>
      <c r="P4" s="534"/>
      <c r="Q4" s="534"/>
      <c r="R4" s="534"/>
      <c r="S4" s="534"/>
      <c r="T4" s="534"/>
      <c r="U4" s="534"/>
      <c r="V4" s="534"/>
      <c r="W4" s="342"/>
      <c r="X4" s="747"/>
      <c r="Z4" s="748"/>
    </row>
    <row r="5" spans="2:28">
      <c r="D5" s="369"/>
      <c r="E5" s="369"/>
      <c r="F5" s="369"/>
      <c r="G5" s="369"/>
      <c r="H5" s="369"/>
      <c r="I5" s="369"/>
      <c r="J5" s="871"/>
      <c r="K5" s="572"/>
      <c r="L5" s="572"/>
      <c r="M5" s="572"/>
      <c r="N5" s="572"/>
      <c r="O5" s="534"/>
      <c r="P5" s="534"/>
      <c r="Q5" s="534"/>
      <c r="R5" s="534"/>
      <c r="S5" s="534"/>
      <c r="T5" s="534"/>
      <c r="U5" s="534"/>
      <c r="V5" s="534"/>
      <c r="W5" s="342"/>
      <c r="X5" s="747"/>
      <c r="Z5" s="748"/>
    </row>
    <row r="6" spans="2:28">
      <c r="D6" s="369"/>
      <c r="E6" s="369"/>
      <c r="F6" s="369" t="s">
        <v>249</v>
      </c>
      <c r="G6" s="369"/>
      <c r="H6" s="369"/>
      <c r="I6" s="369" t="s">
        <v>250</v>
      </c>
      <c r="J6" s="871"/>
      <c r="K6" s="369"/>
      <c r="L6" s="369"/>
      <c r="M6" s="369"/>
      <c r="N6" s="369"/>
      <c r="O6" s="527"/>
      <c r="P6" s="751"/>
      <c r="Q6" s="527"/>
      <c r="R6" s="744"/>
      <c r="S6" s="534"/>
      <c r="T6" s="534"/>
      <c r="U6" s="534"/>
      <c r="V6" s="534"/>
      <c r="W6" s="341"/>
      <c r="X6" s="747"/>
      <c r="Z6" s="748"/>
    </row>
    <row r="7" spans="2:28">
      <c r="D7" s="581" t="s">
        <v>251</v>
      </c>
      <c r="E7" s="581" t="s">
        <v>252</v>
      </c>
      <c r="F7" s="581" t="s">
        <v>253</v>
      </c>
      <c r="G7" s="581" t="s">
        <v>254</v>
      </c>
      <c r="H7" s="581" t="s">
        <v>255</v>
      </c>
      <c r="I7" s="581" t="s">
        <v>256</v>
      </c>
      <c r="J7" s="872" t="s">
        <v>257</v>
      </c>
      <c r="K7" s="369"/>
      <c r="L7" s="369"/>
      <c r="M7" s="369"/>
      <c r="N7" s="369"/>
      <c r="O7" s="527"/>
      <c r="P7" s="527"/>
      <c r="Q7" s="527"/>
      <c r="R7" s="409"/>
      <c r="S7" s="527"/>
      <c r="T7" s="527"/>
      <c r="U7" s="527"/>
      <c r="V7" s="527"/>
      <c r="W7" s="753"/>
      <c r="X7" s="747"/>
      <c r="Z7" s="748"/>
    </row>
    <row r="8" spans="2:28">
      <c r="B8" s="615" t="s">
        <v>258</v>
      </c>
      <c r="C8" s="342"/>
      <c r="D8" s="341"/>
      <c r="E8" s="341"/>
      <c r="F8" s="341"/>
      <c r="G8" s="341"/>
      <c r="H8" s="341"/>
      <c r="I8" s="398"/>
      <c r="J8" s="871"/>
      <c r="K8" s="760"/>
      <c r="L8" s="760"/>
      <c r="M8" s="760"/>
      <c r="N8" s="760"/>
      <c r="O8" s="762"/>
      <c r="P8" s="762"/>
      <c r="Q8" s="762"/>
      <c r="R8" s="762"/>
      <c r="S8" s="762"/>
      <c r="T8" s="762"/>
      <c r="U8" s="762"/>
      <c r="V8" s="762"/>
      <c r="W8" s="763"/>
      <c r="X8" s="720"/>
      <c r="Z8" s="748"/>
      <c r="AA8" s="519"/>
      <c r="AB8" s="519"/>
    </row>
    <row r="9" spans="2:28">
      <c r="B9" s="404"/>
      <c r="C9" s="342"/>
      <c r="D9" s="341"/>
      <c r="E9" s="341"/>
      <c r="F9" s="401"/>
      <c r="G9" s="341"/>
      <c r="H9" s="873"/>
      <c r="I9" s="617"/>
      <c r="J9" s="871"/>
      <c r="K9" s="874"/>
      <c r="L9" s="341"/>
      <c r="M9" s="874"/>
      <c r="N9" s="770"/>
      <c r="O9" s="780"/>
      <c r="P9" s="780"/>
      <c r="Q9" s="780"/>
      <c r="R9" s="780"/>
      <c r="S9" s="780"/>
      <c r="T9" s="780"/>
      <c r="U9" s="780"/>
      <c r="V9" s="780"/>
      <c r="W9" s="763"/>
      <c r="X9" s="720"/>
      <c r="Z9" s="748"/>
      <c r="AA9" s="519"/>
      <c r="AB9" s="519"/>
    </row>
    <row r="10" spans="2:28">
      <c r="B10" s="404" t="s">
        <v>259</v>
      </c>
      <c r="C10" s="342"/>
      <c r="D10" s="341">
        <v>440</v>
      </c>
      <c r="E10" s="341" t="s">
        <v>660</v>
      </c>
      <c r="F10" s="729">
        <v>14695068</v>
      </c>
      <c r="G10" s="341" t="s">
        <v>261</v>
      </c>
      <c r="H10" s="873" t="s">
        <v>262</v>
      </c>
      <c r="I10" s="617">
        <f>F10</f>
        <v>14695068</v>
      </c>
      <c r="J10" s="871" t="s">
        <v>263</v>
      </c>
      <c r="K10" s="874"/>
      <c r="L10" s="341"/>
      <c r="M10" s="874"/>
      <c r="N10" s="770"/>
      <c r="O10" s="780"/>
      <c r="P10" s="780"/>
      <c r="Q10" s="780"/>
      <c r="R10" s="780"/>
      <c r="S10" s="780"/>
      <c r="T10" s="780"/>
      <c r="U10" s="780"/>
      <c r="V10" s="780"/>
      <c r="W10" s="763"/>
      <c r="X10" s="720"/>
      <c r="Z10" s="748"/>
      <c r="AA10" s="519"/>
      <c r="AB10" s="519"/>
    </row>
    <row r="11" spans="2:28">
      <c r="B11" s="404" t="s">
        <v>264</v>
      </c>
      <c r="C11" s="342"/>
      <c r="D11" s="341">
        <v>442</v>
      </c>
      <c r="E11" s="341" t="s">
        <v>660</v>
      </c>
      <c r="F11" s="729">
        <v>11704038</v>
      </c>
      <c r="G11" s="341" t="s">
        <v>261</v>
      </c>
      <c r="H11" s="873" t="s">
        <v>262</v>
      </c>
      <c r="I11" s="617">
        <f t="shared" ref="I11:I13" si="0">F11</f>
        <v>11704038</v>
      </c>
      <c r="J11" s="871" t="s">
        <v>263</v>
      </c>
      <c r="K11" s="844"/>
      <c r="L11" s="340"/>
      <c r="M11" s="844"/>
      <c r="N11" s="759"/>
      <c r="O11" s="875"/>
      <c r="P11" s="780"/>
      <c r="Q11" s="780"/>
      <c r="R11" s="780"/>
      <c r="S11" s="780"/>
      <c r="T11" s="780"/>
      <c r="U11" s="780"/>
      <c r="V11" s="780"/>
      <c r="W11" s="763"/>
      <c r="X11" s="720"/>
      <c r="Z11" s="748"/>
      <c r="AA11" s="519"/>
      <c r="AB11" s="519"/>
    </row>
    <row r="12" spans="2:28" ht="18">
      <c r="B12" s="404" t="s">
        <v>785</v>
      </c>
      <c r="C12" s="342"/>
      <c r="D12" s="341">
        <v>442</v>
      </c>
      <c r="E12" s="341" t="s">
        <v>660</v>
      </c>
      <c r="F12" s="729">
        <v>6719673</v>
      </c>
      <c r="G12" s="341" t="s">
        <v>261</v>
      </c>
      <c r="H12" s="873" t="s">
        <v>262</v>
      </c>
      <c r="I12" s="617">
        <f t="shared" si="0"/>
        <v>6719673</v>
      </c>
      <c r="J12" s="871" t="s">
        <v>263</v>
      </c>
      <c r="K12" s="844"/>
      <c r="L12" s="340"/>
      <c r="M12" s="844"/>
      <c r="N12" s="759"/>
      <c r="O12" s="875"/>
      <c r="P12" s="780"/>
      <c r="Q12" s="780"/>
      <c r="R12" s="780"/>
      <c r="S12" s="780"/>
      <c r="T12" s="780"/>
      <c r="U12" s="780"/>
      <c r="V12" s="780"/>
      <c r="W12" s="763"/>
      <c r="X12" s="720"/>
      <c r="Z12" s="748"/>
      <c r="AA12" s="519"/>
      <c r="AB12" s="519"/>
    </row>
    <row r="13" spans="2:28">
      <c r="B13" s="404" t="s">
        <v>465</v>
      </c>
      <c r="C13" s="342"/>
      <c r="D13" s="341">
        <v>444</v>
      </c>
      <c r="E13" s="341" t="s">
        <v>660</v>
      </c>
      <c r="F13" s="729">
        <v>64700</v>
      </c>
      <c r="G13" s="341" t="s">
        <v>261</v>
      </c>
      <c r="H13" s="873" t="s">
        <v>262</v>
      </c>
      <c r="I13" s="617">
        <f t="shared" si="0"/>
        <v>64700</v>
      </c>
      <c r="J13" s="871" t="s">
        <v>263</v>
      </c>
      <c r="K13" s="876"/>
      <c r="L13" s="340"/>
      <c r="M13" s="876"/>
      <c r="N13" s="759"/>
      <c r="O13" s="875"/>
      <c r="P13" s="780"/>
      <c r="Q13" s="780"/>
      <c r="R13" s="780"/>
      <c r="S13" s="780"/>
      <c r="T13" s="780"/>
      <c r="U13" s="780"/>
      <c r="V13" s="780"/>
      <c r="W13" s="763"/>
      <c r="X13" s="720"/>
      <c r="Z13" s="748"/>
      <c r="AA13" s="519"/>
      <c r="AB13" s="519"/>
    </row>
    <row r="14" spans="2:28" ht="16.5" thickBot="1">
      <c r="B14" s="404" t="s">
        <v>466</v>
      </c>
      <c r="C14" s="342"/>
      <c r="D14" s="341"/>
      <c r="E14" s="341"/>
      <c r="F14" s="639">
        <f>SUM(F10:F13)</f>
        <v>33183479</v>
      </c>
      <c r="G14" s="341"/>
      <c r="H14" s="873"/>
      <c r="I14" s="639">
        <f>SUM(I10:I13)</f>
        <v>33183479</v>
      </c>
      <c r="J14" s="871"/>
      <c r="K14" s="874"/>
      <c r="L14" s="340"/>
      <c r="M14" s="874"/>
      <c r="N14" s="759"/>
      <c r="O14" s="875"/>
      <c r="P14" s="780"/>
      <c r="Q14" s="780"/>
      <c r="R14" s="780"/>
      <c r="S14" s="877"/>
      <c r="T14" s="761"/>
      <c r="U14" s="780"/>
      <c r="V14" s="877"/>
      <c r="W14" s="763"/>
      <c r="X14" s="720"/>
      <c r="Z14" s="748"/>
      <c r="AA14" s="519"/>
      <c r="AB14" s="519"/>
    </row>
    <row r="15" spans="2:28" ht="16.5" thickTop="1">
      <c r="B15" s="626"/>
      <c r="C15" s="342"/>
      <c r="D15" s="341"/>
      <c r="E15" s="341"/>
      <c r="F15" s="401"/>
      <c r="G15" s="341"/>
      <c r="H15" s="873"/>
      <c r="I15" s="617"/>
      <c r="J15" s="871"/>
      <c r="K15" s="874"/>
      <c r="L15" s="759"/>
      <c r="M15" s="874"/>
      <c r="N15" s="759"/>
      <c r="O15" s="875"/>
      <c r="P15" s="780"/>
      <c r="Q15" s="875"/>
      <c r="R15" s="780"/>
      <c r="S15" s="877"/>
      <c r="T15" s="761"/>
      <c r="U15" s="780"/>
      <c r="V15" s="877"/>
      <c r="W15" s="763"/>
      <c r="X15" s="720"/>
      <c r="Z15" s="748"/>
      <c r="AA15" s="519"/>
      <c r="AB15" s="519"/>
    </row>
    <row r="16" spans="2:28">
      <c r="B16" s="626"/>
      <c r="C16" s="342"/>
      <c r="D16" s="341"/>
      <c r="E16" s="341"/>
      <c r="G16" s="341"/>
      <c r="H16" s="873"/>
      <c r="I16" s="617"/>
      <c r="J16" s="871"/>
      <c r="K16" s="878"/>
      <c r="L16" s="759"/>
      <c r="M16" s="878"/>
      <c r="N16" s="759"/>
      <c r="O16" s="875"/>
      <c r="P16" s="780"/>
      <c r="Q16" s="875"/>
      <c r="R16" s="780"/>
      <c r="S16" s="780"/>
      <c r="T16" s="761"/>
      <c r="U16" s="780"/>
      <c r="V16" s="877"/>
      <c r="W16" s="763"/>
      <c r="X16" s="720"/>
      <c r="Z16" s="748"/>
      <c r="AA16" s="519"/>
      <c r="AB16" s="519"/>
    </row>
    <row r="17" spans="1:28" ht="18">
      <c r="B17" s="879" t="s">
        <v>786</v>
      </c>
      <c r="C17" s="342"/>
      <c r="D17" s="341"/>
      <c r="E17" s="341"/>
      <c r="F17" s="401"/>
      <c r="G17" s="341"/>
      <c r="H17" s="873"/>
      <c r="I17" s="617"/>
      <c r="J17" s="871"/>
      <c r="K17" s="874"/>
      <c r="L17" s="759"/>
      <c r="M17" s="874"/>
      <c r="N17" s="759"/>
      <c r="O17" s="875"/>
      <c r="P17" s="780"/>
      <c r="Q17" s="780"/>
      <c r="R17" s="780"/>
      <c r="S17" s="780"/>
      <c r="T17" s="780"/>
      <c r="U17" s="780"/>
      <c r="V17" s="780"/>
      <c r="W17" s="763"/>
      <c r="X17" s="720"/>
      <c r="Z17" s="748"/>
      <c r="AA17" s="519"/>
      <c r="AB17" s="519"/>
    </row>
    <row r="18" spans="1:28">
      <c r="B18" s="342"/>
      <c r="C18" s="342"/>
      <c r="D18" s="341"/>
      <c r="E18" s="341"/>
      <c r="F18" s="401"/>
      <c r="G18" s="341"/>
      <c r="H18" s="873"/>
      <c r="I18" s="617"/>
      <c r="J18" s="871"/>
      <c r="K18" s="874"/>
      <c r="L18" s="759"/>
      <c r="M18" s="874"/>
      <c r="N18" s="759"/>
      <c r="O18" s="761"/>
      <c r="P18" s="780"/>
      <c r="Q18" s="780"/>
      <c r="R18" s="761"/>
      <c r="S18" s="761"/>
      <c r="T18" s="761"/>
      <c r="U18" s="761"/>
      <c r="V18" s="761"/>
      <c r="W18" s="763"/>
      <c r="X18" s="720"/>
      <c r="Z18" s="748"/>
      <c r="AA18" s="519"/>
      <c r="AB18" s="519"/>
    </row>
    <row r="19" spans="1:28">
      <c r="B19" s="593" t="s">
        <v>834</v>
      </c>
      <c r="C19" s="342"/>
      <c r="D19" s="341"/>
      <c r="E19" s="341"/>
      <c r="F19" s="341"/>
      <c r="G19" s="341"/>
      <c r="H19" s="341"/>
      <c r="I19" s="341"/>
      <c r="J19" s="871"/>
      <c r="K19" s="874"/>
      <c r="L19" s="759"/>
      <c r="M19" s="874"/>
      <c r="N19" s="759"/>
      <c r="O19" s="761"/>
      <c r="P19" s="761"/>
      <c r="Q19" s="780"/>
      <c r="R19" s="482"/>
      <c r="S19" s="482"/>
      <c r="T19" s="482"/>
      <c r="U19" s="761"/>
      <c r="V19" s="761"/>
      <c r="W19" s="763"/>
      <c r="X19" s="720"/>
      <c r="Z19" s="748"/>
      <c r="AA19" s="519"/>
      <c r="AB19" s="519"/>
    </row>
    <row r="20" spans="1:28">
      <c r="A20" s="342"/>
      <c r="B20" s="342"/>
      <c r="C20" s="342"/>
      <c r="D20" s="341"/>
      <c r="E20" s="341"/>
      <c r="F20" s="341"/>
      <c r="G20" s="341"/>
      <c r="H20" s="341"/>
      <c r="I20" s="341"/>
      <c r="J20" s="887"/>
      <c r="K20" s="759"/>
      <c r="L20" s="759"/>
      <c r="M20" s="759"/>
      <c r="N20" s="759"/>
      <c r="O20" s="880"/>
      <c r="P20" s="761"/>
      <c r="Q20" s="780"/>
      <c r="R20" s="761"/>
      <c r="S20" s="761"/>
      <c r="T20" s="761"/>
      <c r="U20" s="761"/>
      <c r="V20" s="761"/>
      <c r="W20" s="763"/>
      <c r="X20" s="720"/>
      <c r="Z20" s="748"/>
      <c r="AA20" s="519"/>
      <c r="AB20" s="519"/>
    </row>
    <row r="21" spans="1:28">
      <c r="A21" s="342"/>
      <c r="B21" s="1205"/>
      <c r="C21" s="376"/>
      <c r="D21" s="377"/>
      <c r="E21" s="377"/>
      <c r="F21" s="377"/>
      <c r="G21" s="377"/>
      <c r="H21" s="377"/>
      <c r="I21" s="733"/>
      <c r="J21" s="887"/>
      <c r="K21" s="759"/>
      <c r="L21" s="759"/>
      <c r="M21" s="759"/>
      <c r="N21" s="759"/>
      <c r="O21" s="881"/>
      <c r="P21" s="882"/>
      <c r="Q21" s="883"/>
      <c r="R21" s="884"/>
      <c r="S21" s="885"/>
      <c r="T21" s="780"/>
      <c r="U21" s="761"/>
      <c r="V21" s="761"/>
      <c r="W21" s="763"/>
      <c r="X21" s="720"/>
      <c r="Z21" s="748"/>
      <c r="AA21" s="519"/>
      <c r="AB21" s="519"/>
    </row>
    <row r="22" spans="1:28">
      <c r="A22" s="342"/>
      <c r="B22" s="621"/>
      <c r="C22" s="342"/>
      <c r="D22" s="341"/>
      <c r="E22" s="341"/>
      <c r="F22" s="341"/>
      <c r="G22" s="341"/>
      <c r="H22" s="341"/>
      <c r="I22" s="735"/>
      <c r="J22" s="887"/>
      <c r="K22" s="759"/>
      <c r="L22" s="759"/>
      <c r="M22" s="759"/>
      <c r="N22" s="759"/>
      <c r="O22" s="780"/>
      <c r="P22" s="780"/>
      <c r="Q22" s="780"/>
      <c r="R22" s="780"/>
      <c r="S22" s="780"/>
      <c r="T22" s="780"/>
      <c r="U22" s="780"/>
      <c r="V22" s="780"/>
      <c r="W22" s="763"/>
      <c r="X22" s="720"/>
      <c r="Z22" s="748"/>
      <c r="AA22" s="519"/>
      <c r="AB22" s="519"/>
    </row>
    <row r="23" spans="1:28">
      <c r="A23" s="342"/>
      <c r="B23" s="621"/>
      <c r="C23" s="342"/>
      <c r="D23" s="341"/>
      <c r="E23" s="341"/>
      <c r="F23" s="341"/>
      <c r="G23" s="341"/>
      <c r="H23" s="341"/>
      <c r="I23" s="735"/>
      <c r="J23" s="887"/>
      <c r="K23" s="759"/>
      <c r="L23" s="759"/>
      <c r="M23" s="759"/>
      <c r="N23" s="759"/>
      <c r="O23" s="875"/>
      <c r="P23" s="780"/>
      <c r="Q23" s="875"/>
      <c r="R23" s="780"/>
      <c r="S23" s="780"/>
      <c r="T23" s="780"/>
      <c r="U23" s="780"/>
      <c r="V23" s="780"/>
      <c r="W23" s="763"/>
      <c r="X23" s="720"/>
      <c r="Z23" s="748"/>
      <c r="AA23" s="519"/>
      <c r="AB23" s="519"/>
    </row>
    <row r="24" spans="1:28">
      <c r="A24" s="342"/>
      <c r="B24" s="621"/>
      <c r="C24" s="342"/>
      <c r="D24" s="341"/>
      <c r="E24" s="341"/>
      <c r="F24" s="341"/>
      <c r="G24" s="341"/>
      <c r="H24" s="341"/>
      <c r="I24" s="735"/>
      <c r="J24" s="887"/>
      <c r="K24" s="759"/>
      <c r="L24" s="759"/>
      <c r="M24" s="759"/>
      <c r="N24" s="759"/>
      <c r="O24" s="875"/>
      <c r="P24" s="780"/>
      <c r="Q24" s="875"/>
      <c r="R24" s="761"/>
      <c r="S24" s="482"/>
      <c r="T24" s="886"/>
      <c r="U24" s="761"/>
      <c r="V24" s="761"/>
      <c r="W24" s="763"/>
      <c r="X24" s="720"/>
      <c r="Z24" s="748"/>
      <c r="AA24" s="519"/>
      <c r="AB24" s="519"/>
    </row>
    <row r="25" spans="1:28">
      <c r="A25" s="342"/>
      <c r="B25" s="623"/>
      <c r="C25" s="382"/>
      <c r="D25" s="383"/>
      <c r="E25" s="383"/>
      <c r="F25" s="1206"/>
      <c r="G25" s="383"/>
      <c r="H25" s="383"/>
      <c r="I25" s="738"/>
      <c r="J25" s="887"/>
      <c r="K25" s="759"/>
      <c r="L25" s="759"/>
      <c r="M25" s="759"/>
      <c r="N25" s="759"/>
      <c r="O25" s="875"/>
      <c r="P25" s="780"/>
      <c r="Q25" s="875"/>
      <c r="R25" s="780"/>
      <c r="S25" s="780"/>
      <c r="T25" s="780"/>
      <c r="U25" s="780"/>
      <c r="V25" s="780"/>
      <c r="W25" s="763"/>
      <c r="X25" s="720"/>
      <c r="Z25" s="748"/>
      <c r="AA25" s="519"/>
      <c r="AB25" s="519"/>
    </row>
    <row r="26" spans="1:28">
      <c r="A26" s="342"/>
      <c r="B26" s="626"/>
      <c r="C26" s="342"/>
      <c r="D26" s="341"/>
      <c r="E26" s="341"/>
      <c r="F26" s="341"/>
      <c r="G26" s="341"/>
      <c r="H26" s="341"/>
      <c r="I26" s="341"/>
      <c r="J26" s="887"/>
      <c r="K26" s="759"/>
      <c r="L26" s="759"/>
      <c r="M26" s="759"/>
      <c r="N26" s="759"/>
      <c r="O26" s="875"/>
      <c r="P26" s="780"/>
      <c r="Q26" s="875"/>
      <c r="R26" s="761"/>
      <c r="S26" s="761"/>
      <c r="T26" s="761"/>
      <c r="U26" s="761"/>
      <c r="V26" s="761"/>
      <c r="W26" s="763"/>
      <c r="X26" s="720"/>
      <c r="Z26" s="748"/>
      <c r="AA26" s="519"/>
      <c r="AB26" s="519"/>
    </row>
    <row r="27" spans="1:28">
      <c r="A27" s="342"/>
      <c r="B27" s="626"/>
      <c r="C27" s="342"/>
      <c r="D27" s="341"/>
      <c r="E27" s="341"/>
      <c r="F27" s="341"/>
      <c r="G27" s="341"/>
      <c r="H27" s="341"/>
      <c r="I27" s="341"/>
      <c r="J27" s="341"/>
      <c r="K27" s="759"/>
      <c r="L27" s="759"/>
      <c r="M27" s="759"/>
      <c r="N27" s="759"/>
      <c r="O27" s="761"/>
      <c r="P27" s="761"/>
      <c r="Q27" s="761"/>
      <c r="R27" s="761"/>
      <c r="S27" s="482"/>
      <c r="T27" s="780"/>
      <c r="U27" s="761"/>
      <c r="V27" s="761"/>
      <c r="W27" s="763"/>
      <c r="X27" s="720"/>
      <c r="Z27" s="748"/>
      <c r="AA27" s="519"/>
      <c r="AB27" s="519"/>
    </row>
    <row r="28" spans="1:28">
      <c r="A28" s="342"/>
      <c r="B28" s="342"/>
      <c r="C28" s="342"/>
      <c r="D28" s="341"/>
      <c r="E28" s="341"/>
      <c r="F28" s="341"/>
      <c r="G28" s="341"/>
      <c r="H28" s="341"/>
      <c r="I28" s="341"/>
      <c r="J28" s="887"/>
      <c r="K28" s="759"/>
      <c r="L28" s="759"/>
      <c r="M28" s="759"/>
      <c r="N28" s="759"/>
      <c r="O28" s="761"/>
      <c r="P28" s="761"/>
      <c r="Q28" s="761"/>
      <c r="R28" s="761"/>
      <c r="S28" s="482"/>
      <c r="T28" s="780"/>
      <c r="U28" s="761"/>
      <c r="V28" s="761"/>
      <c r="W28" s="763"/>
      <c r="X28" s="720"/>
      <c r="Z28" s="748"/>
      <c r="AA28" s="519"/>
      <c r="AB28" s="519"/>
    </row>
    <row r="29" spans="1:28">
      <c r="J29" s="887"/>
      <c r="K29" s="759"/>
      <c r="L29" s="759"/>
      <c r="M29" s="759"/>
      <c r="N29" s="759"/>
      <c r="O29" s="880"/>
      <c r="P29" s="761"/>
      <c r="Q29" s="761"/>
      <c r="R29" s="761"/>
      <c r="S29" s="761"/>
      <c r="T29" s="780"/>
      <c r="U29" s="761"/>
      <c r="V29" s="761"/>
      <c r="W29" s="763"/>
      <c r="X29" s="720"/>
      <c r="Z29" s="748"/>
      <c r="AA29" s="519"/>
      <c r="AB29" s="519"/>
    </row>
    <row r="30" spans="1:28">
      <c r="B30" s="893"/>
      <c r="C30" s="755"/>
      <c r="D30" s="759"/>
      <c r="E30" s="759"/>
      <c r="F30" s="894"/>
      <c r="G30" s="799"/>
      <c r="H30" s="799"/>
      <c r="I30" s="798"/>
      <c r="J30" s="887"/>
      <c r="K30" s="759"/>
      <c r="L30" s="759"/>
      <c r="M30" s="759"/>
      <c r="N30" s="759"/>
      <c r="O30" s="761"/>
      <c r="P30" s="761"/>
      <c r="Q30" s="761"/>
      <c r="R30" s="761"/>
      <c r="S30" s="482"/>
      <c r="T30" s="780"/>
      <c r="U30" s="761"/>
      <c r="V30" s="761"/>
      <c r="W30" s="763"/>
      <c r="X30" s="720"/>
      <c r="Z30" s="748"/>
      <c r="AA30" s="519"/>
      <c r="AB30" s="519"/>
    </row>
    <row r="31" spans="1:28">
      <c r="J31" s="887"/>
      <c r="K31" s="759"/>
      <c r="L31" s="759"/>
      <c r="M31" s="759"/>
      <c r="N31" s="759"/>
      <c r="O31" s="880"/>
      <c r="P31" s="761"/>
      <c r="Q31" s="761"/>
      <c r="R31" s="761"/>
      <c r="S31" s="482"/>
      <c r="T31" s="780"/>
      <c r="U31" s="761"/>
      <c r="V31" s="761"/>
      <c r="W31" s="763"/>
      <c r="X31" s="720"/>
      <c r="Z31" s="748"/>
      <c r="AA31" s="519"/>
      <c r="AB31" s="519"/>
    </row>
    <row r="32" spans="1:28">
      <c r="J32" s="887"/>
      <c r="K32" s="760"/>
      <c r="L32" s="760"/>
      <c r="M32" s="760"/>
      <c r="N32" s="760"/>
      <c r="O32" s="761"/>
      <c r="P32" s="761"/>
      <c r="Q32" s="889"/>
      <c r="R32" s="889"/>
      <c r="S32" s="482"/>
      <c r="T32" s="780"/>
      <c r="U32" s="762"/>
      <c r="V32" s="762"/>
      <c r="W32" s="763"/>
      <c r="X32" s="720"/>
      <c r="Z32" s="748"/>
      <c r="AA32" s="519"/>
      <c r="AB32" s="519"/>
    </row>
    <row r="33" spans="2:28">
      <c r="J33" s="887"/>
      <c r="K33" s="760"/>
      <c r="L33" s="760"/>
      <c r="M33" s="760"/>
      <c r="N33" s="760"/>
      <c r="O33" s="880"/>
      <c r="P33" s="761"/>
      <c r="Q33" s="761"/>
      <c r="R33" s="761"/>
      <c r="S33" s="761"/>
      <c r="T33" s="780"/>
      <c r="U33" s="762"/>
      <c r="V33" s="762"/>
      <c r="W33" s="763"/>
      <c r="X33" s="720"/>
      <c r="Z33" s="748"/>
      <c r="AA33" s="519"/>
      <c r="AB33" s="519"/>
    </row>
    <row r="34" spans="2:28">
      <c r="J34" s="887"/>
      <c r="K34" s="760"/>
      <c r="L34" s="760"/>
      <c r="M34" s="760"/>
      <c r="N34" s="760"/>
      <c r="O34" s="890"/>
      <c r="P34" s="761"/>
      <c r="Q34" s="761"/>
      <c r="R34" s="761"/>
      <c r="S34" s="482"/>
      <c r="T34" s="780"/>
      <c r="U34" s="762"/>
      <c r="V34" s="762"/>
      <c r="W34" s="763"/>
      <c r="X34" s="720"/>
      <c r="Z34" s="748"/>
      <c r="AA34" s="519"/>
      <c r="AB34" s="519"/>
    </row>
    <row r="35" spans="2:28">
      <c r="J35" s="341"/>
      <c r="K35" s="760"/>
      <c r="L35" s="760"/>
      <c r="M35" s="760"/>
      <c r="N35" s="760"/>
      <c r="O35" s="891"/>
      <c r="P35" s="761"/>
      <c r="Q35" s="761"/>
      <c r="R35" s="761"/>
      <c r="S35" s="761"/>
      <c r="T35" s="761"/>
      <c r="U35" s="762"/>
      <c r="V35" s="762"/>
      <c r="W35" s="763"/>
      <c r="X35" s="720"/>
      <c r="Z35" s="748"/>
      <c r="AA35" s="519"/>
      <c r="AB35" s="519"/>
    </row>
    <row r="36" spans="2:28">
      <c r="K36" s="760"/>
      <c r="L36" s="760"/>
      <c r="M36" s="760"/>
      <c r="N36" s="760"/>
      <c r="O36" s="892"/>
      <c r="P36" s="762"/>
      <c r="Q36" s="762"/>
      <c r="R36" s="762"/>
      <c r="S36" s="762"/>
      <c r="T36" s="762"/>
      <c r="U36" s="762"/>
      <c r="V36" s="762"/>
      <c r="W36" s="763"/>
      <c r="X36" s="720"/>
      <c r="Z36" s="748"/>
      <c r="AA36" s="519"/>
      <c r="AB36" s="519"/>
    </row>
    <row r="37" spans="2:28" ht="17.25">
      <c r="J37" s="2113"/>
      <c r="K37" s="760"/>
      <c r="L37" s="760"/>
      <c r="M37" s="760"/>
      <c r="N37" s="760"/>
      <c r="O37" s="761"/>
      <c r="P37" s="761"/>
      <c r="Q37" s="761"/>
      <c r="R37" s="762"/>
      <c r="S37" s="762"/>
      <c r="T37" s="762"/>
      <c r="U37" s="762"/>
      <c r="V37" s="762"/>
      <c r="W37" s="763"/>
      <c r="X37" s="720"/>
      <c r="Z37" s="748"/>
      <c r="AA37" s="519"/>
      <c r="AB37" s="519"/>
    </row>
    <row r="38" spans="2:28">
      <c r="B38" s="755"/>
      <c r="C38" s="755"/>
      <c r="D38" s="759"/>
      <c r="E38" s="759"/>
      <c r="F38" s="450"/>
      <c r="G38" s="759"/>
      <c r="H38" s="759"/>
      <c r="I38" s="798"/>
      <c r="J38" s="760"/>
      <c r="K38" s="760"/>
      <c r="L38" s="760"/>
      <c r="M38" s="760"/>
      <c r="N38" s="760"/>
      <c r="O38" s="761"/>
      <c r="P38" s="761"/>
      <c r="Q38" s="761"/>
      <c r="R38" s="762"/>
      <c r="S38" s="762"/>
      <c r="T38" s="762"/>
      <c r="U38" s="762"/>
      <c r="V38" s="762"/>
      <c r="W38" s="763"/>
      <c r="X38" s="720"/>
      <c r="Z38" s="748"/>
      <c r="AA38" s="519"/>
      <c r="AB38" s="519"/>
    </row>
    <row r="39" spans="2:28">
      <c r="B39" s="755"/>
      <c r="C39" s="755"/>
      <c r="D39" s="759"/>
      <c r="E39" s="759"/>
      <c r="F39" s="450"/>
      <c r="G39" s="759"/>
      <c r="H39" s="759"/>
      <c r="I39" s="798"/>
      <c r="J39" s="793"/>
      <c r="K39" s="793"/>
      <c r="L39" s="793"/>
      <c r="M39" s="793"/>
      <c r="N39" s="793"/>
      <c r="O39" s="761"/>
      <c r="P39" s="761"/>
      <c r="Q39" s="761"/>
      <c r="R39" s="762"/>
      <c r="S39" s="762"/>
      <c r="T39" s="762"/>
      <c r="U39" s="762"/>
      <c r="V39" s="762"/>
      <c r="W39" s="763"/>
      <c r="X39" s="720"/>
      <c r="Z39" s="748"/>
      <c r="AA39" s="519"/>
      <c r="AB39" s="519"/>
    </row>
    <row r="40" spans="2:28">
      <c r="B40" s="755"/>
      <c r="C40" s="755"/>
      <c r="D40" s="759"/>
      <c r="E40" s="759"/>
      <c r="F40" s="450"/>
      <c r="G40" s="759"/>
      <c r="H40" s="759"/>
      <c r="I40" s="798"/>
      <c r="J40" s="793"/>
      <c r="K40" s="793"/>
      <c r="L40" s="793"/>
      <c r="M40" s="793"/>
      <c r="N40" s="793"/>
      <c r="O40" s="761"/>
      <c r="P40" s="761"/>
      <c r="Q40" s="761"/>
      <c r="R40" s="762"/>
      <c r="S40" s="762"/>
      <c r="T40" s="762"/>
      <c r="U40" s="762"/>
      <c r="V40" s="762"/>
      <c r="W40" s="763"/>
      <c r="X40" s="720"/>
      <c r="Z40" s="748"/>
      <c r="AA40" s="519"/>
      <c r="AB40" s="519"/>
    </row>
    <row r="41" spans="2:28">
      <c r="B41" s="755"/>
      <c r="C41" s="755"/>
      <c r="D41" s="759"/>
      <c r="E41" s="759"/>
      <c r="F41" s="450"/>
      <c r="G41" s="759"/>
      <c r="H41" s="759"/>
      <c r="I41" s="798"/>
      <c r="J41" s="793"/>
      <c r="K41" s="793"/>
      <c r="L41" s="793"/>
      <c r="M41" s="793"/>
      <c r="N41" s="793"/>
      <c r="O41" s="761"/>
      <c r="P41" s="761"/>
      <c r="Q41" s="761"/>
      <c r="R41" s="762"/>
      <c r="S41" s="762"/>
      <c r="T41" s="762"/>
      <c r="U41" s="762"/>
      <c r="V41" s="762"/>
      <c r="W41" s="763"/>
      <c r="X41" s="720"/>
      <c r="Z41" s="748"/>
      <c r="AA41" s="519"/>
      <c r="AB41" s="519"/>
    </row>
    <row r="42" spans="2:28">
      <c r="B42" s="536"/>
      <c r="C42" s="755"/>
      <c r="D42" s="759"/>
      <c r="E42" s="759"/>
      <c r="F42" s="450"/>
      <c r="G42" s="759"/>
      <c r="H42" s="759"/>
      <c r="I42" s="798"/>
      <c r="J42" s="793"/>
      <c r="K42" s="793"/>
      <c r="L42" s="793"/>
      <c r="M42" s="793"/>
      <c r="N42" s="793"/>
      <c r="O42" s="761"/>
      <c r="P42" s="761"/>
      <c r="Q42" s="761"/>
      <c r="R42" s="762"/>
      <c r="S42" s="762"/>
      <c r="T42" s="762"/>
      <c r="U42" s="762"/>
      <c r="V42" s="762"/>
      <c r="W42" s="763"/>
      <c r="X42" s="720"/>
      <c r="Z42" s="748"/>
      <c r="AA42" s="519"/>
      <c r="AB42" s="519"/>
    </row>
    <row r="43" spans="2:28">
      <c r="B43" s="755"/>
      <c r="C43" s="755"/>
      <c r="D43" s="759"/>
      <c r="E43" s="759"/>
      <c r="F43" s="450"/>
      <c r="G43" s="759"/>
      <c r="H43" s="759"/>
      <c r="I43" s="798"/>
      <c r="J43" s="793"/>
      <c r="K43" s="793"/>
      <c r="L43" s="793"/>
      <c r="M43" s="793"/>
      <c r="N43" s="793"/>
      <c r="O43" s="762"/>
      <c r="P43" s="761"/>
      <c r="Q43" s="761"/>
      <c r="R43" s="762"/>
      <c r="S43" s="762"/>
      <c r="T43" s="762"/>
      <c r="U43" s="762"/>
      <c r="V43" s="762"/>
      <c r="W43" s="763"/>
      <c r="X43" s="720"/>
      <c r="Z43" s="748"/>
      <c r="AA43" s="519"/>
      <c r="AB43" s="519"/>
    </row>
  </sheetData>
  <conditionalFormatting sqref="J1">
    <cfRule type="cellIs" dxfId="81" priority="2" stopIfTrue="1" operator="equal">
      <formula>"x.x"</formula>
    </cfRule>
  </conditionalFormatting>
  <conditionalFormatting sqref="B8">
    <cfRule type="cellIs" dxfId="80"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G9:G18">
      <formula1>$G$39:$G$118</formula1>
    </dataValidation>
    <dataValidation type="list" errorStyle="warning" allowBlank="1" showInputMessage="1" showErrorMessage="1" errorTitle="FERC ACCOUNT" error="This FERC Account is not included in the drop-down list. Is this the account you want to use?" sqref="D9:D18">
      <formula1>$D$39:$D$361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 E14:E17 E18">
      <formula1>"1, 2, 3"</formula1>
    </dataValidation>
    <dataValidation type="list" allowBlank="1" showInputMessage="1" showErrorMessage="1" errorTitle="Adjustment Type Entry Error" error="An invalid adjustment type was entered._x000a__x000a_Valid values are 1, 2, or 3" sqref="E38:E43 E30">
      <formula1>"1,2,3"</formula1>
    </dataValidation>
  </dataValidations>
  <pageMargins left="0.75" right="0.75" top="1.25" bottom="1" header="0.5" footer="0.25"/>
  <pageSetup scale="79"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I97"/>
  <sheetViews>
    <sheetView tabSelected="1" workbookViewId="0">
      <selection activeCell="D9" sqref="D9"/>
    </sheetView>
  </sheetViews>
  <sheetFormatPr defaultColWidth="8.85546875" defaultRowHeight="15.75"/>
  <cols>
    <col min="1" max="1" width="4.140625" style="828" customWidth="1"/>
    <col min="2" max="2" width="40.42578125" style="870" bestFit="1" customWidth="1"/>
    <col min="3" max="3" width="10.42578125" style="828" bestFit="1" customWidth="1"/>
    <col min="4" max="4" width="8.7109375" style="828" customWidth="1"/>
    <col min="5" max="5" width="12" style="827" customWidth="1"/>
    <col min="6" max="6" width="10.28515625" style="827" customWidth="1"/>
    <col min="7" max="7" width="13.28515625" style="827" customWidth="1"/>
    <col min="8" max="8" width="14.140625" style="827" customWidth="1"/>
    <col min="9" max="9" width="8.5703125" style="827" customWidth="1"/>
    <col min="10" max="61" width="9.140625" style="827" customWidth="1"/>
    <col min="62" max="16384" width="8.85546875" style="828"/>
  </cols>
  <sheetData>
    <row r="1" spans="2:10">
      <c r="B1" s="824"/>
      <c r="C1" s="825"/>
      <c r="D1" s="825"/>
      <c r="E1" s="825"/>
      <c r="F1" s="825"/>
      <c r="G1" s="825"/>
      <c r="H1" s="825"/>
      <c r="I1" s="826"/>
    </row>
    <row r="2" spans="2:10">
      <c r="B2" s="829" t="s">
        <v>131</v>
      </c>
      <c r="C2" s="824"/>
      <c r="D2" s="830"/>
      <c r="E2" s="824"/>
      <c r="F2" s="824"/>
      <c r="G2" s="831"/>
      <c r="H2" s="831"/>
      <c r="I2" s="832"/>
    </row>
    <row r="3" spans="2:10">
      <c r="B3" s="833" t="s">
        <v>837</v>
      </c>
      <c r="C3" s="824"/>
      <c r="D3" s="830"/>
      <c r="E3" s="824"/>
      <c r="F3" s="824"/>
      <c r="G3" s="824"/>
      <c r="H3" s="824"/>
      <c r="I3" s="834"/>
    </row>
    <row r="4" spans="2:10">
      <c r="B4" s="835" t="s">
        <v>242</v>
      </c>
      <c r="C4" s="824"/>
      <c r="D4" s="830"/>
      <c r="E4" s="824"/>
      <c r="F4" s="824"/>
      <c r="G4" s="824"/>
      <c r="H4" s="824"/>
      <c r="I4" s="834"/>
    </row>
    <row r="5" spans="2:10">
      <c r="B5" s="835" t="s">
        <v>1057</v>
      </c>
      <c r="C5" s="824"/>
      <c r="D5" s="830"/>
      <c r="E5" s="836"/>
      <c r="F5" s="837"/>
      <c r="G5" s="837"/>
      <c r="H5" s="837"/>
      <c r="I5" s="838"/>
    </row>
    <row r="6" spans="2:10">
      <c r="B6" s="824"/>
      <c r="C6" s="824"/>
      <c r="D6" s="830"/>
      <c r="E6" s="836"/>
      <c r="F6" s="830"/>
      <c r="G6" s="830"/>
      <c r="H6" s="830"/>
      <c r="I6" s="834"/>
    </row>
    <row r="7" spans="2:10">
      <c r="B7" s="831"/>
      <c r="C7" s="839"/>
      <c r="D7" s="839"/>
      <c r="E7" s="839" t="s">
        <v>249</v>
      </c>
      <c r="F7" s="839"/>
      <c r="G7" s="840"/>
      <c r="H7" s="839" t="s">
        <v>261</v>
      </c>
      <c r="I7" s="839"/>
    </row>
    <row r="8" spans="2:10">
      <c r="B8" s="831"/>
      <c r="C8" s="841" t="s">
        <v>251</v>
      </c>
      <c r="D8" s="841" t="s">
        <v>252</v>
      </c>
      <c r="E8" s="841" t="s">
        <v>253</v>
      </c>
      <c r="F8" s="841" t="s">
        <v>254</v>
      </c>
      <c r="G8" s="841" t="s">
        <v>255</v>
      </c>
      <c r="H8" s="841" t="s">
        <v>256</v>
      </c>
      <c r="I8" s="841" t="s">
        <v>257</v>
      </c>
    </row>
    <row r="9" spans="2:10">
      <c r="B9" s="1207" t="s">
        <v>467</v>
      </c>
      <c r="C9" s="1208"/>
      <c r="D9" s="1209"/>
      <c r="E9" s="1208"/>
      <c r="F9" s="1209"/>
      <c r="G9" s="1209"/>
      <c r="H9" s="1210"/>
      <c r="I9" s="1211"/>
      <c r="J9" s="1212"/>
    </row>
    <row r="10" spans="2:10">
      <c r="B10" s="1208" t="s">
        <v>838</v>
      </c>
      <c r="C10" s="1209">
        <v>4118</v>
      </c>
      <c r="D10" s="1209" t="s">
        <v>260</v>
      </c>
      <c r="E10" s="1213">
        <v>2817551</v>
      </c>
      <c r="F10" s="1214" t="s">
        <v>269</v>
      </c>
      <c r="G10" s="1215">
        <f>'WCA Allocation Factors'!E9</f>
        <v>7.6865230547261701E-2</v>
      </c>
      <c r="H10" s="1210">
        <f>E10*G10</f>
        <v>216571.70719366774</v>
      </c>
      <c r="I10" s="1209" t="s">
        <v>468</v>
      </c>
      <c r="J10" s="1212"/>
    </row>
    <row r="11" spans="2:10">
      <c r="B11" s="1208" t="s">
        <v>848</v>
      </c>
      <c r="C11" s="1209">
        <v>4118</v>
      </c>
      <c r="D11" s="1209" t="s">
        <v>260</v>
      </c>
      <c r="E11" s="1213">
        <v>-912562</v>
      </c>
      <c r="F11" s="1214" t="s">
        <v>261</v>
      </c>
      <c r="G11" s="1215" t="s">
        <v>262</v>
      </c>
      <c r="H11" s="1210">
        <f>E11</f>
        <v>-912562</v>
      </c>
      <c r="I11" s="1209" t="s">
        <v>468</v>
      </c>
      <c r="J11" s="1212"/>
    </row>
    <row r="12" spans="2:10" ht="16.5" thickBot="1">
      <c r="B12" s="1216"/>
      <c r="C12" s="1211"/>
      <c r="D12" s="1211"/>
      <c r="E12" s="1217">
        <f>SUM(E10:E11)</f>
        <v>1904989</v>
      </c>
      <c r="F12" s="1216"/>
      <c r="G12" s="1218"/>
      <c r="H12" s="1217">
        <f>SUM(H10:H11)</f>
        <v>-695990.29280633223</v>
      </c>
      <c r="I12" s="1216"/>
      <c r="J12" s="1212"/>
    </row>
    <row r="13" spans="2:10" ht="16.5" thickTop="1">
      <c r="B13" s="1207"/>
      <c r="C13" s="1209"/>
      <c r="D13" s="1209"/>
      <c r="E13" s="1219"/>
      <c r="F13" s="1208"/>
      <c r="G13" s="1220"/>
      <c r="H13" s="1208"/>
      <c r="I13" s="1210"/>
      <c r="J13" s="1212"/>
    </row>
    <row r="14" spans="2:10">
      <c r="B14" s="1207" t="s">
        <v>389</v>
      </c>
      <c r="C14" s="1209"/>
      <c r="D14" s="1209"/>
      <c r="E14" s="1221"/>
      <c r="F14" s="1222"/>
      <c r="G14" s="1215"/>
      <c r="H14" s="1210"/>
      <c r="I14" s="1209"/>
      <c r="J14" s="1212"/>
    </row>
    <row r="15" spans="2:10">
      <c r="B15" s="1223"/>
      <c r="C15" s="1224"/>
      <c r="D15" s="1224"/>
      <c r="E15" s="1212"/>
      <c r="F15" s="1212"/>
      <c r="G15" s="1212"/>
      <c r="H15" s="1212"/>
      <c r="I15" s="1212"/>
      <c r="J15" s="1212"/>
    </row>
    <row r="16" spans="2:10">
      <c r="B16" s="1208" t="s">
        <v>416</v>
      </c>
      <c r="C16" s="1209">
        <v>25398</v>
      </c>
      <c r="D16" s="1209" t="s">
        <v>260</v>
      </c>
      <c r="E16" s="1213">
        <v>-3215514</v>
      </c>
      <c r="F16" s="1214" t="s">
        <v>261</v>
      </c>
      <c r="G16" s="1215" t="s">
        <v>262</v>
      </c>
      <c r="H16" s="1210">
        <f>E16</f>
        <v>-3215514</v>
      </c>
      <c r="I16" s="1209" t="s">
        <v>468</v>
      </c>
      <c r="J16" s="1212"/>
    </row>
    <row r="17" spans="2:10" ht="16.5" thickBot="1">
      <c r="B17" s="1207"/>
      <c r="C17" s="1209"/>
      <c r="D17" s="1225"/>
      <c r="E17" s="1226">
        <f>SUM(E15:E16)</f>
        <v>-3215514</v>
      </c>
      <c r="F17" s="1209"/>
      <c r="G17" s="1215"/>
      <c r="H17" s="1226">
        <f>SUM(H15:H16)</f>
        <v>-3215514</v>
      </c>
      <c r="I17" s="1209"/>
      <c r="J17" s="1212"/>
    </row>
    <row r="18" spans="2:10" ht="16.5" thickTop="1">
      <c r="B18" s="1207"/>
      <c r="C18" s="1209"/>
      <c r="D18" s="1225"/>
      <c r="E18" s="1227"/>
      <c r="F18" s="1222"/>
      <c r="G18" s="1215"/>
      <c r="H18" s="1210"/>
      <c r="I18" s="1209"/>
      <c r="J18" s="1212"/>
    </row>
    <row r="19" spans="2:10">
      <c r="B19" s="1207"/>
      <c r="C19" s="1209"/>
      <c r="D19" s="1225"/>
      <c r="E19" s="1227"/>
      <c r="F19" s="1222"/>
      <c r="G19" s="1215"/>
      <c r="H19" s="1210"/>
      <c r="I19" s="1209"/>
      <c r="J19" s="1212"/>
    </row>
    <row r="20" spans="2:10">
      <c r="B20" s="1207" t="s">
        <v>402</v>
      </c>
      <c r="C20" s="1209"/>
      <c r="D20" s="1225"/>
      <c r="E20" s="1221"/>
      <c r="F20" s="1214"/>
      <c r="G20" s="1228"/>
      <c r="H20" s="1210"/>
      <c r="I20" s="1209"/>
      <c r="J20" s="1212"/>
    </row>
    <row r="21" spans="2:10">
      <c r="B21" s="1208" t="s">
        <v>469</v>
      </c>
      <c r="C21" s="1209">
        <v>190</v>
      </c>
      <c r="D21" s="1209" t="s">
        <v>260</v>
      </c>
      <c r="E21" s="1221">
        <v>1220290</v>
      </c>
      <c r="F21" s="1214" t="s">
        <v>261</v>
      </c>
      <c r="G21" s="1215" t="s">
        <v>262</v>
      </c>
      <c r="H21" s="1210">
        <f>E21</f>
        <v>1220290</v>
      </c>
      <c r="I21" s="1209" t="s">
        <v>468</v>
      </c>
      <c r="J21" s="1212"/>
    </row>
    <row r="22" spans="2:10">
      <c r="B22" s="1208" t="s">
        <v>447</v>
      </c>
      <c r="C22" s="1209" t="s">
        <v>348</v>
      </c>
      <c r="D22" s="1209" t="s">
        <v>260</v>
      </c>
      <c r="E22" s="1221">
        <v>9487</v>
      </c>
      <c r="F22" s="1214" t="s">
        <v>261</v>
      </c>
      <c r="G22" s="1228" t="s">
        <v>262</v>
      </c>
      <c r="H22" s="1210">
        <f>E22</f>
        <v>9487</v>
      </c>
      <c r="I22" s="1209" t="s">
        <v>468</v>
      </c>
      <c r="J22" s="1212"/>
    </row>
    <row r="23" spans="2:10">
      <c r="B23" s="1208" t="s">
        <v>448</v>
      </c>
      <c r="C23" s="1209" t="s">
        <v>351</v>
      </c>
      <c r="D23" s="1209" t="s">
        <v>260</v>
      </c>
      <c r="E23" s="1221">
        <v>912562</v>
      </c>
      <c r="F23" s="1214" t="s">
        <v>261</v>
      </c>
      <c r="G23" s="1228" t="s">
        <v>262</v>
      </c>
      <c r="H23" s="1210">
        <f t="shared" ref="H23:H25" si="0">E23</f>
        <v>912562</v>
      </c>
      <c r="I23" s="1209" t="s">
        <v>468</v>
      </c>
      <c r="J23" s="1212"/>
    </row>
    <row r="24" spans="2:10">
      <c r="B24" s="1208" t="s">
        <v>470</v>
      </c>
      <c r="C24" s="1209">
        <v>41110</v>
      </c>
      <c r="D24" s="1209" t="s">
        <v>260</v>
      </c>
      <c r="E24" s="1221">
        <v>-3600</v>
      </c>
      <c r="F24" s="1214" t="s">
        <v>261</v>
      </c>
      <c r="G24" s="1228" t="s">
        <v>262</v>
      </c>
      <c r="H24" s="1210">
        <f t="shared" si="0"/>
        <v>-3600</v>
      </c>
      <c r="I24" s="1209" t="s">
        <v>468</v>
      </c>
      <c r="J24" s="1212"/>
    </row>
    <row r="25" spans="2:10">
      <c r="B25" s="1208" t="s">
        <v>470</v>
      </c>
      <c r="C25" s="1209">
        <v>41010</v>
      </c>
      <c r="D25" s="1209" t="s">
        <v>260</v>
      </c>
      <c r="E25" s="1227">
        <v>346326</v>
      </c>
      <c r="F25" s="1214" t="s">
        <v>261</v>
      </c>
      <c r="G25" s="1228" t="s">
        <v>262</v>
      </c>
      <c r="H25" s="1210">
        <f t="shared" si="0"/>
        <v>346326</v>
      </c>
      <c r="I25" s="1209" t="s">
        <v>468</v>
      </c>
      <c r="J25" s="1212"/>
    </row>
    <row r="26" spans="2:10">
      <c r="B26" s="824"/>
      <c r="C26" s="824"/>
      <c r="D26" s="830"/>
      <c r="E26" s="845"/>
      <c r="F26" s="846"/>
      <c r="G26" s="824"/>
      <c r="H26" s="845"/>
      <c r="I26" s="839"/>
    </row>
    <row r="27" spans="2:10">
      <c r="B27" s="835"/>
      <c r="C27" s="824"/>
      <c r="D27" s="830"/>
      <c r="E27" s="845"/>
      <c r="F27" s="824"/>
      <c r="G27" s="824"/>
      <c r="H27" s="845"/>
      <c r="I27" s="839"/>
    </row>
    <row r="28" spans="2:10">
      <c r="B28" s="824"/>
      <c r="C28" s="824"/>
      <c r="D28" s="830"/>
      <c r="E28" s="847"/>
      <c r="F28" s="824"/>
      <c r="G28" s="824"/>
      <c r="H28" s="824"/>
      <c r="I28" s="834"/>
    </row>
    <row r="29" spans="2:10">
      <c r="B29" s="835" t="s">
        <v>834</v>
      </c>
      <c r="C29" s="824"/>
      <c r="D29" s="830"/>
      <c r="E29" s="824"/>
      <c r="F29" s="830"/>
      <c r="G29" s="830"/>
      <c r="H29" s="830"/>
      <c r="I29" s="834"/>
    </row>
    <row r="30" spans="2:10">
      <c r="B30" s="848"/>
      <c r="C30" s="849"/>
      <c r="D30" s="850"/>
      <c r="E30" s="849"/>
      <c r="F30" s="850"/>
      <c r="G30" s="850"/>
      <c r="H30" s="851"/>
      <c r="I30" s="834"/>
    </row>
    <row r="31" spans="2:10">
      <c r="B31" s="852"/>
      <c r="C31" s="824"/>
      <c r="D31" s="830"/>
      <c r="E31" s="824"/>
      <c r="F31" s="830"/>
      <c r="G31" s="830"/>
      <c r="H31" s="853"/>
      <c r="I31" s="834"/>
    </row>
    <row r="32" spans="2:10">
      <c r="B32" s="852"/>
      <c r="C32" s="824"/>
      <c r="D32" s="830"/>
      <c r="E32" s="824"/>
      <c r="F32" s="830"/>
      <c r="G32" s="830"/>
      <c r="H32" s="853"/>
      <c r="I32" s="834"/>
    </row>
    <row r="33" spans="2:10">
      <c r="B33" s="852"/>
      <c r="C33" s="824"/>
      <c r="D33" s="830"/>
      <c r="E33" s="824"/>
      <c r="F33" s="830"/>
      <c r="G33" s="830"/>
      <c r="H33" s="853"/>
      <c r="I33" s="834"/>
    </row>
    <row r="34" spans="2:10">
      <c r="B34" s="854"/>
      <c r="C34" s="824"/>
      <c r="D34" s="830"/>
      <c r="E34" s="824"/>
      <c r="F34" s="824"/>
      <c r="G34" s="824"/>
      <c r="H34" s="855"/>
      <c r="I34" s="834"/>
    </row>
    <row r="35" spans="2:10">
      <c r="B35" s="856"/>
      <c r="C35" s="857"/>
      <c r="D35" s="858"/>
      <c r="E35" s="859"/>
      <c r="F35" s="857"/>
      <c r="G35" s="857"/>
      <c r="H35" s="860"/>
      <c r="I35" s="834"/>
    </row>
    <row r="36" spans="2:10">
      <c r="B36" s="824"/>
      <c r="C36" s="824"/>
      <c r="D36" s="830"/>
      <c r="E36" s="824"/>
      <c r="F36" s="824"/>
      <c r="G36" s="824"/>
      <c r="H36" s="824"/>
      <c r="I36" s="834"/>
    </row>
    <row r="37" spans="2:10" ht="17.25">
      <c r="I37" s="834"/>
      <c r="J37" s="2098"/>
    </row>
    <row r="38" spans="2:10">
      <c r="I38" s="834"/>
    </row>
    <row r="39" spans="2:10">
      <c r="B39" s="824"/>
      <c r="C39" s="824"/>
      <c r="D39" s="830"/>
      <c r="E39" s="824"/>
      <c r="F39" s="824"/>
      <c r="G39" s="824"/>
      <c r="H39" s="824"/>
      <c r="I39" s="834"/>
    </row>
    <row r="40" spans="2:10">
      <c r="B40" s="356"/>
      <c r="C40" s="349"/>
      <c r="D40" s="349"/>
      <c r="E40" s="349"/>
    </row>
    <row r="41" spans="2:10">
      <c r="B41" s="356"/>
      <c r="C41" s="349"/>
      <c r="D41" s="349"/>
      <c r="E41" s="349"/>
    </row>
    <row r="42" spans="2:10">
      <c r="B42" s="356"/>
      <c r="C42" s="349"/>
      <c r="D42" s="349"/>
      <c r="E42" s="349"/>
    </row>
    <row r="43" spans="2:10">
      <c r="B43" s="356"/>
      <c r="C43" s="349"/>
      <c r="D43" s="349"/>
      <c r="E43" s="349"/>
    </row>
    <row r="44" spans="2:10">
      <c r="B44" s="356"/>
      <c r="C44" s="349"/>
      <c r="D44" s="349"/>
      <c r="E44" s="349"/>
    </row>
    <row r="45" spans="2:10">
      <c r="B45" s="356"/>
      <c r="C45" s="349"/>
      <c r="D45" s="349"/>
      <c r="E45" s="349"/>
    </row>
    <row r="46" spans="2:10">
      <c r="B46" s="356"/>
      <c r="C46" s="349"/>
      <c r="D46" s="349"/>
      <c r="E46" s="349"/>
    </row>
    <row r="47" spans="2:10">
      <c r="B47" s="356"/>
      <c r="C47" s="349"/>
      <c r="D47" s="349"/>
      <c r="E47" s="349"/>
    </row>
    <row r="48" spans="2:10">
      <c r="B48" s="356"/>
      <c r="C48" s="349"/>
      <c r="D48" s="349"/>
      <c r="E48" s="349"/>
    </row>
    <row r="49" spans="2:5">
      <c r="B49" s="356"/>
      <c r="C49" s="349"/>
      <c r="D49" s="349"/>
      <c r="E49" s="349"/>
    </row>
    <row r="50" spans="2:5">
      <c r="B50" s="356"/>
      <c r="C50" s="349"/>
      <c r="D50" s="349"/>
      <c r="E50" s="349"/>
    </row>
    <row r="51" spans="2:5">
      <c r="B51" s="356"/>
      <c r="C51" s="349"/>
      <c r="D51" s="349"/>
      <c r="E51" s="349"/>
    </row>
    <row r="52" spans="2:5">
      <c r="B52" s="356"/>
      <c r="C52" s="349"/>
      <c r="D52" s="349"/>
      <c r="E52" s="349"/>
    </row>
    <row r="53" spans="2:5">
      <c r="B53" s="356"/>
      <c r="C53" s="349"/>
      <c r="D53" s="349"/>
      <c r="E53" s="349"/>
    </row>
    <row r="54" spans="2:5">
      <c r="B54" s="356"/>
      <c r="C54" s="349"/>
      <c r="D54" s="349"/>
      <c r="E54" s="349"/>
    </row>
    <row r="55" spans="2:5">
      <c r="B55" s="356"/>
      <c r="C55" s="349"/>
      <c r="D55" s="349"/>
      <c r="E55" s="349"/>
    </row>
    <row r="56" spans="2:5">
      <c r="B56" s="356"/>
      <c r="C56" s="349"/>
      <c r="D56" s="349"/>
      <c r="E56" s="349"/>
    </row>
    <row r="57" spans="2:5">
      <c r="B57" s="356"/>
      <c r="C57" s="349"/>
      <c r="D57" s="349"/>
      <c r="E57" s="349"/>
    </row>
    <row r="58" spans="2:5">
      <c r="B58" s="356"/>
      <c r="C58" s="349"/>
      <c r="D58" s="349"/>
      <c r="E58" s="349"/>
    </row>
    <row r="59" spans="2:5">
      <c r="B59" s="356"/>
      <c r="C59" s="349"/>
      <c r="D59" s="349"/>
      <c r="E59" s="349"/>
    </row>
    <row r="60" spans="2:5">
      <c r="B60" s="356"/>
      <c r="C60" s="349"/>
      <c r="D60" s="349"/>
      <c r="E60" s="349"/>
    </row>
    <row r="61" spans="2:5">
      <c r="B61" s="356"/>
      <c r="C61" s="349"/>
      <c r="D61" s="349"/>
      <c r="E61" s="349"/>
    </row>
    <row r="62" spans="2:5">
      <c r="B62" s="356"/>
      <c r="C62" s="349"/>
      <c r="D62" s="349"/>
      <c r="E62" s="349"/>
    </row>
    <row r="63" spans="2:5">
      <c r="B63" s="861"/>
      <c r="C63" s="862"/>
      <c r="D63" s="862"/>
      <c r="E63" s="862"/>
    </row>
    <row r="64" spans="2:5">
      <c r="B64" s="356"/>
      <c r="C64" s="863"/>
      <c r="D64" s="864"/>
      <c r="E64" s="865"/>
    </row>
    <row r="65" spans="2:5">
      <c r="B65" s="866"/>
      <c r="C65" s="864"/>
      <c r="D65" s="864"/>
      <c r="E65" s="865"/>
    </row>
    <row r="66" spans="2:5">
      <c r="B66" s="356"/>
      <c r="C66" s="864"/>
      <c r="D66" s="864"/>
      <c r="E66" s="865"/>
    </row>
    <row r="67" spans="2:5">
      <c r="B67" s="356"/>
      <c r="C67" s="338"/>
      <c r="D67" s="338"/>
      <c r="E67" s="366"/>
    </row>
    <row r="68" spans="2:5">
      <c r="B68" s="356"/>
      <c r="C68" s="338"/>
      <c r="D68" s="338"/>
      <c r="E68" s="366"/>
    </row>
    <row r="69" spans="2:5">
      <c r="B69" s="356"/>
      <c r="C69" s="338"/>
      <c r="D69" s="338"/>
      <c r="E69" s="366"/>
    </row>
    <row r="70" spans="2:5">
      <c r="B70" s="356"/>
      <c r="C70" s="349"/>
      <c r="D70" s="349"/>
      <c r="E70" s="349"/>
    </row>
    <row r="71" spans="2:5">
      <c r="B71" s="356"/>
      <c r="C71" s="349"/>
      <c r="D71" s="349"/>
      <c r="E71" s="349"/>
    </row>
    <row r="72" spans="2:5">
      <c r="B72" s="356"/>
      <c r="C72" s="349"/>
      <c r="D72" s="349"/>
      <c r="E72" s="349"/>
    </row>
    <row r="73" spans="2:5">
      <c r="B73" s="356"/>
      <c r="C73" s="349"/>
      <c r="D73" s="349"/>
      <c r="E73" s="349"/>
    </row>
    <row r="74" spans="2:5">
      <c r="B74" s="356"/>
      <c r="C74" s="349"/>
      <c r="D74" s="349"/>
      <c r="E74" s="349"/>
    </row>
    <row r="75" spans="2:5">
      <c r="B75" s="356"/>
      <c r="C75" s="349"/>
      <c r="D75" s="349"/>
      <c r="E75" s="349"/>
    </row>
    <row r="76" spans="2:5">
      <c r="B76" s="356"/>
      <c r="C76" s="349"/>
      <c r="D76" s="349"/>
      <c r="E76" s="349"/>
    </row>
    <row r="77" spans="2:5">
      <c r="B77" s="356"/>
      <c r="C77" s="432"/>
      <c r="D77" s="432"/>
      <c r="E77" s="432"/>
    </row>
    <row r="78" spans="2:5">
      <c r="B78" s="356"/>
      <c r="C78" s="349"/>
      <c r="D78" s="349"/>
      <c r="E78" s="349"/>
    </row>
    <row r="79" spans="2:5">
      <c r="B79" s="356"/>
      <c r="C79" s="349"/>
      <c r="D79" s="349"/>
      <c r="E79" s="349"/>
    </row>
    <row r="80" spans="2:5">
      <c r="B80" s="356"/>
      <c r="C80" s="349"/>
      <c r="D80" s="349"/>
      <c r="E80" s="349"/>
    </row>
    <row r="81" spans="2:5">
      <c r="B81" s="356"/>
      <c r="C81" s="349"/>
      <c r="D81" s="349"/>
      <c r="E81" s="349"/>
    </row>
    <row r="82" spans="2:5">
      <c r="B82" s="404"/>
      <c r="C82" s="342"/>
      <c r="D82" s="342"/>
      <c r="E82" s="342"/>
    </row>
    <row r="83" spans="2:5">
      <c r="B83" s="404"/>
      <c r="C83" s="342"/>
      <c r="D83" s="342"/>
      <c r="E83" s="342"/>
    </row>
    <row r="84" spans="2:5">
      <c r="B84" s="867"/>
      <c r="C84" s="827"/>
      <c r="D84" s="827"/>
    </row>
    <row r="85" spans="2:5">
      <c r="B85" s="867"/>
      <c r="C85" s="827"/>
      <c r="D85" s="827"/>
    </row>
    <row r="86" spans="2:5">
      <c r="B86" s="867"/>
      <c r="C86" s="827"/>
      <c r="D86" s="827"/>
    </row>
    <row r="87" spans="2:5">
      <c r="B87" s="867"/>
      <c r="C87" s="827"/>
      <c r="D87" s="827"/>
    </row>
    <row r="88" spans="2:5">
      <c r="B88" s="867"/>
      <c r="C88" s="827"/>
      <c r="D88" s="827"/>
    </row>
    <row r="89" spans="2:5">
      <c r="B89" s="867"/>
      <c r="C89" s="827"/>
      <c r="D89" s="827"/>
    </row>
    <row r="90" spans="2:5">
      <c r="B90" s="867"/>
      <c r="C90" s="827"/>
      <c r="D90" s="827"/>
    </row>
    <row r="91" spans="2:5">
      <c r="B91" s="867"/>
      <c r="C91" s="827"/>
      <c r="D91" s="827"/>
    </row>
    <row r="93" spans="2:5">
      <c r="B93" s="868"/>
      <c r="C93" s="869"/>
      <c r="D93" s="869"/>
      <c r="E93" s="349"/>
    </row>
    <row r="94" spans="2:5">
      <c r="B94" s="868"/>
      <c r="C94" s="869"/>
      <c r="D94" s="869"/>
      <c r="E94" s="349"/>
    </row>
    <row r="95" spans="2:5">
      <c r="B95" s="399"/>
      <c r="C95" s="111"/>
      <c r="D95" s="111"/>
      <c r="E95" s="342"/>
    </row>
    <row r="96" spans="2:5">
      <c r="B96" s="399"/>
      <c r="C96" s="111"/>
      <c r="D96" s="111"/>
      <c r="E96" s="342"/>
    </row>
    <row r="97" spans="2:5">
      <c r="B97" s="399"/>
      <c r="C97" s="111"/>
      <c r="D97" s="111"/>
      <c r="E97" s="342"/>
    </row>
  </sheetData>
  <dataValidations count="2">
    <dataValidation type="list" allowBlank="1" showInputMessage="1" showErrorMessage="1" errorTitle="Adjustment Type Entry Error" error="An invalid adjustment type was entered._x000a__x000a_Valid values are 1, 2, or 3" sqref="D9 D26:D36 D39">
      <formula1>"1,2,3"</formula1>
    </dataValidation>
    <dataValidation type="list" allowBlank="1" showInputMessage="1" showErrorMessage="1" errorTitle="Account Entry Error" error="The account entered is not valid." sqref="C9:C14 C16:C36 C39">
      <formula1>ValidAccount</formula1>
    </dataValidation>
  </dataValidations>
  <pageMargins left="0.75" right="0.75" top="1.25" bottom="1" header="0.5" footer="0.25"/>
  <pageSetup scale="77"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J37"/>
  <sheetViews>
    <sheetView tabSelected="1" workbookViewId="0">
      <selection activeCell="D9" sqref="D9"/>
    </sheetView>
  </sheetViews>
  <sheetFormatPr defaultColWidth="9.140625" defaultRowHeight="12.75"/>
  <cols>
    <col min="1" max="1" width="9.7109375" style="81" customWidth="1"/>
    <col min="2" max="2" width="48.28515625" style="81" bestFit="1" customWidth="1"/>
    <col min="3" max="3" width="9.140625" style="81"/>
    <col min="4" max="4" width="17.140625" style="81" bestFit="1" customWidth="1"/>
    <col min="5" max="16384" width="9.140625" style="81"/>
  </cols>
  <sheetData>
    <row r="6" spans="2:5">
      <c r="B6" s="1096" t="s">
        <v>135</v>
      </c>
      <c r="C6" s="1096"/>
      <c r="D6" s="1096"/>
      <c r="E6" s="1096"/>
    </row>
    <row r="7" spans="2:5">
      <c r="B7" s="1097"/>
      <c r="C7" s="1098"/>
      <c r="D7" s="1098"/>
    </row>
    <row r="8" spans="2:5">
      <c r="B8" s="1099"/>
      <c r="C8" s="1098"/>
    </row>
    <row r="9" spans="2:5">
      <c r="B9" s="1100" t="s">
        <v>106</v>
      </c>
      <c r="C9" s="1098"/>
      <c r="D9" s="1101">
        <f>RevReqSummary!E65</f>
        <v>748024428.18901205</v>
      </c>
    </row>
    <row r="10" spans="2:5">
      <c r="B10" s="1100"/>
      <c r="C10" s="1098"/>
      <c r="D10" s="1098"/>
    </row>
    <row r="11" spans="2:5">
      <c r="B11" s="1100" t="s">
        <v>107</v>
      </c>
      <c r="C11" s="1098"/>
      <c r="D11" s="1102">
        <f>'cost of capital'!E13</f>
        <v>7.7399999999999997E-2</v>
      </c>
    </row>
    <row r="12" spans="2:5">
      <c r="B12" s="1100"/>
      <c r="C12" s="1098"/>
      <c r="D12" s="1046"/>
    </row>
    <row r="13" spans="2:5">
      <c r="B13" s="1100" t="s">
        <v>108</v>
      </c>
      <c r="C13" s="1098"/>
      <c r="D13" s="1098">
        <f>ROUND(D11*D9,0)</f>
        <v>57897091</v>
      </c>
    </row>
    <row r="14" spans="2:5">
      <c r="B14" s="1100"/>
      <c r="C14" s="1098"/>
      <c r="D14" s="1098"/>
    </row>
    <row r="15" spans="2:5">
      <c r="B15" s="1100" t="s">
        <v>109</v>
      </c>
      <c r="C15" s="1098"/>
      <c r="D15" s="1103">
        <f>RevReqSummary!E38</f>
        <v>55828019.329860508</v>
      </c>
    </row>
    <row r="16" spans="2:5">
      <c r="B16" s="1100"/>
      <c r="C16" s="1098"/>
      <c r="D16" s="1103"/>
    </row>
    <row r="17" spans="2:4">
      <c r="B17" s="1100" t="s">
        <v>215</v>
      </c>
      <c r="C17" s="1098"/>
      <c r="D17" s="1104">
        <f>D13-D15</f>
        <v>2069071.6701394916</v>
      </c>
    </row>
    <row r="18" spans="2:4">
      <c r="B18" s="1100"/>
      <c r="C18" s="1098"/>
      <c r="D18" s="1104"/>
    </row>
    <row r="19" spans="2:4">
      <c r="B19" s="1100" t="s">
        <v>115</v>
      </c>
      <c r="C19" s="1098"/>
      <c r="D19" s="1105">
        <f>'Conversion factor'!C15</f>
        <v>0.62022999999999995</v>
      </c>
    </row>
    <row r="20" spans="2:4">
      <c r="B20" s="1100"/>
      <c r="C20" s="1098"/>
      <c r="D20" s="1105"/>
    </row>
    <row r="21" spans="2:4" ht="13.5" thickBot="1">
      <c r="B21" s="1100" t="s">
        <v>212</v>
      </c>
      <c r="C21" s="1098"/>
      <c r="D21" s="1106">
        <f>ROUND(D17/D19,0)</f>
        <v>3335975</v>
      </c>
    </row>
    <row r="22" spans="2:4" ht="13.5" thickTop="1"/>
    <row r="37" spans="10:10" ht="17.25">
      <c r="J37" s="2085"/>
    </row>
  </sheetData>
  <phoneticPr fontId="0" type="noConversion"/>
  <pageMargins left="0.75" right="0.75" top="1.25" bottom="1" header="0.5" footer="0.25"/>
  <pageSetup orientation="portrait" r:id="rId1"/>
  <headerFooter scaleWithDoc="0" alignWithMargins="0">
    <oddHeader>&amp;R&amp;"Times New Roman,Regular"PacifiCorp Docket UE-111190
Exhibit No. ___ (MDF-2)
Page &amp;P of &amp;N</oddHeader>
    <oddFooter>&amp;C&amp;P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90"/>
  <sheetViews>
    <sheetView tabSelected="1" topLeftCell="A2" workbookViewId="0">
      <selection activeCell="D9" sqref="D9"/>
    </sheetView>
  </sheetViews>
  <sheetFormatPr defaultColWidth="10" defaultRowHeight="12.75"/>
  <cols>
    <col min="1" max="1" width="1.28515625" style="630" customWidth="1"/>
    <col min="2" max="2" width="53.5703125" style="630" customWidth="1"/>
    <col min="3" max="3" width="1.7109375" style="630" customWidth="1"/>
    <col min="4" max="4" width="11.5703125" style="630" customWidth="1"/>
    <col min="5" max="5" width="6.28515625" style="630" customWidth="1"/>
    <col min="6" max="6" width="16.28515625" style="323" customWidth="1"/>
    <col min="7" max="7" width="9.42578125" style="630" customWidth="1"/>
    <col min="8" max="8" width="9.7109375" style="823" customWidth="1"/>
    <col min="9" max="9" width="15.85546875" style="630" customWidth="1"/>
    <col min="10" max="10" width="8.28515625" style="630" customWidth="1"/>
    <col min="11" max="16384" width="10" style="630"/>
  </cols>
  <sheetData>
    <row r="1" spans="1:11" ht="15.75">
      <c r="A1" s="387"/>
      <c r="B1" s="388" t="s">
        <v>131</v>
      </c>
      <c r="C1" s="387"/>
      <c r="D1" s="389"/>
      <c r="E1" s="389"/>
      <c r="F1" s="572"/>
      <c r="G1" s="389"/>
      <c r="H1" s="563"/>
      <c r="I1" s="628"/>
      <c r="J1" s="809"/>
    </row>
    <row r="2" spans="1:11" ht="15.75">
      <c r="A2" s="387"/>
      <c r="B2" s="388" t="s">
        <v>849</v>
      </c>
      <c r="C2" s="387"/>
      <c r="D2" s="389"/>
      <c r="E2" s="389"/>
      <c r="F2" s="572"/>
      <c r="G2" s="389"/>
      <c r="H2" s="563"/>
      <c r="I2" s="628"/>
      <c r="J2" s="628"/>
    </row>
    <row r="3" spans="1:11" ht="15.75">
      <c r="A3" s="387"/>
      <c r="B3" s="388" t="s">
        <v>1053</v>
      </c>
      <c r="C3" s="387"/>
      <c r="D3" s="389"/>
      <c r="E3" s="389"/>
      <c r="F3" s="572"/>
      <c r="G3" s="389"/>
      <c r="H3" s="563"/>
      <c r="I3" s="628"/>
      <c r="J3" s="628"/>
    </row>
    <row r="4" spans="1:11" ht="12" customHeight="1">
      <c r="A4" s="387"/>
      <c r="B4" s="388" t="s">
        <v>1058</v>
      </c>
      <c r="C4" s="387"/>
      <c r="D4" s="389"/>
      <c r="E4" s="389"/>
      <c r="F4" s="572"/>
      <c r="G4" s="389"/>
      <c r="H4" s="563"/>
      <c r="I4" s="628"/>
      <c r="J4" s="628"/>
    </row>
    <row r="5" spans="1:11" ht="12" customHeight="1">
      <c r="A5" s="387"/>
      <c r="B5" s="387"/>
      <c r="C5" s="387"/>
      <c r="D5" s="389"/>
      <c r="E5" s="389"/>
      <c r="F5" s="572"/>
      <c r="G5" s="389"/>
      <c r="H5" s="563"/>
      <c r="I5" s="628"/>
      <c r="J5" s="628"/>
    </row>
    <row r="6" spans="1:11" ht="15.75">
      <c r="A6" s="387"/>
      <c r="B6" s="387"/>
      <c r="C6" s="387"/>
      <c r="D6" s="389"/>
      <c r="E6" s="389"/>
      <c r="F6" s="572" t="s">
        <v>249</v>
      </c>
      <c r="G6" s="389"/>
      <c r="H6" s="563"/>
      <c r="I6" s="628" t="s">
        <v>405</v>
      </c>
      <c r="J6" s="389"/>
    </row>
    <row r="7" spans="1:11" ht="15.75">
      <c r="A7" s="387"/>
      <c r="B7" s="387"/>
      <c r="C7" s="387"/>
      <c r="D7" s="391" t="s">
        <v>251</v>
      </c>
      <c r="E7" s="391" t="s">
        <v>252</v>
      </c>
      <c r="F7" s="752" t="s">
        <v>253</v>
      </c>
      <c r="G7" s="391" t="s">
        <v>254</v>
      </c>
      <c r="H7" s="810" t="s">
        <v>255</v>
      </c>
      <c r="I7" s="632" t="s">
        <v>256</v>
      </c>
      <c r="J7" s="391" t="s">
        <v>257</v>
      </c>
    </row>
    <row r="8" spans="1:11" ht="12" customHeight="1">
      <c r="A8" s="392"/>
      <c r="B8" s="393" t="s">
        <v>661</v>
      </c>
      <c r="C8" s="392"/>
      <c r="D8" s="394"/>
      <c r="E8" s="394"/>
      <c r="F8" s="421"/>
      <c r="G8" s="394"/>
      <c r="H8" s="397"/>
      <c r="I8" s="398"/>
      <c r="J8" s="389"/>
    </row>
    <row r="9" spans="1:11" ht="15.75">
      <c r="A9" s="392"/>
      <c r="B9" s="392" t="s">
        <v>662</v>
      </c>
      <c r="C9" s="392"/>
      <c r="D9" s="341">
        <v>456</v>
      </c>
      <c r="E9" s="389" t="s">
        <v>260</v>
      </c>
      <c r="F9" s="421">
        <v>-101136015</v>
      </c>
      <c r="G9" s="341" t="s">
        <v>267</v>
      </c>
      <c r="H9" s="397">
        <f>'WCA Allocation Factors'!E7</f>
        <v>8.1413745949899183E-2</v>
      </c>
      <c r="I9" s="572">
        <f>+H9*F9</f>
        <v>-8233861.8315951927</v>
      </c>
      <c r="J9" s="389" t="s">
        <v>82</v>
      </c>
      <c r="K9" s="81"/>
    </row>
    <row r="10" spans="1:11" ht="15.75">
      <c r="A10" s="392"/>
      <c r="B10" s="392"/>
      <c r="C10" s="392"/>
      <c r="D10" s="341"/>
      <c r="E10" s="389"/>
      <c r="F10" s="421"/>
      <c r="G10" s="341"/>
      <c r="H10" s="397"/>
      <c r="I10" s="572"/>
      <c r="J10" s="389"/>
      <c r="K10" s="81"/>
    </row>
    <row r="11" spans="1:11" ht="15.75">
      <c r="A11" s="392"/>
      <c r="B11" s="392" t="s">
        <v>663</v>
      </c>
      <c r="C11" s="392"/>
      <c r="D11" s="341">
        <v>456</v>
      </c>
      <c r="E11" s="389" t="s">
        <v>260</v>
      </c>
      <c r="F11" s="421">
        <v>66195373</v>
      </c>
      <c r="G11" s="341" t="s">
        <v>379</v>
      </c>
      <c r="H11" s="397">
        <f>'WCA Allocation Factors'!E17</f>
        <v>0</v>
      </c>
      <c r="I11" s="572">
        <f>F11*H11</f>
        <v>0</v>
      </c>
      <c r="J11" s="389"/>
      <c r="K11" s="81"/>
    </row>
    <row r="12" spans="1:11" ht="15.75">
      <c r="A12" s="392"/>
      <c r="B12" s="392" t="s">
        <v>664</v>
      </c>
      <c r="C12" s="387"/>
      <c r="D12" s="341">
        <v>456</v>
      </c>
      <c r="E12" s="389" t="s">
        <v>260</v>
      </c>
      <c r="F12" s="421">
        <v>34940642</v>
      </c>
      <c r="G12" s="409" t="s">
        <v>365</v>
      </c>
      <c r="H12" s="397">
        <f>'WCA Allocation Factors'!E16</f>
        <v>0.22474202685414957</v>
      </c>
      <c r="I12" s="572">
        <f>+H12*F12</f>
        <v>7852630.7026652265</v>
      </c>
      <c r="J12" s="389"/>
      <c r="K12" s="81"/>
    </row>
    <row r="13" spans="1:11" ht="16.5" thickBot="1">
      <c r="A13" s="392"/>
      <c r="B13" s="392"/>
      <c r="C13" s="392"/>
      <c r="D13" s="341"/>
      <c r="E13" s="389"/>
      <c r="F13" s="1251">
        <f>SUM(F11:F12)</f>
        <v>101136015</v>
      </c>
      <c r="G13" s="341"/>
      <c r="H13" s="397"/>
      <c r="I13" s="811">
        <f>SUM(I11:I12)</f>
        <v>7852630.7026652265</v>
      </c>
      <c r="J13" s="389"/>
      <c r="K13" s="226">
        <f>I9+I13</f>
        <v>-381231.12892996613</v>
      </c>
    </row>
    <row r="14" spans="1:11" s="169" customFormat="1" ht="12" customHeight="1">
      <c r="A14" s="392"/>
      <c r="B14" s="392"/>
      <c r="C14" s="392"/>
      <c r="D14" s="341"/>
      <c r="E14" s="389"/>
      <c r="F14" s="421"/>
      <c r="G14" s="341"/>
      <c r="H14" s="397"/>
      <c r="I14" s="398"/>
      <c r="J14" s="389"/>
      <c r="K14" s="115"/>
    </row>
    <row r="15" spans="1:11" s="169" customFormat="1" ht="12" customHeight="1">
      <c r="A15" s="392"/>
      <c r="B15" s="449" t="s">
        <v>665</v>
      </c>
      <c r="C15" s="392"/>
      <c r="D15" s="341"/>
      <c r="E15" s="389"/>
      <c r="F15" s="421"/>
      <c r="G15" s="409"/>
      <c r="H15" s="397"/>
      <c r="I15" s="398"/>
      <c r="J15" s="389"/>
      <c r="K15" s="115"/>
    </row>
    <row r="16" spans="1:11" s="169" customFormat="1" ht="12" customHeight="1">
      <c r="A16" s="392"/>
      <c r="B16" s="392" t="s">
        <v>666</v>
      </c>
      <c r="C16" s="392"/>
      <c r="D16" s="341">
        <v>456</v>
      </c>
      <c r="E16" s="389" t="s">
        <v>660</v>
      </c>
      <c r="F16" s="421">
        <v>-66195373</v>
      </c>
      <c r="G16" s="369" t="s">
        <v>379</v>
      </c>
      <c r="H16" s="397">
        <f>'WCA Allocation Factors'!E17</f>
        <v>0</v>
      </c>
      <c r="I16" s="398">
        <f>F16*H16</f>
        <v>0</v>
      </c>
      <c r="J16" s="389"/>
      <c r="K16" s="115"/>
    </row>
    <row r="17" spans="1:11" ht="15.75">
      <c r="A17" s="392"/>
      <c r="B17" s="392" t="s">
        <v>666</v>
      </c>
      <c r="C17" s="392"/>
      <c r="D17" s="341">
        <v>456</v>
      </c>
      <c r="E17" s="389" t="s">
        <v>660</v>
      </c>
      <c r="F17" s="398">
        <v>-34940642</v>
      </c>
      <c r="G17" s="394" t="s">
        <v>365</v>
      </c>
      <c r="H17" s="397">
        <f>'WCA Allocation Factors'!E16</f>
        <v>0.22474202685414957</v>
      </c>
      <c r="I17" s="398">
        <f>F17*H17</f>
        <v>-7852630.7026652265</v>
      </c>
      <c r="J17" s="628"/>
    </row>
    <row r="18" spans="1:11" ht="16.5" thickBot="1">
      <c r="A18" s="392"/>
      <c r="B18" s="387"/>
      <c r="C18" s="387"/>
      <c r="D18" s="387"/>
      <c r="E18" s="387"/>
      <c r="F18" s="535">
        <f>SUM(F16:F17)</f>
        <v>-101136015</v>
      </c>
      <c r="G18" s="387"/>
      <c r="H18" s="521"/>
      <c r="I18" s="812">
        <f>SUM(I16:I17)</f>
        <v>-7852630.7026652265</v>
      </c>
      <c r="J18" s="387"/>
      <c r="K18" s="387"/>
    </row>
    <row r="19" spans="1:11" ht="15.75">
      <c r="A19" s="392"/>
      <c r="B19" s="387"/>
      <c r="C19" s="387"/>
      <c r="D19" s="387"/>
      <c r="E19" s="387"/>
      <c r="F19" s="519"/>
      <c r="G19" s="387"/>
      <c r="H19" s="521"/>
      <c r="I19" s="387"/>
      <c r="J19" s="387"/>
      <c r="K19" s="387"/>
    </row>
    <row r="20" spans="1:11" ht="15.75">
      <c r="A20" s="392"/>
      <c r="B20" s="388" t="s">
        <v>367</v>
      </c>
      <c r="C20" s="387"/>
      <c r="D20" s="387"/>
      <c r="E20" s="387"/>
      <c r="F20" s="519"/>
      <c r="G20" s="387"/>
      <c r="H20" s="521"/>
      <c r="I20" s="387"/>
      <c r="J20" s="387"/>
      <c r="K20" s="387"/>
    </row>
    <row r="21" spans="1:11" ht="15.75">
      <c r="A21" s="392"/>
      <c r="B21" s="387" t="s">
        <v>667</v>
      </c>
      <c r="C21" s="387"/>
      <c r="D21" s="387"/>
      <c r="E21" s="387"/>
      <c r="F21" s="519">
        <v>101136015</v>
      </c>
      <c r="G21" s="387"/>
      <c r="H21" s="521"/>
      <c r="I21" s="387"/>
      <c r="J21" s="387"/>
      <c r="K21" s="387"/>
    </row>
    <row r="22" spans="1:11" ht="15.75">
      <c r="A22" s="392"/>
      <c r="B22" s="387"/>
      <c r="C22" s="387"/>
      <c r="D22" s="387"/>
      <c r="E22" s="387"/>
      <c r="F22" s="519"/>
      <c r="G22" s="387"/>
      <c r="H22" s="521"/>
      <c r="I22" s="387"/>
      <c r="J22" s="387"/>
      <c r="K22" s="387"/>
    </row>
    <row r="23" spans="1:11" ht="15.75">
      <c r="A23" s="392"/>
      <c r="B23" s="387" t="s">
        <v>668</v>
      </c>
      <c r="C23" s="387"/>
      <c r="D23" s="387"/>
      <c r="E23" s="387"/>
      <c r="F23" s="519">
        <v>65362694</v>
      </c>
      <c r="G23" s="814">
        <f>F23/F25</f>
        <v>0.65451830229516372</v>
      </c>
      <c r="H23" s="521"/>
      <c r="I23" s="387"/>
      <c r="J23" s="387"/>
      <c r="K23" s="387"/>
    </row>
    <row r="24" spans="1:11" ht="15.75">
      <c r="A24" s="392"/>
      <c r="B24" s="387" t="s">
        <v>669</v>
      </c>
      <c r="C24" s="387"/>
      <c r="D24" s="387"/>
      <c r="E24" s="387"/>
      <c r="F24" s="519">
        <v>34501120</v>
      </c>
      <c r="G24" s="814">
        <f>F24/F25</f>
        <v>0.34548169770483633</v>
      </c>
      <c r="H24" s="521"/>
      <c r="I24" s="387"/>
      <c r="J24" s="387"/>
      <c r="K24" s="387"/>
    </row>
    <row r="25" spans="1:11" ht="15.75">
      <c r="A25" s="392"/>
      <c r="B25" s="387"/>
      <c r="C25" s="387"/>
      <c r="D25" s="387"/>
      <c r="E25" s="387"/>
      <c r="F25" s="1252">
        <f>SUM(F23:F24)</f>
        <v>99863814</v>
      </c>
      <c r="G25" s="815">
        <f>SUM(G23:G24)</f>
        <v>1</v>
      </c>
      <c r="H25" s="521"/>
      <c r="I25" s="387"/>
      <c r="J25" s="387"/>
      <c r="K25" s="387"/>
    </row>
    <row r="26" spans="1:11" ht="15.75">
      <c r="A26" s="392"/>
      <c r="B26" s="387"/>
      <c r="C26" s="387"/>
      <c r="D26" s="387"/>
      <c r="E26" s="387"/>
      <c r="F26" s="519"/>
      <c r="G26" s="387"/>
      <c r="H26" s="521"/>
      <c r="I26" s="387"/>
      <c r="J26" s="387"/>
      <c r="K26" s="387"/>
    </row>
    <row r="27" spans="1:11" ht="15.75">
      <c r="A27" s="392"/>
      <c r="B27" s="387" t="s">
        <v>670</v>
      </c>
      <c r="C27" s="387"/>
      <c r="D27" s="387"/>
      <c r="E27" s="387"/>
      <c r="F27" s="519">
        <v>1272202</v>
      </c>
      <c r="G27" s="387"/>
      <c r="H27" s="521"/>
      <c r="I27" s="387"/>
      <c r="J27" s="387"/>
      <c r="K27" s="387"/>
    </row>
    <row r="28" spans="1:11" ht="15.75">
      <c r="A28" s="392"/>
      <c r="B28" s="387"/>
      <c r="C28" s="387"/>
      <c r="D28" s="387"/>
      <c r="E28" s="387"/>
      <c r="F28" s="519"/>
      <c r="G28" s="387"/>
      <c r="H28" s="521"/>
      <c r="I28" s="387"/>
      <c r="J28" s="387"/>
      <c r="K28" s="387"/>
    </row>
    <row r="29" spans="1:11" ht="15.75">
      <c r="A29" s="392"/>
      <c r="B29" s="387" t="s">
        <v>671</v>
      </c>
      <c r="C29" s="387"/>
      <c r="D29" s="387"/>
      <c r="E29" s="387"/>
      <c r="F29" s="519">
        <v>832679</v>
      </c>
      <c r="G29" s="814">
        <f>F29/F31</f>
        <v>0.65451842908471225</v>
      </c>
      <c r="H29" s="521"/>
      <c r="I29" s="387"/>
      <c r="J29" s="387"/>
      <c r="K29" s="387"/>
    </row>
    <row r="30" spans="1:11" ht="15.75">
      <c r="A30" s="392"/>
      <c r="B30" s="387" t="s">
        <v>672</v>
      </c>
      <c r="C30" s="387"/>
      <c r="D30" s="387"/>
      <c r="E30" s="387"/>
      <c r="F30" s="519">
        <v>439522</v>
      </c>
      <c r="G30" s="814">
        <f>F30/F31</f>
        <v>0.34548157091528775</v>
      </c>
      <c r="H30" s="521"/>
      <c r="I30" s="387"/>
      <c r="J30" s="387"/>
      <c r="K30" s="387"/>
    </row>
    <row r="31" spans="1:11" ht="15.75">
      <c r="A31" s="392"/>
      <c r="B31" s="387"/>
      <c r="C31" s="387"/>
      <c r="D31" s="387"/>
      <c r="E31" s="387"/>
      <c r="F31" s="1252">
        <f>SUM(F29:F30)</f>
        <v>1272201</v>
      </c>
      <c r="G31" s="815">
        <f>SUM(G29:G30)</f>
        <v>1</v>
      </c>
      <c r="H31" s="521"/>
      <c r="I31" s="387"/>
      <c r="J31" s="387"/>
      <c r="K31" s="387"/>
    </row>
    <row r="32" spans="1:11" ht="15.75">
      <c r="A32" s="387"/>
      <c r="B32" s="387"/>
      <c r="C32" s="387"/>
      <c r="D32" s="387"/>
      <c r="E32" s="387"/>
      <c r="F32" s="519"/>
      <c r="G32" s="387"/>
      <c r="H32" s="521"/>
      <c r="I32" s="387"/>
      <c r="J32" s="387"/>
      <c r="K32" s="387"/>
    </row>
    <row r="33" spans="1:12" ht="15.75">
      <c r="A33" s="387"/>
      <c r="B33" s="387" t="s">
        <v>673</v>
      </c>
      <c r="C33" s="387"/>
      <c r="D33" s="387"/>
      <c r="E33" s="387"/>
      <c r="F33" s="519">
        <v>66195373</v>
      </c>
      <c r="G33" s="387"/>
      <c r="H33" s="521"/>
      <c r="I33" s="387"/>
      <c r="J33" s="387"/>
      <c r="K33" s="387"/>
    </row>
    <row r="34" spans="1:12" ht="16.5" thickBot="1">
      <c r="A34" s="387"/>
      <c r="B34" s="387" t="s">
        <v>674</v>
      </c>
      <c r="C34" s="387"/>
      <c r="D34" s="387"/>
      <c r="E34" s="387"/>
      <c r="F34" s="1257">
        <v>34940642</v>
      </c>
      <c r="G34" s="387"/>
      <c r="H34" s="521"/>
      <c r="I34" s="387"/>
      <c r="J34" s="387"/>
      <c r="K34" s="387"/>
    </row>
    <row r="35" spans="1:12" ht="15.75">
      <c r="F35" s="656">
        <f>SUM(F33:F34)</f>
        <v>101136015</v>
      </c>
      <c r="H35" s="630"/>
    </row>
    <row r="36" spans="1:12">
      <c r="F36" s="1253"/>
      <c r="H36" s="630"/>
    </row>
    <row r="37" spans="1:12">
      <c r="F37" s="1253"/>
      <c r="H37" s="630"/>
    </row>
    <row r="38" spans="1:12">
      <c r="F38" s="1253"/>
      <c r="H38" s="630"/>
    </row>
    <row r="39" spans="1:12" ht="15.75">
      <c r="A39" s="387"/>
      <c r="B39" s="448" t="s">
        <v>850</v>
      </c>
      <c r="C39" s="392"/>
      <c r="D39" s="394"/>
      <c r="E39" s="389"/>
      <c r="F39" s="398"/>
      <c r="G39" s="394"/>
      <c r="H39" s="563"/>
      <c r="I39" s="572"/>
      <c r="J39" s="628"/>
    </row>
    <row r="40" spans="1:12" ht="15.75">
      <c r="A40" s="392"/>
      <c r="B40" s="392"/>
      <c r="C40" s="392"/>
      <c r="D40" s="394"/>
      <c r="E40" s="394"/>
      <c r="F40" s="398"/>
      <c r="G40" s="394"/>
      <c r="H40" s="397"/>
      <c r="I40" s="398"/>
      <c r="J40" s="415"/>
      <c r="K40" s="169"/>
      <c r="L40" s="169"/>
    </row>
    <row r="41" spans="1:12" ht="15.75">
      <c r="A41" s="392"/>
      <c r="B41" s="641"/>
      <c r="C41" s="660"/>
      <c r="D41" s="642"/>
      <c r="E41" s="642"/>
      <c r="F41" s="817"/>
      <c r="G41" s="644"/>
      <c r="H41" s="397"/>
      <c r="I41" s="398"/>
      <c r="J41" s="415"/>
      <c r="K41" s="169"/>
      <c r="L41" s="169"/>
    </row>
    <row r="42" spans="1:12" ht="15.75">
      <c r="A42" s="392"/>
      <c r="B42" s="646"/>
      <c r="C42" s="392"/>
      <c r="D42" s="394"/>
      <c r="E42" s="394"/>
      <c r="F42" s="398"/>
      <c r="G42" s="434"/>
      <c r="H42" s="397"/>
      <c r="I42" s="398"/>
      <c r="J42" s="415"/>
      <c r="K42" s="169"/>
      <c r="L42" s="169"/>
    </row>
    <row r="43" spans="1:12" ht="15.75">
      <c r="A43" s="392"/>
      <c r="B43" s="818"/>
      <c r="C43" s="392"/>
      <c r="D43" s="394"/>
      <c r="E43" s="394"/>
      <c r="F43" s="450"/>
      <c r="G43" s="434"/>
      <c r="H43" s="397"/>
      <c r="I43" s="415"/>
      <c r="J43" s="415"/>
      <c r="K43" s="169"/>
      <c r="L43" s="169"/>
    </row>
    <row r="44" spans="1:12" ht="15.75">
      <c r="A44" s="169"/>
      <c r="B44" s="646"/>
      <c r="C44" s="392"/>
      <c r="D44" s="394"/>
      <c r="E44" s="394"/>
      <c r="F44" s="398"/>
      <c r="G44" s="434"/>
      <c r="H44" s="397"/>
      <c r="I44" s="415"/>
      <c r="J44" s="415"/>
      <c r="K44" s="169"/>
      <c r="L44" s="169"/>
    </row>
    <row r="45" spans="1:12" ht="15.75">
      <c r="A45" s="169"/>
      <c r="B45" s="645"/>
      <c r="C45" s="392"/>
      <c r="D45" s="394"/>
      <c r="E45" s="394"/>
      <c r="F45" s="398"/>
      <c r="G45" s="434"/>
      <c r="H45" s="397"/>
      <c r="I45" s="415"/>
      <c r="J45" s="415"/>
      <c r="K45" s="169"/>
      <c r="L45" s="169"/>
    </row>
    <row r="46" spans="1:12" ht="15.75">
      <c r="A46" s="169"/>
      <c r="B46" s="645"/>
      <c r="C46" s="392"/>
      <c r="D46" s="394"/>
      <c r="E46" s="394"/>
      <c r="F46" s="398"/>
      <c r="G46" s="434"/>
      <c r="H46" s="397"/>
      <c r="I46" s="415"/>
      <c r="J46" s="415"/>
      <c r="K46" s="169"/>
      <c r="L46" s="169"/>
    </row>
    <row r="47" spans="1:12" ht="15.75">
      <c r="A47" s="169"/>
      <c r="B47" s="645"/>
      <c r="C47" s="392"/>
      <c r="D47" s="394"/>
      <c r="E47" s="394"/>
      <c r="F47" s="398"/>
      <c r="G47" s="434"/>
      <c r="H47" s="397"/>
      <c r="I47" s="415"/>
      <c r="J47" s="415"/>
      <c r="K47" s="169"/>
      <c r="L47" s="169"/>
    </row>
    <row r="48" spans="1:12" ht="15.75">
      <c r="A48" s="169"/>
      <c r="B48" s="819"/>
      <c r="C48" s="648"/>
      <c r="D48" s="649"/>
      <c r="E48" s="649"/>
      <c r="F48" s="1254"/>
      <c r="G48" s="1255"/>
      <c r="H48" s="397"/>
      <c r="I48" s="415"/>
      <c r="J48" s="415"/>
      <c r="K48" s="169"/>
      <c r="L48" s="169"/>
    </row>
    <row r="49" spans="1:12" ht="15.75">
      <c r="A49" s="169"/>
      <c r="B49" s="448"/>
      <c r="C49" s="392"/>
      <c r="D49" s="394"/>
      <c r="E49" s="394"/>
      <c r="F49" s="398"/>
      <c r="G49" s="394"/>
      <c r="H49" s="397"/>
      <c r="I49" s="415"/>
      <c r="J49" s="415"/>
      <c r="K49" s="169"/>
      <c r="L49" s="169"/>
    </row>
    <row r="50" spans="1:12" ht="15.75">
      <c r="A50" s="169"/>
      <c r="B50" s="448"/>
      <c r="C50" s="392"/>
      <c r="D50" s="394"/>
      <c r="E50" s="394"/>
      <c r="F50" s="398"/>
      <c r="G50" s="394"/>
      <c r="H50" s="397"/>
      <c r="I50" s="394"/>
      <c r="J50" s="451"/>
      <c r="K50" s="169"/>
    </row>
    <row r="51" spans="1:12">
      <c r="A51" s="169"/>
      <c r="B51" s="169"/>
      <c r="C51" s="169"/>
      <c r="D51" s="169"/>
      <c r="E51" s="170"/>
      <c r="F51" s="279"/>
      <c r="G51" s="169"/>
      <c r="H51" s="1256"/>
      <c r="I51" s="169"/>
      <c r="J51" s="169"/>
      <c r="K51" s="169"/>
    </row>
    <row r="52" spans="1:12">
      <c r="E52" s="640"/>
    </row>
    <row r="53" spans="1:12">
      <c r="E53" s="640"/>
    </row>
    <row r="54" spans="1:12">
      <c r="E54" s="640"/>
    </row>
    <row r="55" spans="1:12">
      <c r="E55" s="640"/>
    </row>
    <row r="56" spans="1:12">
      <c r="E56" s="640"/>
    </row>
    <row r="57" spans="1:12">
      <c r="E57" s="640"/>
    </row>
    <row r="58" spans="1:12">
      <c r="E58" s="640"/>
    </row>
    <row r="59" spans="1:12">
      <c r="E59" s="640"/>
    </row>
    <row r="60" spans="1:12">
      <c r="E60" s="640"/>
    </row>
    <row r="61" spans="1:12">
      <c r="E61" s="640"/>
    </row>
    <row r="62" spans="1:12">
      <c r="E62" s="640"/>
    </row>
    <row r="63" spans="1:12">
      <c r="E63" s="640"/>
    </row>
    <row r="64" spans="1:12">
      <c r="E64" s="640"/>
    </row>
    <row r="65" spans="5:5">
      <c r="E65" s="640"/>
    </row>
    <row r="66" spans="5:5">
      <c r="E66" s="640"/>
    </row>
    <row r="67" spans="5:5">
      <c r="E67" s="640"/>
    </row>
    <row r="68" spans="5:5">
      <c r="E68" s="640"/>
    </row>
    <row r="69" spans="5:5">
      <c r="E69" s="640"/>
    </row>
    <row r="70" spans="5:5">
      <c r="E70" s="640"/>
    </row>
    <row r="71" spans="5:5">
      <c r="E71" s="640"/>
    </row>
    <row r="72" spans="5:5">
      <c r="E72" s="640"/>
    </row>
    <row r="73" spans="5:5">
      <c r="E73" s="640"/>
    </row>
    <row r="74" spans="5:5">
      <c r="E74" s="640"/>
    </row>
    <row r="75" spans="5:5">
      <c r="E75" s="640"/>
    </row>
    <row r="76" spans="5:5">
      <c r="E76" s="640"/>
    </row>
    <row r="77" spans="5:5">
      <c r="E77" s="640"/>
    </row>
    <row r="78" spans="5:5">
      <c r="E78" s="640"/>
    </row>
    <row r="79" spans="5:5">
      <c r="E79" s="640"/>
    </row>
    <row r="80" spans="5:5">
      <c r="E80" s="640"/>
    </row>
    <row r="81" spans="5:5">
      <c r="E81" s="640"/>
    </row>
    <row r="82" spans="5:5">
      <c r="E82" s="640"/>
    </row>
    <row r="83" spans="5:5">
      <c r="E83" s="640"/>
    </row>
    <row r="84" spans="5:5">
      <c r="E84" s="640"/>
    </row>
    <row r="85" spans="5:5">
      <c r="E85" s="640"/>
    </row>
    <row r="86" spans="5:5">
      <c r="E86" s="640"/>
    </row>
    <row r="87" spans="5:5">
      <c r="E87" s="640"/>
    </row>
    <row r="88" spans="5:5">
      <c r="E88" s="640"/>
    </row>
    <row r="89" spans="5:5">
      <c r="E89" s="640"/>
    </row>
    <row r="90" spans="5:5">
      <c r="E90" s="640"/>
    </row>
    <row r="91" spans="5:5">
      <c r="E91" s="640"/>
    </row>
    <row r="92" spans="5:5">
      <c r="E92" s="640"/>
    </row>
    <row r="93" spans="5:5">
      <c r="E93" s="640"/>
    </row>
    <row r="94" spans="5:5">
      <c r="E94" s="640"/>
    </row>
    <row r="95" spans="5:5">
      <c r="E95" s="640"/>
    </row>
    <row r="96" spans="5:5">
      <c r="E96" s="640"/>
    </row>
    <row r="97" spans="5:5">
      <c r="E97" s="640"/>
    </row>
    <row r="98" spans="5:5">
      <c r="E98" s="640"/>
    </row>
    <row r="99" spans="5:5">
      <c r="E99" s="640"/>
    </row>
    <row r="100" spans="5:5">
      <c r="E100" s="640"/>
    </row>
    <row r="101" spans="5:5">
      <c r="E101" s="640"/>
    </row>
    <row r="102" spans="5:5">
      <c r="E102" s="640"/>
    </row>
    <row r="103" spans="5:5">
      <c r="E103" s="640"/>
    </row>
    <row r="104" spans="5:5">
      <c r="E104" s="640"/>
    </row>
    <row r="105" spans="5:5">
      <c r="E105" s="640"/>
    </row>
    <row r="106" spans="5:5">
      <c r="E106" s="640"/>
    </row>
    <row r="107" spans="5:5">
      <c r="E107" s="640"/>
    </row>
    <row r="108" spans="5:5">
      <c r="E108" s="640"/>
    </row>
    <row r="109" spans="5:5">
      <c r="E109" s="640"/>
    </row>
    <row r="110" spans="5:5">
      <c r="E110" s="640"/>
    </row>
    <row r="111" spans="5:5">
      <c r="E111" s="640"/>
    </row>
    <row r="112" spans="5:5">
      <c r="E112" s="640"/>
    </row>
    <row r="113" spans="5:5">
      <c r="E113" s="640"/>
    </row>
    <row r="114" spans="5:5">
      <c r="E114" s="640"/>
    </row>
    <row r="115" spans="5:5">
      <c r="E115" s="640"/>
    </row>
    <row r="116" spans="5:5">
      <c r="E116" s="640"/>
    </row>
    <row r="117" spans="5:5">
      <c r="E117" s="640"/>
    </row>
    <row r="118" spans="5:5">
      <c r="E118" s="640"/>
    </row>
    <row r="119" spans="5:5">
      <c r="E119" s="640"/>
    </row>
    <row r="120" spans="5:5">
      <c r="E120" s="640"/>
    </row>
    <row r="121" spans="5:5">
      <c r="E121" s="640"/>
    </row>
    <row r="122" spans="5:5">
      <c r="E122" s="640"/>
    </row>
    <row r="123" spans="5:5">
      <c r="E123" s="640"/>
    </row>
    <row r="124" spans="5:5">
      <c r="E124" s="640"/>
    </row>
    <row r="125" spans="5:5">
      <c r="E125" s="640"/>
    </row>
    <row r="126" spans="5:5">
      <c r="E126" s="640"/>
    </row>
    <row r="127" spans="5:5">
      <c r="E127" s="640"/>
    </row>
    <row r="128" spans="5:5">
      <c r="E128" s="640"/>
    </row>
    <row r="129" spans="5:5">
      <c r="E129" s="640"/>
    </row>
    <row r="130" spans="5:5">
      <c r="E130" s="640"/>
    </row>
    <row r="131" spans="5:5">
      <c r="E131" s="640"/>
    </row>
    <row r="132" spans="5:5">
      <c r="E132" s="640"/>
    </row>
    <row r="133" spans="5:5">
      <c r="E133" s="640"/>
    </row>
    <row r="134" spans="5:5">
      <c r="E134" s="640"/>
    </row>
    <row r="135" spans="5:5">
      <c r="E135" s="640"/>
    </row>
    <row r="136" spans="5:5">
      <c r="E136" s="640"/>
    </row>
    <row r="137" spans="5:5">
      <c r="E137" s="640"/>
    </row>
    <row r="138" spans="5:5">
      <c r="E138" s="640"/>
    </row>
    <row r="139" spans="5:5">
      <c r="E139" s="640"/>
    </row>
    <row r="140" spans="5:5">
      <c r="E140" s="640"/>
    </row>
    <row r="141" spans="5:5">
      <c r="E141" s="640"/>
    </row>
    <row r="142" spans="5:5">
      <c r="E142" s="640"/>
    </row>
    <row r="143" spans="5:5">
      <c r="E143" s="640"/>
    </row>
    <row r="144" spans="5:5">
      <c r="E144" s="640"/>
    </row>
    <row r="145" spans="5:5">
      <c r="E145" s="640"/>
    </row>
    <row r="146" spans="5:5">
      <c r="E146" s="640"/>
    </row>
    <row r="147" spans="5:5">
      <c r="E147" s="640"/>
    </row>
    <row r="148" spans="5:5">
      <c r="E148" s="640"/>
    </row>
    <row r="149" spans="5:5">
      <c r="E149" s="640"/>
    </row>
    <row r="150" spans="5:5">
      <c r="E150" s="640"/>
    </row>
    <row r="151" spans="5:5">
      <c r="E151" s="640"/>
    </row>
    <row r="152" spans="5:5">
      <c r="E152" s="640"/>
    </row>
    <row r="153" spans="5:5">
      <c r="E153" s="640"/>
    </row>
    <row r="154" spans="5:5">
      <c r="E154" s="640"/>
    </row>
    <row r="155" spans="5:5">
      <c r="E155" s="640"/>
    </row>
    <row r="156" spans="5:5">
      <c r="E156" s="640"/>
    </row>
    <row r="157" spans="5:5">
      <c r="E157" s="640"/>
    </row>
    <row r="158" spans="5:5">
      <c r="E158" s="640"/>
    </row>
    <row r="159" spans="5:5">
      <c r="E159" s="640"/>
    </row>
    <row r="160" spans="5:5">
      <c r="E160" s="640"/>
    </row>
    <row r="161" spans="5:5">
      <c r="E161" s="640"/>
    </row>
    <row r="162" spans="5:5">
      <c r="E162" s="640"/>
    </row>
    <row r="163" spans="5:5">
      <c r="E163" s="640"/>
    </row>
    <row r="164" spans="5:5">
      <c r="E164" s="640"/>
    </row>
    <row r="165" spans="5:5">
      <c r="E165" s="640"/>
    </row>
    <row r="166" spans="5:5">
      <c r="E166" s="640"/>
    </row>
    <row r="167" spans="5:5">
      <c r="E167" s="640"/>
    </row>
    <row r="168" spans="5:5">
      <c r="E168" s="640"/>
    </row>
    <row r="169" spans="5:5">
      <c r="E169" s="640"/>
    </row>
    <row r="170" spans="5:5">
      <c r="E170" s="640"/>
    </row>
    <row r="171" spans="5:5">
      <c r="E171" s="640"/>
    </row>
    <row r="172" spans="5:5">
      <c r="E172" s="640"/>
    </row>
    <row r="173" spans="5:5">
      <c r="E173" s="640"/>
    </row>
    <row r="174" spans="5:5">
      <c r="E174" s="640"/>
    </row>
    <row r="175" spans="5:5">
      <c r="E175" s="640"/>
    </row>
    <row r="176" spans="5:5">
      <c r="E176" s="640"/>
    </row>
    <row r="177" spans="5:5">
      <c r="E177" s="640"/>
    </row>
    <row r="178" spans="5:5">
      <c r="E178" s="640"/>
    </row>
    <row r="179" spans="5:5">
      <c r="E179" s="640"/>
    </row>
    <row r="180" spans="5:5">
      <c r="E180" s="640"/>
    </row>
    <row r="181" spans="5:5">
      <c r="E181" s="640"/>
    </row>
    <row r="182" spans="5:5">
      <c r="E182" s="640"/>
    </row>
    <row r="183" spans="5:5">
      <c r="E183" s="640"/>
    </row>
    <row r="184" spans="5:5">
      <c r="E184" s="640"/>
    </row>
    <row r="185" spans="5:5">
      <c r="E185" s="640"/>
    </row>
    <row r="186" spans="5:5">
      <c r="E186" s="640"/>
    </row>
    <row r="187" spans="5:5">
      <c r="E187" s="640"/>
    </row>
    <row r="188" spans="5:5">
      <c r="E188" s="640"/>
    </row>
    <row r="189" spans="5:5">
      <c r="E189" s="640"/>
    </row>
    <row r="190" spans="5:5">
      <c r="E190" s="640"/>
    </row>
    <row r="191" spans="5:5">
      <c r="E191" s="640"/>
    </row>
    <row r="192" spans="5:5">
      <c r="E192" s="640"/>
    </row>
    <row r="193" spans="5:5">
      <c r="E193" s="640"/>
    </row>
    <row r="194" spans="5:5">
      <c r="E194" s="640"/>
    </row>
    <row r="195" spans="5:5">
      <c r="E195" s="640"/>
    </row>
    <row r="196" spans="5:5">
      <c r="E196" s="640"/>
    </row>
    <row r="197" spans="5:5">
      <c r="E197" s="640"/>
    </row>
    <row r="198" spans="5:5">
      <c r="E198" s="640"/>
    </row>
    <row r="199" spans="5:5">
      <c r="E199" s="640"/>
    </row>
    <row r="200" spans="5:5">
      <c r="E200" s="640"/>
    </row>
    <row r="201" spans="5:5">
      <c r="E201" s="640"/>
    </row>
    <row r="202" spans="5:5">
      <c r="E202" s="640"/>
    </row>
    <row r="203" spans="5:5">
      <c r="E203" s="640"/>
    </row>
    <row r="204" spans="5:5">
      <c r="E204" s="640"/>
    </row>
    <row r="205" spans="5:5">
      <c r="E205" s="640"/>
    </row>
    <row r="206" spans="5:5">
      <c r="E206" s="640"/>
    </row>
    <row r="207" spans="5:5">
      <c r="E207" s="640"/>
    </row>
    <row r="208" spans="5:5">
      <c r="E208" s="640"/>
    </row>
    <row r="209" spans="5:5">
      <c r="E209" s="640"/>
    </row>
    <row r="210" spans="5:5">
      <c r="E210" s="640"/>
    </row>
    <row r="211" spans="5:5">
      <c r="E211" s="640"/>
    </row>
    <row r="212" spans="5:5">
      <c r="E212" s="640"/>
    </row>
    <row r="213" spans="5:5">
      <c r="E213" s="640"/>
    </row>
    <row r="214" spans="5:5">
      <c r="E214" s="640"/>
    </row>
    <row r="215" spans="5:5">
      <c r="E215" s="640"/>
    </row>
    <row r="216" spans="5:5">
      <c r="E216" s="640"/>
    </row>
    <row r="217" spans="5:5">
      <c r="E217" s="640"/>
    </row>
    <row r="218" spans="5:5">
      <c r="E218" s="640"/>
    </row>
    <row r="219" spans="5:5">
      <c r="E219" s="640"/>
    </row>
    <row r="220" spans="5:5">
      <c r="E220" s="640"/>
    </row>
    <row r="221" spans="5:5">
      <c r="E221" s="640"/>
    </row>
    <row r="222" spans="5:5">
      <c r="E222" s="640"/>
    </row>
    <row r="223" spans="5:5">
      <c r="E223" s="640"/>
    </row>
    <row r="224" spans="5:5">
      <c r="E224" s="640"/>
    </row>
    <row r="225" spans="5:5">
      <c r="E225" s="640"/>
    </row>
    <row r="226" spans="5:5">
      <c r="E226" s="640"/>
    </row>
    <row r="227" spans="5:5">
      <c r="E227" s="640"/>
    </row>
    <row r="228" spans="5:5">
      <c r="E228" s="640"/>
    </row>
    <row r="229" spans="5:5">
      <c r="E229" s="640"/>
    </row>
    <row r="230" spans="5:5">
      <c r="E230" s="640"/>
    </row>
    <row r="231" spans="5:5">
      <c r="E231" s="640"/>
    </row>
    <row r="232" spans="5:5">
      <c r="E232" s="640"/>
    </row>
    <row r="233" spans="5:5">
      <c r="E233" s="640"/>
    </row>
    <row r="234" spans="5:5">
      <c r="E234" s="640"/>
    </row>
    <row r="235" spans="5:5">
      <c r="E235" s="640"/>
    </row>
    <row r="236" spans="5:5">
      <c r="E236" s="640"/>
    </row>
    <row r="237" spans="5:5">
      <c r="E237" s="640"/>
    </row>
    <row r="238" spans="5:5">
      <c r="E238" s="640"/>
    </row>
    <row r="239" spans="5:5">
      <c r="E239" s="640"/>
    </row>
    <row r="240" spans="5:5">
      <c r="E240" s="640"/>
    </row>
    <row r="241" spans="5:5">
      <c r="E241" s="640"/>
    </row>
    <row r="242" spans="5:5">
      <c r="E242" s="640"/>
    </row>
    <row r="243" spans="5:5">
      <c r="E243" s="640"/>
    </row>
    <row r="244" spans="5:5">
      <c r="E244" s="640"/>
    </row>
    <row r="245" spans="5:5">
      <c r="E245" s="640"/>
    </row>
    <row r="246" spans="5:5">
      <c r="E246" s="640"/>
    </row>
    <row r="247" spans="5:5">
      <c r="E247" s="640"/>
    </row>
    <row r="248" spans="5:5">
      <c r="E248" s="640"/>
    </row>
    <row r="249" spans="5:5">
      <c r="E249" s="640"/>
    </row>
    <row r="250" spans="5:5">
      <c r="E250" s="640"/>
    </row>
    <row r="251" spans="5:5">
      <c r="E251" s="640"/>
    </row>
    <row r="252" spans="5:5">
      <c r="E252" s="640"/>
    </row>
    <row r="253" spans="5:5">
      <c r="E253" s="640"/>
    </row>
    <row r="254" spans="5:5">
      <c r="E254" s="640"/>
    </row>
    <row r="255" spans="5:5">
      <c r="E255" s="640"/>
    </row>
    <row r="256" spans="5:5">
      <c r="E256" s="640"/>
    </row>
    <row r="257" spans="5:5">
      <c r="E257" s="640"/>
    </row>
    <row r="258" spans="5:5">
      <c r="E258" s="640"/>
    </row>
    <row r="259" spans="5:5">
      <c r="E259" s="640"/>
    </row>
    <row r="260" spans="5:5">
      <c r="E260" s="640"/>
    </row>
    <row r="261" spans="5:5">
      <c r="E261" s="640"/>
    </row>
    <row r="262" spans="5:5">
      <c r="E262" s="640"/>
    </row>
    <row r="263" spans="5:5">
      <c r="E263" s="640"/>
    </row>
    <row r="264" spans="5:5">
      <c r="E264" s="640"/>
    </row>
    <row r="265" spans="5:5">
      <c r="E265" s="640"/>
    </row>
    <row r="266" spans="5:5">
      <c r="E266" s="640"/>
    </row>
    <row r="267" spans="5:5">
      <c r="E267" s="640"/>
    </row>
    <row r="268" spans="5:5">
      <c r="E268" s="640"/>
    </row>
    <row r="269" spans="5:5">
      <c r="E269" s="640"/>
    </row>
    <row r="270" spans="5:5">
      <c r="E270" s="640"/>
    </row>
    <row r="271" spans="5:5">
      <c r="E271" s="640"/>
    </row>
    <row r="272" spans="5:5">
      <c r="E272" s="640"/>
    </row>
    <row r="273" spans="5:5">
      <c r="E273" s="640"/>
    </row>
    <row r="274" spans="5:5">
      <c r="E274" s="640"/>
    </row>
    <row r="275" spans="5:5">
      <c r="E275" s="640"/>
    </row>
    <row r="276" spans="5:5">
      <c r="E276" s="640"/>
    </row>
    <row r="277" spans="5:5">
      <c r="E277" s="640"/>
    </row>
    <row r="278" spans="5:5">
      <c r="E278" s="640"/>
    </row>
    <row r="279" spans="5:5">
      <c r="E279" s="640"/>
    </row>
    <row r="280" spans="5:5">
      <c r="E280" s="640"/>
    </row>
    <row r="281" spans="5:5">
      <c r="E281" s="640"/>
    </row>
    <row r="282" spans="5:5">
      <c r="E282" s="640"/>
    </row>
    <row r="283" spans="5:5">
      <c r="E283" s="640"/>
    </row>
    <row r="284" spans="5:5">
      <c r="E284" s="640"/>
    </row>
    <row r="285" spans="5:5">
      <c r="E285" s="640"/>
    </row>
    <row r="286" spans="5:5">
      <c r="E286" s="640"/>
    </row>
    <row r="287" spans="5:5">
      <c r="E287" s="640"/>
    </row>
    <row r="288" spans="5:5">
      <c r="E288" s="640"/>
    </row>
    <row r="289" spans="5:5">
      <c r="E289" s="640"/>
    </row>
    <row r="290" spans="5:5">
      <c r="E290" s="640"/>
    </row>
    <row r="291" spans="5:5">
      <c r="E291" s="640"/>
    </row>
    <row r="292" spans="5:5">
      <c r="E292" s="640"/>
    </row>
    <row r="293" spans="5:5">
      <c r="E293" s="640"/>
    </row>
    <row r="294" spans="5:5">
      <c r="E294" s="640"/>
    </row>
    <row r="295" spans="5:5">
      <c r="E295" s="640"/>
    </row>
    <row r="296" spans="5:5">
      <c r="E296" s="640"/>
    </row>
    <row r="297" spans="5:5">
      <c r="E297" s="640"/>
    </row>
    <row r="298" spans="5:5">
      <c r="E298" s="640"/>
    </row>
    <row r="299" spans="5:5">
      <c r="E299" s="640"/>
    </row>
    <row r="300" spans="5:5">
      <c r="E300" s="640"/>
    </row>
    <row r="301" spans="5:5">
      <c r="E301" s="640"/>
    </row>
    <row r="302" spans="5:5">
      <c r="E302" s="640"/>
    </row>
    <row r="303" spans="5:5">
      <c r="E303" s="640"/>
    </row>
    <row r="304" spans="5:5">
      <c r="E304" s="640"/>
    </row>
    <row r="305" spans="5:5">
      <c r="E305" s="640"/>
    </row>
    <row r="306" spans="5:5">
      <c r="E306" s="640"/>
    </row>
    <row r="307" spans="5:5">
      <c r="E307" s="640"/>
    </row>
    <row r="308" spans="5:5">
      <c r="E308" s="640"/>
    </row>
    <row r="309" spans="5:5">
      <c r="E309" s="640"/>
    </row>
    <row r="310" spans="5:5">
      <c r="E310" s="640"/>
    </row>
    <row r="311" spans="5:5">
      <c r="E311" s="640"/>
    </row>
    <row r="312" spans="5:5">
      <c r="E312" s="640"/>
    </row>
    <row r="313" spans="5:5">
      <c r="E313" s="640"/>
    </row>
    <row r="314" spans="5:5">
      <c r="E314" s="640"/>
    </row>
    <row r="315" spans="5:5">
      <c r="E315" s="640"/>
    </row>
    <row r="316" spans="5:5">
      <c r="E316" s="640"/>
    </row>
    <row r="317" spans="5:5">
      <c r="E317" s="640"/>
    </row>
    <row r="318" spans="5:5">
      <c r="E318" s="640"/>
    </row>
    <row r="319" spans="5:5">
      <c r="E319" s="640"/>
    </row>
    <row r="320" spans="5:5">
      <c r="E320" s="640"/>
    </row>
    <row r="321" spans="5:5">
      <c r="E321" s="640"/>
    </row>
    <row r="322" spans="5:5">
      <c r="E322" s="640"/>
    </row>
    <row r="323" spans="5:5">
      <c r="E323" s="640"/>
    </row>
    <row r="324" spans="5:5">
      <c r="E324" s="640"/>
    </row>
    <row r="325" spans="5:5">
      <c r="E325" s="640"/>
    </row>
    <row r="326" spans="5:5">
      <c r="E326" s="640"/>
    </row>
    <row r="327" spans="5:5">
      <c r="E327" s="640"/>
    </row>
    <row r="328" spans="5:5">
      <c r="E328" s="640"/>
    </row>
    <row r="329" spans="5:5">
      <c r="E329" s="640"/>
    </row>
    <row r="330" spans="5:5">
      <c r="E330" s="640"/>
    </row>
    <row r="331" spans="5:5">
      <c r="E331" s="640"/>
    </row>
    <row r="332" spans="5:5">
      <c r="E332" s="640"/>
    </row>
    <row r="333" spans="5:5">
      <c r="E333" s="640"/>
    </row>
    <row r="334" spans="5:5">
      <c r="E334" s="640"/>
    </row>
    <row r="335" spans="5:5">
      <c r="E335" s="640"/>
    </row>
    <row r="336" spans="5:5">
      <c r="E336" s="640"/>
    </row>
    <row r="337" spans="5:5">
      <c r="E337" s="640"/>
    </row>
    <row r="338" spans="5:5">
      <c r="E338" s="640"/>
    </row>
    <row r="339" spans="5:5">
      <c r="E339" s="640"/>
    </row>
    <row r="340" spans="5:5">
      <c r="E340" s="640"/>
    </row>
    <row r="341" spans="5:5">
      <c r="E341" s="640"/>
    </row>
    <row r="342" spans="5:5">
      <c r="E342" s="640"/>
    </row>
    <row r="343" spans="5:5">
      <c r="E343" s="640"/>
    </row>
    <row r="344" spans="5:5">
      <c r="E344" s="640"/>
    </row>
    <row r="345" spans="5:5">
      <c r="E345" s="640"/>
    </row>
    <row r="346" spans="5:5">
      <c r="E346" s="640"/>
    </row>
    <row r="347" spans="5:5">
      <c r="E347" s="640"/>
    </row>
    <row r="348" spans="5:5">
      <c r="E348" s="640"/>
    </row>
    <row r="349" spans="5:5">
      <c r="E349" s="640"/>
    </row>
    <row r="350" spans="5:5">
      <c r="E350" s="640"/>
    </row>
    <row r="351" spans="5:5">
      <c r="E351" s="640"/>
    </row>
    <row r="352" spans="5:5">
      <c r="E352" s="640"/>
    </row>
    <row r="353" spans="5:5">
      <c r="E353" s="640"/>
    </row>
    <row r="354" spans="5:5">
      <c r="E354" s="640"/>
    </row>
    <row r="355" spans="5:5">
      <c r="E355" s="640"/>
    </row>
    <row r="356" spans="5:5">
      <c r="E356" s="640"/>
    </row>
    <row r="357" spans="5:5">
      <c r="E357" s="640"/>
    </row>
    <row r="358" spans="5:5">
      <c r="E358" s="640"/>
    </row>
    <row r="359" spans="5:5">
      <c r="E359" s="640"/>
    </row>
    <row r="360" spans="5:5">
      <c r="E360" s="640"/>
    </row>
    <row r="361" spans="5:5">
      <c r="E361" s="640"/>
    </row>
    <row r="362" spans="5:5">
      <c r="E362" s="640"/>
    </row>
    <row r="363" spans="5:5">
      <c r="E363" s="640"/>
    </row>
    <row r="364" spans="5:5">
      <c r="E364" s="640"/>
    </row>
    <row r="365" spans="5:5">
      <c r="E365" s="640"/>
    </row>
    <row r="366" spans="5:5">
      <c r="E366" s="640"/>
    </row>
    <row r="367" spans="5:5">
      <c r="E367" s="640"/>
    </row>
    <row r="368" spans="5:5">
      <c r="E368" s="640"/>
    </row>
    <row r="369" spans="5:5">
      <c r="E369" s="640"/>
    </row>
    <row r="370" spans="5:5">
      <c r="E370" s="640"/>
    </row>
    <row r="371" spans="5:5">
      <c r="E371" s="640"/>
    </row>
    <row r="372" spans="5:5">
      <c r="E372" s="640"/>
    </row>
    <row r="373" spans="5:5">
      <c r="E373" s="640"/>
    </row>
    <row r="374" spans="5:5">
      <c r="E374" s="640"/>
    </row>
    <row r="375" spans="5:5">
      <c r="E375" s="640"/>
    </row>
    <row r="376" spans="5:5">
      <c r="E376" s="640"/>
    </row>
    <row r="377" spans="5:5">
      <c r="E377" s="640"/>
    </row>
    <row r="378" spans="5:5">
      <c r="E378" s="640"/>
    </row>
    <row r="379" spans="5:5">
      <c r="E379" s="640"/>
    </row>
    <row r="380" spans="5:5">
      <c r="E380" s="640"/>
    </row>
    <row r="381" spans="5:5">
      <c r="E381" s="640"/>
    </row>
    <row r="382" spans="5:5">
      <c r="E382" s="640"/>
    </row>
    <row r="383" spans="5:5">
      <c r="E383" s="640"/>
    </row>
    <row r="384" spans="5:5">
      <c r="E384" s="640"/>
    </row>
    <row r="385" spans="5:5">
      <c r="E385" s="640"/>
    </row>
    <row r="386" spans="5:5">
      <c r="E386" s="640"/>
    </row>
    <row r="387" spans="5:5">
      <c r="E387" s="640"/>
    </row>
    <row r="388" spans="5:5">
      <c r="E388" s="640"/>
    </row>
    <row r="389" spans="5:5">
      <c r="E389" s="640"/>
    </row>
    <row r="390" spans="5:5">
      <c r="E390" s="640"/>
    </row>
    <row r="391" spans="5:5">
      <c r="E391" s="640"/>
    </row>
    <row r="392" spans="5:5">
      <c r="E392" s="640"/>
    </row>
    <row r="393" spans="5:5">
      <c r="E393" s="640"/>
    </row>
    <row r="394" spans="5:5">
      <c r="E394" s="640"/>
    </row>
    <row r="395" spans="5:5">
      <c r="E395" s="640"/>
    </row>
    <row r="396" spans="5:5">
      <c r="E396" s="640"/>
    </row>
    <row r="397" spans="5:5">
      <c r="E397" s="640"/>
    </row>
    <row r="398" spans="5:5">
      <c r="E398" s="640"/>
    </row>
    <row r="399" spans="5:5">
      <c r="E399" s="640"/>
    </row>
    <row r="400" spans="5:5">
      <c r="E400" s="640"/>
    </row>
    <row r="401" spans="5:5">
      <c r="E401" s="640"/>
    </row>
    <row r="402" spans="5:5">
      <c r="E402" s="640"/>
    </row>
    <row r="403" spans="5:5">
      <c r="E403" s="640"/>
    </row>
    <row r="404" spans="5:5">
      <c r="E404" s="640"/>
    </row>
    <row r="405" spans="5:5">
      <c r="E405" s="640"/>
    </row>
    <row r="406" spans="5:5">
      <c r="E406" s="640"/>
    </row>
    <row r="407" spans="5:5">
      <c r="E407" s="640"/>
    </row>
    <row r="408" spans="5:5">
      <c r="E408" s="640"/>
    </row>
    <row r="409" spans="5:5">
      <c r="E409" s="640"/>
    </row>
    <row r="410" spans="5:5">
      <c r="E410" s="640"/>
    </row>
    <row r="411" spans="5:5">
      <c r="E411" s="640"/>
    </row>
    <row r="412" spans="5:5">
      <c r="E412" s="640"/>
    </row>
    <row r="413" spans="5:5">
      <c r="E413" s="640"/>
    </row>
    <row r="414" spans="5:5">
      <c r="E414" s="640"/>
    </row>
    <row r="415" spans="5:5">
      <c r="E415" s="640"/>
    </row>
    <row r="416" spans="5:5">
      <c r="E416" s="640"/>
    </row>
    <row r="417" spans="5:5">
      <c r="E417" s="640"/>
    </row>
    <row r="418" spans="5:5">
      <c r="E418" s="640"/>
    </row>
    <row r="419" spans="5:5">
      <c r="E419" s="640"/>
    </row>
    <row r="420" spans="5:5">
      <c r="E420" s="640"/>
    </row>
    <row r="421" spans="5:5">
      <c r="E421" s="640"/>
    </row>
    <row r="422" spans="5:5">
      <c r="E422" s="640"/>
    </row>
    <row r="423" spans="5:5">
      <c r="E423" s="640"/>
    </row>
    <row r="424" spans="5:5">
      <c r="E424" s="640"/>
    </row>
    <row r="425" spans="5:5">
      <c r="E425" s="640"/>
    </row>
    <row r="426" spans="5:5">
      <c r="E426" s="640"/>
    </row>
    <row r="427" spans="5:5">
      <c r="E427" s="640"/>
    </row>
    <row r="428" spans="5:5">
      <c r="E428" s="640"/>
    </row>
    <row r="429" spans="5:5">
      <c r="E429" s="640"/>
    </row>
    <row r="430" spans="5:5">
      <c r="E430" s="640"/>
    </row>
    <row r="431" spans="5:5">
      <c r="E431" s="640"/>
    </row>
    <row r="432" spans="5:5">
      <c r="E432" s="640"/>
    </row>
    <row r="433" spans="5:5">
      <c r="E433" s="640"/>
    </row>
    <row r="434" spans="5:5">
      <c r="E434" s="640"/>
    </row>
    <row r="435" spans="5:5">
      <c r="E435" s="640"/>
    </row>
    <row r="436" spans="5:5">
      <c r="E436" s="640"/>
    </row>
    <row r="437" spans="5:5">
      <c r="E437" s="640"/>
    </row>
    <row r="438" spans="5:5">
      <c r="E438" s="640"/>
    </row>
    <row r="439" spans="5:5">
      <c r="E439" s="640"/>
    </row>
    <row r="440" spans="5:5">
      <c r="E440" s="640"/>
    </row>
    <row r="441" spans="5:5">
      <c r="E441" s="640"/>
    </row>
    <row r="442" spans="5:5">
      <c r="E442" s="640"/>
    </row>
    <row r="443" spans="5:5">
      <c r="E443" s="640"/>
    </row>
    <row r="444" spans="5:5">
      <c r="E444" s="640"/>
    </row>
    <row r="445" spans="5:5">
      <c r="E445" s="640"/>
    </row>
    <row r="446" spans="5:5">
      <c r="E446" s="640"/>
    </row>
    <row r="447" spans="5:5">
      <c r="E447" s="640"/>
    </row>
    <row r="448" spans="5:5">
      <c r="E448" s="640"/>
    </row>
    <row r="449" spans="5:5">
      <c r="E449" s="640"/>
    </row>
    <row r="450" spans="5:5">
      <c r="E450" s="640"/>
    </row>
    <row r="451" spans="5:5">
      <c r="E451" s="640"/>
    </row>
    <row r="452" spans="5:5">
      <c r="E452" s="640"/>
    </row>
    <row r="453" spans="5:5">
      <c r="E453" s="640"/>
    </row>
    <row r="454" spans="5:5">
      <c r="E454" s="640"/>
    </row>
    <row r="455" spans="5:5">
      <c r="E455" s="640"/>
    </row>
    <row r="456" spans="5:5">
      <c r="E456" s="640"/>
    </row>
    <row r="457" spans="5:5">
      <c r="E457" s="640"/>
    </row>
    <row r="458" spans="5:5">
      <c r="E458" s="640"/>
    </row>
    <row r="459" spans="5:5">
      <c r="E459" s="640"/>
    </row>
    <row r="460" spans="5:5">
      <c r="E460" s="640"/>
    </row>
    <row r="461" spans="5:5">
      <c r="E461" s="640"/>
    </row>
    <row r="462" spans="5:5">
      <c r="E462" s="640"/>
    </row>
    <row r="463" spans="5:5">
      <c r="E463" s="640"/>
    </row>
    <row r="464" spans="5:5">
      <c r="E464" s="640"/>
    </row>
    <row r="465" spans="5:5">
      <c r="E465" s="640"/>
    </row>
    <row r="466" spans="5:5">
      <c r="E466" s="640"/>
    </row>
    <row r="467" spans="5:5">
      <c r="E467" s="640"/>
    </row>
    <row r="468" spans="5:5">
      <c r="E468" s="640"/>
    </row>
    <row r="469" spans="5:5">
      <c r="E469" s="640"/>
    </row>
    <row r="470" spans="5:5">
      <c r="E470" s="640"/>
    </row>
    <row r="471" spans="5:5">
      <c r="E471" s="640"/>
    </row>
    <row r="472" spans="5:5">
      <c r="E472" s="640"/>
    </row>
    <row r="473" spans="5:5">
      <c r="E473" s="640"/>
    </row>
    <row r="474" spans="5:5">
      <c r="E474" s="640"/>
    </row>
    <row r="475" spans="5:5">
      <c r="E475" s="640"/>
    </row>
    <row r="476" spans="5:5">
      <c r="E476" s="640"/>
    </row>
    <row r="477" spans="5:5">
      <c r="E477" s="640"/>
    </row>
    <row r="478" spans="5:5">
      <c r="E478" s="640"/>
    </row>
    <row r="479" spans="5:5">
      <c r="E479" s="640"/>
    </row>
    <row r="480" spans="5:5">
      <c r="E480" s="640"/>
    </row>
    <row r="481" spans="5:5">
      <c r="E481" s="640"/>
    </row>
    <row r="482" spans="5:5">
      <c r="E482" s="640"/>
    </row>
    <row r="483" spans="5:5">
      <c r="E483" s="640"/>
    </row>
    <row r="484" spans="5:5">
      <c r="E484" s="640"/>
    </row>
    <row r="485" spans="5:5">
      <c r="E485" s="640"/>
    </row>
    <row r="486" spans="5:5">
      <c r="E486" s="640"/>
    </row>
    <row r="487" spans="5:5">
      <c r="E487" s="640"/>
    </row>
    <row r="488" spans="5:5">
      <c r="E488" s="640"/>
    </row>
    <row r="489" spans="5:5">
      <c r="E489" s="640"/>
    </row>
    <row r="490" spans="5:5">
      <c r="E490" s="640"/>
    </row>
  </sheetData>
  <conditionalFormatting sqref="B9:B11 B13:B17">
    <cfRule type="cellIs" dxfId="79" priority="3" stopIfTrue="1" operator="equal">
      <formula>"Title"</formula>
    </cfRule>
  </conditionalFormatting>
  <conditionalFormatting sqref="B8">
    <cfRule type="cellIs" dxfId="78" priority="2" stopIfTrue="1" operator="equal">
      <formula>"Adjustment to Income/Expense/Rate Base:"</formula>
    </cfRule>
  </conditionalFormatting>
  <conditionalFormatting sqref="J1">
    <cfRule type="cellIs" dxfId="77" priority="1" stopIfTrue="1" operator="equal">
      <formula>"x.x"</formula>
    </cfRule>
  </conditionalFormatting>
  <dataValidations count="2">
    <dataValidation type="list" errorStyle="warning" allowBlank="1" showInputMessage="1" showErrorMessage="1" errorTitle="Factor" error="This factor is not included in the drop-down list. Is this the factor you want to use?" sqref="G39:G42">
      <formula1>$G$51:$G$114</formula1>
    </dataValidation>
    <dataValidation type="list" errorStyle="warning" allowBlank="1" showInputMessage="1" showErrorMessage="1" errorTitle="FERC ACCOUNT" error="This FERC Account is not included in the drop-down list. Is this the account you want to use?" sqref="D39:D42">
      <formula1>$D$51:$D$357</formula1>
    </dataValidation>
  </dataValidations>
  <pageMargins left="0.75" right="0.75" top="1.25" bottom="1" header="0.5" footer="0.25"/>
  <pageSetup scale="67" orientation="portrait" r:id="rId1"/>
  <headerFooter scaleWithDoc="0" alignWithMargins="0">
    <oddHeader>&amp;R&amp;"Times New Roman,Regular"PacifiCorp Docket UE-111190
Exhibit No. ___ (MDF-2)
Page &amp;P of &amp;N</oddHeader>
    <oddFooter>&amp;C&amp;P of &amp;N</oddFooter>
  </headerFooter>
  <ignoredErrors>
    <ignoredError sqref="J9"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81"/>
  <sheetViews>
    <sheetView tabSelected="1" workbookViewId="0">
      <selection activeCell="D9" sqref="D9"/>
    </sheetView>
  </sheetViews>
  <sheetFormatPr defaultColWidth="13.140625" defaultRowHeight="12.75"/>
  <cols>
    <col min="1" max="1" width="9.7109375" style="81" customWidth="1"/>
    <col min="2" max="2" width="47.7109375" style="81" bestFit="1" customWidth="1"/>
    <col min="3" max="3" width="4" style="81" customWidth="1"/>
    <col min="4" max="4" width="13.140625" style="81"/>
    <col min="5" max="5" width="9.140625" style="81" customWidth="1"/>
    <col min="6" max="6" width="13.140625" style="81"/>
    <col min="7" max="7" width="10.28515625" style="81" customWidth="1"/>
    <col min="8" max="8" width="11" style="81" customWidth="1"/>
    <col min="9" max="9" width="15.42578125" style="81" customWidth="1"/>
    <col min="10" max="16384" width="13.140625" style="81"/>
  </cols>
  <sheetData>
    <row r="1" spans="1:53" ht="15.75">
      <c r="A1" s="342"/>
      <c r="B1" s="742" t="s">
        <v>131</v>
      </c>
      <c r="C1" s="342"/>
      <c r="D1" s="341"/>
      <c r="E1" s="341"/>
      <c r="F1" s="432"/>
      <c r="G1" s="341"/>
      <c r="H1" s="369"/>
      <c r="I1" s="576"/>
      <c r="J1" s="514"/>
      <c r="K1" s="369"/>
      <c r="L1" s="369"/>
      <c r="M1" s="369"/>
      <c r="N1" s="369"/>
      <c r="O1" s="743"/>
      <c r="P1" s="744"/>
      <c r="Q1" s="409"/>
      <c r="R1" s="534"/>
      <c r="S1" s="534"/>
      <c r="T1" s="534"/>
      <c r="U1" s="745"/>
      <c r="V1" s="746"/>
      <c r="W1" s="342"/>
      <c r="X1" s="747"/>
      <c r="Y1" s="111"/>
      <c r="Z1" s="748"/>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row>
    <row r="2" spans="1:53" ht="15.75">
      <c r="A2" s="342"/>
      <c r="B2" s="370" t="s">
        <v>849</v>
      </c>
      <c r="C2" s="342"/>
      <c r="D2" s="341"/>
      <c r="E2" s="341"/>
      <c r="F2" s="432"/>
      <c r="G2" s="341"/>
      <c r="H2" s="341"/>
      <c r="I2" s="596"/>
      <c r="J2" s="398"/>
      <c r="K2" s="398"/>
      <c r="L2" s="398"/>
      <c r="M2" s="398"/>
      <c r="N2" s="398"/>
      <c r="O2" s="743"/>
      <c r="P2" s="744"/>
      <c r="Q2" s="409"/>
      <c r="R2" s="534"/>
      <c r="S2" s="534"/>
      <c r="T2" s="534"/>
      <c r="U2" s="534"/>
      <c r="V2" s="534"/>
      <c r="W2" s="342"/>
      <c r="X2" s="747"/>
      <c r="Y2" s="111"/>
      <c r="Z2" s="748"/>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row>
    <row r="3" spans="1:53" ht="15.75">
      <c r="A3" s="342"/>
      <c r="B3" s="370" t="s">
        <v>415</v>
      </c>
      <c r="C3" s="342"/>
      <c r="D3" s="341"/>
      <c r="E3" s="341"/>
      <c r="F3" s="432"/>
      <c r="G3" s="341"/>
      <c r="H3" s="341"/>
      <c r="I3" s="465"/>
      <c r="J3" s="398"/>
      <c r="K3" s="398"/>
      <c r="L3" s="398"/>
      <c r="M3" s="398"/>
      <c r="N3" s="398"/>
      <c r="O3" s="744"/>
      <c r="P3" s="744"/>
      <c r="Q3" s="744"/>
      <c r="R3" s="534"/>
      <c r="S3" s="534"/>
      <c r="T3" s="534"/>
      <c r="U3" s="534"/>
      <c r="V3" s="534"/>
      <c r="W3" s="342"/>
      <c r="X3" s="747"/>
      <c r="Y3" s="111"/>
      <c r="Z3" s="748"/>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row>
    <row r="4" spans="1:53" ht="15.75">
      <c r="A4" s="342"/>
      <c r="B4" s="593" t="s">
        <v>1059</v>
      </c>
      <c r="C4" s="342"/>
      <c r="D4" s="341"/>
      <c r="E4" s="341"/>
      <c r="F4" s="432"/>
      <c r="G4" s="341"/>
      <c r="H4" s="341"/>
      <c r="I4" s="465"/>
      <c r="J4" s="398"/>
      <c r="K4" s="398"/>
      <c r="L4" s="398"/>
      <c r="M4" s="398"/>
      <c r="N4" s="398"/>
      <c r="O4" s="744"/>
      <c r="P4" s="749"/>
      <c r="Q4" s="744"/>
      <c r="R4" s="534"/>
      <c r="S4" s="534"/>
      <c r="T4" s="534"/>
      <c r="U4" s="534"/>
      <c r="V4" s="534"/>
      <c r="W4" s="750"/>
      <c r="X4" s="747"/>
      <c r="Y4" s="111"/>
      <c r="Z4" s="748"/>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row>
    <row r="5" spans="1:53" ht="15.75">
      <c r="A5" s="342"/>
      <c r="B5" s="342"/>
      <c r="C5" s="342"/>
      <c r="D5" s="341"/>
      <c r="E5" s="341"/>
      <c r="F5" s="432"/>
      <c r="G5" s="341"/>
      <c r="H5" s="341"/>
      <c r="I5" s="465"/>
      <c r="J5" s="398"/>
      <c r="K5" s="398"/>
      <c r="L5" s="398"/>
      <c r="M5" s="398"/>
      <c r="N5" s="398"/>
      <c r="O5" s="744"/>
      <c r="P5" s="744"/>
      <c r="Q5" s="744"/>
      <c r="R5" s="534"/>
      <c r="S5" s="534"/>
      <c r="T5" s="534"/>
      <c r="U5" s="534"/>
      <c r="V5" s="534"/>
      <c r="W5" s="342"/>
      <c r="X5" s="747"/>
      <c r="Y5" s="111"/>
      <c r="Z5" s="748"/>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row>
    <row r="6" spans="1:53" ht="15.75">
      <c r="A6" s="342"/>
      <c r="B6" s="111"/>
      <c r="C6" s="111"/>
      <c r="D6" s="369"/>
      <c r="E6" s="369"/>
      <c r="F6" s="572" t="s">
        <v>249</v>
      </c>
      <c r="G6" s="369"/>
      <c r="H6" s="369"/>
      <c r="I6" s="523" t="s">
        <v>405</v>
      </c>
      <c r="J6" s="369"/>
      <c r="K6" s="369"/>
      <c r="L6" s="369"/>
      <c r="M6" s="369"/>
      <c r="N6" s="369"/>
      <c r="O6" s="527"/>
      <c r="P6" s="751"/>
      <c r="Q6" s="527"/>
      <c r="R6" s="744"/>
      <c r="S6" s="534"/>
      <c r="T6" s="534"/>
      <c r="U6" s="534"/>
      <c r="V6" s="534"/>
      <c r="W6" s="341"/>
      <c r="X6" s="747"/>
      <c r="Y6" s="111"/>
      <c r="Z6" s="748"/>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row>
    <row r="7" spans="1:53" ht="15.75">
      <c r="A7" s="342"/>
      <c r="B7" s="111"/>
      <c r="C7" s="111"/>
      <c r="D7" s="581" t="s">
        <v>251</v>
      </c>
      <c r="E7" s="581" t="s">
        <v>252</v>
      </c>
      <c r="F7" s="752" t="s">
        <v>253</v>
      </c>
      <c r="G7" s="581" t="s">
        <v>254</v>
      </c>
      <c r="H7" s="581" t="s">
        <v>255</v>
      </c>
      <c r="I7" s="726" t="s">
        <v>256</v>
      </c>
      <c r="J7" s="581"/>
      <c r="K7" s="369"/>
      <c r="L7" s="369"/>
      <c r="M7" s="369"/>
      <c r="N7" s="369"/>
      <c r="O7" s="527"/>
      <c r="P7" s="527"/>
      <c r="Q7" s="527"/>
      <c r="R7" s="409"/>
      <c r="S7" s="527"/>
      <c r="T7" s="527"/>
      <c r="U7" s="527"/>
      <c r="V7" s="527"/>
      <c r="W7" s="753"/>
      <c r="X7" s="754"/>
      <c r="Y7" s="111"/>
      <c r="Z7" s="748"/>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row>
    <row r="8" spans="1:53" ht="15.75">
      <c r="A8" s="755"/>
      <c r="B8" s="756" t="s">
        <v>357</v>
      </c>
      <c r="C8" s="757"/>
      <c r="D8" s="758"/>
      <c r="E8" s="758"/>
      <c r="F8" s="758"/>
      <c r="G8" s="759"/>
      <c r="H8" s="759"/>
      <c r="I8" s="450"/>
      <c r="J8" s="760"/>
      <c r="K8" s="760"/>
      <c r="L8" s="760"/>
      <c r="M8" s="760"/>
      <c r="N8" s="760"/>
      <c r="O8" s="761"/>
      <c r="P8" s="761"/>
      <c r="Q8" s="761"/>
      <c r="R8" s="762"/>
      <c r="S8" s="762"/>
      <c r="T8" s="762"/>
      <c r="U8" s="762"/>
      <c r="V8" s="762"/>
      <c r="W8" s="763"/>
      <c r="X8" s="720"/>
      <c r="Y8" s="111"/>
      <c r="Z8" s="748"/>
      <c r="AA8" s="519"/>
      <c r="AB8" s="519"/>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row>
    <row r="9" spans="1:53" ht="15.75">
      <c r="A9" s="755"/>
      <c r="B9" s="764" t="s">
        <v>358</v>
      </c>
      <c r="C9" s="765"/>
      <c r="D9" s="766">
        <v>456</v>
      </c>
      <c r="E9" s="766" t="s">
        <v>260</v>
      </c>
      <c r="F9" s="421">
        <v>200609</v>
      </c>
      <c r="G9" s="340" t="s">
        <v>412</v>
      </c>
      <c r="H9" s="563">
        <f>'WCA Allocation Factors'!E20</f>
        <v>5.9771875757014495E-2</v>
      </c>
      <c r="I9" s="398">
        <f>ROUND(+H9*F9,0)</f>
        <v>11991</v>
      </c>
      <c r="J9" s="767"/>
      <c r="K9" s="414"/>
      <c r="L9" s="414"/>
      <c r="M9" s="482"/>
      <c r="N9" s="485"/>
    </row>
    <row r="10" spans="1:53" ht="15.75">
      <c r="A10" s="755"/>
      <c r="B10" s="764" t="s">
        <v>358</v>
      </c>
      <c r="C10" s="765"/>
      <c r="D10" s="766">
        <v>456</v>
      </c>
      <c r="E10" s="766" t="s">
        <v>660</v>
      </c>
      <c r="F10" s="421">
        <v>-477466</v>
      </c>
      <c r="G10" s="768" t="s">
        <v>412</v>
      </c>
      <c r="H10" s="563">
        <f>$H$9</f>
        <v>5.9771875757014495E-2</v>
      </c>
      <c r="I10" s="398">
        <f>ROUND(+H10*F10,0)</f>
        <v>-28539</v>
      </c>
      <c r="J10" s="767"/>
      <c r="K10" s="414"/>
      <c r="L10" s="414"/>
      <c r="M10" s="482"/>
      <c r="N10" s="485"/>
    </row>
    <row r="11" spans="1:53" ht="15.75">
      <c r="A11" s="755"/>
      <c r="B11" s="764" t="s">
        <v>358</v>
      </c>
      <c r="C11" s="765"/>
      <c r="D11" s="766">
        <v>456</v>
      </c>
      <c r="E11" s="766" t="s">
        <v>660</v>
      </c>
      <c r="F11" s="421">
        <v>2090000</v>
      </c>
      <c r="G11" s="340" t="s">
        <v>413</v>
      </c>
      <c r="H11" s="563">
        <f>'WCA Allocation Factors'!E21</f>
        <v>5.9373608744666351E-2</v>
      </c>
      <c r="I11" s="398">
        <f>ROUND(+H11*F11,0)</f>
        <v>124091</v>
      </c>
      <c r="J11" s="767"/>
      <c r="K11" s="414"/>
      <c r="L11" s="414"/>
      <c r="M11" s="482"/>
      <c r="N11" s="485"/>
    </row>
    <row r="12" spans="1:53" ht="15.75">
      <c r="A12" s="755"/>
      <c r="B12" s="764"/>
      <c r="C12" s="765"/>
      <c r="D12" s="766"/>
      <c r="E12" s="766"/>
      <c r="F12" s="421"/>
      <c r="G12" s="340"/>
      <c r="H12" s="563"/>
      <c r="I12" s="398"/>
      <c r="J12" s="767"/>
      <c r="K12" s="769"/>
      <c r="L12" s="414"/>
      <c r="M12" s="769"/>
      <c r="N12" s="770"/>
    </row>
    <row r="13" spans="1:53" ht="15.75">
      <c r="A13" s="761"/>
      <c r="B13" s="771" t="s">
        <v>509</v>
      </c>
      <c r="C13" s="765"/>
      <c r="D13" s="766"/>
      <c r="E13" s="766"/>
      <c r="F13" s="772">
        <f>SUM(F9:F12)</f>
        <v>1813143</v>
      </c>
      <c r="G13" s="340"/>
      <c r="H13" s="480"/>
      <c r="I13" s="772">
        <f>SUM(I9:I12)</f>
        <v>107543</v>
      </c>
      <c r="J13" s="773"/>
      <c r="K13" s="769"/>
      <c r="L13" s="414"/>
      <c r="M13" s="774"/>
      <c r="N13" s="775"/>
      <c r="O13" s="529"/>
      <c r="P13" s="529"/>
      <c r="Q13" s="529"/>
      <c r="R13" s="529"/>
      <c r="S13" s="529"/>
      <c r="T13" s="529"/>
      <c r="U13" s="529"/>
      <c r="V13" s="530"/>
      <c r="W13" s="763"/>
      <c r="X13" s="720"/>
      <c r="Y13" s="111"/>
      <c r="Z13" s="748"/>
      <c r="AA13" s="519"/>
      <c r="AB13" s="519"/>
      <c r="AC13" s="534"/>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row>
    <row r="14" spans="1:53" ht="15.75">
      <c r="A14" s="761"/>
      <c r="B14" s="771"/>
      <c r="C14" s="765"/>
      <c r="D14" s="766"/>
      <c r="E14" s="766"/>
      <c r="F14" s="445"/>
      <c r="G14" s="340"/>
      <c r="H14" s="480"/>
      <c r="I14" s="776"/>
      <c r="J14" s="767"/>
      <c r="K14" s="482"/>
      <c r="L14" s="482"/>
      <c r="M14" s="482"/>
      <c r="N14" s="482"/>
      <c r="O14" s="529"/>
      <c r="P14" s="529"/>
      <c r="Q14" s="529"/>
      <c r="R14" s="529"/>
      <c r="S14" s="529"/>
      <c r="T14" s="529"/>
      <c r="U14" s="529"/>
      <c r="V14" s="530"/>
      <c r="W14" s="763"/>
      <c r="X14" s="720"/>
      <c r="Y14" s="111"/>
      <c r="Z14" s="748"/>
      <c r="AA14" s="519"/>
      <c r="AB14" s="519"/>
      <c r="AC14" s="534"/>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row>
    <row r="15" spans="1:53" ht="15.75">
      <c r="A15" s="755"/>
      <c r="B15" s="771"/>
      <c r="C15" s="765"/>
      <c r="D15" s="766"/>
      <c r="E15" s="766"/>
      <c r="F15" s="414"/>
      <c r="G15" s="768"/>
      <c r="H15" s="777"/>
      <c r="I15" s="401"/>
      <c r="J15" s="773"/>
      <c r="K15" s="774"/>
      <c r="L15" s="482"/>
      <c r="M15" s="774"/>
      <c r="N15" s="775"/>
      <c r="O15" s="529"/>
      <c r="P15" s="529"/>
      <c r="Q15" s="529"/>
      <c r="R15" s="529"/>
      <c r="S15" s="529"/>
      <c r="T15" s="529"/>
      <c r="U15" s="529"/>
      <c r="V15" s="530"/>
      <c r="W15" s="763"/>
      <c r="X15" s="720"/>
      <c r="Y15" s="111"/>
      <c r="Z15" s="748"/>
      <c r="AA15" s="519"/>
      <c r="AB15" s="519"/>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row>
    <row r="16" spans="1:53" ht="15.75">
      <c r="A16" s="755"/>
      <c r="B16" s="771" t="s">
        <v>510</v>
      </c>
      <c r="C16" s="765"/>
      <c r="D16" s="766">
        <v>566</v>
      </c>
      <c r="E16" s="766" t="s">
        <v>260</v>
      </c>
      <c r="F16" s="414">
        <v>-800275</v>
      </c>
      <c r="G16" s="778" t="s">
        <v>267</v>
      </c>
      <c r="H16" s="779">
        <f>'WCA Allocation Factors'!E7</f>
        <v>8.1413745949899183E-2</v>
      </c>
      <c r="I16" s="421">
        <f>ROUND(+H16*F16,0)</f>
        <v>-65153</v>
      </c>
      <c r="J16" s="773"/>
      <c r="K16" s="774"/>
      <c r="L16" s="482"/>
      <c r="M16" s="774"/>
      <c r="N16" s="775"/>
      <c r="O16" s="780"/>
      <c r="P16" s="780"/>
      <c r="Q16" s="780"/>
      <c r="R16" s="780"/>
      <c r="S16" s="780"/>
      <c r="T16" s="780"/>
      <c r="U16" s="780"/>
      <c r="V16" s="780"/>
      <c r="W16" s="763"/>
      <c r="X16" s="720"/>
      <c r="Y16" s="111"/>
      <c r="Z16" s="748"/>
      <c r="AA16" s="519"/>
      <c r="AB16" s="519"/>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row>
    <row r="17" spans="1:53" ht="15.75">
      <c r="A17" s="755"/>
      <c r="B17" s="771"/>
      <c r="C17" s="765"/>
      <c r="D17" s="766"/>
      <c r="E17" s="766"/>
      <c r="F17" s="414"/>
      <c r="G17" s="781"/>
      <c r="H17" s="782"/>
      <c r="I17" s="783"/>
      <c r="J17" s="773"/>
      <c r="K17" s="482"/>
      <c r="L17" s="482"/>
      <c r="M17" s="482"/>
      <c r="N17" s="482"/>
      <c r="O17" s="780"/>
      <c r="P17" s="780"/>
      <c r="Q17" s="780"/>
      <c r="R17" s="780"/>
      <c r="S17" s="780"/>
      <c r="T17" s="761"/>
      <c r="U17" s="780"/>
      <c r="V17" s="780"/>
      <c r="W17" s="763"/>
      <c r="X17" s="720"/>
      <c r="Y17" s="111"/>
      <c r="Z17" s="748"/>
      <c r="AA17" s="519"/>
      <c r="AB17" s="519"/>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row>
    <row r="18" spans="1:53" ht="15.75">
      <c r="A18" s="755"/>
      <c r="B18" s="765"/>
      <c r="C18" s="765"/>
      <c r="D18" s="766"/>
      <c r="E18" s="766"/>
      <c r="F18" s="414"/>
      <c r="G18" s="482"/>
      <c r="H18" s="779"/>
      <c r="I18" s="485"/>
      <c r="J18" s="773"/>
      <c r="K18" s="482"/>
      <c r="L18" s="482"/>
      <c r="M18" s="482"/>
      <c r="N18" s="482"/>
      <c r="O18" s="780"/>
      <c r="P18" s="780"/>
      <c r="Q18" s="780"/>
      <c r="R18" s="780"/>
      <c r="S18" s="780"/>
      <c r="T18" s="761"/>
      <c r="U18" s="780"/>
      <c r="V18" s="780"/>
      <c r="W18" s="763"/>
      <c r="X18" s="720"/>
      <c r="Y18" s="111"/>
      <c r="Z18" s="748"/>
      <c r="AA18" s="519"/>
      <c r="AB18" s="519"/>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row>
    <row r="19" spans="1:53" ht="15.75">
      <c r="A19" s="755"/>
      <c r="B19" s="784"/>
      <c r="C19" s="765"/>
      <c r="D19" s="766"/>
      <c r="E19" s="766"/>
      <c r="F19" s="414"/>
      <c r="G19" s="414"/>
      <c r="H19" s="785"/>
      <c r="I19" s="414"/>
      <c r="J19" s="773"/>
      <c r="K19" s="786"/>
      <c r="L19" s="482"/>
      <c r="M19" s="769"/>
      <c r="N19" s="770"/>
      <c r="O19" s="780"/>
      <c r="P19" s="780"/>
      <c r="Q19" s="780"/>
      <c r="R19" s="780"/>
      <c r="S19" s="780"/>
      <c r="T19" s="780"/>
      <c r="U19" s="780"/>
      <c r="V19" s="780"/>
      <c r="W19" s="763"/>
      <c r="X19" s="720"/>
      <c r="Y19" s="111"/>
      <c r="Z19" s="748"/>
      <c r="AA19" s="519"/>
      <c r="AB19" s="519"/>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row>
    <row r="20" spans="1:53" ht="15.75">
      <c r="A20" s="755"/>
      <c r="B20" s="784"/>
      <c r="C20" s="765"/>
      <c r="D20" s="766"/>
      <c r="E20" s="766"/>
      <c r="F20" s="787"/>
      <c r="G20" s="414"/>
      <c r="H20" s="785"/>
      <c r="I20" s="414"/>
      <c r="J20" s="773"/>
      <c r="K20" s="786"/>
      <c r="L20" s="482"/>
      <c r="M20" s="769"/>
      <c r="N20" s="770"/>
      <c r="O20" s="780"/>
      <c r="P20" s="780"/>
      <c r="Q20" s="780"/>
      <c r="R20" s="780"/>
      <c r="S20" s="780"/>
      <c r="T20" s="780"/>
      <c r="U20" s="780"/>
      <c r="V20" s="780"/>
      <c r="W20" s="763"/>
      <c r="X20" s="720"/>
      <c r="Y20" s="111"/>
      <c r="Z20" s="748"/>
      <c r="AA20" s="519"/>
      <c r="AB20" s="519"/>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row>
    <row r="21" spans="1:53" ht="15.75">
      <c r="A21" s="755"/>
      <c r="B21" s="784"/>
      <c r="C21" s="765"/>
      <c r="D21" s="788"/>
      <c r="E21" s="789"/>
      <c r="F21" s="790"/>
      <c r="G21" s="790"/>
      <c r="H21" s="785"/>
      <c r="I21" s="414"/>
      <c r="J21" s="773"/>
      <c r="K21" s="786"/>
      <c r="L21" s="482"/>
      <c r="M21" s="769"/>
      <c r="N21" s="770"/>
      <c r="O21" s="780"/>
      <c r="P21" s="780"/>
      <c r="Q21" s="780"/>
      <c r="R21" s="780"/>
      <c r="S21" s="780"/>
      <c r="T21" s="780"/>
      <c r="U21" s="780"/>
      <c r="V21" s="780"/>
      <c r="W21" s="763"/>
      <c r="X21" s="720"/>
      <c r="Y21" s="111"/>
      <c r="Z21" s="748"/>
      <c r="AA21" s="519"/>
      <c r="AB21" s="519"/>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row>
    <row r="22" spans="1:53" ht="15.75">
      <c r="A22" s="755"/>
      <c r="B22" s="784" t="s">
        <v>367</v>
      </c>
      <c r="C22" s="791"/>
      <c r="D22" s="766"/>
      <c r="E22" s="766"/>
      <c r="F22" s="414"/>
      <c r="G22" s="792"/>
      <c r="H22" s="785"/>
      <c r="I22" s="414"/>
      <c r="J22" s="773"/>
      <c r="K22" s="786"/>
      <c r="L22" s="482"/>
      <c r="M22" s="769"/>
      <c r="N22" s="770"/>
      <c r="O22" s="780"/>
      <c r="P22" s="780"/>
      <c r="Q22" s="780"/>
      <c r="R22" s="780"/>
      <c r="S22" s="780"/>
      <c r="T22" s="780"/>
      <c r="U22" s="780"/>
      <c r="V22" s="780"/>
      <c r="W22" s="763"/>
      <c r="X22" s="720"/>
      <c r="Y22" s="111"/>
      <c r="Z22" s="748"/>
      <c r="AA22" s="519"/>
      <c r="AB22" s="519"/>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row>
    <row r="23" spans="1:53" ht="15.75">
      <c r="A23" s="755"/>
      <c r="B23" s="771" t="s">
        <v>675</v>
      </c>
      <c r="C23" s="791"/>
      <c r="D23" s="766"/>
      <c r="E23" s="766"/>
      <c r="F23" s="421">
        <v>67812115</v>
      </c>
      <c r="G23" s="792"/>
      <c r="H23" s="785"/>
      <c r="I23" s="414"/>
      <c r="J23" s="773"/>
      <c r="K23" s="786"/>
      <c r="L23" s="793"/>
      <c r="M23" s="793"/>
      <c r="N23" s="793"/>
      <c r="O23" s="761"/>
      <c r="P23" s="761"/>
      <c r="Q23" s="761"/>
      <c r="R23" s="762"/>
      <c r="S23" s="762"/>
      <c r="T23" s="762"/>
      <c r="U23" s="794"/>
      <c r="V23" s="762"/>
      <c r="W23" s="763"/>
      <c r="X23" s="720"/>
      <c r="Y23" s="111"/>
      <c r="Z23" s="748"/>
      <c r="AA23" s="519"/>
      <c r="AB23" s="519"/>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row>
    <row r="24" spans="1:53" ht="15.75">
      <c r="A24" s="755"/>
      <c r="B24" s="771" t="s">
        <v>414</v>
      </c>
      <c r="C24" s="771"/>
      <c r="D24" s="758"/>
      <c r="E24" s="766"/>
      <c r="F24" s="795">
        <v>1813143</v>
      </c>
      <c r="G24" s="792"/>
      <c r="H24" s="785"/>
      <c r="I24" s="414"/>
      <c r="J24" s="773"/>
      <c r="K24" s="786"/>
      <c r="L24" s="759"/>
      <c r="M24" s="759"/>
      <c r="N24" s="759"/>
      <c r="O24" s="796"/>
      <c r="P24" s="794"/>
      <c r="Q24" s="794"/>
      <c r="R24" s="794"/>
      <c r="S24" s="794"/>
      <c r="T24" s="762"/>
      <c r="U24" s="794"/>
      <c r="V24" s="780"/>
      <c r="W24" s="763"/>
      <c r="X24" s="720"/>
      <c r="Y24" s="111"/>
      <c r="Z24" s="748"/>
      <c r="AA24" s="519"/>
      <c r="AB24" s="519"/>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row>
    <row r="25" spans="1:53" ht="15.75">
      <c r="A25" s="755"/>
      <c r="B25" s="771" t="s">
        <v>511</v>
      </c>
      <c r="C25" s="797"/>
      <c r="D25" s="758"/>
      <c r="E25" s="766"/>
      <c r="F25" s="772">
        <f>+F24+F23</f>
        <v>69625258</v>
      </c>
      <c r="G25" s="792"/>
      <c r="H25" s="785"/>
      <c r="I25" s="414"/>
      <c r="J25" s="773"/>
      <c r="K25" s="786"/>
      <c r="L25" s="759"/>
      <c r="M25" s="759"/>
      <c r="N25" s="759"/>
      <c r="O25" s="761"/>
      <c r="P25" s="794"/>
      <c r="Q25" s="794"/>
      <c r="R25" s="762"/>
      <c r="S25" s="762"/>
      <c r="T25" s="762"/>
      <c r="U25" s="762"/>
      <c r="V25" s="762"/>
      <c r="W25" s="763"/>
      <c r="X25" s="720"/>
      <c r="Y25" s="111"/>
      <c r="Z25" s="748"/>
      <c r="AA25" s="519"/>
      <c r="AB25" s="519"/>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row>
    <row r="26" spans="1:53" ht="15.75">
      <c r="A26" s="755"/>
      <c r="B26" s="784"/>
      <c r="C26" s="797"/>
      <c r="D26" s="758"/>
      <c r="E26" s="766"/>
      <c r="F26" s="414"/>
      <c r="G26" s="792"/>
      <c r="H26" s="785"/>
      <c r="I26" s="414"/>
      <c r="J26" s="773"/>
      <c r="K26" s="786"/>
      <c r="L26" s="759"/>
      <c r="M26" s="759"/>
      <c r="N26" s="759"/>
      <c r="O26" s="761"/>
      <c r="P26" s="794"/>
      <c r="Q26" s="794"/>
      <c r="R26" s="762"/>
      <c r="S26" s="762"/>
      <c r="T26" s="762"/>
      <c r="U26" s="762"/>
      <c r="V26" s="762"/>
      <c r="W26" s="763"/>
      <c r="X26" s="720"/>
      <c r="Y26" s="111"/>
      <c r="Z26" s="748"/>
      <c r="AA26" s="519"/>
      <c r="AB26" s="519"/>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row>
    <row r="27" spans="1:53" ht="15.75">
      <c r="A27" s="755"/>
      <c r="B27" s="755"/>
      <c r="C27" s="755"/>
      <c r="D27" s="759"/>
      <c r="E27" s="759"/>
      <c r="F27" s="450"/>
      <c r="G27" s="759"/>
      <c r="H27" s="759"/>
      <c r="I27" s="798"/>
      <c r="J27" s="793"/>
      <c r="K27" s="793"/>
      <c r="L27" s="793"/>
      <c r="M27" s="793"/>
      <c r="N27" s="793"/>
      <c r="O27" s="761"/>
      <c r="P27" s="761"/>
      <c r="Q27" s="761"/>
      <c r="R27" s="762"/>
      <c r="S27" s="762"/>
      <c r="T27" s="762"/>
      <c r="U27" s="762"/>
      <c r="V27" s="762"/>
      <c r="W27" s="763"/>
      <c r="X27" s="720"/>
      <c r="Y27" s="111"/>
      <c r="Z27" s="748"/>
      <c r="AA27" s="519"/>
      <c r="AB27" s="519"/>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row>
    <row r="28" spans="1:53" ht="15.75">
      <c r="A28" s="755"/>
      <c r="B28" s="536"/>
      <c r="C28" s="755"/>
      <c r="D28" s="759"/>
      <c r="E28" s="759"/>
      <c r="F28" s="450"/>
      <c r="G28" s="759"/>
      <c r="H28" s="759"/>
      <c r="I28" s="799"/>
      <c r="J28" s="793"/>
      <c r="K28" s="793"/>
      <c r="L28" s="793"/>
      <c r="M28" s="793"/>
      <c r="N28" s="793"/>
      <c r="O28" s="761"/>
      <c r="P28" s="761"/>
      <c r="Q28" s="761"/>
      <c r="R28" s="762"/>
      <c r="S28" s="762"/>
      <c r="T28" s="762"/>
      <c r="U28" s="762"/>
      <c r="V28" s="762"/>
      <c r="W28" s="763"/>
      <c r="X28" s="720"/>
      <c r="Y28" s="111"/>
      <c r="Z28" s="748"/>
      <c r="AA28" s="519"/>
      <c r="AB28" s="519"/>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row>
    <row r="29" spans="1:53" ht="15.75">
      <c r="A29" s="755"/>
      <c r="B29" s="536" t="s">
        <v>834</v>
      </c>
      <c r="C29" s="755"/>
      <c r="D29" s="759"/>
      <c r="E29" s="759"/>
      <c r="F29" s="450"/>
      <c r="G29" s="759"/>
      <c r="H29" s="759"/>
      <c r="I29" s="799"/>
      <c r="J29" s="793"/>
      <c r="K29" s="793"/>
      <c r="L29" s="793"/>
      <c r="M29" s="793"/>
      <c r="N29" s="793"/>
      <c r="O29" s="761"/>
      <c r="P29" s="761"/>
      <c r="Q29" s="761"/>
      <c r="R29" s="762"/>
      <c r="S29" s="762"/>
      <c r="T29" s="762"/>
      <c r="U29" s="762"/>
      <c r="V29" s="762"/>
      <c r="W29" s="432"/>
      <c r="X29" s="720"/>
      <c r="Y29" s="111"/>
      <c r="Z29" s="748"/>
      <c r="AA29" s="519"/>
      <c r="AB29" s="519"/>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row>
    <row r="30" spans="1:53" ht="15.75">
      <c r="A30" s="755"/>
      <c r="B30" s="1258"/>
      <c r="C30" s="755"/>
      <c r="D30" s="759"/>
      <c r="E30" s="759"/>
      <c r="F30" s="450"/>
      <c r="G30" s="759"/>
      <c r="H30" s="759"/>
      <c r="I30" s="799"/>
      <c r="J30" s="793"/>
      <c r="K30" s="793"/>
      <c r="L30" s="793"/>
      <c r="M30" s="793"/>
      <c r="N30" s="793"/>
      <c r="O30" s="761"/>
      <c r="P30" s="761"/>
      <c r="Q30" s="761"/>
      <c r="R30" s="762"/>
      <c r="S30" s="762"/>
      <c r="T30" s="762"/>
      <c r="U30" s="762"/>
      <c r="V30" s="762"/>
      <c r="W30" s="432"/>
      <c r="X30" s="720"/>
      <c r="Y30" s="111"/>
      <c r="Z30" s="748"/>
      <c r="AA30" s="519"/>
      <c r="AB30" s="519"/>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row>
    <row r="31" spans="1:53" ht="15.75">
      <c r="A31" s="755"/>
      <c r="B31" s="800"/>
      <c r="C31" s="801"/>
      <c r="D31" s="802"/>
      <c r="E31" s="802"/>
      <c r="F31" s="803"/>
      <c r="G31" s="802"/>
      <c r="H31" s="1259"/>
      <c r="I31" s="799"/>
      <c r="J31" s="793"/>
      <c r="K31" s="793"/>
      <c r="L31" s="793"/>
      <c r="M31" s="793"/>
      <c r="N31" s="793"/>
      <c r="O31" s="761"/>
      <c r="P31" s="761"/>
      <c r="Q31" s="761"/>
      <c r="R31" s="762"/>
      <c r="S31" s="762"/>
      <c r="T31" s="762"/>
      <c r="U31" s="762"/>
      <c r="V31" s="762"/>
      <c r="W31" s="432"/>
      <c r="X31" s="720"/>
      <c r="Y31" s="111"/>
      <c r="Z31" s="748"/>
      <c r="AA31" s="519"/>
      <c r="AB31" s="519"/>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row>
    <row r="32" spans="1:53" ht="15.75">
      <c r="A32" s="755"/>
      <c r="B32" s="804"/>
      <c r="C32" s="755"/>
      <c r="D32" s="759"/>
      <c r="E32" s="759"/>
      <c r="F32" s="450"/>
      <c r="G32" s="759"/>
      <c r="H32" s="1260"/>
      <c r="I32" s="799"/>
      <c r="J32" s="793"/>
      <c r="K32" s="793"/>
      <c r="L32" s="793"/>
      <c r="M32" s="793"/>
      <c r="N32" s="793"/>
      <c r="O32" s="761"/>
      <c r="P32" s="761"/>
      <c r="Q32" s="761"/>
      <c r="R32" s="762"/>
      <c r="S32" s="762"/>
      <c r="T32" s="762"/>
      <c r="U32" s="762"/>
      <c r="V32" s="762"/>
      <c r="W32" s="432"/>
      <c r="X32" s="720"/>
      <c r="Y32" s="111"/>
      <c r="Z32" s="748"/>
      <c r="AA32" s="519"/>
      <c r="AB32" s="519"/>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row>
    <row r="33" spans="1:53" ht="15.75">
      <c r="A33" s="755"/>
      <c r="B33" s="804"/>
      <c r="C33" s="755"/>
      <c r="D33" s="759"/>
      <c r="E33" s="759"/>
      <c r="F33" s="450"/>
      <c r="G33" s="759"/>
      <c r="H33" s="1260"/>
      <c r="I33" s="798"/>
      <c r="J33" s="793"/>
      <c r="K33" s="793"/>
      <c r="L33" s="793"/>
      <c r="M33" s="793"/>
      <c r="N33" s="793"/>
      <c r="O33" s="761"/>
      <c r="P33" s="761"/>
      <c r="Q33" s="761"/>
      <c r="R33" s="762"/>
      <c r="S33" s="762"/>
      <c r="T33" s="762"/>
      <c r="U33" s="762"/>
      <c r="V33" s="762"/>
      <c r="W33" s="432"/>
      <c r="X33" s="720"/>
      <c r="Y33" s="111"/>
      <c r="Z33" s="748"/>
      <c r="AA33" s="519"/>
      <c r="AB33" s="519"/>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row>
    <row r="34" spans="1:53" ht="15.75">
      <c r="A34" s="755"/>
      <c r="B34" s="805"/>
      <c r="C34" s="755"/>
      <c r="D34" s="759"/>
      <c r="E34" s="759"/>
      <c r="F34" s="450"/>
      <c r="G34" s="759"/>
      <c r="H34" s="1260"/>
      <c r="I34" s="798"/>
      <c r="J34" s="793"/>
      <c r="K34" s="793"/>
      <c r="L34" s="793"/>
      <c r="M34" s="793"/>
      <c r="N34" s="793"/>
      <c r="O34" s="761"/>
      <c r="P34" s="761"/>
      <c r="Q34" s="761"/>
      <c r="R34" s="762"/>
      <c r="S34" s="762"/>
      <c r="T34" s="762"/>
      <c r="U34" s="762"/>
      <c r="V34" s="762"/>
      <c r="W34" s="432"/>
      <c r="X34" s="720"/>
      <c r="Y34" s="111"/>
      <c r="Z34" s="748"/>
      <c r="AA34" s="519"/>
      <c r="AB34" s="519"/>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row>
    <row r="35" spans="1:53" ht="15.75">
      <c r="A35" s="755"/>
      <c r="B35" s="805"/>
      <c r="C35" s="755"/>
      <c r="D35" s="759"/>
      <c r="E35" s="759"/>
      <c r="F35" s="450"/>
      <c r="G35" s="759"/>
      <c r="H35" s="1260"/>
      <c r="I35" s="798"/>
      <c r="J35" s="793"/>
      <c r="K35" s="793"/>
      <c r="L35" s="793"/>
      <c r="M35" s="793"/>
      <c r="N35" s="793"/>
      <c r="O35" s="761"/>
      <c r="P35" s="761"/>
      <c r="Q35" s="761"/>
      <c r="R35" s="762"/>
      <c r="S35" s="762"/>
      <c r="T35" s="762"/>
      <c r="U35" s="762"/>
      <c r="V35" s="762"/>
      <c r="W35" s="432"/>
      <c r="X35" s="720"/>
      <c r="Y35" s="111"/>
      <c r="Z35" s="748"/>
      <c r="AA35" s="519"/>
      <c r="AB35" s="519"/>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row>
    <row r="36" spans="1:53" ht="15.75">
      <c r="A36" s="755"/>
      <c r="B36" s="805"/>
      <c r="C36" s="755"/>
      <c r="D36" s="759"/>
      <c r="E36" s="759"/>
      <c r="F36" s="450"/>
      <c r="G36" s="759"/>
      <c r="H36" s="1260"/>
      <c r="I36" s="798"/>
      <c r="J36" s="793"/>
      <c r="K36" s="793"/>
      <c r="L36" s="793"/>
      <c r="M36" s="793"/>
      <c r="N36" s="793"/>
      <c r="O36" s="761"/>
      <c r="P36" s="761"/>
      <c r="Q36" s="761"/>
      <c r="R36" s="762"/>
      <c r="S36" s="762"/>
      <c r="T36" s="762"/>
      <c r="U36" s="762"/>
      <c r="V36" s="762"/>
      <c r="W36" s="432"/>
      <c r="X36" s="720"/>
      <c r="Y36" s="111"/>
      <c r="Z36" s="748"/>
      <c r="AA36" s="519"/>
      <c r="AB36" s="519"/>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row>
    <row r="37" spans="1:53" ht="17.25">
      <c r="A37" s="755"/>
      <c r="B37" s="805"/>
      <c r="C37" s="755"/>
      <c r="D37" s="759"/>
      <c r="E37" s="759"/>
      <c r="F37" s="450"/>
      <c r="G37" s="759"/>
      <c r="H37" s="1260"/>
      <c r="I37" s="798"/>
      <c r="J37" s="2112"/>
      <c r="K37" s="793"/>
      <c r="L37" s="793"/>
      <c r="M37" s="793"/>
      <c r="N37" s="793"/>
      <c r="O37" s="761"/>
      <c r="P37" s="761"/>
      <c r="Q37" s="761"/>
      <c r="R37" s="762"/>
      <c r="S37" s="762"/>
      <c r="T37" s="762"/>
      <c r="U37" s="762"/>
      <c r="V37" s="762"/>
      <c r="W37" s="432"/>
      <c r="X37" s="720"/>
      <c r="Y37" s="111"/>
      <c r="Z37" s="748"/>
      <c r="AA37" s="519"/>
      <c r="AB37" s="519"/>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row>
    <row r="38" spans="1:53" ht="15.75">
      <c r="A38" s="342"/>
      <c r="B38" s="381"/>
      <c r="C38" s="382"/>
      <c r="D38" s="383"/>
      <c r="E38" s="383"/>
      <c r="F38" s="1254"/>
      <c r="G38" s="383"/>
      <c r="H38" s="738"/>
      <c r="I38" s="596"/>
      <c r="J38" s="398"/>
      <c r="K38" s="398"/>
      <c r="L38" s="398"/>
      <c r="M38" s="398"/>
      <c r="N38" s="398"/>
      <c r="O38" s="409"/>
      <c r="P38" s="409"/>
      <c r="Q38" s="409"/>
      <c r="R38" s="534"/>
      <c r="S38" s="534"/>
      <c r="T38" s="534"/>
      <c r="U38" s="534"/>
      <c r="V38" s="534"/>
      <c r="W38" s="341"/>
      <c r="X38" s="747"/>
      <c r="Y38" s="111"/>
      <c r="Z38" s="748"/>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row>
    <row r="39" spans="1:53" ht="15.75">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row>
    <row r="40" spans="1:53" ht="15.75">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row>
    <row r="41" spans="1:53" ht="15.75">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row>
    <row r="42" spans="1:53" ht="15.75">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row>
    <row r="43" spans="1:53" ht="15.75">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row>
    <row r="44" spans="1:53" ht="15.75">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row>
    <row r="45" spans="1:53" ht="15.75">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row>
    <row r="46" spans="1:53" ht="15.75">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row>
    <row r="47" spans="1:53" ht="15.75">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row>
    <row r="48" spans="1:53" ht="15.75">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row>
    <row r="49" spans="1:53" ht="15.75">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row>
    <row r="50" spans="1:53" ht="15.75">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row>
    <row r="51" spans="1:53" ht="15.75">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row>
    <row r="52" spans="1:53" ht="15.75">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row>
    <row r="53" spans="1:53" ht="15.75">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row>
    <row r="54" spans="1:53" ht="15.75">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row>
    <row r="55" spans="1:53" ht="15.75">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row>
    <row r="56" spans="1:53" ht="15.75">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row>
    <row r="57" spans="1:53" ht="15.75">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row>
    <row r="58" spans="1:53" ht="15.75">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row>
    <row r="59" spans="1:53" ht="15.75">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row>
    <row r="60" spans="1:53" ht="15.75">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row>
    <row r="61" spans="1:53" ht="15.75">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row>
    <row r="62" spans="1:53" ht="15.75">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row>
    <row r="63" spans="1:53" ht="15.75">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row>
    <row r="64" spans="1:53" ht="15.75">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row>
    <row r="65" spans="1:53" ht="15.75">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row>
    <row r="66" spans="1:53" ht="15.75">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row>
    <row r="67" spans="1:53" ht="15.75">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row>
    <row r="68" spans="1:53" ht="15.75">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row>
    <row r="69" spans="1:53" ht="15.75">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row>
    <row r="70" spans="1:53" ht="15.75">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row>
    <row r="71" spans="1:53" ht="15.75">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row>
    <row r="72" spans="1:53" ht="15.75">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row>
    <row r="73" spans="1:53" ht="15.75">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row>
    <row r="74" spans="1:53" ht="15.75">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row>
    <row r="75" spans="1:53" ht="15.75">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row>
    <row r="76" spans="1:53" ht="15.75">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row>
    <row r="77" spans="1:53" ht="15.75">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row>
    <row r="78" spans="1:53" ht="15.75">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row>
    <row r="79" spans="1:53" ht="15.75">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row>
    <row r="80" spans="1:53" ht="15.75">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row>
    <row r="81" spans="1:53" ht="15.75">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row>
  </sheetData>
  <conditionalFormatting sqref="C23">
    <cfRule type="cellIs" dxfId="76" priority="2" stopIfTrue="1" operator="equal">
      <formula>"Title"</formula>
    </cfRule>
  </conditionalFormatting>
  <conditionalFormatting sqref="B8">
    <cfRule type="cellIs" dxfId="75" priority="1" stopIfTrue="1" operator="equal">
      <formula>"Adjustment to Income/Expense/Rate Base:"</formula>
    </cfRule>
  </conditionalFormatting>
  <dataValidations count="1">
    <dataValidation type="list" allowBlank="1" showInputMessage="1" showErrorMessage="1" errorTitle="Adjustment Type Entry Error" error="An invalid adjustment type was entered._x000a__x000a_Valid values are 1, 2, or 3" sqref="E8 E27:E37">
      <formula1>"1,2,3"</formula1>
    </dataValidation>
  </dataValidations>
  <pageMargins left="0.75" right="0.75" top="1.25" bottom="1" header="0.5" footer="0.25"/>
  <pageSetup scale="68" orientation="portrait" r:id="rId1"/>
  <headerFooter scaleWithDoc="0" alignWithMargins="0">
    <oddHeader>&amp;R&amp;"Times New Roman,Regular"PacifiCorp Docket UE-111190
Exhibit No. ___ (MDF-2)
Page &amp;P of &amp;N</oddHeader>
    <oddFooter>&amp;C&amp;P of &amp;N</oddFooter>
  </headerFooter>
  <ignoredErrors>
    <ignoredError sqref="H16"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tabSelected="1" workbookViewId="0">
      <selection activeCell="D9" sqref="D9"/>
    </sheetView>
  </sheetViews>
  <sheetFormatPr defaultRowHeight="15"/>
  <cols>
    <col min="1" max="1" width="3.28515625" style="1618" customWidth="1"/>
    <col min="2" max="2" width="46.7109375" style="1618" bestFit="1" customWidth="1"/>
    <col min="3" max="3" width="5.140625" style="1618" customWidth="1"/>
    <col min="4" max="5" width="9.28515625" style="1618" bestFit="1" customWidth="1"/>
    <col min="6" max="6" width="11.5703125" style="1618" bestFit="1" customWidth="1"/>
    <col min="7" max="7" width="9.140625" style="1618"/>
    <col min="8" max="8" width="9.28515625" style="1618" bestFit="1" customWidth="1"/>
    <col min="9" max="9" width="14" style="1618" bestFit="1" customWidth="1"/>
    <col min="10" max="16384" width="9.140625" style="1618"/>
  </cols>
  <sheetData>
    <row r="1" spans="1:11">
      <c r="A1" s="1660"/>
      <c r="B1" s="1661" t="s">
        <v>131</v>
      </c>
      <c r="C1" s="1660"/>
      <c r="D1" s="1662"/>
      <c r="E1" s="1662"/>
      <c r="F1" s="1663"/>
      <c r="G1" s="1662"/>
      <c r="H1" s="1664"/>
      <c r="I1" s="1665"/>
      <c r="J1" s="1666"/>
    </row>
    <row r="2" spans="1:11">
      <c r="A2" s="1660"/>
      <c r="B2" s="1667" t="s">
        <v>941</v>
      </c>
      <c r="C2" s="1660"/>
      <c r="D2" s="1662"/>
      <c r="E2" s="1662"/>
      <c r="F2" s="1663"/>
      <c r="G2" s="1662"/>
      <c r="H2" s="1662"/>
      <c r="I2" s="1668"/>
      <c r="J2" s="1669"/>
    </row>
    <row r="3" spans="1:11">
      <c r="A3" s="1660"/>
      <c r="B3" s="1670" t="s">
        <v>942</v>
      </c>
      <c r="C3" s="1660"/>
      <c r="D3" s="1662"/>
      <c r="E3" s="1662"/>
      <c r="F3" s="1663"/>
      <c r="G3" s="1662"/>
      <c r="H3" s="1662"/>
      <c r="I3" s="1668"/>
      <c r="J3" s="1669"/>
    </row>
    <row r="4" spans="1:11">
      <c r="A4" s="1660"/>
      <c r="B4" s="1670" t="s">
        <v>1060</v>
      </c>
      <c r="C4" s="1660"/>
      <c r="D4" s="1662"/>
      <c r="E4" s="1662"/>
      <c r="F4" s="1663"/>
      <c r="G4" s="1671"/>
      <c r="H4" s="1671"/>
      <c r="I4" s="1672"/>
      <c r="J4" s="1673"/>
    </row>
    <row r="5" spans="1:11">
      <c r="A5" s="1660"/>
      <c r="B5" s="1660"/>
      <c r="C5" s="1660"/>
      <c r="D5" s="1662"/>
      <c r="E5" s="1662"/>
      <c r="F5" s="1663"/>
      <c r="G5" s="1662"/>
      <c r="H5" s="1662"/>
      <c r="I5" s="1674"/>
      <c r="J5" s="1669"/>
    </row>
    <row r="6" spans="1:11">
      <c r="A6" s="1660"/>
      <c r="B6" s="1664"/>
      <c r="C6" s="1664"/>
      <c r="D6" s="1664"/>
      <c r="E6" s="1664"/>
      <c r="F6" s="1675" t="s">
        <v>249</v>
      </c>
      <c r="G6" s="1664"/>
      <c r="H6" s="1664"/>
      <c r="I6" s="1676" t="s">
        <v>405</v>
      </c>
      <c r="J6" s="1664"/>
    </row>
    <row r="7" spans="1:11">
      <c r="A7" s="1660"/>
      <c r="B7" s="1677"/>
      <c r="C7" s="1664"/>
      <c r="D7" s="1678" t="s">
        <v>251</v>
      </c>
      <c r="E7" s="1678" t="s">
        <v>252</v>
      </c>
      <c r="F7" s="1679" t="s">
        <v>253</v>
      </c>
      <c r="G7" s="1678" t="s">
        <v>254</v>
      </c>
      <c r="H7" s="1678" t="s">
        <v>255</v>
      </c>
      <c r="I7" s="1680" t="s">
        <v>256</v>
      </c>
      <c r="J7" s="1678" t="s">
        <v>257</v>
      </c>
    </row>
    <row r="8" spans="1:11">
      <c r="A8" s="1681"/>
      <c r="B8" s="1682" t="s">
        <v>410</v>
      </c>
      <c r="C8" s="1683"/>
      <c r="D8" s="1684"/>
      <c r="E8" s="1684"/>
      <c r="F8" s="1684"/>
      <c r="G8" s="1685"/>
      <c r="H8" s="1685"/>
      <c r="I8" s="1686"/>
      <c r="J8" s="1687"/>
    </row>
    <row r="9" spans="1:11">
      <c r="A9" s="1681"/>
      <c r="B9" s="1688" t="s">
        <v>943</v>
      </c>
      <c r="C9" s="1689"/>
      <c r="D9" s="1690">
        <v>456</v>
      </c>
      <c r="E9" s="1690" t="s">
        <v>660</v>
      </c>
      <c r="F9" s="1695">
        <v>4483245</v>
      </c>
      <c r="G9" s="1684" t="s">
        <v>365</v>
      </c>
      <c r="H9" s="1691">
        <f>'WCA Allocation Factors'!E16</f>
        <v>0.22474202685414957</v>
      </c>
      <c r="I9" s="1669">
        <f>F9*H9</f>
        <v>1007573.5681837318</v>
      </c>
      <c r="J9" s="2082" t="s">
        <v>1047</v>
      </c>
    </row>
    <row r="10" spans="1:11">
      <c r="A10" s="1681"/>
      <c r="B10" s="1692"/>
      <c r="C10" s="1693"/>
      <c r="D10" s="1694"/>
      <c r="E10" s="1694"/>
      <c r="G10" s="1695"/>
      <c r="H10" s="1697"/>
      <c r="I10" s="1698"/>
      <c r="J10" s="1696"/>
    </row>
    <row r="11" spans="1:11">
      <c r="A11" s="1681"/>
      <c r="B11" s="1692"/>
      <c r="C11" s="1693"/>
      <c r="D11" s="1694"/>
      <c r="E11" s="1694"/>
      <c r="F11" s="1695"/>
      <c r="G11" s="1684"/>
      <c r="H11" s="2118"/>
      <c r="I11" s="1669"/>
    </row>
    <row r="12" spans="1:11">
      <c r="A12" s="1681"/>
      <c r="F12" s="1617"/>
      <c r="G12" s="1617"/>
      <c r="H12" s="1617"/>
      <c r="I12" s="1617"/>
      <c r="J12" s="1696"/>
    </row>
    <row r="13" spans="1:11">
      <c r="A13" s="1681"/>
      <c r="B13" s="1717" t="s">
        <v>850</v>
      </c>
      <c r="C13" s="1681"/>
      <c r="D13" s="1685"/>
      <c r="E13" s="1685"/>
      <c r="F13" s="1705"/>
      <c r="G13" s="1685"/>
      <c r="H13" s="1685"/>
      <c r="I13" s="1712"/>
      <c r="J13" s="1686"/>
      <c r="K13" s="1617"/>
    </row>
    <row r="14" spans="1:11">
      <c r="A14" s="1718"/>
      <c r="B14" s="1719"/>
      <c r="C14" s="1719"/>
      <c r="D14" s="1719"/>
      <c r="E14" s="1719"/>
      <c r="F14" s="1719"/>
      <c r="G14" s="1719"/>
      <c r="H14" s="1719"/>
      <c r="I14" s="1719"/>
      <c r="J14" s="1719"/>
      <c r="K14" s="1617"/>
    </row>
    <row r="15" spans="1:11">
      <c r="A15" s="1719"/>
      <c r="B15" s="1720"/>
      <c r="C15" s="1721"/>
      <c r="D15" s="1721"/>
      <c r="E15" s="1721"/>
      <c r="F15" s="1721"/>
      <c r="G15" s="1721"/>
      <c r="H15" s="1721"/>
      <c r="I15" s="1722"/>
      <c r="J15" s="1719"/>
      <c r="K15" s="1617"/>
    </row>
    <row r="16" spans="1:11">
      <c r="A16" s="1719"/>
      <c r="B16" s="1723"/>
      <c r="C16" s="1719"/>
      <c r="D16" s="1719"/>
      <c r="E16" s="1719"/>
      <c r="F16" s="1719"/>
      <c r="G16" s="1719"/>
      <c r="H16" s="1719"/>
      <c r="I16" s="1724"/>
      <c r="J16" s="1719"/>
      <c r="K16" s="1617"/>
    </row>
    <row r="17" spans="1:11">
      <c r="A17" s="1719"/>
      <c r="B17" s="1723"/>
      <c r="C17" s="1719"/>
      <c r="D17" s="1719"/>
      <c r="E17" s="1719"/>
      <c r="F17" s="1719"/>
      <c r="G17" s="1719"/>
      <c r="H17" s="1719"/>
      <c r="I17" s="1724"/>
      <c r="J17" s="1719"/>
      <c r="K17" s="1617"/>
    </row>
    <row r="18" spans="1:11">
      <c r="A18" s="1719"/>
      <c r="B18" s="1723"/>
      <c r="C18" s="1719"/>
      <c r="D18" s="1719"/>
      <c r="E18" s="1719"/>
      <c r="F18" s="1719"/>
      <c r="G18" s="1719"/>
      <c r="H18" s="1719"/>
      <c r="I18" s="1724"/>
      <c r="J18" s="1719"/>
      <c r="K18" s="1617"/>
    </row>
    <row r="19" spans="1:11">
      <c r="A19" s="1719"/>
      <c r="B19" s="1723"/>
      <c r="C19" s="1719"/>
      <c r="D19" s="1719"/>
      <c r="E19" s="1719"/>
      <c r="F19" s="1719"/>
      <c r="G19" s="1719"/>
      <c r="H19" s="1719"/>
      <c r="I19" s="1724"/>
      <c r="J19" s="1719"/>
      <c r="K19" s="1617"/>
    </row>
    <row r="20" spans="1:11">
      <c r="A20" s="1719"/>
      <c r="B20" s="1723"/>
      <c r="C20" s="1719"/>
      <c r="D20" s="1719"/>
      <c r="E20" s="1719"/>
      <c r="F20" s="1719"/>
      <c r="G20" s="1719"/>
      <c r="H20" s="1719"/>
      <c r="I20" s="1724"/>
      <c r="J20" s="1719"/>
      <c r="K20" s="1617"/>
    </row>
    <row r="21" spans="1:11">
      <c r="A21" s="1719"/>
      <c r="B21" s="1723"/>
      <c r="C21" s="1719"/>
      <c r="D21" s="1719"/>
      <c r="E21" s="1719"/>
      <c r="F21" s="1719"/>
      <c r="G21" s="1719"/>
      <c r="H21" s="1719"/>
      <c r="I21" s="1724"/>
      <c r="J21" s="1719"/>
      <c r="K21" s="1617"/>
    </row>
    <row r="22" spans="1:11">
      <c r="A22" s="1719"/>
      <c r="B22" s="1725"/>
      <c r="C22" s="1726"/>
      <c r="D22" s="1726"/>
      <c r="E22" s="1726"/>
      <c r="F22" s="1726"/>
      <c r="G22" s="1726"/>
      <c r="H22" s="1726"/>
      <c r="I22" s="1727"/>
      <c r="J22" s="1719"/>
      <c r="K22" s="1617"/>
    </row>
    <row r="23" spans="1:11">
      <c r="A23" s="1719"/>
      <c r="B23" s="1719"/>
      <c r="C23" s="1719"/>
      <c r="D23" s="1719"/>
      <c r="E23" s="1719"/>
      <c r="F23" s="1719"/>
      <c r="G23" s="1719"/>
      <c r="H23" s="1719"/>
      <c r="I23" s="1719"/>
      <c r="J23" s="1719"/>
      <c r="K23" s="1617"/>
    </row>
    <row r="24" spans="1:11">
      <c r="A24" s="1617"/>
      <c r="B24" s="2081" t="s">
        <v>1036</v>
      </c>
      <c r="C24" s="1617"/>
      <c r="D24" s="1617"/>
      <c r="E24" s="1617"/>
      <c r="F24" s="1617"/>
      <c r="G24" s="1617"/>
      <c r="H24" s="1617"/>
      <c r="I24" s="1617"/>
      <c r="J24" s="1617"/>
      <c r="K24" s="1617"/>
    </row>
    <row r="25" spans="1:11">
      <c r="A25" s="1681"/>
      <c r="B25" s="1704"/>
      <c r="C25" s="1703"/>
      <c r="D25" s="1699"/>
      <c r="E25" s="1699"/>
      <c r="F25" s="1702"/>
      <c r="G25" s="1700"/>
      <c r="H25" s="1701"/>
      <c r="I25" s="1702"/>
      <c r="J25" s="1699"/>
      <c r="K25" s="1617"/>
    </row>
    <row r="26" spans="1:11">
      <c r="A26" s="1681"/>
      <c r="B26" s="2177" t="s">
        <v>1046</v>
      </c>
      <c r="C26" s="2178"/>
      <c r="D26" s="2178"/>
      <c r="E26" s="2178"/>
      <c r="F26" s="2178"/>
      <c r="G26" s="2178"/>
      <c r="H26" s="2178"/>
      <c r="I26" s="2179"/>
      <c r="J26" s="1699"/>
    </row>
    <row r="27" spans="1:11">
      <c r="A27" s="1681"/>
      <c r="B27" s="2180"/>
      <c r="C27" s="2181"/>
      <c r="D27" s="2181"/>
      <c r="E27" s="2181"/>
      <c r="F27" s="2181"/>
      <c r="G27" s="2181"/>
      <c r="H27" s="2181"/>
      <c r="I27" s="2182"/>
      <c r="J27" s="1685"/>
    </row>
    <row r="28" spans="1:11">
      <c r="A28" s="1681"/>
      <c r="B28" s="2180"/>
      <c r="C28" s="2181"/>
      <c r="D28" s="2181"/>
      <c r="E28" s="2181"/>
      <c r="F28" s="2181"/>
      <c r="G28" s="2181"/>
      <c r="H28" s="2181"/>
      <c r="I28" s="2182"/>
      <c r="J28" s="1685"/>
    </row>
    <row r="29" spans="1:11">
      <c r="A29" s="1681"/>
      <c r="B29" s="2183"/>
      <c r="C29" s="2184"/>
      <c r="D29" s="2184"/>
      <c r="E29" s="2184"/>
      <c r="F29" s="2184"/>
      <c r="G29" s="2184"/>
      <c r="H29" s="2184"/>
      <c r="I29" s="2185"/>
      <c r="J29" s="1685"/>
    </row>
    <row r="30" spans="1:11">
      <c r="A30" s="1681"/>
      <c r="B30" s="1708"/>
      <c r="C30" s="1681"/>
      <c r="D30" s="1685"/>
      <c r="E30" s="1685"/>
      <c r="F30" s="1705"/>
      <c r="G30" s="1706"/>
      <c r="H30" s="1707"/>
      <c r="I30" s="1686"/>
      <c r="J30" s="1685"/>
    </row>
    <row r="31" spans="1:11">
      <c r="A31" s="1681"/>
      <c r="B31" s="1708"/>
      <c r="C31" s="1681"/>
      <c r="D31" s="1685"/>
      <c r="E31" s="1685"/>
      <c r="F31" s="1705"/>
      <c r="G31" s="1706"/>
      <c r="H31" s="1707"/>
      <c r="I31" s="1686"/>
      <c r="J31" s="1685"/>
    </row>
    <row r="32" spans="1:11">
      <c r="A32" s="1681"/>
      <c r="B32" s="1681"/>
      <c r="C32" s="1681"/>
      <c r="D32" s="1685"/>
      <c r="E32" s="1685"/>
      <c r="F32" s="1705"/>
      <c r="G32" s="1706"/>
      <c r="H32" s="1707"/>
      <c r="I32" s="1686"/>
      <c r="J32" s="1685"/>
    </row>
    <row r="33" spans="1:10">
      <c r="A33" s="1681"/>
      <c r="B33" s="1681"/>
      <c r="C33" s="1681"/>
      <c r="D33" s="1685"/>
      <c r="E33" s="1685"/>
      <c r="F33" s="1705"/>
      <c r="G33" s="1706"/>
      <c r="H33" s="1707"/>
      <c r="I33" s="1686"/>
      <c r="J33" s="1686"/>
    </row>
    <row r="34" spans="1:10">
      <c r="A34" s="1681"/>
      <c r="B34" s="1708"/>
      <c r="C34" s="1708"/>
      <c r="D34" s="1687"/>
      <c r="E34" s="1687"/>
      <c r="F34" s="1705"/>
      <c r="G34" s="1706"/>
      <c r="H34" s="1707"/>
      <c r="I34" s="1686"/>
      <c r="J34" s="1685"/>
    </row>
    <row r="35" spans="1:10">
      <c r="A35" s="1681"/>
      <c r="B35" s="1708"/>
      <c r="C35" s="1709"/>
      <c r="D35" s="1685"/>
      <c r="E35" s="1685"/>
      <c r="F35" s="1705"/>
      <c r="G35" s="1706"/>
      <c r="H35" s="1707"/>
      <c r="I35" s="1686"/>
      <c r="J35" s="1685"/>
    </row>
    <row r="36" spans="1:10">
      <c r="A36" s="1708"/>
      <c r="B36" s="1708"/>
      <c r="C36" s="1681"/>
      <c r="D36" s="1685"/>
      <c r="E36" s="1685"/>
      <c r="F36" s="1705"/>
      <c r="G36" s="1706"/>
      <c r="H36" s="1707"/>
      <c r="I36" s="1686"/>
      <c r="J36" s="1685"/>
    </row>
    <row r="37" spans="1:10" ht="17.25">
      <c r="A37" s="1708"/>
      <c r="B37" s="1710"/>
      <c r="C37" s="1681"/>
      <c r="D37" s="1685"/>
      <c r="E37" s="1685"/>
      <c r="F37" s="1705"/>
      <c r="G37" s="1685"/>
      <c r="H37" s="1711"/>
      <c r="I37" s="1712"/>
      <c r="J37" s="2111"/>
    </row>
    <row r="38" spans="1:10">
      <c r="A38" s="1708"/>
      <c r="B38" s="1710"/>
      <c r="C38" s="1681"/>
      <c r="D38" s="1685"/>
      <c r="E38" s="1685"/>
      <c r="F38" s="1705"/>
      <c r="G38" s="1685"/>
      <c r="H38" s="1711"/>
      <c r="I38" s="1712"/>
      <c r="J38" s="1685"/>
    </row>
    <row r="39" spans="1:10">
      <c r="A39" s="1708"/>
      <c r="B39" s="1681"/>
      <c r="C39" s="1681"/>
      <c r="D39" s="1685"/>
      <c r="E39" s="1685"/>
      <c r="F39" s="1705"/>
      <c r="G39" s="1685"/>
      <c r="H39" s="1711"/>
      <c r="I39" s="1712"/>
      <c r="J39" s="1687"/>
    </row>
    <row r="40" spans="1:10">
      <c r="A40" s="1708"/>
      <c r="B40" s="1710"/>
      <c r="C40" s="1681"/>
      <c r="D40" s="1685"/>
      <c r="E40" s="1685"/>
      <c r="F40" s="1705"/>
      <c r="G40" s="1713"/>
      <c r="H40" s="1685"/>
      <c r="I40" s="1712"/>
      <c r="J40" s="1687"/>
    </row>
    <row r="41" spans="1:10">
      <c r="A41" s="1708"/>
      <c r="B41" s="1710"/>
      <c r="C41" s="1681"/>
      <c r="D41" s="1685"/>
      <c r="E41" s="1685"/>
      <c r="F41" s="1705"/>
      <c r="G41" s="1713"/>
      <c r="H41" s="1706"/>
      <c r="I41" s="1712"/>
      <c r="J41" s="1687"/>
    </row>
    <row r="42" spans="1:10">
      <c r="A42" s="1708"/>
      <c r="B42" s="1710"/>
      <c r="C42" s="1681"/>
      <c r="D42" s="1685"/>
      <c r="E42" s="1685"/>
      <c r="F42" s="1705"/>
      <c r="G42" s="1714"/>
      <c r="H42" s="1685"/>
      <c r="I42" s="1705"/>
      <c r="J42" s="1687"/>
    </row>
    <row r="43" spans="1:10">
      <c r="A43" s="1708"/>
      <c r="B43" s="1710"/>
      <c r="C43" s="1681"/>
      <c r="D43" s="1685"/>
      <c r="E43" s="1685"/>
      <c r="F43" s="1705"/>
      <c r="G43" s="1715"/>
      <c r="H43" s="1687"/>
      <c r="I43" s="1716"/>
      <c r="J43" s="1687"/>
    </row>
    <row r="44" spans="1:10">
      <c r="A44" s="1708"/>
      <c r="B44" s="1710"/>
      <c r="C44" s="1681"/>
      <c r="D44" s="1685"/>
      <c r="E44" s="1685"/>
      <c r="F44" s="1705"/>
      <c r="G44" s="1685"/>
      <c r="H44" s="1685"/>
      <c r="I44" s="1705"/>
      <c r="J44" s="1687"/>
    </row>
    <row r="45" spans="1:10">
      <c r="A45" s="1708"/>
      <c r="B45" s="1710"/>
      <c r="C45" s="1681"/>
      <c r="D45" s="1685"/>
      <c r="E45" s="1685"/>
      <c r="F45" s="1705"/>
      <c r="G45" s="1714"/>
      <c r="H45" s="1685"/>
      <c r="I45" s="1712"/>
      <c r="J45" s="1687"/>
    </row>
    <row r="46" spans="1:10">
      <c r="A46" s="1681"/>
      <c r="B46" s="1717"/>
      <c r="C46" s="1681"/>
      <c r="D46" s="1685"/>
      <c r="E46" s="1685"/>
      <c r="F46" s="1705"/>
      <c r="G46" s="1714"/>
      <c r="H46" s="1706"/>
      <c r="I46" s="1712"/>
      <c r="J46" s="1686"/>
    </row>
    <row r="47" spans="1:10">
      <c r="A47" s="1681"/>
      <c r="B47" s="1710"/>
      <c r="C47" s="1681"/>
      <c r="D47" s="1685"/>
      <c r="E47" s="1685"/>
      <c r="F47" s="1705"/>
      <c r="G47" s="1685"/>
      <c r="H47" s="1685"/>
      <c r="I47" s="1712"/>
      <c r="J47" s="1686"/>
    </row>
    <row r="48" spans="1:10">
      <c r="A48" s="1681"/>
      <c r="B48" s="1681"/>
      <c r="C48" s="1681"/>
      <c r="D48" s="1685"/>
      <c r="E48" s="1685"/>
      <c r="F48" s="1705"/>
      <c r="G48" s="1685"/>
      <c r="H48" s="1685"/>
      <c r="I48" s="1712"/>
      <c r="J48" s="1686"/>
    </row>
    <row r="49" spans="1:10">
      <c r="A49" s="1681"/>
      <c r="B49" s="1681"/>
      <c r="C49" s="1681"/>
      <c r="D49" s="1685"/>
      <c r="E49" s="1685"/>
      <c r="F49" s="1705"/>
      <c r="G49" s="1685"/>
      <c r="H49" s="1685"/>
      <c r="I49" s="1712"/>
      <c r="J49" s="1686"/>
    </row>
  </sheetData>
  <mergeCells count="1">
    <mergeCell ref="B26:I29"/>
  </mergeCells>
  <pageMargins left="0.75" right="0.75" top="1.25" bottom="1" header="0.5" footer="0.25"/>
  <pageSetup scale="62"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0"/>
  <sheetViews>
    <sheetView tabSelected="1" topLeftCell="B7" workbookViewId="0">
      <selection activeCell="D9" sqref="D9"/>
    </sheetView>
  </sheetViews>
  <sheetFormatPr defaultColWidth="10" defaultRowHeight="12.75"/>
  <cols>
    <col min="1" max="1" width="9.7109375" style="81" hidden="1" customWidth="1"/>
    <col min="2" max="2" width="47.7109375" style="81" bestFit="1" customWidth="1"/>
    <col min="3" max="3" width="3.140625" style="81" customWidth="1"/>
    <col min="4" max="4" width="9.7109375" style="81" customWidth="1"/>
    <col min="5" max="5" width="4.7109375" style="81" customWidth="1"/>
    <col min="6" max="6" width="14.42578125" style="81" customWidth="1"/>
    <col min="7" max="7" width="11.140625" style="81" customWidth="1"/>
    <col min="8" max="8" width="12.42578125" style="740" customWidth="1"/>
    <col min="9" max="9" width="16.28515625" style="741" customWidth="1"/>
    <col min="10" max="10" width="10.7109375" style="81" customWidth="1"/>
    <col min="11" max="11" width="10.85546875" style="167" bestFit="1" customWidth="1"/>
    <col min="12" max="12" width="12.42578125" style="722" customWidth="1"/>
    <col min="13" max="13" width="10.28515625" style="81" bestFit="1" customWidth="1"/>
    <col min="14" max="16384" width="10" style="81"/>
  </cols>
  <sheetData>
    <row r="1" spans="1:13" ht="15.75">
      <c r="A1" s="111"/>
      <c r="B1" s="370" t="s">
        <v>131</v>
      </c>
      <c r="C1" s="111"/>
      <c r="D1" s="369"/>
      <c r="E1" s="369"/>
      <c r="F1" s="543"/>
      <c r="G1" s="369"/>
      <c r="H1" s="720"/>
      <c r="I1" s="523"/>
      <c r="J1" s="514"/>
      <c r="K1" s="721"/>
    </row>
    <row r="2" spans="1:13" ht="15.75">
      <c r="A2" s="111"/>
      <c r="B2" s="370" t="s">
        <v>849</v>
      </c>
      <c r="C2" s="111"/>
      <c r="D2" s="369"/>
      <c r="E2" s="369"/>
      <c r="F2" s="543"/>
      <c r="G2" s="369"/>
      <c r="H2" s="720"/>
      <c r="I2" s="523"/>
      <c r="J2" s="369"/>
      <c r="K2" s="721"/>
    </row>
    <row r="3" spans="1:13" ht="15.75">
      <c r="A3" s="111"/>
      <c r="B3" s="370" t="s">
        <v>513</v>
      </c>
      <c r="C3" s="111"/>
      <c r="D3" s="369"/>
      <c r="E3" s="369"/>
      <c r="F3" s="543"/>
      <c r="G3" s="369"/>
      <c r="H3" s="720"/>
      <c r="I3" s="523"/>
      <c r="J3" s="369"/>
      <c r="K3" s="721"/>
    </row>
    <row r="4" spans="1:13" ht="15.75">
      <c r="A4" s="111"/>
      <c r="B4" s="370" t="s">
        <v>1003</v>
      </c>
      <c r="C4" s="111"/>
      <c r="D4" s="369"/>
      <c r="E4" s="369"/>
      <c r="F4" s="543"/>
      <c r="G4" s="369"/>
      <c r="H4" s="720"/>
      <c r="I4" s="523"/>
      <c r="J4" s="369"/>
      <c r="K4" s="721"/>
    </row>
    <row r="5" spans="1:13" ht="15.75">
      <c r="A5" s="111"/>
      <c r="B5" s="111"/>
      <c r="C5" s="111"/>
      <c r="D5" s="369"/>
      <c r="E5" s="369"/>
      <c r="F5" s="543"/>
      <c r="G5" s="369"/>
      <c r="H5" s="720"/>
      <c r="I5" s="523"/>
      <c r="J5" s="369"/>
      <c r="K5" s="721"/>
    </row>
    <row r="6" spans="1:13" ht="15.75">
      <c r="A6" s="111"/>
      <c r="B6" s="111"/>
      <c r="C6" s="111"/>
      <c r="D6" s="369"/>
      <c r="E6" s="369"/>
      <c r="F6" s="543" t="s">
        <v>249</v>
      </c>
      <c r="G6" s="369"/>
      <c r="H6" s="720"/>
      <c r="I6" s="523" t="s">
        <v>405</v>
      </c>
      <c r="J6" s="369"/>
      <c r="K6" s="723"/>
    </row>
    <row r="7" spans="1:13" ht="15.75">
      <c r="A7" s="111"/>
      <c r="B7" s="615"/>
      <c r="C7" s="111"/>
      <c r="D7" s="581" t="s">
        <v>251</v>
      </c>
      <c r="E7" s="581" t="s">
        <v>252</v>
      </c>
      <c r="F7" s="724" t="s">
        <v>253</v>
      </c>
      <c r="G7" s="581" t="s">
        <v>254</v>
      </c>
      <c r="H7" s="725" t="s">
        <v>255</v>
      </c>
      <c r="I7" s="726" t="s">
        <v>256</v>
      </c>
      <c r="J7" s="581" t="s">
        <v>257</v>
      </c>
      <c r="K7" s="81"/>
    </row>
    <row r="8" spans="1:13" ht="15.75">
      <c r="A8" s="342"/>
      <c r="B8" s="1894" t="s">
        <v>359</v>
      </c>
      <c r="C8" s="1890"/>
      <c r="D8" s="1903" t="s">
        <v>251</v>
      </c>
      <c r="E8" s="1903" t="s">
        <v>252</v>
      </c>
      <c r="F8" s="1904" t="s">
        <v>253</v>
      </c>
      <c r="G8" s="1903" t="s">
        <v>254</v>
      </c>
      <c r="H8" s="1905" t="s">
        <v>255</v>
      </c>
      <c r="I8" s="1906" t="s">
        <v>256</v>
      </c>
      <c r="J8" s="1903" t="s">
        <v>257</v>
      </c>
      <c r="K8" s="721"/>
    </row>
    <row r="9" spans="1:13" ht="15.75">
      <c r="A9" s="342"/>
      <c r="B9" s="1915" t="s">
        <v>985</v>
      </c>
      <c r="C9" s="1916"/>
      <c r="D9" s="1917">
        <v>537</v>
      </c>
      <c r="E9" s="1917" t="s">
        <v>260</v>
      </c>
      <c r="F9" s="1918"/>
      <c r="G9" s="1917" t="s">
        <v>379</v>
      </c>
      <c r="H9" s="1917">
        <v>0</v>
      </c>
      <c r="I9" s="1918">
        <f>F9*H9</f>
        <v>0</v>
      </c>
      <c r="J9" s="1893"/>
      <c r="K9" s="728"/>
      <c r="L9" s="230"/>
    </row>
    <row r="10" spans="1:13" ht="15.75">
      <c r="A10" s="342"/>
      <c r="B10" s="1915" t="s">
        <v>986</v>
      </c>
      <c r="C10" s="1916"/>
      <c r="D10" s="1917">
        <v>557</v>
      </c>
      <c r="E10" s="1917" t="s">
        <v>260</v>
      </c>
      <c r="F10" s="1918"/>
      <c r="G10" s="1917"/>
      <c r="H10" s="1917"/>
      <c r="I10" s="1918">
        <f t="shared" ref="I10:I29" si="0">F10*H10</f>
        <v>0</v>
      </c>
      <c r="J10" s="1893"/>
      <c r="K10" s="728"/>
      <c r="L10" s="230"/>
    </row>
    <row r="11" spans="1:13" ht="15.75">
      <c r="A11" s="342"/>
      <c r="B11" s="1890" t="s">
        <v>514</v>
      </c>
      <c r="C11" s="1907"/>
      <c r="D11" s="1893">
        <v>921</v>
      </c>
      <c r="E11" s="1902" t="s">
        <v>260</v>
      </c>
      <c r="F11" s="1901">
        <v>-3260</v>
      </c>
      <c r="G11" s="1899" t="s">
        <v>245</v>
      </c>
      <c r="H11" s="1908">
        <v>7.2043717522988007E-2</v>
      </c>
      <c r="I11" s="1918">
        <f t="shared" si="0"/>
        <v>-234.86251912494092</v>
      </c>
      <c r="J11" s="1893"/>
      <c r="K11" s="728"/>
      <c r="L11" s="230"/>
    </row>
    <row r="12" spans="1:13" ht="15.75">
      <c r="A12" s="342"/>
      <c r="B12" s="1890" t="s">
        <v>514</v>
      </c>
      <c r="C12" s="1907"/>
      <c r="D12" s="1893">
        <v>901</v>
      </c>
      <c r="E12" s="1902" t="s">
        <v>260</v>
      </c>
      <c r="F12" s="1901">
        <v>-991</v>
      </c>
      <c r="G12" s="1899" t="s">
        <v>273</v>
      </c>
      <c r="H12" s="1908">
        <v>7.0289076871698261E-2</v>
      </c>
      <c r="I12" s="1918">
        <f t="shared" si="0"/>
        <v>-69.656475179852976</v>
      </c>
      <c r="J12" s="1893"/>
      <c r="K12" s="728"/>
      <c r="L12" s="230"/>
    </row>
    <row r="13" spans="1:13" ht="15.75">
      <c r="A13" s="342"/>
      <c r="B13" s="1890" t="s">
        <v>514</v>
      </c>
      <c r="C13" s="1907"/>
      <c r="D13" s="1893">
        <v>560</v>
      </c>
      <c r="E13" s="1902" t="s">
        <v>260</v>
      </c>
      <c r="F13" s="1901">
        <v>-185</v>
      </c>
      <c r="G13" s="1899" t="s">
        <v>267</v>
      </c>
      <c r="H13" s="1908">
        <v>8.1413745949899183E-2</v>
      </c>
      <c r="I13" s="1918">
        <f t="shared" si="0"/>
        <v>-15.06154300073135</v>
      </c>
      <c r="J13" s="1893"/>
      <c r="K13" s="728"/>
      <c r="L13" s="230"/>
    </row>
    <row r="14" spans="1:13" ht="15.75">
      <c r="A14" s="342"/>
      <c r="B14" s="1890" t="s">
        <v>514</v>
      </c>
      <c r="C14" s="1907"/>
      <c r="D14" s="1893">
        <v>580</v>
      </c>
      <c r="E14" s="1902" t="s">
        <v>260</v>
      </c>
      <c r="F14" s="1895">
        <v>-726</v>
      </c>
      <c r="G14" s="1899" t="s">
        <v>272</v>
      </c>
      <c r="H14" s="1908">
        <v>6.549584753778967E-2</v>
      </c>
      <c r="I14" s="1918">
        <f t="shared" si="0"/>
        <v>-47.549985312435304</v>
      </c>
      <c r="J14" s="1890"/>
      <c r="K14" s="728"/>
      <c r="L14" s="1938"/>
      <c r="M14" s="335"/>
    </row>
    <row r="15" spans="1:13" ht="15.75">
      <c r="A15" s="342"/>
      <c r="B15" s="1890" t="s">
        <v>529</v>
      </c>
      <c r="C15" s="1907"/>
      <c r="D15" s="1893">
        <v>903</v>
      </c>
      <c r="E15" s="1902" t="s">
        <v>260</v>
      </c>
      <c r="F15" s="1895">
        <v>-13262</v>
      </c>
      <c r="G15" s="1899" t="s">
        <v>273</v>
      </c>
      <c r="H15" s="1908">
        <v>7.0289076871698261E-2</v>
      </c>
      <c r="I15" s="1918">
        <f t="shared" si="0"/>
        <v>-932.17373747246234</v>
      </c>
      <c r="J15" s="1895"/>
      <c r="K15" s="728"/>
      <c r="L15" s="1938"/>
      <c r="M15" s="335"/>
    </row>
    <row r="16" spans="1:13" ht="15.75">
      <c r="A16" s="342"/>
      <c r="B16" s="1920" t="s">
        <v>987</v>
      </c>
      <c r="C16" s="1919"/>
      <c r="D16" s="1921">
        <v>905</v>
      </c>
      <c r="E16" s="1921" t="s">
        <v>260</v>
      </c>
      <c r="F16" s="1922"/>
      <c r="G16" s="1921"/>
      <c r="H16" s="1923"/>
      <c r="I16" s="1924">
        <v>0</v>
      </c>
      <c r="J16" s="1895"/>
      <c r="K16" s="728"/>
      <c r="L16" s="1938"/>
      <c r="M16" s="2119"/>
    </row>
    <row r="17" spans="1:13" ht="15.75">
      <c r="A17" s="342"/>
      <c r="B17" s="1890" t="s">
        <v>515</v>
      </c>
      <c r="C17" s="1907"/>
      <c r="D17" s="1891">
        <v>909</v>
      </c>
      <c r="E17" s="1902" t="s">
        <v>260</v>
      </c>
      <c r="F17" s="1895">
        <v>15727</v>
      </c>
      <c r="G17" s="1899" t="s">
        <v>273</v>
      </c>
      <c r="H17" s="1908">
        <v>7.0289076871698261E-2</v>
      </c>
      <c r="I17" s="1918">
        <f t="shared" si="0"/>
        <v>1105.4363119611985</v>
      </c>
      <c r="J17" s="1890"/>
      <c r="K17" s="728"/>
      <c r="L17" s="1938"/>
      <c r="M17" s="335"/>
    </row>
    <row r="18" spans="1:13" ht="15.75">
      <c r="A18" s="342"/>
      <c r="B18" s="1890" t="s">
        <v>515</v>
      </c>
      <c r="C18" s="1907"/>
      <c r="D18" s="1891">
        <v>910</v>
      </c>
      <c r="E18" s="1902" t="s">
        <v>260</v>
      </c>
      <c r="F18" s="1895">
        <v>3571</v>
      </c>
      <c r="G18" s="1899" t="s">
        <v>851</v>
      </c>
      <c r="H18" s="1908">
        <v>0</v>
      </c>
      <c r="I18" s="1918">
        <f t="shared" si="0"/>
        <v>0</v>
      </c>
      <c r="J18" s="1890"/>
      <c r="K18" s="728"/>
      <c r="L18" s="1938"/>
      <c r="M18" s="335"/>
    </row>
    <row r="19" spans="1:13" ht="15.75">
      <c r="A19" s="342"/>
      <c r="B19" s="1890" t="s">
        <v>515</v>
      </c>
      <c r="C19" s="1909"/>
      <c r="D19" s="1891">
        <v>909</v>
      </c>
      <c r="E19" s="1902" t="s">
        <v>260</v>
      </c>
      <c r="F19" s="1897">
        <v>-84093</v>
      </c>
      <c r="G19" s="1900" t="s">
        <v>292</v>
      </c>
      <c r="H19" s="1911" t="s">
        <v>262</v>
      </c>
      <c r="I19" s="1918">
        <v>0</v>
      </c>
      <c r="J19" s="1893"/>
      <c r="K19" s="728"/>
      <c r="L19" s="1938"/>
      <c r="M19" s="335"/>
    </row>
    <row r="20" spans="1:13" ht="15.75">
      <c r="A20" s="342"/>
      <c r="B20" s="1890" t="s">
        <v>419</v>
      </c>
      <c r="C20" s="1909"/>
      <c r="D20" s="1891">
        <v>921</v>
      </c>
      <c r="E20" s="1902" t="s">
        <v>260</v>
      </c>
      <c r="F20" s="1897">
        <v>-26841</v>
      </c>
      <c r="G20" s="1900" t="s">
        <v>245</v>
      </c>
      <c r="H20" s="1910">
        <v>7.2043717522988007E-2</v>
      </c>
      <c r="I20" s="1918">
        <f t="shared" si="0"/>
        <v>-1933.725422034521</v>
      </c>
      <c r="J20" s="1893"/>
      <c r="K20" s="728"/>
      <c r="L20" s="1938"/>
      <c r="M20" s="335"/>
    </row>
    <row r="21" spans="1:13" ht="15.75">
      <c r="A21" s="342"/>
      <c r="B21" s="1890" t="s">
        <v>676</v>
      </c>
      <c r="C21" s="1909"/>
      <c r="D21" s="1891">
        <v>923</v>
      </c>
      <c r="E21" s="1902" t="s">
        <v>260</v>
      </c>
      <c r="F21" s="1897">
        <v>-1360</v>
      </c>
      <c r="G21" s="1900" t="s">
        <v>361</v>
      </c>
      <c r="H21" s="1910" t="s">
        <v>361</v>
      </c>
      <c r="I21" s="1918">
        <v>-98</v>
      </c>
      <c r="J21" s="1902"/>
      <c r="K21" s="728"/>
      <c r="L21" s="1938"/>
      <c r="M21" s="335"/>
    </row>
    <row r="22" spans="1:13" ht="15.75">
      <c r="A22" s="342"/>
      <c r="B22" s="1890" t="s">
        <v>238</v>
      </c>
      <c r="C22" s="1909"/>
      <c r="D22" s="1891">
        <v>930</v>
      </c>
      <c r="E22" s="1902" t="s">
        <v>260</v>
      </c>
      <c r="F22" s="1897">
        <v>-12950</v>
      </c>
      <c r="G22" s="1900" t="s">
        <v>294</v>
      </c>
      <c r="H22" s="1911" t="s">
        <v>262</v>
      </c>
      <c r="I22" s="1918">
        <v>0</v>
      </c>
      <c r="J22" s="1893"/>
      <c r="K22" s="728"/>
      <c r="L22" s="1938"/>
      <c r="M22" s="335"/>
    </row>
    <row r="23" spans="1:13" ht="15.75">
      <c r="A23" s="342"/>
      <c r="B23" s="1890" t="s">
        <v>238</v>
      </c>
      <c r="C23" s="1909"/>
      <c r="D23" s="1891">
        <v>930</v>
      </c>
      <c r="E23" s="1902" t="s">
        <v>260</v>
      </c>
      <c r="F23" s="1897">
        <v>-38850</v>
      </c>
      <c r="G23" s="1900" t="s">
        <v>292</v>
      </c>
      <c r="H23" s="1911" t="s">
        <v>262</v>
      </c>
      <c r="I23" s="1918">
        <v>0</v>
      </c>
      <c r="J23" s="1893"/>
      <c r="K23" s="728"/>
      <c r="L23" s="1938"/>
      <c r="M23" s="335"/>
    </row>
    <row r="24" spans="1:13" ht="15.75">
      <c r="A24" s="342"/>
      <c r="B24" s="1890" t="s">
        <v>238</v>
      </c>
      <c r="C24" s="1907"/>
      <c r="D24" s="1893">
        <v>930</v>
      </c>
      <c r="E24" s="1902" t="s">
        <v>260</v>
      </c>
      <c r="F24" s="1901">
        <v>-148553</v>
      </c>
      <c r="G24" s="1899" t="s">
        <v>293</v>
      </c>
      <c r="H24" s="1912" t="s">
        <v>262</v>
      </c>
      <c r="I24" s="1918">
        <v>0</v>
      </c>
      <c r="J24" s="1890"/>
      <c r="K24" s="728"/>
      <c r="L24" s="1938"/>
      <c r="M24" s="335"/>
    </row>
    <row r="25" spans="1:13" ht="15.75">
      <c r="A25" s="342"/>
      <c r="B25" s="1890" t="s">
        <v>238</v>
      </c>
      <c r="C25" s="1907"/>
      <c r="D25" s="1893">
        <v>930</v>
      </c>
      <c r="E25" s="1902" t="s">
        <v>260</v>
      </c>
      <c r="F25" s="1901">
        <v>-639</v>
      </c>
      <c r="G25" s="1899" t="s">
        <v>245</v>
      </c>
      <c r="H25" s="1912">
        <v>7.2043717522988007E-2</v>
      </c>
      <c r="I25" s="1918">
        <f t="shared" si="0"/>
        <v>-46.035935497189335</v>
      </c>
      <c r="J25" s="1890"/>
      <c r="K25" s="728"/>
      <c r="L25" s="230"/>
    </row>
    <row r="26" spans="1:13" ht="15.75">
      <c r="A26" s="342"/>
      <c r="B26" s="1890" t="s">
        <v>677</v>
      </c>
      <c r="C26" s="1909"/>
      <c r="D26" s="1891">
        <v>909</v>
      </c>
      <c r="E26" s="1902" t="s">
        <v>260</v>
      </c>
      <c r="F26" s="1898">
        <v>-12212</v>
      </c>
      <c r="G26" s="1900" t="s">
        <v>273</v>
      </c>
      <c r="H26" s="1910">
        <v>7.0289076871698261E-2</v>
      </c>
      <c r="I26" s="1918">
        <f t="shared" si="0"/>
        <v>-858.37020675717918</v>
      </c>
      <c r="J26" s="1893"/>
      <c r="K26" s="728"/>
      <c r="L26" s="230"/>
    </row>
    <row r="27" spans="1:13" ht="15.75">
      <c r="A27" s="342"/>
      <c r="B27" s="1890" t="s">
        <v>677</v>
      </c>
      <c r="C27" s="1909"/>
      <c r="D27" s="1891">
        <v>921</v>
      </c>
      <c r="E27" s="1902" t="s">
        <v>260</v>
      </c>
      <c r="F27" s="1898">
        <v>-11443</v>
      </c>
      <c r="G27" s="1900" t="s">
        <v>245</v>
      </c>
      <c r="H27" s="1910">
        <v>7.2043717522988007E-2</v>
      </c>
      <c r="I27" s="1918">
        <f t="shared" si="0"/>
        <v>-824.3962596155518</v>
      </c>
      <c r="J27" s="1893"/>
      <c r="K27" s="728"/>
      <c r="L27" s="230"/>
    </row>
    <row r="28" spans="1:13" ht="15.75">
      <c r="A28" s="342"/>
      <c r="B28" s="1890" t="s">
        <v>677</v>
      </c>
      <c r="C28" s="1909"/>
      <c r="D28" s="1891">
        <v>931</v>
      </c>
      <c r="E28" s="1902" t="s">
        <v>260</v>
      </c>
      <c r="F28" s="1898">
        <v>-583</v>
      </c>
      <c r="G28" s="1900" t="s">
        <v>245</v>
      </c>
      <c r="H28" s="1910">
        <v>7.2043717522988007E-2</v>
      </c>
      <c r="I28" s="1918">
        <f t="shared" si="0"/>
        <v>-42.001487315902011</v>
      </c>
      <c r="J28" s="1893"/>
      <c r="K28" s="728"/>
      <c r="L28" s="230"/>
    </row>
    <row r="29" spans="1:13" ht="15.75">
      <c r="A29" s="342"/>
      <c r="B29" s="1890" t="s">
        <v>988</v>
      </c>
      <c r="C29" s="1909"/>
      <c r="D29" s="1891">
        <v>928</v>
      </c>
      <c r="E29" s="1902"/>
      <c r="F29" s="1898"/>
      <c r="G29" s="1900"/>
      <c r="H29" s="1910"/>
      <c r="I29" s="1918">
        <f t="shared" si="0"/>
        <v>0</v>
      </c>
      <c r="J29" s="1893"/>
      <c r="K29" s="721"/>
    </row>
    <row r="30" spans="1:13" ht="16.5" thickBot="1">
      <c r="A30" s="342"/>
      <c r="B30" s="1890" t="s">
        <v>420</v>
      </c>
      <c r="C30" s="1892"/>
      <c r="D30" s="1891"/>
      <c r="E30" s="1891"/>
      <c r="F30" s="1913">
        <v>2950430.19</v>
      </c>
      <c r="G30" s="1891"/>
      <c r="H30" s="1896"/>
      <c r="I30" s="1914">
        <f>SUM(I9:I29)</f>
        <v>-3996.3972593495669</v>
      </c>
      <c r="J30" s="1893" t="s">
        <v>516</v>
      </c>
      <c r="K30" s="721"/>
    </row>
    <row r="31" spans="1:13" ht="16.5" thickTop="1">
      <c r="A31" s="342"/>
      <c r="B31" s="111" t="s">
        <v>997</v>
      </c>
      <c r="C31" s="342"/>
      <c r="D31" s="341"/>
      <c r="E31" s="341"/>
      <c r="F31" s="401"/>
      <c r="G31" s="341"/>
      <c r="H31" s="730"/>
      <c r="I31" s="572"/>
      <c r="J31" s="731"/>
      <c r="K31" s="721"/>
    </row>
    <row r="32" spans="1:13" ht="15.75">
      <c r="A32" s="342"/>
      <c r="B32" s="1960" t="s">
        <v>998</v>
      </c>
      <c r="C32" s="1961"/>
      <c r="D32" s="1961"/>
      <c r="E32" s="1961"/>
      <c r="F32" s="1961"/>
      <c r="G32" s="1961"/>
      <c r="H32" s="1961"/>
      <c r="I32" s="1961"/>
      <c r="J32" s="1961"/>
      <c r="K32" s="721"/>
    </row>
    <row r="33" spans="1:11" ht="15.75">
      <c r="A33" s="342"/>
      <c r="B33" s="1960"/>
      <c r="C33" s="1961"/>
      <c r="D33" s="1962">
        <v>557</v>
      </c>
      <c r="E33" s="1902" t="s">
        <v>260</v>
      </c>
      <c r="F33" s="1963"/>
      <c r="G33" s="1961"/>
      <c r="H33" s="1961"/>
      <c r="I33" s="1964">
        <f>+'[4]Lead Sheet'!$I$36</f>
        <v>164468.6597882401</v>
      </c>
      <c r="J33" s="1965" t="s">
        <v>999</v>
      </c>
      <c r="K33" s="721"/>
    </row>
    <row r="34" spans="1:11" ht="15.75">
      <c r="A34" s="342"/>
      <c r="B34" s="1960"/>
      <c r="C34" s="1961"/>
      <c r="D34" s="1962">
        <v>566</v>
      </c>
      <c r="E34" s="1902" t="s">
        <v>260</v>
      </c>
      <c r="F34" s="1963"/>
      <c r="G34" s="1961"/>
      <c r="H34" s="1961"/>
      <c r="I34" s="1964">
        <f>+'[4]Lead Sheet'!$I37</f>
        <v>-23630.276724480002</v>
      </c>
      <c r="J34" s="1965"/>
      <c r="K34" s="721"/>
    </row>
    <row r="35" spans="1:11" ht="15.75">
      <c r="A35" s="342"/>
      <c r="B35" s="1960"/>
      <c r="C35" s="1961"/>
      <c r="D35" s="1962">
        <v>588</v>
      </c>
      <c r="E35" s="1902" t="s">
        <v>260</v>
      </c>
      <c r="F35" s="1963"/>
      <c r="G35" s="1961"/>
      <c r="H35" s="1961"/>
      <c r="I35" s="1964">
        <f>+'[4]Lead Sheet'!$I38</f>
        <v>-2869.9764285599986</v>
      </c>
      <c r="J35" s="1965"/>
      <c r="K35" s="721"/>
    </row>
    <row r="36" spans="1:11" ht="15.75">
      <c r="A36" s="342"/>
      <c r="B36" s="1960"/>
      <c r="C36" s="1961"/>
      <c r="D36" s="1962">
        <v>905</v>
      </c>
      <c r="E36" s="1902" t="s">
        <v>260</v>
      </c>
      <c r="F36" s="1963"/>
      <c r="G36" s="1961"/>
      <c r="H36" s="1961"/>
      <c r="I36" s="1964">
        <f>+'[4]Lead Sheet'!$I39</f>
        <v>-149.70783821000032</v>
      </c>
      <c r="J36" s="1965"/>
      <c r="K36" s="721"/>
    </row>
    <row r="37" spans="1:11" ht="17.25">
      <c r="A37" s="342"/>
      <c r="B37" s="1960"/>
      <c r="C37" s="1961"/>
      <c r="D37" s="1969">
        <v>923</v>
      </c>
      <c r="E37" s="1902" t="s">
        <v>260</v>
      </c>
      <c r="F37" s="1963"/>
      <c r="G37" s="1961"/>
      <c r="H37" s="1961"/>
      <c r="I37" s="1964">
        <f>+'[4]Lead Sheet'!$I40</f>
        <v>-181226.19270125992</v>
      </c>
      <c r="J37" s="2110"/>
      <c r="K37" s="721"/>
    </row>
    <row r="38" spans="1:11" ht="15.75">
      <c r="A38" s="342"/>
      <c r="B38" s="1960"/>
      <c r="C38" s="1961"/>
      <c r="D38" s="1962">
        <v>928</v>
      </c>
      <c r="E38" s="1902" t="s">
        <v>260</v>
      </c>
      <c r="F38" s="1963"/>
      <c r="G38" s="1961"/>
      <c r="H38" s="1961"/>
      <c r="I38" s="1964">
        <f>+'[4]Lead Sheet'!$I41</f>
        <v>-90549.625107640022</v>
      </c>
      <c r="J38" s="1965"/>
      <c r="K38" s="721"/>
    </row>
    <row r="39" spans="1:11" ht="16.5" thickBot="1">
      <c r="A39" s="342"/>
      <c r="B39" s="1966" t="s">
        <v>1000</v>
      </c>
      <c r="C39" s="1962"/>
      <c r="D39" s="1967"/>
      <c r="E39" s="1963"/>
      <c r="F39" s="1963"/>
      <c r="G39" s="1961"/>
      <c r="H39" s="1961"/>
      <c r="I39" s="1968">
        <f>SUM(I33:I38)</f>
        <v>-133957.11901190985</v>
      </c>
      <c r="J39" s="1965" t="s">
        <v>999</v>
      </c>
      <c r="K39" s="721"/>
    </row>
    <row r="40" spans="1:11" ht="16.5" thickTop="1">
      <c r="A40" s="342"/>
      <c r="B40" s="111"/>
      <c r="C40" s="342"/>
      <c r="D40" s="341"/>
      <c r="E40" s="341"/>
      <c r="F40" s="401"/>
      <c r="G40" s="341"/>
      <c r="H40" s="730"/>
      <c r="I40" s="572"/>
      <c r="J40" s="731"/>
      <c r="K40" s="721"/>
    </row>
    <row r="41" spans="1:11" ht="16.5" thickBot="1">
      <c r="A41" s="342"/>
      <c r="B41" s="111"/>
      <c r="C41" s="342"/>
      <c r="D41" s="341"/>
      <c r="E41" s="341"/>
      <c r="F41" s="401"/>
      <c r="G41" s="341"/>
      <c r="H41" s="730"/>
      <c r="I41" s="572"/>
      <c r="J41" s="731"/>
      <c r="K41" s="721"/>
    </row>
    <row r="42" spans="1:11" ht="16.5" thickBot="1">
      <c r="A42" s="342"/>
      <c r="B42" s="111" t="s">
        <v>1001</v>
      </c>
      <c r="C42" s="342"/>
      <c r="D42" s="341"/>
      <c r="E42" s="341"/>
      <c r="F42" s="401"/>
      <c r="G42" s="341"/>
      <c r="H42" s="730"/>
      <c r="I42" s="1970">
        <f>+I39+I30</f>
        <v>-137953.5162712594</v>
      </c>
      <c r="J42" s="731"/>
      <c r="K42" s="728"/>
    </row>
    <row r="43" spans="1:11" ht="15.75">
      <c r="A43" s="342"/>
      <c r="B43" s="593"/>
      <c r="C43" s="342"/>
      <c r="D43" s="341"/>
      <c r="E43" s="341"/>
      <c r="F43" s="618"/>
      <c r="G43" s="341"/>
      <c r="H43" s="727"/>
      <c r="I43" s="596"/>
      <c r="J43" s="731"/>
      <c r="K43" s="721"/>
    </row>
    <row r="44" spans="1:11" ht="15.75">
      <c r="A44" s="342"/>
      <c r="B44" s="375"/>
      <c r="C44" s="376"/>
      <c r="D44" s="377"/>
      <c r="E44" s="619"/>
      <c r="F44" s="377"/>
      <c r="G44" s="461"/>
      <c r="H44" s="732"/>
      <c r="I44" s="733"/>
      <c r="K44" s="116"/>
    </row>
    <row r="45" spans="1:11" ht="15.75">
      <c r="A45" s="342"/>
      <c r="B45" s="621"/>
      <c r="C45" s="342"/>
      <c r="D45" s="341"/>
      <c r="E45" s="597"/>
      <c r="F45" s="341"/>
      <c r="G45" s="463"/>
      <c r="H45" s="734"/>
      <c r="I45" s="622"/>
      <c r="K45" s="127"/>
    </row>
    <row r="46" spans="1:11" ht="15.75">
      <c r="A46" s="342"/>
      <c r="B46" s="621"/>
      <c r="C46" s="342"/>
      <c r="D46" s="341"/>
      <c r="E46" s="597"/>
      <c r="F46" s="341"/>
      <c r="G46" s="463"/>
      <c r="H46" s="734"/>
      <c r="I46" s="735"/>
      <c r="K46" s="127"/>
    </row>
    <row r="47" spans="1:11" ht="15.75">
      <c r="A47" s="342"/>
      <c r="B47" s="621"/>
      <c r="C47" s="342"/>
      <c r="D47" s="341"/>
      <c r="E47" s="597"/>
      <c r="F47" s="341"/>
      <c r="G47" s="463"/>
      <c r="H47" s="734"/>
      <c r="I47" s="735"/>
      <c r="K47" s="127"/>
    </row>
    <row r="48" spans="1:11" ht="15.75">
      <c r="A48" s="342"/>
      <c r="B48" s="621"/>
      <c r="C48" s="342"/>
      <c r="D48" s="341"/>
      <c r="E48" s="597"/>
      <c r="F48" s="341"/>
      <c r="G48" s="463"/>
      <c r="H48" s="734"/>
      <c r="I48" s="735"/>
      <c r="K48" s="127"/>
    </row>
    <row r="49" spans="1:12" ht="15.75">
      <c r="A49" s="342"/>
      <c r="B49" s="623"/>
      <c r="C49" s="382"/>
      <c r="D49" s="383"/>
      <c r="E49" s="624"/>
      <c r="F49" s="383"/>
      <c r="G49" s="736"/>
      <c r="H49" s="737"/>
      <c r="I49" s="738"/>
      <c r="K49" s="127"/>
    </row>
    <row r="50" spans="1:12" ht="15.75">
      <c r="A50" s="342"/>
      <c r="B50" s="626"/>
      <c r="C50" s="342"/>
      <c r="D50" s="341"/>
      <c r="E50" s="597"/>
      <c r="F50" s="341"/>
      <c r="G50" s="463"/>
      <c r="H50" s="734"/>
      <c r="I50" s="341"/>
      <c r="K50" s="127"/>
    </row>
    <row r="51" spans="1:12">
      <c r="A51" s="115"/>
      <c r="B51" s="115"/>
      <c r="C51" s="126"/>
      <c r="D51" s="115"/>
      <c r="E51" s="116"/>
      <c r="F51" s="119"/>
      <c r="G51" s="116"/>
      <c r="H51" s="120"/>
      <c r="I51" s="739"/>
      <c r="J51" s="116"/>
      <c r="K51" s="127"/>
    </row>
    <row r="52" spans="1:12">
      <c r="A52" s="115"/>
      <c r="B52" s="114" t="s">
        <v>1036</v>
      </c>
      <c r="C52" s="115"/>
      <c r="D52" s="115"/>
      <c r="E52" s="116"/>
      <c r="F52" s="119"/>
      <c r="G52" s="116"/>
      <c r="H52" s="120"/>
      <c r="I52" s="739"/>
      <c r="J52" s="116"/>
      <c r="K52" s="115"/>
    </row>
    <row r="53" spans="1:12">
      <c r="A53" s="115"/>
      <c r="B53" s="115"/>
      <c r="C53" s="115"/>
      <c r="D53" s="115"/>
      <c r="E53" s="115"/>
      <c r="F53" s="125"/>
      <c r="G53" s="115"/>
      <c r="H53" s="305"/>
      <c r="I53" s="739"/>
      <c r="J53" s="116"/>
      <c r="K53" s="115"/>
    </row>
    <row r="54" spans="1:12">
      <c r="A54" s="115"/>
      <c r="B54" s="2186" t="s">
        <v>1045</v>
      </c>
      <c r="C54" s="2187"/>
      <c r="D54" s="2187"/>
      <c r="E54" s="2187"/>
      <c r="F54" s="2187"/>
      <c r="G54" s="2187"/>
      <c r="H54" s="2187"/>
      <c r="I54" s="2188"/>
      <c r="J54" s="115"/>
      <c r="K54" s="115"/>
      <c r="L54" s="81"/>
    </row>
    <row r="55" spans="1:12">
      <c r="A55" s="115"/>
      <c r="B55" s="2189"/>
      <c r="C55" s="2190"/>
      <c r="D55" s="2190"/>
      <c r="E55" s="2190"/>
      <c r="F55" s="2190"/>
      <c r="G55" s="2190"/>
      <c r="H55" s="2190"/>
      <c r="I55" s="2191"/>
      <c r="J55" s="143"/>
      <c r="K55" s="116"/>
      <c r="L55" s="81"/>
    </row>
    <row r="56" spans="1:12">
      <c r="E56" s="167"/>
      <c r="F56" s="227"/>
      <c r="H56" s="225"/>
      <c r="I56" s="226"/>
      <c r="J56" s="143"/>
      <c r="K56" s="81"/>
      <c r="L56" s="81"/>
    </row>
    <row r="57" spans="1:12">
      <c r="E57" s="167"/>
      <c r="F57" s="227"/>
      <c r="H57" s="225"/>
      <c r="I57" s="226"/>
      <c r="J57" s="226"/>
      <c r="K57" s="81"/>
      <c r="L57" s="81"/>
    </row>
    <row r="58" spans="1:12">
      <c r="E58" s="167"/>
      <c r="F58" s="227"/>
      <c r="H58" s="226"/>
      <c r="I58" s="226"/>
      <c r="J58" s="226"/>
      <c r="K58" s="81"/>
      <c r="L58" s="81"/>
    </row>
    <row r="59" spans="1:12">
      <c r="E59" s="167"/>
      <c r="F59" s="227"/>
      <c r="H59" s="81"/>
      <c r="I59" s="226"/>
      <c r="K59" s="81"/>
      <c r="L59" s="81"/>
    </row>
    <row r="60" spans="1:12">
      <c r="E60" s="167"/>
      <c r="F60" s="227"/>
      <c r="H60" s="81"/>
      <c r="I60" s="226"/>
      <c r="J60" s="226"/>
      <c r="K60" s="81"/>
      <c r="L60" s="81"/>
    </row>
    <row r="61" spans="1:12">
      <c r="E61" s="167"/>
      <c r="F61" s="227"/>
      <c r="H61" s="81"/>
      <c r="I61" s="226"/>
      <c r="J61" s="226"/>
      <c r="K61" s="81"/>
      <c r="L61" s="81"/>
    </row>
    <row r="62" spans="1:12">
      <c r="E62" s="167"/>
      <c r="F62" s="227"/>
      <c r="H62" s="81"/>
      <c r="I62" s="226"/>
      <c r="J62" s="226"/>
      <c r="K62" s="81"/>
      <c r="L62" s="81"/>
    </row>
    <row r="63" spans="1:12">
      <c r="E63" s="167"/>
      <c r="F63" s="227"/>
      <c r="H63" s="81"/>
      <c r="I63" s="226"/>
      <c r="J63" s="226"/>
      <c r="K63" s="81"/>
      <c r="L63" s="81"/>
    </row>
    <row r="64" spans="1:12">
      <c r="E64" s="167"/>
      <c r="F64" s="227"/>
      <c r="H64" s="81"/>
      <c r="I64" s="226"/>
      <c r="J64" s="226"/>
      <c r="K64" s="81"/>
      <c r="L64" s="81"/>
    </row>
    <row r="65" spans="5:12">
      <c r="E65" s="167"/>
      <c r="F65" s="227"/>
      <c r="H65" s="81"/>
      <c r="I65" s="226"/>
      <c r="J65" s="226"/>
      <c r="K65" s="81"/>
      <c r="L65" s="81"/>
    </row>
    <row r="66" spans="5:12">
      <c r="E66" s="167"/>
      <c r="F66" s="227"/>
      <c r="H66" s="81"/>
      <c r="I66" s="226"/>
      <c r="J66" s="226"/>
      <c r="K66" s="81"/>
      <c r="L66" s="81"/>
    </row>
    <row r="67" spans="5:12">
      <c r="E67" s="167"/>
      <c r="F67" s="227"/>
      <c r="H67" s="81"/>
      <c r="I67" s="226"/>
      <c r="J67" s="226"/>
      <c r="K67" s="81"/>
      <c r="L67" s="81"/>
    </row>
    <row r="68" spans="5:12">
      <c r="E68" s="167"/>
      <c r="F68" s="227"/>
      <c r="H68" s="81"/>
      <c r="I68" s="226"/>
      <c r="J68" s="226"/>
      <c r="K68" s="81"/>
      <c r="L68" s="81"/>
    </row>
    <row r="69" spans="5:12">
      <c r="E69" s="167"/>
      <c r="F69" s="227"/>
      <c r="H69" s="81"/>
      <c r="I69" s="226"/>
      <c r="J69" s="226"/>
      <c r="K69" s="81"/>
      <c r="L69" s="81"/>
    </row>
    <row r="70" spans="5:12">
      <c r="E70" s="167"/>
      <c r="F70" s="722"/>
      <c r="H70" s="81"/>
      <c r="I70" s="81"/>
      <c r="K70" s="81"/>
      <c r="L70" s="81"/>
    </row>
    <row r="71" spans="5:12">
      <c r="E71" s="167"/>
      <c r="F71" s="722"/>
      <c r="H71" s="81"/>
      <c r="I71" s="81"/>
      <c r="K71" s="81"/>
      <c r="L71" s="81"/>
    </row>
    <row r="72" spans="5:12">
      <c r="E72" s="167"/>
      <c r="F72" s="722"/>
      <c r="H72" s="81"/>
      <c r="I72" s="81"/>
      <c r="K72" s="81"/>
      <c r="L72" s="81"/>
    </row>
    <row r="73" spans="5:12">
      <c r="E73" s="167"/>
      <c r="F73" s="722"/>
      <c r="H73" s="81"/>
      <c r="I73" s="81"/>
      <c r="K73" s="81"/>
      <c r="L73" s="81"/>
    </row>
    <row r="74" spans="5:12">
      <c r="E74" s="167"/>
      <c r="F74" s="722"/>
      <c r="H74" s="81"/>
      <c r="I74" s="81"/>
      <c r="K74" s="81"/>
      <c r="L74" s="81"/>
    </row>
    <row r="75" spans="5:12">
      <c r="E75" s="167"/>
      <c r="F75" s="722"/>
      <c r="H75" s="81"/>
      <c r="I75" s="81"/>
      <c r="K75" s="81"/>
      <c r="L75" s="81"/>
    </row>
    <row r="76" spans="5:12">
      <c r="E76" s="167"/>
      <c r="F76" s="722"/>
      <c r="H76" s="81"/>
      <c r="I76" s="81"/>
      <c r="K76" s="81"/>
      <c r="L76" s="81"/>
    </row>
    <row r="77" spans="5:12">
      <c r="E77" s="167"/>
      <c r="F77" s="722"/>
      <c r="H77" s="81"/>
      <c r="I77" s="81"/>
      <c r="K77" s="81"/>
      <c r="L77" s="81"/>
    </row>
    <row r="78" spans="5:12">
      <c r="E78" s="167"/>
      <c r="F78" s="722"/>
      <c r="H78" s="81"/>
      <c r="I78" s="81"/>
      <c r="K78" s="81"/>
      <c r="L78" s="81"/>
    </row>
    <row r="79" spans="5:12">
      <c r="E79" s="167"/>
      <c r="F79" s="722"/>
      <c r="H79" s="81"/>
      <c r="I79" s="81"/>
      <c r="K79" s="81"/>
      <c r="L79" s="81"/>
    </row>
    <row r="80" spans="5:12">
      <c r="E80" s="167"/>
      <c r="F80" s="722"/>
      <c r="H80" s="81"/>
      <c r="I80" s="81"/>
      <c r="K80" s="81"/>
      <c r="L80" s="81"/>
    </row>
    <row r="81" spans="5:12">
      <c r="E81" s="167"/>
      <c r="F81" s="722"/>
      <c r="H81" s="81"/>
      <c r="I81" s="81"/>
      <c r="K81" s="81"/>
      <c r="L81" s="81"/>
    </row>
    <row r="82" spans="5:12">
      <c r="E82" s="167"/>
      <c r="F82" s="722"/>
      <c r="H82" s="81"/>
      <c r="I82" s="81"/>
      <c r="K82" s="81"/>
      <c r="L82" s="81"/>
    </row>
    <row r="83" spans="5:12">
      <c r="E83" s="167"/>
      <c r="F83" s="722"/>
      <c r="H83" s="81"/>
      <c r="I83" s="81"/>
      <c r="K83" s="81"/>
      <c r="L83" s="81"/>
    </row>
    <row r="84" spans="5:12">
      <c r="E84" s="167"/>
      <c r="F84" s="722"/>
      <c r="H84" s="81"/>
      <c r="I84" s="81"/>
      <c r="K84" s="81"/>
      <c r="L84" s="81"/>
    </row>
    <row r="85" spans="5:12">
      <c r="E85" s="167"/>
      <c r="F85" s="722"/>
      <c r="H85" s="81"/>
      <c r="I85" s="81"/>
      <c r="K85" s="81"/>
      <c r="L85" s="81"/>
    </row>
    <row r="86" spans="5:12">
      <c r="E86" s="167"/>
      <c r="F86" s="722"/>
      <c r="H86" s="81"/>
      <c r="I86" s="81"/>
      <c r="K86" s="81"/>
      <c r="L86" s="81"/>
    </row>
    <row r="87" spans="5:12">
      <c r="E87" s="167"/>
      <c r="F87" s="722"/>
      <c r="H87" s="81"/>
      <c r="I87" s="81"/>
      <c r="K87" s="81"/>
      <c r="L87" s="81"/>
    </row>
    <row r="88" spans="5:12">
      <c r="E88" s="167"/>
      <c r="F88" s="722"/>
      <c r="H88" s="81"/>
      <c r="I88" s="81"/>
      <c r="K88" s="81"/>
      <c r="L88" s="81"/>
    </row>
    <row r="89" spans="5:12">
      <c r="E89" s="167"/>
      <c r="F89" s="722"/>
      <c r="H89" s="81"/>
      <c r="I89" s="81"/>
      <c r="K89" s="81"/>
      <c r="L89" s="81"/>
    </row>
    <row r="90" spans="5:12">
      <c r="E90" s="167"/>
      <c r="F90" s="722"/>
      <c r="H90" s="81"/>
      <c r="I90" s="81"/>
      <c r="K90" s="81"/>
      <c r="L90" s="81"/>
    </row>
    <row r="91" spans="5:12">
      <c r="E91" s="167"/>
      <c r="F91" s="722"/>
      <c r="H91" s="81"/>
      <c r="I91" s="81"/>
      <c r="K91" s="81"/>
      <c r="L91" s="81"/>
    </row>
    <row r="92" spans="5:12">
      <c r="E92" s="167"/>
      <c r="F92" s="722"/>
      <c r="H92" s="81"/>
      <c r="I92" s="81"/>
      <c r="K92" s="81"/>
      <c r="L92" s="81"/>
    </row>
    <row r="93" spans="5:12">
      <c r="E93" s="167"/>
      <c r="F93" s="722"/>
      <c r="H93" s="81"/>
      <c r="I93" s="81"/>
      <c r="K93" s="81"/>
      <c r="L93" s="81"/>
    </row>
    <row r="94" spans="5:12">
      <c r="E94" s="167"/>
      <c r="F94" s="722"/>
      <c r="H94" s="81"/>
      <c r="I94" s="81"/>
      <c r="K94" s="81"/>
      <c r="L94" s="81"/>
    </row>
    <row r="95" spans="5:12">
      <c r="E95" s="167"/>
      <c r="F95" s="722"/>
      <c r="H95" s="81"/>
      <c r="I95" s="81"/>
      <c r="K95" s="81"/>
      <c r="L95" s="81"/>
    </row>
    <row r="96" spans="5:12">
      <c r="E96" s="167"/>
      <c r="F96" s="722"/>
      <c r="H96" s="81"/>
      <c r="I96" s="81"/>
      <c r="K96" s="81"/>
      <c r="L96" s="81"/>
    </row>
    <row r="97" spans="5:12">
      <c r="E97" s="167"/>
      <c r="F97" s="722"/>
      <c r="H97" s="81"/>
      <c r="I97" s="81"/>
      <c r="K97" s="81"/>
      <c r="L97" s="81"/>
    </row>
    <row r="98" spans="5:12">
      <c r="E98" s="167"/>
      <c r="F98" s="722"/>
      <c r="H98" s="81"/>
      <c r="I98" s="81"/>
      <c r="K98" s="81"/>
      <c r="L98" s="81"/>
    </row>
    <row r="99" spans="5:12">
      <c r="E99" s="167"/>
      <c r="F99" s="722"/>
      <c r="H99" s="81"/>
      <c r="I99" s="81"/>
      <c r="K99" s="81"/>
      <c r="L99" s="81"/>
    </row>
    <row r="100" spans="5:12">
      <c r="E100" s="167"/>
      <c r="F100" s="722"/>
      <c r="H100" s="81"/>
      <c r="I100" s="81"/>
      <c r="K100" s="81"/>
      <c r="L100" s="81"/>
    </row>
    <row r="101" spans="5:12">
      <c r="E101" s="167"/>
      <c r="F101" s="722"/>
      <c r="H101" s="81"/>
      <c r="I101" s="81"/>
      <c r="K101" s="81"/>
      <c r="L101" s="81"/>
    </row>
    <row r="102" spans="5:12">
      <c r="E102" s="167"/>
      <c r="F102" s="722"/>
      <c r="H102" s="81"/>
      <c r="I102" s="81"/>
      <c r="K102" s="81"/>
      <c r="L102" s="81"/>
    </row>
    <row r="103" spans="5:12">
      <c r="E103" s="167"/>
      <c r="F103" s="722"/>
      <c r="H103" s="81"/>
      <c r="I103" s="81"/>
      <c r="K103" s="81"/>
      <c r="L103" s="81"/>
    </row>
    <row r="104" spans="5:12">
      <c r="E104" s="167"/>
      <c r="F104" s="722"/>
      <c r="H104" s="81"/>
      <c r="I104" s="81"/>
      <c r="K104" s="81"/>
      <c r="L104" s="81"/>
    </row>
    <row r="105" spans="5:12">
      <c r="E105" s="167"/>
      <c r="F105" s="722"/>
      <c r="H105" s="81"/>
      <c r="I105" s="81"/>
      <c r="K105" s="81"/>
      <c r="L105" s="81"/>
    </row>
    <row r="106" spans="5:12">
      <c r="E106" s="167"/>
      <c r="F106" s="722"/>
      <c r="H106" s="81"/>
      <c r="I106" s="81"/>
      <c r="K106" s="81"/>
      <c r="L106" s="81"/>
    </row>
    <row r="107" spans="5:12">
      <c r="E107" s="167"/>
      <c r="F107" s="722"/>
      <c r="H107" s="81"/>
      <c r="I107" s="81"/>
      <c r="K107" s="81"/>
      <c r="L107" s="81"/>
    </row>
    <row r="108" spans="5:12">
      <c r="E108" s="167"/>
      <c r="F108" s="722"/>
      <c r="H108" s="81"/>
      <c r="I108" s="81"/>
      <c r="K108" s="81"/>
      <c r="L108" s="81"/>
    </row>
    <row r="109" spans="5:12">
      <c r="E109" s="167"/>
      <c r="F109" s="722"/>
      <c r="H109" s="81"/>
      <c r="I109" s="81"/>
      <c r="K109" s="81"/>
      <c r="L109" s="81"/>
    </row>
    <row r="110" spans="5:12">
      <c r="E110" s="167"/>
      <c r="F110" s="722"/>
      <c r="H110" s="81"/>
      <c r="I110" s="81"/>
      <c r="K110" s="81"/>
      <c r="L110" s="81"/>
    </row>
    <row r="111" spans="5:12">
      <c r="E111" s="167"/>
      <c r="F111" s="722"/>
      <c r="H111" s="81"/>
      <c r="I111" s="81"/>
      <c r="K111" s="81"/>
      <c r="L111" s="81"/>
    </row>
    <row r="112" spans="5:12">
      <c r="E112" s="167"/>
      <c r="F112" s="722"/>
      <c r="H112" s="81"/>
      <c r="I112" s="81"/>
      <c r="K112" s="81"/>
      <c r="L112" s="81"/>
    </row>
    <row r="113" spans="5:12">
      <c r="E113" s="167"/>
      <c r="F113" s="722"/>
      <c r="H113" s="81"/>
      <c r="I113" s="81"/>
      <c r="K113" s="81"/>
      <c r="L113" s="81"/>
    </row>
    <row r="114" spans="5:12">
      <c r="E114" s="167"/>
      <c r="F114" s="722"/>
      <c r="H114" s="81"/>
      <c r="I114" s="81"/>
      <c r="K114" s="81"/>
      <c r="L114" s="81"/>
    </row>
    <row r="115" spans="5:12">
      <c r="E115" s="167"/>
      <c r="F115" s="722"/>
      <c r="H115" s="81"/>
      <c r="I115" s="81"/>
      <c r="K115" s="81"/>
      <c r="L115" s="81"/>
    </row>
    <row r="116" spans="5:12">
      <c r="E116" s="167"/>
      <c r="F116" s="722"/>
      <c r="H116" s="81"/>
      <c r="I116" s="81"/>
      <c r="K116" s="81"/>
      <c r="L116" s="81"/>
    </row>
    <row r="117" spans="5:12">
      <c r="E117" s="167"/>
      <c r="F117" s="722"/>
      <c r="H117" s="81"/>
      <c r="I117" s="81"/>
      <c r="K117" s="81"/>
      <c r="L117" s="81"/>
    </row>
    <row r="118" spans="5:12">
      <c r="E118" s="167"/>
      <c r="F118" s="722"/>
      <c r="H118" s="81"/>
      <c r="I118" s="81"/>
      <c r="K118" s="81"/>
      <c r="L118" s="81"/>
    </row>
    <row r="119" spans="5:12">
      <c r="E119" s="167"/>
      <c r="F119" s="722"/>
      <c r="H119" s="81"/>
      <c r="I119" s="81"/>
      <c r="K119" s="81"/>
      <c r="L119" s="81"/>
    </row>
    <row r="120" spans="5:12">
      <c r="E120" s="167"/>
      <c r="F120" s="722"/>
      <c r="H120" s="81"/>
      <c r="I120" s="81"/>
      <c r="K120" s="81"/>
      <c r="L120" s="81"/>
    </row>
    <row r="121" spans="5:12">
      <c r="E121" s="167"/>
      <c r="F121" s="722"/>
      <c r="H121" s="81"/>
      <c r="I121" s="81"/>
      <c r="K121" s="81"/>
      <c r="L121" s="81"/>
    </row>
    <row r="122" spans="5:12">
      <c r="E122" s="167"/>
      <c r="F122" s="722"/>
      <c r="H122" s="81"/>
      <c r="I122" s="81"/>
      <c r="K122" s="81"/>
      <c r="L122" s="81"/>
    </row>
    <row r="123" spans="5:12">
      <c r="E123" s="167"/>
      <c r="F123" s="722"/>
      <c r="H123" s="81"/>
      <c r="I123" s="81"/>
      <c r="K123" s="81"/>
      <c r="L123" s="81"/>
    </row>
    <row r="124" spans="5:12">
      <c r="E124" s="167"/>
      <c r="F124" s="722"/>
      <c r="H124" s="81"/>
      <c r="I124" s="81"/>
      <c r="K124" s="81"/>
      <c r="L124" s="81"/>
    </row>
    <row r="125" spans="5:12">
      <c r="E125" s="167"/>
      <c r="F125" s="722"/>
      <c r="H125" s="81"/>
      <c r="I125" s="81"/>
      <c r="K125" s="81"/>
      <c r="L125" s="81"/>
    </row>
    <row r="126" spans="5:12">
      <c r="E126" s="167"/>
      <c r="F126" s="722"/>
      <c r="H126" s="81"/>
      <c r="I126" s="81"/>
      <c r="K126" s="81"/>
      <c r="L126" s="81"/>
    </row>
    <row r="127" spans="5:12">
      <c r="E127" s="167"/>
      <c r="F127" s="722"/>
      <c r="H127" s="81"/>
      <c r="I127" s="81"/>
      <c r="K127" s="81"/>
      <c r="L127" s="81"/>
    </row>
    <row r="128" spans="5:12">
      <c r="E128" s="167"/>
      <c r="F128" s="722"/>
      <c r="H128" s="81"/>
      <c r="I128" s="81"/>
      <c r="K128" s="81"/>
      <c r="L128" s="81"/>
    </row>
    <row r="129" spans="5:12">
      <c r="E129" s="167"/>
      <c r="F129" s="722"/>
      <c r="H129" s="81"/>
      <c r="I129" s="81"/>
      <c r="K129" s="81"/>
      <c r="L129" s="81"/>
    </row>
    <row r="130" spans="5:12">
      <c r="E130" s="167"/>
      <c r="F130" s="722"/>
      <c r="H130" s="81"/>
      <c r="I130" s="81"/>
      <c r="K130" s="81"/>
      <c r="L130" s="81"/>
    </row>
    <row r="131" spans="5:12">
      <c r="E131" s="167"/>
      <c r="F131" s="722"/>
      <c r="H131" s="81"/>
      <c r="I131" s="81"/>
      <c r="K131" s="81"/>
      <c r="L131" s="81"/>
    </row>
    <row r="132" spans="5:12">
      <c r="E132" s="167"/>
      <c r="F132" s="722"/>
      <c r="H132" s="81"/>
      <c r="I132" s="81"/>
      <c r="K132" s="81"/>
      <c r="L132" s="81"/>
    </row>
    <row r="133" spans="5:12">
      <c r="E133" s="167"/>
      <c r="F133" s="722"/>
      <c r="H133" s="81"/>
      <c r="I133" s="81"/>
      <c r="K133" s="81"/>
      <c r="L133" s="81"/>
    </row>
    <row r="134" spans="5:12">
      <c r="E134" s="167"/>
      <c r="F134" s="722"/>
      <c r="H134" s="81"/>
      <c r="I134" s="81"/>
      <c r="K134" s="81"/>
      <c r="L134" s="81"/>
    </row>
    <row r="135" spans="5:12">
      <c r="E135" s="167"/>
      <c r="F135" s="722"/>
      <c r="H135" s="81"/>
      <c r="I135" s="81"/>
      <c r="K135" s="81"/>
      <c r="L135" s="81"/>
    </row>
    <row r="136" spans="5:12">
      <c r="E136" s="167"/>
      <c r="F136" s="722"/>
      <c r="H136" s="81"/>
      <c r="I136" s="81"/>
      <c r="K136" s="81"/>
      <c r="L136" s="81"/>
    </row>
    <row r="137" spans="5:12">
      <c r="E137" s="167"/>
      <c r="F137" s="722"/>
      <c r="H137" s="81"/>
      <c r="I137" s="81"/>
      <c r="K137" s="81"/>
      <c r="L137" s="81"/>
    </row>
    <row r="138" spans="5:12">
      <c r="E138" s="167"/>
      <c r="F138" s="722"/>
      <c r="H138" s="81"/>
      <c r="I138" s="81"/>
      <c r="K138" s="81"/>
      <c r="L138" s="81"/>
    </row>
    <row r="139" spans="5:12">
      <c r="E139" s="167"/>
      <c r="F139" s="722"/>
      <c r="H139" s="81"/>
      <c r="I139" s="81"/>
      <c r="K139" s="81"/>
      <c r="L139" s="81"/>
    </row>
    <row r="140" spans="5:12">
      <c r="E140" s="167"/>
      <c r="F140" s="722"/>
      <c r="H140" s="81"/>
      <c r="I140" s="81"/>
      <c r="K140" s="81"/>
      <c r="L140" s="81"/>
    </row>
    <row r="141" spans="5:12">
      <c r="E141" s="167"/>
      <c r="F141" s="722"/>
      <c r="H141" s="81"/>
      <c r="I141" s="81"/>
      <c r="K141" s="81"/>
      <c r="L141" s="81"/>
    </row>
    <row r="142" spans="5:12">
      <c r="E142" s="167"/>
      <c r="F142" s="722"/>
      <c r="H142" s="81"/>
      <c r="I142" s="81"/>
      <c r="K142" s="81"/>
      <c r="L142" s="81"/>
    </row>
    <row r="143" spans="5:12">
      <c r="E143" s="167"/>
      <c r="F143" s="722"/>
      <c r="H143" s="81"/>
      <c r="I143" s="81"/>
      <c r="K143" s="81"/>
      <c r="L143" s="81"/>
    </row>
    <row r="144" spans="5:12">
      <c r="E144" s="167"/>
      <c r="F144" s="722"/>
      <c r="H144" s="81"/>
      <c r="I144" s="81"/>
      <c r="K144" s="81"/>
      <c r="L144" s="81"/>
    </row>
    <row r="145" spans="5:12">
      <c r="E145" s="167"/>
      <c r="F145" s="722"/>
      <c r="H145" s="81"/>
      <c r="I145" s="81"/>
      <c r="K145" s="81"/>
      <c r="L145" s="81"/>
    </row>
    <row r="146" spans="5:12">
      <c r="E146" s="167"/>
      <c r="F146" s="722"/>
      <c r="H146" s="81"/>
      <c r="I146" s="81"/>
      <c r="K146" s="81"/>
      <c r="L146" s="81"/>
    </row>
    <row r="147" spans="5:12">
      <c r="E147" s="167"/>
      <c r="F147" s="722"/>
      <c r="H147" s="81"/>
      <c r="I147" s="81"/>
      <c r="K147" s="81"/>
      <c r="L147" s="81"/>
    </row>
    <row r="148" spans="5:12">
      <c r="E148" s="167"/>
      <c r="F148" s="722"/>
      <c r="H148" s="81"/>
      <c r="I148" s="81"/>
      <c r="K148" s="81"/>
      <c r="L148" s="81"/>
    </row>
    <row r="149" spans="5:12">
      <c r="E149" s="167"/>
      <c r="F149" s="722"/>
      <c r="H149" s="81"/>
      <c r="I149" s="81"/>
      <c r="K149" s="81"/>
      <c r="L149" s="81"/>
    </row>
    <row r="150" spans="5:12">
      <c r="E150" s="167"/>
      <c r="F150" s="722"/>
      <c r="H150" s="81"/>
      <c r="I150" s="81"/>
      <c r="K150" s="81"/>
      <c r="L150" s="81"/>
    </row>
    <row r="151" spans="5:12">
      <c r="E151" s="167"/>
      <c r="F151" s="722"/>
      <c r="H151" s="81"/>
      <c r="I151" s="81"/>
      <c r="K151" s="81"/>
      <c r="L151" s="81"/>
    </row>
    <row r="152" spans="5:12">
      <c r="E152" s="167"/>
      <c r="F152" s="722"/>
      <c r="H152" s="81"/>
      <c r="I152" s="81"/>
      <c r="K152" s="81"/>
      <c r="L152" s="81"/>
    </row>
    <row r="153" spans="5:12">
      <c r="E153" s="167"/>
      <c r="F153" s="722"/>
      <c r="H153" s="81"/>
      <c r="I153" s="81"/>
      <c r="K153" s="81"/>
      <c r="L153" s="81"/>
    </row>
    <row r="154" spans="5:12">
      <c r="E154" s="167"/>
      <c r="F154" s="722"/>
      <c r="H154" s="81"/>
      <c r="I154" s="81"/>
      <c r="K154" s="81"/>
      <c r="L154" s="81"/>
    </row>
    <row r="155" spans="5:12">
      <c r="E155" s="167"/>
      <c r="F155" s="722"/>
      <c r="H155" s="81"/>
      <c r="I155" s="81"/>
      <c r="K155" s="81"/>
      <c r="L155" s="81"/>
    </row>
    <row r="156" spans="5:12">
      <c r="E156" s="167"/>
      <c r="F156" s="722"/>
      <c r="H156" s="81"/>
      <c r="I156" s="81"/>
      <c r="K156" s="81"/>
      <c r="L156" s="81"/>
    </row>
    <row r="157" spans="5:12">
      <c r="E157" s="167"/>
      <c r="F157" s="722"/>
      <c r="H157" s="81"/>
      <c r="I157" s="81"/>
      <c r="K157" s="81"/>
      <c r="L157" s="81"/>
    </row>
    <row r="158" spans="5:12">
      <c r="E158" s="167"/>
      <c r="F158" s="722"/>
      <c r="H158" s="81"/>
      <c r="I158" s="81"/>
      <c r="K158" s="81"/>
      <c r="L158" s="81"/>
    </row>
    <row r="159" spans="5:12">
      <c r="E159" s="167"/>
      <c r="F159" s="722"/>
      <c r="H159" s="81"/>
      <c r="I159" s="81"/>
      <c r="K159" s="81"/>
      <c r="L159" s="81"/>
    </row>
    <row r="160" spans="5:12">
      <c r="E160" s="167"/>
      <c r="F160" s="722"/>
      <c r="H160" s="81"/>
      <c r="I160" s="81"/>
      <c r="K160" s="81"/>
      <c r="L160" s="81"/>
    </row>
    <row r="161" spans="5:12">
      <c r="E161" s="167"/>
      <c r="F161" s="722"/>
      <c r="H161" s="81"/>
      <c r="I161" s="81"/>
      <c r="K161" s="81"/>
      <c r="L161" s="81"/>
    </row>
    <row r="162" spans="5:12">
      <c r="E162" s="167"/>
      <c r="F162" s="722"/>
      <c r="H162" s="81"/>
      <c r="I162" s="81"/>
      <c r="K162" s="81"/>
      <c r="L162" s="81"/>
    </row>
    <row r="163" spans="5:12">
      <c r="E163" s="167"/>
      <c r="F163" s="722"/>
      <c r="H163" s="81"/>
      <c r="I163" s="81"/>
      <c r="K163" s="81"/>
      <c r="L163" s="81"/>
    </row>
    <row r="164" spans="5:12">
      <c r="E164" s="167"/>
      <c r="F164" s="722"/>
      <c r="H164" s="81"/>
      <c r="I164" s="81"/>
      <c r="K164" s="81"/>
      <c r="L164" s="81"/>
    </row>
    <row r="165" spans="5:12">
      <c r="E165" s="167"/>
      <c r="F165" s="722"/>
      <c r="H165" s="81"/>
      <c r="I165" s="81"/>
      <c r="K165" s="81"/>
      <c r="L165" s="81"/>
    </row>
    <row r="166" spans="5:12">
      <c r="E166" s="167"/>
      <c r="F166" s="722"/>
      <c r="H166" s="81"/>
      <c r="I166" s="81"/>
      <c r="K166" s="81"/>
      <c r="L166" s="81"/>
    </row>
    <row r="167" spans="5:12">
      <c r="E167" s="167"/>
      <c r="F167" s="722"/>
      <c r="H167" s="81"/>
      <c r="I167" s="81"/>
      <c r="K167" s="81"/>
      <c r="L167" s="81"/>
    </row>
    <row r="168" spans="5:12">
      <c r="E168" s="167"/>
      <c r="F168" s="722"/>
      <c r="H168" s="81"/>
      <c r="I168" s="81"/>
      <c r="K168" s="81"/>
      <c r="L168" s="81"/>
    </row>
    <row r="169" spans="5:12">
      <c r="E169" s="167"/>
      <c r="F169" s="722"/>
      <c r="H169" s="81"/>
      <c r="I169" s="81"/>
      <c r="K169" s="81"/>
      <c r="L169" s="81"/>
    </row>
    <row r="170" spans="5:12">
      <c r="E170" s="167"/>
      <c r="F170" s="722"/>
      <c r="H170" s="81"/>
      <c r="I170" s="81"/>
      <c r="K170" s="81"/>
      <c r="L170" s="81"/>
    </row>
    <row r="171" spans="5:12">
      <c r="E171" s="167"/>
      <c r="F171" s="722"/>
      <c r="H171" s="81"/>
      <c r="I171" s="81"/>
      <c r="K171" s="81"/>
      <c r="L171" s="81"/>
    </row>
    <row r="172" spans="5:12">
      <c r="E172" s="167"/>
      <c r="F172" s="722"/>
      <c r="H172" s="81"/>
      <c r="I172" s="81"/>
      <c r="K172" s="81"/>
      <c r="L172" s="81"/>
    </row>
    <row r="173" spans="5:12">
      <c r="E173" s="167"/>
      <c r="F173" s="722"/>
      <c r="H173" s="81"/>
      <c r="I173" s="81"/>
      <c r="K173" s="81"/>
      <c r="L173" s="81"/>
    </row>
    <row r="174" spans="5:12">
      <c r="E174" s="167"/>
      <c r="F174" s="722"/>
      <c r="H174" s="81"/>
      <c r="I174" s="81"/>
      <c r="K174" s="81"/>
      <c r="L174" s="81"/>
    </row>
    <row r="175" spans="5:12">
      <c r="E175" s="167"/>
      <c r="F175" s="722"/>
      <c r="H175" s="81"/>
      <c r="I175" s="81"/>
      <c r="K175" s="81"/>
      <c r="L175" s="81"/>
    </row>
    <row r="176" spans="5:12">
      <c r="E176" s="167"/>
      <c r="F176" s="722"/>
      <c r="H176" s="81"/>
      <c r="I176" s="81"/>
      <c r="K176" s="81"/>
      <c r="L176" s="81"/>
    </row>
    <row r="177" spans="5:12">
      <c r="E177" s="167"/>
      <c r="F177" s="722"/>
      <c r="H177" s="81"/>
      <c r="I177" s="81"/>
      <c r="K177" s="81"/>
      <c r="L177" s="81"/>
    </row>
    <row r="178" spans="5:12">
      <c r="E178" s="167"/>
      <c r="F178" s="722"/>
      <c r="H178" s="81"/>
      <c r="I178" s="81"/>
      <c r="K178" s="81"/>
      <c r="L178" s="81"/>
    </row>
    <row r="179" spans="5:12">
      <c r="E179" s="167"/>
      <c r="F179" s="722"/>
      <c r="H179" s="81"/>
      <c r="I179" s="81"/>
      <c r="K179" s="81"/>
      <c r="L179" s="81"/>
    </row>
    <row r="180" spans="5:12">
      <c r="E180" s="167"/>
      <c r="F180" s="722"/>
      <c r="H180" s="81"/>
      <c r="I180" s="81"/>
      <c r="K180" s="81"/>
      <c r="L180" s="81"/>
    </row>
    <row r="181" spans="5:12">
      <c r="E181" s="167"/>
      <c r="F181" s="722"/>
      <c r="H181" s="81"/>
      <c r="I181" s="81"/>
      <c r="K181" s="81"/>
      <c r="L181" s="81"/>
    </row>
    <row r="182" spans="5:12">
      <c r="E182" s="167"/>
      <c r="F182" s="722"/>
      <c r="H182" s="81"/>
      <c r="I182" s="81"/>
      <c r="K182" s="81"/>
      <c r="L182" s="81"/>
    </row>
    <row r="183" spans="5:12">
      <c r="E183" s="167"/>
      <c r="F183" s="722"/>
      <c r="H183" s="81"/>
      <c r="I183" s="81"/>
      <c r="K183" s="81"/>
      <c r="L183" s="81"/>
    </row>
    <row r="184" spans="5:12">
      <c r="E184" s="167"/>
      <c r="F184" s="722"/>
      <c r="H184" s="81"/>
      <c r="I184" s="81"/>
      <c r="K184" s="81"/>
      <c r="L184" s="81"/>
    </row>
    <row r="185" spans="5:12">
      <c r="E185" s="167"/>
      <c r="F185" s="722"/>
      <c r="H185" s="81"/>
      <c r="I185" s="81"/>
      <c r="K185" s="81"/>
      <c r="L185" s="81"/>
    </row>
    <row r="186" spans="5:12">
      <c r="E186" s="167"/>
      <c r="F186" s="722"/>
      <c r="H186" s="81"/>
      <c r="I186" s="81"/>
      <c r="K186" s="81"/>
      <c r="L186" s="81"/>
    </row>
    <row r="187" spans="5:12">
      <c r="E187" s="167"/>
      <c r="F187" s="722"/>
      <c r="H187" s="81"/>
      <c r="I187" s="81"/>
      <c r="K187" s="81"/>
      <c r="L187" s="81"/>
    </row>
    <row r="188" spans="5:12">
      <c r="E188" s="167"/>
      <c r="F188" s="722"/>
      <c r="H188" s="81"/>
      <c r="I188" s="81"/>
      <c r="K188" s="81"/>
      <c r="L188" s="81"/>
    </row>
    <row r="189" spans="5:12">
      <c r="E189" s="167"/>
      <c r="F189" s="722"/>
      <c r="H189" s="81"/>
      <c r="I189" s="81"/>
      <c r="K189" s="81"/>
      <c r="L189" s="81"/>
    </row>
    <row r="190" spans="5:12">
      <c r="E190" s="167"/>
      <c r="F190" s="722"/>
      <c r="H190" s="81"/>
      <c r="I190" s="81"/>
      <c r="K190" s="81"/>
      <c r="L190" s="81"/>
    </row>
    <row r="191" spans="5:12">
      <c r="E191" s="167"/>
      <c r="F191" s="722"/>
      <c r="H191" s="81"/>
      <c r="I191" s="81"/>
      <c r="K191" s="81"/>
      <c r="L191" s="81"/>
    </row>
    <row r="192" spans="5:12">
      <c r="E192" s="167"/>
      <c r="F192" s="722"/>
      <c r="H192" s="81"/>
      <c r="I192" s="81"/>
      <c r="K192" s="81"/>
      <c r="L192" s="81"/>
    </row>
    <row r="193" spans="5:12">
      <c r="E193" s="167"/>
      <c r="F193" s="722"/>
      <c r="H193" s="81"/>
      <c r="I193" s="81"/>
      <c r="K193" s="81"/>
      <c r="L193" s="81"/>
    </row>
    <row r="194" spans="5:12">
      <c r="E194" s="167"/>
      <c r="F194" s="722"/>
      <c r="H194" s="81"/>
      <c r="I194" s="81"/>
      <c r="K194" s="81"/>
      <c r="L194" s="81"/>
    </row>
    <row r="195" spans="5:12">
      <c r="E195" s="167"/>
      <c r="F195" s="722"/>
      <c r="H195" s="81"/>
      <c r="I195" s="81"/>
      <c r="K195" s="81"/>
      <c r="L195" s="81"/>
    </row>
    <row r="196" spans="5:12">
      <c r="E196" s="167"/>
      <c r="F196" s="722"/>
      <c r="H196" s="81"/>
      <c r="I196" s="81"/>
      <c r="K196" s="81"/>
      <c r="L196" s="81"/>
    </row>
    <row r="197" spans="5:12">
      <c r="E197" s="167"/>
      <c r="F197" s="722"/>
      <c r="H197" s="81"/>
      <c r="I197" s="81"/>
      <c r="K197" s="81"/>
      <c r="L197" s="81"/>
    </row>
    <row r="198" spans="5:12">
      <c r="E198" s="167"/>
      <c r="F198" s="722"/>
      <c r="H198" s="81"/>
      <c r="I198" s="81"/>
      <c r="K198" s="81"/>
      <c r="L198" s="81"/>
    </row>
    <row r="199" spans="5:12">
      <c r="E199" s="167"/>
      <c r="F199" s="722"/>
      <c r="H199" s="81"/>
      <c r="I199" s="81"/>
      <c r="K199" s="81"/>
      <c r="L199" s="81"/>
    </row>
    <row r="200" spans="5:12">
      <c r="E200" s="167"/>
      <c r="F200" s="722"/>
      <c r="H200" s="81"/>
      <c r="I200" s="81"/>
      <c r="K200" s="81"/>
      <c r="L200" s="81"/>
    </row>
    <row r="201" spans="5:12">
      <c r="E201" s="167"/>
      <c r="F201" s="722"/>
      <c r="H201" s="81"/>
      <c r="I201" s="81"/>
      <c r="K201" s="81"/>
      <c r="L201" s="81"/>
    </row>
    <row r="202" spans="5:12">
      <c r="E202" s="167"/>
      <c r="F202" s="722"/>
      <c r="H202" s="81"/>
      <c r="I202" s="81"/>
      <c r="K202" s="81"/>
      <c r="L202" s="81"/>
    </row>
    <row r="203" spans="5:12">
      <c r="E203" s="167"/>
      <c r="F203" s="722"/>
      <c r="H203" s="81"/>
      <c r="I203" s="81"/>
      <c r="K203" s="81"/>
      <c r="L203" s="81"/>
    </row>
    <row r="204" spans="5:12">
      <c r="E204" s="167"/>
      <c r="F204" s="722"/>
      <c r="H204" s="81"/>
      <c r="I204" s="81"/>
      <c r="K204" s="81"/>
      <c r="L204" s="81"/>
    </row>
    <row r="205" spans="5:12">
      <c r="E205" s="167"/>
      <c r="F205" s="722"/>
      <c r="H205" s="81"/>
      <c r="I205" s="81"/>
      <c r="K205" s="81"/>
      <c r="L205" s="81"/>
    </row>
    <row r="206" spans="5:12">
      <c r="E206" s="167"/>
      <c r="F206" s="722"/>
      <c r="H206" s="81"/>
      <c r="I206" s="81"/>
      <c r="K206" s="81"/>
      <c r="L206" s="81"/>
    </row>
    <row r="207" spans="5:12">
      <c r="E207" s="167"/>
      <c r="F207" s="722"/>
      <c r="H207" s="81"/>
      <c r="I207" s="81"/>
      <c r="K207" s="81"/>
      <c r="L207" s="81"/>
    </row>
    <row r="208" spans="5:12">
      <c r="E208" s="167"/>
      <c r="F208" s="722"/>
      <c r="H208" s="81"/>
      <c r="I208" s="81"/>
      <c r="K208" s="81"/>
      <c r="L208" s="81"/>
    </row>
    <row r="209" spans="5:12">
      <c r="E209" s="167"/>
      <c r="F209" s="722"/>
      <c r="H209" s="81"/>
      <c r="I209" s="81"/>
      <c r="K209" s="81"/>
      <c r="L209" s="81"/>
    </row>
    <row r="210" spans="5:12">
      <c r="E210" s="167"/>
      <c r="F210" s="722"/>
      <c r="H210" s="81"/>
      <c r="I210" s="81"/>
      <c r="K210" s="81"/>
      <c r="L210" s="81"/>
    </row>
    <row r="211" spans="5:12">
      <c r="E211" s="167"/>
      <c r="F211" s="722"/>
      <c r="H211" s="81"/>
      <c r="I211" s="81"/>
      <c r="K211" s="81"/>
      <c r="L211" s="81"/>
    </row>
    <row r="212" spans="5:12">
      <c r="E212" s="167"/>
      <c r="F212" s="722"/>
      <c r="H212" s="81"/>
      <c r="I212" s="81"/>
      <c r="K212" s="81"/>
      <c r="L212" s="81"/>
    </row>
    <row r="213" spans="5:12">
      <c r="E213" s="167"/>
      <c r="F213" s="722"/>
      <c r="H213" s="81"/>
      <c r="I213" s="81"/>
      <c r="K213" s="81"/>
      <c r="L213" s="81"/>
    </row>
    <row r="214" spans="5:12">
      <c r="E214" s="167"/>
      <c r="F214" s="722"/>
      <c r="H214" s="81"/>
      <c r="I214" s="81"/>
      <c r="K214" s="81"/>
      <c r="L214" s="81"/>
    </row>
    <row r="215" spans="5:12">
      <c r="E215" s="167"/>
      <c r="F215" s="722"/>
      <c r="H215" s="81"/>
      <c r="I215" s="81"/>
      <c r="K215" s="81"/>
      <c r="L215" s="81"/>
    </row>
    <row r="216" spans="5:12">
      <c r="E216" s="167"/>
      <c r="F216" s="722"/>
      <c r="H216" s="81"/>
      <c r="I216" s="81"/>
      <c r="K216" s="81"/>
      <c r="L216" s="81"/>
    </row>
    <row r="217" spans="5:12">
      <c r="E217" s="167"/>
      <c r="F217" s="722"/>
      <c r="H217" s="81"/>
      <c r="I217" s="81"/>
      <c r="K217" s="81"/>
      <c r="L217" s="81"/>
    </row>
    <row r="218" spans="5:12">
      <c r="E218" s="167"/>
      <c r="F218" s="722"/>
      <c r="H218" s="81"/>
      <c r="I218" s="81"/>
      <c r="K218" s="81"/>
      <c r="L218" s="81"/>
    </row>
    <row r="219" spans="5:12">
      <c r="E219" s="167"/>
      <c r="F219" s="722"/>
      <c r="H219" s="81"/>
      <c r="I219" s="81"/>
      <c r="K219" s="81"/>
      <c r="L219" s="81"/>
    </row>
    <row r="220" spans="5:12">
      <c r="E220" s="167"/>
      <c r="F220" s="722"/>
      <c r="H220" s="81"/>
      <c r="I220" s="81"/>
      <c r="K220" s="81"/>
      <c r="L220" s="81"/>
    </row>
    <row r="221" spans="5:12">
      <c r="E221" s="167"/>
      <c r="F221" s="722"/>
      <c r="H221" s="81"/>
      <c r="I221" s="81"/>
      <c r="K221" s="81"/>
      <c r="L221" s="81"/>
    </row>
    <row r="222" spans="5:12">
      <c r="E222" s="167"/>
      <c r="F222" s="722"/>
      <c r="H222" s="81"/>
      <c r="I222" s="81"/>
      <c r="K222" s="81"/>
      <c r="L222" s="81"/>
    </row>
    <row r="223" spans="5:12">
      <c r="E223" s="167"/>
      <c r="F223" s="722"/>
      <c r="H223" s="81"/>
      <c r="I223" s="81"/>
      <c r="K223" s="81"/>
      <c r="L223" s="81"/>
    </row>
    <row r="224" spans="5:12">
      <c r="E224" s="167"/>
      <c r="F224" s="722"/>
      <c r="H224" s="81"/>
      <c r="I224" s="81"/>
      <c r="K224" s="81"/>
      <c r="L224" s="81"/>
    </row>
    <row r="225" spans="5:12">
      <c r="E225" s="167"/>
      <c r="F225" s="722"/>
      <c r="H225" s="81"/>
      <c r="I225" s="81"/>
      <c r="K225" s="81"/>
      <c r="L225" s="81"/>
    </row>
    <row r="226" spans="5:12">
      <c r="E226" s="167"/>
      <c r="F226" s="722"/>
      <c r="H226" s="81"/>
      <c r="I226" s="81"/>
      <c r="K226" s="81"/>
      <c r="L226" s="81"/>
    </row>
    <row r="227" spans="5:12">
      <c r="E227" s="167"/>
      <c r="F227" s="722"/>
      <c r="H227" s="81"/>
      <c r="I227" s="81"/>
      <c r="K227" s="81"/>
      <c r="L227" s="81"/>
    </row>
    <row r="228" spans="5:12">
      <c r="E228" s="167"/>
      <c r="F228" s="722"/>
      <c r="H228" s="81"/>
      <c r="I228" s="81"/>
      <c r="K228" s="81"/>
      <c r="L228" s="81"/>
    </row>
    <row r="229" spans="5:12">
      <c r="E229" s="167"/>
      <c r="F229" s="722"/>
      <c r="H229" s="81"/>
      <c r="I229" s="81"/>
      <c r="K229" s="81"/>
      <c r="L229" s="81"/>
    </row>
    <row r="230" spans="5:12">
      <c r="E230" s="167"/>
      <c r="F230" s="722"/>
      <c r="H230" s="81"/>
      <c r="I230" s="81"/>
      <c r="K230" s="81"/>
      <c r="L230" s="81"/>
    </row>
    <row r="231" spans="5:12">
      <c r="E231" s="167"/>
      <c r="F231" s="722"/>
      <c r="H231" s="81"/>
      <c r="I231" s="81"/>
      <c r="K231" s="81"/>
      <c r="L231" s="81"/>
    </row>
    <row r="232" spans="5:12">
      <c r="E232" s="167"/>
      <c r="F232" s="722"/>
      <c r="H232" s="81"/>
      <c r="I232" s="81"/>
      <c r="K232" s="81"/>
      <c r="L232" s="81"/>
    </row>
    <row r="233" spans="5:12">
      <c r="E233" s="167"/>
      <c r="F233" s="722"/>
      <c r="H233" s="81"/>
      <c r="I233" s="81"/>
      <c r="K233" s="81"/>
      <c r="L233" s="81"/>
    </row>
    <row r="234" spans="5:12">
      <c r="E234" s="167"/>
      <c r="F234" s="722"/>
      <c r="H234" s="81"/>
      <c r="I234" s="81"/>
      <c r="K234" s="81"/>
      <c r="L234" s="81"/>
    </row>
    <row r="235" spans="5:12">
      <c r="E235" s="167"/>
      <c r="F235" s="722"/>
      <c r="H235" s="81"/>
      <c r="I235" s="81"/>
      <c r="K235" s="81"/>
      <c r="L235" s="81"/>
    </row>
    <row r="236" spans="5:12">
      <c r="E236" s="167"/>
      <c r="F236" s="722"/>
      <c r="H236" s="81"/>
      <c r="I236" s="81"/>
      <c r="K236" s="81"/>
      <c r="L236" s="81"/>
    </row>
    <row r="237" spans="5:12">
      <c r="E237" s="167"/>
      <c r="F237" s="722"/>
      <c r="H237" s="81"/>
      <c r="I237" s="81"/>
      <c r="K237" s="81"/>
      <c r="L237" s="81"/>
    </row>
    <row r="238" spans="5:12">
      <c r="E238" s="167"/>
      <c r="F238" s="722"/>
      <c r="H238" s="81"/>
      <c r="I238" s="81"/>
      <c r="K238" s="81"/>
      <c r="L238" s="81"/>
    </row>
    <row r="239" spans="5:12">
      <c r="E239" s="167"/>
      <c r="F239" s="722"/>
      <c r="H239" s="81"/>
      <c r="I239" s="81"/>
      <c r="K239" s="81"/>
      <c r="L239" s="81"/>
    </row>
    <row r="240" spans="5:12">
      <c r="E240" s="167"/>
      <c r="F240" s="722"/>
      <c r="H240" s="81"/>
      <c r="I240" s="81"/>
      <c r="K240" s="81"/>
      <c r="L240" s="81"/>
    </row>
    <row r="241" spans="5:12">
      <c r="E241" s="167"/>
      <c r="F241" s="722"/>
      <c r="H241" s="81"/>
      <c r="I241" s="81"/>
      <c r="K241" s="81"/>
      <c r="L241" s="81"/>
    </row>
    <row r="242" spans="5:12">
      <c r="E242" s="167"/>
      <c r="F242" s="722"/>
      <c r="H242" s="81"/>
      <c r="I242" s="81"/>
      <c r="K242" s="81"/>
      <c r="L242" s="81"/>
    </row>
    <row r="243" spans="5:12">
      <c r="E243" s="167"/>
      <c r="F243" s="722"/>
      <c r="H243" s="81"/>
      <c r="I243" s="81"/>
      <c r="K243" s="81"/>
      <c r="L243" s="81"/>
    </row>
    <row r="244" spans="5:12">
      <c r="E244" s="167"/>
      <c r="F244" s="722"/>
      <c r="H244" s="81"/>
      <c r="I244" s="81"/>
      <c r="K244" s="81"/>
      <c r="L244" s="81"/>
    </row>
    <row r="245" spans="5:12">
      <c r="E245" s="167"/>
      <c r="F245" s="722"/>
      <c r="H245" s="81"/>
      <c r="I245" s="81"/>
      <c r="K245" s="81"/>
      <c r="L245" s="81"/>
    </row>
    <row r="246" spans="5:12">
      <c r="E246" s="167"/>
      <c r="F246" s="722"/>
      <c r="H246" s="81"/>
      <c r="I246" s="81"/>
      <c r="K246" s="81"/>
      <c r="L246" s="81"/>
    </row>
    <row r="247" spans="5:12">
      <c r="E247" s="167"/>
      <c r="F247" s="722"/>
      <c r="H247" s="81"/>
      <c r="I247" s="81"/>
      <c r="K247" s="81"/>
      <c r="L247" s="81"/>
    </row>
    <row r="248" spans="5:12">
      <c r="E248" s="167"/>
      <c r="F248" s="722"/>
      <c r="H248" s="81"/>
      <c r="I248" s="81"/>
      <c r="K248" s="81"/>
      <c r="L248" s="81"/>
    </row>
    <row r="249" spans="5:12">
      <c r="E249" s="167"/>
      <c r="F249" s="722"/>
      <c r="H249" s="81"/>
      <c r="I249" s="81"/>
      <c r="K249" s="81"/>
      <c r="L249" s="81"/>
    </row>
    <row r="250" spans="5:12">
      <c r="E250" s="167"/>
      <c r="F250" s="722"/>
      <c r="H250" s="81"/>
      <c r="I250" s="81"/>
      <c r="K250" s="81"/>
      <c r="L250" s="81"/>
    </row>
    <row r="251" spans="5:12">
      <c r="E251" s="167"/>
      <c r="F251" s="722"/>
      <c r="H251" s="81"/>
      <c r="I251" s="81"/>
      <c r="K251" s="81"/>
      <c r="L251" s="81"/>
    </row>
    <row r="252" spans="5:12">
      <c r="E252" s="167"/>
      <c r="F252" s="722"/>
      <c r="H252" s="81"/>
      <c r="I252" s="81"/>
      <c r="K252" s="81"/>
      <c r="L252" s="81"/>
    </row>
    <row r="253" spans="5:12">
      <c r="E253" s="167"/>
      <c r="F253" s="722"/>
      <c r="H253" s="81"/>
      <c r="I253" s="81"/>
      <c r="K253" s="81"/>
      <c r="L253" s="81"/>
    </row>
    <row r="254" spans="5:12">
      <c r="E254" s="167"/>
      <c r="F254" s="722"/>
      <c r="H254" s="81"/>
      <c r="I254" s="81"/>
      <c r="K254" s="81"/>
      <c r="L254" s="81"/>
    </row>
    <row r="255" spans="5:12">
      <c r="E255" s="167"/>
      <c r="F255" s="722"/>
      <c r="H255" s="81"/>
      <c r="I255" s="81"/>
      <c r="K255" s="81"/>
      <c r="L255" s="81"/>
    </row>
    <row r="256" spans="5:12">
      <c r="E256" s="167"/>
      <c r="F256" s="722"/>
      <c r="H256" s="81"/>
      <c r="I256" s="81"/>
      <c r="K256" s="81"/>
      <c r="L256" s="81"/>
    </row>
    <row r="257" spans="5:12">
      <c r="E257" s="167"/>
      <c r="F257" s="722"/>
      <c r="H257" s="81"/>
      <c r="I257" s="81"/>
      <c r="K257" s="81"/>
      <c r="L257" s="81"/>
    </row>
    <row r="258" spans="5:12">
      <c r="E258" s="167"/>
      <c r="F258" s="722"/>
      <c r="H258" s="81"/>
      <c r="I258" s="81"/>
      <c r="K258" s="81"/>
      <c r="L258" s="81"/>
    </row>
    <row r="259" spans="5:12">
      <c r="E259" s="167"/>
      <c r="F259" s="722"/>
      <c r="H259" s="81"/>
      <c r="I259" s="81"/>
      <c r="K259" s="81"/>
      <c r="L259" s="81"/>
    </row>
    <row r="260" spans="5:12">
      <c r="E260" s="167"/>
      <c r="F260" s="722"/>
      <c r="H260" s="81"/>
      <c r="I260" s="81"/>
      <c r="K260" s="81"/>
      <c r="L260" s="81"/>
    </row>
    <row r="261" spans="5:12">
      <c r="E261" s="167"/>
      <c r="F261" s="722"/>
      <c r="H261" s="81"/>
      <c r="I261" s="81"/>
      <c r="K261" s="81"/>
      <c r="L261" s="81"/>
    </row>
    <row r="262" spans="5:12">
      <c r="E262" s="167"/>
      <c r="F262" s="722"/>
      <c r="H262" s="81"/>
      <c r="I262" s="81"/>
      <c r="K262" s="81"/>
      <c r="L262" s="81"/>
    </row>
    <row r="263" spans="5:12">
      <c r="E263" s="167"/>
      <c r="F263" s="722"/>
      <c r="H263" s="81"/>
      <c r="I263" s="81"/>
      <c r="K263" s="81"/>
      <c r="L263" s="81"/>
    </row>
    <row r="264" spans="5:12">
      <c r="E264" s="167"/>
      <c r="F264" s="722"/>
      <c r="H264" s="81"/>
      <c r="I264" s="81"/>
      <c r="K264" s="81"/>
      <c r="L264" s="81"/>
    </row>
    <row r="265" spans="5:12">
      <c r="E265" s="167"/>
      <c r="F265" s="722"/>
      <c r="H265" s="81"/>
      <c r="I265" s="81"/>
      <c r="K265" s="81"/>
      <c r="L265" s="81"/>
    </row>
    <row r="266" spans="5:12">
      <c r="E266" s="167"/>
      <c r="F266" s="722"/>
      <c r="H266" s="81"/>
      <c r="I266" s="81"/>
      <c r="K266" s="81"/>
      <c r="L266" s="81"/>
    </row>
    <row r="267" spans="5:12">
      <c r="E267" s="167"/>
      <c r="F267" s="722"/>
      <c r="H267" s="81"/>
      <c r="I267" s="81"/>
      <c r="K267" s="81"/>
      <c r="L267" s="81"/>
    </row>
    <row r="268" spans="5:12">
      <c r="E268" s="167"/>
      <c r="F268" s="722"/>
      <c r="H268" s="81"/>
      <c r="I268" s="81"/>
      <c r="K268" s="81"/>
      <c r="L268" s="81"/>
    </row>
    <row r="269" spans="5:12">
      <c r="E269" s="167"/>
      <c r="F269" s="722"/>
      <c r="H269" s="81"/>
      <c r="I269" s="81"/>
      <c r="K269" s="81"/>
      <c r="L269" s="81"/>
    </row>
    <row r="270" spans="5:12">
      <c r="E270" s="167"/>
      <c r="F270" s="722"/>
      <c r="H270" s="81"/>
      <c r="I270" s="81"/>
      <c r="K270" s="81"/>
      <c r="L270" s="81"/>
    </row>
    <row r="271" spans="5:12">
      <c r="E271" s="167"/>
      <c r="F271" s="722"/>
      <c r="H271" s="81"/>
      <c r="I271" s="81"/>
      <c r="K271" s="81"/>
      <c r="L271" s="81"/>
    </row>
    <row r="272" spans="5:12">
      <c r="E272" s="167"/>
      <c r="F272" s="722"/>
      <c r="H272" s="81"/>
      <c r="I272" s="81"/>
      <c r="K272" s="81"/>
      <c r="L272" s="81"/>
    </row>
    <row r="273" spans="5:12">
      <c r="E273" s="167"/>
      <c r="F273" s="722"/>
      <c r="H273" s="81"/>
      <c r="I273" s="81"/>
      <c r="K273" s="81"/>
      <c r="L273" s="81"/>
    </row>
    <row r="274" spans="5:12">
      <c r="E274" s="167"/>
      <c r="F274" s="722"/>
      <c r="H274" s="81"/>
      <c r="I274" s="81"/>
      <c r="K274" s="81"/>
      <c r="L274" s="81"/>
    </row>
    <row r="275" spans="5:12">
      <c r="E275" s="167"/>
      <c r="F275" s="722"/>
      <c r="H275" s="81"/>
      <c r="I275" s="81"/>
      <c r="K275" s="81"/>
      <c r="L275" s="81"/>
    </row>
    <row r="276" spans="5:12">
      <c r="E276" s="167"/>
      <c r="F276" s="722"/>
      <c r="H276" s="81"/>
      <c r="I276" s="81"/>
      <c r="K276" s="81"/>
      <c r="L276" s="81"/>
    </row>
    <row r="277" spans="5:12">
      <c r="E277" s="167"/>
      <c r="F277" s="722"/>
      <c r="H277" s="81"/>
      <c r="I277" s="81"/>
      <c r="K277" s="81"/>
      <c r="L277" s="81"/>
    </row>
    <row r="278" spans="5:12">
      <c r="E278" s="167"/>
      <c r="F278" s="722"/>
      <c r="H278" s="81"/>
      <c r="I278" s="81"/>
      <c r="K278" s="81"/>
      <c r="L278" s="81"/>
    </row>
    <row r="279" spans="5:12">
      <c r="E279" s="167"/>
      <c r="F279" s="722"/>
      <c r="H279" s="81"/>
      <c r="I279" s="81"/>
      <c r="K279" s="81"/>
      <c r="L279" s="81"/>
    </row>
    <row r="280" spans="5:12">
      <c r="E280" s="167"/>
      <c r="F280" s="722"/>
      <c r="H280" s="81"/>
      <c r="I280" s="81"/>
      <c r="K280" s="81"/>
      <c r="L280" s="81"/>
    </row>
    <row r="281" spans="5:12">
      <c r="E281" s="167"/>
      <c r="F281" s="722"/>
      <c r="H281" s="81"/>
      <c r="I281" s="81"/>
      <c r="K281" s="81"/>
      <c r="L281" s="81"/>
    </row>
    <row r="282" spans="5:12">
      <c r="E282" s="167"/>
      <c r="F282" s="722"/>
      <c r="H282" s="81"/>
      <c r="I282" s="81"/>
      <c r="K282" s="81"/>
      <c r="L282" s="81"/>
    </row>
    <row r="283" spans="5:12">
      <c r="E283" s="167"/>
      <c r="F283" s="722"/>
      <c r="H283" s="81"/>
      <c r="I283" s="81"/>
      <c r="K283" s="81"/>
      <c r="L283" s="81"/>
    </row>
    <row r="284" spans="5:12">
      <c r="E284" s="167"/>
      <c r="F284" s="722"/>
      <c r="H284" s="81"/>
      <c r="I284" s="81"/>
      <c r="K284" s="81"/>
      <c r="L284" s="81"/>
    </row>
    <row r="285" spans="5:12">
      <c r="E285" s="167"/>
      <c r="F285" s="722"/>
      <c r="H285" s="81"/>
      <c r="I285" s="81"/>
      <c r="K285" s="81"/>
      <c r="L285" s="81"/>
    </row>
    <row r="286" spans="5:12">
      <c r="E286" s="167"/>
      <c r="F286" s="722"/>
      <c r="H286" s="81"/>
      <c r="I286" s="81"/>
      <c r="K286" s="81"/>
      <c r="L286" s="81"/>
    </row>
    <row r="287" spans="5:12">
      <c r="E287" s="167"/>
      <c r="F287" s="722"/>
      <c r="H287" s="81"/>
      <c r="I287" s="81"/>
      <c r="K287" s="81"/>
      <c r="L287" s="81"/>
    </row>
    <row r="288" spans="5:12">
      <c r="E288" s="167"/>
      <c r="F288" s="722"/>
      <c r="H288" s="81"/>
      <c r="I288" s="81"/>
      <c r="K288" s="81"/>
      <c r="L288" s="81"/>
    </row>
    <row r="289" spans="5:12">
      <c r="E289" s="167"/>
      <c r="F289" s="722"/>
      <c r="H289" s="81"/>
      <c r="I289" s="81"/>
      <c r="K289" s="81"/>
      <c r="L289" s="81"/>
    </row>
    <row r="290" spans="5:12">
      <c r="E290" s="167"/>
      <c r="F290" s="722"/>
      <c r="H290" s="81"/>
      <c r="I290" s="81"/>
      <c r="K290" s="81"/>
      <c r="L290" s="81"/>
    </row>
    <row r="291" spans="5:12">
      <c r="E291" s="167"/>
      <c r="F291" s="722"/>
      <c r="H291" s="81"/>
      <c r="I291" s="81"/>
      <c r="K291" s="81"/>
      <c r="L291" s="81"/>
    </row>
    <row r="292" spans="5:12">
      <c r="E292" s="167"/>
      <c r="F292" s="722"/>
      <c r="H292" s="81"/>
      <c r="I292" s="81"/>
      <c r="K292" s="81"/>
      <c r="L292" s="81"/>
    </row>
    <row r="293" spans="5:12">
      <c r="E293" s="167"/>
      <c r="F293" s="722"/>
      <c r="H293" s="81"/>
      <c r="I293" s="81"/>
      <c r="K293" s="81"/>
      <c r="L293" s="81"/>
    </row>
    <row r="294" spans="5:12">
      <c r="E294" s="167"/>
      <c r="F294" s="722"/>
      <c r="H294" s="81"/>
      <c r="I294" s="81"/>
      <c r="K294" s="81"/>
      <c r="L294" s="81"/>
    </row>
    <row r="295" spans="5:12">
      <c r="E295" s="167"/>
      <c r="F295" s="722"/>
      <c r="H295" s="81"/>
      <c r="I295" s="81"/>
      <c r="K295" s="81"/>
      <c r="L295" s="81"/>
    </row>
    <row r="296" spans="5:12">
      <c r="E296" s="167"/>
      <c r="F296" s="722"/>
      <c r="H296" s="81"/>
      <c r="I296" s="81"/>
      <c r="K296" s="81"/>
      <c r="L296" s="81"/>
    </row>
    <row r="297" spans="5:12">
      <c r="E297" s="167"/>
      <c r="F297" s="722"/>
      <c r="H297" s="81"/>
      <c r="I297" s="81"/>
      <c r="K297" s="81"/>
      <c r="L297" s="81"/>
    </row>
    <row r="298" spans="5:12">
      <c r="E298" s="167"/>
      <c r="F298" s="722"/>
      <c r="H298" s="81"/>
      <c r="I298" s="81"/>
      <c r="K298" s="81"/>
      <c r="L298" s="81"/>
    </row>
    <row r="299" spans="5:12">
      <c r="E299" s="167"/>
      <c r="F299" s="722"/>
      <c r="H299" s="81"/>
      <c r="I299" s="81"/>
      <c r="K299" s="81"/>
      <c r="L299" s="81"/>
    </row>
    <row r="300" spans="5:12">
      <c r="E300" s="167"/>
      <c r="F300" s="722"/>
      <c r="H300" s="81"/>
      <c r="I300" s="81"/>
      <c r="K300" s="81"/>
      <c r="L300" s="81"/>
    </row>
    <row r="301" spans="5:12">
      <c r="E301" s="167"/>
      <c r="F301" s="722"/>
      <c r="H301" s="81"/>
      <c r="I301" s="81"/>
      <c r="K301" s="81"/>
      <c r="L301" s="81"/>
    </row>
    <row r="302" spans="5:12">
      <c r="E302" s="167"/>
      <c r="F302" s="722"/>
      <c r="H302" s="81"/>
      <c r="I302" s="81"/>
      <c r="K302" s="81"/>
      <c r="L302" s="81"/>
    </row>
    <row r="303" spans="5:12">
      <c r="E303" s="167"/>
      <c r="F303" s="722"/>
      <c r="H303" s="81"/>
      <c r="I303" s="81"/>
      <c r="K303" s="81"/>
      <c r="L303" s="81"/>
    </row>
    <row r="304" spans="5:12">
      <c r="E304" s="167"/>
      <c r="F304" s="722"/>
      <c r="H304" s="81"/>
      <c r="I304" s="81"/>
      <c r="K304" s="81"/>
      <c r="L304" s="81"/>
    </row>
    <row r="305" spans="5:12">
      <c r="E305" s="167"/>
      <c r="F305" s="722"/>
      <c r="H305" s="81"/>
      <c r="I305" s="81"/>
      <c r="K305" s="81"/>
      <c r="L305" s="81"/>
    </row>
    <row r="306" spans="5:12">
      <c r="E306" s="167"/>
      <c r="F306" s="722"/>
      <c r="H306" s="81"/>
      <c r="I306" s="81"/>
      <c r="K306" s="81"/>
      <c r="L306" s="81"/>
    </row>
    <row r="307" spans="5:12">
      <c r="E307" s="167"/>
      <c r="F307" s="722"/>
      <c r="H307" s="81"/>
      <c r="I307" s="81"/>
      <c r="K307" s="81"/>
      <c r="L307" s="81"/>
    </row>
    <row r="308" spans="5:12">
      <c r="E308" s="167"/>
      <c r="F308" s="722"/>
      <c r="H308" s="81"/>
      <c r="I308" s="81"/>
      <c r="K308" s="81"/>
      <c r="L308" s="81"/>
    </row>
    <row r="309" spans="5:12">
      <c r="E309" s="167"/>
      <c r="F309" s="722"/>
      <c r="H309" s="81"/>
      <c r="I309" s="81"/>
      <c r="K309" s="81"/>
      <c r="L309" s="81"/>
    </row>
    <row r="310" spans="5:12">
      <c r="E310" s="167"/>
      <c r="F310" s="722"/>
      <c r="H310" s="81"/>
      <c r="I310" s="81"/>
      <c r="K310" s="81"/>
      <c r="L310" s="81"/>
    </row>
    <row r="311" spans="5:12">
      <c r="E311" s="167"/>
      <c r="F311" s="722"/>
      <c r="H311" s="81"/>
      <c r="I311" s="81"/>
      <c r="K311" s="81"/>
      <c r="L311" s="81"/>
    </row>
    <row r="312" spans="5:12">
      <c r="E312" s="167"/>
      <c r="F312" s="722"/>
      <c r="H312" s="81"/>
      <c r="I312" s="81"/>
      <c r="K312" s="81"/>
      <c r="L312" s="81"/>
    </row>
    <row r="313" spans="5:12">
      <c r="E313" s="167"/>
      <c r="F313" s="722"/>
      <c r="H313" s="81"/>
      <c r="I313" s="81"/>
      <c r="K313" s="81"/>
      <c r="L313" s="81"/>
    </row>
    <row r="314" spans="5:12">
      <c r="E314" s="167"/>
      <c r="F314" s="722"/>
      <c r="H314" s="81"/>
      <c r="I314" s="81"/>
      <c r="K314" s="81"/>
      <c r="L314" s="81"/>
    </row>
    <row r="315" spans="5:12">
      <c r="E315" s="167"/>
      <c r="F315" s="722"/>
      <c r="H315" s="81"/>
      <c r="I315" s="81"/>
      <c r="K315" s="81"/>
      <c r="L315" s="81"/>
    </row>
    <row r="316" spans="5:12">
      <c r="E316" s="167"/>
      <c r="F316" s="722"/>
      <c r="H316" s="81"/>
      <c r="I316" s="81"/>
      <c r="K316" s="81"/>
      <c r="L316" s="81"/>
    </row>
    <row r="317" spans="5:12">
      <c r="E317" s="167"/>
      <c r="F317" s="722"/>
      <c r="H317" s="81"/>
      <c r="I317" s="81"/>
      <c r="K317" s="81"/>
      <c r="L317" s="81"/>
    </row>
    <row r="318" spans="5:12">
      <c r="E318" s="167"/>
      <c r="F318" s="722"/>
      <c r="H318" s="81"/>
      <c r="I318" s="81"/>
      <c r="K318" s="81"/>
      <c r="L318" s="81"/>
    </row>
    <row r="319" spans="5:12">
      <c r="E319" s="167"/>
      <c r="F319" s="722"/>
      <c r="H319" s="81"/>
      <c r="I319" s="81"/>
      <c r="K319" s="81"/>
      <c r="L319" s="81"/>
    </row>
    <row r="320" spans="5:12">
      <c r="E320" s="167"/>
      <c r="F320" s="722"/>
      <c r="H320" s="81"/>
      <c r="I320" s="81"/>
      <c r="K320" s="81"/>
      <c r="L320" s="81"/>
    </row>
    <row r="321" spans="5:12">
      <c r="E321" s="167"/>
      <c r="F321" s="722"/>
      <c r="H321" s="81"/>
      <c r="I321" s="81"/>
      <c r="K321" s="81"/>
      <c r="L321" s="81"/>
    </row>
    <row r="322" spans="5:12">
      <c r="E322" s="167"/>
      <c r="F322" s="722"/>
      <c r="H322" s="81"/>
      <c r="I322" s="81"/>
      <c r="K322" s="81"/>
      <c r="L322" s="81"/>
    </row>
    <row r="323" spans="5:12">
      <c r="E323" s="167"/>
      <c r="F323" s="722"/>
      <c r="H323" s="81"/>
      <c r="I323" s="81"/>
      <c r="K323" s="81"/>
      <c r="L323" s="81"/>
    </row>
    <row r="324" spans="5:12">
      <c r="E324" s="167"/>
      <c r="F324" s="722"/>
      <c r="H324" s="81"/>
      <c r="I324" s="81"/>
      <c r="K324" s="81"/>
      <c r="L324" s="81"/>
    </row>
    <row r="325" spans="5:12">
      <c r="E325" s="167"/>
      <c r="F325" s="722"/>
      <c r="H325" s="81"/>
      <c r="I325" s="81"/>
      <c r="K325" s="81"/>
      <c r="L325" s="81"/>
    </row>
    <row r="326" spans="5:12">
      <c r="E326" s="167"/>
      <c r="F326" s="722"/>
      <c r="H326" s="81"/>
      <c r="I326" s="81"/>
      <c r="K326" s="81"/>
      <c r="L326" s="81"/>
    </row>
    <row r="327" spans="5:12">
      <c r="E327" s="167"/>
      <c r="F327" s="722"/>
      <c r="H327" s="81"/>
      <c r="I327" s="81"/>
      <c r="K327" s="81"/>
      <c r="L327" s="81"/>
    </row>
    <row r="328" spans="5:12">
      <c r="E328" s="167"/>
      <c r="F328" s="722"/>
      <c r="H328" s="81"/>
      <c r="I328" s="81"/>
      <c r="K328" s="81"/>
      <c r="L328" s="81"/>
    </row>
    <row r="329" spans="5:12">
      <c r="E329" s="167"/>
      <c r="F329" s="722"/>
      <c r="H329" s="81"/>
      <c r="I329" s="81"/>
      <c r="K329" s="81"/>
      <c r="L329" s="81"/>
    </row>
    <row r="330" spans="5:12">
      <c r="E330" s="167"/>
      <c r="F330" s="722"/>
      <c r="H330" s="81"/>
      <c r="I330" s="81"/>
      <c r="K330" s="81"/>
      <c r="L330" s="81"/>
    </row>
    <row r="331" spans="5:12">
      <c r="E331" s="167"/>
      <c r="F331" s="722"/>
      <c r="H331" s="81"/>
      <c r="I331" s="81"/>
      <c r="K331" s="81"/>
      <c r="L331" s="81"/>
    </row>
    <row r="332" spans="5:12">
      <c r="E332" s="167"/>
      <c r="F332" s="722"/>
      <c r="H332" s="81"/>
      <c r="I332" s="81"/>
      <c r="K332" s="81"/>
      <c r="L332" s="81"/>
    </row>
    <row r="333" spans="5:12">
      <c r="E333" s="167"/>
      <c r="F333" s="722"/>
      <c r="H333" s="81"/>
      <c r="I333" s="81"/>
      <c r="K333" s="81"/>
      <c r="L333" s="81"/>
    </row>
    <row r="334" spans="5:12">
      <c r="E334" s="167"/>
      <c r="F334" s="722"/>
      <c r="H334" s="81"/>
      <c r="I334" s="81"/>
      <c r="K334" s="81"/>
      <c r="L334" s="81"/>
    </row>
    <row r="335" spans="5:12">
      <c r="E335" s="167"/>
      <c r="F335" s="722"/>
      <c r="H335" s="81"/>
      <c r="I335" s="81"/>
      <c r="K335" s="81"/>
      <c r="L335" s="81"/>
    </row>
    <row r="336" spans="5:12">
      <c r="E336" s="167"/>
      <c r="F336" s="722"/>
      <c r="H336" s="81"/>
      <c r="I336" s="81"/>
      <c r="K336" s="81"/>
      <c r="L336" s="81"/>
    </row>
    <row r="337" spans="5:12">
      <c r="E337" s="167"/>
      <c r="F337" s="722"/>
      <c r="H337" s="81"/>
      <c r="I337" s="81"/>
      <c r="K337" s="81"/>
      <c r="L337" s="81"/>
    </row>
    <row r="338" spans="5:12">
      <c r="E338" s="167"/>
      <c r="F338" s="722"/>
      <c r="H338" s="81"/>
      <c r="I338" s="81"/>
      <c r="K338" s="81"/>
      <c r="L338" s="81"/>
    </row>
    <row r="339" spans="5:12">
      <c r="E339" s="167"/>
      <c r="F339" s="722"/>
      <c r="H339" s="81"/>
      <c r="I339" s="81"/>
      <c r="K339" s="81"/>
      <c r="L339" s="81"/>
    </row>
    <row r="340" spans="5:12">
      <c r="E340" s="167"/>
      <c r="F340" s="722"/>
      <c r="H340" s="81"/>
      <c r="I340" s="81"/>
      <c r="K340" s="81"/>
      <c r="L340" s="81"/>
    </row>
    <row r="341" spans="5:12">
      <c r="E341" s="167"/>
      <c r="F341" s="722"/>
      <c r="H341" s="81"/>
      <c r="I341" s="81"/>
      <c r="K341" s="81"/>
      <c r="L341" s="81"/>
    </row>
    <row r="342" spans="5:12">
      <c r="E342" s="167"/>
      <c r="F342" s="722"/>
      <c r="H342" s="81"/>
      <c r="I342" s="81"/>
      <c r="K342" s="81"/>
      <c r="L342" s="81"/>
    </row>
    <row r="343" spans="5:12">
      <c r="E343" s="167"/>
      <c r="F343" s="722"/>
      <c r="H343" s="81"/>
      <c r="I343" s="81"/>
      <c r="K343" s="81"/>
      <c r="L343" s="81"/>
    </row>
    <row r="344" spans="5:12">
      <c r="E344" s="167"/>
      <c r="F344" s="722"/>
      <c r="H344" s="81"/>
      <c r="I344" s="81"/>
      <c r="K344" s="81"/>
      <c r="L344" s="81"/>
    </row>
    <row r="345" spans="5:12">
      <c r="E345" s="167"/>
      <c r="F345" s="722"/>
      <c r="H345" s="81"/>
      <c r="I345" s="81"/>
      <c r="K345" s="81"/>
      <c r="L345" s="81"/>
    </row>
    <row r="346" spans="5:12">
      <c r="E346" s="167"/>
      <c r="F346" s="722"/>
      <c r="H346" s="81"/>
      <c r="I346" s="81"/>
      <c r="K346" s="81"/>
      <c r="L346" s="81"/>
    </row>
    <row r="347" spans="5:12">
      <c r="E347" s="167"/>
      <c r="F347" s="722"/>
      <c r="H347" s="81"/>
      <c r="I347" s="81"/>
      <c r="K347" s="81"/>
      <c r="L347" s="81"/>
    </row>
    <row r="348" spans="5:12">
      <c r="E348" s="167"/>
      <c r="F348" s="722"/>
      <c r="H348" s="81"/>
      <c r="I348" s="81"/>
      <c r="K348" s="81"/>
      <c r="L348" s="81"/>
    </row>
    <row r="349" spans="5:12">
      <c r="E349" s="167"/>
      <c r="F349" s="722"/>
      <c r="H349" s="81"/>
      <c r="I349" s="81"/>
      <c r="K349" s="81"/>
      <c r="L349" s="81"/>
    </row>
    <row r="350" spans="5:12">
      <c r="E350" s="167"/>
      <c r="F350" s="722"/>
      <c r="H350" s="81"/>
      <c r="I350" s="81"/>
      <c r="K350" s="81"/>
      <c r="L350" s="81"/>
    </row>
    <row r="351" spans="5:12">
      <c r="E351" s="167"/>
      <c r="F351" s="722"/>
      <c r="H351" s="81"/>
      <c r="I351" s="81"/>
      <c r="K351" s="81"/>
      <c r="L351" s="81"/>
    </row>
    <row r="352" spans="5:12">
      <c r="E352" s="167"/>
      <c r="F352" s="722"/>
      <c r="H352" s="81"/>
      <c r="I352" s="81"/>
      <c r="K352" s="81"/>
      <c r="L352" s="81"/>
    </row>
    <row r="353" spans="5:12">
      <c r="E353" s="167"/>
      <c r="F353" s="722"/>
      <c r="H353" s="81"/>
      <c r="I353" s="81"/>
      <c r="K353" s="81"/>
      <c r="L353" s="81"/>
    </row>
    <row r="354" spans="5:12">
      <c r="E354" s="167"/>
      <c r="F354" s="722"/>
      <c r="H354" s="81"/>
      <c r="I354" s="81"/>
      <c r="K354" s="81"/>
      <c r="L354" s="81"/>
    </row>
    <row r="355" spans="5:12">
      <c r="E355" s="167"/>
      <c r="F355" s="722"/>
      <c r="H355" s="81"/>
      <c r="I355" s="81"/>
      <c r="K355" s="81"/>
      <c r="L355" s="81"/>
    </row>
    <row r="356" spans="5:12">
      <c r="E356" s="167"/>
      <c r="F356" s="722"/>
      <c r="H356" s="81"/>
      <c r="I356" s="81"/>
      <c r="K356" s="81"/>
      <c r="L356" s="81"/>
    </row>
    <row r="357" spans="5:12">
      <c r="E357" s="167"/>
      <c r="F357" s="722"/>
      <c r="H357" s="81"/>
      <c r="I357" s="81"/>
      <c r="K357" s="81"/>
      <c r="L357" s="81"/>
    </row>
    <row r="358" spans="5:12">
      <c r="E358" s="167"/>
      <c r="F358" s="722"/>
      <c r="H358" s="81"/>
      <c r="I358" s="81"/>
      <c r="K358" s="81"/>
      <c r="L358" s="81"/>
    </row>
    <row r="359" spans="5:12">
      <c r="E359" s="167"/>
      <c r="F359" s="722"/>
      <c r="H359" s="81"/>
      <c r="I359" s="81"/>
      <c r="K359" s="81"/>
      <c r="L359" s="81"/>
    </row>
    <row r="360" spans="5:12">
      <c r="E360" s="167"/>
      <c r="F360" s="722"/>
      <c r="H360" s="81"/>
      <c r="I360" s="81"/>
      <c r="K360" s="81"/>
      <c r="L360" s="81"/>
    </row>
    <row r="361" spans="5:12">
      <c r="E361" s="167"/>
      <c r="F361" s="722"/>
      <c r="H361" s="81"/>
      <c r="I361" s="81"/>
      <c r="K361" s="81"/>
      <c r="L361" s="81"/>
    </row>
    <row r="362" spans="5:12">
      <c r="E362" s="167"/>
      <c r="F362" s="722"/>
      <c r="H362" s="81"/>
      <c r="I362" s="81"/>
      <c r="K362" s="81"/>
      <c r="L362" s="81"/>
    </row>
    <row r="363" spans="5:12">
      <c r="E363" s="167"/>
      <c r="F363" s="722"/>
      <c r="H363" s="81"/>
      <c r="I363" s="81"/>
      <c r="K363" s="81"/>
      <c r="L363" s="81"/>
    </row>
    <row r="364" spans="5:12">
      <c r="E364" s="167"/>
      <c r="F364" s="722"/>
      <c r="H364" s="81"/>
      <c r="I364" s="81"/>
      <c r="K364" s="81"/>
      <c r="L364" s="81"/>
    </row>
    <row r="365" spans="5:12">
      <c r="E365" s="167"/>
      <c r="F365" s="722"/>
      <c r="H365" s="81"/>
      <c r="I365" s="81"/>
      <c r="K365" s="81"/>
      <c r="L365" s="81"/>
    </row>
    <row r="366" spans="5:12">
      <c r="E366" s="167"/>
      <c r="F366" s="722"/>
      <c r="H366" s="81"/>
      <c r="I366" s="81"/>
      <c r="K366" s="81"/>
      <c r="L366" s="81"/>
    </row>
    <row r="367" spans="5:12">
      <c r="E367" s="167"/>
      <c r="F367" s="722"/>
      <c r="H367" s="81"/>
      <c r="I367" s="81"/>
      <c r="K367" s="81"/>
      <c r="L367" s="81"/>
    </row>
    <row r="368" spans="5:12">
      <c r="E368" s="167"/>
      <c r="F368" s="722"/>
      <c r="H368" s="81"/>
      <c r="I368" s="81"/>
      <c r="K368" s="81"/>
      <c r="L368" s="81"/>
    </row>
    <row r="369" spans="5:12">
      <c r="E369" s="167"/>
      <c r="F369" s="722"/>
      <c r="H369" s="81"/>
      <c r="I369" s="81"/>
      <c r="K369" s="81"/>
      <c r="L369" s="81"/>
    </row>
    <row r="370" spans="5:12">
      <c r="E370" s="167"/>
      <c r="F370" s="722"/>
      <c r="H370" s="81"/>
      <c r="I370" s="81"/>
      <c r="K370" s="81"/>
      <c r="L370" s="81"/>
    </row>
    <row r="371" spans="5:12">
      <c r="E371" s="167"/>
      <c r="F371" s="722"/>
      <c r="H371" s="81"/>
      <c r="I371" s="81"/>
      <c r="K371" s="81"/>
      <c r="L371" s="81"/>
    </row>
    <row r="372" spans="5:12">
      <c r="E372" s="167"/>
      <c r="F372" s="722"/>
      <c r="H372" s="81"/>
      <c r="I372" s="81"/>
      <c r="K372" s="81"/>
      <c r="L372" s="81"/>
    </row>
    <row r="373" spans="5:12">
      <c r="E373" s="167"/>
      <c r="F373" s="722"/>
      <c r="H373" s="81"/>
      <c r="I373" s="81"/>
      <c r="K373" s="81"/>
      <c r="L373" s="81"/>
    </row>
    <row r="374" spans="5:12">
      <c r="E374" s="167"/>
      <c r="F374" s="722"/>
      <c r="H374" s="81"/>
      <c r="I374" s="81"/>
      <c r="K374" s="81"/>
      <c r="L374" s="81"/>
    </row>
    <row r="375" spans="5:12">
      <c r="E375" s="167"/>
      <c r="F375" s="722"/>
      <c r="H375" s="81"/>
      <c r="I375" s="81"/>
      <c r="K375" s="81"/>
      <c r="L375" s="81"/>
    </row>
    <row r="376" spans="5:12">
      <c r="E376" s="167"/>
      <c r="F376" s="722"/>
      <c r="H376" s="81"/>
      <c r="I376" s="81"/>
      <c r="K376" s="81"/>
      <c r="L376" s="81"/>
    </row>
    <row r="377" spans="5:12">
      <c r="E377" s="167"/>
      <c r="F377" s="722"/>
      <c r="H377" s="81"/>
      <c r="I377" s="81"/>
      <c r="K377" s="81"/>
      <c r="L377" s="81"/>
    </row>
    <row r="378" spans="5:12">
      <c r="E378" s="167"/>
      <c r="F378" s="722"/>
      <c r="H378" s="81"/>
      <c r="I378" s="81"/>
      <c r="K378" s="81"/>
      <c r="L378" s="81"/>
    </row>
    <row r="379" spans="5:12">
      <c r="E379" s="167"/>
      <c r="F379" s="722"/>
      <c r="H379" s="81"/>
      <c r="I379" s="81"/>
      <c r="K379" s="81"/>
      <c r="L379" s="81"/>
    </row>
    <row r="380" spans="5:12">
      <c r="E380" s="167"/>
      <c r="F380" s="722"/>
      <c r="H380" s="81"/>
      <c r="I380" s="81"/>
      <c r="K380" s="81"/>
      <c r="L380" s="81"/>
    </row>
    <row r="381" spans="5:12">
      <c r="E381" s="167"/>
      <c r="F381" s="722"/>
      <c r="H381" s="81"/>
      <c r="I381" s="81"/>
      <c r="K381" s="81"/>
      <c r="L381" s="81"/>
    </row>
    <row r="382" spans="5:12">
      <c r="E382" s="167"/>
      <c r="F382" s="722"/>
      <c r="H382" s="81"/>
      <c r="I382" s="81"/>
      <c r="K382" s="81"/>
      <c r="L382" s="81"/>
    </row>
    <row r="383" spans="5:12">
      <c r="E383" s="167"/>
      <c r="F383" s="722"/>
      <c r="H383" s="81"/>
      <c r="I383" s="81"/>
      <c r="K383" s="81"/>
      <c r="L383" s="81"/>
    </row>
    <row r="384" spans="5:12">
      <c r="E384" s="167"/>
      <c r="F384" s="722"/>
      <c r="H384" s="81"/>
      <c r="I384" s="81"/>
      <c r="K384" s="81"/>
      <c r="L384" s="81"/>
    </row>
    <row r="385" spans="5:12">
      <c r="E385" s="167"/>
      <c r="F385" s="722"/>
      <c r="H385" s="81"/>
      <c r="I385" s="81"/>
      <c r="K385" s="81"/>
      <c r="L385" s="81"/>
    </row>
    <row r="386" spans="5:12">
      <c r="E386" s="167"/>
      <c r="F386" s="722"/>
      <c r="H386" s="81"/>
      <c r="I386" s="81"/>
      <c r="K386" s="81"/>
      <c r="L386" s="81"/>
    </row>
    <row r="387" spans="5:12">
      <c r="E387" s="167"/>
      <c r="F387" s="722"/>
      <c r="H387" s="81"/>
      <c r="I387" s="81"/>
      <c r="K387" s="81"/>
      <c r="L387" s="81"/>
    </row>
    <row r="388" spans="5:12">
      <c r="E388" s="167"/>
      <c r="F388" s="722"/>
      <c r="H388" s="81"/>
      <c r="I388" s="81"/>
      <c r="K388" s="81"/>
      <c r="L388" s="81"/>
    </row>
    <row r="389" spans="5:12">
      <c r="E389" s="167"/>
      <c r="F389" s="722"/>
      <c r="H389" s="81"/>
      <c r="I389" s="81"/>
      <c r="K389" s="81"/>
      <c r="L389" s="81"/>
    </row>
    <row r="390" spans="5:12">
      <c r="E390" s="167"/>
      <c r="F390" s="722"/>
      <c r="H390" s="81"/>
      <c r="I390" s="81"/>
      <c r="K390" s="81"/>
      <c r="L390" s="81"/>
    </row>
  </sheetData>
  <mergeCells count="1">
    <mergeCell ref="B54:I55"/>
  </mergeCells>
  <conditionalFormatting sqref="B9:B11 B23:B28 B14:B20">
    <cfRule type="cellIs" dxfId="74" priority="3" stopIfTrue="1" operator="equal">
      <formula>"Title"</formula>
    </cfRule>
  </conditionalFormatting>
  <conditionalFormatting sqref="B7">
    <cfRule type="cellIs" dxfId="73" priority="2" stopIfTrue="1" operator="equal">
      <formula>"Adjustment to Income/Expense/Rate Base:"</formula>
    </cfRule>
  </conditionalFormatting>
  <conditionalFormatting sqref="J1:K1">
    <cfRule type="cellIs" dxfId="72" priority="1" stopIfTrue="1" operator="equal">
      <formula>"x.x"</formula>
    </cfRule>
  </conditionalFormatting>
  <dataValidations count="3">
    <dataValidation type="list" errorStyle="warning" allowBlank="1" showInputMessage="1" showErrorMessage="1" errorTitle="FERC ACCOUNT" error="This FERC Account is not included in the drop-down list. Is this the account you want to use?" sqref="D14:D17 D27:D28 D30:D31 D40:D42">
      <formula1>#REF!</formula1>
    </dataValidation>
    <dataValidation type="list" errorStyle="warning" allowBlank="1" showInputMessage="1" showErrorMessage="1" errorTitle="Factor" error="This factor is not included in the drop-down list. Is this the factor you want to use?" sqref="G30:G31 G40:G42">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31 E40:E42">
      <formula1>"1, 2, 3"</formula1>
    </dataValidation>
  </dataValidations>
  <pageMargins left="0.75" right="0.75" top="1.25" bottom="1" header="0.5" footer="0.25"/>
  <pageSetup scale="69"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2"/>
  <sheetViews>
    <sheetView tabSelected="1" topLeftCell="A13" workbookViewId="0">
      <selection activeCell="D9" sqref="D9"/>
    </sheetView>
  </sheetViews>
  <sheetFormatPr defaultColWidth="16.85546875" defaultRowHeight="12.75"/>
  <cols>
    <col min="1" max="1" width="9.7109375" style="81" customWidth="1"/>
    <col min="2" max="2" width="22.85546875" style="81" bestFit="1" customWidth="1"/>
    <col min="3" max="3" width="12" style="146" bestFit="1" customWidth="1"/>
    <col min="4" max="4" width="5.42578125" style="81" bestFit="1" customWidth="1"/>
    <col min="5" max="5" width="14" style="81" bestFit="1" customWidth="1"/>
    <col min="6" max="6" width="9.85546875" style="146" bestFit="1" customWidth="1"/>
    <col min="7" max="7" width="12.28515625" style="81" bestFit="1" customWidth="1"/>
    <col min="8" max="8" width="21.28515625" style="81" customWidth="1"/>
    <col min="9" max="9" width="8.140625" style="81" bestFit="1" customWidth="1"/>
    <col min="10" max="16384" width="16.85546875" style="81"/>
  </cols>
  <sheetData>
    <row r="1" spans="1:9">
      <c r="A1" s="145" t="s">
        <v>131</v>
      </c>
      <c r="E1" s="227"/>
      <c r="H1" s="226"/>
      <c r="I1" s="717"/>
    </row>
    <row r="2" spans="1:9">
      <c r="A2" s="145" t="s">
        <v>508</v>
      </c>
      <c r="E2" s="227"/>
      <c r="H2" s="226"/>
      <c r="I2" s="226"/>
    </row>
    <row r="3" spans="1:9">
      <c r="A3" s="145" t="s">
        <v>518</v>
      </c>
      <c r="E3" s="227"/>
      <c r="H3" s="226"/>
      <c r="I3" s="226"/>
    </row>
    <row r="4" spans="1:9">
      <c r="A4" s="145" t="s">
        <v>1061</v>
      </c>
      <c r="E4" s="227"/>
      <c r="H4" s="226"/>
      <c r="I4" s="226"/>
    </row>
    <row r="5" spans="1:9">
      <c r="E5" s="227" t="s">
        <v>249</v>
      </c>
      <c r="H5" s="226" t="s">
        <v>405</v>
      </c>
    </row>
    <row r="6" spans="1:9">
      <c r="C6" s="146" t="s">
        <v>251</v>
      </c>
      <c r="D6" s="81" t="s">
        <v>252</v>
      </c>
      <c r="E6" s="227" t="s">
        <v>253</v>
      </c>
      <c r="F6" s="146" t="s">
        <v>254</v>
      </c>
      <c r="G6" s="81" t="s">
        <v>255</v>
      </c>
      <c r="H6" s="226" t="s">
        <v>256</v>
      </c>
      <c r="I6" s="81" t="s">
        <v>257</v>
      </c>
    </row>
    <row r="7" spans="1:9">
      <c r="A7" s="81" t="s">
        <v>380</v>
      </c>
      <c r="E7" s="227"/>
      <c r="G7" s="225"/>
      <c r="H7" s="226"/>
    </row>
    <row r="8" spans="1:9">
      <c r="B8" s="81" t="s">
        <v>519</v>
      </c>
      <c r="C8" s="718">
        <v>500</v>
      </c>
      <c r="D8" s="146" t="s">
        <v>260</v>
      </c>
      <c r="E8" s="2150">
        <v>-1029792</v>
      </c>
      <c r="F8" s="146" t="s">
        <v>379</v>
      </c>
      <c r="G8" s="2003">
        <v>0</v>
      </c>
      <c r="H8" s="226">
        <f>E8*G8</f>
        <v>0</v>
      </c>
    </row>
    <row r="9" spans="1:9">
      <c r="B9" s="81" t="s">
        <v>519</v>
      </c>
      <c r="C9" s="146">
        <v>500</v>
      </c>
      <c r="D9" s="146" t="s">
        <v>260</v>
      </c>
      <c r="E9" s="2150">
        <v>-26</v>
      </c>
      <c r="F9" s="146" t="s">
        <v>365</v>
      </c>
      <c r="G9" s="2003">
        <v>0.22474202685414957</v>
      </c>
      <c r="H9" s="226">
        <f t="shared" ref="H9:H52" si="0">E9*G9</f>
        <v>-5.8432926982078888</v>
      </c>
    </row>
    <row r="10" spans="1:9">
      <c r="B10" s="81" t="s">
        <v>519</v>
      </c>
      <c r="C10" s="146">
        <v>500</v>
      </c>
      <c r="D10" s="146" t="s">
        <v>260</v>
      </c>
      <c r="E10" s="2150">
        <v>-134848</v>
      </c>
      <c r="F10" s="146" t="s">
        <v>398</v>
      </c>
      <c r="G10" s="2003">
        <v>0.21559502636118569</v>
      </c>
      <c r="H10" s="226">
        <f t="shared" si="0"/>
        <v>-29072.558114753167</v>
      </c>
    </row>
    <row r="11" spans="1:9">
      <c r="B11" s="81" t="s">
        <v>519</v>
      </c>
      <c r="C11" s="146">
        <v>500</v>
      </c>
      <c r="D11" s="146" t="s">
        <v>260</v>
      </c>
      <c r="E11" s="2150">
        <v>-597</v>
      </c>
      <c r="F11" s="146" t="s">
        <v>267</v>
      </c>
      <c r="G11" s="2003">
        <v>8.1413745949899169E-2</v>
      </c>
      <c r="H11" s="226">
        <f t="shared" si="0"/>
        <v>-48.604006332089803</v>
      </c>
    </row>
    <row r="12" spans="1:9">
      <c r="B12" s="81" t="s">
        <v>520</v>
      </c>
      <c r="C12" s="146">
        <v>501</v>
      </c>
      <c r="D12" s="146" t="s">
        <v>260</v>
      </c>
      <c r="E12" s="2150">
        <v>-28730</v>
      </c>
      <c r="F12" s="146" t="s">
        <v>440</v>
      </c>
      <c r="G12" s="2003">
        <v>0</v>
      </c>
      <c r="H12" s="226">
        <f t="shared" si="0"/>
        <v>0</v>
      </c>
      <c r="I12" s="226"/>
    </row>
    <row r="13" spans="1:9">
      <c r="B13" s="81" t="s">
        <v>520</v>
      </c>
      <c r="C13" s="146">
        <v>501</v>
      </c>
      <c r="D13" s="146" t="s">
        <v>260</v>
      </c>
      <c r="E13" s="2150">
        <v>-25465</v>
      </c>
      <c r="F13" s="146" t="s">
        <v>379</v>
      </c>
      <c r="G13" s="2003">
        <v>0</v>
      </c>
      <c r="H13" s="226">
        <f t="shared" si="0"/>
        <v>0</v>
      </c>
      <c r="I13" s="226"/>
    </row>
    <row r="14" spans="1:9">
      <c r="B14" s="81" t="s">
        <v>520</v>
      </c>
      <c r="C14" s="146">
        <v>501</v>
      </c>
      <c r="D14" s="146" t="s">
        <v>260</v>
      </c>
      <c r="E14" s="2150">
        <v>26263</v>
      </c>
      <c r="F14" s="146" t="s">
        <v>399</v>
      </c>
      <c r="G14" s="2003">
        <v>0.21415849143671642</v>
      </c>
      <c r="H14" s="226">
        <f t="shared" si="0"/>
        <v>5624.4444606024836</v>
      </c>
    </row>
    <row r="15" spans="1:9">
      <c r="B15" s="81" t="s">
        <v>520</v>
      </c>
      <c r="C15" s="146">
        <v>502</v>
      </c>
      <c r="D15" s="146" t="s">
        <v>260</v>
      </c>
      <c r="E15" s="2150">
        <v>1927</v>
      </c>
      <c r="F15" s="146" t="s">
        <v>269</v>
      </c>
      <c r="G15" s="2003">
        <v>7.6865230547261701E-2</v>
      </c>
      <c r="H15" s="226">
        <f t="shared" si="0"/>
        <v>148.1192992645733</v>
      </c>
    </row>
    <row r="16" spans="1:9">
      <c r="B16" s="81" t="s">
        <v>521</v>
      </c>
      <c r="C16" s="146">
        <v>512</v>
      </c>
      <c r="D16" s="146" t="s">
        <v>260</v>
      </c>
      <c r="E16" s="2150">
        <v>-496482</v>
      </c>
      <c r="F16" s="146" t="s">
        <v>379</v>
      </c>
      <c r="G16" s="2003">
        <v>0</v>
      </c>
      <c r="H16" s="226">
        <f t="shared" si="0"/>
        <v>0</v>
      </c>
    </row>
    <row r="17" spans="2:10">
      <c r="B17" s="81" t="s">
        <v>521</v>
      </c>
      <c r="C17" s="146">
        <v>512</v>
      </c>
      <c r="D17" s="146" t="s">
        <v>260</v>
      </c>
      <c r="E17" s="2150">
        <v>890</v>
      </c>
      <c r="F17" s="146" t="s">
        <v>365</v>
      </c>
      <c r="G17" s="2003">
        <v>0.22474202685414957</v>
      </c>
      <c r="H17" s="226">
        <f t="shared" si="0"/>
        <v>200.02040390019312</v>
      </c>
    </row>
    <row r="18" spans="2:10">
      <c r="B18" s="81" t="s">
        <v>521</v>
      </c>
      <c r="C18" s="146">
        <v>512</v>
      </c>
      <c r="D18" s="146" t="s">
        <v>260</v>
      </c>
      <c r="E18" s="2150">
        <v>-289403</v>
      </c>
      <c r="F18" s="146" t="s">
        <v>398</v>
      </c>
      <c r="G18" s="2003">
        <v>0.21559502636118569</v>
      </c>
      <c r="H18" s="226">
        <f t="shared" si="0"/>
        <v>-62393.847414006224</v>
      </c>
    </row>
    <row r="19" spans="2:10">
      <c r="B19" s="81" t="s">
        <v>522</v>
      </c>
      <c r="C19" s="146">
        <v>535</v>
      </c>
      <c r="D19" s="146" t="s">
        <v>260</v>
      </c>
      <c r="E19" s="2150">
        <v>-104151</v>
      </c>
      <c r="F19" s="146" t="s">
        <v>379</v>
      </c>
      <c r="G19" s="2003">
        <v>0</v>
      </c>
      <c r="H19" s="226">
        <f t="shared" si="0"/>
        <v>0</v>
      </c>
      <c r="I19" s="226"/>
    </row>
    <row r="20" spans="2:10">
      <c r="B20" s="81" t="s">
        <v>522</v>
      </c>
      <c r="C20" s="146">
        <v>535</v>
      </c>
      <c r="D20" s="146" t="s">
        <v>260</v>
      </c>
      <c r="E20" s="2150">
        <v>-132213</v>
      </c>
      <c r="F20" s="146" t="s">
        <v>365</v>
      </c>
      <c r="G20" s="2003">
        <v>0.22474202685414957</v>
      </c>
      <c r="H20" s="226">
        <f t="shared" si="0"/>
        <v>-29713.817596467678</v>
      </c>
    </row>
    <row r="21" spans="2:10">
      <c r="B21" s="81" t="s">
        <v>523</v>
      </c>
      <c r="C21" s="146">
        <v>545</v>
      </c>
      <c r="D21" s="146" t="s">
        <v>260</v>
      </c>
      <c r="E21" s="2150">
        <v>-17685</v>
      </c>
      <c r="F21" s="146" t="s">
        <v>379</v>
      </c>
      <c r="G21" s="2003">
        <v>0</v>
      </c>
      <c r="H21" s="226">
        <f t="shared" si="0"/>
        <v>0</v>
      </c>
      <c r="I21" s="226"/>
    </row>
    <row r="22" spans="2:10">
      <c r="B22" s="81" t="s">
        <v>523</v>
      </c>
      <c r="C22" s="146">
        <v>545</v>
      </c>
      <c r="D22" s="146" t="s">
        <v>260</v>
      </c>
      <c r="E22" s="2150">
        <v>-34672</v>
      </c>
      <c r="F22" s="146" t="s">
        <v>365</v>
      </c>
      <c r="G22" s="2003">
        <v>0.22474202685414957</v>
      </c>
      <c r="H22" s="226">
        <f t="shared" si="0"/>
        <v>-7792.2555550870738</v>
      </c>
    </row>
    <row r="23" spans="2:10" ht="15">
      <c r="B23" s="81" t="s">
        <v>524</v>
      </c>
      <c r="C23" s="146">
        <v>548</v>
      </c>
      <c r="D23" s="146" t="s">
        <v>260</v>
      </c>
      <c r="E23" s="2150">
        <v>-79924</v>
      </c>
      <c r="F23" s="146" t="s">
        <v>379</v>
      </c>
      <c r="G23" s="2003">
        <v>0</v>
      </c>
      <c r="H23" s="226">
        <f t="shared" si="0"/>
        <v>0</v>
      </c>
      <c r="J23" s="1261"/>
    </row>
    <row r="24" spans="2:10" ht="15">
      <c r="B24" s="81" t="s">
        <v>524</v>
      </c>
      <c r="C24" s="146">
        <v>548</v>
      </c>
      <c r="D24" s="146" t="s">
        <v>260</v>
      </c>
      <c r="E24" s="2150">
        <v>-27028</v>
      </c>
      <c r="F24" s="146" t="s">
        <v>365</v>
      </c>
      <c r="G24" s="2003">
        <v>0.22474202685414957</v>
      </c>
      <c r="H24" s="226">
        <f t="shared" si="0"/>
        <v>-6074.3275018139548</v>
      </c>
      <c r="J24" s="1261"/>
    </row>
    <row r="25" spans="2:10">
      <c r="B25" s="81" t="s">
        <v>524</v>
      </c>
      <c r="C25" s="146">
        <v>548</v>
      </c>
      <c r="D25" s="146" t="s">
        <v>260</v>
      </c>
      <c r="E25" s="2150">
        <v>-19514</v>
      </c>
      <c r="F25" s="146" t="s">
        <v>267</v>
      </c>
      <c r="G25" s="2003">
        <v>8.1413745949899169E-2</v>
      </c>
      <c r="H25" s="226">
        <f t="shared" si="0"/>
        <v>-1588.7078384663323</v>
      </c>
    </row>
    <row r="26" spans="2:10">
      <c r="B26" s="81" t="s">
        <v>525</v>
      </c>
      <c r="C26" s="146">
        <v>553</v>
      </c>
      <c r="D26" s="146" t="s">
        <v>260</v>
      </c>
      <c r="E26" s="2150">
        <v>-29803</v>
      </c>
      <c r="F26" s="146" t="s">
        <v>379</v>
      </c>
      <c r="G26" s="2003">
        <v>0</v>
      </c>
      <c r="H26" s="226">
        <f t="shared" si="0"/>
        <v>0</v>
      </c>
      <c r="I26" s="226"/>
    </row>
    <row r="27" spans="2:10">
      <c r="B27" s="81" t="s">
        <v>525</v>
      </c>
      <c r="C27" s="146">
        <v>553</v>
      </c>
      <c r="D27" s="146" t="s">
        <v>260</v>
      </c>
      <c r="E27" s="2150">
        <v>-7932</v>
      </c>
      <c r="F27" s="146" t="s">
        <v>365</v>
      </c>
      <c r="G27" s="2003">
        <v>0.22474202685414957</v>
      </c>
      <c r="H27" s="226">
        <f t="shared" si="0"/>
        <v>-1782.6537570071143</v>
      </c>
      <c r="I27" s="226"/>
    </row>
    <row r="28" spans="2:10">
      <c r="B28" s="81" t="s">
        <v>417</v>
      </c>
      <c r="C28" s="146">
        <v>557</v>
      </c>
      <c r="D28" s="146" t="s">
        <v>260</v>
      </c>
      <c r="E28" s="2150">
        <v>-136947</v>
      </c>
      <c r="F28" s="146" t="s">
        <v>379</v>
      </c>
      <c r="G28" s="2003">
        <v>0</v>
      </c>
      <c r="H28" s="226">
        <f t="shared" si="0"/>
        <v>0</v>
      </c>
      <c r="I28" s="226"/>
    </row>
    <row r="29" spans="2:10">
      <c r="B29" s="81" t="s">
        <v>417</v>
      </c>
      <c r="C29" s="146">
        <v>557</v>
      </c>
      <c r="D29" s="146" t="s">
        <v>260</v>
      </c>
      <c r="E29" s="2150">
        <v>-2174</v>
      </c>
      <c r="F29" s="146" t="s">
        <v>365</v>
      </c>
      <c r="G29" s="2003">
        <v>0.22474202685414957</v>
      </c>
      <c r="H29" s="226">
        <f t="shared" si="0"/>
        <v>-488.58916638092114</v>
      </c>
    </row>
    <row r="30" spans="2:10">
      <c r="B30" s="81" t="s">
        <v>417</v>
      </c>
      <c r="C30" s="146">
        <v>557</v>
      </c>
      <c r="D30" s="146" t="s">
        <v>260</v>
      </c>
      <c r="E30" s="2150">
        <v>-28609</v>
      </c>
      <c r="F30" s="146" t="s">
        <v>398</v>
      </c>
      <c r="G30" s="2003">
        <v>0.21559502636118569</v>
      </c>
      <c r="H30" s="226">
        <f t="shared" si="0"/>
        <v>-6167.9581091671616</v>
      </c>
    </row>
    <row r="31" spans="2:10">
      <c r="B31" s="81" t="s">
        <v>417</v>
      </c>
      <c r="C31" s="146">
        <v>557</v>
      </c>
      <c r="D31" s="146" t="s">
        <v>260</v>
      </c>
      <c r="E31" s="2150">
        <v>-353819</v>
      </c>
      <c r="F31" s="146" t="s">
        <v>267</v>
      </c>
      <c r="G31" s="2003">
        <v>8.1413745949899169E-2</v>
      </c>
      <c r="H31" s="226">
        <f t="shared" si="0"/>
        <v>-28805.730178247373</v>
      </c>
    </row>
    <row r="32" spans="2:10">
      <c r="B32" s="81" t="s">
        <v>526</v>
      </c>
      <c r="C32" s="146">
        <v>560</v>
      </c>
      <c r="D32" s="146" t="s">
        <v>260</v>
      </c>
      <c r="E32" s="2150">
        <v>-36728</v>
      </c>
      <c r="F32" s="146" t="s">
        <v>379</v>
      </c>
      <c r="G32" s="2003">
        <v>0</v>
      </c>
      <c r="H32" s="226">
        <f t="shared" si="0"/>
        <v>0</v>
      </c>
    </row>
    <row r="33" spans="2:10">
      <c r="B33" s="81" t="s">
        <v>526</v>
      </c>
      <c r="C33" s="146">
        <v>560</v>
      </c>
      <c r="D33" s="146" t="s">
        <v>260</v>
      </c>
      <c r="E33" s="2150">
        <v>-12932</v>
      </c>
      <c r="F33" s="146" t="s">
        <v>365</v>
      </c>
      <c r="G33" s="2003">
        <v>0.22474202685414957</v>
      </c>
      <c r="H33" s="226">
        <f t="shared" si="0"/>
        <v>-2906.3638912778624</v>
      </c>
    </row>
    <row r="34" spans="2:10">
      <c r="B34" s="81" t="s">
        <v>526</v>
      </c>
      <c r="C34" s="146">
        <v>560</v>
      </c>
      <c r="D34" s="146" t="s">
        <v>260</v>
      </c>
      <c r="E34" s="2150">
        <v>-34</v>
      </c>
      <c r="F34" s="146" t="s">
        <v>398</v>
      </c>
      <c r="G34" s="2003">
        <v>0.21559502636118569</v>
      </c>
      <c r="H34" s="226">
        <f t="shared" si="0"/>
        <v>-7.3302308962803133</v>
      </c>
    </row>
    <row r="35" spans="2:10">
      <c r="B35" s="81" t="s">
        <v>526</v>
      </c>
      <c r="C35" s="146">
        <v>560</v>
      </c>
      <c r="D35" s="146" t="s">
        <v>260</v>
      </c>
      <c r="E35" s="2150">
        <v>-176926</v>
      </c>
      <c r="F35" s="146" t="s">
        <v>267</v>
      </c>
      <c r="G35" s="2003">
        <v>8.1413745949899169E-2</v>
      </c>
      <c r="H35" s="226">
        <f t="shared" si="0"/>
        <v>-14404.20841593186</v>
      </c>
      <c r="I35" s="226"/>
    </row>
    <row r="36" spans="2:10">
      <c r="B36" s="81" t="s">
        <v>527</v>
      </c>
      <c r="C36" s="146">
        <v>571</v>
      </c>
      <c r="D36" s="146" t="s">
        <v>260</v>
      </c>
      <c r="E36" s="2150">
        <v>-26279</v>
      </c>
      <c r="F36" s="146" t="s">
        <v>379</v>
      </c>
      <c r="G36" s="2003">
        <v>0</v>
      </c>
      <c r="H36" s="226">
        <f t="shared" si="0"/>
        <v>0</v>
      </c>
    </row>
    <row r="37" spans="2:10" ht="17.25">
      <c r="B37" s="81" t="s">
        <v>527</v>
      </c>
      <c r="C37" s="146">
        <v>571</v>
      </c>
      <c r="D37" s="146" t="s">
        <v>260</v>
      </c>
      <c r="E37" s="2150">
        <v>-43594</v>
      </c>
      <c r="F37" s="146" t="s">
        <v>365</v>
      </c>
      <c r="G37" s="2003">
        <v>0.22474202685414957</v>
      </c>
      <c r="H37" s="226">
        <f t="shared" si="0"/>
        <v>-9797.4039186797963</v>
      </c>
      <c r="J37" s="2085"/>
    </row>
    <row r="38" spans="2:10">
      <c r="B38" s="81" t="s">
        <v>527</v>
      </c>
      <c r="C38" s="146">
        <v>571</v>
      </c>
      <c r="D38" s="146" t="s">
        <v>260</v>
      </c>
      <c r="E38" s="2150">
        <v>-461</v>
      </c>
      <c r="F38" s="146" t="s">
        <v>398</v>
      </c>
      <c r="G38" s="2003">
        <v>0.21559502636118569</v>
      </c>
      <c r="H38" s="226">
        <f t="shared" si="0"/>
        <v>-99.389307152506603</v>
      </c>
    </row>
    <row r="39" spans="2:10">
      <c r="B39" s="81" t="s">
        <v>527</v>
      </c>
      <c r="C39" s="146">
        <v>571</v>
      </c>
      <c r="D39" s="146" t="s">
        <v>260</v>
      </c>
      <c r="E39" s="2150">
        <v>-47181</v>
      </c>
      <c r="F39" s="146" t="s">
        <v>267</v>
      </c>
      <c r="G39" s="2003">
        <v>8.1413745949899169E-2</v>
      </c>
      <c r="H39" s="226">
        <f t="shared" si="0"/>
        <v>-3841.1819476621927</v>
      </c>
    </row>
    <row r="40" spans="2:10">
      <c r="B40" s="81" t="s">
        <v>528</v>
      </c>
      <c r="C40" s="146">
        <v>580</v>
      </c>
      <c r="D40" s="146" t="s">
        <v>260</v>
      </c>
      <c r="E40" s="2150">
        <v>-337513</v>
      </c>
      <c r="F40" s="146" t="s">
        <v>261</v>
      </c>
      <c r="G40" s="2003" t="s">
        <v>262</v>
      </c>
      <c r="H40" s="226">
        <v>-23786</v>
      </c>
    </row>
    <row r="41" spans="2:10">
      <c r="B41" s="81" t="s">
        <v>528</v>
      </c>
      <c r="C41" s="146">
        <v>580</v>
      </c>
      <c r="D41" s="146" t="s">
        <v>260</v>
      </c>
      <c r="E41" s="2150">
        <v>-475413</v>
      </c>
      <c r="F41" s="146" t="s">
        <v>272</v>
      </c>
      <c r="G41" s="2003">
        <v>6.549584753778967E-2</v>
      </c>
      <c r="H41" s="226">
        <f t="shared" si="0"/>
        <v>-31137.577365483201</v>
      </c>
    </row>
    <row r="42" spans="2:10">
      <c r="B42" s="81" t="s">
        <v>360</v>
      </c>
      <c r="C42" s="146">
        <v>593</v>
      </c>
      <c r="D42" s="146" t="s">
        <v>260</v>
      </c>
      <c r="E42" s="2150">
        <v>-796432</v>
      </c>
      <c r="F42" s="146" t="s">
        <v>261</v>
      </c>
      <c r="G42" s="2003" t="s">
        <v>262</v>
      </c>
      <c r="H42" s="226">
        <v>-34384</v>
      </c>
      <c r="I42" s="226"/>
    </row>
    <row r="43" spans="2:10">
      <c r="B43" s="81" t="s">
        <v>360</v>
      </c>
      <c r="C43" s="146">
        <v>593</v>
      </c>
      <c r="D43" s="146" t="s">
        <v>260</v>
      </c>
      <c r="E43" s="2150">
        <v>-125799</v>
      </c>
      <c r="F43" s="146" t="s">
        <v>272</v>
      </c>
      <c r="G43" s="2003">
        <v>6.549584753778967E-2</v>
      </c>
      <c r="H43" s="226">
        <f t="shared" si="0"/>
        <v>-8239.3121244064023</v>
      </c>
    </row>
    <row r="44" spans="2:10">
      <c r="B44" s="81" t="s">
        <v>529</v>
      </c>
      <c r="C44" s="146">
        <v>903</v>
      </c>
      <c r="D44" s="146" t="s">
        <v>260</v>
      </c>
      <c r="E44" s="2150">
        <v>-576071</v>
      </c>
      <c r="F44" s="146" t="s">
        <v>273</v>
      </c>
      <c r="G44" s="2003">
        <v>7.0289076871698261E-2</v>
      </c>
      <c r="H44" s="226">
        <f t="shared" si="0"/>
        <v>-40491.498802556089</v>
      </c>
      <c r="I44" s="226"/>
    </row>
    <row r="45" spans="2:10">
      <c r="B45" s="81" t="s">
        <v>529</v>
      </c>
      <c r="C45" s="146">
        <v>903</v>
      </c>
      <c r="D45" s="146" t="s">
        <v>260</v>
      </c>
      <c r="E45" s="2150">
        <v>-362211</v>
      </c>
      <c r="F45" s="146" t="s">
        <v>261</v>
      </c>
      <c r="G45" s="2003" t="s">
        <v>262</v>
      </c>
      <c r="H45" s="226">
        <v>-38024</v>
      </c>
      <c r="I45" s="226"/>
    </row>
    <row r="46" spans="2:10">
      <c r="B46" s="81" t="s">
        <v>530</v>
      </c>
      <c r="C46" s="146">
        <v>908</v>
      </c>
      <c r="D46" s="146" t="s">
        <v>260</v>
      </c>
      <c r="E46" s="2150">
        <v>-51504</v>
      </c>
      <c r="F46" s="146" t="s">
        <v>273</v>
      </c>
      <c r="G46" s="2003">
        <v>7.0289076871698261E-2</v>
      </c>
      <c r="H46" s="226">
        <f t="shared" si="0"/>
        <v>-3620.1686151999475</v>
      </c>
      <c r="I46" s="226"/>
    </row>
    <row r="47" spans="2:10">
      <c r="B47" s="81" t="s">
        <v>530</v>
      </c>
      <c r="C47" s="146">
        <v>908</v>
      </c>
      <c r="D47" s="146" t="s">
        <v>260</v>
      </c>
      <c r="E47" s="2150">
        <v>-600</v>
      </c>
      <c r="F47" s="146" t="s">
        <v>285</v>
      </c>
      <c r="G47" s="2003">
        <v>0</v>
      </c>
      <c r="H47" s="226">
        <f t="shared" si="0"/>
        <v>0</v>
      </c>
      <c r="I47" s="226"/>
    </row>
    <row r="48" spans="2:10">
      <c r="B48" s="81" t="s">
        <v>530</v>
      </c>
      <c r="C48" s="146">
        <v>908</v>
      </c>
      <c r="D48" s="146" t="s">
        <v>260</v>
      </c>
      <c r="E48" s="2150">
        <v>-73042</v>
      </c>
      <c r="F48" s="146" t="s">
        <v>261</v>
      </c>
      <c r="G48" s="2003" t="s">
        <v>262</v>
      </c>
      <c r="H48" s="226">
        <v>0</v>
      </c>
      <c r="I48" s="226"/>
    </row>
    <row r="49" spans="2:9">
      <c r="B49" s="81" t="s">
        <v>35</v>
      </c>
      <c r="C49" s="146">
        <v>920</v>
      </c>
      <c r="D49" s="146" t="s">
        <v>260</v>
      </c>
      <c r="E49" s="2150">
        <v>-45264</v>
      </c>
      <c r="F49" s="146" t="s">
        <v>261</v>
      </c>
      <c r="G49" s="2003" t="s">
        <v>262</v>
      </c>
      <c r="H49" s="226">
        <v>-6627</v>
      </c>
      <c r="I49" s="226"/>
    </row>
    <row r="50" spans="2:9">
      <c r="B50" s="81" t="s">
        <v>35</v>
      </c>
      <c r="C50" s="146">
        <v>935</v>
      </c>
      <c r="D50" s="146" t="s">
        <v>260</v>
      </c>
      <c r="E50" s="2150">
        <v>-1688784</v>
      </c>
      <c r="F50" s="146" t="s">
        <v>245</v>
      </c>
      <c r="G50" s="2003">
        <v>7.2043717522988007E-2</v>
      </c>
      <c r="H50" s="226">
        <f t="shared" si="0"/>
        <v>-121666.27745334178</v>
      </c>
      <c r="I50" s="226"/>
    </row>
    <row r="51" spans="2:9">
      <c r="B51" s="81" t="s">
        <v>35</v>
      </c>
      <c r="C51" s="146">
        <v>935</v>
      </c>
      <c r="D51" s="146" t="s">
        <v>260</v>
      </c>
      <c r="E51" s="2150">
        <v>-309</v>
      </c>
      <c r="F51" s="81" t="s">
        <v>261</v>
      </c>
      <c r="G51" s="2003" t="s">
        <v>262</v>
      </c>
      <c r="H51" s="226">
        <v>-34</v>
      </c>
      <c r="I51" s="226"/>
    </row>
    <row r="52" spans="2:9">
      <c r="B52" s="81" t="s">
        <v>35</v>
      </c>
      <c r="C52" s="146">
        <v>935</v>
      </c>
      <c r="D52" s="146" t="s">
        <v>260</v>
      </c>
      <c r="E52" s="226">
        <v>-39263</v>
      </c>
      <c r="F52" s="81" t="s">
        <v>245</v>
      </c>
      <c r="G52" s="2003">
        <v>7.2043717522988007E-2</v>
      </c>
      <c r="H52" s="226">
        <f t="shared" si="0"/>
        <v>-2828.6524811050781</v>
      </c>
      <c r="I52" s="226"/>
    </row>
    <row r="53" spans="2:9" ht="13.5" thickBot="1">
      <c r="C53" s="718"/>
      <c r="E53" s="690">
        <f>SUM(E8:E52)</f>
        <v>-7867074</v>
      </c>
      <c r="G53" s="225"/>
      <c r="H53" s="690">
        <f>SUM(H8:H52)</f>
        <v>-509856.67292035313</v>
      </c>
      <c r="I53" s="226"/>
    </row>
    <row r="54" spans="2:9" ht="13.5" thickTop="1">
      <c r="C54" s="718"/>
      <c r="E54" s="227"/>
      <c r="G54" s="225"/>
      <c r="H54" s="226"/>
      <c r="I54" s="226"/>
    </row>
    <row r="55" spans="2:9">
      <c r="C55" s="718"/>
      <c r="E55" s="227"/>
      <c r="G55" s="225"/>
      <c r="H55" s="226"/>
      <c r="I55" s="226"/>
    </row>
    <row r="56" spans="2:9">
      <c r="C56" s="718"/>
      <c r="E56" s="227"/>
      <c r="G56" s="225"/>
      <c r="H56" s="226"/>
      <c r="I56" s="226"/>
    </row>
    <row r="57" spans="2:9">
      <c r="B57" s="81" t="s">
        <v>834</v>
      </c>
      <c r="C57" s="718"/>
      <c r="E57" s="227"/>
      <c r="G57" s="225"/>
      <c r="H57" s="226"/>
      <c r="I57" s="226"/>
    </row>
    <row r="58" spans="2:9">
      <c r="B58" s="133"/>
      <c r="C58" s="135"/>
      <c r="D58" s="134"/>
      <c r="E58" s="228"/>
      <c r="F58" s="135"/>
      <c r="G58" s="134"/>
      <c r="H58" s="304"/>
      <c r="I58" s="719"/>
    </row>
    <row r="59" spans="2:9">
      <c r="B59" s="137"/>
      <c r="C59" s="116"/>
      <c r="D59" s="115"/>
      <c r="E59" s="125"/>
      <c r="F59" s="116"/>
      <c r="G59" s="115"/>
      <c r="H59" s="306"/>
      <c r="I59" s="226"/>
    </row>
    <row r="60" spans="2:9">
      <c r="B60" s="137"/>
      <c r="C60" s="116"/>
      <c r="D60" s="115"/>
      <c r="E60" s="125"/>
      <c r="F60" s="116"/>
      <c r="G60" s="115"/>
      <c r="H60" s="306"/>
      <c r="I60" s="226"/>
    </row>
    <row r="61" spans="2:9">
      <c r="B61" s="137"/>
      <c r="C61" s="116"/>
      <c r="D61" s="115"/>
      <c r="E61" s="125"/>
      <c r="F61" s="116"/>
      <c r="G61" s="115"/>
      <c r="H61" s="306"/>
      <c r="I61" s="226"/>
    </row>
    <row r="62" spans="2:9">
      <c r="B62" s="139"/>
      <c r="C62" s="141"/>
      <c r="D62" s="140"/>
      <c r="E62" s="229"/>
      <c r="F62" s="141"/>
      <c r="G62" s="140"/>
      <c r="H62" s="308"/>
      <c r="I62" s="226"/>
    </row>
    <row r="63" spans="2:9" ht="18" customHeight="1">
      <c r="B63" s="115"/>
      <c r="C63" s="116"/>
      <c r="D63" s="115"/>
      <c r="E63" s="125"/>
      <c r="F63" s="116"/>
      <c r="G63" s="115"/>
      <c r="H63" s="143"/>
      <c r="I63" s="226"/>
    </row>
    <row r="64" spans="2:9">
      <c r="B64" s="145" t="s">
        <v>852</v>
      </c>
    </row>
    <row r="66" spans="2:8">
      <c r="B66" s="133"/>
      <c r="C66" s="135"/>
      <c r="D66" s="134"/>
      <c r="E66" s="134"/>
      <c r="F66" s="135"/>
      <c r="G66" s="134"/>
      <c r="H66" s="1262"/>
    </row>
    <row r="67" spans="2:8">
      <c r="B67" s="137"/>
      <c r="C67" s="116"/>
      <c r="D67" s="115"/>
      <c r="E67" s="115"/>
      <c r="F67" s="116"/>
      <c r="G67" s="115"/>
      <c r="H67" s="325"/>
    </row>
    <row r="68" spans="2:8">
      <c r="B68" s="137"/>
      <c r="C68" s="116"/>
      <c r="D68" s="115"/>
      <c r="E68" s="115"/>
      <c r="F68" s="116"/>
      <c r="G68" s="115"/>
      <c r="H68" s="325"/>
    </row>
    <row r="69" spans="2:8">
      <c r="B69" s="137"/>
      <c r="C69" s="116"/>
      <c r="D69" s="115"/>
      <c r="E69" s="115"/>
      <c r="F69" s="116"/>
      <c r="G69" s="115"/>
      <c r="H69" s="325"/>
    </row>
    <row r="70" spans="2:8">
      <c r="B70" s="137"/>
      <c r="C70" s="116"/>
      <c r="D70" s="115"/>
      <c r="E70" s="115"/>
      <c r="F70" s="116"/>
      <c r="G70" s="115"/>
      <c r="H70" s="325"/>
    </row>
    <row r="71" spans="2:8">
      <c r="B71" s="137"/>
      <c r="C71" s="116"/>
      <c r="D71" s="115"/>
      <c r="E71" s="115"/>
      <c r="F71" s="116"/>
      <c r="G71" s="115"/>
      <c r="H71" s="325"/>
    </row>
    <row r="72" spans="2:8">
      <c r="B72" s="139"/>
      <c r="C72" s="141"/>
      <c r="D72" s="140"/>
      <c r="E72" s="140"/>
      <c r="F72" s="141"/>
      <c r="G72" s="140"/>
      <c r="H72" s="326"/>
    </row>
  </sheetData>
  <pageMargins left="0.75" right="0.75" top="1.25" bottom="1" header="0.5" footer="0.25"/>
  <pageSetup scale="67"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3"/>
  <sheetViews>
    <sheetView tabSelected="1" topLeftCell="A13" workbookViewId="0">
      <selection activeCell="D9" sqref="D9"/>
    </sheetView>
  </sheetViews>
  <sheetFormatPr defaultRowHeight="12.75"/>
  <cols>
    <col min="1" max="1" width="9.7109375" style="671" customWidth="1"/>
    <col min="2" max="2" width="38.7109375" style="671" bestFit="1" customWidth="1"/>
    <col min="3" max="3" width="23.5703125" style="671" bestFit="1" customWidth="1"/>
    <col min="4" max="4" width="10" style="671" bestFit="1" customWidth="1"/>
    <col min="5" max="5" width="8.5703125" style="672" customWidth="1"/>
    <col min="6" max="6" width="14" style="671" customWidth="1"/>
    <col min="7" max="7" width="8.5703125" style="672" bestFit="1" customWidth="1"/>
    <col min="8" max="8" width="11.5703125" style="674" customWidth="1"/>
    <col min="9" max="9" width="17.140625" style="671" customWidth="1"/>
    <col min="10" max="10" width="10.140625" style="671" customWidth="1"/>
    <col min="11" max="11" width="16.140625" style="671" customWidth="1"/>
    <col min="12" max="256" width="9.140625" style="671"/>
    <col min="257" max="257" width="18" style="671" customWidth="1"/>
    <col min="258" max="259" width="14.28515625" style="671" customWidth="1"/>
    <col min="260" max="260" width="2.7109375" style="671" customWidth="1"/>
    <col min="261" max="262" width="17.7109375" style="671" customWidth="1"/>
    <col min="263" max="263" width="2.7109375" style="671" customWidth="1"/>
    <col min="264" max="265" width="17.140625" style="671" customWidth="1"/>
    <col min="266" max="266" width="14.140625" style="671" customWidth="1"/>
    <col min="267" max="512" width="9.140625" style="671"/>
    <col min="513" max="513" width="18" style="671" customWidth="1"/>
    <col min="514" max="515" width="14.28515625" style="671" customWidth="1"/>
    <col min="516" max="516" width="2.7109375" style="671" customWidth="1"/>
    <col min="517" max="518" width="17.7109375" style="671" customWidth="1"/>
    <col min="519" max="519" width="2.7109375" style="671" customWidth="1"/>
    <col min="520" max="521" width="17.140625" style="671" customWidth="1"/>
    <col min="522" max="522" width="14.140625" style="671" customWidth="1"/>
    <col min="523" max="768" width="9.140625" style="671"/>
    <col min="769" max="769" width="18" style="671" customWidth="1"/>
    <col min="770" max="771" width="14.28515625" style="671" customWidth="1"/>
    <col min="772" max="772" width="2.7109375" style="671" customWidth="1"/>
    <col min="773" max="774" width="17.7109375" style="671" customWidth="1"/>
    <col min="775" max="775" width="2.7109375" style="671" customWidth="1"/>
    <col min="776" max="777" width="17.140625" style="671" customWidth="1"/>
    <col min="778" max="778" width="14.140625" style="671" customWidth="1"/>
    <col min="779" max="1024" width="9.140625" style="671"/>
    <col min="1025" max="1025" width="18" style="671" customWidth="1"/>
    <col min="1026" max="1027" width="14.28515625" style="671" customWidth="1"/>
    <col min="1028" max="1028" width="2.7109375" style="671" customWidth="1"/>
    <col min="1029" max="1030" width="17.7109375" style="671" customWidth="1"/>
    <col min="1031" max="1031" width="2.7109375" style="671" customWidth="1"/>
    <col min="1032" max="1033" width="17.140625" style="671" customWidth="1"/>
    <col min="1034" max="1034" width="14.140625" style="671" customWidth="1"/>
    <col min="1035" max="1280" width="9.140625" style="671"/>
    <col min="1281" max="1281" width="18" style="671" customWidth="1"/>
    <col min="1282" max="1283" width="14.28515625" style="671" customWidth="1"/>
    <col min="1284" max="1284" width="2.7109375" style="671" customWidth="1"/>
    <col min="1285" max="1286" width="17.7109375" style="671" customWidth="1"/>
    <col min="1287" max="1287" width="2.7109375" style="671" customWidth="1"/>
    <col min="1288" max="1289" width="17.140625" style="671" customWidth="1"/>
    <col min="1290" max="1290" width="14.140625" style="671" customWidth="1"/>
    <col min="1291" max="1536" width="9.140625" style="671"/>
    <col min="1537" max="1537" width="18" style="671" customWidth="1"/>
    <col min="1538" max="1539" width="14.28515625" style="671" customWidth="1"/>
    <col min="1540" max="1540" width="2.7109375" style="671" customWidth="1"/>
    <col min="1541" max="1542" width="17.7109375" style="671" customWidth="1"/>
    <col min="1543" max="1543" width="2.7109375" style="671" customWidth="1"/>
    <col min="1544" max="1545" width="17.140625" style="671" customWidth="1"/>
    <col min="1546" max="1546" width="14.140625" style="671" customWidth="1"/>
    <col min="1547" max="1792" width="9.140625" style="671"/>
    <col min="1793" max="1793" width="18" style="671" customWidth="1"/>
    <col min="1794" max="1795" width="14.28515625" style="671" customWidth="1"/>
    <col min="1796" max="1796" width="2.7109375" style="671" customWidth="1"/>
    <col min="1797" max="1798" width="17.7109375" style="671" customWidth="1"/>
    <col min="1799" max="1799" width="2.7109375" style="671" customWidth="1"/>
    <col min="1800" max="1801" width="17.140625" style="671" customWidth="1"/>
    <col min="1802" max="1802" width="14.140625" style="671" customWidth="1"/>
    <col min="1803" max="2048" width="9.140625" style="671"/>
    <col min="2049" max="2049" width="18" style="671" customWidth="1"/>
    <col min="2050" max="2051" width="14.28515625" style="671" customWidth="1"/>
    <col min="2052" max="2052" width="2.7109375" style="671" customWidth="1"/>
    <col min="2053" max="2054" width="17.7109375" style="671" customWidth="1"/>
    <col min="2055" max="2055" width="2.7109375" style="671" customWidth="1"/>
    <col min="2056" max="2057" width="17.140625" style="671" customWidth="1"/>
    <col min="2058" max="2058" width="14.140625" style="671" customWidth="1"/>
    <col min="2059" max="2304" width="9.140625" style="671"/>
    <col min="2305" max="2305" width="18" style="671" customWidth="1"/>
    <col min="2306" max="2307" width="14.28515625" style="671" customWidth="1"/>
    <col min="2308" max="2308" width="2.7109375" style="671" customWidth="1"/>
    <col min="2309" max="2310" width="17.7109375" style="671" customWidth="1"/>
    <col min="2311" max="2311" width="2.7109375" style="671" customWidth="1"/>
    <col min="2312" max="2313" width="17.140625" style="671" customWidth="1"/>
    <col min="2314" max="2314" width="14.140625" style="671" customWidth="1"/>
    <col min="2315" max="2560" width="9.140625" style="671"/>
    <col min="2561" max="2561" width="18" style="671" customWidth="1"/>
    <col min="2562" max="2563" width="14.28515625" style="671" customWidth="1"/>
    <col min="2564" max="2564" width="2.7109375" style="671" customWidth="1"/>
    <col min="2565" max="2566" width="17.7109375" style="671" customWidth="1"/>
    <col min="2567" max="2567" width="2.7109375" style="671" customWidth="1"/>
    <col min="2568" max="2569" width="17.140625" style="671" customWidth="1"/>
    <col min="2570" max="2570" width="14.140625" style="671" customWidth="1"/>
    <col min="2571" max="2816" width="9.140625" style="671"/>
    <col min="2817" max="2817" width="18" style="671" customWidth="1"/>
    <col min="2818" max="2819" width="14.28515625" style="671" customWidth="1"/>
    <col min="2820" max="2820" width="2.7109375" style="671" customWidth="1"/>
    <col min="2821" max="2822" width="17.7109375" style="671" customWidth="1"/>
    <col min="2823" max="2823" width="2.7109375" style="671" customWidth="1"/>
    <col min="2824" max="2825" width="17.140625" style="671" customWidth="1"/>
    <col min="2826" max="2826" width="14.140625" style="671" customWidth="1"/>
    <col min="2827" max="3072" width="9.140625" style="671"/>
    <col min="3073" max="3073" width="18" style="671" customWidth="1"/>
    <col min="3074" max="3075" width="14.28515625" style="671" customWidth="1"/>
    <col min="3076" max="3076" width="2.7109375" style="671" customWidth="1"/>
    <col min="3077" max="3078" width="17.7109375" style="671" customWidth="1"/>
    <col min="3079" max="3079" width="2.7109375" style="671" customWidth="1"/>
    <col min="3080" max="3081" width="17.140625" style="671" customWidth="1"/>
    <col min="3082" max="3082" width="14.140625" style="671" customWidth="1"/>
    <col min="3083" max="3328" width="9.140625" style="671"/>
    <col min="3329" max="3329" width="18" style="671" customWidth="1"/>
    <col min="3330" max="3331" width="14.28515625" style="671" customWidth="1"/>
    <col min="3332" max="3332" width="2.7109375" style="671" customWidth="1"/>
    <col min="3333" max="3334" width="17.7109375" style="671" customWidth="1"/>
    <col min="3335" max="3335" width="2.7109375" style="671" customWidth="1"/>
    <col min="3336" max="3337" width="17.140625" style="671" customWidth="1"/>
    <col min="3338" max="3338" width="14.140625" style="671" customWidth="1"/>
    <col min="3339" max="3584" width="9.140625" style="671"/>
    <col min="3585" max="3585" width="18" style="671" customWidth="1"/>
    <col min="3586" max="3587" width="14.28515625" style="671" customWidth="1"/>
    <col min="3588" max="3588" width="2.7109375" style="671" customWidth="1"/>
    <col min="3589" max="3590" width="17.7109375" style="671" customWidth="1"/>
    <col min="3591" max="3591" width="2.7109375" style="671" customWidth="1"/>
    <col min="3592" max="3593" width="17.140625" style="671" customWidth="1"/>
    <col min="3594" max="3594" width="14.140625" style="671" customWidth="1"/>
    <col min="3595" max="3840" width="9.140625" style="671"/>
    <col min="3841" max="3841" width="18" style="671" customWidth="1"/>
    <col min="3842" max="3843" width="14.28515625" style="671" customWidth="1"/>
    <col min="3844" max="3844" width="2.7109375" style="671" customWidth="1"/>
    <col min="3845" max="3846" width="17.7109375" style="671" customWidth="1"/>
    <col min="3847" max="3847" width="2.7109375" style="671" customWidth="1"/>
    <col min="3848" max="3849" width="17.140625" style="671" customWidth="1"/>
    <col min="3850" max="3850" width="14.140625" style="671" customWidth="1"/>
    <col min="3851" max="4096" width="9.140625" style="671"/>
    <col min="4097" max="4097" width="18" style="671" customWidth="1"/>
    <col min="4098" max="4099" width="14.28515625" style="671" customWidth="1"/>
    <col min="4100" max="4100" width="2.7109375" style="671" customWidth="1"/>
    <col min="4101" max="4102" width="17.7109375" style="671" customWidth="1"/>
    <col min="4103" max="4103" width="2.7109375" style="671" customWidth="1"/>
    <col min="4104" max="4105" width="17.140625" style="671" customWidth="1"/>
    <col min="4106" max="4106" width="14.140625" style="671" customWidth="1"/>
    <col min="4107" max="4352" width="9.140625" style="671"/>
    <col min="4353" max="4353" width="18" style="671" customWidth="1"/>
    <col min="4354" max="4355" width="14.28515625" style="671" customWidth="1"/>
    <col min="4356" max="4356" width="2.7109375" style="671" customWidth="1"/>
    <col min="4357" max="4358" width="17.7109375" style="671" customWidth="1"/>
    <col min="4359" max="4359" width="2.7109375" style="671" customWidth="1"/>
    <col min="4360" max="4361" width="17.140625" style="671" customWidth="1"/>
    <col min="4362" max="4362" width="14.140625" style="671" customWidth="1"/>
    <col min="4363" max="4608" width="9.140625" style="671"/>
    <col min="4609" max="4609" width="18" style="671" customWidth="1"/>
    <col min="4610" max="4611" width="14.28515625" style="671" customWidth="1"/>
    <col min="4612" max="4612" width="2.7109375" style="671" customWidth="1"/>
    <col min="4613" max="4614" width="17.7109375" style="671" customWidth="1"/>
    <col min="4615" max="4615" width="2.7109375" style="671" customWidth="1"/>
    <col min="4616" max="4617" width="17.140625" style="671" customWidth="1"/>
    <col min="4618" max="4618" width="14.140625" style="671" customWidth="1"/>
    <col min="4619" max="4864" width="9.140625" style="671"/>
    <col min="4865" max="4865" width="18" style="671" customWidth="1"/>
    <col min="4866" max="4867" width="14.28515625" style="671" customWidth="1"/>
    <col min="4868" max="4868" width="2.7109375" style="671" customWidth="1"/>
    <col min="4869" max="4870" width="17.7109375" style="671" customWidth="1"/>
    <col min="4871" max="4871" width="2.7109375" style="671" customWidth="1"/>
    <col min="4872" max="4873" width="17.140625" style="671" customWidth="1"/>
    <col min="4874" max="4874" width="14.140625" style="671" customWidth="1"/>
    <col min="4875" max="5120" width="9.140625" style="671"/>
    <col min="5121" max="5121" width="18" style="671" customWidth="1"/>
    <col min="5122" max="5123" width="14.28515625" style="671" customWidth="1"/>
    <col min="5124" max="5124" width="2.7109375" style="671" customWidth="1"/>
    <col min="5125" max="5126" width="17.7109375" style="671" customWidth="1"/>
    <col min="5127" max="5127" width="2.7109375" style="671" customWidth="1"/>
    <col min="5128" max="5129" width="17.140625" style="671" customWidth="1"/>
    <col min="5130" max="5130" width="14.140625" style="671" customWidth="1"/>
    <col min="5131" max="5376" width="9.140625" style="671"/>
    <col min="5377" max="5377" width="18" style="671" customWidth="1"/>
    <col min="5378" max="5379" width="14.28515625" style="671" customWidth="1"/>
    <col min="5380" max="5380" width="2.7109375" style="671" customWidth="1"/>
    <col min="5381" max="5382" width="17.7109375" style="671" customWidth="1"/>
    <col min="5383" max="5383" width="2.7109375" style="671" customWidth="1"/>
    <col min="5384" max="5385" width="17.140625" style="671" customWidth="1"/>
    <col min="5386" max="5386" width="14.140625" style="671" customWidth="1"/>
    <col min="5387" max="5632" width="9.140625" style="671"/>
    <col min="5633" max="5633" width="18" style="671" customWidth="1"/>
    <col min="5634" max="5635" width="14.28515625" style="671" customWidth="1"/>
    <col min="5636" max="5636" width="2.7109375" style="671" customWidth="1"/>
    <col min="5637" max="5638" width="17.7109375" style="671" customWidth="1"/>
    <col min="5639" max="5639" width="2.7109375" style="671" customWidth="1"/>
    <col min="5640" max="5641" width="17.140625" style="671" customWidth="1"/>
    <col min="5642" max="5642" width="14.140625" style="671" customWidth="1"/>
    <col min="5643" max="5888" width="9.140625" style="671"/>
    <col min="5889" max="5889" width="18" style="671" customWidth="1"/>
    <col min="5890" max="5891" width="14.28515625" style="671" customWidth="1"/>
    <col min="5892" max="5892" width="2.7109375" style="671" customWidth="1"/>
    <col min="5893" max="5894" width="17.7109375" style="671" customWidth="1"/>
    <col min="5895" max="5895" width="2.7109375" style="671" customWidth="1"/>
    <col min="5896" max="5897" width="17.140625" style="671" customWidth="1"/>
    <col min="5898" max="5898" width="14.140625" style="671" customWidth="1"/>
    <col min="5899" max="6144" width="9.140625" style="671"/>
    <col min="6145" max="6145" width="18" style="671" customWidth="1"/>
    <col min="6146" max="6147" width="14.28515625" style="671" customWidth="1"/>
    <col min="6148" max="6148" width="2.7109375" style="671" customWidth="1"/>
    <col min="6149" max="6150" width="17.7109375" style="671" customWidth="1"/>
    <col min="6151" max="6151" width="2.7109375" style="671" customWidth="1"/>
    <col min="6152" max="6153" width="17.140625" style="671" customWidth="1"/>
    <col min="6154" max="6154" width="14.140625" style="671" customWidth="1"/>
    <col min="6155" max="6400" width="9.140625" style="671"/>
    <col min="6401" max="6401" width="18" style="671" customWidth="1"/>
    <col min="6402" max="6403" width="14.28515625" style="671" customWidth="1"/>
    <col min="6404" max="6404" width="2.7109375" style="671" customWidth="1"/>
    <col min="6405" max="6406" width="17.7109375" style="671" customWidth="1"/>
    <col min="6407" max="6407" width="2.7109375" style="671" customWidth="1"/>
    <col min="6408" max="6409" width="17.140625" style="671" customWidth="1"/>
    <col min="6410" max="6410" width="14.140625" style="671" customWidth="1"/>
    <col min="6411" max="6656" width="9.140625" style="671"/>
    <col min="6657" max="6657" width="18" style="671" customWidth="1"/>
    <col min="6658" max="6659" width="14.28515625" style="671" customWidth="1"/>
    <col min="6660" max="6660" width="2.7109375" style="671" customWidth="1"/>
    <col min="6661" max="6662" width="17.7109375" style="671" customWidth="1"/>
    <col min="6663" max="6663" width="2.7109375" style="671" customWidth="1"/>
    <col min="6664" max="6665" width="17.140625" style="671" customWidth="1"/>
    <col min="6666" max="6666" width="14.140625" style="671" customWidth="1"/>
    <col min="6667" max="6912" width="9.140625" style="671"/>
    <col min="6913" max="6913" width="18" style="671" customWidth="1"/>
    <col min="6914" max="6915" width="14.28515625" style="671" customWidth="1"/>
    <col min="6916" max="6916" width="2.7109375" style="671" customWidth="1"/>
    <col min="6917" max="6918" width="17.7109375" style="671" customWidth="1"/>
    <col min="6919" max="6919" width="2.7109375" style="671" customWidth="1"/>
    <col min="6920" max="6921" width="17.140625" style="671" customWidth="1"/>
    <col min="6922" max="6922" width="14.140625" style="671" customWidth="1"/>
    <col min="6923" max="7168" width="9.140625" style="671"/>
    <col min="7169" max="7169" width="18" style="671" customWidth="1"/>
    <col min="7170" max="7171" width="14.28515625" style="671" customWidth="1"/>
    <col min="7172" max="7172" width="2.7109375" style="671" customWidth="1"/>
    <col min="7173" max="7174" width="17.7109375" style="671" customWidth="1"/>
    <col min="7175" max="7175" width="2.7109375" style="671" customWidth="1"/>
    <col min="7176" max="7177" width="17.140625" style="671" customWidth="1"/>
    <col min="7178" max="7178" width="14.140625" style="671" customWidth="1"/>
    <col min="7179" max="7424" width="9.140625" style="671"/>
    <col min="7425" max="7425" width="18" style="671" customWidth="1"/>
    <col min="7426" max="7427" width="14.28515625" style="671" customWidth="1"/>
    <col min="7428" max="7428" width="2.7109375" style="671" customWidth="1"/>
    <col min="7429" max="7430" width="17.7109375" style="671" customWidth="1"/>
    <col min="7431" max="7431" width="2.7109375" style="671" customWidth="1"/>
    <col min="7432" max="7433" width="17.140625" style="671" customWidth="1"/>
    <col min="7434" max="7434" width="14.140625" style="671" customWidth="1"/>
    <col min="7435" max="7680" width="9.140625" style="671"/>
    <col min="7681" max="7681" width="18" style="671" customWidth="1"/>
    <col min="7682" max="7683" width="14.28515625" style="671" customWidth="1"/>
    <col min="7684" max="7684" width="2.7109375" style="671" customWidth="1"/>
    <col min="7685" max="7686" width="17.7109375" style="671" customWidth="1"/>
    <col min="7687" max="7687" width="2.7109375" style="671" customWidth="1"/>
    <col min="7688" max="7689" width="17.140625" style="671" customWidth="1"/>
    <col min="7690" max="7690" width="14.140625" style="671" customWidth="1"/>
    <col min="7691" max="7936" width="9.140625" style="671"/>
    <col min="7937" max="7937" width="18" style="671" customWidth="1"/>
    <col min="7938" max="7939" width="14.28515625" style="671" customWidth="1"/>
    <col min="7940" max="7940" width="2.7109375" style="671" customWidth="1"/>
    <col min="7941" max="7942" width="17.7109375" style="671" customWidth="1"/>
    <col min="7943" max="7943" width="2.7109375" style="671" customWidth="1"/>
    <col min="7944" max="7945" width="17.140625" style="671" customWidth="1"/>
    <col min="7946" max="7946" width="14.140625" style="671" customWidth="1"/>
    <col min="7947" max="8192" width="9.140625" style="671"/>
    <col min="8193" max="8193" width="18" style="671" customWidth="1"/>
    <col min="8194" max="8195" width="14.28515625" style="671" customWidth="1"/>
    <col min="8196" max="8196" width="2.7109375" style="671" customWidth="1"/>
    <col min="8197" max="8198" width="17.7109375" style="671" customWidth="1"/>
    <col min="8199" max="8199" width="2.7109375" style="671" customWidth="1"/>
    <col min="8200" max="8201" width="17.140625" style="671" customWidth="1"/>
    <col min="8202" max="8202" width="14.140625" style="671" customWidth="1"/>
    <col min="8203" max="8448" width="9.140625" style="671"/>
    <col min="8449" max="8449" width="18" style="671" customWidth="1"/>
    <col min="8450" max="8451" width="14.28515625" style="671" customWidth="1"/>
    <col min="8452" max="8452" width="2.7109375" style="671" customWidth="1"/>
    <col min="8453" max="8454" width="17.7109375" style="671" customWidth="1"/>
    <col min="8455" max="8455" width="2.7109375" style="671" customWidth="1"/>
    <col min="8456" max="8457" width="17.140625" style="671" customWidth="1"/>
    <col min="8458" max="8458" width="14.140625" style="671" customWidth="1"/>
    <col min="8459" max="8704" width="9.140625" style="671"/>
    <col min="8705" max="8705" width="18" style="671" customWidth="1"/>
    <col min="8706" max="8707" width="14.28515625" style="671" customWidth="1"/>
    <col min="8708" max="8708" width="2.7109375" style="671" customWidth="1"/>
    <col min="8709" max="8710" width="17.7109375" style="671" customWidth="1"/>
    <col min="8711" max="8711" width="2.7109375" style="671" customWidth="1"/>
    <col min="8712" max="8713" width="17.140625" style="671" customWidth="1"/>
    <col min="8714" max="8714" width="14.140625" style="671" customWidth="1"/>
    <col min="8715" max="8960" width="9.140625" style="671"/>
    <col min="8961" max="8961" width="18" style="671" customWidth="1"/>
    <col min="8962" max="8963" width="14.28515625" style="671" customWidth="1"/>
    <col min="8964" max="8964" width="2.7109375" style="671" customWidth="1"/>
    <col min="8965" max="8966" width="17.7109375" style="671" customWidth="1"/>
    <col min="8967" max="8967" width="2.7109375" style="671" customWidth="1"/>
    <col min="8968" max="8969" width="17.140625" style="671" customWidth="1"/>
    <col min="8970" max="8970" width="14.140625" style="671" customWidth="1"/>
    <col min="8971" max="9216" width="9.140625" style="671"/>
    <col min="9217" max="9217" width="18" style="671" customWidth="1"/>
    <col min="9218" max="9219" width="14.28515625" style="671" customWidth="1"/>
    <col min="9220" max="9220" width="2.7109375" style="671" customWidth="1"/>
    <col min="9221" max="9222" width="17.7109375" style="671" customWidth="1"/>
    <col min="9223" max="9223" width="2.7109375" style="671" customWidth="1"/>
    <col min="9224" max="9225" width="17.140625" style="671" customWidth="1"/>
    <col min="9226" max="9226" width="14.140625" style="671" customWidth="1"/>
    <col min="9227" max="9472" width="9.140625" style="671"/>
    <col min="9473" max="9473" width="18" style="671" customWidth="1"/>
    <col min="9474" max="9475" width="14.28515625" style="671" customWidth="1"/>
    <col min="9476" max="9476" width="2.7109375" style="671" customWidth="1"/>
    <col min="9477" max="9478" width="17.7109375" style="671" customWidth="1"/>
    <col min="9479" max="9479" width="2.7109375" style="671" customWidth="1"/>
    <col min="9480" max="9481" width="17.140625" style="671" customWidth="1"/>
    <col min="9482" max="9482" width="14.140625" style="671" customWidth="1"/>
    <col min="9483" max="9728" width="9.140625" style="671"/>
    <col min="9729" max="9729" width="18" style="671" customWidth="1"/>
    <col min="9730" max="9731" width="14.28515625" style="671" customWidth="1"/>
    <col min="9732" max="9732" width="2.7109375" style="671" customWidth="1"/>
    <col min="9733" max="9734" width="17.7109375" style="671" customWidth="1"/>
    <col min="9735" max="9735" width="2.7109375" style="671" customWidth="1"/>
    <col min="9736" max="9737" width="17.140625" style="671" customWidth="1"/>
    <col min="9738" max="9738" width="14.140625" style="671" customWidth="1"/>
    <col min="9739" max="9984" width="9.140625" style="671"/>
    <col min="9985" max="9985" width="18" style="671" customWidth="1"/>
    <col min="9986" max="9987" width="14.28515625" style="671" customWidth="1"/>
    <col min="9988" max="9988" width="2.7109375" style="671" customWidth="1"/>
    <col min="9989" max="9990" width="17.7109375" style="671" customWidth="1"/>
    <col min="9991" max="9991" width="2.7109375" style="671" customWidth="1"/>
    <col min="9992" max="9993" width="17.140625" style="671" customWidth="1"/>
    <col min="9994" max="9994" width="14.140625" style="671" customWidth="1"/>
    <col min="9995" max="10240" width="9.140625" style="671"/>
    <col min="10241" max="10241" width="18" style="671" customWidth="1"/>
    <col min="10242" max="10243" width="14.28515625" style="671" customWidth="1"/>
    <col min="10244" max="10244" width="2.7109375" style="671" customWidth="1"/>
    <col min="10245" max="10246" width="17.7109375" style="671" customWidth="1"/>
    <col min="10247" max="10247" width="2.7109375" style="671" customWidth="1"/>
    <col min="10248" max="10249" width="17.140625" style="671" customWidth="1"/>
    <col min="10250" max="10250" width="14.140625" style="671" customWidth="1"/>
    <col min="10251" max="10496" width="9.140625" style="671"/>
    <col min="10497" max="10497" width="18" style="671" customWidth="1"/>
    <col min="10498" max="10499" width="14.28515625" style="671" customWidth="1"/>
    <col min="10500" max="10500" width="2.7109375" style="671" customWidth="1"/>
    <col min="10501" max="10502" width="17.7109375" style="671" customWidth="1"/>
    <col min="10503" max="10503" width="2.7109375" style="671" customWidth="1"/>
    <col min="10504" max="10505" width="17.140625" style="671" customWidth="1"/>
    <col min="10506" max="10506" width="14.140625" style="671" customWidth="1"/>
    <col min="10507" max="10752" width="9.140625" style="671"/>
    <col min="10753" max="10753" width="18" style="671" customWidth="1"/>
    <col min="10754" max="10755" width="14.28515625" style="671" customWidth="1"/>
    <col min="10756" max="10756" width="2.7109375" style="671" customWidth="1"/>
    <col min="10757" max="10758" width="17.7109375" style="671" customWidth="1"/>
    <col min="10759" max="10759" width="2.7109375" style="671" customWidth="1"/>
    <col min="10760" max="10761" width="17.140625" style="671" customWidth="1"/>
    <col min="10762" max="10762" width="14.140625" style="671" customWidth="1"/>
    <col min="10763" max="11008" width="9.140625" style="671"/>
    <col min="11009" max="11009" width="18" style="671" customWidth="1"/>
    <col min="11010" max="11011" width="14.28515625" style="671" customWidth="1"/>
    <col min="11012" max="11012" width="2.7109375" style="671" customWidth="1"/>
    <col min="11013" max="11014" width="17.7109375" style="671" customWidth="1"/>
    <col min="11015" max="11015" width="2.7109375" style="671" customWidth="1"/>
    <col min="11016" max="11017" width="17.140625" style="671" customWidth="1"/>
    <col min="11018" max="11018" width="14.140625" style="671" customWidth="1"/>
    <col min="11019" max="11264" width="9.140625" style="671"/>
    <col min="11265" max="11265" width="18" style="671" customWidth="1"/>
    <col min="11266" max="11267" width="14.28515625" style="671" customWidth="1"/>
    <col min="11268" max="11268" width="2.7109375" style="671" customWidth="1"/>
    <col min="11269" max="11270" width="17.7109375" style="671" customWidth="1"/>
    <col min="11271" max="11271" width="2.7109375" style="671" customWidth="1"/>
    <col min="11272" max="11273" width="17.140625" style="671" customWidth="1"/>
    <col min="11274" max="11274" width="14.140625" style="671" customWidth="1"/>
    <col min="11275" max="11520" width="9.140625" style="671"/>
    <col min="11521" max="11521" width="18" style="671" customWidth="1"/>
    <col min="11522" max="11523" width="14.28515625" style="671" customWidth="1"/>
    <col min="11524" max="11524" width="2.7109375" style="671" customWidth="1"/>
    <col min="11525" max="11526" width="17.7109375" style="671" customWidth="1"/>
    <col min="11527" max="11527" width="2.7109375" style="671" customWidth="1"/>
    <col min="11528" max="11529" width="17.140625" style="671" customWidth="1"/>
    <col min="11530" max="11530" width="14.140625" style="671" customWidth="1"/>
    <col min="11531" max="11776" width="9.140625" style="671"/>
    <col min="11777" max="11777" width="18" style="671" customWidth="1"/>
    <col min="11778" max="11779" width="14.28515625" style="671" customWidth="1"/>
    <col min="11780" max="11780" width="2.7109375" style="671" customWidth="1"/>
    <col min="11781" max="11782" width="17.7109375" style="671" customWidth="1"/>
    <col min="11783" max="11783" width="2.7109375" style="671" customWidth="1"/>
    <col min="11784" max="11785" width="17.140625" style="671" customWidth="1"/>
    <col min="11786" max="11786" width="14.140625" style="671" customWidth="1"/>
    <col min="11787" max="12032" width="9.140625" style="671"/>
    <col min="12033" max="12033" width="18" style="671" customWidth="1"/>
    <col min="12034" max="12035" width="14.28515625" style="671" customWidth="1"/>
    <col min="12036" max="12036" width="2.7109375" style="671" customWidth="1"/>
    <col min="12037" max="12038" width="17.7109375" style="671" customWidth="1"/>
    <col min="12039" max="12039" width="2.7109375" style="671" customWidth="1"/>
    <col min="12040" max="12041" width="17.140625" style="671" customWidth="1"/>
    <col min="12042" max="12042" width="14.140625" style="671" customWidth="1"/>
    <col min="12043" max="12288" width="9.140625" style="671"/>
    <col min="12289" max="12289" width="18" style="671" customWidth="1"/>
    <col min="12290" max="12291" width="14.28515625" style="671" customWidth="1"/>
    <col min="12292" max="12292" width="2.7109375" style="671" customWidth="1"/>
    <col min="12293" max="12294" width="17.7109375" style="671" customWidth="1"/>
    <col min="12295" max="12295" width="2.7109375" style="671" customWidth="1"/>
    <col min="12296" max="12297" width="17.140625" style="671" customWidth="1"/>
    <col min="12298" max="12298" width="14.140625" style="671" customWidth="1"/>
    <col min="12299" max="12544" width="9.140625" style="671"/>
    <col min="12545" max="12545" width="18" style="671" customWidth="1"/>
    <col min="12546" max="12547" width="14.28515625" style="671" customWidth="1"/>
    <col min="12548" max="12548" width="2.7109375" style="671" customWidth="1"/>
    <col min="12549" max="12550" width="17.7109375" style="671" customWidth="1"/>
    <col min="12551" max="12551" width="2.7109375" style="671" customWidth="1"/>
    <col min="12552" max="12553" width="17.140625" style="671" customWidth="1"/>
    <col min="12554" max="12554" width="14.140625" style="671" customWidth="1"/>
    <col min="12555" max="12800" width="9.140625" style="671"/>
    <col min="12801" max="12801" width="18" style="671" customWidth="1"/>
    <col min="12802" max="12803" width="14.28515625" style="671" customWidth="1"/>
    <col min="12804" max="12804" width="2.7109375" style="671" customWidth="1"/>
    <col min="12805" max="12806" width="17.7109375" style="671" customWidth="1"/>
    <col min="12807" max="12807" width="2.7109375" style="671" customWidth="1"/>
    <col min="12808" max="12809" width="17.140625" style="671" customWidth="1"/>
    <col min="12810" max="12810" width="14.140625" style="671" customWidth="1"/>
    <col min="12811" max="13056" width="9.140625" style="671"/>
    <col min="13057" max="13057" width="18" style="671" customWidth="1"/>
    <col min="13058" max="13059" width="14.28515625" style="671" customWidth="1"/>
    <col min="13060" max="13060" width="2.7109375" style="671" customWidth="1"/>
    <col min="13061" max="13062" width="17.7109375" style="671" customWidth="1"/>
    <col min="13063" max="13063" width="2.7109375" style="671" customWidth="1"/>
    <col min="13064" max="13065" width="17.140625" style="671" customWidth="1"/>
    <col min="13066" max="13066" width="14.140625" style="671" customWidth="1"/>
    <col min="13067" max="13312" width="9.140625" style="671"/>
    <col min="13313" max="13313" width="18" style="671" customWidth="1"/>
    <col min="13314" max="13315" width="14.28515625" style="671" customWidth="1"/>
    <col min="13316" max="13316" width="2.7109375" style="671" customWidth="1"/>
    <col min="13317" max="13318" width="17.7109375" style="671" customWidth="1"/>
    <col min="13319" max="13319" width="2.7109375" style="671" customWidth="1"/>
    <col min="13320" max="13321" width="17.140625" style="671" customWidth="1"/>
    <col min="13322" max="13322" width="14.140625" style="671" customWidth="1"/>
    <col min="13323" max="13568" width="9.140625" style="671"/>
    <col min="13569" max="13569" width="18" style="671" customWidth="1"/>
    <col min="13570" max="13571" width="14.28515625" style="671" customWidth="1"/>
    <col min="13572" max="13572" width="2.7109375" style="671" customWidth="1"/>
    <col min="13573" max="13574" width="17.7109375" style="671" customWidth="1"/>
    <col min="13575" max="13575" width="2.7109375" style="671" customWidth="1"/>
    <col min="13576" max="13577" width="17.140625" style="671" customWidth="1"/>
    <col min="13578" max="13578" width="14.140625" style="671" customWidth="1"/>
    <col min="13579" max="13824" width="9.140625" style="671"/>
    <col min="13825" max="13825" width="18" style="671" customWidth="1"/>
    <col min="13826" max="13827" width="14.28515625" style="671" customWidth="1"/>
    <col min="13828" max="13828" width="2.7109375" style="671" customWidth="1"/>
    <col min="13829" max="13830" width="17.7109375" style="671" customWidth="1"/>
    <col min="13831" max="13831" width="2.7109375" style="671" customWidth="1"/>
    <col min="13832" max="13833" width="17.140625" style="671" customWidth="1"/>
    <col min="13834" max="13834" width="14.140625" style="671" customWidth="1"/>
    <col min="13835" max="14080" width="9.140625" style="671"/>
    <col min="14081" max="14081" width="18" style="671" customWidth="1"/>
    <col min="14082" max="14083" width="14.28515625" style="671" customWidth="1"/>
    <col min="14084" max="14084" width="2.7109375" style="671" customWidth="1"/>
    <col min="14085" max="14086" width="17.7109375" style="671" customWidth="1"/>
    <col min="14087" max="14087" width="2.7109375" style="671" customWidth="1"/>
    <col min="14088" max="14089" width="17.140625" style="671" customWidth="1"/>
    <col min="14090" max="14090" width="14.140625" style="671" customWidth="1"/>
    <col min="14091" max="14336" width="9.140625" style="671"/>
    <col min="14337" max="14337" width="18" style="671" customWidth="1"/>
    <col min="14338" max="14339" width="14.28515625" style="671" customWidth="1"/>
    <col min="14340" max="14340" width="2.7109375" style="671" customWidth="1"/>
    <col min="14341" max="14342" width="17.7109375" style="671" customWidth="1"/>
    <col min="14343" max="14343" width="2.7109375" style="671" customWidth="1"/>
    <col min="14344" max="14345" width="17.140625" style="671" customWidth="1"/>
    <col min="14346" max="14346" width="14.140625" style="671" customWidth="1"/>
    <col min="14347" max="14592" width="9.140625" style="671"/>
    <col min="14593" max="14593" width="18" style="671" customWidth="1"/>
    <col min="14594" max="14595" width="14.28515625" style="671" customWidth="1"/>
    <col min="14596" max="14596" width="2.7109375" style="671" customWidth="1"/>
    <col min="14597" max="14598" width="17.7109375" style="671" customWidth="1"/>
    <col min="14599" max="14599" width="2.7109375" style="671" customWidth="1"/>
    <col min="14600" max="14601" width="17.140625" style="671" customWidth="1"/>
    <col min="14602" max="14602" width="14.140625" style="671" customWidth="1"/>
    <col min="14603" max="14848" width="9.140625" style="671"/>
    <col min="14849" max="14849" width="18" style="671" customWidth="1"/>
    <col min="14850" max="14851" width="14.28515625" style="671" customWidth="1"/>
    <col min="14852" max="14852" width="2.7109375" style="671" customWidth="1"/>
    <col min="14853" max="14854" width="17.7109375" style="671" customWidth="1"/>
    <col min="14855" max="14855" width="2.7109375" style="671" customWidth="1"/>
    <col min="14856" max="14857" width="17.140625" style="671" customWidth="1"/>
    <col min="14858" max="14858" width="14.140625" style="671" customWidth="1"/>
    <col min="14859" max="15104" width="9.140625" style="671"/>
    <col min="15105" max="15105" width="18" style="671" customWidth="1"/>
    <col min="15106" max="15107" width="14.28515625" style="671" customWidth="1"/>
    <col min="15108" max="15108" width="2.7109375" style="671" customWidth="1"/>
    <col min="15109" max="15110" width="17.7109375" style="671" customWidth="1"/>
    <col min="15111" max="15111" width="2.7109375" style="671" customWidth="1"/>
    <col min="15112" max="15113" width="17.140625" style="671" customWidth="1"/>
    <col min="15114" max="15114" width="14.140625" style="671" customWidth="1"/>
    <col min="15115" max="15360" width="9.140625" style="671"/>
    <col min="15361" max="15361" width="18" style="671" customWidth="1"/>
    <col min="15362" max="15363" width="14.28515625" style="671" customWidth="1"/>
    <col min="15364" max="15364" width="2.7109375" style="671" customWidth="1"/>
    <col min="15365" max="15366" width="17.7109375" style="671" customWidth="1"/>
    <col min="15367" max="15367" width="2.7109375" style="671" customWidth="1"/>
    <col min="15368" max="15369" width="17.140625" style="671" customWidth="1"/>
    <col min="15370" max="15370" width="14.140625" style="671" customWidth="1"/>
    <col min="15371" max="15616" width="9.140625" style="671"/>
    <col min="15617" max="15617" width="18" style="671" customWidth="1"/>
    <col min="15618" max="15619" width="14.28515625" style="671" customWidth="1"/>
    <col min="15620" max="15620" width="2.7109375" style="671" customWidth="1"/>
    <col min="15621" max="15622" width="17.7109375" style="671" customWidth="1"/>
    <col min="15623" max="15623" width="2.7109375" style="671" customWidth="1"/>
    <col min="15624" max="15625" width="17.140625" style="671" customWidth="1"/>
    <col min="15626" max="15626" width="14.140625" style="671" customWidth="1"/>
    <col min="15627" max="15872" width="9.140625" style="671"/>
    <col min="15873" max="15873" width="18" style="671" customWidth="1"/>
    <col min="15874" max="15875" width="14.28515625" style="671" customWidth="1"/>
    <col min="15876" max="15876" width="2.7109375" style="671" customWidth="1"/>
    <col min="15877" max="15878" width="17.7109375" style="671" customWidth="1"/>
    <col min="15879" max="15879" width="2.7109375" style="671" customWidth="1"/>
    <col min="15880" max="15881" width="17.140625" style="671" customWidth="1"/>
    <col min="15882" max="15882" width="14.140625" style="671" customWidth="1"/>
    <col min="15883" max="16128" width="9.140625" style="671"/>
    <col min="16129" max="16129" width="18" style="671" customWidth="1"/>
    <col min="16130" max="16131" width="14.28515625" style="671" customWidth="1"/>
    <col min="16132" max="16132" width="2.7109375" style="671" customWidth="1"/>
    <col min="16133" max="16134" width="17.7109375" style="671" customWidth="1"/>
    <col min="16135" max="16135" width="2.7109375" style="671" customWidth="1"/>
    <col min="16136" max="16137" width="17.140625" style="671" customWidth="1"/>
    <col min="16138" max="16138" width="14.140625" style="671" customWidth="1"/>
    <col min="16139" max="16384" width="9.140625" style="671"/>
  </cols>
  <sheetData>
    <row r="1" spans="1:11">
      <c r="A1" s="670"/>
      <c r="B1" s="670" t="s">
        <v>131</v>
      </c>
      <c r="F1" s="673"/>
      <c r="I1" s="675"/>
      <c r="J1" s="676"/>
    </row>
    <row r="2" spans="1:11">
      <c r="A2" s="670"/>
      <c r="B2" s="670" t="s">
        <v>508</v>
      </c>
      <c r="F2" s="673"/>
      <c r="I2" s="675"/>
      <c r="J2" s="675"/>
    </row>
    <row r="3" spans="1:11">
      <c r="A3" s="670"/>
      <c r="B3" s="670" t="s">
        <v>532</v>
      </c>
      <c r="F3" s="673"/>
      <c r="I3" s="675"/>
      <c r="J3" s="675"/>
    </row>
    <row r="4" spans="1:11">
      <c r="B4" s="670" t="s">
        <v>1062</v>
      </c>
      <c r="F4" s="677" t="s">
        <v>249</v>
      </c>
      <c r="I4" s="678" t="s">
        <v>405</v>
      </c>
      <c r="K4" s="672"/>
    </row>
    <row r="5" spans="1:11">
      <c r="A5" s="81"/>
      <c r="B5" s="81"/>
      <c r="C5" s="81"/>
      <c r="D5" s="679" t="s">
        <v>251</v>
      </c>
      <c r="E5" s="680" t="s">
        <v>252</v>
      </c>
      <c r="F5" s="681" t="s">
        <v>253</v>
      </c>
      <c r="G5" s="682" t="s">
        <v>254</v>
      </c>
      <c r="H5" s="683" t="s">
        <v>255</v>
      </c>
      <c r="I5" s="684" t="s">
        <v>256</v>
      </c>
      <c r="J5" s="671" t="s">
        <v>257</v>
      </c>
      <c r="K5" s="81"/>
    </row>
    <row r="6" spans="1:11">
      <c r="A6" s="81"/>
      <c r="B6" s="685" t="s">
        <v>359</v>
      </c>
      <c r="C6" s="686"/>
      <c r="E6" s="165"/>
      <c r="H6" s="687"/>
      <c r="I6" s="675"/>
    </row>
    <row r="7" spans="1:11">
      <c r="A7" s="81"/>
      <c r="B7" s="685"/>
      <c r="C7" s="686" t="s">
        <v>519</v>
      </c>
      <c r="D7" s="671">
        <v>500</v>
      </c>
      <c r="E7" s="165" t="s">
        <v>660</v>
      </c>
      <c r="F7" s="675">
        <v>0</v>
      </c>
      <c r="G7" s="672" t="s">
        <v>379</v>
      </c>
      <c r="H7" s="687">
        <f>'WCA Allocation Factors'!E17</f>
        <v>0</v>
      </c>
      <c r="I7" s="226">
        <f>F7*H7</f>
        <v>0</v>
      </c>
    </row>
    <row r="8" spans="1:11">
      <c r="A8" s="81"/>
      <c r="B8" s="685"/>
      <c r="C8" s="686" t="s">
        <v>519</v>
      </c>
      <c r="D8" s="671">
        <v>500</v>
      </c>
      <c r="E8" s="165" t="s">
        <v>660</v>
      </c>
      <c r="F8" s="675">
        <v>0</v>
      </c>
      <c r="G8" s="672" t="s">
        <v>365</v>
      </c>
      <c r="H8" s="687">
        <f>'WCA Allocation Factors'!E16</f>
        <v>0.22474202685414957</v>
      </c>
      <c r="I8" s="226">
        <f t="shared" ref="I8:I51" si="0">F8*H8</f>
        <v>0</v>
      </c>
    </row>
    <row r="9" spans="1:11">
      <c r="A9" s="81"/>
      <c r="B9" s="685"/>
      <c r="C9" s="686" t="s">
        <v>519</v>
      </c>
      <c r="D9" s="671">
        <v>500</v>
      </c>
      <c r="E9" s="165" t="s">
        <v>660</v>
      </c>
      <c r="F9" s="675">
        <v>0</v>
      </c>
      <c r="G9" s="672" t="s">
        <v>398</v>
      </c>
      <c r="H9" s="687">
        <f>'WCA Allocation Factors'!E18</f>
        <v>0.21559502636118569</v>
      </c>
      <c r="I9" s="226">
        <f t="shared" si="0"/>
        <v>0</v>
      </c>
    </row>
    <row r="10" spans="1:11">
      <c r="A10" s="81"/>
      <c r="B10" s="685"/>
      <c r="C10" s="686" t="s">
        <v>519</v>
      </c>
      <c r="D10" s="671">
        <v>500</v>
      </c>
      <c r="E10" s="165" t="s">
        <v>660</v>
      </c>
      <c r="F10" s="675">
        <v>0</v>
      </c>
      <c r="G10" s="672" t="s">
        <v>267</v>
      </c>
      <c r="H10" s="687">
        <f>'WCA Allocation Factors'!E7</f>
        <v>8.1413745949899183E-2</v>
      </c>
      <c r="I10" s="226">
        <f t="shared" si="0"/>
        <v>0</v>
      </c>
    </row>
    <row r="11" spans="1:11">
      <c r="A11" s="81"/>
      <c r="B11" s="685"/>
      <c r="C11" s="686" t="s">
        <v>520</v>
      </c>
      <c r="D11" s="671">
        <v>501</v>
      </c>
      <c r="E11" s="165" t="s">
        <v>660</v>
      </c>
      <c r="F11" s="675">
        <v>0</v>
      </c>
      <c r="G11" s="672" t="s">
        <v>440</v>
      </c>
      <c r="H11" s="687">
        <f>'WCA Allocation Factors'!E11</f>
        <v>0</v>
      </c>
      <c r="I11" s="226">
        <f t="shared" si="0"/>
        <v>0</v>
      </c>
    </row>
    <row r="12" spans="1:11">
      <c r="A12" s="81"/>
      <c r="B12" s="685"/>
      <c r="C12" s="686" t="s">
        <v>520</v>
      </c>
      <c r="D12" s="671">
        <v>501</v>
      </c>
      <c r="E12" s="165" t="s">
        <v>660</v>
      </c>
      <c r="F12" s="675">
        <v>0</v>
      </c>
      <c r="G12" s="672" t="s">
        <v>379</v>
      </c>
      <c r="H12" s="687">
        <f>$H$7</f>
        <v>0</v>
      </c>
      <c r="I12" s="226">
        <f t="shared" si="0"/>
        <v>0</v>
      </c>
    </row>
    <row r="13" spans="1:11">
      <c r="A13" s="81"/>
      <c r="B13" s="685"/>
      <c r="C13" s="686" t="s">
        <v>520</v>
      </c>
      <c r="D13" s="671">
        <v>501</v>
      </c>
      <c r="E13" s="165" t="s">
        <v>660</v>
      </c>
      <c r="F13" s="675">
        <v>0</v>
      </c>
      <c r="G13" s="672" t="s">
        <v>399</v>
      </c>
      <c r="H13" s="687">
        <f>'WCA Allocation Factors'!E19</f>
        <v>0.21415849143671642</v>
      </c>
      <c r="I13" s="226">
        <f t="shared" si="0"/>
        <v>0</v>
      </c>
    </row>
    <row r="14" spans="1:11">
      <c r="A14" s="81"/>
      <c r="B14" s="685"/>
      <c r="C14" s="686" t="s">
        <v>520</v>
      </c>
      <c r="D14" s="671">
        <v>501</v>
      </c>
      <c r="E14" s="165" t="s">
        <v>660</v>
      </c>
      <c r="F14" s="675">
        <v>0</v>
      </c>
      <c r="G14" s="672" t="s">
        <v>269</v>
      </c>
      <c r="H14" s="687">
        <f>'WCA Allocation Factors'!E9</f>
        <v>7.6865230547261701E-2</v>
      </c>
      <c r="I14" s="226">
        <f t="shared" si="0"/>
        <v>0</v>
      </c>
    </row>
    <row r="15" spans="1:11">
      <c r="A15" s="81"/>
      <c r="B15" s="685"/>
      <c r="C15" s="686" t="s">
        <v>521</v>
      </c>
      <c r="D15" s="671">
        <v>512</v>
      </c>
      <c r="E15" s="165" t="s">
        <v>660</v>
      </c>
      <c r="F15" s="675">
        <v>0</v>
      </c>
      <c r="G15" s="672" t="s">
        <v>379</v>
      </c>
      <c r="H15" s="687">
        <f>$H$7</f>
        <v>0</v>
      </c>
      <c r="I15" s="226">
        <f t="shared" si="0"/>
        <v>0</v>
      </c>
    </row>
    <row r="16" spans="1:11">
      <c r="A16" s="81"/>
      <c r="B16" s="685"/>
      <c r="C16" s="686" t="s">
        <v>521</v>
      </c>
      <c r="D16" s="671">
        <v>512</v>
      </c>
      <c r="E16" s="165" t="s">
        <v>660</v>
      </c>
      <c r="F16" s="675">
        <v>0</v>
      </c>
      <c r="G16" s="672" t="s">
        <v>365</v>
      </c>
      <c r="H16" s="687">
        <f>$H$8</f>
        <v>0.22474202685414957</v>
      </c>
      <c r="I16" s="226">
        <f t="shared" si="0"/>
        <v>0</v>
      </c>
    </row>
    <row r="17" spans="1:9">
      <c r="A17" s="81"/>
      <c r="B17" s="685"/>
      <c r="C17" s="686" t="s">
        <v>521</v>
      </c>
      <c r="D17" s="671">
        <v>512</v>
      </c>
      <c r="E17" s="165" t="s">
        <v>660</v>
      </c>
      <c r="F17" s="675">
        <v>0</v>
      </c>
      <c r="G17" s="672" t="s">
        <v>398</v>
      </c>
      <c r="H17" s="687">
        <f>$H$9</f>
        <v>0.21559502636118569</v>
      </c>
      <c r="I17" s="226">
        <f t="shared" si="0"/>
        <v>0</v>
      </c>
    </row>
    <row r="18" spans="1:9">
      <c r="A18" s="81"/>
      <c r="B18" s="685"/>
      <c r="C18" s="686" t="s">
        <v>522</v>
      </c>
      <c r="D18" s="671">
        <v>535</v>
      </c>
      <c r="E18" s="165" t="s">
        <v>660</v>
      </c>
      <c r="F18" s="675">
        <v>0</v>
      </c>
      <c r="G18" s="672" t="s">
        <v>379</v>
      </c>
      <c r="H18" s="687">
        <f>'WCA Allocation Factors'!E17</f>
        <v>0</v>
      </c>
      <c r="I18" s="226">
        <f t="shared" si="0"/>
        <v>0</v>
      </c>
    </row>
    <row r="19" spans="1:9">
      <c r="A19" s="81"/>
      <c r="B19" s="685"/>
      <c r="C19" s="686" t="s">
        <v>522</v>
      </c>
      <c r="D19" s="671">
        <v>535</v>
      </c>
      <c r="E19" s="165" t="s">
        <v>660</v>
      </c>
      <c r="F19" s="675">
        <v>0</v>
      </c>
      <c r="G19" s="672" t="s">
        <v>365</v>
      </c>
      <c r="H19" s="687">
        <f>'WCA Allocation Factors'!E16</f>
        <v>0.22474202685414957</v>
      </c>
      <c r="I19" s="226">
        <f t="shared" si="0"/>
        <v>0</v>
      </c>
    </row>
    <row r="20" spans="1:9">
      <c r="A20" s="81"/>
      <c r="B20" s="685"/>
      <c r="C20" s="686" t="s">
        <v>523</v>
      </c>
      <c r="D20" s="671">
        <v>545</v>
      </c>
      <c r="E20" s="165" t="s">
        <v>660</v>
      </c>
      <c r="F20" s="675">
        <v>0</v>
      </c>
      <c r="G20" s="672" t="s">
        <v>379</v>
      </c>
      <c r="H20" s="687">
        <f>'WCA Allocation Factors'!E17</f>
        <v>0</v>
      </c>
      <c r="I20" s="226">
        <f t="shared" si="0"/>
        <v>0</v>
      </c>
    </row>
    <row r="21" spans="1:9">
      <c r="A21" s="81"/>
      <c r="B21" s="685"/>
      <c r="C21" s="686" t="s">
        <v>523</v>
      </c>
      <c r="D21" s="671">
        <v>545</v>
      </c>
      <c r="E21" s="165" t="s">
        <v>660</v>
      </c>
      <c r="F21" s="675">
        <v>0</v>
      </c>
      <c r="G21" s="672" t="s">
        <v>365</v>
      </c>
      <c r="H21" s="687">
        <f>'WCA Allocation Factors'!E16</f>
        <v>0.22474202685414957</v>
      </c>
      <c r="I21" s="226">
        <f t="shared" si="0"/>
        <v>0</v>
      </c>
    </row>
    <row r="22" spans="1:9">
      <c r="A22" s="81"/>
      <c r="B22" s="685"/>
      <c r="C22" s="686" t="s">
        <v>524</v>
      </c>
      <c r="D22" s="671">
        <v>548</v>
      </c>
      <c r="E22" s="165" t="s">
        <v>660</v>
      </c>
      <c r="F22" s="675">
        <v>0</v>
      </c>
      <c r="G22" s="672" t="s">
        <v>379</v>
      </c>
      <c r="H22" s="687">
        <f>$H$20</f>
        <v>0</v>
      </c>
      <c r="I22" s="226">
        <f t="shared" si="0"/>
        <v>0</v>
      </c>
    </row>
    <row r="23" spans="1:9">
      <c r="A23" s="81"/>
      <c r="B23" s="685"/>
      <c r="C23" s="686" t="s">
        <v>524</v>
      </c>
      <c r="D23" s="671">
        <v>548</v>
      </c>
      <c r="E23" s="165" t="s">
        <v>660</v>
      </c>
      <c r="F23" s="675">
        <v>0</v>
      </c>
      <c r="G23" s="672" t="s">
        <v>365</v>
      </c>
      <c r="H23" s="687">
        <f>$H$21</f>
        <v>0.22474202685414957</v>
      </c>
      <c r="I23" s="226">
        <f t="shared" si="0"/>
        <v>0</v>
      </c>
    </row>
    <row r="24" spans="1:9">
      <c r="A24" s="81"/>
      <c r="B24" s="685"/>
      <c r="C24" s="686" t="s">
        <v>524</v>
      </c>
      <c r="D24" s="671">
        <v>548</v>
      </c>
      <c r="E24" s="165" t="s">
        <v>660</v>
      </c>
      <c r="F24" s="675">
        <v>0</v>
      </c>
      <c r="G24" s="672" t="s">
        <v>267</v>
      </c>
      <c r="H24" s="687">
        <f>$H$10</f>
        <v>8.1413745949899183E-2</v>
      </c>
      <c r="I24" s="226">
        <f t="shared" si="0"/>
        <v>0</v>
      </c>
    </row>
    <row r="25" spans="1:9">
      <c r="A25" s="81"/>
      <c r="B25" s="685"/>
      <c r="C25" s="686" t="s">
        <v>525</v>
      </c>
      <c r="D25" s="671">
        <v>553</v>
      </c>
      <c r="E25" s="165" t="s">
        <v>660</v>
      </c>
      <c r="F25" s="675">
        <v>0</v>
      </c>
      <c r="G25" s="672" t="s">
        <v>379</v>
      </c>
      <c r="H25" s="687">
        <f>$H$20</f>
        <v>0</v>
      </c>
      <c r="I25" s="226">
        <f t="shared" si="0"/>
        <v>0</v>
      </c>
    </row>
    <row r="26" spans="1:9">
      <c r="A26" s="81"/>
      <c r="B26" s="685"/>
      <c r="C26" s="686" t="s">
        <v>525</v>
      </c>
      <c r="D26" s="671">
        <v>553</v>
      </c>
      <c r="E26" s="165" t="s">
        <v>660</v>
      </c>
      <c r="F26" s="675">
        <v>0</v>
      </c>
      <c r="G26" s="672" t="s">
        <v>365</v>
      </c>
      <c r="H26" s="687">
        <f>$H$21</f>
        <v>0.22474202685414957</v>
      </c>
      <c r="I26" s="226">
        <f t="shared" si="0"/>
        <v>0</v>
      </c>
    </row>
    <row r="27" spans="1:9">
      <c r="A27" s="81"/>
      <c r="B27" s="685"/>
      <c r="C27" s="686" t="s">
        <v>417</v>
      </c>
      <c r="D27" s="671">
        <v>557</v>
      </c>
      <c r="E27" s="165" t="s">
        <v>660</v>
      </c>
      <c r="F27" s="675">
        <v>0</v>
      </c>
      <c r="G27" s="672" t="s">
        <v>379</v>
      </c>
      <c r="H27" s="687">
        <f>$H$20</f>
        <v>0</v>
      </c>
      <c r="I27" s="226">
        <f t="shared" si="0"/>
        <v>0</v>
      </c>
    </row>
    <row r="28" spans="1:9">
      <c r="A28" s="81"/>
      <c r="B28" s="685"/>
      <c r="C28" s="686" t="s">
        <v>417</v>
      </c>
      <c r="D28" s="671">
        <v>557</v>
      </c>
      <c r="E28" s="165" t="s">
        <v>660</v>
      </c>
      <c r="F28" s="675">
        <v>0</v>
      </c>
      <c r="G28" s="672" t="s">
        <v>365</v>
      </c>
      <c r="H28" s="687">
        <f>$H$21</f>
        <v>0.22474202685414957</v>
      </c>
      <c r="I28" s="226">
        <f t="shared" si="0"/>
        <v>0</v>
      </c>
    </row>
    <row r="29" spans="1:9">
      <c r="A29" s="81"/>
      <c r="B29" s="685"/>
      <c r="C29" s="686" t="s">
        <v>417</v>
      </c>
      <c r="D29" s="671">
        <v>557</v>
      </c>
      <c r="E29" s="165" t="s">
        <v>660</v>
      </c>
      <c r="F29" s="675">
        <v>0</v>
      </c>
      <c r="G29" s="672" t="s">
        <v>398</v>
      </c>
      <c r="H29" s="687">
        <f>$H$17</f>
        <v>0.21559502636118569</v>
      </c>
      <c r="I29" s="226">
        <f t="shared" si="0"/>
        <v>0</v>
      </c>
    </row>
    <row r="30" spans="1:9">
      <c r="A30" s="81"/>
      <c r="B30" s="685"/>
      <c r="C30" s="686" t="s">
        <v>417</v>
      </c>
      <c r="D30" s="671">
        <v>557</v>
      </c>
      <c r="E30" s="165" t="s">
        <v>660</v>
      </c>
      <c r="F30" s="675">
        <v>0</v>
      </c>
      <c r="G30" s="672" t="s">
        <v>267</v>
      </c>
      <c r="H30" s="687">
        <f>$H$10</f>
        <v>8.1413745949899183E-2</v>
      </c>
      <c r="I30" s="226">
        <f t="shared" si="0"/>
        <v>0</v>
      </c>
    </row>
    <row r="31" spans="1:9">
      <c r="A31" s="81"/>
      <c r="B31" s="685"/>
      <c r="C31" s="686" t="s">
        <v>526</v>
      </c>
      <c r="D31" s="671">
        <v>560</v>
      </c>
      <c r="E31" s="165" t="s">
        <v>660</v>
      </c>
      <c r="F31" s="675">
        <v>0</v>
      </c>
      <c r="G31" s="672" t="s">
        <v>379</v>
      </c>
      <c r="H31" s="687">
        <f>$H$20</f>
        <v>0</v>
      </c>
      <c r="I31" s="226">
        <f t="shared" si="0"/>
        <v>0</v>
      </c>
    </row>
    <row r="32" spans="1:9">
      <c r="A32" s="81"/>
      <c r="B32" s="685"/>
      <c r="C32" s="686" t="s">
        <v>526</v>
      </c>
      <c r="D32" s="671">
        <v>560</v>
      </c>
      <c r="E32" s="165" t="s">
        <v>660</v>
      </c>
      <c r="F32" s="675">
        <v>0</v>
      </c>
      <c r="G32" s="672" t="s">
        <v>365</v>
      </c>
      <c r="H32" s="687">
        <f>$H$21</f>
        <v>0.22474202685414957</v>
      </c>
      <c r="I32" s="226">
        <f t="shared" si="0"/>
        <v>0</v>
      </c>
    </row>
    <row r="33" spans="1:10">
      <c r="A33" s="81"/>
      <c r="B33" s="685"/>
      <c r="C33" s="686" t="s">
        <v>526</v>
      </c>
      <c r="D33" s="671">
        <v>560</v>
      </c>
      <c r="E33" s="165" t="s">
        <v>660</v>
      </c>
      <c r="F33" s="675">
        <v>0</v>
      </c>
      <c r="G33" s="672" t="s">
        <v>398</v>
      </c>
      <c r="H33" s="687">
        <f>$H$17</f>
        <v>0.21559502636118569</v>
      </c>
      <c r="I33" s="226">
        <f t="shared" si="0"/>
        <v>0</v>
      </c>
    </row>
    <row r="34" spans="1:10">
      <c r="A34" s="81"/>
      <c r="B34" s="685"/>
      <c r="C34" s="686" t="s">
        <v>526</v>
      </c>
      <c r="D34" s="671">
        <v>560</v>
      </c>
      <c r="E34" s="165" t="s">
        <v>660</v>
      </c>
      <c r="F34" s="675">
        <v>0</v>
      </c>
      <c r="G34" s="672" t="s">
        <v>267</v>
      </c>
      <c r="H34" s="687">
        <f>$H$10</f>
        <v>8.1413745949899183E-2</v>
      </c>
      <c r="I34" s="226">
        <f t="shared" si="0"/>
        <v>0</v>
      </c>
    </row>
    <row r="35" spans="1:10">
      <c r="A35" s="81"/>
      <c r="B35" s="685"/>
      <c r="C35" s="686" t="s">
        <v>527</v>
      </c>
      <c r="D35" s="671">
        <v>571</v>
      </c>
      <c r="E35" s="165" t="s">
        <v>660</v>
      </c>
      <c r="F35" s="675">
        <v>0</v>
      </c>
      <c r="G35" s="672" t="s">
        <v>379</v>
      </c>
      <c r="H35" s="687">
        <f>$H$20</f>
        <v>0</v>
      </c>
      <c r="I35" s="226">
        <f t="shared" si="0"/>
        <v>0</v>
      </c>
    </row>
    <row r="36" spans="1:10">
      <c r="A36" s="81"/>
      <c r="B36" s="685"/>
      <c r="C36" s="686" t="s">
        <v>527</v>
      </c>
      <c r="D36" s="671">
        <v>571</v>
      </c>
      <c r="E36" s="165" t="s">
        <v>660</v>
      </c>
      <c r="F36" s="675">
        <v>0</v>
      </c>
      <c r="G36" s="672" t="s">
        <v>365</v>
      </c>
      <c r="H36" s="687">
        <f>$H$21</f>
        <v>0.22474202685414957</v>
      </c>
      <c r="I36" s="226">
        <f t="shared" si="0"/>
        <v>0</v>
      </c>
    </row>
    <row r="37" spans="1:10" ht="17.25">
      <c r="A37" s="81"/>
      <c r="B37" s="685"/>
      <c r="C37" s="686" t="s">
        <v>527</v>
      </c>
      <c r="D37" s="671">
        <v>571</v>
      </c>
      <c r="E37" s="165" t="s">
        <v>660</v>
      </c>
      <c r="F37" s="675">
        <v>0</v>
      </c>
      <c r="G37" s="672" t="s">
        <v>398</v>
      </c>
      <c r="H37" s="687">
        <f>$H$17</f>
        <v>0.21559502636118569</v>
      </c>
      <c r="I37" s="226">
        <f t="shared" si="0"/>
        <v>0</v>
      </c>
      <c r="J37" s="2109"/>
    </row>
    <row r="38" spans="1:10">
      <c r="A38" s="81"/>
      <c r="B38" s="685"/>
      <c r="C38" s="686" t="s">
        <v>527</v>
      </c>
      <c r="D38" s="671">
        <v>571</v>
      </c>
      <c r="E38" s="165" t="s">
        <v>660</v>
      </c>
      <c r="F38" s="675">
        <v>0</v>
      </c>
      <c r="G38" s="672" t="s">
        <v>267</v>
      </c>
      <c r="H38" s="687">
        <f>$H$10</f>
        <v>8.1413745949899183E-2</v>
      </c>
      <c r="I38" s="226">
        <f t="shared" si="0"/>
        <v>0</v>
      </c>
    </row>
    <row r="39" spans="1:10">
      <c r="A39" s="81"/>
      <c r="B39" s="685"/>
      <c r="C39" s="686" t="s">
        <v>528</v>
      </c>
      <c r="D39" s="671">
        <v>580</v>
      </c>
      <c r="E39" s="165" t="s">
        <v>660</v>
      </c>
      <c r="F39" s="675">
        <v>0</v>
      </c>
      <c r="G39" s="672" t="s">
        <v>261</v>
      </c>
      <c r="H39" s="687" t="s">
        <v>641</v>
      </c>
      <c r="I39" s="226">
        <v>0</v>
      </c>
    </row>
    <row r="40" spans="1:10">
      <c r="A40" s="81"/>
      <c r="B40" s="685"/>
      <c r="C40" s="686" t="s">
        <v>528</v>
      </c>
      <c r="D40" s="671">
        <v>580</v>
      </c>
      <c r="E40" s="165" t="s">
        <v>660</v>
      </c>
      <c r="F40" s="675">
        <v>0</v>
      </c>
      <c r="G40" s="672" t="s">
        <v>272</v>
      </c>
      <c r="H40" s="687">
        <f>'WCA Allocation Factors'!E15</f>
        <v>6.549584753778967E-2</v>
      </c>
      <c r="I40" s="226">
        <f t="shared" si="0"/>
        <v>0</v>
      </c>
    </row>
    <row r="41" spans="1:10">
      <c r="A41" s="81"/>
      <c r="B41" s="685"/>
      <c r="C41" s="686" t="s">
        <v>360</v>
      </c>
      <c r="D41" s="671">
        <v>593</v>
      </c>
      <c r="E41" s="165" t="s">
        <v>660</v>
      </c>
      <c r="F41" s="675">
        <v>0</v>
      </c>
      <c r="G41" s="672" t="s">
        <v>261</v>
      </c>
      <c r="H41" s="687" t="s">
        <v>641</v>
      </c>
      <c r="I41" s="226">
        <v>0</v>
      </c>
    </row>
    <row r="42" spans="1:10">
      <c r="A42" s="81"/>
      <c r="B42" s="685"/>
      <c r="C42" s="686" t="s">
        <v>360</v>
      </c>
      <c r="D42" s="671">
        <v>593</v>
      </c>
      <c r="E42" s="165" t="s">
        <v>660</v>
      </c>
      <c r="F42" s="675">
        <v>0</v>
      </c>
      <c r="G42" s="672" t="s">
        <v>272</v>
      </c>
      <c r="H42" s="687">
        <f>$H$40</f>
        <v>6.549584753778967E-2</v>
      </c>
      <c r="I42" s="226">
        <f t="shared" si="0"/>
        <v>0</v>
      </c>
      <c r="J42" s="675"/>
    </row>
    <row r="43" spans="1:10">
      <c r="A43" s="81"/>
      <c r="B43" s="685"/>
      <c r="C43" s="686" t="s">
        <v>529</v>
      </c>
      <c r="D43" s="671">
        <v>903</v>
      </c>
      <c r="E43" s="165" t="s">
        <v>660</v>
      </c>
      <c r="F43" s="675">
        <v>0</v>
      </c>
      <c r="G43" s="672" t="s">
        <v>273</v>
      </c>
      <c r="H43" s="687">
        <f>'WCA Allocation Factors'!E22</f>
        <v>7.0289076871698261E-2</v>
      </c>
      <c r="I43" s="226">
        <f t="shared" si="0"/>
        <v>0</v>
      </c>
      <c r="J43" s="675"/>
    </row>
    <row r="44" spans="1:10">
      <c r="A44" s="81"/>
      <c r="B44" s="685"/>
      <c r="C44" s="686" t="s">
        <v>529</v>
      </c>
      <c r="D44" s="671">
        <v>903</v>
      </c>
      <c r="E44" s="165" t="s">
        <v>660</v>
      </c>
      <c r="F44" s="675">
        <v>0</v>
      </c>
      <c r="G44" s="672" t="s">
        <v>261</v>
      </c>
      <c r="H44" s="687" t="s">
        <v>641</v>
      </c>
      <c r="I44" s="226">
        <v>0</v>
      </c>
      <c r="J44" s="675"/>
    </row>
    <row r="45" spans="1:10">
      <c r="A45" s="81"/>
      <c r="B45" s="685"/>
      <c r="C45" s="686" t="s">
        <v>530</v>
      </c>
      <c r="D45" s="671">
        <v>908</v>
      </c>
      <c r="E45" s="165" t="s">
        <v>660</v>
      </c>
      <c r="F45" s="675">
        <v>0</v>
      </c>
      <c r="G45" s="672" t="s">
        <v>273</v>
      </c>
      <c r="H45" s="687">
        <f>$H$43</f>
        <v>7.0289076871698261E-2</v>
      </c>
      <c r="I45" s="226">
        <f t="shared" si="0"/>
        <v>0</v>
      </c>
      <c r="J45" s="675"/>
    </row>
    <row r="46" spans="1:10">
      <c r="A46" s="81"/>
      <c r="B46" s="685"/>
      <c r="C46" s="686" t="s">
        <v>530</v>
      </c>
      <c r="D46" s="671">
        <v>908</v>
      </c>
      <c r="E46" s="165" t="s">
        <v>660</v>
      </c>
      <c r="F46" s="675">
        <v>0</v>
      </c>
      <c r="G46" s="672" t="s">
        <v>285</v>
      </c>
      <c r="H46" s="687">
        <v>0</v>
      </c>
      <c r="I46" s="226">
        <f t="shared" si="0"/>
        <v>0</v>
      </c>
      <c r="J46" s="675"/>
    </row>
    <row r="47" spans="1:10">
      <c r="A47" s="81"/>
      <c r="B47" s="685"/>
      <c r="C47" s="686" t="s">
        <v>530</v>
      </c>
      <c r="D47" s="671">
        <v>908</v>
      </c>
      <c r="E47" s="165" t="s">
        <v>660</v>
      </c>
      <c r="F47" s="675">
        <v>0</v>
      </c>
      <c r="G47" s="672" t="s">
        <v>261</v>
      </c>
      <c r="H47" s="687" t="s">
        <v>641</v>
      </c>
      <c r="I47" s="226">
        <v>0</v>
      </c>
      <c r="J47" s="675"/>
    </row>
    <row r="48" spans="1:10">
      <c r="A48" s="81"/>
      <c r="B48" s="685"/>
      <c r="C48" s="686" t="s">
        <v>35</v>
      </c>
      <c r="D48" s="671">
        <v>920</v>
      </c>
      <c r="E48" s="165" t="s">
        <v>660</v>
      </c>
      <c r="F48" s="675">
        <v>0</v>
      </c>
      <c r="G48" s="672" t="s">
        <v>261</v>
      </c>
      <c r="H48" s="687" t="s">
        <v>641</v>
      </c>
      <c r="I48" s="226">
        <v>0</v>
      </c>
      <c r="J48" s="675"/>
    </row>
    <row r="49" spans="1:10">
      <c r="A49" s="81"/>
      <c r="B49" s="685"/>
      <c r="C49" s="686" t="s">
        <v>35</v>
      </c>
      <c r="D49" s="671">
        <v>920</v>
      </c>
      <c r="E49" s="165" t="s">
        <v>660</v>
      </c>
      <c r="F49" s="675">
        <v>0</v>
      </c>
      <c r="G49" s="672" t="s">
        <v>245</v>
      </c>
      <c r="H49" s="687">
        <f>'WCA Allocation Factors'!E12</f>
        <v>7.2043717522988007E-2</v>
      </c>
      <c r="I49" s="226">
        <f t="shared" si="0"/>
        <v>0</v>
      </c>
      <c r="J49" s="675"/>
    </row>
    <row r="50" spans="1:10">
      <c r="A50" s="81"/>
      <c r="B50" s="685"/>
      <c r="C50" s="686" t="s">
        <v>35</v>
      </c>
      <c r="D50" s="671">
        <v>935</v>
      </c>
      <c r="E50" s="165" t="s">
        <v>660</v>
      </c>
      <c r="F50" s="675">
        <v>0</v>
      </c>
      <c r="G50" s="672" t="s">
        <v>261</v>
      </c>
      <c r="H50" s="687" t="s">
        <v>641</v>
      </c>
      <c r="I50" s="226">
        <v>0</v>
      </c>
      <c r="J50" s="675"/>
    </row>
    <row r="51" spans="1:10">
      <c r="A51" s="81"/>
      <c r="B51" s="685"/>
      <c r="C51" s="686" t="s">
        <v>35</v>
      </c>
      <c r="D51" s="671">
        <v>935</v>
      </c>
      <c r="E51" s="165" t="s">
        <v>660</v>
      </c>
      <c r="F51" s="675">
        <v>0</v>
      </c>
      <c r="G51" s="672" t="s">
        <v>245</v>
      </c>
      <c r="H51" s="674">
        <f>$H$49</f>
        <v>7.2043717522988007E-2</v>
      </c>
      <c r="I51" s="226">
        <f t="shared" si="0"/>
        <v>0</v>
      </c>
      <c r="J51" s="675" t="s">
        <v>789</v>
      </c>
    </row>
    <row r="52" spans="1:10">
      <c r="A52" s="81"/>
      <c r="B52" s="685"/>
      <c r="C52" s="689"/>
      <c r="E52" s="165"/>
      <c r="F52" s="673"/>
      <c r="H52" s="687"/>
      <c r="I52" s="675"/>
      <c r="J52" s="675"/>
    </row>
    <row r="53" spans="1:10" ht="13.5" thickBot="1">
      <c r="A53" s="81"/>
      <c r="B53" s="685"/>
      <c r="C53" s="686"/>
      <c r="E53" s="165"/>
      <c r="F53" s="690">
        <f>SUM(F7:F51)</f>
        <v>0</v>
      </c>
      <c r="G53" s="146"/>
      <c r="H53" s="691"/>
      <c r="I53" s="690">
        <f>SUM(I7:I52)</f>
        <v>0</v>
      </c>
      <c r="J53" s="675" t="s">
        <v>853</v>
      </c>
    </row>
    <row r="54" spans="1:10" ht="13.5" thickTop="1">
      <c r="A54" s="81"/>
      <c r="B54" s="685" t="s">
        <v>850</v>
      </c>
      <c r="C54" s="686"/>
      <c r="E54" s="165"/>
      <c r="F54" s="673"/>
      <c r="H54" s="687"/>
      <c r="I54" s="675"/>
      <c r="J54" s="675"/>
    </row>
    <row r="55" spans="1:10">
      <c r="A55" s="81"/>
      <c r="B55" s="692"/>
      <c r="C55" s="693"/>
      <c r="D55" s="694"/>
      <c r="E55" s="695"/>
      <c r="F55" s="696"/>
      <c r="G55" s="697"/>
      <c r="H55" s="698"/>
      <c r="I55" s="699"/>
      <c r="J55" s="706"/>
    </row>
    <row r="56" spans="1:10">
      <c r="A56" s="81"/>
      <c r="B56" s="700"/>
      <c r="C56" s="701"/>
      <c r="D56" s="702"/>
      <c r="E56" s="132"/>
      <c r="F56" s="703"/>
      <c r="G56" s="704"/>
      <c r="H56" s="705"/>
      <c r="I56" s="707"/>
      <c r="J56" s="706"/>
    </row>
    <row r="57" spans="1:10">
      <c r="A57" s="81"/>
      <c r="B57" s="700"/>
      <c r="C57" s="701"/>
      <c r="D57" s="702"/>
      <c r="E57" s="132"/>
      <c r="F57" s="703"/>
      <c r="G57" s="704"/>
      <c r="H57" s="705"/>
      <c r="I57" s="707"/>
      <c r="J57" s="706"/>
    </row>
    <row r="58" spans="1:10">
      <c r="A58" s="81"/>
      <c r="B58" s="708"/>
      <c r="C58" s="709"/>
      <c r="D58" s="710"/>
      <c r="E58" s="711"/>
      <c r="F58" s="712"/>
      <c r="G58" s="713"/>
      <c r="H58" s="714"/>
      <c r="I58" s="715"/>
      <c r="J58" s="706"/>
    </row>
    <row r="59" spans="1:10">
      <c r="A59" s="81"/>
      <c r="B59" s="279"/>
      <c r="C59" s="603"/>
      <c r="D59" s="702"/>
      <c r="E59" s="121"/>
      <c r="F59" s="706"/>
      <c r="G59" s="704"/>
      <c r="H59" s="705"/>
      <c r="I59" s="706"/>
      <c r="J59" s="702"/>
    </row>
    <row r="60" spans="1:10">
      <c r="A60" s="81"/>
      <c r="B60" s="323"/>
      <c r="C60" s="716"/>
      <c r="E60" s="150"/>
      <c r="F60" s="675"/>
      <c r="H60" s="687"/>
      <c r="I60" s="675"/>
    </row>
    <row r="61" spans="1:10">
      <c r="A61" s="81"/>
      <c r="B61" s="145" t="s">
        <v>852</v>
      </c>
      <c r="C61" s="146"/>
      <c r="D61" s="81"/>
      <c r="E61" s="81"/>
      <c r="F61" s="146"/>
      <c r="G61" s="81"/>
      <c r="H61" s="81"/>
      <c r="I61" s="81"/>
    </row>
    <row r="62" spans="1:10">
      <c r="A62" s="81"/>
      <c r="B62" s="81"/>
      <c r="C62" s="146"/>
      <c r="D62" s="81"/>
      <c r="E62" s="81"/>
      <c r="F62" s="146"/>
      <c r="G62" s="81"/>
      <c r="H62" s="81"/>
      <c r="I62" s="81"/>
    </row>
    <row r="63" spans="1:10">
      <c r="A63" s="81"/>
      <c r="B63" s="133"/>
      <c r="C63" s="135"/>
      <c r="D63" s="134"/>
      <c r="E63" s="134"/>
      <c r="F63" s="135"/>
      <c r="G63" s="134"/>
      <c r="H63" s="1262"/>
      <c r="I63" s="81"/>
    </row>
    <row r="64" spans="1:10">
      <c r="A64" s="81"/>
      <c r="B64" s="137"/>
      <c r="C64" s="116"/>
      <c r="D64" s="115"/>
      <c r="E64" s="115"/>
      <c r="F64" s="116"/>
      <c r="G64" s="115"/>
      <c r="H64" s="325"/>
      <c r="I64" s="81"/>
    </row>
    <row r="65" spans="1:11">
      <c r="A65" s="81"/>
      <c r="B65" s="137"/>
      <c r="C65" s="116"/>
      <c r="D65" s="115"/>
      <c r="E65" s="115"/>
      <c r="F65" s="116"/>
      <c r="G65" s="115"/>
      <c r="H65" s="325"/>
      <c r="I65" s="81"/>
    </row>
    <row r="66" spans="1:11">
      <c r="A66" s="81"/>
      <c r="B66" s="137"/>
      <c r="C66" s="116"/>
      <c r="D66" s="115"/>
      <c r="E66" s="115"/>
      <c r="F66" s="116"/>
      <c r="G66" s="115"/>
      <c r="H66" s="325"/>
      <c r="I66" s="81"/>
    </row>
    <row r="67" spans="1:11">
      <c r="A67" s="81"/>
      <c r="B67" s="137"/>
      <c r="C67" s="116"/>
      <c r="D67" s="115"/>
      <c r="E67" s="115"/>
      <c r="F67" s="116"/>
      <c r="G67" s="115"/>
      <c r="H67" s="325"/>
      <c r="I67" s="81"/>
    </row>
    <row r="68" spans="1:11">
      <c r="A68" s="81"/>
      <c r="B68" s="137"/>
      <c r="C68" s="116"/>
      <c r="D68" s="115"/>
      <c r="E68" s="115"/>
      <c r="F68" s="116"/>
      <c r="G68" s="115"/>
      <c r="H68" s="325"/>
      <c r="I68" s="81"/>
    </row>
    <row r="69" spans="1:11">
      <c r="A69" s="81"/>
      <c r="B69" s="139"/>
      <c r="C69" s="141"/>
      <c r="D69" s="140"/>
      <c r="E69" s="140"/>
      <c r="F69" s="141"/>
      <c r="G69" s="140"/>
      <c r="H69" s="326"/>
      <c r="I69" s="81"/>
    </row>
    <row r="70" spans="1:11">
      <c r="A70" s="81"/>
      <c r="B70" s="81"/>
      <c r="C70" s="146"/>
      <c r="D70" s="81"/>
      <c r="E70" s="81"/>
      <c r="F70" s="146"/>
      <c r="G70" s="81"/>
      <c r="H70" s="81"/>
      <c r="I70" s="81"/>
      <c r="J70" s="81"/>
      <c r="K70" s="81"/>
    </row>
    <row r="71" spans="1:11">
      <c r="A71" s="81"/>
      <c r="B71" s="81"/>
      <c r="C71" s="81"/>
      <c r="D71" s="81"/>
      <c r="E71" s="146"/>
      <c r="F71" s="81"/>
      <c r="G71" s="146"/>
      <c r="H71" s="691"/>
      <c r="I71" s="81"/>
      <c r="J71" s="81"/>
      <c r="K71" s="81"/>
    </row>
    <row r="72" spans="1:11">
      <c r="A72" s="81"/>
      <c r="B72" s="81"/>
      <c r="C72" s="81"/>
      <c r="D72" s="81"/>
      <c r="E72" s="146"/>
      <c r="F72" s="81"/>
      <c r="G72" s="146"/>
      <c r="H72" s="691"/>
      <c r="I72" s="81"/>
      <c r="J72" s="81"/>
      <c r="K72" s="81"/>
    </row>
    <row r="73" spans="1:11">
      <c r="A73" s="81"/>
      <c r="B73" s="81"/>
      <c r="C73" s="81"/>
      <c r="D73" s="81"/>
      <c r="E73" s="146"/>
      <c r="F73" s="81"/>
      <c r="G73" s="146"/>
      <c r="H73" s="691"/>
      <c r="I73" s="81"/>
      <c r="J73" s="81"/>
      <c r="K73" s="81"/>
    </row>
    <row r="74" spans="1:11">
      <c r="A74" s="81"/>
      <c r="B74" s="81"/>
      <c r="C74" s="81"/>
      <c r="D74" s="81"/>
      <c r="E74" s="146"/>
      <c r="F74" s="81"/>
      <c r="G74" s="146"/>
      <c r="H74" s="691"/>
      <c r="I74" s="81"/>
      <c r="J74" s="81"/>
      <c r="K74" s="81"/>
    </row>
    <row r="75" spans="1:11">
      <c r="A75" s="81"/>
      <c r="B75" s="81"/>
      <c r="C75" s="81"/>
      <c r="D75" s="81"/>
      <c r="E75" s="146"/>
      <c r="F75" s="81"/>
      <c r="G75" s="146"/>
      <c r="H75" s="691"/>
      <c r="I75" s="81"/>
      <c r="J75" s="81"/>
      <c r="K75" s="81"/>
    </row>
    <row r="76" spans="1:11">
      <c r="A76" s="81"/>
      <c r="B76" s="81"/>
      <c r="C76" s="81"/>
      <c r="D76" s="81"/>
      <c r="E76" s="146"/>
      <c r="F76" s="81"/>
      <c r="G76" s="146"/>
      <c r="H76" s="691"/>
      <c r="I76" s="81"/>
      <c r="J76" s="81"/>
      <c r="K76" s="81"/>
    </row>
    <row r="77" spans="1:11">
      <c r="A77" s="81"/>
      <c r="B77" s="81"/>
      <c r="C77" s="81"/>
      <c r="D77" s="81"/>
      <c r="E77" s="146"/>
      <c r="F77" s="81"/>
      <c r="G77" s="146"/>
      <c r="H77" s="691"/>
      <c r="I77" s="81"/>
      <c r="J77" s="81"/>
      <c r="K77" s="81"/>
    </row>
    <row r="78" spans="1:11">
      <c r="A78" s="81"/>
      <c r="B78" s="81"/>
      <c r="C78" s="81"/>
      <c r="D78" s="81"/>
      <c r="E78" s="146"/>
      <c r="F78" s="81"/>
      <c r="G78" s="146"/>
      <c r="H78" s="691"/>
      <c r="I78" s="81"/>
      <c r="J78" s="81"/>
      <c r="K78" s="81"/>
    </row>
    <row r="79" spans="1:11">
      <c r="A79" s="81"/>
      <c r="B79" s="81"/>
      <c r="C79" s="81"/>
      <c r="D79" s="81"/>
      <c r="E79" s="146"/>
      <c r="F79" s="81"/>
      <c r="G79" s="146"/>
      <c r="H79" s="691"/>
      <c r="I79" s="81"/>
      <c r="J79" s="81"/>
      <c r="K79" s="81"/>
    </row>
    <row r="80" spans="1:11">
      <c r="A80" s="81"/>
      <c r="B80" s="81"/>
      <c r="C80" s="81"/>
      <c r="D80" s="81"/>
      <c r="E80" s="146"/>
      <c r="F80" s="81"/>
      <c r="G80" s="146"/>
      <c r="H80" s="691"/>
      <c r="I80" s="81"/>
      <c r="J80" s="81"/>
      <c r="K80" s="81"/>
    </row>
    <row r="81" spans="1:11">
      <c r="A81" s="81"/>
      <c r="B81" s="81"/>
      <c r="C81" s="81"/>
      <c r="D81" s="81"/>
      <c r="E81" s="146"/>
      <c r="F81" s="81"/>
      <c r="G81" s="146"/>
      <c r="H81" s="691"/>
      <c r="I81" s="81"/>
      <c r="J81" s="81"/>
      <c r="K81" s="81"/>
    </row>
    <row r="82" spans="1:11">
      <c r="A82" s="81"/>
      <c r="B82" s="81"/>
      <c r="C82" s="81"/>
      <c r="D82" s="81"/>
      <c r="E82" s="146"/>
      <c r="F82" s="81"/>
      <c r="G82" s="146"/>
      <c r="H82" s="691"/>
      <c r="I82" s="81"/>
      <c r="J82" s="81"/>
      <c r="K82" s="81"/>
    </row>
    <row r="83" spans="1:11">
      <c r="A83" s="81"/>
      <c r="B83" s="81"/>
      <c r="C83" s="81"/>
      <c r="D83" s="81"/>
      <c r="E83" s="146"/>
      <c r="F83" s="81"/>
      <c r="G83" s="146"/>
      <c r="H83" s="691"/>
      <c r="I83" s="81"/>
      <c r="J83" s="81"/>
      <c r="K83" s="81"/>
    </row>
  </sheetData>
  <pageMargins left="0.75" right="0.75" top="1.25" bottom="1" header="0.5" footer="0.25"/>
  <pageSetup scale="59" orientation="portrait" r:id="rId1"/>
  <headerFooter scaleWithDoc="0" alignWithMargins="0">
    <oddHeader>&amp;R&amp;"Times New Roman,Regular"PacifiCorp Docket UE-111190
Exhibit No. ___ (MDF-2)
Page &amp;P of &amp;N</oddHeader>
    <oddFooter>&amp;C&amp;P of &amp;N</oddFooter>
  </headerFooter>
  <ignoredErrors>
    <ignoredError sqref="H19:H20 H26:H27"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3"/>
  <sheetViews>
    <sheetView tabSelected="1" workbookViewId="0">
      <selection activeCell="D9" sqref="D9"/>
    </sheetView>
  </sheetViews>
  <sheetFormatPr defaultColWidth="10" defaultRowHeight="15.75"/>
  <cols>
    <col min="1" max="1" width="9.7109375" style="387" customWidth="1"/>
    <col min="2" max="2" width="31.28515625" style="387" customWidth="1"/>
    <col min="3" max="3" width="11.42578125" style="387" customWidth="1"/>
    <col min="4" max="4" width="4.7109375" style="389" customWidth="1"/>
    <col min="5" max="5" width="14.42578125" style="387" customWidth="1"/>
    <col min="6" max="6" width="9" style="387" customWidth="1"/>
    <col min="7" max="7" width="10.7109375" style="387" customWidth="1"/>
    <col min="8" max="8" width="17" style="387" customWidth="1"/>
    <col min="9" max="9" width="6" style="387" customWidth="1"/>
    <col min="10" max="11" width="12.28515625" style="387" bestFit="1" customWidth="1"/>
    <col min="12" max="255" width="10" style="387"/>
    <col min="256" max="256" width="2.5703125" style="387" customWidth="1"/>
    <col min="257" max="257" width="7.140625" style="387" customWidth="1"/>
    <col min="258" max="258" width="37.140625" style="387" customWidth="1"/>
    <col min="259" max="259" width="9.7109375" style="387" customWidth="1"/>
    <col min="260" max="260" width="4.7109375" style="387" customWidth="1"/>
    <col min="261" max="261" width="14.42578125" style="387" customWidth="1"/>
    <col min="262" max="262" width="11.140625" style="387" customWidth="1"/>
    <col min="263" max="263" width="10.28515625" style="387" customWidth="1"/>
    <col min="264" max="264" width="13" style="387" customWidth="1"/>
    <col min="265" max="265" width="8.28515625" style="387" customWidth="1"/>
    <col min="266" max="511" width="10" style="387"/>
    <col min="512" max="512" width="2.5703125" style="387" customWidth="1"/>
    <col min="513" max="513" width="7.140625" style="387" customWidth="1"/>
    <col min="514" max="514" width="37.140625" style="387" customWidth="1"/>
    <col min="515" max="515" width="9.7109375" style="387" customWidth="1"/>
    <col min="516" max="516" width="4.7109375" style="387" customWidth="1"/>
    <col min="517" max="517" width="14.42578125" style="387" customWidth="1"/>
    <col min="518" max="518" width="11.140625" style="387" customWidth="1"/>
    <col min="519" max="519" width="10.28515625" style="387" customWidth="1"/>
    <col min="520" max="520" width="13" style="387" customWidth="1"/>
    <col min="521" max="521" width="8.28515625" style="387" customWidth="1"/>
    <col min="522" max="767" width="10" style="387"/>
    <col min="768" max="768" width="2.5703125" style="387" customWidth="1"/>
    <col min="769" max="769" width="7.140625" style="387" customWidth="1"/>
    <col min="770" max="770" width="37.140625" style="387" customWidth="1"/>
    <col min="771" max="771" width="9.7109375" style="387" customWidth="1"/>
    <col min="772" max="772" width="4.7109375" style="387" customWidth="1"/>
    <col min="773" max="773" width="14.42578125" style="387" customWidth="1"/>
    <col min="774" max="774" width="11.140625" style="387" customWidth="1"/>
    <col min="775" max="775" width="10.28515625" style="387" customWidth="1"/>
    <col min="776" max="776" width="13" style="387" customWidth="1"/>
    <col min="777" max="777" width="8.28515625" style="387" customWidth="1"/>
    <col min="778" max="1023" width="10" style="387"/>
    <col min="1024" max="1024" width="2.5703125" style="387" customWidth="1"/>
    <col min="1025" max="1025" width="7.140625" style="387" customWidth="1"/>
    <col min="1026" max="1026" width="37.140625" style="387" customWidth="1"/>
    <col min="1027" max="1027" width="9.7109375" style="387" customWidth="1"/>
    <col min="1028" max="1028" width="4.7109375" style="387" customWidth="1"/>
    <col min="1029" max="1029" width="14.42578125" style="387" customWidth="1"/>
    <col min="1030" max="1030" width="11.140625" style="387" customWidth="1"/>
    <col min="1031" max="1031" width="10.28515625" style="387" customWidth="1"/>
    <col min="1032" max="1032" width="13" style="387" customWidth="1"/>
    <col min="1033" max="1033" width="8.28515625" style="387" customWidth="1"/>
    <col min="1034" max="1279" width="10" style="387"/>
    <col min="1280" max="1280" width="2.5703125" style="387" customWidth="1"/>
    <col min="1281" max="1281" width="7.140625" style="387" customWidth="1"/>
    <col min="1282" max="1282" width="37.140625" style="387" customWidth="1"/>
    <col min="1283" max="1283" width="9.7109375" style="387" customWidth="1"/>
    <col min="1284" max="1284" width="4.7109375" style="387" customWidth="1"/>
    <col min="1285" max="1285" width="14.42578125" style="387" customWidth="1"/>
    <col min="1286" max="1286" width="11.140625" style="387" customWidth="1"/>
    <col min="1287" max="1287" width="10.28515625" style="387" customWidth="1"/>
    <col min="1288" max="1288" width="13" style="387" customWidth="1"/>
    <col min="1289" max="1289" width="8.28515625" style="387" customWidth="1"/>
    <col min="1290" max="1535" width="10" style="387"/>
    <col min="1536" max="1536" width="2.5703125" style="387" customWidth="1"/>
    <col min="1537" max="1537" width="7.140625" style="387" customWidth="1"/>
    <col min="1538" max="1538" width="37.140625" style="387" customWidth="1"/>
    <col min="1539" max="1539" width="9.7109375" style="387" customWidth="1"/>
    <col min="1540" max="1540" width="4.7109375" style="387" customWidth="1"/>
    <col min="1541" max="1541" width="14.42578125" style="387" customWidth="1"/>
    <col min="1542" max="1542" width="11.140625" style="387" customWidth="1"/>
    <col min="1543" max="1543" width="10.28515625" style="387" customWidth="1"/>
    <col min="1544" max="1544" width="13" style="387" customWidth="1"/>
    <col min="1545" max="1545" width="8.28515625" style="387" customWidth="1"/>
    <col min="1546" max="1791" width="10" style="387"/>
    <col min="1792" max="1792" width="2.5703125" style="387" customWidth="1"/>
    <col min="1793" max="1793" width="7.140625" style="387" customWidth="1"/>
    <col min="1794" max="1794" width="37.140625" style="387" customWidth="1"/>
    <col min="1795" max="1795" width="9.7109375" style="387" customWidth="1"/>
    <col min="1796" max="1796" width="4.7109375" style="387" customWidth="1"/>
    <col min="1797" max="1797" width="14.42578125" style="387" customWidth="1"/>
    <col min="1798" max="1798" width="11.140625" style="387" customWidth="1"/>
    <col min="1799" max="1799" width="10.28515625" style="387" customWidth="1"/>
    <col min="1800" max="1800" width="13" style="387" customWidth="1"/>
    <col min="1801" max="1801" width="8.28515625" style="387" customWidth="1"/>
    <col min="1802" max="2047" width="10" style="387"/>
    <col min="2048" max="2048" width="2.5703125" style="387" customWidth="1"/>
    <col min="2049" max="2049" width="7.140625" style="387" customWidth="1"/>
    <col min="2050" max="2050" width="37.140625" style="387" customWidth="1"/>
    <col min="2051" max="2051" width="9.7109375" style="387" customWidth="1"/>
    <col min="2052" max="2052" width="4.7109375" style="387" customWidth="1"/>
    <col min="2053" max="2053" width="14.42578125" style="387" customWidth="1"/>
    <col min="2054" max="2054" width="11.140625" style="387" customWidth="1"/>
    <col min="2055" max="2055" width="10.28515625" style="387" customWidth="1"/>
    <col min="2056" max="2056" width="13" style="387" customWidth="1"/>
    <col min="2057" max="2057" width="8.28515625" style="387" customWidth="1"/>
    <col min="2058" max="2303" width="10" style="387"/>
    <col min="2304" max="2304" width="2.5703125" style="387" customWidth="1"/>
    <col min="2305" max="2305" width="7.140625" style="387" customWidth="1"/>
    <col min="2306" max="2306" width="37.140625" style="387" customWidth="1"/>
    <col min="2307" max="2307" width="9.7109375" style="387" customWidth="1"/>
    <col min="2308" max="2308" width="4.7109375" style="387" customWidth="1"/>
    <col min="2309" max="2309" width="14.42578125" style="387" customWidth="1"/>
    <col min="2310" max="2310" width="11.140625" style="387" customWidth="1"/>
    <col min="2311" max="2311" width="10.28515625" style="387" customWidth="1"/>
    <col min="2312" max="2312" width="13" style="387" customWidth="1"/>
    <col min="2313" max="2313" width="8.28515625" style="387" customWidth="1"/>
    <col min="2314" max="2559" width="10" style="387"/>
    <col min="2560" max="2560" width="2.5703125" style="387" customWidth="1"/>
    <col min="2561" max="2561" width="7.140625" style="387" customWidth="1"/>
    <col min="2562" max="2562" width="37.140625" style="387" customWidth="1"/>
    <col min="2563" max="2563" width="9.7109375" style="387" customWidth="1"/>
    <col min="2564" max="2564" width="4.7109375" style="387" customWidth="1"/>
    <col min="2565" max="2565" width="14.42578125" style="387" customWidth="1"/>
    <col min="2566" max="2566" width="11.140625" style="387" customWidth="1"/>
    <col min="2567" max="2567" width="10.28515625" style="387" customWidth="1"/>
    <col min="2568" max="2568" width="13" style="387" customWidth="1"/>
    <col min="2569" max="2569" width="8.28515625" style="387" customWidth="1"/>
    <col min="2570" max="2815" width="10" style="387"/>
    <col min="2816" max="2816" width="2.5703125" style="387" customWidth="1"/>
    <col min="2817" max="2817" width="7.140625" style="387" customWidth="1"/>
    <col min="2818" max="2818" width="37.140625" style="387" customWidth="1"/>
    <col min="2819" max="2819" width="9.7109375" style="387" customWidth="1"/>
    <col min="2820" max="2820" width="4.7109375" style="387" customWidth="1"/>
    <col min="2821" max="2821" width="14.42578125" style="387" customWidth="1"/>
    <col min="2822" max="2822" width="11.140625" style="387" customWidth="1"/>
    <col min="2823" max="2823" width="10.28515625" style="387" customWidth="1"/>
    <col min="2824" max="2824" width="13" style="387" customWidth="1"/>
    <col min="2825" max="2825" width="8.28515625" style="387" customWidth="1"/>
    <col min="2826" max="3071" width="10" style="387"/>
    <col min="3072" max="3072" width="2.5703125" style="387" customWidth="1"/>
    <col min="3073" max="3073" width="7.140625" style="387" customWidth="1"/>
    <col min="3074" max="3074" width="37.140625" style="387" customWidth="1"/>
    <col min="3075" max="3075" width="9.7109375" style="387" customWidth="1"/>
    <col min="3076" max="3076" width="4.7109375" style="387" customWidth="1"/>
    <col min="3077" max="3077" width="14.42578125" style="387" customWidth="1"/>
    <col min="3078" max="3078" width="11.140625" style="387" customWidth="1"/>
    <col min="3079" max="3079" width="10.28515625" style="387" customWidth="1"/>
    <col min="3080" max="3080" width="13" style="387" customWidth="1"/>
    <col min="3081" max="3081" width="8.28515625" style="387" customWidth="1"/>
    <col min="3082" max="3327" width="10" style="387"/>
    <col min="3328" max="3328" width="2.5703125" style="387" customWidth="1"/>
    <col min="3329" max="3329" width="7.140625" style="387" customWidth="1"/>
    <col min="3330" max="3330" width="37.140625" style="387" customWidth="1"/>
    <col min="3331" max="3331" width="9.7109375" style="387" customWidth="1"/>
    <col min="3332" max="3332" width="4.7109375" style="387" customWidth="1"/>
    <col min="3333" max="3333" width="14.42578125" style="387" customWidth="1"/>
    <col min="3334" max="3334" width="11.140625" style="387" customWidth="1"/>
    <col min="3335" max="3335" width="10.28515625" style="387" customWidth="1"/>
    <col min="3336" max="3336" width="13" style="387" customWidth="1"/>
    <col min="3337" max="3337" width="8.28515625" style="387" customWidth="1"/>
    <col min="3338" max="3583" width="10" style="387"/>
    <col min="3584" max="3584" width="2.5703125" style="387" customWidth="1"/>
    <col min="3585" max="3585" width="7.140625" style="387" customWidth="1"/>
    <col min="3586" max="3586" width="37.140625" style="387" customWidth="1"/>
    <col min="3587" max="3587" width="9.7109375" style="387" customWidth="1"/>
    <col min="3588" max="3588" width="4.7109375" style="387" customWidth="1"/>
    <col min="3589" max="3589" width="14.42578125" style="387" customWidth="1"/>
    <col min="3590" max="3590" width="11.140625" style="387" customWidth="1"/>
    <col min="3591" max="3591" width="10.28515625" style="387" customWidth="1"/>
    <col min="3592" max="3592" width="13" style="387" customWidth="1"/>
    <col min="3593" max="3593" width="8.28515625" style="387" customWidth="1"/>
    <col min="3594" max="3839" width="10" style="387"/>
    <col min="3840" max="3840" width="2.5703125" style="387" customWidth="1"/>
    <col min="3841" max="3841" width="7.140625" style="387" customWidth="1"/>
    <col min="3842" max="3842" width="37.140625" style="387" customWidth="1"/>
    <col min="3843" max="3843" width="9.7109375" style="387" customWidth="1"/>
    <col min="3844" max="3844" width="4.7109375" style="387" customWidth="1"/>
    <col min="3845" max="3845" width="14.42578125" style="387" customWidth="1"/>
    <col min="3846" max="3846" width="11.140625" style="387" customWidth="1"/>
    <col min="3847" max="3847" width="10.28515625" style="387" customWidth="1"/>
    <col min="3848" max="3848" width="13" style="387" customWidth="1"/>
    <col min="3849" max="3849" width="8.28515625" style="387" customWidth="1"/>
    <col min="3850" max="4095" width="10" style="387"/>
    <col min="4096" max="4096" width="2.5703125" style="387" customWidth="1"/>
    <col min="4097" max="4097" width="7.140625" style="387" customWidth="1"/>
    <col min="4098" max="4098" width="37.140625" style="387" customWidth="1"/>
    <col min="4099" max="4099" width="9.7109375" style="387" customWidth="1"/>
    <col min="4100" max="4100" width="4.7109375" style="387" customWidth="1"/>
    <col min="4101" max="4101" width="14.42578125" style="387" customWidth="1"/>
    <col min="4102" max="4102" width="11.140625" style="387" customWidth="1"/>
    <col min="4103" max="4103" width="10.28515625" style="387" customWidth="1"/>
    <col min="4104" max="4104" width="13" style="387" customWidth="1"/>
    <col min="4105" max="4105" width="8.28515625" style="387" customWidth="1"/>
    <col min="4106" max="4351" width="10" style="387"/>
    <col min="4352" max="4352" width="2.5703125" style="387" customWidth="1"/>
    <col min="4353" max="4353" width="7.140625" style="387" customWidth="1"/>
    <col min="4354" max="4354" width="37.140625" style="387" customWidth="1"/>
    <col min="4355" max="4355" width="9.7109375" style="387" customWidth="1"/>
    <col min="4356" max="4356" width="4.7109375" style="387" customWidth="1"/>
    <col min="4357" max="4357" width="14.42578125" style="387" customWidth="1"/>
    <col min="4358" max="4358" width="11.140625" style="387" customWidth="1"/>
    <col min="4359" max="4359" width="10.28515625" style="387" customWidth="1"/>
    <col min="4360" max="4360" width="13" style="387" customWidth="1"/>
    <col min="4361" max="4361" width="8.28515625" style="387" customWidth="1"/>
    <col min="4362" max="4607" width="10" style="387"/>
    <col min="4608" max="4608" width="2.5703125" style="387" customWidth="1"/>
    <col min="4609" max="4609" width="7.140625" style="387" customWidth="1"/>
    <col min="4610" max="4610" width="37.140625" style="387" customWidth="1"/>
    <col min="4611" max="4611" width="9.7109375" style="387" customWidth="1"/>
    <col min="4612" max="4612" width="4.7109375" style="387" customWidth="1"/>
    <col min="4613" max="4613" width="14.42578125" style="387" customWidth="1"/>
    <col min="4614" max="4614" width="11.140625" style="387" customWidth="1"/>
    <col min="4615" max="4615" width="10.28515625" style="387" customWidth="1"/>
    <col min="4616" max="4616" width="13" style="387" customWidth="1"/>
    <col min="4617" max="4617" width="8.28515625" style="387" customWidth="1"/>
    <col min="4618" max="4863" width="10" style="387"/>
    <col min="4864" max="4864" width="2.5703125" style="387" customWidth="1"/>
    <col min="4865" max="4865" width="7.140625" style="387" customWidth="1"/>
    <col min="4866" max="4866" width="37.140625" style="387" customWidth="1"/>
    <col min="4867" max="4867" width="9.7109375" style="387" customWidth="1"/>
    <col min="4868" max="4868" width="4.7109375" style="387" customWidth="1"/>
    <col min="4869" max="4869" width="14.42578125" style="387" customWidth="1"/>
    <col min="4870" max="4870" width="11.140625" style="387" customWidth="1"/>
    <col min="4871" max="4871" width="10.28515625" style="387" customWidth="1"/>
    <col min="4872" max="4872" width="13" style="387" customWidth="1"/>
    <col min="4873" max="4873" width="8.28515625" style="387" customWidth="1"/>
    <col min="4874" max="5119" width="10" style="387"/>
    <col min="5120" max="5120" width="2.5703125" style="387" customWidth="1"/>
    <col min="5121" max="5121" width="7.140625" style="387" customWidth="1"/>
    <col min="5122" max="5122" width="37.140625" style="387" customWidth="1"/>
    <col min="5123" max="5123" width="9.7109375" style="387" customWidth="1"/>
    <col min="5124" max="5124" width="4.7109375" style="387" customWidth="1"/>
    <col min="5125" max="5125" width="14.42578125" style="387" customWidth="1"/>
    <col min="5126" max="5126" width="11.140625" style="387" customWidth="1"/>
    <col min="5127" max="5127" width="10.28515625" style="387" customWidth="1"/>
    <col min="5128" max="5128" width="13" style="387" customWidth="1"/>
    <col min="5129" max="5129" width="8.28515625" style="387" customWidth="1"/>
    <col min="5130" max="5375" width="10" style="387"/>
    <col min="5376" max="5376" width="2.5703125" style="387" customWidth="1"/>
    <col min="5377" max="5377" width="7.140625" style="387" customWidth="1"/>
    <col min="5378" max="5378" width="37.140625" style="387" customWidth="1"/>
    <col min="5379" max="5379" width="9.7109375" style="387" customWidth="1"/>
    <col min="5380" max="5380" width="4.7109375" style="387" customWidth="1"/>
    <col min="5381" max="5381" width="14.42578125" style="387" customWidth="1"/>
    <col min="5382" max="5382" width="11.140625" style="387" customWidth="1"/>
    <col min="5383" max="5383" width="10.28515625" style="387" customWidth="1"/>
    <col min="5384" max="5384" width="13" style="387" customWidth="1"/>
    <col min="5385" max="5385" width="8.28515625" style="387" customWidth="1"/>
    <col min="5386" max="5631" width="10" style="387"/>
    <col min="5632" max="5632" width="2.5703125" style="387" customWidth="1"/>
    <col min="5633" max="5633" width="7.140625" style="387" customWidth="1"/>
    <col min="5634" max="5634" width="37.140625" style="387" customWidth="1"/>
    <col min="5635" max="5635" width="9.7109375" style="387" customWidth="1"/>
    <col min="5636" max="5636" width="4.7109375" style="387" customWidth="1"/>
    <col min="5637" max="5637" width="14.42578125" style="387" customWidth="1"/>
    <col min="5638" max="5638" width="11.140625" style="387" customWidth="1"/>
    <col min="5639" max="5639" width="10.28515625" style="387" customWidth="1"/>
    <col min="5640" max="5640" width="13" style="387" customWidth="1"/>
    <col min="5641" max="5641" width="8.28515625" style="387" customWidth="1"/>
    <col min="5642" max="5887" width="10" style="387"/>
    <col min="5888" max="5888" width="2.5703125" style="387" customWidth="1"/>
    <col min="5889" max="5889" width="7.140625" style="387" customWidth="1"/>
    <col min="5890" max="5890" width="37.140625" style="387" customWidth="1"/>
    <col min="5891" max="5891" width="9.7109375" style="387" customWidth="1"/>
    <col min="5892" max="5892" width="4.7109375" style="387" customWidth="1"/>
    <col min="5893" max="5893" width="14.42578125" style="387" customWidth="1"/>
    <col min="5894" max="5894" width="11.140625" style="387" customWidth="1"/>
    <col min="5895" max="5895" width="10.28515625" style="387" customWidth="1"/>
    <col min="5896" max="5896" width="13" style="387" customWidth="1"/>
    <col min="5897" max="5897" width="8.28515625" style="387" customWidth="1"/>
    <col min="5898" max="6143" width="10" style="387"/>
    <col min="6144" max="6144" width="2.5703125" style="387" customWidth="1"/>
    <col min="6145" max="6145" width="7.140625" style="387" customWidth="1"/>
    <col min="6146" max="6146" width="37.140625" style="387" customWidth="1"/>
    <col min="6147" max="6147" width="9.7109375" style="387" customWidth="1"/>
    <col min="6148" max="6148" width="4.7109375" style="387" customWidth="1"/>
    <col min="6149" max="6149" width="14.42578125" style="387" customWidth="1"/>
    <col min="6150" max="6150" width="11.140625" style="387" customWidth="1"/>
    <col min="6151" max="6151" width="10.28515625" style="387" customWidth="1"/>
    <col min="6152" max="6152" width="13" style="387" customWidth="1"/>
    <col min="6153" max="6153" width="8.28515625" style="387" customWidth="1"/>
    <col min="6154" max="6399" width="10" style="387"/>
    <col min="6400" max="6400" width="2.5703125" style="387" customWidth="1"/>
    <col min="6401" max="6401" width="7.140625" style="387" customWidth="1"/>
    <col min="6402" max="6402" width="37.140625" style="387" customWidth="1"/>
    <col min="6403" max="6403" width="9.7109375" style="387" customWidth="1"/>
    <col min="6404" max="6404" width="4.7109375" style="387" customWidth="1"/>
    <col min="6405" max="6405" width="14.42578125" style="387" customWidth="1"/>
    <col min="6406" max="6406" width="11.140625" style="387" customWidth="1"/>
    <col min="6407" max="6407" width="10.28515625" style="387" customWidth="1"/>
    <col min="6408" max="6408" width="13" style="387" customWidth="1"/>
    <col min="6409" max="6409" width="8.28515625" style="387" customWidth="1"/>
    <col min="6410" max="6655" width="10" style="387"/>
    <col min="6656" max="6656" width="2.5703125" style="387" customWidth="1"/>
    <col min="6657" max="6657" width="7.140625" style="387" customWidth="1"/>
    <col min="6658" max="6658" width="37.140625" style="387" customWidth="1"/>
    <col min="6659" max="6659" width="9.7109375" style="387" customWidth="1"/>
    <col min="6660" max="6660" width="4.7109375" style="387" customWidth="1"/>
    <col min="6661" max="6661" width="14.42578125" style="387" customWidth="1"/>
    <col min="6662" max="6662" width="11.140625" style="387" customWidth="1"/>
    <col min="6663" max="6663" width="10.28515625" style="387" customWidth="1"/>
    <col min="6664" max="6664" width="13" style="387" customWidth="1"/>
    <col min="6665" max="6665" width="8.28515625" style="387" customWidth="1"/>
    <col min="6666" max="6911" width="10" style="387"/>
    <col min="6912" max="6912" width="2.5703125" style="387" customWidth="1"/>
    <col min="6913" max="6913" width="7.140625" style="387" customWidth="1"/>
    <col min="6914" max="6914" width="37.140625" style="387" customWidth="1"/>
    <col min="6915" max="6915" width="9.7109375" style="387" customWidth="1"/>
    <col min="6916" max="6916" width="4.7109375" style="387" customWidth="1"/>
    <col min="6917" max="6917" width="14.42578125" style="387" customWidth="1"/>
    <col min="6918" max="6918" width="11.140625" style="387" customWidth="1"/>
    <col min="6919" max="6919" width="10.28515625" style="387" customWidth="1"/>
    <col min="6920" max="6920" width="13" style="387" customWidth="1"/>
    <col min="6921" max="6921" width="8.28515625" style="387" customWidth="1"/>
    <col min="6922" max="7167" width="10" style="387"/>
    <col min="7168" max="7168" width="2.5703125" style="387" customWidth="1"/>
    <col min="7169" max="7169" width="7.140625" style="387" customWidth="1"/>
    <col min="7170" max="7170" width="37.140625" style="387" customWidth="1"/>
    <col min="7171" max="7171" width="9.7109375" style="387" customWidth="1"/>
    <col min="7172" max="7172" width="4.7109375" style="387" customWidth="1"/>
    <col min="7173" max="7173" width="14.42578125" style="387" customWidth="1"/>
    <col min="7174" max="7174" width="11.140625" style="387" customWidth="1"/>
    <col min="7175" max="7175" width="10.28515625" style="387" customWidth="1"/>
    <col min="7176" max="7176" width="13" style="387" customWidth="1"/>
    <col min="7177" max="7177" width="8.28515625" style="387" customWidth="1"/>
    <col min="7178" max="7423" width="10" style="387"/>
    <col min="7424" max="7424" width="2.5703125" style="387" customWidth="1"/>
    <col min="7425" max="7425" width="7.140625" style="387" customWidth="1"/>
    <col min="7426" max="7426" width="37.140625" style="387" customWidth="1"/>
    <col min="7427" max="7427" width="9.7109375" style="387" customWidth="1"/>
    <col min="7428" max="7428" width="4.7109375" style="387" customWidth="1"/>
    <col min="7429" max="7429" width="14.42578125" style="387" customWidth="1"/>
    <col min="7430" max="7430" width="11.140625" style="387" customWidth="1"/>
    <col min="7431" max="7431" width="10.28515625" style="387" customWidth="1"/>
    <col min="7432" max="7432" width="13" style="387" customWidth="1"/>
    <col min="7433" max="7433" width="8.28515625" style="387" customWidth="1"/>
    <col min="7434" max="7679" width="10" style="387"/>
    <col min="7680" max="7680" width="2.5703125" style="387" customWidth="1"/>
    <col min="7681" max="7681" width="7.140625" style="387" customWidth="1"/>
    <col min="7682" max="7682" width="37.140625" style="387" customWidth="1"/>
    <col min="7683" max="7683" width="9.7109375" style="387" customWidth="1"/>
    <col min="7684" max="7684" width="4.7109375" style="387" customWidth="1"/>
    <col min="7685" max="7685" width="14.42578125" style="387" customWidth="1"/>
    <col min="7686" max="7686" width="11.140625" style="387" customWidth="1"/>
    <col min="7687" max="7687" width="10.28515625" style="387" customWidth="1"/>
    <col min="7688" max="7688" width="13" style="387" customWidth="1"/>
    <col min="7689" max="7689" width="8.28515625" style="387" customWidth="1"/>
    <col min="7690" max="7935" width="10" style="387"/>
    <col min="7936" max="7936" width="2.5703125" style="387" customWidth="1"/>
    <col min="7937" max="7937" width="7.140625" style="387" customWidth="1"/>
    <col min="7938" max="7938" width="37.140625" style="387" customWidth="1"/>
    <col min="7939" max="7939" width="9.7109375" style="387" customWidth="1"/>
    <col min="7940" max="7940" width="4.7109375" style="387" customWidth="1"/>
    <col min="7941" max="7941" width="14.42578125" style="387" customWidth="1"/>
    <col min="7942" max="7942" width="11.140625" style="387" customWidth="1"/>
    <col min="7943" max="7943" width="10.28515625" style="387" customWidth="1"/>
    <col min="7944" max="7944" width="13" style="387" customWidth="1"/>
    <col min="7945" max="7945" width="8.28515625" style="387" customWidth="1"/>
    <col min="7946" max="8191" width="10" style="387"/>
    <col min="8192" max="8192" width="2.5703125" style="387" customWidth="1"/>
    <col min="8193" max="8193" width="7.140625" style="387" customWidth="1"/>
    <col min="8194" max="8194" width="37.140625" style="387" customWidth="1"/>
    <col min="8195" max="8195" width="9.7109375" style="387" customWidth="1"/>
    <col min="8196" max="8196" width="4.7109375" style="387" customWidth="1"/>
    <col min="8197" max="8197" width="14.42578125" style="387" customWidth="1"/>
    <col min="8198" max="8198" width="11.140625" style="387" customWidth="1"/>
    <col min="8199" max="8199" width="10.28515625" style="387" customWidth="1"/>
    <col min="8200" max="8200" width="13" style="387" customWidth="1"/>
    <col min="8201" max="8201" width="8.28515625" style="387" customWidth="1"/>
    <col min="8202" max="8447" width="10" style="387"/>
    <col min="8448" max="8448" width="2.5703125" style="387" customWidth="1"/>
    <col min="8449" max="8449" width="7.140625" style="387" customWidth="1"/>
    <col min="8450" max="8450" width="37.140625" style="387" customWidth="1"/>
    <col min="8451" max="8451" width="9.7109375" style="387" customWidth="1"/>
    <col min="8452" max="8452" width="4.7109375" style="387" customWidth="1"/>
    <col min="8453" max="8453" width="14.42578125" style="387" customWidth="1"/>
    <col min="8454" max="8454" width="11.140625" style="387" customWidth="1"/>
    <col min="8455" max="8455" width="10.28515625" style="387" customWidth="1"/>
    <col min="8456" max="8456" width="13" style="387" customWidth="1"/>
    <col min="8457" max="8457" width="8.28515625" style="387" customWidth="1"/>
    <col min="8458" max="8703" width="10" style="387"/>
    <col min="8704" max="8704" width="2.5703125" style="387" customWidth="1"/>
    <col min="8705" max="8705" width="7.140625" style="387" customWidth="1"/>
    <col min="8706" max="8706" width="37.140625" style="387" customWidth="1"/>
    <col min="8707" max="8707" width="9.7109375" style="387" customWidth="1"/>
    <col min="8708" max="8708" width="4.7109375" style="387" customWidth="1"/>
    <col min="8709" max="8709" width="14.42578125" style="387" customWidth="1"/>
    <col min="8710" max="8710" width="11.140625" style="387" customWidth="1"/>
    <col min="8711" max="8711" width="10.28515625" style="387" customWidth="1"/>
    <col min="8712" max="8712" width="13" style="387" customWidth="1"/>
    <col min="8713" max="8713" width="8.28515625" style="387" customWidth="1"/>
    <col min="8714" max="8959" width="10" style="387"/>
    <col min="8960" max="8960" width="2.5703125" style="387" customWidth="1"/>
    <col min="8961" max="8961" width="7.140625" style="387" customWidth="1"/>
    <col min="8962" max="8962" width="37.140625" style="387" customWidth="1"/>
    <col min="8963" max="8963" width="9.7109375" style="387" customWidth="1"/>
    <col min="8964" max="8964" width="4.7109375" style="387" customWidth="1"/>
    <col min="8965" max="8965" width="14.42578125" style="387" customWidth="1"/>
    <col min="8966" max="8966" width="11.140625" style="387" customWidth="1"/>
    <col min="8967" max="8967" width="10.28515625" style="387" customWidth="1"/>
    <col min="8968" max="8968" width="13" style="387" customWidth="1"/>
    <col min="8969" max="8969" width="8.28515625" style="387" customWidth="1"/>
    <col min="8970" max="9215" width="10" style="387"/>
    <col min="9216" max="9216" width="2.5703125" style="387" customWidth="1"/>
    <col min="9217" max="9217" width="7.140625" style="387" customWidth="1"/>
    <col min="9218" max="9218" width="37.140625" style="387" customWidth="1"/>
    <col min="9219" max="9219" width="9.7109375" style="387" customWidth="1"/>
    <col min="9220" max="9220" width="4.7109375" style="387" customWidth="1"/>
    <col min="9221" max="9221" width="14.42578125" style="387" customWidth="1"/>
    <col min="9222" max="9222" width="11.140625" style="387" customWidth="1"/>
    <col min="9223" max="9223" width="10.28515625" style="387" customWidth="1"/>
    <col min="9224" max="9224" width="13" style="387" customWidth="1"/>
    <col min="9225" max="9225" width="8.28515625" style="387" customWidth="1"/>
    <col min="9226" max="9471" width="10" style="387"/>
    <col min="9472" max="9472" width="2.5703125" style="387" customWidth="1"/>
    <col min="9473" max="9473" width="7.140625" style="387" customWidth="1"/>
    <col min="9474" max="9474" width="37.140625" style="387" customWidth="1"/>
    <col min="9475" max="9475" width="9.7109375" style="387" customWidth="1"/>
    <col min="9476" max="9476" width="4.7109375" style="387" customWidth="1"/>
    <col min="9477" max="9477" width="14.42578125" style="387" customWidth="1"/>
    <col min="9478" max="9478" width="11.140625" style="387" customWidth="1"/>
    <col min="9479" max="9479" width="10.28515625" style="387" customWidth="1"/>
    <col min="9480" max="9480" width="13" style="387" customWidth="1"/>
    <col min="9481" max="9481" width="8.28515625" style="387" customWidth="1"/>
    <col min="9482" max="9727" width="10" style="387"/>
    <col min="9728" max="9728" width="2.5703125" style="387" customWidth="1"/>
    <col min="9729" max="9729" width="7.140625" style="387" customWidth="1"/>
    <col min="9730" max="9730" width="37.140625" style="387" customWidth="1"/>
    <col min="9731" max="9731" width="9.7109375" style="387" customWidth="1"/>
    <col min="9732" max="9732" width="4.7109375" style="387" customWidth="1"/>
    <col min="9733" max="9733" width="14.42578125" style="387" customWidth="1"/>
    <col min="9734" max="9734" width="11.140625" style="387" customWidth="1"/>
    <col min="9735" max="9735" width="10.28515625" style="387" customWidth="1"/>
    <col min="9736" max="9736" width="13" style="387" customWidth="1"/>
    <col min="9737" max="9737" width="8.28515625" style="387" customWidth="1"/>
    <col min="9738" max="9983" width="10" style="387"/>
    <col min="9984" max="9984" width="2.5703125" style="387" customWidth="1"/>
    <col min="9985" max="9985" width="7.140625" style="387" customWidth="1"/>
    <col min="9986" max="9986" width="37.140625" style="387" customWidth="1"/>
    <col min="9987" max="9987" width="9.7109375" style="387" customWidth="1"/>
    <col min="9988" max="9988" width="4.7109375" style="387" customWidth="1"/>
    <col min="9989" max="9989" width="14.42578125" style="387" customWidth="1"/>
    <col min="9990" max="9990" width="11.140625" style="387" customWidth="1"/>
    <col min="9991" max="9991" width="10.28515625" style="387" customWidth="1"/>
    <col min="9992" max="9992" width="13" style="387" customWidth="1"/>
    <col min="9993" max="9993" width="8.28515625" style="387" customWidth="1"/>
    <col min="9994" max="10239" width="10" style="387"/>
    <col min="10240" max="10240" width="2.5703125" style="387" customWidth="1"/>
    <col min="10241" max="10241" width="7.140625" style="387" customWidth="1"/>
    <col min="10242" max="10242" width="37.140625" style="387" customWidth="1"/>
    <col min="10243" max="10243" width="9.7109375" style="387" customWidth="1"/>
    <col min="10244" max="10244" width="4.7109375" style="387" customWidth="1"/>
    <col min="10245" max="10245" width="14.42578125" style="387" customWidth="1"/>
    <col min="10246" max="10246" width="11.140625" style="387" customWidth="1"/>
    <col min="10247" max="10247" width="10.28515625" style="387" customWidth="1"/>
    <col min="10248" max="10248" width="13" style="387" customWidth="1"/>
    <col min="10249" max="10249" width="8.28515625" style="387" customWidth="1"/>
    <col min="10250" max="10495" width="10" style="387"/>
    <col min="10496" max="10496" width="2.5703125" style="387" customWidth="1"/>
    <col min="10497" max="10497" width="7.140625" style="387" customWidth="1"/>
    <col min="10498" max="10498" width="37.140625" style="387" customWidth="1"/>
    <col min="10499" max="10499" width="9.7109375" style="387" customWidth="1"/>
    <col min="10500" max="10500" width="4.7109375" style="387" customWidth="1"/>
    <col min="10501" max="10501" width="14.42578125" style="387" customWidth="1"/>
    <col min="10502" max="10502" width="11.140625" style="387" customWidth="1"/>
    <col min="10503" max="10503" width="10.28515625" style="387" customWidth="1"/>
    <col min="10504" max="10504" width="13" style="387" customWidth="1"/>
    <col min="10505" max="10505" width="8.28515625" style="387" customWidth="1"/>
    <col min="10506" max="10751" width="10" style="387"/>
    <col min="10752" max="10752" width="2.5703125" style="387" customWidth="1"/>
    <col min="10753" max="10753" width="7.140625" style="387" customWidth="1"/>
    <col min="10754" max="10754" width="37.140625" style="387" customWidth="1"/>
    <col min="10755" max="10755" width="9.7109375" style="387" customWidth="1"/>
    <col min="10756" max="10756" width="4.7109375" style="387" customWidth="1"/>
    <col min="10757" max="10757" width="14.42578125" style="387" customWidth="1"/>
    <col min="10758" max="10758" width="11.140625" style="387" customWidth="1"/>
    <col min="10759" max="10759" width="10.28515625" style="387" customWidth="1"/>
    <col min="10760" max="10760" width="13" style="387" customWidth="1"/>
    <col min="10761" max="10761" width="8.28515625" style="387" customWidth="1"/>
    <col min="10762" max="11007" width="10" style="387"/>
    <col min="11008" max="11008" width="2.5703125" style="387" customWidth="1"/>
    <col min="11009" max="11009" width="7.140625" style="387" customWidth="1"/>
    <col min="11010" max="11010" width="37.140625" style="387" customWidth="1"/>
    <col min="11011" max="11011" width="9.7109375" style="387" customWidth="1"/>
    <col min="11012" max="11012" width="4.7109375" style="387" customWidth="1"/>
    <col min="11013" max="11013" width="14.42578125" style="387" customWidth="1"/>
    <col min="11014" max="11014" width="11.140625" style="387" customWidth="1"/>
    <col min="11015" max="11015" width="10.28515625" style="387" customWidth="1"/>
    <col min="11016" max="11016" width="13" style="387" customWidth="1"/>
    <col min="11017" max="11017" width="8.28515625" style="387" customWidth="1"/>
    <col min="11018" max="11263" width="10" style="387"/>
    <col min="11264" max="11264" width="2.5703125" style="387" customWidth="1"/>
    <col min="11265" max="11265" width="7.140625" style="387" customWidth="1"/>
    <col min="11266" max="11266" width="37.140625" style="387" customWidth="1"/>
    <col min="11267" max="11267" width="9.7109375" style="387" customWidth="1"/>
    <col min="11268" max="11268" width="4.7109375" style="387" customWidth="1"/>
    <col min="11269" max="11269" width="14.42578125" style="387" customWidth="1"/>
    <col min="11270" max="11270" width="11.140625" style="387" customWidth="1"/>
    <col min="11271" max="11271" width="10.28515625" style="387" customWidth="1"/>
    <col min="11272" max="11272" width="13" style="387" customWidth="1"/>
    <col min="11273" max="11273" width="8.28515625" style="387" customWidth="1"/>
    <col min="11274" max="11519" width="10" style="387"/>
    <col min="11520" max="11520" width="2.5703125" style="387" customWidth="1"/>
    <col min="11521" max="11521" width="7.140625" style="387" customWidth="1"/>
    <col min="11522" max="11522" width="37.140625" style="387" customWidth="1"/>
    <col min="11523" max="11523" width="9.7109375" style="387" customWidth="1"/>
    <col min="11524" max="11524" width="4.7109375" style="387" customWidth="1"/>
    <col min="11525" max="11525" width="14.42578125" style="387" customWidth="1"/>
    <col min="11526" max="11526" width="11.140625" style="387" customWidth="1"/>
    <col min="11527" max="11527" width="10.28515625" style="387" customWidth="1"/>
    <col min="11528" max="11528" width="13" style="387" customWidth="1"/>
    <col min="11529" max="11529" width="8.28515625" style="387" customWidth="1"/>
    <col min="11530" max="11775" width="10" style="387"/>
    <col min="11776" max="11776" width="2.5703125" style="387" customWidth="1"/>
    <col min="11777" max="11777" width="7.140625" style="387" customWidth="1"/>
    <col min="11778" max="11778" width="37.140625" style="387" customWidth="1"/>
    <col min="11779" max="11779" width="9.7109375" style="387" customWidth="1"/>
    <col min="11780" max="11780" width="4.7109375" style="387" customWidth="1"/>
    <col min="11781" max="11781" width="14.42578125" style="387" customWidth="1"/>
    <col min="11782" max="11782" width="11.140625" style="387" customWidth="1"/>
    <col min="11783" max="11783" width="10.28515625" style="387" customWidth="1"/>
    <col min="11784" max="11784" width="13" style="387" customWidth="1"/>
    <col min="11785" max="11785" width="8.28515625" style="387" customWidth="1"/>
    <col min="11786" max="12031" width="10" style="387"/>
    <col min="12032" max="12032" width="2.5703125" style="387" customWidth="1"/>
    <col min="12033" max="12033" width="7.140625" style="387" customWidth="1"/>
    <col min="12034" max="12034" width="37.140625" style="387" customWidth="1"/>
    <col min="12035" max="12035" width="9.7109375" style="387" customWidth="1"/>
    <col min="12036" max="12036" width="4.7109375" style="387" customWidth="1"/>
    <col min="12037" max="12037" width="14.42578125" style="387" customWidth="1"/>
    <col min="12038" max="12038" width="11.140625" style="387" customWidth="1"/>
    <col min="12039" max="12039" width="10.28515625" style="387" customWidth="1"/>
    <col min="12040" max="12040" width="13" style="387" customWidth="1"/>
    <col min="12041" max="12041" width="8.28515625" style="387" customWidth="1"/>
    <col min="12042" max="12287" width="10" style="387"/>
    <col min="12288" max="12288" width="2.5703125" style="387" customWidth="1"/>
    <col min="12289" max="12289" width="7.140625" style="387" customWidth="1"/>
    <col min="12290" max="12290" width="37.140625" style="387" customWidth="1"/>
    <col min="12291" max="12291" width="9.7109375" style="387" customWidth="1"/>
    <col min="12292" max="12292" width="4.7109375" style="387" customWidth="1"/>
    <col min="12293" max="12293" width="14.42578125" style="387" customWidth="1"/>
    <col min="12294" max="12294" width="11.140625" style="387" customWidth="1"/>
    <col min="12295" max="12295" width="10.28515625" style="387" customWidth="1"/>
    <col min="12296" max="12296" width="13" style="387" customWidth="1"/>
    <col min="12297" max="12297" width="8.28515625" style="387" customWidth="1"/>
    <col min="12298" max="12543" width="10" style="387"/>
    <col min="12544" max="12544" width="2.5703125" style="387" customWidth="1"/>
    <col min="12545" max="12545" width="7.140625" style="387" customWidth="1"/>
    <col min="12546" max="12546" width="37.140625" style="387" customWidth="1"/>
    <col min="12547" max="12547" width="9.7109375" style="387" customWidth="1"/>
    <col min="12548" max="12548" width="4.7109375" style="387" customWidth="1"/>
    <col min="12549" max="12549" width="14.42578125" style="387" customWidth="1"/>
    <col min="12550" max="12550" width="11.140625" style="387" customWidth="1"/>
    <col min="12551" max="12551" width="10.28515625" style="387" customWidth="1"/>
    <col min="12552" max="12552" width="13" style="387" customWidth="1"/>
    <col min="12553" max="12553" width="8.28515625" style="387" customWidth="1"/>
    <col min="12554" max="12799" width="10" style="387"/>
    <col min="12800" max="12800" width="2.5703125" style="387" customWidth="1"/>
    <col min="12801" max="12801" width="7.140625" style="387" customWidth="1"/>
    <col min="12802" max="12802" width="37.140625" style="387" customWidth="1"/>
    <col min="12803" max="12803" width="9.7109375" style="387" customWidth="1"/>
    <col min="12804" max="12804" width="4.7109375" style="387" customWidth="1"/>
    <col min="12805" max="12805" width="14.42578125" style="387" customWidth="1"/>
    <col min="12806" max="12806" width="11.140625" style="387" customWidth="1"/>
    <col min="12807" max="12807" width="10.28515625" style="387" customWidth="1"/>
    <col min="12808" max="12808" width="13" style="387" customWidth="1"/>
    <col min="12809" max="12809" width="8.28515625" style="387" customWidth="1"/>
    <col min="12810" max="13055" width="10" style="387"/>
    <col min="13056" max="13056" width="2.5703125" style="387" customWidth="1"/>
    <col min="13057" max="13057" width="7.140625" style="387" customWidth="1"/>
    <col min="13058" max="13058" width="37.140625" style="387" customWidth="1"/>
    <col min="13059" max="13059" width="9.7109375" style="387" customWidth="1"/>
    <col min="13060" max="13060" width="4.7109375" style="387" customWidth="1"/>
    <col min="13061" max="13061" width="14.42578125" style="387" customWidth="1"/>
    <col min="13062" max="13062" width="11.140625" style="387" customWidth="1"/>
    <col min="13063" max="13063" width="10.28515625" style="387" customWidth="1"/>
    <col min="13064" max="13064" width="13" style="387" customWidth="1"/>
    <col min="13065" max="13065" width="8.28515625" style="387" customWidth="1"/>
    <col min="13066" max="13311" width="10" style="387"/>
    <col min="13312" max="13312" width="2.5703125" style="387" customWidth="1"/>
    <col min="13313" max="13313" width="7.140625" style="387" customWidth="1"/>
    <col min="13314" max="13314" width="37.140625" style="387" customWidth="1"/>
    <col min="13315" max="13315" width="9.7109375" style="387" customWidth="1"/>
    <col min="13316" max="13316" width="4.7109375" style="387" customWidth="1"/>
    <col min="13317" max="13317" width="14.42578125" style="387" customWidth="1"/>
    <col min="13318" max="13318" width="11.140625" style="387" customWidth="1"/>
    <col min="13319" max="13319" width="10.28515625" style="387" customWidth="1"/>
    <col min="13320" max="13320" width="13" style="387" customWidth="1"/>
    <col min="13321" max="13321" width="8.28515625" style="387" customWidth="1"/>
    <col min="13322" max="13567" width="10" style="387"/>
    <col min="13568" max="13568" width="2.5703125" style="387" customWidth="1"/>
    <col min="13569" max="13569" width="7.140625" style="387" customWidth="1"/>
    <col min="13570" max="13570" width="37.140625" style="387" customWidth="1"/>
    <col min="13571" max="13571" width="9.7109375" style="387" customWidth="1"/>
    <col min="13572" max="13572" width="4.7109375" style="387" customWidth="1"/>
    <col min="13573" max="13573" width="14.42578125" style="387" customWidth="1"/>
    <col min="13574" max="13574" width="11.140625" style="387" customWidth="1"/>
    <col min="13575" max="13575" width="10.28515625" style="387" customWidth="1"/>
    <col min="13576" max="13576" width="13" style="387" customWidth="1"/>
    <col min="13577" max="13577" width="8.28515625" style="387" customWidth="1"/>
    <col min="13578" max="13823" width="10" style="387"/>
    <col min="13824" max="13824" width="2.5703125" style="387" customWidth="1"/>
    <col min="13825" max="13825" width="7.140625" style="387" customWidth="1"/>
    <col min="13826" max="13826" width="37.140625" style="387" customWidth="1"/>
    <col min="13827" max="13827" width="9.7109375" style="387" customWidth="1"/>
    <col min="13828" max="13828" width="4.7109375" style="387" customWidth="1"/>
    <col min="13829" max="13829" width="14.42578125" style="387" customWidth="1"/>
    <col min="13830" max="13830" width="11.140625" style="387" customWidth="1"/>
    <col min="13831" max="13831" width="10.28515625" style="387" customWidth="1"/>
    <col min="13832" max="13832" width="13" style="387" customWidth="1"/>
    <col min="13833" max="13833" width="8.28515625" style="387" customWidth="1"/>
    <col min="13834" max="14079" width="10" style="387"/>
    <col min="14080" max="14080" width="2.5703125" style="387" customWidth="1"/>
    <col min="14081" max="14081" width="7.140625" style="387" customWidth="1"/>
    <col min="14082" max="14082" width="37.140625" style="387" customWidth="1"/>
    <col min="14083" max="14083" width="9.7109375" style="387" customWidth="1"/>
    <col min="14084" max="14084" width="4.7109375" style="387" customWidth="1"/>
    <col min="14085" max="14085" width="14.42578125" style="387" customWidth="1"/>
    <col min="14086" max="14086" width="11.140625" style="387" customWidth="1"/>
    <col min="14087" max="14087" width="10.28515625" style="387" customWidth="1"/>
    <col min="14088" max="14088" width="13" style="387" customWidth="1"/>
    <col min="14089" max="14089" width="8.28515625" style="387" customWidth="1"/>
    <col min="14090" max="14335" width="10" style="387"/>
    <col min="14336" max="14336" width="2.5703125" style="387" customWidth="1"/>
    <col min="14337" max="14337" width="7.140625" style="387" customWidth="1"/>
    <col min="14338" max="14338" width="37.140625" style="387" customWidth="1"/>
    <col min="14339" max="14339" width="9.7109375" style="387" customWidth="1"/>
    <col min="14340" max="14340" width="4.7109375" style="387" customWidth="1"/>
    <col min="14341" max="14341" width="14.42578125" style="387" customWidth="1"/>
    <col min="14342" max="14342" width="11.140625" style="387" customWidth="1"/>
    <col min="14343" max="14343" width="10.28515625" style="387" customWidth="1"/>
    <col min="14344" max="14344" width="13" style="387" customWidth="1"/>
    <col min="14345" max="14345" width="8.28515625" style="387" customWidth="1"/>
    <col min="14346" max="14591" width="10" style="387"/>
    <col min="14592" max="14592" width="2.5703125" style="387" customWidth="1"/>
    <col min="14593" max="14593" width="7.140625" style="387" customWidth="1"/>
    <col min="14594" max="14594" width="37.140625" style="387" customWidth="1"/>
    <col min="14595" max="14595" width="9.7109375" style="387" customWidth="1"/>
    <col min="14596" max="14596" width="4.7109375" style="387" customWidth="1"/>
    <col min="14597" max="14597" width="14.42578125" style="387" customWidth="1"/>
    <col min="14598" max="14598" width="11.140625" style="387" customWidth="1"/>
    <col min="14599" max="14599" width="10.28515625" style="387" customWidth="1"/>
    <col min="14600" max="14600" width="13" style="387" customWidth="1"/>
    <col min="14601" max="14601" width="8.28515625" style="387" customWidth="1"/>
    <col min="14602" max="14847" width="10" style="387"/>
    <col min="14848" max="14848" width="2.5703125" style="387" customWidth="1"/>
    <col min="14849" max="14849" width="7.140625" style="387" customWidth="1"/>
    <col min="14850" max="14850" width="37.140625" style="387" customWidth="1"/>
    <col min="14851" max="14851" width="9.7109375" style="387" customWidth="1"/>
    <col min="14852" max="14852" width="4.7109375" style="387" customWidth="1"/>
    <col min="14853" max="14853" width="14.42578125" style="387" customWidth="1"/>
    <col min="14854" max="14854" width="11.140625" style="387" customWidth="1"/>
    <col min="14855" max="14855" width="10.28515625" style="387" customWidth="1"/>
    <col min="14856" max="14856" width="13" style="387" customWidth="1"/>
    <col min="14857" max="14857" width="8.28515625" style="387" customWidth="1"/>
    <col min="14858" max="15103" width="10" style="387"/>
    <col min="15104" max="15104" width="2.5703125" style="387" customWidth="1"/>
    <col min="15105" max="15105" width="7.140625" style="387" customWidth="1"/>
    <col min="15106" max="15106" width="37.140625" style="387" customWidth="1"/>
    <col min="15107" max="15107" width="9.7109375" style="387" customWidth="1"/>
    <col min="15108" max="15108" width="4.7109375" style="387" customWidth="1"/>
    <col min="15109" max="15109" width="14.42578125" style="387" customWidth="1"/>
    <col min="15110" max="15110" width="11.140625" style="387" customWidth="1"/>
    <col min="15111" max="15111" width="10.28515625" style="387" customWidth="1"/>
    <col min="15112" max="15112" width="13" style="387" customWidth="1"/>
    <col min="15113" max="15113" width="8.28515625" style="387" customWidth="1"/>
    <col min="15114" max="15359" width="10" style="387"/>
    <col min="15360" max="15360" width="2.5703125" style="387" customWidth="1"/>
    <col min="15361" max="15361" width="7.140625" style="387" customWidth="1"/>
    <col min="15362" max="15362" width="37.140625" style="387" customWidth="1"/>
    <col min="15363" max="15363" width="9.7109375" style="387" customWidth="1"/>
    <col min="15364" max="15364" width="4.7109375" style="387" customWidth="1"/>
    <col min="15365" max="15365" width="14.42578125" style="387" customWidth="1"/>
    <col min="15366" max="15366" width="11.140625" style="387" customWidth="1"/>
    <col min="15367" max="15367" width="10.28515625" style="387" customWidth="1"/>
    <col min="15368" max="15368" width="13" style="387" customWidth="1"/>
    <col min="15369" max="15369" width="8.28515625" style="387" customWidth="1"/>
    <col min="15370" max="15615" width="10" style="387"/>
    <col min="15616" max="15616" width="2.5703125" style="387" customWidth="1"/>
    <col min="15617" max="15617" width="7.140625" style="387" customWidth="1"/>
    <col min="15618" max="15618" width="37.140625" style="387" customWidth="1"/>
    <col min="15619" max="15619" width="9.7109375" style="387" customWidth="1"/>
    <col min="15620" max="15620" width="4.7109375" style="387" customWidth="1"/>
    <col min="15621" max="15621" width="14.42578125" style="387" customWidth="1"/>
    <col min="15622" max="15622" width="11.140625" style="387" customWidth="1"/>
    <col min="15623" max="15623" width="10.28515625" style="387" customWidth="1"/>
    <col min="15624" max="15624" width="13" style="387" customWidth="1"/>
    <col min="15625" max="15625" width="8.28515625" style="387" customWidth="1"/>
    <col min="15626" max="15871" width="10" style="387"/>
    <col min="15872" max="15872" width="2.5703125" style="387" customWidth="1"/>
    <col min="15873" max="15873" width="7.140625" style="387" customWidth="1"/>
    <col min="15874" max="15874" width="37.140625" style="387" customWidth="1"/>
    <col min="15875" max="15875" width="9.7109375" style="387" customWidth="1"/>
    <col min="15876" max="15876" width="4.7109375" style="387" customWidth="1"/>
    <col min="15877" max="15877" width="14.42578125" style="387" customWidth="1"/>
    <col min="15878" max="15878" width="11.140625" style="387" customWidth="1"/>
    <col min="15879" max="15879" width="10.28515625" style="387" customWidth="1"/>
    <col min="15880" max="15880" width="13" style="387" customWidth="1"/>
    <col min="15881" max="15881" width="8.28515625" style="387" customWidth="1"/>
    <col min="15882" max="16127" width="10" style="387"/>
    <col min="16128" max="16128" width="2.5703125" style="387" customWidth="1"/>
    <col min="16129" max="16129" width="7.140625" style="387" customWidth="1"/>
    <col min="16130" max="16130" width="37.140625" style="387" customWidth="1"/>
    <col min="16131" max="16131" width="9.7109375" style="387" customWidth="1"/>
    <col min="16132" max="16132" width="4.7109375" style="387" customWidth="1"/>
    <col min="16133" max="16133" width="14.42578125" style="387" customWidth="1"/>
    <col min="16134" max="16134" width="11.140625" style="387" customWidth="1"/>
    <col min="16135" max="16135" width="10.28515625" style="387" customWidth="1"/>
    <col min="16136" max="16136" width="13" style="387" customWidth="1"/>
    <col min="16137" max="16137" width="8.28515625" style="387" customWidth="1"/>
    <col min="16138" max="16384" width="10" style="387"/>
  </cols>
  <sheetData>
    <row r="1" spans="1:10">
      <c r="A1" s="388" t="s">
        <v>131</v>
      </c>
      <c r="C1" s="389"/>
      <c r="E1" s="627"/>
      <c r="F1" s="389"/>
      <c r="G1" s="389"/>
      <c r="H1" s="628"/>
      <c r="I1" s="390"/>
    </row>
    <row r="2" spans="1:10">
      <c r="A2" s="388" t="s">
        <v>849</v>
      </c>
      <c r="C2" s="389"/>
      <c r="E2" s="627"/>
      <c r="F2" s="389"/>
      <c r="G2" s="389"/>
      <c r="H2" s="628"/>
      <c r="I2" s="628"/>
    </row>
    <row r="3" spans="1:10">
      <c r="A3" s="388" t="s">
        <v>854</v>
      </c>
      <c r="C3" s="389"/>
      <c r="E3" s="627"/>
      <c r="F3" s="389"/>
      <c r="G3" s="389"/>
      <c r="H3" s="628"/>
      <c r="I3" s="628"/>
    </row>
    <row r="4" spans="1:10">
      <c r="A4" s="388" t="s">
        <v>1063</v>
      </c>
      <c r="C4" s="389"/>
      <c r="E4" s="627"/>
      <c r="F4" s="389"/>
      <c r="G4" s="389"/>
      <c r="H4" s="628"/>
      <c r="I4" s="628"/>
    </row>
    <row r="5" spans="1:10">
      <c r="C5" s="389"/>
      <c r="E5" s="627"/>
      <c r="F5" s="389"/>
      <c r="G5" s="389"/>
      <c r="H5" s="628"/>
      <c r="I5" s="628"/>
    </row>
    <row r="6" spans="1:10">
      <c r="C6" s="389"/>
      <c r="E6" s="627" t="s">
        <v>249</v>
      </c>
      <c r="F6" s="389"/>
      <c r="G6" s="389"/>
      <c r="H6" s="628" t="s">
        <v>405</v>
      </c>
      <c r="I6" s="389"/>
    </row>
    <row r="7" spans="1:10">
      <c r="C7" s="391" t="s">
        <v>251</v>
      </c>
      <c r="D7" s="391" t="s">
        <v>252</v>
      </c>
      <c r="E7" s="631" t="s">
        <v>253</v>
      </c>
      <c r="F7" s="391" t="s">
        <v>254</v>
      </c>
      <c r="G7" s="391" t="s">
        <v>255</v>
      </c>
      <c r="H7" s="632" t="s">
        <v>256</v>
      </c>
      <c r="I7" s="391" t="s">
        <v>257</v>
      </c>
    </row>
    <row r="8" spans="1:10">
      <c r="A8" s="393" t="s">
        <v>359</v>
      </c>
      <c r="B8" s="392"/>
      <c r="C8" s="394"/>
      <c r="D8" s="394"/>
      <c r="E8" s="395"/>
      <c r="F8" s="394"/>
      <c r="G8" s="394"/>
      <c r="H8" s="398"/>
      <c r="I8" s="389"/>
    </row>
    <row r="9" spans="1:10">
      <c r="A9" s="392" t="s">
        <v>678</v>
      </c>
      <c r="B9" s="392"/>
      <c r="C9" s="394">
        <v>902</v>
      </c>
      <c r="D9" s="394" t="s">
        <v>660</v>
      </c>
      <c r="E9" s="401">
        <v>-1077518</v>
      </c>
      <c r="F9" s="394" t="s">
        <v>261</v>
      </c>
      <c r="G9" s="563" t="s">
        <v>262</v>
      </c>
      <c r="H9" s="572">
        <f>+E9</f>
        <v>-1077518</v>
      </c>
      <c r="I9" s="389" t="s">
        <v>421</v>
      </c>
    </row>
    <row r="10" spans="1:10">
      <c r="A10" s="392" t="s">
        <v>1009</v>
      </c>
      <c r="B10" s="392"/>
      <c r="C10" s="394"/>
      <c r="D10" s="394" t="s">
        <v>660</v>
      </c>
      <c r="E10" s="401">
        <v>-86826</v>
      </c>
      <c r="F10" s="394" t="s">
        <v>261</v>
      </c>
      <c r="G10" s="563" t="s">
        <v>262</v>
      </c>
      <c r="H10" s="572">
        <f>E10</f>
        <v>-86826</v>
      </c>
      <c r="I10" s="389"/>
    </row>
    <row r="11" spans="1:10">
      <c r="A11" s="392"/>
      <c r="B11" s="392"/>
      <c r="C11" s="394"/>
      <c r="D11" s="394"/>
      <c r="E11" s="401"/>
      <c r="F11" s="394"/>
      <c r="G11" s="563"/>
      <c r="H11" s="572">
        <f>SUM(H9:H10)</f>
        <v>-1164344</v>
      </c>
      <c r="I11" s="389"/>
    </row>
    <row r="12" spans="1:10">
      <c r="A12" s="525"/>
      <c r="B12" s="392"/>
      <c r="C12" s="394"/>
      <c r="D12" s="394"/>
      <c r="E12" s="414"/>
      <c r="F12" s="396"/>
      <c r="G12" s="397"/>
      <c r="H12" s="398"/>
      <c r="I12" s="389"/>
    </row>
    <row r="13" spans="1:10">
      <c r="A13" s="650" t="s">
        <v>389</v>
      </c>
      <c r="B13" s="392"/>
      <c r="C13" s="394"/>
      <c r="D13" s="394"/>
      <c r="E13" s="401"/>
      <c r="F13" s="396"/>
      <c r="G13" s="397"/>
      <c r="H13" s="401"/>
      <c r="I13" s="389"/>
    </row>
    <row r="14" spans="1:10">
      <c r="A14" s="525" t="s">
        <v>679</v>
      </c>
      <c r="B14" s="423"/>
      <c r="C14" s="394">
        <v>370</v>
      </c>
      <c r="D14" s="394" t="s">
        <v>660</v>
      </c>
      <c r="E14" s="414">
        <v>7199503</v>
      </c>
      <c r="F14" s="396" t="s">
        <v>261</v>
      </c>
      <c r="G14" s="397" t="s">
        <v>262</v>
      </c>
      <c r="H14" s="398">
        <f>E14</f>
        <v>7199503</v>
      </c>
      <c r="I14" s="389"/>
    </row>
    <row r="15" spans="1:10">
      <c r="A15" s="525" t="s">
        <v>680</v>
      </c>
      <c r="B15" s="423"/>
      <c r="C15" s="394">
        <v>391</v>
      </c>
      <c r="D15" s="394" t="s">
        <v>660</v>
      </c>
      <c r="E15" s="414">
        <v>187617</v>
      </c>
      <c r="F15" s="396" t="s">
        <v>261</v>
      </c>
      <c r="G15" s="397" t="s">
        <v>262</v>
      </c>
      <c r="H15" s="398">
        <f t="shared" ref="H15:H16" si="0">E15</f>
        <v>187617</v>
      </c>
      <c r="I15" s="389"/>
    </row>
    <row r="16" spans="1:10">
      <c r="A16" s="525" t="s">
        <v>680</v>
      </c>
      <c r="B16" s="423"/>
      <c r="C16" s="394">
        <v>397</v>
      </c>
      <c r="D16" s="394" t="s">
        <v>660</v>
      </c>
      <c r="E16" s="414">
        <v>20522</v>
      </c>
      <c r="F16" s="396" t="s">
        <v>261</v>
      </c>
      <c r="G16" s="397" t="s">
        <v>262</v>
      </c>
      <c r="H16" s="398">
        <f t="shared" si="0"/>
        <v>20522</v>
      </c>
      <c r="I16" s="389"/>
      <c r="J16" s="656"/>
    </row>
    <row r="17" spans="1:11">
      <c r="A17" s="525"/>
      <c r="B17" s="423"/>
      <c r="C17" s="394"/>
      <c r="D17" s="394"/>
      <c r="E17" s="651">
        <f>SUM(E14:E16)</f>
        <v>7407642</v>
      </c>
      <c r="F17" s="396"/>
      <c r="G17" s="397"/>
      <c r="H17" s="772">
        <f>SUM(H14:H16)</f>
        <v>7407642</v>
      </c>
      <c r="I17" s="389" t="s">
        <v>421</v>
      </c>
    </row>
    <row r="18" spans="1:11">
      <c r="A18" s="525"/>
      <c r="B18" s="423"/>
      <c r="C18" s="394"/>
      <c r="D18" s="394"/>
      <c r="E18" s="414"/>
      <c r="F18" s="396"/>
      <c r="G18" s="397"/>
      <c r="H18" s="398"/>
      <c r="I18" s="389"/>
      <c r="K18" s="656"/>
    </row>
    <row r="19" spans="1:11">
      <c r="A19" s="525" t="s">
        <v>790</v>
      </c>
      <c r="B19" s="423"/>
      <c r="C19" s="394">
        <v>370</v>
      </c>
      <c r="D19" s="394" t="s">
        <v>660</v>
      </c>
      <c r="E19" s="414">
        <v>-9419912</v>
      </c>
      <c r="F19" s="396" t="s">
        <v>261</v>
      </c>
      <c r="G19" s="397" t="s">
        <v>262</v>
      </c>
      <c r="H19" s="398">
        <f>E19</f>
        <v>-9419912</v>
      </c>
      <c r="I19" s="389" t="s">
        <v>421</v>
      </c>
    </row>
    <row r="20" spans="1:11">
      <c r="A20" s="525" t="s">
        <v>791</v>
      </c>
      <c r="B20" s="423"/>
      <c r="C20" s="394">
        <v>108370</v>
      </c>
      <c r="D20" s="394" t="s">
        <v>660</v>
      </c>
      <c r="E20" s="398">
        <v>9419912</v>
      </c>
      <c r="F20" s="394" t="s">
        <v>261</v>
      </c>
      <c r="G20" s="397" t="s">
        <v>262</v>
      </c>
      <c r="H20" s="398">
        <f>E20</f>
        <v>9419912</v>
      </c>
      <c r="I20" s="389"/>
      <c r="J20" s="656"/>
    </row>
    <row r="21" spans="1:11">
      <c r="D21" s="387"/>
      <c r="I21" s="389"/>
    </row>
    <row r="22" spans="1:11">
      <c r="A22" s="387" t="s">
        <v>792</v>
      </c>
      <c r="C22" s="387">
        <v>403370</v>
      </c>
      <c r="D22" s="387" t="s">
        <v>660</v>
      </c>
      <c r="E22" s="1154">
        <v>-69266</v>
      </c>
      <c r="F22" s="1154" t="s">
        <v>261</v>
      </c>
      <c r="G22" s="1154" t="s">
        <v>262</v>
      </c>
      <c r="H22" s="1154">
        <f>E22</f>
        <v>-69266</v>
      </c>
      <c r="I22" s="389" t="s">
        <v>421</v>
      </c>
      <c r="K22" s="656"/>
    </row>
    <row r="23" spans="1:11">
      <c r="A23" s="387" t="s">
        <v>793</v>
      </c>
      <c r="C23" s="387" t="s">
        <v>317</v>
      </c>
      <c r="D23" s="387" t="s">
        <v>660</v>
      </c>
      <c r="E23" s="1154">
        <v>6873</v>
      </c>
      <c r="F23" s="1154" t="s">
        <v>261</v>
      </c>
      <c r="G23" s="1154" t="s">
        <v>262</v>
      </c>
      <c r="H23" s="1154">
        <f>E23</f>
        <v>6873</v>
      </c>
      <c r="I23" s="389" t="s">
        <v>421</v>
      </c>
    </row>
    <row r="24" spans="1:11">
      <c r="D24" s="387"/>
      <c r="I24" s="389"/>
    </row>
    <row r="25" spans="1:11">
      <c r="A25" s="655"/>
      <c r="B25" s="392"/>
      <c r="C25" s="394"/>
      <c r="D25" s="394"/>
      <c r="E25" s="414"/>
      <c r="F25" s="394"/>
      <c r="G25" s="397"/>
      <c r="H25" s="572"/>
      <c r="I25" s="389"/>
    </row>
    <row r="26" spans="1:11">
      <c r="B26" s="656"/>
      <c r="E26" s="401"/>
      <c r="F26" s="392"/>
      <c r="G26" s="422"/>
      <c r="H26" s="423"/>
    </row>
    <row r="27" spans="1:11">
      <c r="A27" s="615" t="s">
        <v>402</v>
      </c>
      <c r="B27" s="652"/>
      <c r="C27" s="394"/>
      <c r="D27" s="394"/>
      <c r="E27" s="414"/>
      <c r="F27" s="396"/>
      <c r="G27" s="397"/>
      <c r="H27" s="398"/>
    </row>
    <row r="28" spans="1:11">
      <c r="A28" s="653" t="s">
        <v>403</v>
      </c>
      <c r="B28" s="654"/>
      <c r="C28" s="394" t="s">
        <v>351</v>
      </c>
      <c r="D28" s="394" t="s">
        <v>660</v>
      </c>
      <c r="E28" s="401">
        <v>747898</v>
      </c>
      <c r="F28" s="341" t="s">
        <v>261</v>
      </c>
      <c r="G28" s="397" t="s">
        <v>262</v>
      </c>
      <c r="H28" s="572">
        <f>+E28</f>
        <v>747898</v>
      </c>
      <c r="I28" s="387" t="s">
        <v>855</v>
      </c>
    </row>
    <row r="29" spans="1:11">
      <c r="A29" s="404" t="s">
        <v>433</v>
      </c>
      <c r="B29" s="654"/>
      <c r="C29" s="394">
        <v>41010</v>
      </c>
      <c r="D29" s="394" t="s">
        <v>660</v>
      </c>
      <c r="E29" s="414">
        <v>283835</v>
      </c>
      <c r="F29" s="341" t="s">
        <v>261</v>
      </c>
      <c r="G29" s="397" t="s">
        <v>262</v>
      </c>
      <c r="H29" s="572">
        <f>+E29</f>
        <v>283835</v>
      </c>
      <c r="I29" s="387" t="s">
        <v>855</v>
      </c>
    </row>
    <row r="30" spans="1:11">
      <c r="A30" s="404" t="s">
        <v>681</v>
      </c>
      <c r="B30" s="404"/>
      <c r="C30" s="394">
        <v>282</v>
      </c>
      <c r="D30" s="394" t="s">
        <v>660</v>
      </c>
      <c r="E30" s="414">
        <v>-125046</v>
      </c>
      <c r="F30" s="394" t="s">
        <v>261</v>
      </c>
      <c r="G30" s="397" t="s">
        <v>262</v>
      </c>
      <c r="H30" s="572">
        <f t="shared" ref="H30" si="1">+E30</f>
        <v>-125046</v>
      </c>
      <c r="I30" s="387" t="s">
        <v>855</v>
      </c>
    </row>
    <row r="31" spans="1:11">
      <c r="D31" s="387"/>
      <c r="I31" s="656"/>
    </row>
    <row r="32" spans="1:11">
      <c r="D32" s="387"/>
      <c r="I32" s="656"/>
    </row>
    <row r="33" spans="1:10">
      <c r="A33" s="388" t="s">
        <v>266</v>
      </c>
      <c r="C33" s="657"/>
      <c r="E33" s="658"/>
      <c r="G33" s="659"/>
      <c r="H33" s="656"/>
    </row>
    <row r="34" spans="1:10">
      <c r="C34" s="657"/>
      <c r="E34" s="658"/>
      <c r="G34" s="659"/>
      <c r="H34" s="656"/>
    </row>
    <row r="35" spans="1:10">
      <c r="A35" s="641"/>
      <c r="B35" s="660"/>
      <c r="C35" s="661"/>
      <c r="D35" s="642"/>
      <c r="E35" s="662"/>
      <c r="F35" s="660"/>
      <c r="G35" s="663"/>
      <c r="H35" s="664"/>
    </row>
    <row r="36" spans="1:10">
      <c r="A36" s="646"/>
      <c r="B36" s="392"/>
      <c r="C36" s="665"/>
      <c r="D36" s="394"/>
      <c r="E36" s="435"/>
      <c r="F36" s="392"/>
      <c r="G36" s="392"/>
      <c r="H36" s="666"/>
    </row>
    <row r="37" spans="1:10" ht="17.25">
      <c r="A37" s="646"/>
      <c r="B37" s="392"/>
      <c r="C37" s="665"/>
      <c r="D37" s="394"/>
      <c r="E37" s="435"/>
      <c r="F37" s="392"/>
      <c r="G37" s="392"/>
      <c r="H37" s="666"/>
      <c r="J37" s="2108"/>
    </row>
    <row r="38" spans="1:10">
      <c r="A38" s="646"/>
      <c r="B38" s="392"/>
      <c r="C38" s="665"/>
      <c r="D38" s="394"/>
      <c r="E38" s="435"/>
      <c r="F38" s="392"/>
      <c r="G38" s="392"/>
      <c r="H38" s="666"/>
    </row>
    <row r="39" spans="1:10">
      <c r="A39" s="646"/>
      <c r="B39" s="392"/>
      <c r="C39" s="665"/>
      <c r="D39" s="394"/>
      <c r="E39" s="435"/>
      <c r="F39" s="392"/>
      <c r="G39" s="392"/>
      <c r="H39" s="666"/>
    </row>
    <row r="40" spans="1:10">
      <c r="A40" s="647"/>
      <c r="B40" s="648"/>
      <c r="C40" s="667"/>
      <c r="D40" s="649"/>
      <c r="E40" s="668"/>
      <c r="F40" s="648"/>
      <c r="G40" s="648"/>
      <c r="H40" s="669"/>
    </row>
    <row r="41" spans="1:10">
      <c r="C41" s="454"/>
      <c r="E41" s="658"/>
      <c r="H41" s="656"/>
    </row>
    <row r="42" spans="1:10">
      <c r="C42" s="454"/>
    </row>
    <row r="43" spans="1:10">
      <c r="A43" s="388" t="s">
        <v>1036</v>
      </c>
      <c r="C43" s="454"/>
    </row>
    <row r="44" spans="1:10">
      <c r="C44" s="454"/>
    </row>
    <row r="45" spans="1:10">
      <c r="A45" s="2192" t="s">
        <v>1044</v>
      </c>
      <c r="B45" s="2187"/>
      <c r="C45" s="2187"/>
      <c r="D45" s="2187"/>
      <c r="E45" s="2187"/>
      <c r="F45" s="2187"/>
      <c r="G45" s="2187"/>
      <c r="H45" s="2188"/>
    </row>
    <row r="46" spans="1:10">
      <c r="A46" s="2189"/>
      <c r="B46" s="2190"/>
      <c r="C46" s="2190"/>
      <c r="D46" s="2190"/>
      <c r="E46" s="2190"/>
      <c r="F46" s="2190"/>
      <c r="G46" s="2190"/>
      <c r="H46" s="2191"/>
    </row>
    <row r="47" spans="1:10">
      <c r="C47" s="454"/>
    </row>
    <row r="48" spans="1:10">
      <c r="C48" s="454"/>
    </row>
    <row r="49" spans="3:3">
      <c r="C49" s="454"/>
    </row>
    <row r="50" spans="3:3">
      <c r="C50" s="454"/>
    </row>
    <row r="51" spans="3:3">
      <c r="C51" s="454"/>
    </row>
    <row r="52" spans="3:3">
      <c r="C52" s="454"/>
    </row>
    <row r="53" spans="3:3">
      <c r="C53" s="454"/>
    </row>
    <row r="54" spans="3:3">
      <c r="C54" s="454"/>
    </row>
    <row r="55" spans="3:3">
      <c r="C55" s="454"/>
    </row>
    <row r="56" spans="3:3">
      <c r="C56" s="454"/>
    </row>
    <row r="57" spans="3:3">
      <c r="C57" s="454"/>
    </row>
    <row r="58" spans="3:3">
      <c r="C58" s="454"/>
    </row>
    <row r="59" spans="3:3">
      <c r="C59" s="454"/>
    </row>
    <row r="60" spans="3:3">
      <c r="C60" s="454"/>
    </row>
    <row r="61" spans="3:3">
      <c r="C61" s="454"/>
    </row>
    <row r="62" spans="3:3">
      <c r="C62" s="454"/>
    </row>
    <row r="63" spans="3:3">
      <c r="C63" s="454"/>
    </row>
    <row r="64" spans="3:3">
      <c r="C64" s="454"/>
    </row>
    <row r="65" spans="3:3">
      <c r="C65" s="454"/>
    </row>
    <row r="66" spans="3:3">
      <c r="C66" s="454"/>
    </row>
    <row r="67" spans="3:3">
      <c r="C67" s="454"/>
    </row>
    <row r="68" spans="3:3">
      <c r="C68" s="454"/>
    </row>
    <row r="69" spans="3:3">
      <c r="C69" s="454"/>
    </row>
    <row r="70" spans="3:3">
      <c r="C70" s="454"/>
    </row>
    <row r="71" spans="3:3">
      <c r="C71" s="454"/>
    </row>
    <row r="72" spans="3:3">
      <c r="C72" s="454"/>
    </row>
    <row r="73" spans="3:3">
      <c r="C73" s="454"/>
    </row>
    <row r="74" spans="3:3">
      <c r="C74" s="454"/>
    </row>
    <row r="75" spans="3:3">
      <c r="C75" s="454"/>
    </row>
    <row r="76" spans="3:3">
      <c r="C76" s="454"/>
    </row>
    <row r="77" spans="3:3">
      <c r="C77" s="454"/>
    </row>
    <row r="78" spans="3:3">
      <c r="C78" s="454"/>
    </row>
    <row r="79" spans="3:3">
      <c r="C79" s="454"/>
    </row>
    <row r="80" spans="3:3">
      <c r="C80" s="454"/>
    </row>
    <row r="81" spans="3:3">
      <c r="C81" s="454"/>
    </row>
    <row r="82" spans="3:3">
      <c r="C82" s="454"/>
    </row>
    <row r="83" spans="3:3">
      <c r="C83" s="454"/>
    </row>
    <row r="84" spans="3:3">
      <c r="C84" s="454"/>
    </row>
    <row r="85" spans="3:3">
      <c r="C85" s="454"/>
    </row>
    <row r="86" spans="3:3">
      <c r="C86" s="454"/>
    </row>
    <row r="87" spans="3:3">
      <c r="C87" s="454"/>
    </row>
    <row r="88" spans="3:3">
      <c r="C88" s="454"/>
    </row>
    <row r="89" spans="3:3">
      <c r="C89" s="454"/>
    </row>
    <row r="90" spans="3:3">
      <c r="C90" s="454"/>
    </row>
    <row r="91" spans="3:3">
      <c r="C91" s="454"/>
    </row>
    <row r="92" spans="3:3">
      <c r="C92" s="454"/>
    </row>
    <row r="93" spans="3:3">
      <c r="C93" s="454"/>
    </row>
    <row r="94" spans="3:3">
      <c r="C94" s="454"/>
    </row>
    <row r="95" spans="3:3">
      <c r="C95" s="454"/>
    </row>
    <row r="96" spans="3:3">
      <c r="C96" s="454"/>
    </row>
    <row r="97" spans="3:3">
      <c r="C97" s="454"/>
    </row>
    <row r="98" spans="3:3">
      <c r="C98" s="454"/>
    </row>
    <row r="99" spans="3:3">
      <c r="C99" s="454"/>
    </row>
    <row r="100" spans="3:3">
      <c r="C100" s="454"/>
    </row>
    <row r="101" spans="3:3">
      <c r="C101" s="454"/>
    </row>
    <row r="102" spans="3:3">
      <c r="C102" s="454"/>
    </row>
    <row r="103" spans="3:3">
      <c r="C103" s="454"/>
    </row>
    <row r="104" spans="3:3">
      <c r="C104" s="454"/>
    </row>
    <row r="105" spans="3:3">
      <c r="C105" s="454"/>
    </row>
    <row r="106" spans="3:3">
      <c r="C106" s="454"/>
    </row>
    <row r="107" spans="3:3">
      <c r="C107" s="454"/>
    </row>
    <row r="108" spans="3:3">
      <c r="C108" s="454"/>
    </row>
    <row r="109" spans="3:3">
      <c r="C109" s="454"/>
    </row>
    <row r="110" spans="3:3">
      <c r="C110" s="454"/>
    </row>
    <row r="111" spans="3:3">
      <c r="C111" s="454"/>
    </row>
    <row r="112" spans="3:3">
      <c r="C112" s="454"/>
    </row>
    <row r="113" spans="3:3">
      <c r="C113" s="454"/>
    </row>
    <row r="114" spans="3:3">
      <c r="C114" s="454"/>
    </row>
    <row r="115" spans="3:3">
      <c r="C115" s="454"/>
    </row>
    <row r="116" spans="3:3">
      <c r="C116" s="454"/>
    </row>
    <row r="117" spans="3:3">
      <c r="C117" s="454"/>
    </row>
    <row r="118" spans="3:3">
      <c r="C118" s="454"/>
    </row>
    <row r="119" spans="3:3">
      <c r="C119" s="454"/>
    </row>
    <row r="120" spans="3:3">
      <c r="C120" s="454"/>
    </row>
    <row r="121" spans="3:3">
      <c r="C121" s="454"/>
    </row>
    <row r="122" spans="3:3">
      <c r="C122" s="454"/>
    </row>
    <row r="123" spans="3:3">
      <c r="C123" s="454"/>
    </row>
    <row r="124" spans="3:3">
      <c r="C124" s="454"/>
    </row>
    <row r="125" spans="3:3">
      <c r="C125" s="454"/>
    </row>
    <row r="126" spans="3:3">
      <c r="C126" s="454"/>
    </row>
    <row r="127" spans="3:3">
      <c r="C127" s="454"/>
    </row>
    <row r="128" spans="3:3">
      <c r="C128" s="454"/>
    </row>
    <row r="129" spans="3:3">
      <c r="C129" s="454"/>
    </row>
    <row r="130" spans="3:3">
      <c r="C130" s="454"/>
    </row>
    <row r="131" spans="3:3">
      <c r="C131" s="454"/>
    </row>
    <row r="132" spans="3:3">
      <c r="C132" s="454"/>
    </row>
    <row r="133" spans="3:3">
      <c r="C133" s="454"/>
    </row>
    <row r="134" spans="3:3">
      <c r="C134" s="454"/>
    </row>
    <row r="135" spans="3:3">
      <c r="C135" s="454"/>
    </row>
    <row r="136" spans="3:3">
      <c r="C136" s="454"/>
    </row>
    <row r="137" spans="3:3">
      <c r="C137" s="454"/>
    </row>
    <row r="138" spans="3:3">
      <c r="C138" s="454"/>
    </row>
    <row r="139" spans="3:3">
      <c r="C139" s="454"/>
    </row>
    <row r="140" spans="3:3">
      <c r="C140" s="454"/>
    </row>
    <row r="141" spans="3:3">
      <c r="C141" s="454"/>
    </row>
    <row r="142" spans="3:3">
      <c r="C142" s="454"/>
    </row>
    <row r="143" spans="3:3">
      <c r="C143" s="454"/>
    </row>
    <row r="144" spans="3:3">
      <c r="C144" s="454"/>
    </row>
    <row r="145" spans="3:3">
      <c r="C145" s="454"/>
    </row>
    <row r="146" spans="3:3">
      <c r="C146" s="454"/>
    </row>
    <row r="147" spans="3:3">
      <c r="C147" s="454"/>
    </row>
    <row r="148" spans="3:3">
      <c r="C148" s="454"/>
    </row>
    <row r="149" spans="3:3">
      <c r="C149" s="454"/>
    </row>
    <row r="150" spans="3:3">
      <c r="C150" s="454"/>
    </row>
    <row r="151" spans="3:3">
      <c r="C151" s="454"/>
    </row>
    <row r="152" spans="3:3">
      <c r="C152" s="454"/>
    </row>
    <row r="153" spans="3:3">
      <c r="C153" s="454"/>
    </row>
    <row r="154" spans="3:3">
      <c r="C154" s="454"/>
    </row>
    <row r="155" spans="3:3">
      <c r="C155" s="454"/>
    </row>
    <row r="156" spans="3:3">
      <c r="C156" s="454"/>
    </row>
    <row r="157" spans="3:3">
      <c r="C157" s="454"/>
    </row>
    <row r="158" spans="3:3">
      <c r="C158" s="454"/>
    </row>
    <row r="159" spans="3:3">
      <c r="C159" s="454"/>
    </row>
    <row r="160" spans="3:3">
      <c r="C160" s="454"/>
    </row>
    <row r="161" spans="3:3">
      <c r="C161" s="454"/>
    </row>
    <row r="162" spans="3:3">
      <c r="C162" s="454"/>
    </row>
    <row r="163" spans="3:3">
      <c r="C163" s="454"/>
    </row>
    <row r="164" spans="3:3">
      <c r="C164" s="454"/>
    </row>
    <row r="165" spans="3:3">
      <c r="C165" s="454"/>
    </row>
    <row r="166" spans="3:3">
      <c r="C166" s="454"/>
    </row>
    <row r="167" spans="3:3">
      <c r="C167" s="454"/>
    </row>
    <row r="168" spans="3:3">
      <c r="C168" s="454"/>
    </row>
    <row r="169" spans="3:3">
      <c r="C169" s="454"/>
    </row>
    <row r="170" spans="3:3">
      <c r="C170" s="454"/>
    </row>
    <row r="171" spans="3:3">
      <c r="C171" s="454"/>
    </row>
    <row r="172" spans="3:3">
      <c r="C172" s="454"/>
    </row>
    <row r="173" spans="3:3">
      <c r="C173" s="454"/>
    </row>
    <row r="174" spans="3:3">
      <c r="C174" s="454"/>
    </row>
    <row r="175" spans="3:3">
      <c r="C175" s="454"/>
    </row>
    <row r="176" spans="3:3">
      <c r="C176" s="454"/>
    </row>
    <row r="177" spans="3:3">
      <c r="C177" s="454"/>
    </row>
    <row r="178" spans="3:3">
      <c r="C178" s="454"/>
    </row>
    <row r="179" spans="3:3">
      <c r="C179" s="454"/>
    </row>
    <row r="180" spans="3:3">
      <c r="C180" s="454"/>
    </row>
    <row r="181" spans="3:3">
      <c r="C181" s="454"/>
    </row>
    <row r="182" spans="3:3">
      <c r="C182" s="454"/>
    </row>
    <row r="183" spans="3:3">
      <c r="C183" s="454"/>
    </row>
    <row r="184" spans="3:3">
      <c r="C184" s="454"/>
    </row>
    <row r="185" spans="3:3">
      <c r="C185" s="454"/>
    </row>
    <row r="186" spans="3:3">
      <c r="C186" s="454"/>
    </row>
    <row r="187" spans="3:3">
      <c r="C187" s="454"/>
    </row>
    <row r="188" spans="3:3">
      <c r="C188" s="454"/>
    </row>
    <row r="189" spans="3:3">
      <c r="C189" s="454"/>
    </row>
    <row r="190" spans="3:3">
      <c r="C190" s="454"/>
    </row>
    <row r="191" spans="3:3">
      <c r="C191" s="454"/>
    </row>
    <row r="192" spans="3:3">
      <c r="C192" s="454"/>
    </row>
    <row r="193" spans="3:3">
      <c r="C193" s="454"/>
    </row>
    <row r="194" spans="3:3">
      <c r="C194" s="454"/>
    </row>
    <row r="195" spans="3:3">
      <c r="C195" s="454"/>
    </row>
    <row r="196" spans="3:3">
      <c r="C196" s="454"/>
    </row>
    <row r="197" spans="3:3">
      <c r="C197" s="454"/>
    </row>
    <row r="198" spans="3:3">
      <c r="C198" s="454"/>
    </row>
    <row r="199" spans="3:3">
      <c r="C199" s="454"/>
    </row>
    <row r="200" spans="3:3">
      <c r="C200" s="454"/>
    </row>
    <row r="201" spans="3:3">
      <c r="C201" s="454"/>
    </row>
    <row r="202" spans="3:3">
      <c r="C202" s="454"/>
    </row>
    <row r="203" spans="3:3">
      <c r="C203" s="454"/>
    </row>
    <row r="204" spans="3:3">
      <c r="C204" s="454"/>
    </row>
    <row r="205" spans="3:3">
      <c r="C205" s="454"/>
    </row>
    <row r="206" spans="3:3">
      <c r="C206" s="454"/>
    </row>
    <row r="207" spans="3:3">
      <c r="C207" s="454"/>
    </row>
    <row r="208" spans="3:3">
      <c r="C208" s="454"/>
    </row>
    <row r="209" spans="3:3">
      <c r="C209" s="454"/>
    </row>
    <row r="210" spans="3:3">
      <c r="C210" s="454"/>
    </row>
    <row r="211" spans="3:3">
      <c r="C211" s="454"/>
    </row>
    <row r="212" spans="3:3">
      <c r="C212" s="454"/>
    </row>
    <row r="213" spans="3:3">
      <c r="C213" s="454"/>
    </row>
    <row r="214" spans="3:3">
      <c r="C214" s="454"/>
    </row>
    <row r="215" spans="3:3">
      <c r="C215" s="454"/>
    </row>
    <row r="216" spans="3:3">
      <c r="C216" s="454"/>
    </row>
    <row r="217" spans="3:3">
      <c r="C217" s="454"/>
    </row>
    <row r="218" spans="3:3">
      <c r="C218" s="454"/>
    </row>
    <row r="219" spans="3:3">
      <c r="C219" s="454"/>
    </row>
    <row r="220" spans="3:3">
      <c r="C220" s="454"/>
    </row>
    <row r="221" spans="3:3">
      <c r="C221" s="454"/>
    </row>
    <row r="222" spans="3:3">
      <c r="C222" s="454"/>
    </row>
    <row r="223" spans="3:3">
      <c r="C223" s="454"/>
    </row>
    <row r="224" spans="3:3">
      <c r="C224" s="454"/>
    </row>
    <row r="225" spans="3:3">
      <c r="C225" s="454"/>
    </row>
    <row r="226" spans="3:3">
      <c r="C226" s="454"/>
    </row>
    <row r="227" spans="3:3">
      <c r="C227" s="454"/>
    </row>
    <row r="228" spans="3:3">
      <c r="C228" s="454"/>
    </row>
    <row r="229" spans="3:3">
      <c r="C229" s="454"/>
    </row>
    <row r="230" spans="3:3">
      <c r="C230" s="454"/>
    </row>
    <row r="231" spans="3:3">
      <c r="C231" s="454"/>
    </row>
    <row r="232" spans="3:3">
      <c r="C232" s="454"/>
    </row>
    <row r="233" spans="3:3">
      <c r="C233" s="454"/>
    </row>
    <row r="234" spans="3:3">
      <c r="C234" s="454"/>
    </row>
    <row r="235" spans="3:3">
      <c r="C235" s="454"/>
    </row>
    <row r="236" spans="3:3">
      <c r="C236" s="454"/>
    </row>
    <row r="237" spans="3:3">
      <c r="C237" s="454"/>
    </row>
    <row r="238" spans="3:3">
      <c r="C238" s="454"/>
    </row>
    <row r="239" spans="3:3">
      <c r="C239" s="454"/>
    </row>
    <row r="240" spans="3:3">
      <c r="C240" s="454"/>
    </row>
    <row r="241" spans="3:3">
      <c r="C241" s="454"/>
    </row>
    <row r="242" spans="3:3">
      <c r="C242" s="454"/>
    </row>
    <row r="243" spans="3:3">
      <c r="C243" s="454"/>
    </row>
    <row r="244" spans="3:3">
      <c r="C244" s="454"/>
    </row>
    <row r="245" spans="3:3">
      <c r="C245" s="454"/>
    </row>
    <row r="246" spans="3:3">
      <c r="C246" s="454"/>
    </row>
    <row r="247" spans="3:3">
      <c r="C247" s="454"/>
    </row>
    <row r="248" spans="3:3">
      <c r="C248" s="454"/>
    </row>
    <row r="249" spans="3:3">
      <c r="C249" s="454"/>
    </row>
    <row r="250" spans="3:3">
      <c r="C250" s="454"/>
    </row>
    <row r="251" spans="3:3">
      <c r="C251" s="454"/>
    </row>
    <row r="252" spans="3:3">
      <c r="C252" s="454"/>
    </row>
    <row r="253" spans="3:3">
      <c r="C253" s="454"/>
    </row>
    <row r="254" spans="3:3">
      <c r="C254" s="454"/>
    </row>
    <row r="255" spans="3:3">
      <c r="C255" s="454"/>
    </row>
    <row r="256" spans="3:3">
      <c r="C256" s="454"/>
    </row>
    <row r="257" spans="3:3">
      <c r="C257" s="454"/>
    </row>
    <row r="258" spans="3:3">
      <c r="C258" s="454"/>
    </row>
    <row r="259" spans="3:3">
      <c r="C259" s="454"/>
    </row>
    <row r="260" spans="3:3">
      <c r="C260" s="454"/>
    </row>
    <row r="261" spans="3:3">
      <c r="C261" s="454"/>
    </row>
    <row r="262" spans="3:3">
      <c r="C262" s="454"/>
    </row>
    <row r="263" spans="3:3">
      <c r="C263" s="454"/>
    </row>
    <row r="264" spans="3:3">
      <c r="C264" s="454"/>
    </row>
    <row r="265" spans="3:3">
      <c r="C265" s="454"/>
    </row>
    <row r="266" spans="3:3">
      <c r="C266" s="454"/>
    </row>
    <row r="267" spans="3:3">
      <c r="C267" s="454"/>
    </row>
    <row r="268" spans="3:3">
      <c r="C268" s="454"/>
    </row>
    <row r="269" spans="3:3">
      <c r="C269" s="454"/>
    </row>
    <row r="270" spans="3:3">
      <c r="C270" s="454"/>
    </row>
    <row r="271" spans="3:3">
      <c r="C271" s="454"/>
    </row>
    <row r="272" spans="3:3">
      <c r="C272" s="454"/>
    </row>
    <row r="273" spans="3:3">
      <c r="C273" s="454"/>
    </row>
    <row r="274" spans="3:3">
      <c r="C274" s="454"/>
    </row>
    <row r="275" spans="3:3">
      <c r="C275" s="454"/>
    </row>
    <row r="276" spans="3:3">
      <c r="C276" s="454"/>
    </row>
    <row r="277" spans="3:3">
      <c r="C277" s="454"/>
    </row>
    <row r="278" spans="3:3">
      <c r="C278" s="454"/>
    </row>
    <row r="279" spans="3:3">
      <c r="C279" s="454"/>
    </row>
    <row r="280" spans="3:3">
      <c r="C280" s="454"/>
    </row>
    <row r="281" spans="3:3">
      <c r="C281" s="454"/>
    </row>
    <row r="282" spans="3:3">
      <c r="C282" s="454"/>
    </row>
    <row r="283" spans="3:3">
      <c r="C283" s="454"/>
    </row>
    <row r="284" spans="3:3">
      <c r="C284" s="454"/>
    </row>
    <row r="285" spans="3:3">
      <c r="C285" s="454"/>
    </row>
    <row r="286" spans="3:3">
      <c r="C286" s="454"/>
    </row>
    <row r="287" spans="3:3">
      <c r="C287" s="454"/>
    </row>
    <row r="288" spans="3:3">
      <c r="C288" s="454"/>
    </row>
    <row r="289" spans="3:3">
      <c r="C289" s="454"/>
    </row>
    <row r="290" spans="3:3">
      <c r="C290" s="454"/>
    </row>
    <row r="291" spans="3:3">
      <c r="C291" s="454"/>
    </row>
    <row r="292" spans="3:3">
      <c r="C292" s="454"/>
    </row>
    <row r="293" spans="3:3">
      <c r="C293" s="454"/>
    </row>
    <row r="294" spans="3:3">
      <c r="C294" s="454"/>
    </row>
    <row r="295" spans="3:3">
      <c r="C295" s="454"/>
    </row>
    <row r="296" spans="3:3">
      <c r="C296" s="454"/>
    </row>
    <row r="297" spans="3:3">
      <c r="C297" s="454"/>
    </row>
    <row r="298" spans="3:3">
      <c r="C298" s="454"/>
    </row>
    <row r="299" spans="3:3">
      <c r="C299" s="454"/>
    </row>
    <row r="300" spans="3:3">
      <c r="C300" s="454"/>
    </row>
    <row r="301" spans="3:3">
      <c r="C301" s="454"/>
    </row>
    <row r="302" spans="3:3">
      <c r="C302" s="454"/>
    </row>
    <row r="303" spans="3:3">
      <c r="C303" s="454"/>
    </row>
    <row r="304" spans="3:3">
      <c r="C304" s="454"/>
    </row>
    <row r="305" spans="3:3">
      <c r="C305" s="454"/>
    </row>
    <row r="306" spans="3:3">
      <c r="C306" s="454"/>
    </row>
    <row r="307" spans="3:3">
      <c r="C307" s="454"/>
    </row>
    <row r="308" spans="3:3">
      <c r="C308" s="454"/>
    </row>
    <row r="309" spans="3:3">
      <c r="C309" s="454"/>
    </row>
    <row r="310" spans="3:3">
      <c r="C310" s="454"/>
    </row>
    <row r="311" spans="3:3">
      <c r="C311" s="454"/>
    </row>
    <row r="312" spans="3:3">
      <c r="C312" s="454"/>
    </row>
    <row r="313" spans="3:3">
      <c r="C313" s="454"/>
    </row>
    <row r="314" spans="3:3">
      <c r="C314" s="454"/>
    </row>
    <row r="315" spans="3:3">
      <c r="C315" s="454"/>
    </row>
    <row r="316" spans="3:3">
      <c r="C316" s="454"/>
    </row>
    <row r="317" spans="3:3">
      <c r="C317" s="454"/>
    </row>
    <row r="318" spans="3:3">
      <c r="C318" s="454"/>
    </row>
    <row r="319" spans="3:3">
      <c r="C319" s="454"/>
    </row>
    <row r="320" spans="3:3">
      <c r="C320" s="454"/>
    </row>
    <row r="321" spans="3:3">
      <c r="C321" s="454"/>
    </row>
    <row r="322" spans="3:3">
      <c r="C322" s="454"/>
    </row>
    <row r="323" spans="3:3">
      <c r="C323" s="454"/>
    </row>
    <row r="324" spans="3:3">
      <c r="C324" s="454"/>
    </row>
    <row r="325" spans="3:3">
      <c r="C325" s="454"/>
    </row>
    <row r="326" spans="3:3">
      <c r="C326" s="454"/>
    </row>
    <row r="327" spans="3:3">
      <c r="C327" s="454"/>
    </row>
    <row r="328" spans="3:3">
      <c r="C328" s="454"/>
    </row>
    <row r="329" spans="3:3">
      <c r="C329" s="454"/>
    </row>
    <row r="330" spans="3:3">
      <c r="C330" s="454"/>
    </row>
    <row r="331" spans="3:3">
      <c r="C331" s="454"/>
    </row>
    <row r="332" spans="3:3">
      <c r="C332" s="454"/>
    </row>
    <row r="333" spans="3:3">
      <c r="C333" s="454"/>
    </row>
  </sheetData>
  <mergeCells count="1">
    <mergeCell ref="A45:H46"/>
  </mergeCells>
  <conditionalFormatting sqref="A8">
    <cfRule type="cellIs" dxfId="71" priority="2" stopIfTrue="1" operator="equal">
      <formula>"Adjustment to Income/Expense/Rate Base:"</formula>
    </cfRule>
  </conditionalFormatting>
  <conditionalFormatting sqref="I1">
    <cfRule type="cellIs" dxfId="70"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D65476:D65485 IZ65477:IZ65486 SV65477:SV65486 ACR65477:ACR65486 AMN65477:AMN65486 AWJ65477:AWJ65486 BGF65477:BGF65486 BQB65477:BQB65486 BZX65477:BZX65486 CJT65477:CJT65486 CTP65477:CTP65486 DDL65477:DDL65486 DNH65477:DNH65486 DXD65477:DXD65486 EGZ65477:EGZ65486 EQV65477:EQV65486 FAR65477:FAR65486 FKN65477:FKN65486 FUJ65477:FUJ65486 GEF65477:GEF65486 GOB65477:GOB65486 GXX65477:GXX65486 HHT65477:HHT65486 HRP65477:HRP65486 IBL65477:IBL65486 ILH65477:ILH65486 IVD65477:IVD65486 JEZ65477:JEZ65486 JOV65477:JOV65486 JYR65477:JYR65486 KIN65477:KIN65486 KSJ65477:KSJ65486 LCF65477:LCF65486 LMB65477:LMB65486 LVX65477:LVX65486 MFT65477:MFT65486 MPP65477:MPP65486 MZL65477:MZL65486 NJH65477:NJH65486 NTD65477:NTD65486 OCZ65477:OCZ65486 OMV65477:OMV65486 OWR65477:OWR65486 PGN65477:PGN65486 PQJ65477:PQJ65486 QAF65477:QAF65486 QKB65477:QKB65486 QTX65477:QTX65486 RDT65477:RDT65486 RNP65477:RNP65486 RXL65477:RXL65486 SHH65477:SHH65486 SRD65477:SRD65486 TAZ65477:TAZ65486 TKV65477:TKV65486 TUR65477:TUR65486 UEN65477:UEN65486 UOJ65477:UOJ65486 UYF65477:UYF65486 VIB65477:VIB65486 VRX65477:VRX65486 WBT65477:WBT65486 WLP65477:WLP65486 WVL65477:WVL65486 D131012:D131021 IZ131013:IZ131022 SV131013:SV131022 ACR131013:ACR131022 AMN131013:AMN131022 AWJ131013:AWJ131022 BGF131013:BGF131022 BQB131013:BQB131022 BZX131013:BZX131022 CJT131013:CJT131022 CTP131013:CTP131022 DDL131013:DDL131022 DNH131013:DNH131022 DXD131013:DXD131022 EGZ131013:EGZ131022 EQV131013:EQV131022 FAR131013:FAR131022 FKN131013:FKN131022 FUJ131013:FUJ131022 GEF131013:GEF131022 GOB131013:GOB131022 GXX131013:GXX131022 HHT131013:HHT131022 HRP131013:HRP131022 IBL131013:IBL131022 ILH131013:ILH131022 IVD131013:IVD131022 JEZ131013:JEZ131022 JOV131013:JOV131022 JYR131013:JYR131022 KIN131013:KIN131022 KSJ131013:KSJ131022 LCF131013:LCF131022 LMB131013:LMB131022 LVX131013:LVX131022 MFT131013:MFT131022 MPP131013:MPP131022 MZL131013:MZL131022 NJH131013:NJH131022 NTD131013:NTD131022 OCZ131013:OCZ131022 OMV131013:OMV131022 OWR131013:OWR131022 PGN131013:PGN131022 PQJ131013:PQJ131022 QAF131013:QAF131022 QKB131013:QKB131022 QTX131013:QTX131022 RDT131013:RDT131022 RNP131013:RNP131022 RXL131013:RXL131022 SHH131013:SHH131022 SRD131013:SRD131022 TAZ131013:TAZ131022 TKV131013:TKV131022 TUR131013:TUR131022 UEN131013:UEN131022 UOJ131013:UOJ131022 UYF131013:UYF131022 VIB131013:VIB131022 VRX131013:VRX131022 WBT131013:WBT131022 WLP131013:WLP131022 WVL131013:WVL131022 D196548:D196557 IZ196549:IZ196558 SV196549:SV196558 ACR196549:ACR196558 AMN196549:AMN196558 AWJ196549:AWJ196558 BGF196549:BGF196558 BQB196549:BQB196558 BZX196549:BZX196558 CJT196549:CJT196558 CTP196549:CTP196558 DDL196549:DDL196558 DNH196549:DNH196558 DXD196549:DXD196558 EGZ196549:EGZ196558 EQV196549:EQV196558 FAR196549:FAR196558 FKN196549:FKN196558 FUJ196549:FUJ196558 GEF196549:GEF196558 GOB196549:GOB196558 GXX196549:GXX196558 HHT196549:HHT196558 HRP196549:HRP196558 IBL196549:IBL196558 ILH196549:ILH196558 IVD196549:IVD196558 JEZ196549:JEZ196558 JOV196549:JOV196558 JYR196549:JYR196558 KIN196549:KIN196558 KSJ196549:KSJ196558 LCF196549:LCF196558 LMB196549:LMB196558 LVX196549:LVX196558 MFT196549:MFT196558 MPP196549:MPP196558 MZL196549:MZL196558 NJH196549:NJH196558 NTD196549:NTD196558 OCZ196549:OCZ196558 OMV196549:OMV196558 OWR196549:OWR196558 PGN196549:PGN196558 PQJ196549:PQJ196558 QAF196549:QAF196558 QKB196549:QKB196558 QTX196549:QTX196558 RDT196549:RDT196558 RNP196549:RNP196558 RXL196549:RXL196558 SHH196549:SHH196558 SRD196549:SRD196558 TAZ196549:TAZ196558 TKV196549:TKV196558 TUR196549:TUR196558 UEN196549:UEN196558 UOJ196549:UOJ196558 UYF196549:UYF196558 VIB196549:VIB196558 VRX196549:VRX196558 WBT196549:WBT196558 WLP196549:WLP196558 WVL196549:WVL196558 D262084:D262093 IZ262085:IZ262094 SV262085:SV262094 ACR262085:ACR262094 AMN262085:AMN262094 AWJ262085:AWJ262094 BGF262085:BGF262094 BQB262085:BQB262094 BZX262085:BZX262094 CJT262085:CJT262094 CTP262085:CTP262094 DDL262085:DDL262094 DNH262085:DNH262094 DXD262085:DXD262094 EGZ262085:EGZ262094 EQV262085:EQV262094 FAR262085:FAR262094 FKN262085:FKN262094 FUJ262085:FUJ262094 GEF262085:GEF262094 GOB262085:GOB262094 GXX262085:GXX262094 HHT262085:HHT262094 HRP262085:HRP262094 IBL262085:IBL262094 ILH262085:ILH262094 IVD262085:IVD262094 JEZ262085:JEZ262094 JOV262085:JOV262094 JYR262085:JYR262094 KIN262085:KIN262094 KSJ262085:KSJ262094 LCF262085:LCF262094 LMB262085:LMB262094 LVX262085:LVX262094 MFT262085:MFT262094 MPP262085:MPP262094 MZL262085:MZL262094 NJH262085:NJH262094 NTD262085:NTD262094 OCZ262085:OCZ262094 OMV262085:OMV262094 OWR262085:OWR262094 PGN262085:PGN262094 PQJ262085:PQJ262094 QAF262085:QAF262094 QKB262085:QKB262094 QTX262085:QTX262094 RDT262085:RDT262094 RNP262085:RNP262094 RXL262085:RXL262094 SHH262085:SHH262094 SRD262085:SRD262094 TAZ262085:TAZ262094 TKV262085:TKV262094 TUR262085:TUR262094 UEN262085:UEN262094 UOJ262085:UOJ262094 UYF262085:UYF262094 VIB262085:VIB262094 VRX262085:VRX262094 WBT262085:WBT262094 WLP262085:WLP262094 WVL262085:WVL262094 D327620:D327629 IZ327621:IZ327630 SV327621:SV327630 ACR327621:ACR327630 AMN327621:AMN327630 AWJ327621:AWJ327630 BGF327621:BGF327630 BQB327621:BQB327630 BZX327621:BZX327630 CJT327621:CJT327630 CTP327621:CTP327630 DDL327621:DDL327630 DNH327621:DNH327630 DXD327621:DXD327630 EGZ327621:EGZ327630 EQV327621:EQV327630 FAR327621:FAR327630 FKN327621:FKN327630 FUJ327621:FUJ327630 GEF327621:GEF327630 GOB327621:GOB327630 GXX327621:GXX327630 HHT327621:HHT327630 HRP327621:HRP327630 IBL327621:IBL327630 ILH327621:ILH327630 IVD327621:IVD327630 JEZ327621:JEZ327630 JOV327621:JOV327630 JYR327621:JYR327630 KIN327621:KIN327630 KSJ327621:KSJ327630 LCF327621:LCF327630 LMB327621:LMB327630 LVX327621:LVX327630 MFT327621:MFT327630 MPP327621:MPP327630 MZL327621:MZL327630 NJH327621:NJH327630 NTD327621:NTD327630 OCZ327621:OCZ327630 OMV327621:OMV327630 OWR327621:OWR327630 PGN327621:PGN327630 PQJ327621:PQJ327630 QAF327621:QAF327630 QKB327621:QKB327630 QTX327621:QTX327630 RDT327621:RDT327630 RNP327621:RNP327630 RXL327621:RXL327630 SHH327621:SHH327630 SRD327621:SRD327630 TAZ327621:TAZ327630 TKV327621:TKV327630 TUR327621:TUR327630 UEN327621:UEN327630 UOJ327621:UOJ327630 UYF327621:UYF327630 VIB327621:VIB327630 VRX327621:VRX327630 WBT327621:WBT327630 WLP327621:WLP327630 WVL327621:WVL327630 D393156:D393165 IZ393157:IZ393166 SV393157:SV393166 ACR393157:ACR393166 AMN393157:AMN393166 AWJ393157:AWJ393166 BGF393157:BGF393166 BQB393157:BQB393166 BZX393157:BZX393166 CJT393157:CJT393166 CTP393157:CTP393166 DDL393157:DDL393166 DNH393157:DNH393166 DXD393157:DXD393166 EGZ393157:EGZ393166 EQV393157:EQV393166 FAR393157:FAR393166 FKN393157:FKN393166 FUJ393157:FUJ393166 GEF393157:GEF393166 GOB393157:GOB393166 GXX393157:GXX393166 HHT393157:HHT393166 HRP393157:HRP393166 IBL393157:IBL393166 ILH393157:ILH393166 IVD393157:IVD393166 JEZ393157:JEZ393166 JOV393157:JOV393166 JYR393157:JYR393166 KIN393157:KIN393166 KSJ393157:KSJ393166 LCF393157:LCF393166 LMB393157:LMB393166 LVX393157:LVX393166 MFT393157:MFT393166 MPP393157:MPP393166 MZL393157:MZL393166 NJH393157:NJH393166 NTD393157:NTD393166 OCZ393157:OCZ393166 OMV393157:OMV393166 OWR393157:OWR393166 PGN393157:PGN393166 PQJ393157:PQJ393166 QAF393157:QAF393166 QKB393157:QKB393166 QTX393157:QTX393166 RDT393157:RDT393166 RNP393157:RNP393166 RXL393157:RXL393166 SHH393157:SHH393166 SRD393157:SRD393166 TAZ393157:TAZ393166 TKV393157:TKV393166 TUR393157:TUR393166 UEN393157:UEN393166 UOJ393157:UOJ393166 UYF393157:UYF393166 VIB393157:VIB393166 VRX393157:VRX393166 WBT393157:WBT393166 WLP393157:WLP393166 WVL393157:WVL393166 D458692:D458701 IZ458693:IZ458702 SV458693:SV458702 ACR458693:ACR458702 AMN458693:AMN458702 AWJ458693:AWJ458702 BGF458693:BGF458702 BQB458693:BQB458702 BZX458693:BZX458702 CJT458693:CJT458702 CTP458693:CTP458702 DDL458693:DDL458702 DNH458693:DNH458702 DXD458693:DXD458702 EGZ458693:EGZ458702 EQV458693:EQV458702 FAR458693:FAR458702 FKN458693:FKN458702 FUJ458693:FUJ458702 GEF458693:GEF458702 GOB458693:GOB458702 GXX458693:GXX458702 HHT458693:HHT458702 HRP458693:HRP458702 IBL458693:IBL458702 ILH458693:ILH458702 IVD458693:IVD458702 JEZ458693:JEZ458702 JOV458693:JOV458702 JYR458693:JYR458702 KIN458693:KIN458702 KSJ458693:KSJ458702 LCF458693:LCF458702 LMB458693:LMB458702 LVX458693:LVX458702 MFT458693:MFT458702 MPP458693:MPP458702 MZL458693:MZL458702 NJH458693:NJH458702 NTD458693:NTD458702 OCZ458693:OCZ458702 OMV458693:OMV458702 OWR458693:OWR458702 PGN458693:PGN458702 PQJ458693:PQJ458702 QAF458693:QAF458702 QKB458693:QKB458702 QTX458693:QTX458702 RDT458693:RDT458702 RNP458693:RNP458702 RXL458693:RXL458702 SHH458693:SHH458702 SRD458693:SRD458702 TAZ458693:TAZ458702 TKV458693:TKV458702 TUR458693:TUR458702 UEN458693:UEN458702 UOJ458693:UOJ458702 UYF458693:UYF458702 VIB458693:VIB458702 VRX458693:VRX458702 WBT458693:WBT458702 WLP458693:WLP458702 WVL458693:WVL458702 D524228:D524237 IZ524229:IZ524238 SV524229:SV524238 ACR524229:ACR524238 AMN524229:AMN524238 AWJ524229:AWJ524238 BGF524229:BGF524238 BQB524229:BQB524238 BZX524229:BZX524238 CJT524229:CJT524238 CTP524229:CTP524238 DDL524229:DDL524238 DNH524229:DNH524238 DXD524229:DXD524238 EGZ524229:EGZ524238 EQV524229:EQV524238 FAR524229:FAR524238 FKN524229:FKN524238 FUJ524229:FUJ524238 GEF524229:GEF524238 GOB524229:GOB524238 GXX524229:GXX524238 HHT524229:HHT524238 HRP524229:HRP524238 IBL524229:IBL524238 ILH524229:ILH524238 IVD524229:IVD524238 JEZ524229:JEZ524238 JOV524229:JOV524238 JYR524229:JYR524238 KIN524229:KIN524238 KSJ524229:KSJ524238 LCF524229:LCF524238 LMB524229:LMB524238 LVX524229:LVX524238 MFT524229:MFT524238 MPP524229:MPP524238 MZL524229:MZL524238 NJH524229:NJH524238 NTD524229:NTD524238 OCZ524229:OCZ524238 OMV524229:OMV524238 OWR524229:OWR524238 PGN524229:PGN524238 PQJ524229:PQJ524238 QAF524229:QAF524238 QKB524229:QKB524238 QTX524229:QTX524238 RDT524229:RDT524238 RNP524229:RNP524238 RXL524229:RXL524238 SHH524229:SHH524238 SRD524229:SRD524238 TAZ524229:TAZ524238 TKV524229:TKV524238 TUR524229:TUR524238 UEN524229:UEN524238 UOJ524229:UOJ524238 UYF524229:UYF524238 VIB524229:VIB524238 VRX524229:VRX524238 WBT524229:WBT524238 WLP524229:WLP524238 WVL524229:WVL524238 D589764:D589773 IZ589765:IZ589774 SV589765:SV589774 ACR589765:ACR589774 AMN589765:AMN589774 AWJ589765:AWJ589774 BGF589765:BGF589774 BQB589765:BQB589774 BZX589765:BZX589774 CJT589765:CJT589774 CTP589765:CTP589774 DDL589765:DDL589774 DNH589765:DNH589774 DXD589765:DXD589774 EGZ589765:EGZ589774 EQV589765:EQV589774 FAR589765:FAR589774 FKN589765:FKN589774 FUJ589765:FUJ589774 GEF589765:GEF589774 GOB589765:GOB589774 GXX589765:GXX589774 HHT589765:HHT589774 HRP589765:HRP589774 IBL589765:IBL589774 ILH589765:ILH589774 IVD589765:IVD589774 JEZ589765:JEZ589774 JOV589765:JOV589774 JYR589765:JYR589774 KIN589765:KIN589774 KSJ589765:KSJ589774 LCF589765:LCF589774 LMB589765:LMB589774 LVX589765:LVX589774 MFT589765:MFT589774 MPP589765:MPP589774 MZL589765:MZL589774 NJH589765:NJH589774 NTD589765:NTD589774 OCZ589765:OCZ589774 OMV589765:OMV589774 OWR589765:OWR589774 PGN589765:PGN589774 PQJ589765:PQJ589774 QAF589765:QAF589774 QKB589765:QKB589774 QTX589765:QTX589774 RDT589765:RDT589774 RNP589765:RNP589774 RXL589765:RXL589774 SHH589765:SHH589774 SRD589765:SRD589774 TAZ589765:TAZ589774 TKV589765:TKV589774 TUR589765:TUR589774 UEN589765:UEN589774 UOJ589765:UOJ589774 UYF589765:UYF589774 VIB589765:VIB589774 VRX589765:VRX589774 WBT589765:WBT589774 WLP589765:WLP589774 WVL589765:WVL589774 D655300:D655309 IZ655301:IZ655310 SV655301:SV655310 ACR655301:ACR655310 AMN655301:AMN655310 AWJ655301:AWJ655310 BGF655301:BGF655310 BQB655301:BQB655310 BZX655301:BZX655310 CJT655301:CJT655310 CTP655301:CTP655310 DDL655301:DDL655310 DNH655301:DNH655310 DXD655301:DXD655310 EGZ655301:EGZ655310 EQV655301:EQV655310 FAR655301:FAR655310 FKN655301:FKN655310 FUJ655301:FUJ655310 GEF655301:GEF655310 GOB655301:GOB655310 GXX655301:GXX655310 HHT655301:HHT655310 HRP655301:HRP655310 IBL655301:IBL655310 ILH655301:ILH655310 IVD655301:IVD655310 JEZ655301:JEZ655310 JOV655301:JOV655310 JYR655301:JYR655310 KIN655301:KIN655310 KSJ655301:KSJ655310 LCF655301:LCF655310 LMB655301:LMB655310 LVX655301:LVX655310 MFT655301:MFT655310 MPP655301:MPP655310 MZL655301:MZL655310 NJH655301:NJH655310 NTD655301:NTD655310 OCZ655301:OCZ655310 OMV655301:OMV655310 OWR655301:OWR655310 PGN655301:PGN655310 PQJ655301:PQJ655310 QAF655301:QAF655310 QKB655301:QKB655310 QTX655301:QTX655310 RDT655301:RDT655310 RNP655301:RNP655310 RXL655301:RXL655310 SHH655301:SHH655310 SRD655301:SRD655310 TAZ655301:TAZ655310 TKV655301:TKV655310 TUR655301:TUR655310 UEN655301:UEN655310 UOJ655301:UOJ655310 UYF655301:UYF655310 VIB655301:VIB655310 VRX655301:VRX655310 WBT655301:WBT655310 WLP655301:WLP655310 WVL655301:WVL655310 D720836:D720845 IZ720837:IZ720846 SV720837:SV720846 ACR720837:ACR720846 AMN720837:AMN720846 AWJ720837:AWJ720846 BGF720837:BGF720846 BQB720837:BQB720846 BZX720837:BZX720846 CJT720837:CJT720846 CTP720837:CTP720846 DDL720837:DDL720846 DNH720837:DNH720846 DXD720837:DXD720846 EGZ720837:EGZ720846 EQV720837:EQV720846 FAR720837:FAR720846 FKN720837:FKN720846 FUJ720837:FUJ720846 GEF720837:GEF720846 GOB720837:GOB720846 GXX720837:GXX720846 HHT720837:HHT720846 HRP720837:HRP720846 IBL720837:IBL720846 ILH720837:ILH720846 IVD720837:IVD720846 JEZ720837:JEZ720846 JOV720837:JOV720846 JYR720837:JYR720846 KIN720837:KIN720846 KSJ720837:KSJ720846 LCF720837:LCF720846 LMB720837:LMB720846 LVX720837:LVX720846 MFT720837:MFT720846 MPP720837:MPP720846 MZL720837:MZL720846 NJH720837:NJH720846 NTD720837:NTD720846 OCZ720837:OCZ720846 OMV720837:OMV720846 OWR720837:OWR720846 PGN720837:PGN720846 PQJ720837:PQJ720846 QAF720837:QAF720846 QKB720837:QKB720846 QTX720837:QTX720846 RDT720837:RDT720846 RNP720837:RNP720846 RXL720837:RXL720846 SHH720837:SHH720846 SRD720837:SRD720846 TAZ720837:TAZ720846 TKV720837:TKV720846 TUR720837:TUR720846 UEN720837:UEN720846 UOJ720837:UOJ720846 UYF720837:UYF720846 VIB720837:VIB720846 VRX720837:VRX720846 WBT720837:WBT720846 WLP720837:WLP720846 WVL720837:WVL720846 D786372:D786381 IZ786373:IZ786382 SV786373:SV786382 ACR786373:ACR786382 AMN786373:AMN786382 AWJ786373:AWJ786382 BGF786373:BGF786382 BQB786373:BQB786382 BZX786373:BZX786382 CJT786373:CJT786382 CTP786373:CTP786382 DDL786373:DDL786382 DNH786373:DNH786382 DXD786373:DXD786382 EGZ786373:EGZ786382 EQV786373:EQV786382 FAR786373:FAR786382 FKN786373:FKN786382 FUJ786373:FUJ786382 GEF786373:GEF786382 GOB786373:GOB786382 GXX786373:GXX786382 HHT786373:HHT786382 HRP786373:HRP786382 IBL786373:IBL786382 ILH786373:ILH786382 IVD786373:IVD786382 JEZ786373:JEZ786382 JOV786373:JOV786382 JYR786373:JYR786382 KIN786373:KIN786382 KSJ786373:KSJ786382 LCF786373:LCF786382 LMB786373:LMB786382 LVX786373:LVX786382 MFT786373:MFT786382 MPP786373:MPP786382 MZL786373:MZL786382 NJH786373:NJH786382 NTD786373:NTD786382 OCZ786373:OCZ786382 OMV786373:OMV786382 OWR786373:OWR786382 PGN786373:PGN786382 PQJ786373:PQJ786382 QAF786373:QAF786382 QKB786373:QKB786382 QTX786373:QTX786382 RDT786373:RDT786382 RNP786373:RNP786382 RXL786373:RXL786382 SHH786373:SHH786382 SRD786373:SRD786382 TAZ786373:TAZ786382 TKV786373:TKV786382 TUR786373:TUR786382 UEN786373:UEN786382 UOJ786373:UOJ786382 UYF786373:UYF786382 VIB786373:VIB786382 VRX786373:VRX786382 WBT786373:WBT786382 WLP786373:WLP786382 WVL786373:WVL786382 D851908:D851917 IZ851909:IZ851918 SV851909:SV851918 ACR851909:ACR851918 AMN851909:AMN851918 AWJ851909:AWJ851918 BGF851909:BGF851918 BQB851909:BQB851918 BZX851909:BZX851918 CJT851909:CJT851918 CTP851909:CTP851918 DDL851909:DDL851918 DNH851909:DNH851918 DXD851909:DXD851918 EGZ851909:EGZ851918 EQV851909:EQV851918 FAR851909:FAR851918 FKN851909:FKN851918 FUJ851909:FUJ851918 GEF851909:GEF851918 GOB851909:GOB851918 GXX851909:GXX851918 HHT851909:HHT851918 HRP851909:HRP851918 IBL851909:IBL851918 ILH851909:ILH851918 IVD851909:IVD851918 JEZ851909:JEZ851918 JOV851909:JOV851918 JYR851909:JYR851918 KIN851909:KIN851918 KSJ851909:KSJ851918 LCF851909:LCF851918 LMB851909:LMB851918 LVX851909:LVX851918 MFT851909:MFT851918 MPP851909:MPP851918 MZL851909:MZL851918 NJH851909:NJH851918 NTD851909:NTD851918 OCZ851909:OCZ851918 OMV851909:OMV851918 OWR851909:OWR851918 PGN851909:PGN851918 PQJ851909:PQJ851918 QAF851909:QAF851918 QKB851909:QKB851918 QTX851909:QTX851918 RDT851909:RDT851918 RNP851909:RNP851918 RXL851909:RXL851918 SHH851909:SHH851918 SRD851909:SRD851918 TAZ851909:TAZ851918 TKV851909:TKV851918 TUR851909:TUR851918 UEN851909:UEN851918 UOJ851909:UOJ851918 UYF851909:UYF851918 VIB851909:VIB851918 VRX851909:VRX851918 WBT851909:WBT851918 WLP851909:WLP851918 WVL851909:WVL851918 D917444:D917453 IZ917445:IZ917454 SV917445:SV917454 ACR917445:ACR917454 AMN917445:AMN917454 AWJ917445:AWJ917454 BGF917445:BGF917454 BQB917445:BQB917454 BZX917445:BZX917454 CJT917445:CJT917454 CTP917445:CTP917454 DDL917445:DDL917454 DNH917445:DNH917454 DXD917445:DXD917454 EGZ917445:EGZ917454 EQV917445:EQV917454 FAR917445:FAR917454 FKN917445:FKN917454 FUJ917445:FUJ917454 GEF917445:GEF917454 GOB917445:GOB917454 GXX917445:GXX917454 HHT917445:HHT917454 HRP917445:HRP917454 IBL917445:IBL917454 ILH917445:ILH917454 IVD917445:IVD917454 JEZ917445:JEZ917454 JOV917445:JOV917454 JYR917445:JYR917454 KIN917445:KIN917454 KSJ917445:KSJ917454 LCF917445:LCF917454 LMB917445:LMB917454 LVX917445:LVX917454 MFT917445:MFT917454 MPP917445:MPP917454 MZL917445:MZL917454 NJH917445:NJH917454 NTD917445:NTD917454 OCZ917445:OCZ917454 OMV917445:OMV917454 OWR917445:OWR917454 PGN917445:PGN917454 PQJ917445:PQJ917454 QAF917445:QAF917454 QKB917445:QKB917454 QTX917445:QTX917454 RDT917445:RDT917454 RNP917445:RNP917454 RXL917445:RXL917454 SHH917445:SHH917454 SRD917445:SRD917454 TAZ917445:TAZ917454 TKV917445:TKV917454 TUR917445:TUR917454 UEN917445:UEN917454 UOJ917445:UOJ917454 UYF917445:UYF917454 VIB917445:VIB917454 VRX917445:VRX917454 WBT917445:WBT917454 WLP917445:WLP917454 WVL917445:WVL917454 D982980:D982989 IZ982981:IZ982990 SV982981:SV982990 ACR982981:ACR982990 AMN982981:AMN982990 AWJ982981:AWJ982990 BGF982981:BGF982990 BQB982981:BQB982990 BZX982981:BZX982990 CJT982981:CJT982990 CTP982981:CTP982990 DDL982981:DDL982990 DNH982981:DNH982990 DXD982981:DXD982990 EGZ982981:EGZ982990 EQV982981:EQV982990 FAR982981:FAR982990 FKN982981:FKN982990 FUJ982981:FUJ982990 GEF982981:GEF982990 GOB982981:GOB982990 GXX982981:GXX982990 HHT982981:HHT982990 HRP982981:HRP982990 IBL982981:IBL982990 ILH982981:ILH982990 IVD982981:IVD982990 JEZ982981:JEZ982990 JOV982981:JOV982990 JYR982981:JYR982990 KIN982981:KIN982990 KSJ982981:KSJ982990 LCF982981:LCF982990 LMB982981:LMB982990 LVX982981:LVX982990 MFT982981:MFT982990 MPP982981:MPP982990 MZL982981:MZL982990 NJH982981:NJH982990 NTD982981:NTD982990 OCZ982981:OCZ982990 OMV982981:OMV982990 OWR982981:OWR982990 PGN982981:PGN982990 PQJ982981:PQJ982990 QAF982981:QAF982990 QKB982981:QKB982990 QTX982981:QTX982990 RDT982981:RDT982990 RNP982981:RNP982990 RXL982981:RXL982990 SHH982981:SHH982990 SRD982981:SRD982990 TAZ982981:TAZ982990 TKV982981:TKV982990 TUR982981:TUR982990 UEN982981:UEN982990 UOJ982981:UOJ982990 UYF982981:UYF982990 VIB982981:VIB982990 VRX982981:VRX982990 WBT982981:WBT982990 WLP982981:WLP982990 WVL982981:WVL982990 WVL13:WVL27 IZ13:IZ27 SV13:SV27 ACR13:ACR27 AMN13:AMN27 AWJ13:AWJ27 BGF13:BGF27 BQB13:BQB27 BZX13:BZX27 CJT13:CJT27 CTP13:CTP27 DDL13:DDL27 DNH13:DNH27 DXD13:DXD27 EGZ13:EGZ27 EQV13:EQV27 FAR13:FAR27 FKN13:FKN27 FUJ13:FUJ27 GEF13:GEF27 GOB13:GOB27 GXX13:GXX27 HHT13:HHT27 HRP13:HRP27 IBL13:IBL27 ILH13:ILH27 IVD13:IVD27 JEZ13:JEZ27 JOV13:JOV27 JYR13:JYR27 KIN13:KIN27 KSJ13:KSJ27 LCF13:LCF27 LMB13:LMB27 LVX13:LVX27 MFT13:MFT27 MPP13:MPP27 MZL13:MZL27 NJH13:NJH27 NTD13:NTD27 OCZ13:OCZ27 OMV13:OMV27 OWR13:OWR27 PGN13:PGN27 PQJ13:PQJ27 QAF13:QAF27 QKB13:QKB27 QTX13:QTX27 RDT13:RDT27 RNP13:RNP27 RXL13:RXL27 SHH13:SHH27 SRD13:SRD27 TAZ13:TAZ27 TKV13:TKV27 TUR13:TUR27 UEN13:UEN27 UOJ13:UOJ27 UYF13:UYF27 VIB13:VIB27 VRX13:VRX27 WBT13:WBT27 WLP13:WLP27 D25:D26">
      <formula1>"1,2,3"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474:D65475 IZ65475:IZ65476 SV65475:SV65476 ACR65475:ACR65476 AMN65475:AMN65476 AWJ65475:AWJ65476 BGF65475:BGF65476 BQB65475:BQB65476 BZX65475:BZX65476 CJT65475:CJT65476 CTP65475:CTP65476 DDL65475:DDL65476 DNH65475:DNH65476 DXD65475:DXD65476 EGZ65475:EGZ65476 EQV65475:EQV65476 FAR65475:FAR65476 FKN65475:FKN65476 FUJ65475:FUJ65476 GEF65475:GEF65476 GOB65475:GOB65476 GXX65475:GXX65476 HHT65475:HHT65476 HRP65475:HRP65476 IBL65475:IBL65476 ILH65475:ILH65476 IVD65475:IVD65476 JEZ65475:JEZ65476 JOV65475:JOV65476 JYR65475:JYR65476 KIN65475:KIN65476 KSJ65475:KSJ65476 LCF65475:LCF65476 LMB65475:LMB65476 LVX65475:LVX65476 MFT65475:MFT65476 MPP65475:MPP65476 MZL65475:MZL65476 NJH65475:NJH65476 NTD65475:NTD65476 OCZ65475:OCZ65476 OMV65475:OMV65476 OWR65475:OWR65476 PGN65475:PGN65476 PQJ65475:PQJ65476 QAF65475:QAF65476 QKB65475:QKB65476 QTX65475:QTX65476 RDT65475:RDT65476 RNP65475:RNP65476 RXL65475:RXL65476 SHH65475:SHH65476 SRD65475:SRD65476 TAZ65475:TAZ65476 TKV65475:TKV65476 TUR65475:TUR65476 UEN65475:UEN65476 UOJ65475:UOJ65476 UYF65475:UYF65476 VIB65475:VIB65476 VRX65475:VRX65476 WBT65475:WBT65476 WLP65475:WLP65476 WVL65475:WVL65476 D131010:D131011 IZ131011:IZ131012 SV131011:SV131012 ACR131011:ACR131012 AMN131011:AMN131012 AWJ131011:AWJ131012 BGF131011:BGF131012 BQB131011:BQB131012 BZX131011:BZX131012 CJT131011:CJT131012 CTP131011:CTP131012 DDL131011:DDL131012 DNH131011:DNH131012 DXD131011:DXD131012 EGZ131011:EGZ131012 EQV131011:EQV131012 FAR131011:FAR131012 FKN131011:FKN131012 FUJ131011:FUJ131012 GEF131011:GEF131012 GOB131011:GOB131012 GXX131011:GXX131012 HHT131011:HHT131012 HRP131011:HRP131012 IBL131011:IBL131012 ILH131011:ILH131012 IVD131011:IVD131012 JEZ131011:JEZ131012 JOV131011:JOV131012 JYR131011:JYR131012 KIN131011:KIN131012 KSJ131011:KSJ131012 LCF131011:LCF131012 LMB131011:LMB131012 LVX131011:LVX131012 MFT131011:MFT131012 MPP131011:MPP131012 MZL131011:MZL131012 NJH131011:NJH131012 NTD131011:NTD131012 OCZ131011:OCZ131012 OMV131011:OMV131012 OWR131011:OWR131012 PGN131011:PGN131012 PQJ131011:PQJ131012 QAF131011:QAF131012 QKB131011:QKB131012 QTX131011:QTX131012 RDT131011:RDT131012 RNP131011:RNP131012 RXL131011:RXL131012 SHH131011:SHH131012 SRD131011:SRD131012 TAZ131011:TAZ131012 TKV131011:TKV131012 TUR131011:TUR131012 UEN131011:UEN131012 UOJ131011:UOJ131012 UYF131011:UYF131012 VIB131011:VIB131012 VRX131011:VRX131012 WBT131011:WBT131012 WLP131011:WLP131012 WVL131011:WVL131012 D196546:D196547 IZ196547:IZ196548 SV196547:SV196548 ACR196547:ACR196548 AMN196547:AMN196548 AWJ196547:AWJ196548 BGF196547:BGF196548 BQB196547:BQB196548 BZX196547:BZX196548 CJT196547:CJT196548 CTP196547:CTP196548 DDL196547:DDL196548 DNH196547:DNH196548 DXD196547:DXD196548 EGZ196547:EGZ196548 EQV196547:EQV196548 FAR196547:FAR196548 FKN196547:FKN196548 FUJ196547:FUJ196548 GEF196547:GEF196548 GOB196547:GOB196548 GXX196547:GXX196548 HHT196547:HHT196548 HRP196547:HRP196548 IBL196547:IBL196548 ILH196547:ILH196548 IVD196547:IVD196548 JEZ196547:JEZ196548 JOV196547:JOV196548 JYR196547:JYR196548 KIN196547:KIN196548 KSJ196547:KSJ196548 LCF196547:LCF196548 LMB196547:LMB196548 LVX196547:LVX196548 MFT196547:MFT196548 MPP196547:MPP196548 MZL196547:MZL196548 NJH196547:NJH196548 NTD196547:NTD196548 OCZ196547:OCZ196548 OMV196547:OMV196548 OWR196547:OWR196548 PGN196547:PGN196548 PQJ196547:PQJ196548 QAF196547:QAF196548 QKB196547:QKB196548 QTX196547:QTX196548 RDT196547:RDT196548 RNP196547:RNP196548 RXL196547:RXL196548 SHH196547:SHH196548 SRD196547:SRD196548 TAZ196547:TAZ196548 TKV196547:TKV196548 TUR196547:TUR196548 UEN196547:UEN196548 UOJ196547:UOJ196548 UYF196547:UYF196548 VIB196547:VIB196548 VRX196547:VRX196548 WBT196547:WBT196548 WLP196547:WLP196548 WVL196547:WVL196548 D262082:D262083 IZ262083:IZ262084 SV262083:SV262084 ACR262083:ACR262084 AMN262083:AMN262084 AWJ262083:AWJ262084 BGF262083:BGF262084 BQB262083:BQB262084 BZX262083:BZX262084 CJT262083:CJT262084 CTP262083:CTP262084 DDL262083:DDL262084 DNH262083:DNH262084 DXD262083:DXD262084 EGZ262083:EGZ262084 EQV262083:EQV262084 FAR262083:FAR262084 FKN262083:FKN262084 FUJ262083:FUJ262084 GEF262083:GEF262084 GOB262083:GOB262084 GXX262083:GXX262084 HHT262083:HHT262084 HRP262083:HRP262084 IBL262083:IBL262084 ILH262083:ILH262084 IVD262083:IVD262084 JEZ262083:JEZ262084 JOV262083:JOV262084 JYR262083:JYR262084 KIN262083:KIN262084 KSJ262083:KSJ262084 LCF262083:LCF262084 LMB262083:LMB262084 LVX262083:LVX262084 MFT262083:MFT262084 MPP262083:MPP262084 MZL262083:MZL262084 NJH262083:NJH262084 NTD262083:NTD262084 OCZ262083:OCZ262084 OMV262083:OMV262084 OWR262083:OWR262084 PGN262083:PGN262084 PQJ262083:PQJ262084 QAF262083:QAF262084 QKB262083:QKB262084 QTX262083:QTX262084 RDT262083:RDT262084 RNP262083:RNP262084 RXL262083:RXL262084 SHH262083:SHH262084 SRD262083:SRD262084 TAZ262083:TAZ262084 TKV262083:TKV262084 TUR262083:TUR262084 UEN262083:UEN262084 UOJ262083:UOJ262084 UYF262083:UYF262084 VIB262083:VIB262084 VRX262083:VRX262084 WBT262083:WBT262084 WLP262083:WLP262084 WVL262083:WVL262084 D327618:D327619 IZ327619:IZ327620 SV327619:SV327620 ACR327619:ACR327620 AMN327619:AMN327620 AWJ327619:AWJ327620 BGF327619:BGF327620 BQB327619:BQB327620 BZX327619:BZX327620 CJT327619:CJT327620 CTP327619:CTP327620 DDL327619:DDL327620 DNH327619:DNH327620 DXD327619:DXD327620 EGZ327619:EGZ327620 EQV327619:EQV327620 FAR327619:FAR327620 FKN327619:FKN327620 FUJ327619:FUJ327620 GEF327619:GEF327620 GOB327619:GOB327620 GXX327619:GXX327620 HHT327619:HHT327620 HRP327619:HRP327620 IBL327619:IBL327620 ILH327619:ILH327620 IVD327619:IVD327620 JEZ327619:JEZ327620 JOV327619:JOV327620 JYR327619:JYR327620 KIN327619:KIN327620 KSJ327619:KSJ327620 LCF327619:LCF327620 LMB327619:LMB327620 LVX327619:LVX327620 MFT327619:MFT327620 MPP327619:MPP327620 MZL327619:MZL327620 NJH327619:NJH327620 NTD327619:NTD327620 OCZ327619:OCZ327620 OMV327619:OMV327620 OWR327619:OWR327620 PGN327619:PGN327620 PQJ327619:PQJ327620 QAF327619:QAF327620 QKB327619:QKB327620 QTX327619:QTX327620 RDT327619:RDT327620 RNP327619:RNP327620 RXL327619:RXL327620 SHH327619:SHH327620 SRD327619:SRD327620 TAZ327619:TAZ327620 TKV327619:TKV327620 TUR327619:TUR327620 UEN327619:UEN327620 UOJ327619:UOJ327620 UYF327619:UYF327620 VIB327619:VIB327620 VRX327619:VRX327620 WBT327619:WBT327620 WLP327619:WLP327620 WVL327619:WVL327620 D393154:D393155 IZ393155:IZ393156 SV393155:SV393156 ACR393155:ACR393156 AMN393155:AMN393156 AWJ393155:AWJ393156 BGF393155:BGF393156 BQB393155:BQB393156 BZX393155:BZX393156 CJT393155:CJT393156 CTP393155:CTP393156 DDL393155:DDL393156 DNH393155:DNH393156 DXD393155:DXD393156 EGZ393155:EGZ393156 EQV393155:EQV393156 FAR393155:FAR393156 FKN393155:FKN393156 FUJ393155:FUJ393156 GEF393155:GEF393156 GOB393155:GOB393156 GXX393155:GXX393156 HHT393155:HHT393156 HRP393155:HRP393156 IBL393155:IBL393156 ILH393155:ILH393156 IVD393155:IVD393156 JEZ393155:JEZ393156 JOV393155:JOV393156 JYR393155:JYR393156 KIN393155:KIN393156 KSJ393155:KSJ393156 LCF393155:LCF393156 LMB393155:LMB393156 LVX393155:LVX393156 MFT393155:MFT393156 MPP393155:MPP393156 MZL393155:MZL393156 NJH393155:NJH393156 NTD393155:NTD393156 OCZ393155:OCZ393156 OMV393155:OMV393156 OWR393155:OWR393156 PGN393155:PGN393156 PQJ393155:PQJ393156 QAF393155:QAF393156 QKB393155:QKB393156 QTX393155:QTX393156 RDT393155:RDT393156 RNP393155:RNP393156 RXL393155:RXL393156 SHH393155:SHH393156 SRD393155:SRD393156 TAZ393155:TAZ393156 TKV393155:TKV393156 TUR393155:TUR393156 UEN393155:UEN393156 UOJ393155:UOJ393156 UYF393155:UYF393156 VIB393155:VIB393156 VRX393155:VRX393156 WBT393155:WBT393156 WLP393155:WLP393156 WVL393155:WVL393156 D458690:D458691 IZ458691:IZ458692 SV458691:SV458692 ACR458691:ACR458692 AMN458691:AMN458692 AWJ458691:AWJ458692 BGF458691:BGF458692 BQB458691:BQB458692 BZX458691:BZX458692 CJT458691:CJT458692 CTP458691:CTP458692 DDL458691:DDL458692 DNH458691:DNH458692 DXD458691:DXD458692 EGZ458691:EGZ458692 EQV458691:EQV458692 FAR458691:FAR458692 FKN458691:FKN458692 FUJ458691:FUJ458692 GEF458691:GEF458692 GOB458691:GOB458692 GXX458691:GXX458692 HHT458691:HHT458692 HRP458691:HRP458692 IBL458691:IBL458692 ILH458691:ILH458692 IVD458691:IVD458692 JEZ458691:JEZ458692 JOV458691:JOV458692 JYR458691:JYR458692 KIN458691:KIN458692 KSJ458691:KSJ458692 LCF458691:LCF458692 LMB458691:LMB458692 LVX458691:LVX458692 MFT458691:MFT458692 MPP458691:MPP458692 MZL458691:MZL458692 NJH458691:NJH458692 NTD458691:NTD458692 OCZ458691:OCZ458692 OMV458691:OMV458692 OWR458691:OWR458692 PGN458691:PGN458692 PQJ458691:PQJ458692 QAF458691:QAF458692 QKB458691:QKB458692 QTX458691:QTX458692 RDT458691:RDT458692 RNP458691:RNP458692 RXL458691:RXL458692 SHH458691:SHH458692 SRD458691:SRD458692 TAZ458691:TAZ458692 TKV458691:TKV458692 TUR458691:TUR458692 UEN458691:UEN458692 UOJ458691:UOJ458692 UYF458691:UYF458692 VIB458691:VIB458692 VRX458691:VRX458692 WBT458691:WBT458692 WLP458691:WLP458692 WVL458691:WVL458692 D524226:D524227 IZ524227:IZ524228 SV524227:SV524228 ACR524227:ACR524228 AMN524227:AMN524228 AWJ524227:AWJ524228 BGF524227:BGF524228 BQB524227:BQB524228 BZX524227:BZX524228 CJT524227:CJT524228 CTP524227:CTP524228 DDL524227:DDL524228 DNH524227:DNH524228 DXD524227:DXD524228 EGZ524227:EGZ524228 EQV524227:EQV524228 FAR524227:FAR524228 FKN524227:FKN524228 FUJ524227:FUJ524228 GEF524227:GEF524228 GOB524227:GOB524228 GXX524227:GXX524228 HHT524227:HHT524228 HRP524227:HRP524228 IBL524227:IBL524228 ILH524227:ILH524228 IVD524227:IVD524228 JEZ524227:JEZ524228 JOV524227:JOV524228 JYR524227:JYR524228 KIN524227:KIN524228 KSJ524227:KSJ524228 LCF524227:LCF524228 LMB524227:LMB524228 LVX524227:LVX524228 MFT524227:MFT524228 MPP524227:MPP524228 MZL524227:MZL524228 NJH524227:NJH524228 NTD524227:NTD524228 OCZ524227:OCZ524228 OMV524227:OMV524228 OWR524227:OWR524228 PGN524227:PGN524228 PQJ524227:PQJ524228 QAF524227:QAF524228 QKB524227:QKB524228 QTX524227:QTX524228 RDT524227:RDT524228 RNP524227:RNP524228 RXL524227:RXL524228 SHH524227:SHH524228 SRD524227:SRD524228 TAZ524227:TAZ524228 TKV524227:TKV524228 TUR524227:TUR524228 UEN524227:UEN524228 UOJ524227:UOJ524228 UYF524227:UYF524228 VIB524227:VIB524228 VRX524227:VRX524228 WBT524227:WBT524228 WLP524227:WLP524228 WVL524227:WVL524228 D589762:D589763 IZ589763:IZ589764 SV589763:SV589764 ACR589763:ACR589764 AMN589763:AMN589764 AWJ589763:AWJ589764 BGF589763:BGF589764 BQB589763:BQB589764 BZX589763:BZX589764 CJT589763:CJT589764 CTP589763:CTP589764 DDL589763:DDL589764 DNH589763:DNH589764 DXD589763:DXD589764 EGZ589763:EGZ589764 EQV589763:EQV589764 FAR589763:FAR589764 FKN589763:FKN589764 FUJ589763:FUJ589764 GEF589763:GEF589764 GOB589763:GOB589764 GXX589763:GXX589764 HHT589763:HHT589764 HRP589763:HRP589764 IBL589763:IBL589764 ILH589763:ILH589764 IVD589763:IVD589764 JEZ589763:JEZ589764 JOV589763:JOV589764 JYR589763:JYR589764 KIN589763:KIN589764 KSJ589763:KSJ589764 LCF589763:LCF589764 LMB589763:LMB589764 LVX589763:LVX589764 MFT589763:MFT589764 MPP589763:MPP589764 MZL589763:MZL589764 NJH589763:NJH589764 NTD589763:NTD589764 OCZ589763:OCZ589764 OMV589763:OMV589764 OWR589763:OWR589764 PGN589763:PGN589764 PQJ589763:PQJ589764 QAF589763:QAF589764 QKB589763:QKB589764 QTX589763:QTX589764 RDT589763:RDT589764 RNP589763:RNP589764 RXL589763:RXL589764 SHH589763:SHH589764 SRD589763:SRD589764 TAZ589763:TAZ589764 TKV589763:TKV589764 TUR589763:TUR589764 UEN589763:UEN589764 UOJ589763:UOJ589764 UYF589763:UYF589764 VIB589763:VIB589764 VRX589763:VRX589764 WBT589763:WBT589764 WLP589763:WLP589764 WVL589763:WVL589764 D655298:D655299 IZ655299:IZ655300 SV655299:SV655300 ACR655299:ACR655300 AMN655299:AMN655300 AWJ655299:AWJ655300 BGF655299:BGF655300 BQB655299:BQB655300 BZX655299:BZX655300 CJT655299:CJT655300 CTP655299:CTP655300 DDL655299:DDL655300 DNH655299:DNH655300 DXD655299:DXD655300 EGZ655299:EGZ655300 EQV655299:EQV655300 FAR655299:FAR655300 FKN655299:FKN655300 FUJ655299:FUJ655300 GEF655299:GEF655300 GOB655299:GOB655300 GXX655299:GXX655300 HHT655299:HHT655300 HRP655299:HRP655300 IBL655299:IBL655300 ILH655299:ILH655300 IVD655299:IVD655300 JEZ655299:JEZ655300 JOV655299:JOV655300 JYR655299:JYR655300 KIN655299:KIN655300 KSJ655299:KSJ655300 LCF655299:LCF655300 LMB655299:LMB655300 LVX655299:LVX655300 MFT655299:MFT655300 MPP655299:MPP655300 MZL655299:MZL655300 NJH655299:NJH655300 NTD655299:NTD655300 OCZ655299:OCZ655300 OMV655299:OMV655300 OWR655299:OWR655300 PGN655299:PGN655300 PQJ655299:PQJ655300 QAF655299:QAF655300 QKB655299:QKB655300 QTX655299:QTX655300 RDT655299:RDT655300 RNP655299:RNP655300 RXL655299:RXL655300 SHH655299:SHH655300 SRD655299:SRD655300 TAZ655299:TAZ655300 TKV655299:TKV655300 TUR655299:TUR655300 UEN655299:UEN655300 UOJ655299:UOJ655300 UYF655299:UYF655300 VIB655299:VIB655300 VRX655299:VRX655300 WBT655299:WBT655300 WLP655299:WLP655300 WVL655299:WVL655300 D720834:D720835 IZ720835:IZ720836 SV720835:SV720836 ACR720835:ACR720836 AMN720835:AMN720836 AWJ720835:AWJ720836 BGF720835:BGF720836 BQB720835:BQB720836 BZX720835:BZX720836 CJT720835:CJT720836 CTP720835:CTP720836 DDL720835:DDL720836 DNH720835:DNH720836 DXD720835:DXD720836 EGZ720835:EGZ720836 EQV720835:EQV720836 FAR720835:FAR720836 FKN720835:FKN720836 FUJ720835:FUJ720836 GEF720835:GEF720836 GOB720835:GOB720836 GXX720835:GXX720836 HHT720835:HHT720836 HRP720835:HRP720836 IBL720835:IBL720836 ILH720835:ILH720836 IVD720835:IVD720836 JEZ720835:JEZ720836 JOV720835:JOV720836 JYR720835:JYR720836 KIN720835:KIN720836 KSJ720835:KSJ720836 LCF720835:LCF720836 LMB720835:LMB720836 LVX720835:LVX720836 MFT720835:MFT720836 MPP720835:MPP720836 MZL720835:MZL720836 NJH720835:NJH720836 NTD720835:NTD720836 OCZ720835:OCZ720836 OMV720835:OMV720836 OWR720835:OWR720836 PGN720835:PGN720836 PQJ720835:PQJ720836 QAF720835:QAF720836 QKB720835:QKB720836 QTX720835:QTX720836 RDT720835:RDT720836 RNP720835:RNP720836 RXL720835:RXL720836 SHH720835:SHH720836 SRD720835:SRD720836 TAZ720835:TAZ720836 TKV720835:TKV720836 TUR720835:TUR720836 UEN720835:UEN720836 UOJ720835:UOJ720836 UYF720835:UYF720836 VIB720835:VIB720836 VRX720835:VRX720836 WBT720835:WBT720836 WLP720835:WLP720836 WVL720835:WVL720836 D786370:D786371 IZ786371:IZ786372 SV786371:SV786372 ACR786371:ACR786372 AMN786371:AMN786372 AWJ786371:AWJ786372 BGF786371:BGF786372 BQB786371:BQB786372 BZX786371:BZX786372 CJT786371:CJT786372 CTP786371:CTP786372 DDL786371:DDL786372 DNH786371:DNH786372 DXD786371:DXD786372 EGZ786371:EGZ786372 EQV786371:EQV786372 FAR786371:FAR786372 FKN786371:FKN786372 FUJ786371:FUJ786372 GEF786371:GEF786372 GOB786371:GOB786372 GXX786371:GXX786372 HHT786371:HHT786372 HRP786371:HRP786372 IBL786371:IBL786372 ILH786371:ILH786372 IVD786371:IVD786372 JEZ786371:JEZ786372 JOV786371:JOV786372 JYR786371:JYR786372 KIN786371:KIN786372 KSJ786371:KSJ786372 LCF786371:LCF786372 LMB786371:LMB786372 LVX786371:LVX786372 MFT786371:MFT786372 MPP786371:MPP786372 MZL786371:MZL786372 NJH786371:NJH786372 NTD786371:NTD786372 OCZ786371:OCZ786372 OMV786371:OMV786372 OWR786371:OWR786372 PGN786371:PGN786372 PQJ786371:PQJ786372 QAF786371:QAF786372 QKB786371:QKB786372 QTX786371:QTX786372 RDT786371:RDT786372 RNP786371:RNP786372 RXL786371:RXL786372 SHH786371:SHH786372 SRD786371:SRD786372 TAZ786371:TAZ786372 TKV786371:TKV786372 TUR786371:TUR786372 UEN786371:UEN786372 UOJ786371:UOJ786372 UYF786371:UYF786372 VIB786371:VIB786372 VRX786371:VRX786372 WBT786371:WBT786372 WLP786371:WLP786372 WVL786371:WVL786372 D851906:D851907 IZ851907:IZ851908 SV851907:SV851908 ACR851907:ACR851908 AMN851907:AMN851908 AWJ851907:AWJ851908 BGF851907:BGF851908 BQB851907:BQB851908 BZX851907:BZX851908 CJT851907:CJT851908 CTP851907:CTP851908 DDL851907:DDL851908 DNH851907:DNH851908 DXD851907:DXD851908 EGZ851907:EGZ851908 EQV851907:EQV851908 FAR851907:FAR851908 FKN851907:FKN851908 FUJ851907:FUJ851908 GEF851907:GEF851908 GOB851907:GOB851908 GXX851907:GXX851908 HHT851907:HHT851908 HRP851907:HRP851908 IBL851907:IBL851908 ILH851907:ILH851908 IVD851907:IVD851908 JEZ851907:JEZ851908 JOV851907:JOV851908 JYR851907:JYR851908 KIN851907:KIN851908 KSJ851907:KSJ851908 LCF851907:LCF851908 LMB851907:LMB851908 LVX851907:LVX851908 MFT851907:MFT851908 MPP851907:MPP851908 MZL851907:MZL851908 NJH851907:NJH851908 NTD851907:NTD851908 OCZ851907:OCZ851908 OMV851907:OMV851908 OWR851907:OWR851908 PGN851907:PGN851908 PQJ851907:PQJ851908 QAF851907:QAF851908 QKB851907:QKB851908 QTX851907:QTX851908 RDT851907:RDT851908 RNP851907:RNP851908 RXL851907:RXL851908 SHH851907:SHH851908 SRD851907:SRD851908 TAZ851907:TAZ851908 TKV851907:TKV851908 TUR851907:TUR851908 UEN851907:UEN851908 UOJ851907:UOJ851908 UYF851907:UYF851908 VIB851907:VIB851908 VRX851907:VRX851908 WBT851907:WBT851908 WLP851907:WLP851908 WVL851907:WVL851908 D917442:D917443 IZ917443:IZ917444 SV917443:SV917444 ACR917443:ACR917444 AMN917443:AMN917444 AWJ917443:AWJ917444 BGF917443:BGF917444 BQB917443:BQB917444 BZX917443:BZX917444 CJT917443:CJT917444 CTP917443:CTP917444 DDL917443:DDL917444 DNH917443:DNH917444 DXD917443:DXD917444 EGZ917443:EGZ917444 EQV917443:EQV917444 FAR917443:FAR917444 FKN917443:FKN917444 FUJ917443:FUJ917444 GEF917443:GEF917444 GOB917443:GOB917444 GXX917443:GXX917444 HHT917443:HHT917444 HRP917443:HRP917444 IBL917443:IBL917444 ILH917443:ILH917444 IVD917443:IVD917444 JEZ917443:JEZ917444 JOV917443:JOV917444 JYR917443:JYR917444 KIN917443:KIN917444 KSJ917443:KSJ917444 LCF917443:LCF917444 LMB917443:LMB917444 LVX917443:LVX917444 MFT917443:MFT917444 MPP917443:MPP917444 MZL917443:MZL917444 NJH917443:NJH917444 NTD917443:NTD917444 OCZ917443:OCZ917444 OMV917443:OMV917444 OWR917443:OWR917444 PGN917443:PGN917444 PQJ917443:PQJ917444 QAF917443:QAF917444 QKB917443:QKB917444 QTX917443:QTX917444 RDT917443:RDT917444 RNP917443:RNP917444 RXL917443:RXL917444 SHH917443:SHH917444 SRD917443:SRD917444 TAZ917443:TAZ917444 TKV917443:TKV917444 TUR917443:TUR917444 UEN917443:UEN917444 UOJ917443:UOJ917444 UYF917443:UYF917444 VIB917443:VIB917444 VRX917443:VRX917444 WBT917443:WBT917444 WLP917443:WLP917444 WVL917443:WVL917444 D982978:D982979 IZ982979:IZ982980 SV982979:SV982980 ACR982979:ACR982980 AMN982979:AMN982980 AWJ982979:AWJ982980 BGF982979:BGF982980 BQB982979:BQB982980 BZX982979:BZX982980 CJT982979:CJT982980 CTP982979:CTP982980 DDL982979:DDL982980 DNH982979:DNH982980 DXD982979:DXD982980 EGZ982979:EGZ982980 EQV982979:EQV982980 FAR982979:FAR982980 FKN982979:FKN982980 FUJ982979:FUJ982980 GEF982979:GEF982980 GOB982979:GOB982980 GXX982979:GXX982980 HHT982979:HHT982980 HRP982979:HRP982980 IBL982979:IBL982980 ILH982979:ILH982980 IVD982979:IVD982980 JEZ982979:JEZ982980 JOV982979:JOV982980 JYR982979:JYR982980 KIN982979:KIN982980 KSJ982979:KSJ982980 LCF982979:LCF982980 LMB982979:LMB982980 LVX982979:LVX982980 MFT982979:MFT982980 MPP982979:MPP982980 MZL982979:MZL982980 NJH982979:NJH982980 NTD982979:NTD982980 OCZ982979:OCZ982980 OMV982979:OMV982980 OWR982979:OWR982980 PGN982979:PGN982980 PQJ982979:PQJ982980 QAF982979:QAF982980 QKB982979:QKB982980 QTX982979:QTX982980 RDT982979:RDT982980 RNP982979:RNP982980 RXL982979:RXL982980 SHH982979:SHH982980 SRD982979:SRD982980 TAZ982979:TAZ982980 TKV982979:TKV982980 TUR982979:TUR982980 UEN982979:UEN982980 UOJ982979:UOJ982980 UYF982979:UYF982980 VIB982979:VIB982980 VRX982979:VRX982980 WBT982979:WBT982980 WLP982979:WLP982980 WVL982979:WVL982980 D65486 IZ65487 SV65487 ACR65487 AMN65487 AWJ65487 BGF65487 BQB65487 BZX65487 CJT65487 CTP65487 DDL65487 DNH65487 DXD65487 EGZ65487 EQV65487 FAR65487 FKN65487 FUJ65487 GEF65487 GOB65487 GXX65487 HHT65487 HRP65487 IBL65487 ILH65487 IVD65487 JEZ65487 JOV65487 JYR65487 KIN65487 KSJ65487 LCF65487 LMB65487 LVX65487 MFT65487 MPP65487 MZL65487 NJH65487 NTD65487 OCZ65487 OMV65487 OWR65487 PGN65487 PQJ65487 QAF65487 QKB65487 QTX65487 RDT65487 RNP65487 RXL65487 SHH65487 SRD65487 TAZ65487 TKV65487 TUR65487 UEN65487 UOJ65487 UYF65487 VIB65487 VRX65487 WBT65487 WLP65487 WVL65487 D131022 IZ131023 SV131023 ACR131023 AMN131023 AWJ131023 BGF131023 BQB131023 BZX131023 CJT131023 CTP131023 DDL131023 DNH131023 DXD131023 EGZ131023 EQV131023 FAR131023 FKN131023 FUJ131023 GEF131023 GOB131023 GXX131023 HHT131023 HRP131023 IBL131023 ILH131023 IVD131023 JEZ131023 JOV131023 JYR131023 KIN131023 KSJ131023 LCF131023 LMB131023 LVX131023 MFT131023 MPP131023 MZL131023 NJH131023 NTD131023 OCZ131023 OMV131023 OWR131023 PGN131023 PQJ131023 QAF131023 QKB131023 QTX131023 RDT131023 RNP131023 RXL131023 SHH131023 SRD131023 TAZ131023 TKV131023 TUR131023 UEN131023 UOJ131023 UYF131023 VIB131023 VRX131023 WBT131023 WLP131023 WVL131023 D196558 IZ196559 SV196559 ACR196559 AMN196559 AWJ196559 BGF196559 BQB196559 BZX196559 CJT196559 CTP196559 DDL196559 DNH196559 DXD196559 EGZ196559 EQV196559 FAR196559 FKN196559 FUJ196559 GEF196559 GOB196559 GXX196559 HHT196559 HRP196559 IBL196559 ILH196559 IVD196559 JEZ196559 JOV196559 JYR196559 KIN196559 KSJ196559 LCF196559 LMB196559 LVX196559 MFT196559 MPP196559 MZL196559 NJH196559 NTD196559 OCZ196559 OMV196559 OWR196559 PGN196559 PQJ196559 QAF196559 QKB196559 QTX196559 RDT196559 RNP196559 RXL196559 SHH196559 SRD196559 TAZ196559 TKV196559 TUR196559 UEN196559 UOJ196559 UYF196559 VIB196559 VRX196559 WBT196559 WLP196559 WVL196559 D262094 IZ262095 SV262095 ACR262095 AMN262095 AWJ262095 BGF262095 BQB262095 BZX262095 CJT262095 CTP262095 DDL262095 DNH262095 DXD262095 EGZ262095 EQV262095 FAR262095 FKN262095 FUJ262095 GEF262095 GOB262095 GXX262095 HHT262095 HRP262095 IBL262095 ILH262095 IVD262095 JEZ262095 JOV262095 JYR262095 KIN262095 KSJ262095 LCF262095 LMB262095 LVX262095 MFT262095 MPP262095 MZL262095 NJH262095 NTD262095 OCZ262095 OMV262095 OWR262095 PGN262095 PQJ262095 QAF262095 QKB262095 QTX262095 RDT262095 RNP262095 RXL262095 SHH262095 SRD262095 TAZ262095 TKV262095 TUR262095 UEN262095 UOJ262095 UYF262095 VIB262095 VRX262095 WBT262095 WLP262095 WVL262095 D327630 IZ327631 SV327631 ACR327631 AMN327631 AWJ327631 BGF327631 BQB327631 BZX327631 CJT327631 CTP327631 DDL327631 DNH327631 DXD327631 EGZ327631 EQV327631 FAR327631 FKN327631 FUJ327631 GEF327631 GOB327631 GXX327631 HHT327631 HRP327631 IBL327631 ILH327631 IVD327631 JEZ327631 JOV327631 JYR327631 KIN327631 KSJ327631 LCF327631 LMB327631 LVX327631 MFT327631 MPP327631 MZL327631 NJH327631 NTD327631 OCZ327631 OMV327631 OWR327631 PGN327631 PQJ327631 QAF327631 QKB327631 QTX327631 RDT327631 RNP327631 RXL327631 SHH327631 SRD327631 TAZ327631 TKV327631 TUR327631 UEN327631 UOJ327631 UYF327631 VIB327631 VRX327631 WBT327631 WLP327631 WVL327631 D393166 IZ393167 SV393167 ACR393167 AMN393167 AWJ393167 BGF393167 BQB393167 BZX393167 CJT393167 CTP393167 DDL393167 DNH393167 DXD393167 EGZ393167 EQV393167 FAR393167 FKN393167 FUJ393167 GEF393167 GOB393167 GXX393167 HHT393167 HRP393167 IBL393167 ILH393167 IVD393167 JEZ393167 JOV393167 JYR393167 KIN393167 KSJ393167 LCF393167 LMB393167 LVX393167 MFT393167 MPP393167 MZL393167 NJH393167 NTD393167 OCZ393167 OMV393167 OWR393167 PGN393167 PQJ393167 QAF393167 QKB393167 QTX393167 RDT393167 RNP393167 RXL393167 SHH393167 SRD393167 TAZ393167 TKV393167 TUR393167 UEN393167 UOJ393167 UYF393167 VIB393167 VRX393167 WBT393167 WLP393167 WVL393167 D458702 IZ458703 SV458703 ACR458703 AMN458703 AWJ458703 BGF458703 BQB458703 BZX458703 CJT458703 CTP458703 DDL458703 DNH458703 DXD458703 EGZ458703 EQV458703 FAR458703 FKN458703 FUJ458703 GEF458703 GOB458703 GXX458703 HHT458703 HRP458703 IBL458703 ILH458703 IVD458703 JEZ458703 JOV458703 JYR458703 KIN458703 KSJ458703 LCF458703 LMB458703 LVX458703 MFT458703 MPP458703 MZL458703 NJH458703 NTD458703 OCZ458703 OMV458703 OWR458703 PGN458703 PQJ458703 QAF458703 QKB458703 QTX458703 RDT458703 RNP458703 RXL458703 SHH458703 SRD458703 TAZ458703 TKV458703 TUR458703 UEN458703 UOJ458703 UYF458703 VIB458703 VRX458703 WBT458703 WLP458703 WVL458703 D524238 IZ524239 SV524239 ACR524239 AMN524239 AWJ524239 BGF524239 BQB524239 BZX524239 CJT524239 CTP524239 DDL524239 DNH524239 DXD524239 EGZ524239 EQV524239 FAR524239 FKN524239 FUJ524239 GEF524239 GOB524239 GXX524239 HHT524239 HRP524239 IBL524239 ILH524239 IVD524239 JEZ524239 JOV524239 JYR524239 KIN524239 KSJ524239 LCF524239 LMB524239 LVX524239 MFT524239 MPP524239 MZL524239 NJH524239 NTD524239 OCZ524239 OMV524239 OWR524239 PGN524239 PQJ524239 QAF524239 QKB524239 QTX524239 RDT524239 RNP524239 RXL524239 SHH524239 SRD524239 TAZ524239 TKV524239 TUR524239 UEN524239 UOJ524239 UYF524239 VIB524239 VRX524239 WBT524239 WLP524239 WVL524239 D589774 IZ589775 SV589775 ACR589775 AMN589775 AWJ589775 BGF589775 BQB589775 BZX589775 CJT589775 CTP589775 DDL589775 DNH589775 DXD589775 EGZ589775 EQV589775 FAR589775 FKN589775 FUJ589775 GEF589775 GOB589775 GXX589775 HHT589775 HRP589775 IBL589775 ILH589775 IVD589775 JEZ589775 JOV589775 JYR589775 KIN589775 KSJ589775 LCF589775 LMB589775 LVX589775 MFT589775 MPP589775 MZL589775 NJH589775 NTD589775 OCZ589775 OMV589775 OWR589775 PGN589775 PQJ589775 QAF589775 QKB589775 QTX589775 RDT589775 RNP589775 RXL589775 SHH589775 SRD589775 TAZ589775 TKV589775 TUR589775 UEN589775 UOJ589775 UYF589775 VIB589775 VRX589775 WBT589775 WLP589775 WVL589775 D655310 IZ655311 SV655311 ACR655311 AMN655311 AWJ655311 BGF655311 BQB655311 BZX655311 CJT655311 CTP655311 DDL655311 DNH655311 DXD655311 EGZ655311 EQV655311 FAR655311 FKN655311 FUJ655311 GEF655311 GOB655311 GXX655311 HHT655311 HRP655311 IBL655311 ILH655311 IVD655311 JEZ655311 JOV655311 JYR655311 KIN655311 KSJ655311 LCF655311 LMB655311 LVX655311 MFT655311 MPP655311 MZL655311 NJH655311 NTD655311 OCZ655311 OMV655311 OWR655311 PGN655311 PQJ655311 QAF655311 QKB655311 QTX655311 RDT655311 RNP655311 RXL655311 SHH655311 SRD655311 TAZ655311 TKV655311 TUR655311 UEN655311 UOJ655311 UYF655311 VIB655311 VRX655311 WBT655311 WLP655311 WVL655311 D720846 IZ720847 SV720847 ACR720847 AMN720847 AWJ720847 BGF720847 BQB720847 BZX720847 CJT720847 CTP720847 DDL720847 DNH720847 DXD720847 EGZ720847 EQV720847 FAR720847 FKN720847 FUJ720847 GEF720847 GOB720847 GXX720847 HHT720847 HRP720847 IBL720847 ILH720847 IVD720847 JEZ720847 JOV720847 JYR720847 KIN720847 KSJ720847 LCF720847 LMB720847 LVX720847 MFT720847 MPP720847 MZL720847 NJH720847 NTD720847 OCZ720847 OMV720847 OWR720847 PGN720847 PQJ720847 QAF720847 QKB720847 QTX720847 RDT720847 RNP720847 RXL720847 SHH720847 SRD720847 TAZ720847 TKV720847 TUR720847 UEN720847 UOJ720847 UYF720847 VIB720847 VRX720847 WBT720847 WLP720847 WVL720847 D786382 IZ786383 SV786383 ACR786383 AMN786383 AWJ786383 BGF786383 BQB786383 BZX786383 CJT786383 CTP786383 DDL786383 DNH786383 DXD786383 EGZ786383 EQV786383 FAR786383 FKN786383 FUJ786383 GEF786383 GOB786383 GXX786383 HHT786383 HRP786383 IBL786383 ILH786383 IVD786383 JEZ786383 JOV786383 JYR786383 KIN786383 KSJ786383 LCF786383 LMB786383 LVX786383 MFT786383 MPP786383 MZL786383 NJH786383 NTD786383 OCZ786383 OMV786383 OWR786383 PGN786383 PQJ786383 QAF786383 QKB786383 QTX786383 RDT786383 RNP786383 RXL786383 SHH786383 SRD786383 TAZ786383 TKV786383 TUR786383 UEN786383 UOJ786383 UYF786383 VIB786383 VRX786383 WBT786383 WLP786383 WVL786383 D851918 IZ851919 SV851919 ACR851919 AMN851919 AWJ851919 BGF851919 BQB851919 BZX851919 CJT851919 CTP851919 DDL851919 DNH851919 DXD851919 EGZ851919 EQV851919 FAR851919 FKN851919 FUJ851919 GEF851919 GOB851919 GXX851919 HHT851919 HRP851919 IBL851919 ILH851919 IVD851919 JEZ851919 JOV851919 JYR851919 KIN851919 KSJ851919 LCF851919 LMB851919 LVX851919 MFT851919 MPP851919 MZL851919 NJH851919 NTD851919 OCZ851919 OMV851919 OWR851919 PGN851919 PQJ851919 QAF851919 QKB851919 QTX851919 RDT851919 RNP851919 RXL851919 SHH851919 SRD851919 TAZ851919 TKV851919 TUR851919 UEN851919 UOJ851919 UYF851919 VIB851919 VRX851919 WBT851919 WLP851919 WVL851919 D917454 IZ917455 SV917455 ACR917455 AMN917455 AWJ917455 BGF917455 BQB917455 BZX917455 CJT917455 CTP917455 DDL917455 DNH917455 DXD917455 EGZ917455 EQV917455 FAR917455 FKN917455 FUJ917455 GEF917455 GOB917455 GXX917455 HHT917455 HRP917455 IBL917455 ILH917455 IVD917455 JEZ917455 JOV917455 JYR917455 KIN917455 KSJ917455 LCF917455 LMB917455 LVX917455 MFT917455 MPP917455 MZL917455 NJH917455 NTD917455 OCZ917455 OMV917455 OWR917455 PGN917455 PQJ917455 QAF917455 QKB917455 QTX917455 RDT917455 RNP917455 RXL917455 SHH917455 SRD917455 TAZ917455 TKV917455 TUR917455 UEN917455 UOJ917455 UYF917455 VIB917455 VRX917455 WBT917455 WLP917455 WVL917455 D982990 IZ982991 SV982991 ACR982991 AMN982991 AWJ982991 BGF982991 BQB982991 BZX982991 CJT982991 CTP982991 DDL982991 DNH982991 DXD982991 EGZ982991 EQV982991 FAR982991 FKN982991 FUJ982991 GEF982991 GOB982991 GXX982991 HHT982991 HRP982991 IBL982991 ILH982991 IVD982991 JEZ982991 JOV982991 JYR982991 KIN982991 KSJ982991 LCF982991 LMB982991 LVX982991 MFT982991 MPP982991 MZL982991 NJH982991 NTD982991 OCZ982991 OMV982991 OWR982991 PGN982991 PQJ982991 QAF982991 QKB982991 QTX982991 RDT982991 RNP982991 RXL982991 SHH982991 SRD982991 TAZ982991 TKV982991 TUR982991 UEN982991 UOJ982991 UYF982991 VIB982991 VRX982991 WBT982991 WLP982991 WVL982991 D65488:D65521 IZ65489:IZ65522 SV65489:SV65522 ACR65489:ACR65522 AMN65489:AMN65522 AWJ65489:AWJ65522 BGF65489:BGF65522 BQB65489:BQB65522 BZX65489:BZX65522 CJT65489:CJT65522 CTP65489:CTP65522 DDL65489:DDL65522 DNH65489:DNH65522 DXD65489:DXD65522 EGZ65489:EGZ65522 EQV65489:EQV65522 FAR65489:FAR65522 FKN65489:FKN65522 FUJ65489:FUJ65522 GEF65489:GEF65522 GOB65489:GOB65522 GXX65489:GXX65522 HHT65489:HHT65522 HRP65489:HRP65522 IBL65489:IBL65522 ILH65489:ILH65522 IVD65489:IVD65522 JEZ65489:JEZ65522 JOV65489:JOV65522 JYR65489:JYR65522 KIN65489:KIN65522 KSJ65489:KSJ65522 LCF65489:LCF65522 LMB65489:LMB65522 LVX65489:LVX65522 MFT65489:MFT65522 MPP65489:MPP65522 MZL65489:MZL65522 NJH65489:NJH65522 NTD65489:NTD65522 OCZ65489:OCZ65522 OMV65489:OMV65522 OWR65489:OWR65522 PGN65489:PGN65522 PQJ65489:PQJ65522 QAF65489:QAF65522 QKB65489:QKB65522 QTX65489:QTX65522 RDT65489:RDT65522 RNP65489:RNP65522 RXL65489:RXL65522 SHH65489:SHH65522 SRD65489:SRD65522 TAZ65489:TAZ65522 TKV65489:TKV65522 TUR65489:TUR65522 UEN65489:UEN65522 UOJ65489:UOJ65522 UYF65489:UYF65522 VIB65489:VIB65522 VRX65489:VRX65522 WBT65489:WBT65522 WLP65489:WLP65522 WVL65489:WVL65522 D131024:D131057 IZ131025:IZ131058 SV131025:SV131058 ACR131025:ACR131058 AMN131025:AMN131058 AWJ131025:AWJ131058 BGF131025:BGF131058 BQB131025:BQB131058 BZX131025:BZX131058 CJT131025:CJT131058 CTP131025:CTP131058 DDL131025:DDL131058 DNH131025:DNH131058 DXD131025:DXD131058 EGZ131025:EGZ131058 EQV131025:EQV131058 FAR131025:FAR131058 FKN131025:FKN131058 FUJ131025:FUJ131058 GEF131025:GEF131058 GOB131025:GOB131058 GXX131025:GXX131058 HHT131025:HHT131058 HRP131025:HRP131058 IBL131025:IBL131058 ILH131025:ILH131058 IVD131025:IVD131058 JEZ131025:JEZ131058 JOV131025:JOV131058 JYR131025:JYR131058 KIN131025:KIN131058 KSJ131025:KSJ131058 LCF131025:LCF131058 LMB131025:LMB131058 LVX131025:LVX131058 MFT131025:MFT131058 MPP131025:MPP131058 MZL131025:MZL131058 NJH131025:NJH131058 NTD131025:NTD131058 OCZ131025:OCZ131058 OMV131025:OMV131058 OWR131025:OWR131058 PGN131025:PGN131058 PQJ131025:PQJ131058 QAF131025:QAF131058 QKB131025:QKB131058 QTX131025:QTX131058 RDT131025:RDT131058 RNP131025:RNP131058 RXL131025:RXL131058 SHH131025:SHH131058 SRD131025:SRD131058 TAZ131025:TAZ131058 TKV131025:TKV131058 TUR131025:TUR131058 UEN131025:UEN131058 UOJ131025:UOJ131058 UYF131025:UYF131058 VIB131025:VIB131058 VRX131025:VRX131058 WBT131025:WBT131058 WLP131025:WLP131058 WVL131025:WVL131058 D196560:D196593 IZ196561:IZ196594 SV196561:SV196594 ACR196561:ACR196594 AMN196561:AMN196594 AWJ196561:AWJ196594 BGF196561:BGF196594 BQB196561:BQB196594 BZX196561:BZX196594 CJT196561:CJT196594 CTP196561:CTP196594 DDL196561:DDL196594 DNH196561:DNH196594 DXD196561:DXD196594 EGZ196561:EGZ196594 EQV196561:EQV196594 FAR196561:FAR196594 FKN196561:FKN196594 FUJ196561:FUJ196594 GEF196561:GEF196594 GOB196561:GOB196594 GXX196561:GXX196594 HHT196561:HHT196594 HRP196561:HRP196594 IBL196561:IBL196594 ILH196561:ILH196594 IVD196561:IVD196594 JEZ196561:JEZ196594 JOV196561:JOV196594 JYR196561:JYR196594 KIN196561:KIN196594 KSJ196561:KSJ196594 LCF196561:LCF196594 LMB196561:LMB196594 LVX196561:LVX196594 MFT196561:MFT196594 MPP196561:MPP196594 MZL196561:MZL196594 NJH196561:NJH196594 NTD196561:NTD196594 OCZ196561:OCZ196594 OMV196561:OMV196594 OWR196561:OWR196594 PGN196561:PGN196594 PQJ196561:PQJ196594 QAF196561:QAF196594 QKB196561:QKB196594 QTX196561:QTX196594 RDT196561:RDT196594 RNP196561:RNP196594 RXL196561:RXL196594 SHH196561:SHH196594 SRD196561:SRD196594 TAZ196561:TAZ196594 TKV196561:TKV196594 TUR196561:TUR196594 UEN196561:UEN196594 UOJ196561:UOJ196594 UYF196561:UYF196594 VIB196561:VIB196594 VRX196561:VRX196594 WBT196561:WBT196594 WLP196561:WLP196594 WVL196561:WVL196594 D262096:D262129 IZ262097:IZ262130 SV262097:SV262130 ACR262097:ACR262130 AMN262097:AMN262130 AWJ262097:AWJ262130 BGF262097:BGF262130 BQB262097:BQB262130 BZX262097:BZX262130 CJT262097:CJT262130 CTP262097:CTP262130 DDL262097:DDL262130 DNH262097:DNH262130 DXD262097:DXD262130 EGZ262097:EGZ262130 EQV262097:EQV262130 FAR262097:FAR262130 FKN262097:FKN262130 FUJ262097:FUJ262130 GEF262097:GEF262130 GOB262097:GOB262130 GXX262097:GXX262130 HHT262097:HHT262130 HRP262097:HRP262130 IBL262097:IBL262130 ILH262097:ILH262130 IVD262097:IVD262130 JEZ262097:JEZ262130 JOV262097:JOV262130 JYR262097:JYR262130 KIN262097:KIN262130 KSJ262097:KSJ262130 LCF262097:LCF262130 LMB262097:LMB262130 LVX262097:LVX262130 MFT262097:MFT262130 MPP262097:MPP262130 MZL262097:MZL262130 NJH262097:NJH262130 NTD262097:NTD262130 OCZ262097:OCZ262130 OMV262097:OMV262130 OWR262097:OWR262130 PGN262097:PGN262130 PQJ262097:PQJ262130 QAF262097:QAF262130 QKB262097:QKB262130 QTX262097:QTX262130 RDT262097:RDT262130 RNP262097:RNP262130 RXL262097:RXL262130 SHH262097:SHH262130 SRD262097:SRD262130 TAZ262097:TAZ262130 TKV262097:TKV262130 TUR262097:TUR262130 UEN262097:UEN262130 UOJ262097:UOJ262130 UYF262097:UYF262130 VIB262097:VIB262130 VRX262097:VRX262130 WBT262097:WBT262130 WLP262097:WLP262130 WVL262097:WVL262130 D327632:D327665 IZ327633:IZ327666 SV327633:SV327666 ACR327633:ACR327666 AMN327633:AMN327666 AWJ327633:AWJ327666 BGF327633:BGF327666 BQB327633:BQB327666 BZX327633:BZX327666 CJT327633:CJT327666 CTP327633:CTP327666 DDL327633:DDL327666 DNH327633:DNH327666 DXD327633:DXD327666 EGZ327633:EGZ327666 EQV327633:EQV327666 FAR327633:FAR327666 FKN327633:FKN327666 FUJ327633:FUJ327666 GEF327633:GEF327666 GOB327633:GOB327666 GXX327633:GXX327666 HHT327633:HHT327666 HRP327633:HRP327666 IBL327633:IBL327666 ILH327633:ILH327666 IVD327633:IVD327666 JEZ327633:JEZ327666 JOV327633:JOV327666 JYR327633:JYR327666 KIN327633:KIN327666 KSJ327633:KSJ327666 LCF327633:LCF327666 LMB327633:LMB327666 LVX327633:LVX327666 MFT327633:MFT327666 MPP327633:MPP327666 MZL327633:MZL327666 NJH327633:NJH327666 NTD327633:NTD327666 OCZ327633:OCZ327666 OMV327633:OMV327666 OWR327633:OWR327666 PGN327633:PGN327666 PQJ327633:PQJ327666 QAF327633:QAF327666 QKB327633:QKB327666 QTX327633:QTX327666 RDT327633:RDT327666 RNP327633:RNP327666 RXL327633:RXL327666 SHH327633:SHH327666 SRD327633:SRD327666 TAZ327633:TAZ327666 TKV327633:TKV327666 TUR327633:TUR327666 UEN327633:UEN327666 UOJ327633:UOJ327666 UYF327633:UYF327666 VIB327633:VIB327666 VRX327633:VRX327666 WBT327633:WBT327666 WLP327633:WLP327666 WVL327633:WVL327666 D393168:D393201 IZ393169:IZ393202 SV393169:SV393202 ACR393169:ACR393202 AMN393169:AMN393202 AWJ393169:AWJ393202 BGF393169:BGF393202 BQB393169:BQB393202 BZX393169:BZX393202 CJT393169:CJT393202 CTP393169:CTP393202 DDL393169:DDL393202 DNH393169:DNH393202 DXD393169:DXD393202 EGZ393169:EGZ393202 EQV393169:EQV393202 FAR393169:FAR393202 FKN393169:FKN393202 FUJ393169:FUJ393202 GEF393169:GEF393202 GOB393169:GOB393202 GXX393169:GXX393202 HHT393169:HHT393202 HRP393169:HRP393202 IBL393169:IBL393202 ILH393169:ILH393202 IVD393169:IVD393202 JEZ393169:JEZ393202 JOV393169:JOV393202 JYR393169:JYR393202 KIN393169:KIN393202 KSJ393169:KSJ393202 LCF393169:LCF393202 LMB393169:LMB393202 LVX393169:LVX393202 MFT393169:MFT393202 MPP393169:MPP393202 MZL393169:MZL393202 NJH393169:NJH393202 NTD393169:NTD393202 OCZ393169:OCZ393202 OMV393169:OMV393202 OWR393169:OWR393202 PGN393169:PGN393202 PQJ393169:PQJ393202 QAF393169:QAF393202 QKB393169:QKB393202 QTX393169:QTX393202 RDT393169:RDT393202 RNP393169:RNP393202 RXL393169:RXL393202 SHH393169:SHH393202 SRD393169:SRD393202 TAZ393169:TAZ393202 TKV393169:TKV393202 TUR393169:TUR393202 UEN393169:UEN393202 UOJ393169:UOJ393202 UYF393169:UYF393202 VIB393169:VIB393202 VRX393169:VRX393202 WBT393169:WBT393202 WLP393169:WLP393202 WVL393169:WVL393202 D458704:D458737 IZ458705:IZ458738 SV458705:SV458738 ACR458705:ACR458738 AMN458705:AMN458738 AWJ458705:AWJ458738 BGF458705:BGF458738 BQB458705:BQB458738 BZX458705:BZX458738 CJT458705:CJT458738 CTP458705:CTP458738 DDL458705:DDL458738 DNH458705:DNH458738 DXD458705:DXD458738 EGZ458705:EGZ458738 EQV458705:EQV458738 FAR458705:FAR458738 FKN458705:FKN458738 FUJ458705:FUJ458738 GEF458705:GEF458738 GOB458705:GOB458738 GXX458705:GXX458738 HHT458705:HHT458738 HRP458705:HRP458738 IBL458705:IBL458738 ILH458705:ILH458738 IVD458705:IVD458738 JEZ458705:JEZ458738 JOV458705:JOV458738 JYR458705:JYR458738 KIN458705:KIN458738 KSJ458705:KSJ458738 LCF458705:LCF458738 LMB458705:LMB458738 LVX458705:LVX458738 MFT458705:MFT458738 MPP458705:MPP458738 MZL458705:MZL458738 NJH458705:NJH458738 NTD458705:NTD458738 OCZ458705:OCZ458738 OMV458705:OMV458738 OWR458705:OWR458738 PGN458705:PGN458738 PQJ458705:PQJ458738 QAF458705:QAF458738 QKB458705:QKB458738 QTX458705:QTX458738 RDT458705:RDT458738 RNP458705:RNP458738 RXL458705:RXL458738 SHH458705:SHH458738 SRD458705:SRD458738 TAZ458705:TAZ458738 TKV458705:TKV458738 TUR458705:TUR458738 UEN458705:UEN458738 UOJ458705:UOJ458738 UYF458705:UYF458738 VIB458705:VIB458738 VRX458705:VRX458738 WBT458705:WBT458738 WLP458705:WLP458738 WVL458705:WVL458738 D524240:D524273 IZ524241:IZ524274 SV524241:SV524274 ACR524241:ACR524274 AMN524241:AMN524274 AWJ524241:AWJ524274 BGF524241:BGF524274 BQB524241:BQB524274 BZX524241:BZX524274 CJT524241:CJT524274 CTP524241:CTP524274 DDL524241:DDL524274 DNH524241:DNH524274 DXD524241:DXD524274 EGZ524241:EGZ524274 EQV524241:EQV524274 FAR524241:FAR524274 FKN524241:FKN524274 FUJ524241:FUJ524274 GEF524241:GEF524274 GOB524241:GOB524274 GXX524241:GXX524274 HHT524241:HHT524274 HRP524241:HRP524274 IBL524241:IBL524274 ILH524241:ILH524274 IVD524241:IVD524274 JEZ524241:JEZ524274 JOV524241:JOV524274 JYR524241:JYR524274 KIN524241:KIN524274 KSJ524241:KSJ524274 LCF524241:LCF524274 LMB524241:LMB524274 LVX524241:LVX524274 MFT524241:MFT524274 MPP524241:MPP524274 MZL524241:MZL524274 NJH524241:NJH524274 NTD524241:NTD524274 OCZ524241:OCZ524274 OMV524241:OMV524274 OWR524241:OWR524274 PGN524241:PGN524274 PQJ524241:PQJ524274 QAF524241:QAF524274 QKB524241:QKB524274 QTX524241:QTX524274 RDT524241:RDT524274 RNP524241:RNP524274 RXL524241:RXL524274 SHH524241:SHH524274 SRD524241:SRD524274 TAZ524241:TAZ524274 TKV524241:TKV524274 TUR524241:TUR524274 UEN524241:UEN524274 UOJ524241:UOJ524274 UYF524241:UYF524274 VIB524241:VIB524274 VRX524241:VRX524274 WBT524241:WBT524274 WLP524241:WLP524274 WVL524241:WVL524274 D589776:D589809 IZ589777:IZ589810 SV589777:SV589810 ACR589777:ACR589810 AMN589777:AMN589810 AWJ589777:AWJ589810 BGF589777:BGF589810 BQB589777:BQB589810 BZX589777:BZX589810 CJT589777:CJT589810 CTP589777:CTP589810 DDL589777:DDL589810 DNH589777:DNH589810 DXD589777:DXD589810 EGZ589777:EGZ589810 EQV589777:EQV589810 FAR589777:FAR589810 FKN589777:FKN589810 FUJ589777:FUJ589810 GEF589777:GEF589810 GOB589777:GOB589810 GXX589777:GXX589810 HHT589777:HHT589810 HRP589777:HRP589810 IBL589777:IBL589810 ILH589777:ILH589810 IVD589777:IVD589810 JEZ589777:JEZ589810 JOV589777:JOV589810 JYR589777:JYR589810 KIN589777:KIN589810 KSJ589777:KSJ589810 LCF589777:LCF589810 LMB589777:LMB589810 LVX589777:LVX589810 MFT589777:MFT589810 MPP589777:MPP589810 MZL589777:MZL589810 NJH589777:NJH589810 NTD589777:NTD589810 OCZ589777:OCZ589810 OMV589777:OMV589810 OWR589777:OWR589810 PGN589777:PGN589810 PQJ589777:PQJ589810 QAF589777:QAF589810 QKB589777:QKB589810 QTX589777:QTX589810 RDT589777:RDT589810 RNP589777:RNP589810 RXL589777:RXL589810 SHH589777:SHH589810 SRD589777:SRD589810 TAZ589777:TAZ589810 TKV589777:TKV589810 TUR589777:TUR589810 UEN589777:UEN589810 UOJ589777:UOJ589810 UYF589777:UYF589810 VIB589777:VIB589810 VRX589777:VRX589810 WBT589777:WBT589810 WLP589777:WLP589810 WVL589777:WVL589810 D655312:D655345 IZ655313:IZ655346 SV655313:SV655346 ACR655313:ACR655346 AMN655313:AMN655346 AWJ655313:AWJ655346 BGF655313:BGF655346 BQB655313:BQB655346 BZX655313:BZX655346 CJT655313:CJT655346 CTP655313:CTP655346 DDL655313:DDL655346 DNH655313:DNH655346 DXD655313:DXD655346 EGZ655313:EGZ655346 EQV655313:EQV655346 FAR655313:FAR655346 FKN655313:FKN655346 FUJ655313:FUJ655346 GEF655313:GEF655346 GOB655313:GOB655346 GXX655313:GXX655346 HHT655313:HHT655346 HRP655313:HRP655346 IBL655313:IBL655346 ILH655313:ILH655346 IVD655313:IVD655346 JEZ655313:JEZ655346 JOV655313:JOV655346 JYR655313:JYR655346 KIN655313:KIN655346 KSJ655313:KSJ655346 LCF655313:LCF655346 LMB655313:LMB655346 LVX655313:LVX655346 MFT655313:MFT655346 MPP655313:MPP655346 MZL655313:MZL655346 NJH655313:NJH655346 NTD655313:NTD655346 OCZ655313:OCZ655346 OMV655313:OMV655346 OWR655313:OWR655346 PGN655313:PGN655346 PQJ655313:PQJ655346 QAF655313:QAF655346 QKB655313:QKB655346 QTX655313:QTX655346 RDT655313:RDT655346 RNP655313:RNP655346 RXL655313:RXL655346 SHH655313:SHH655346 SRD655313:SRD655346 TAZ655313:TAZ655346 TKV655313:TKV655346 TUR655313:TUR655346 UEN655313:UEN655346 UOJ655313:UOJ655346 UYF655313:UYF655346 VIB655313:VIB655346 VRX655313:VRX655346 WBT655313:WBT655346 WLP655313:WLP655346 WVL655313:WVL655346 D720848:D720881 IZ720849:IZ720882 SV720849:SV720882 ACR720849:ACR720882 AMN720849:AMN720882 AWJ720849:AWJ720882 BGF720849:BGF720882 BQB720849:BQB720882 BZX720849:BZX720882 CJT720849:CJT720882 CTP720849:CTP720882 DDL720849:DDL720882 DNH720849:DNH720882 DXD720849:DXD720882 EGZ720849:EGZ720882 EQV720849:EQV720882 FAR720849:FAR720882 FKN720849:FKN720882 FUJ720849:FUJ720882 GEF720849:GEF720882 GOB720849:GOB720882 GXX720849:GXX720882 HHT720849:HHT720882 HRP720849:HRP720882 IBL720849:IBL720882 ILH720849:ILH720882 IVD720849:IVD720882 JEZ720849:JEZ720882 JOV720849:JOV720882 JYR720849:JYR720882 KIN720849:KIN720882 KSJ720849:KSJ720882 LCF720849:LCF720882 LMB720849:LMB720882 LVX720849:LVX720882 MFT720849:MFT720882 MPP720849:MPP720882 MZL720849:MZL720882 NJH720849:NJH720882 NTD720849:NTD720882 OCZ720849:OCZ720882 OMV720849:OMV720882 OWR720849:OWR720882 PGN720849:PGN720882 PQJ720849:PQJ720882 QAF720849:QAF720882 QKB720849:QKB720882 QTX720849:QTX720882 RDT720849:RDT720882 RNP720849:RNP720882 RXL720849:RXL720882 SHH720849:SHH720882 SRD720849:SRD720882 TAZ720849:TAZ720882 TKV720849:TKV720882 TUR720849:TUR720882 UEN720849:UEN720882 UOJ720849:UOJ720882 UYF720849:UYF720882 VIB720849:VIB720882 VRX720849:VRX720882 WBT720849:WBT720882 WLP720849:WLP720882 WVL720849:WVL720882 D786384:D786417 IZ786385:IZ786418 SV786385:SV786418 ACR786385:ACR786418 AMN786385:AMN786418 AWJ786385:AWJ786418 BGF786385:BGF786418 BQB786385:BQB786418 BZX786385:BZX786418 CJT786385:CJT786418 CTP786385:CTP786418 DDL786385:DDL786418 DNH786385:DNH786418 DXD786385:DXD786418 EGZ786385:EGZ786418 EQV786385:EQV786418 FAR786385:FAR786418 FKN786385:FKN786418 FUJ786385:FUJ786418 GEF786385:GEF786418 GOB786385:GOB786418 GXX786385:GXX786418 HHT786385:HHT786418 HRP786385:HRP786418 IBL786385:IBL786418 ILH786385:ILH786418 IVD786385:IVD786418 JEZ786385:JEZ786418 JOV786385:JOV786418 JYR786385:JYR786418 KIN786385:KIN786418 KSJ786385:KSJ786418 LCF786385:LCF786418 LMB786385:LMB786418 LVX786385:LVX786418 MFT786385:MFT786418 MPP786385:MPP786418 MZL786385:MZL786418 NJH786385:NJH786418 NTD786385:NTD786418 OCZ786385:OCZ786418 OMV786385:OMV786418 OWR786385:OWR786418 PGN786385:PGN786418 PQJ786385:PQJ786418 QAF786385:QAF786418 QKB786385:QKB786418 QTX786385:QTX786418 RDT786385:RDT786418 RNP786385:RNP786418 RXL786385:RXL786418 SHH786385:SHH786418 SRD786385:SRD786418 TAZ786385:TAZ786418 TKV786385:TKV786418 TUR786385:TUR786418 UEN786385:UEN786418 UOJ786385:UOJ786418 UYF786385:UYF786418 VIB786385:VIB786418 VRX786385:VRX786418 WBT786385:WBT786418 WLP786385:WLP786418 WVL786385:WVL786418 D851920:D851953 IZ851921:IZ851954 SV851921:SV851954 ACR851921:ACR851954 AMN851921:AMN851954 AWJ851921:AWJ851954 BGF851921:BGF851954 BQB851921:BQB851954 BZX851921:BZX851954 CJT851921:CJT851954 CTP851921:CTP851954 DDL851921:DDL851954 DNH851921:DNH851954 DXD851921:DXD851954 EGZ851921:EGZ851954 EQV851921:EQV851954 FAR851921:FAR851954 FKN851921:FKN851954 FUJ851921:FUJ851954 GEF851921:GEF851954 GOB851921:GOB851954 GXX851921:GXX851954 HHT851921:HHT851954 HRP851921:HRP851954 IBL851921:IBL851954 ILH851921:ILH851954 IVD851921:IVD851954 JEZ851921:JEZ851954 JOV851921:JOV851954 JYR851921:JYR851954 KIN851921:KIN851954 KSJ851921:KSJ851954 LCF851921:LCF851954 LMB851921:LMB851954 LVX851921:LVX851954 MFT851921:MFT851954 MPP851921:MPP851954 MZL851921:MZL851954 NJH851921:NJH851954 NTD851921:NTD851954 OCZ851921:OCZ851954 OMV851921:OMV851954 OWR851921:OWR851954 PGN851921:PGN851954 PQJ851921:PQJ851954 QAF851921:QAF851954 QKB851921:QKB851954 QTX851921:QTX851954 RDT851921:RDT851954 RNP851921:RNP851954 RXL851921:RXL851954 SHH851921:SHH851954 SRD851921:SRD851954 TAZ851921:TAZ851954 TKV851921:TKV851954 TUR851921:TUR851954 UEN851921:UEN851954 UOJ851921:UOJ851954 UYF851921:UYF851954 VIB851921:VIB851954 VRX851921:VRX851954 WBT851921:WBT851954 WLP851921:WLP851954 WVL851921:WVL851954 D917456:D917489 IZ917457:IZ917490 SV917457:SV917490 ACR917457:ACR917490 AMN917457:AMN917490 AWJ917457:AWJ917490 BGF917457:BGF917490 BQB917457:BQB917490 BZX917457:BZX917490 CJT917457:CJT917490 CTP917457:CTP917490 DDL917457:DDL917490 DNH917457:DNH917490 DXD917457:DXD917490 EGZ917457:EGZ917490 EQV917457:EQV917490 FAR917457:FAR917490 FKN917457:FKN917490 FUJ917457:FUJ917490 GEF917457:GEF917490 GOB917457:GOB917490 GXX917457:GXX917490 HHT917457:HHT917490 HRP917457:HRP917490 IBL917457:IBL917490 ILH917457:ILH917490 IVD917457:IVD917490 JEZ917457:JEZ917490 JOV917457:JOV917490 JYR917457:JYR917490 KIN917457:KIN917490 KSJ917457:KSJ917490 LCF917457:LCF917490 LMB917457:LMB917490 LVX917457:LVX917490 MFT917457:MFT917490 MPP917457:MPP917490 MZL917457:MZL917490 NJH917457:NJH917490 NTD917457:NTD917490 OCZ917457:OCZ917490 OMV917457:OMV917490 OWR917457:OWR917490 PGN917457:PGN917490 PQJ917457:PQJ917490 QAF917457:QAF917490 QKB917457:QKB917490 QTX917457:QTX917490 RDT917457:RDT917490 RNP917457:RNP917490 RXL917457:RXL917490 SHH917457:SHH917490 SRD917457:SRD917490 TAZ917457:TAZ917490 TKV917457:TKV917490 TUR917457:TUR917490 UEN917457:UEN917490 UOJ917457:UOJ917490 UYF917457:UYF917490 VIB917457:VIB917490 VRX917457:VRX917490 WBT917457:WBT917490 WLP917457:WLP917490 WVL917457:WVL917490 D982992:D983025 IZ982993:IZ983026 SV982993:SV983026 ACR982993:ACR983026 AMN982993:AMN983026 AWJ982993:AWJ983026 BGF982993:BGF983026 BQB982993:BQB983026 BZX982993:BZX983026 CJT982993:CJT983026 CTP982993:CTP983026 DDL982993:DDL983026 DNH982993:DNH983026 DXD982993:DXD983026 EGZ982993:EGZ983026 EQV982993:EQV983026 FAR982993:FAR983026 FKN982993:FKN983026 FUJ982993:FUJ983026 GEF982993:GEF983026 GOB982993:GOB983026 GXX982993:GXX983026 HHT982993:HHT983026 HRP982993:HRP983026 IBL982993:IBL983026 ILH982993:ILH983026 IVD982993:IVD983026 JEZ982993:JEZ983026 JOV982993:JOV983026 JYR982993:JYR983026 KIN982993:KIN983026 KSJ982993:KSJ983026 LCF982993:LCF983026 LMB982993:LMB983026 LVX982993:LVX983026 MFT982993:MFT983026 MPP982993:MPP983026 MZL982993:MZL983026 NJH982993:NJH983026 NTD982993:NTD983026 OCZ982993:OCZ983026 OMV982993:OMV983026 OWR982993:OWR983026 PGN982993:PGN983026 PQJ982993:PQJ983026 QAF982993:QAF983026 QKB982993:QKB983026 QTX982993:QTX983026 RDT982993:RDT983026 RNP982993:RNP983026 RXL982993:RXL983026 SHH982993:SHH983026 SRD982993:SRD983026 TAZ982993:TAZ983026 TKV982993:TKV983026 TUR982993:TUR983026 UEN982993:UEN983026 UOJ982993:UOJ983026 UYF982993:UYF983026 VIB982993:VIB983026 VRX982993:VRX983026 WBT982993:WBT983026 WLP982993:WLP983026 WVL982993:WVL983026 WVL9:WVL12 IZ9:IZ12 SV9:SV12 ACR9:ACR12 AMN9:AMN12 AWJ9:AWJ12 BGF9:BGF12 BQB9:BQB12 BZX9:BZX12 CJT9:CJT12 CTP9:CTP12 DDL9:DDL12 DNH9:DNH12 DXD9:DXD12 EGZ9:EGZ12 EQV9:EQV12 FAR9:FAR12 FKN9:FKN12 FUJ9:FUJ12 GEF9:GEF12 GOB9:GOB12 GXX9:GXX12 HHT9:HHT12 HRP9:HRP12 IBL9:IBL12 ILH9:ILH12 IVD9:IVD12 JEZ9:JEZ12 JOV9:JOV12 JYR9:JYR12 KIN9:KIN12 KSJ9:KSJ12 LCF9:LCF12 LMB9:LMB12 LVX9:LVX12 MFT9:MFT12 MPP9:MPP12 MZL9:MZL12 NJH9:NJH12 NTD9:NTD12 OCZ9:OCZ12 OMV9:OMV12 OWR9:OWR12 PGN9:PGN12 PQJ9:PQJ12 QAF9:QAF12 QKB9:QKB12 QTX9:QTX12 RDT9:RDT12 RNP9:RNP12 RXL9:RXL12 SHH9:SHH12 SRD9:SRD12 TAZ9:TAZ12 TKV9:TKV12 TUR9:TUR12 UEN9:UEN12 UOJ9:UOJ12 UYF9:UYF12 VIB9:VIB12 VRX9:VRX12 WBT9:WBT12 WLP9:WLP12">
      <formula1>"1, 2, 3"</formula1>
    </dataValidation>
    <dataValidation type="list" errorStyle="warning" allowBlank="1" showInputMessage="1" showErrorMessage="1" errorTitle="FERC ACCOUNT" error="This FERC Account is not included in the drop-down list. Is this the account you want to use?" sqref="C65476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IY65477 SU65477 ACQ65477 AMM65477 AWI65477 BGE65477 BQA65477 BZW65477 CJS65477 CTO65477 DDK65477 DNG65477 DXC65477 EGY65477 EQU65477 FAQ65477 FKM65477 FUI65477 GEE65477 GOA65477 GXW65477 HHS65477 HRO65477 IBK65477 ILG65477 IVC65477 JEY65477 JOU65477 JYQ65477 KIM65477 KSI65477 LCE65477 LMA65477 LVW65477 MFS65477 MPO65477 MZK65477 NJG65477 NTC65477 OCY65477 OMU65477 OWQ65477 PGM65477 PQI65477 QAE65477 QKA65477 QTW65477 RDS65477 RNO65477 RXK65477 SHG65477 SRC65477 TAY65477 TKU65477 TUQ65477 UEM65477 UOI65477 UYE65477 VIA65477 VRW65477 WBS65477 WLO65477 WVK65477 C131012 IY131013 SU131013 ACQ131013 AMM131013 AWI131013 BGE131013 BQA131013 BZW131013 CJS131013 CTO131013 DDK131013 DNG131013 DXC131013 EGY131013 EQU131013 FAQ131013 FKM131013 FUI131013 GEE131013 GOA131013 GXW131013 HHS131013 HRO131013 IBK131013 ILG131013 IVC131013 JEY131013 JOU131013 JYQ131013 KIM131013 KSI131013 LCE131013 LMA131013 LVW131013 MFS131013 MPO131013 MZK131013 NJG131013 NTC131013 OCY131013 OMU131013 OWQ131013 PGM131013 PQI131013 QAE131013 QKA131013 QTW131013 RDS131013 RNO131013 RXK131013 SHG131013 SRC131013 TAY131013 TKU131013 TUQ131013 UEM131013 UOI131013 UYE131013 VIA131013 VRW131013 WBS131013 WLO131013 WVK131013 C196548 IY196549 SU196549 ACQ196549 AMM196549 AWI196549 BGE196549 BQA196549 BZW196549 CJS196549 CTO196549 DDK196549 DNG196549 DXC196549 EGY196549 EQU196549 FAQ196549 FKM196549 FUI196549 GEE196549 GOA196549 GXW196549 HHS196549 HRO196549 IBK196549 ILG196549 IVC196549 JEY196549 JOU196549 JYQ196549 KIM196549 KSI196549 LCE196549 LMA196549 LVW196549 MFS196549 MPO196549 MZK196549 NJG196549 NTC196549 OCY196549 OMU196549 OWQ196549 PGM196549 PQI196549 QAE196549 QKA196549 QTW196549 RDS196549 RNO196549 RXK196549 SHG196549 SRC196549 TAY196549 TKU196549 TUQ196549 UEM196549 UOI196549 UYE196549 VIA196549 VRW196549 WBS196549 WLO196549 WVK196549 C262084 IY262085 SU262085 ACQ262085 AMM262085 AWI262085 BGE262085 BQA262085 BZW262085 CJS262085 CTO262085 DDK262085 DNG262085 DXC262085 EGY262085 EQU262085 FAQ262085 FKM262085 FUI262085 GEE262085 GOA262085 GXW262085 HHS262085 HRO262085 IBK262085 ILG262085 IVC262085 JEY262085 JOU262085 JYQ262085 KIM262085 KSI262085 LCE262085 LMA262085 LVW262085 MFS262085 MPO262085 MZK262085 NJG262085 NTC262085 OCY262085 OMU262085 OWQ262085 PGM262085 PQI262085 QAE262085 QKA262085 QTW262085 RDS262085 RNO262085 RXK262085 SHG262085 SRC262085 TAY262085 TKU262085 TUQ262085 UEM262085 UOI262085 UYE262085 VIA262085 VRW262085 WBS262085 WLO262085 WVK262085 C327620 IY327621 SU327621 ACQ327621 AMM327621 AWI327621 BGE327621 BQA327621 BZW327621 CJS327621 CTO327621 DDK327621 DNG327621 DXC327621 EGY327621 EQU327621 FAQ327621 FKM327621 FUI327621 GEE327621 GOA327621 GXW327621 HHS327621 HRO327621 IBK327621 ILG327621 IVC327621 JEY327621 JOU327621 JYQ327621 KIM327621 KSI327621 LCE327621 LMA327621 LVW327621 MFS327621 MPO327621 MZK327621 NJG327621 NTC327621 OCY327621 OMU327621 OWQ327621 PGM327621 PQI327621 QAE327621 QKA327621 QTW327621 RDS327621 RNO327621 RXK327621 SHG327621 SRC327621 TAY327621 TKU327621 TUQ327621 UEM327621 UOI327621 UYE327621 VIA327621 VRW327621 WBS327621 WLO327621 WVK327621 C393156 IY393157 SU393157 ACQ393157 AMM393157 AWI393157 BGE393157 BQA393157 BZW393157 CJS393157 CTO393157 DDK393157 DNG393157 DXC393157 EGY393157 EQU393157 FAQ393157 FKM393157 FUI393157 GEE393157 GOA393157 GXW393157 HHS393157 HRO393157 IBK393157 ILG393157 IVC393157 JEY393157 JOU393157 JYQ393157 KIM393157 KSI393157 LCE393157 LMA393157 LVW393157 MFS393157 MPO393157 MZK393157 NJG393157 NTC393157 OCY393157 OMU393157 OWQ393157 PGM393157 PQI393157 QAE393157 QKA393157 QTW393157 RDS393157 RNO393157 RXK393157 SHG393157 SRC393157 TAY393157 TKU393157 TUQ393157 UEM393157 UOI393157 UYE393157 VIA393157 VRW393157 WBS393157 WLO393157 WVK393157 C458692 IY458693 SU458693 ACQ458693 AMM458693 AWI458693 BGE458693 BQA458693 BZW458693 CJS458693 CTO458693 DDK458693 DNG458693 DXC458693 EGY458693 EQU458693 FAQ458693 FKM458693 FUI458693 GEE458693 GOA458693 GXW458693 HHS458693 HRO458693 IBK458693 ILG458693 IVC458693 JEY458693 JOU458693 JYQ458693 KIM458693 KSI458693 LCE458693 LMA458693 LVW458693 MFS458693 MPO458693 MZK458693 NJG458693 NTC458693 OCY458693 OMU458693 OWQ458693 PGM458693 PQI458693 QAE458693 QKA458693 QTW458693 RDS458693 RNO458693 RXK458693 SHG458693 SRC458693 TAY458693 TKU458693 TUQ458693 UEM458693 UOI458693 UYE458693 VIA458693 VRW458693 WBS458693 WLO458693 WVK458693 C524228 IY524229 SU524229 ACQ524229 AMM524229 AWI524229 BGE524229 BQA524229 BZW524229 CJS524229 CTO524229 DDK524229 DNG524229 DXC524229 EGY524229 EQU524229 FAQ524229 FKM524229 FUI524229 GEE524229 GOA524229 GXW524229 HHS524229 HRO524229 IBK524229 ILG524229 IVC524229 JEY524229 JOU524229 JYQ524229 KIM524229 KSI524229 LCE524229 LMA524229 LVW524229 MFS524229 MPO524229 MZK524229 NJG524229 NTC524229 OCY524229 OMU524229 OWQ524229 PGM524229 PQI524229 QAE524229 QKA524229 QTW524229 RDS524229 RNO524229 RXK524229 SHG524229 SRC524229 TAY524229 TKU524229 TUQ524229 UEM524229 UOI524229 UYE524229 VIA524229 VRW524229 WBS524229 WLO524229 WVK524229 C589764 IY589765 SU589765 ACQ589765 AMM589765 AWI589765 BGE589765 BQA589765 BZW589765 CJS589765 CTO589765 DDK589765 DNG589765 DXC589765 EGY589765 EQU589765 FAQ589765 FKM589765 FUI589765 GEE589765 GOA589765 GXW589765 HHS589765 HRO589765 IBK589765 ILG589765 IVC589765 JEY589765 JOU589765 JYQ589765 KIM589765 KSI589765 LCE589765 LMA589765 LVW589765 MFS589765 MPO589765 MZK589765 NJG589765 NTC589765 OCY589765 OMU589765 OWQ589765 PGM589765 PQI589765 QAE589765 QKA589765 QTW589765 RDS589765 RNO589765 RXK589765 SHG589765 SRC589765 TAY589765 TKU589765 TUQ589765 UEM589765 UOI589765 UYE589765 VIA589765 VRW589765 WBS589765 WLO589765 WVK589765 C655300 IY655301 SU655301 ACQ655301 AMM655301 AWI655301 BGE655301 BQA655301 BZW655301 CJS655301 CTO655301 DDK655301 DNG655301 DXC655301 EGY655301 EQU655301 FAQ655301 FKM655301 FUI655301 GEE655301 GOA655301 GXW655301 HHS655301 HRO655301 IBK655301 ILG655301 IVC655301 JEY655301 JOU655301 JYQ655301 KIM655301 KSI655301 LCE655301 LMA655301 LVW655301 MFS655301 MPO655301 MZK655301 NJG655301 NTC655301 OCY655301 OMU655301 OWQ655301 PGM655301 PQI655301 QAE655301 QKA655301 QTW655301 RDS655301 RNO655301 RXK655301 SHG655301 SRC655301 TAY655301 TKU655301 TUQ655301 UEM655301 UOI655301 UYE655301 VIA655301 VRW655301 WBS655301 WLO655301 WVK655301 C720836 IY720837 SU720837 ACQ720837 AMM720837 AWI720837 BGE720837 BQA720837 BZW720837 CJS720837 CTO720837 DDK720837 DNG720837 DXC720837 EGY720837 EQU720837 FAQ720837 FKM720837 FUI720837 GEE720837 GOA720837 GXW720837 HHS720837 HRO720837 IBK720837 ILG720837 IVC720837 JEY720837 JOU720837 JYQ720837 KIM720837 KSI720837 LCE720837 LMA720837 LVW720837 MFS720837 MPO720837 MZK720837 NJG720837 NTC720837 OCY720837 OMU720837 OWQ720837 PGM720837 PQI720837 QAE720837 QKA720837 QTW720837 RDS720837 RNO720837 RXK720837 SHG720837 SRC720837 TAY720837 TKU720837 TUQ720837 UEM720837 UOI720837 UYE720837 VIA720837 VRW720837 WBS720837 WLO720837 WVK720837 C786372 IY786373 SU786373 ACQ786373 AMM786373 AWI786373 BGE786373 BQA786373 BZW786373 CJS786373 CTO786373 DDK786373 DNG786373 DXC786373 EGY786373 EQU786373 FAQ786373 FKM786373 FUI786373 GEE786373 GOA786373 GXW786373 HHS786373 HRO786373 IBK786373 ILG786373 IVC786373 JEY786373 JOU786373 JYQ786373 KIM786373 KSI786373 LCE786373 LMA786373 LVW786373 MFS786373 MPO786373 MZK786373 NJG786373 NTC786373 OCY786373 OMU786373 OWQ786373 PGM786373 PQI786373 QAE786373 QKA786373 QTW786373 RDS786373 RNO786373 RXK786373 SHG786373 SRC786373 TAY786373 TKU786373 TUQ786373 UEM786373 UOI786373 UYE786373 VIA786373 VRW786373 WBS786373 WLO786373 WVK786373 C851908 IY851909 SU851909 ACQ851909 AMM851909 AWI851909 BGE851909 BQA851909 BZW851909 CJS851909 CTO851909 DDK851909 DNG851909 DXC851909 EGY851909 EQU851909 FAQ851909 FKM851909 FUI851909 GEE851909 GOA851909 GXW851909 HHS851909 HRO851909 IBK851909 ILG851909 IVC851909 JEY851909 JOU851909 JYQ851909 KIM851909 KSI851909 LCE851909 LMA851909 LVW851909 MFS851909 MPO851909 MZK851909 NJG851909 NTC851909 OCY851909 OMU851909 OWQ851909 PGM851909 PQI851909 QAE851909 QKA851909 QTW851909 RDS851909 RNO851909 RXK851909 SHG851909 SRC851909 TAY851909 TKU851909 TUQ851909 UEM851909 UOI851909 UYE851909 VIA851909 VRW851909 WBS851909 WLO851909 WVK851909 C917444 IY917445 SU917445 ACQ917445 AMM917445 AWI917445 BGE917445 BQA917445 BZW917445 CJS917445 CTO917445 DDK917445 DNG917445 DXC917445 EGY917445 EQU917445 FAQ917445 FKM917445 FUI917445 GEE917445 GOA917445 GXW917445 HHS917445 HRO917445 IBK917445 ILG917445 IVC917445 JEY917445 JOU917445 JYQ917445 KIM917445 KSI917445 LCE917445 LMA917445 LVW917445 MFS917445 MPO917445 MZK917445 NJG917445 NTC917445 OCY917445 OMU917445 OWQ917445 PGM917445 PQI917445 QAE917445 QKA917445 QTW917445 RDS917445 RNO917445 RXK917445 SHG917445 SRC917445 TAY917445 TKU917445 TUQ917445 UEM917445 UOI917445 UYE917445 VIA917445 VRW917445 WBS917445 WLO917445 WVK917445 C982980 IY982981 SU982981 ACQ982981 AMM982981 AWI982981 BGE982981 BQA982981 BZW982981 CJS982981 CTO982981 DDK982981 DNG982981 DXC982981 EGY982981 EQU982981 FAQ982981 FKM982981 FUI982981 GEE982981 GOA982981 GXW982981 HHS982981 HRO982981 IBK982981 ILG982981 IVC982981 JEY982981 JOU982981 JYQ982981 KIM982981 KSI982981 LCE982981 LMA982981 LVW982981 MFS982981 MPO982981 MZK982981 NJG982981 NTC982981 OCY982981 OMU982981 OWQ982981 PGM982981 PQI982981 QAE982981 QKA982981 QTW982981 RDS982981 RNO982981 RXK982981 SHG982981 SRC982981 TAY982981 TKU982981 TUQ982981 UEM982981 UOI982981 UYE982981 VIA982981 VRW982981 WBS982981 WLO982981 WVK982981">
      <formula1>$C$27:$C$336</formula1>
    </dataValidation>
    <dataValidation type="list" errorStyle="warning" allowBlank="1" showInputMessage="1" showErrorMessage="1" errorTitle="Factor" error="This factor is not included in the drop-down list. Is this the factor you want to use?" sqref="F65474:F65475 F9:F11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JB65475:JB65476 SX65475:SX65476 ACT65475:ACT65476 AMP65475:AMP65476 AWL65475:AWL65476 BGH65475:BGH65476 BQD65475:BQD65476 BZZ65475:BZZ65476 CJV65475:CJV65476 CTR65475:CTR65476 DDN65475:DDN65476 DNJ65475:DNJ65476 DXF65475:DXF65476 EHB65475:EHB65476 EQX65475:EQX65476 FAT65475:FAT65476 FKP65475:FKP65476 FUL65475:FUL65476 GEH65475:GEH65476 GOD65475:GOD65476 GXZ65475:GXZ65476 HHV65475:HHV65476 HRR65475:HRR65476 IBN65475:IBN65476 ILJ65475:ILJ65476 IVF65475:IVF65476 JFB65475:JFB65476 JOX65475:JOX65476 JYT65475:JYT65476 KIP65475:KIP65476 KSL65475:KSL65476 LCH65475:LCH65476 LMD65475:LMD65476 LVZ65475:LVZ65476 MFV65475:MFV65476 MPR65475:MPR65476 MZN65475:MZN65476 NJJ65475:NJJ65476 NTF65475:NTF65476 ODB65475:ODB65476 OMX65475:OMX65476 OWT65475:OWT65476 PGP65475:PGP65476 PQL65475:PQL65476 QAH65475:QAH65476 QKD65475:QKD65476 QTZ65475:QTZ65476 RDV65475:RDV65476 RNR65475:RNR65476 RXN65475:RXN65476 SHJ65475:SHJ65476 SRF65475:SRF65476 TBB65475:TBB65476 TKX65475:TKX65476 TUT65475:TUT65476 UEP65475:UEP65476 UOL65475:UOL65476 UYH65475:UYH65476 VID65475:VID65476 VRZ65475:VRZ65476 WBV65475:WBV65476 WLR65475:WLR65476 WVN65475:WVN65476 F131010:F131011 JB131011:JB131012 SX131011:SX131012 ACT131011:ACT131012 AMP131011:AMP131012 AWL131011:AWL131012 BGH131011:BGH131012 BQD131011:BQD131012 BZZ131011:BZZ131012 CJV131011:CJV131012 CTR131011:CTR131012 DDN131011:DDN131012 DNJ131011:DNJ131012 DXF131011:DXF131012 EHB131011:EHB131012 EQX131011:EQX131012 FAT131011:FAT131012 FKP131011:FKP131012 FUL131011:FUL131012 GEH131011:GEH131012 GOD131011:GOD131012 GXZ131011:GXZ131012 HHV131011:HHV131012 HRR131011:HRR131012 IBN131011:IBN131012 ILJ131011:ILJ131012 IVF131011:IVF131012 JFB131011:JFB131012 JOX131011:JOX131012 JYT131011:JYT131012 KIP131011:KIP131012 KSL131011:KSL131012 LCH131011:LCH131012 LMD131011:LMD131012 LVZ131011:LVZ131012 MFV131011:MFV131012 MPR131011:MPR131012 MZN131011:MZN131012 NJJ131011:NJJ131012 NTF131011:NTF131012 ODB131011:ODB131012 OMX131011:OMX131012 OWT131011:OWT131012 PGP131011:PGP131012 PQL131011:PQL131012 QAH131011:QAH131012 QKD131011:QKD131012 QTZ131011:QTZ131012 RDV131011:RDV131012 RNR131011:RNR131012 RXN131011:RXN131012 SHJ131011:SHJ131012 SRF131011:SRF131012 TBB131011:TBB131012 TKX131011:TKX131012 TUT131011:TUT131012 UEP131011:UEP131012 UOL131011:UOL131012 UYH131011:UYH131012 VID131011:VID131012 VRZ131011:VRZ131012 WBV131011:WBV131012 WLR131011:WLR131012 WVN131011:WVN131012 F196546:F196547 JB196547:JB196548 SX196547:SX196548 ACT196547:ACT196548 AMP196547:AMP196548 AWL196547:AWL196548 BGH196547:BGH196548 BQD196547:BQD196548 BZZ196547:BZZ196548 CJV196547:CJV196548 CTR196547:CTR196548 DDN196547:DDN196548 DNJ196547:DNJ196548 DXF196547:DXF196548 EHB196547:EHB196548 EQX196547:EQX196548 FAT196547:FAT196548 FKP196547:FKP196548 FUL196547:FUL196548 GEH196547:GEH196548 GOD196547:GOD196548 GXZ196547:GXZ196548 HHV196547:HHV196548 HRR196547:HRR196548 IBN196547:IBN196548 ILJ196547:ILJ196548 IVF196547:IVF196548 JFB196547:JFB196548 JOX196547:JOX196548 JYT196547:JYT196548 KIP196547:KIP196548 KSL196547:KSL196548 LCH196547:LCH196548 LMD196547:LMD196548 LVZ196547:LVZ196548 MFV196547:MFV196548 MPR196547:MPR196548 MZN196547:MZN196548 NJJ196547:NJJ196548 NTF196547:NTF196548 ODB196547:ODB196548 OMX196547:OMX196548 OWT196547:OWT196548 PGP196547:PGP196548 PQL196547:PQL196548 QAH196547:QAH196548 QKD196547:QKD196548 QTZ196547:QTZ196548 RDV196547:RDV196548 RNR196547:RNR196548 RXN196547:RXN196548 SHJ196547:SHJ196548 SRF196547:SRF196548 TBB196547:TBB196548 TKX196547:TKX196548 TUT196547:TUT196548 UEP196547:UEP196548 UOL196547:UOL196548 UYH196547:UYH196548 VID196547:VID196548 VRZ196547:VRZ196548 WBV196547:WBV196548 WLR196547:WLR196548 WVN196547:WVN196548 F262082:F262083 JB262083:JB262084 SX262083:SX262084 ACT262083:ACT262084 AMP262083:AMP262084 AWL262083:AWL262084 BGH262083:BGH262084 BQD262083:BQD262084 BZZ262083:BZZ262084 CJV262083:CJV262084 CTR262083:CTR262084 DDN262083:DDN262084 DNJ262083:DNJ262084 DXF262083:DXF262084 EHB262083:EHB262084 EQX262083:EQX262084 FAT262083:FAT262084 FKP262083:FKP262084 FUL262083:FUL262084 GEH262083:GEH262084 GOD262083:GOD262084 GXZ262083:GXZ262084 HHV262083:HHV262084 HRR262083:HRR262084 IBN262083:IBN262084 ILJ262083:ILJ262084 IVF262083:IVF262084 JFB262083:JFB262084 JOX262083:JOX262084 JYT262083:JYT262084 KIP262083:KIP262084 KSL262083:KSL262084 LCH262083:LCH262084 LMD262083:LMD262084 LVZ262083:LVZ262084 MFV262083:MFV262084 MPR262083:MPR262084 MZN262083:MZN262084 NJJ262083:NJJ262084 NTF262083:NTF262084 ODB262083:ODB262084 OMX262083:OMX262084 OWT262083:OWT262084 PGP262083:PGP262084 PQL262083:PQL262084 QAH262083:QAH262084 QKD262083:QKD262084 QTZ262083:QTZ262084 RDV262083:RDV262084 RNR262083:RNR262084 RXN262083:RXN262084 SHJ262083:SHJ262084 SRF262083:SRF262084 TBB262083:TBB262084 TKX262083:TKX262084 TUT262083:TUT262084 UEP262083:UEP262084 UOL262083:UOL262084 UYH262083:UYH262084 VID262083:VID262084 VRZ262083:VRZ262084 WBV262083:WBV262084 WLR262083:WLR262084 WVN262083:WVN262084 F327618:F327619 JB327619:JB327620 SX327619:SX327620 ACT327619:ACT327620 AMP327619:AMP327620 AWL327619:AWL327620 BGH327619:BGH327620 BQD327619:BQD327620 BZZ327619:BZZ327620 CJV327619:CJV327620 CTR327619:CTR327620 DDN327619:DDN327620 DNJ327619:DNJ327620 DXF327619:DXF327620 EHB327619:EHB327620 EQX327619:EQX327620 FAT327619:FAT327620 FKP327619:FKP327620 FUL327619:FUL327620 GEH327619:GEH327620 GOD327619:GOD327620 GXZ327619:GXZ327620 HHV327619:HHV327620 HRR327619:HRR327620 IBN327619:IBN327620 ILJ327619:ILJ327620 IVF327619:IVF327620 JFB327619:JFB327620 JOX327619:JOX327620 JYT327619:JYT327620 KIP327619:KIP327620 KSL327619:KSL327620 LCH327619:LCH327620 LMD327619:LMD327620 LVZ327619:LVZ327620 MFV327619:MFV327620 MPR327619:MPR327620 MZN327619:MZN327620 NJJ327619:NJJ327620 NTF327619:NTF327620 ODB327619:ODB327620 OMX327619:OMX327620 OWT327619:OWT327620 PGP327619:PGP327620 PQL327619:PQL327620 QAH327619:QAH327620 QKD327619:QKD327620 QTZ327619:QTZ327620 RDV327619:RDV327620 RNR327619:RNR327620 RXN327619:RXN327620 SHJ327619:SHJ327620 SRF327619:SRF327620 TBB327619:TBB327620 TKX327619:TKX327620 TUT327619:TUT327620 UEP327619:UEP327620 UOL327619:UOL327620 UYH327619:UYH327620 VID327619:VID327620 VRZ327619:VRZ327620 WBV327619:WBV327620 WLR327619:WLR327620 WVN327619:WVN327620 F393154:F393155 JB393155:JB393156 SX393155:SX393156 ACT393155:ACT393156 AMP393155:AMP393156 AWL393155:AWL393156 BGH393155:BGH393156 BQD393155:BQD393156 BZZ393155:BZZ393156 CJV393155:CJV393156 CTR393155:CTR393156 DDN393155:DDN393156 DNJ393155:DNJ393156 DXF393155:DXF393156 EHB393155:EHB393156 EQX393155:EQX393156 FAT393155:FAT393156 FKP393155:FKP393156 FUL393155:FUL393156 GEH393155:GEH393156 GOD393155:GOD393156 GXZ393155:GXZ393156 HHV393155:HHV393156 HRR393155:HRR393156 IBN393155:IBN393156 ILJ393155:ILJ393156 IVF393155:IVF393156 JFB393155:JFB393156 JOX393155:JOX393156 JYT393155:JYT393156 KIP393155:KIP393156 KSL393155:KSL393156 LCH393155:LCH393156 LMD393155:LMD393156 LVZ393155:LVZ393156 MFV393155:MFV393156 MPR393155:MPR393156 MZN393155:MZN393156 NJJ393155:NJJ393156 NTF393155:NTF393156 ODB393155:ODB393156 OMX393155:OMX393156 OWT393155:OWT393156 PGP393155:PGP393156 PQL393155:PQL393156 QAH393155:QAH393156 QKD393155:QKD393156 QTZ393155:QTZ393156 RDV393155:RDV393156 RNR393155:RNR393156 RXN393155:RXN393156 SHJ393155:SHJ393156 SRF393155:SRF393156 TBB393155:TBB393156 TKX393155:TKX393156 TUT393155:TUT393156 UEP393155:UEP393156 UOL393155:UOL393156 UYH393155:UYH393156 VID393155:VID393156 VRZ393155:VRZ393156 WBV393155:WBV393156 WLR393155:WLR393156 WVN393155:WVN393156 F458690:F458691 JB458691:JB458692 SX458691:SX458692 ACT458691:ACT458692 AMP458691:AMP458692 AWL458691:AWL458692 BGH458691:BGH458692 BQD458691:BQD458692 BZZ458691:BZZ458692 CJV458691:CJV458692 CTR458691:CTR458692 DDN458691:DDN458692 DNJ458691:DNJ458692 DXF458691:DXF458692 EHB458691:EHB458692 EQX458691:EQX458692 FAT458691:FAT458692 FKP458691:FKP458692 FUL458691:FUL458692 GEH458691:GEH458692 GOD458691:GOD458692 GXZ458691:GXZ458692 HHV458691:HHV458692 HRR458691:HRR458692 IBN458691:IBN458692 ILJ458691:ILJ458692 IVF458691:IVF458692 JFB458691:JFB458692 JOX458691:JOX458692 JYT458691:JYT458692 KIP458691:KIP458692 KSL458691:KSL458692 LCH458691:LCH458692 LMD458691:LMD458692 LVZ458691:LVZ458692 MFV458691:MFV458692 MPR458691:MPR458692 MZN458691:MZN458692 NJJ458691:NJJ458692 NTF458691:NTF458692 ODB458691:ODB458692 OMX458691:OMX458692 OWT458691:OWT458692 PGP458691:PGP458692 PQL458691:PQL458692 QAH458691:QAH458692 QKD458691:QKD458692 QTZ458691:QTZ458692 RDV458691:RDV458692 RNR458691:RNR458692 RXN458691:RXN458692 SHJ458691:SHJ458692 SRF458691:SRF458692 TBB458691:TBB458692 TKX458691:TKX458692 TUT458691:TUT458692 UEP458691:UEP458692 UOL458691:UOL458692 UYH458691:UYH458692 VID458691:VID458692 VRZ458691:VRZ458692 WBV458691:WBV458692 WLR458691:WLR458692 WVN458691:WVN458692 F524226:F524227 JB524227:JB524228 SX524227:SX524228 ACT524227:ACT524228 AMP524227:AMP524228 AWL524227:AWL524228 BGH524227:BGH524228 BQD524227:BQD524228 BZZ524227:BZZ524228 CJV524227:CJV524228 CTR524227:CTR524228 DDN524227:DDN524228 DNJ524227:DNJ524228 DXF524227:DXF524228 EHB524227:EHB524228 EQX524227:EQX524228 FAT524227:FAT524228 FKP524227:FKP524228 FUL524227:FUL524228 GEH524227:GEH524228 GOD524227:GOD524228 GXZ524227:GXZ524228 HHV524227:HHV524228 HRR524227:HRR524228 IBN524227:IBN524228 ILJ524227:ILJ524228 IVF524227:IVF524228 JFB524227:JFB524228 JOX524227:JOX524228 JYT524227:JYT524228 KIP524227:KIP524228 KSL524227:KSL524228 LCH524227:LCH524228 LMD524227:LMD524228 LVZ524227:LVZ524228 MFV524227:MFV524228 MPR524227:MPR524228 MZN524227:MZN524228 NJJ524227:NJJ524228 NTF524227:NTF524228 ODB524227:ODB524228 OMX524227:OMX524228 OWT524227:OWT524228 PGP524227:PGP524228 PQL524227:PQL524228 QAH524227:QAH524228 QKD524227:QKD524228 QTZ524227:QTZ524228 RDV524227:RDV524228 RNR524227:RNR524228 RXN524227:RXN524228 SHJ524227:SHJ524228 SRF524227:SRF524228 TBB524227:TBB524228 TKX524227:TKX524228 TUT524227:TUT524228 UEP524227:UEP524228 UOL524227:UOL524228 UYH524227:UYH524228 VID524227:VID524228 VRZ524227:VRZ524228 WBV524227:WBV524228 WLR524227:WLR524228 WVN524227:WVN524228 F589762:F589763 JB589763:JB589764 SX589763:SX589764 ACT589763:ACT589764 AMP589763:AMP589764 AWL589763:AWL589764 BGH589763:BGH589764 BQD589763:BQD589764 BZZ589763:BZZ589764 CJV589763:CJV589764 CTR589763:CTR589764 DDN589763:DDN589764 DNJ589763:DNJ589764 DXF589763:DXF589764 EHB589763:EHB589764 EQX589763:EQX589764 FAT589763:FAT589764 FKP589763:FKP589764 FUL589763:FUL589764 GEH589763:GEH589764 GOD589763:GOD589764 GXZ589763:GXZ589764 HHV589763:HHV589764 HRR589763:HRR589764 IBN589763:IBN589764 ILJ589763:ILJ589764 IVF589763:IVF589764 JFB589763:JFB589764 JOX589763:JOX589764 JYT589763:JYT589764 KIP589763:KIP589764 KSL589763:KSL589764 LCH589763:LCH589764 LMD589763:LMD589764 LVZ589763:LVZ589764 MFV589763:MFV589764 MPR589763:MPR589764 MZN589763:MZN589764 NJJ589763:NJJ589764 NTF589763:NTF589764 ODB589763:ODB589764 OMX589763:OMX589764 OWT589763:OWT589764 PGP589763:PGP589764 PQL589763:PQL589764 QAH589763:QAH589764 QKD589763:QKD589764 QTZ589763:QTZ589764 RDV589763:RDV589764 RNR589763:RNR589764 RXN589763:RXN589764 SHJ589763:SHJ589764 SRF589763:SRF589764 TBB589763:TBB589764 TKX589763:TKX589764 TUT589763:TUT589764 UEP589763:UEP589764 UOL589763:UOL589764 UYH589763:UYH589764 VID589763:VID589764 VRZ589763:VRZ589764 WBV589763:WBV589764 WLR589763:WLR589764 WVN589763:WVN589764 F655298:F655299 JB655299:JB655300 SX655299:SX655300 ACT655299:ACT655300 AMP655299:AMP655300 AWL655299:AWL655300 BGH655299:BGH655300 BQD655299:BQD655300 BZZ655299:BZZ655300 CJV655299:CJV655300 CTR655299:CTR655300 DDN655299:DDN655300 DNJ655299:DNJ655300 DXF655299:DXF655300 EHB655299:EHB655300 EQX655299:EQX655300 FAT655299:FAT655300 FKP655299:FKP655300 FUL655299:FUL655300 GEH655299:GEH655300 GOD655299:GOD655300 GXZ655299:GXZ655300 HHV655299:HHV655300 HRR655299:HRR655300 IBN655299:IBN655300 ILJ655299:ILJ655300 IVF655299:IVF655300 JFB655299:JFB655300 JOX655299:JOX655300 JYT655299:JYT655300 KIP655299:KIP655300 KSL655299:KSL655300 LCH655299:LCH655300 LMD655299:LMD655300 LVZ655299:LVZ655300 MFV655299:MFV655300 MPR655299:MPR655300 MZN655299:MZN655300 NJJ655299:NJJ655300 NTF655299:NTF655300 ODB655299:ODB655300 OMX655299:OMX655300 OWT655299:OWT655300 PGP655299:PGP655300 PQL655299:PQL655300 QAH655299:QAH655300 QKD655299:QKD655300 QTZ655299:QTZ655300 RDV655299:RDV655300 RNR655299:RNR655300 RXN655299:RXN655300 SHJ655299:SHJ655300 SRF655299:SRF655300 TBB655299:TBB655300 TKX655299:TKX655300 TUT655299:TUT655300 UEP655299:UEP655300 UOL655299:UOL655300 UYH655299:UYH655300 VID655299:VID655300 VRZ655299:VRZ655300 WBV655299:WBV655300 WLR655299:WLR655300 WVN655299:WVN655300 F720834:F720835 JB720835:JB720836 SX720835:SX720836 ACT720835:ACT720836 AMP720835:AMP720836 AWL720835:AWL720836 BGH720835:BGH720836 BQD720835:BQD720836 BZZ720835:BZZ720836 CJV720835:CJV720836 CTR720835:CTR720836 DDN720835:DDN720836 DNJ720835:DNJ720836 DXF720835:DXF720836 EHB720835:EHB720836 EQX720835:EQX720836 FAT720835:FAT720836 FKP720835:FKP720836 FUL720835:FUL720836 GEH720835:GEH720836 GOD720835:GOD720836 GXZ720835:GXZ720836 HHV720835:HHV720836 HRR720835:HRR720836 IBN720835:IBN720836 ILJ720835:ILJ720836 IVF720835:IVF720836 JFB720835:JFB720836 JOX720835:JOX720836 JYT720835:JYT720836 KIP720835:KIP720836 KSL720835:KSL720836 LCH720835:LCH720836 LMD720835:LMD720836 LVZ720835:LVZ720836 MFV720835:MFV720836 MPR720835:MPR720836 MZN720835:MZN720836 NJJ720835:NJJ720836 NTF720835:NTF720836 ODB720835:ODB720836 OMX720835:OMX720836 OWT720835:OWT720836 PGP720835:PGP720836 PQL720835:PQL720836 QAH720835:QAH720836 QKD720835:QKD720836 QTZ720835:QTZ720836 RDV720835:RDV720836 RNR720835:RNR720836 RXN720835:RXN720836 SHJ720835:SHJ720836 SRF720835:SRF720836 TBB720835:TBB720836 TKX720835:TKX720836 TUT720835:TUT720836 UEP720835:UEP720836 UOL720835:UOL720836 UYH720835:UYH720836 VID720835:VID720836 VRZ720835:VRZ720836 WBV720835:WBV720836 WLR720835:WLR720836 WVN720835:WVN720836 F786370:F786371 JB786371:JB786372 SX786371:SX786372 ACT786371:ACT786372 AMP786371:AMP786372 AWL786371:AWL786372 BGH786371:BGH786372 BQD786371:BQD786372 BZZ786371:BZZ786372 CJV786371:CJV786372 CTR786371:CTR786372 DDN786371:DDN786372 DNJ786371:DNJ786372 DXF786371:DXF786372 EHB786371:EHB786372 EQX786371:EQX786372 FAT786371:FAT786372 FKP786371:FKP786372 FUL786371:FUL786372 GEH786371:GEH786372 GOD786371:GOD786372 GXZ786371:GXZ786372 HHV786371:HHV786372 HRR786371:HRR786372 IBN786371:IBN786372 ILJ786371:ILJ786372 IVF786371:IVF786372 JFB786371:JFB786372 JOX786371:JOX786372 JYT786371:JYT786372 KIP786371:KIP786372 KSL786371:KSL786372 LCH786371:LCH786372 LMD786371:LMD786372 LVZ786371:LVZ786372 MFV786371:MFV786372 MPR786371:MPR786372 MZN786371:MZN786372 NJJ786371:NJJ786372 NTF786371:NTF786372 ODB786371:ODB786372 OMX786371:OMX786372 OWT786371:OWT786372 PGP786371:PGP786372 PQL786371:PQL786372 QAH786371:QAH786372 QKD786371:QKD786372 QTZ786371:QTZ786372 RDV786371:RDV786372 RNR786371:RNR786372 RXN786371:RXN786372 SHJ786371:SHJ786372 SRF786371:SRF786372 TBB786371:TBB786372 TKX786371:TKX786372 TUT786371:TUT786372 UEP786371:UEP786372 UOL786371:UOL786372 UYH786371:UYH786372 VID786371:VID786372 VRZ786371:VRZ786372 WBV786371:WBV786372 WLR786371:WLR786372 WVN786371:WVN786372 F851906:F851907 JB851907:JB851908 SX851907:SX851908 ACT851907:ACT851908 AMP851907:AMP851908 AWL851907:AWL851908 BGH851907:BGH851908 BQD851907:BQD851908 BZZ851907:BZZ851908 CJV851907:CJV851908 CTR851907:CTR851908 DDN851907:DDN851908 DNJ851907:DNJ851908 DXF851907:DXF851908 EHB851907:EHB851908 EQX851907:EQX851908 FAT851907:FAT851908 FKP851907:FKP851908 FUL851907:FUL851908 GEH851907:GEH851908 GOD851907:GOD851908 GXZ851907:GXZ851908 HHV851907:HHV851908 HRR851907:HRR851908 IBN851907:IBN851908 ILJ851907:ILJ851908 IVF851907:IVF851908 JFB851907:JFB851908 JOX851907:JOX851908 JYT851907:JYT851908 KIP851907:KIP851908 KSL851907:KSL851908 LCH851907:LCH851908 LMD851907:LMD851908 LVZ851907:LVZ851908 MFV851907:MFV851908 MPR851907:MPR851908 MZN851907:MZN851908 NJJ851907:NJJ851908 NTF851907:NTF851908 ODB851907:ODB851908 OMX851907:OMX851908 OWT851907:OWT851908 PGP851907:PGP851908 PQL851907:PQL851908 QAH851907:QAH851908 QKD851907:QKD851908 QTZ851907:QTZ851908 RDV851907:RDV851908 RNR851907:RNR851908 RXN851907:RXN851908 SHJ851907:SHJ851908 SRF851907:SRF851908 TBB851907:TBB851908 TKX851907:TKX851908 TUT851907:TUT851908 UEP851907:UEP851908 UOL851907:UOL851908 UYH851907:UYH851908 VID851907:VID851908 VRZ851907:VRZ851908 WBV851907:WBV851908 WLR851907:WLR851908 WVN851907:WVN851908 F917442:F917443 JB917443:JB917444 SX917443:SX917444 ACT917443:ACT917444 AMP917443:AMP917444 AWL917443:AWL917444 BGH917443:BGH917444 BQD917443:BQD917444 BZZ917443:BZZ917444 CJV917443:CJV917444 CTR917443:CTR917444 DDN917443:DDN917444 DNJ917443:DNJ917444 DXF917443:DXF917444 EHB917443:EHB917444 EQX917443:EQX917444 FAT917443:FAT917444 FKP917443:FKP917444 FUL917443:FUL917444 GEH917443:GEH917444 GOD917443:GOD917444 GXZ917443:GXZ917444 HHV917443:HHV917444 HRR917443:HRR917444 IBN917443:IBN917444 ILJ917443:ILJ917444 IVF917443:IVF917444 JFB917443:JFB917444 JOX917443:JOX917444 JYT917443:JYT917444 KIP917443:KIP917444 KSL917443:KSL917444 LCH917443:LCH917444 LMD917443:LMD917444 LVZ917443:LVZ917444 MFV917443:MFV917444 MPR917443:MPR917444 MZN917443:MZN917444 NJJ917443:NJJ917444 NTF917443:NTF917444 ODB917443:ODB917444 OMX917443:OMX917444 OWT917443:OWT917444 PGP917443:PGP917444 PQL917443:PQL917444 QAH917443:QAH917444 QKD917443:QKD917444 QTZ917443:QTZ917444 RDV917443:RDV917444 RNR917443:RNR917444 RXN917443:RXN917444 SHJ917443:SHJ917444 SRF917443:SRF917444 TBB917443:TBB917444 TKX917443:TKX917444 TUT917443:TUT917444 UEP917443:UEP917444 UOL917443:UOL917444 UYH917443:UYH917444 VID917443:VID917444 VRZ917443:VRZ917444 WBV917443:WBV917444 WLR917443:WLR917444 WVN917443:WVN917444 F982978:F982979 JB982979:JB982980 SX982979:SX982980 ACT982979:ACT982980 AMP982979:AMP982980 AWL982979:AWL982980 BGH982979:BGH982980 BQD982979:BQD982980 BZZ982979:BZZ982980 CJV982979:CJV982980 CTR982979:CTR982980 DDN982979:DDN982980 DNJ982979:DNJ982980 DXF982979:DXF982980 EHB982979:EHB982980 EQX982979:EQX982980 FAT982979:FAT982980 FKP982979:FKP982980 FUL982979:FUL982980 GEH982979:GEH982980 GOD982979:GOD982980 GXZ982979:GXZ982980 HHV982979:HHV982980 HRR982979:HRR982980 IBN982979:IBN982980 ILJ982979:ILJ982980 IVF982979:IVF982980 JFB982979:JFB982980 JOX982979:JOX982980 JYT982979:JYT982980 KIP982979:KIP982980 KSL982979:KSL982980 LCH982979:LCH982980 LMD982979:LMD982980 LVZ982979:LVZ982980 MFV982979:MFV982980 MPR982979:MPR982980 MZN982979:MZN982980 NJJ982979:NJJ982980 NTF982979:NTF982980 ODB982979:ODB982980 OMX982979:OMX982980 OWT982979:OWT982980 PGP982979:PGP982980 PQL982979:PQL982980 QAH982979:QAH982980 QKD982979:QKD982980 QTZ982979:QTZ982980 RDV982979:RDV982980 RNR982979:RNR982980 RXN982979:RXN982980 SHJ982979:SHJ982980 SRF982979:SRF982980 TBB982979:TBB982980 TKX982979:TKX982980 TUT982979:TUT982980 UEP982979:UEP982980 UOL982979:UOL982980 UYH982979:UYH982980 VID982979:VID982980 VRZ982979:VRZ982980 WBV982979:WBV982980 WLR982979:WLR982980 WVN982979:WVN982980">
      <formula1>$F$27:$F$91</formula1>
    </dataValidation>
    <dataValidation type="list" errorStyle="warning" allowBlank="1" showInputMessage="1" showErrorMessage="1" errorTitle="FERC ACCOUNT" error="This FERC Account is not included in the drop-down list. Is this the account you want to use?" sqref="C65477:C65478 IY14:IY20 SU14:SU20 ACQ14:ACQ20 AMM14:AMM20 AWI14:AWI20 BGE14:BGE20 BQA14:BQA20 BZW14:BZW20 CJS14:CJS20 CTO14:CTO20 DDK14:DDK20 DNG14:DNG20 DXC14:DXC20 EGY14:EGY20 EQU14:EQU20 FAQ14:FAQ20 FKM14:FKM20 FUI14:FUI20 GEE14:GEE20 GOA14:GOA20 GXW14:GXW20 HHS14:HHS20 HRO14:HRO20 IBK14:IBK20 ILG14:ILG20 IVC14:IVC20 JEY14:JEY20 JOU14:JOU20 JYQ14:JYQ20 KIM14:KIM20 KSI14:KSI20 LCE14:LCE20 LMA14:LMA20 LVW14:LVW20 MFS14:MFS20 MPO14:MPO20 MZK14:MZK20 NJG14:NJG20 NTC14:NTC20 OCY14:OCY20 OMU14:OMU20 OWQ14:OWQ20 PGM14:PGM20 PQI14:PQI20 QAE14:QAE20 QKA14:QKA20 QTW14:QTW20 RDS14:RDS20 RNO14:RNO20 RXK14:RXK20 SHG14:SHG20 SRC14:SRC20 TAY14:TAY20 TKU14:TKU20 TUQ14:TUQ20 UEM14:UEM20 UOI14:UOI20 UYE14:UYE20 VIA14:VIA20 VRW14:VRW20 WBS14:WBS20 WLO14:WLO20 WVK14:WVK20 IY65478:IY65479 SU65478:SU65479 ACQ65478:ACQ65479 AMM65478:AMM65479 AWI65478:AWI65479 BGE65478:BGE65479 BQA65478:BQA65479 BZW65478:BZW65479 CJS65478:CJS65479 CTO65478:CTO65479 DDK65478:DDK65479 DNG65478:DNG65479 DXC65478:DXC65479 EGY65478:EGY65479 EQU65478:EQU65479 FAQ65478:FAQ65479 FKM65478:FKM65479 FUI65478:FUI65479 GEE65478:GEE65479 GOA65478:GOA65479 GXW65478:GXW65479 HHS65478:HHS65479 HRO65478:HRO65479 IBK65478:IBK65479 ILG65478:ILG65479 IVC65478:IVC65479 JEY65478:JEY65479 JOU65478:JOU65479 JYQ65478:JYQ65479 KIM65478:KIM65479 KSI65478:KSI65479 LCE65478:LCE65479 LMA65478:LMA65479 LVW65478:LVW65479 MFS65478:MFS65479 MPO65478:MPO65479 MZK65478:MZK65479 NJG65478:NJG65479 NTC65478:NTC65479 OCY65478:OCY65479 OMU65478:OMU65479 OWQ65478:OWQ65479 PGM65478:PGM65479 PQI65478:PQI65479 QAE65478:QAE65479 QKA65478:QKA65479 QTW65478:QTW65479 RDS65478:RDS65479 RNO65478:RNO65479 RXK65478:RXK65479 SHG65478:SHG65479 SRC65478:SRC65479 TAY65478:TAY65479 TKU65478:TKU65479 TUQ65478:TUQ65479 UEM65478:UEM65479 UOI65478:UOI65479 UYE65478:UYE65479 VIA65478:VIA65479 VRW65478:VRW65479 WBS65478:WBS65479 WLO65478:WLO65479 WVK65478:WVK65479 C131013:C131014 IY131014:IY131015 SU131014:SU131015 ACQ131014:ACQ131015 AMM131014:AMM131015 AWI131014:AWI131015 BGE131014:BGE131015 BQA131014:BQA131015 BZW131014:BZW131015 CJS131014:CJS131015 CTO131014:CTO131015 DDK131014:DDK131015 DNG131014:DNG131015 DXC131014:DXC131015 EGY131014:EGY131015 EQU131014:EQU131015 FAQ131014:FAQ131015 FKM131014:FKM131015 FUI131014:FUI131015 GEE131014:GEE131015 GOA131014:GOA131015 GXW131014:GXW131015 HHS131014:HHS131015 HRO131014:HRO131015 IBK131014:IBK131015 ILG131014:ILG131015 IVC131014:IVC131015 JEY131014:JEY131015 JOU131014:JOU131015 JYQ131014:JYQ131015 KIM131014:KIM131015 KSI131014:KSI131015 LCE131014:LCE131015 LMA131014:LMA131015 LVW131014:LVW131015 MFS131014:MFS131015 MPO131014:MPO131015 MZK131014:MZK131015 NJG131014:NJG131015 NTC131014:NTC131015 OCY131014:OCY131015 OMU131014:OMU131015 OWQ131014:OWQ131015 PGM131014:PGM131015 PQI131014:PQI131015 QAE131014:QAE131015 QKA131014:QKA131015 QTW131014:QTW131015 RDS131014:RDS131015 RNO131014:RNO131015 RXK131014:RXK131015 SHG131014:SHG131015 SRC131014:SRC131015 TAY131014:TAY131015 TKU131014:TKU131015 TUQ131014:TUQ131015 UEM131014:UEM131015 UOI131014:UOI131015 UYE131014:UYE131015 VIA131014:VIA131015 VRW131014:VRW131015 WBS131014:WBS131015 WLO131014:WLO131015 WVK131014:WVK131015 C196549:C196550 IY196550:IY196551 SU196550:SU196551 ACQ196550:ACQ196551 AMM196550:AMM196551 AWI196550:AWI196551 BGE196550:BGE196551 BQA196550:BQA196551 BZW196550:BZW196551 CJS196550:CJS196551 CTO196550:CTO196551 DDK196550:DDK196551 DNG196550:DNG196551 DXC196550:DXC196551 EGY196550:EGY196551 EQU196550:EQU196551 FAQ196550:FAQ196551 FKM196550:FKM196551 FUI196550:FUI196551 GEE196550:GEE196551 GOA196550:GOA196551 GXW196550:GXW196551 HHS196550:HHS196551 HRO196550:HRO196551 IBK196550:IBK196551 ILG196550:ILG196551 IVC196550:IVC196551 JEY196550:JEY196551 JOU196550:JOU196551 JYQ196550:JYQ196551 KIM196550:KIM196551 KSI196550:KSI196551 LCE196550:LCE196551 LMA196550:LMA196551 LVW196550:LVW196551 MFS196550:MFS196551 MPO196550:MPO196551 MZK196550:MZK196551 NJG196550:NJG196551 NTC196550:NTC196551 OCY196550:OCY196551 OMU196550:OMU196551 OWQ196550:OWQ196551 PGM196550:PGM196551 PQI196550:PQI196551 QAE196550:QAE196551 QKA196550:QKA196551 QTW196550:QTW196551 RDS196550:RDS196551 RNO196550:RNO196551 RXK196550:RXK196551 SHG196550:SHG196551 SRC196550:SRC196551 TAY196550:TAY196551 TKU196550:TKU196551 TUQ196550:TUQ196551 UEM196550:UEM196551 UOI196550:UOI196551 UYE196550:UYE196551 VIA196550:VIA196551 VRW196550:VRW196551 WBS196550:WBS196551 WLO196550:WLO196551 WVK196550:WVK196551 C262085:C262086 IY262086:IY262087 SU262086:SU262087 ACQ262086:ACQ262087 AMM262086:AMM262087 AWI262086:AWI262087 BGE262086:BGE262087 BQA262086:BQA262087 BZW262086:BZW262087 CJS262086:CJS262087 CTO262086:CTO262087 DDK262086:DDK262087 DNG262086:DNG262087 DXC262086:DXC262087 EGY262086:EGY262087 EQU262086:EQU262087 FAQ262086:FAQ262087 FKM262086:FKM262087 FUI262086:FUI262087 GEE262086:GEE262087 GOA262086:GOA262087 GXW262086:GXW262087 HHS262086:HHS262087 HRO262086:HRO262087 IBK262086:IBK262087 ILG262086:ILG262087 IVC262086:IVC262087 JEY262086:JEY262087 JOU262086:JOU262087 JYQ262086:JYQ262087 KIM262086:KIM262087 KSI262086:KSI262087 LCE262086:LCE262087 LMA262086:LMA262087 LVW262086:LVW262087 MFS262086:MFS262087 MPO262086:MPO262087 MZK262086:MZK262087 NJG262086:NJG262087 NTC262086:NTC262087 OCY262086:OCY262087 OMU262086:OMU262087 OWQ262086:OWQ262087 PGM262086:PGM262087 PQI262086:PQI262087 QAE262086:QAE262087 QKA262086:QKA262087 QTW262086:QTW262087 RDS262086:RDS262087 RNO262086:RNO262087 RXK262086:RXK262087 SHG262086:SHG262087 SRC262086:SRC262087 TAY262086:TAY262087 TKU262086:TKU262087 TUQ262086:TUQ262087 UEM262086:UEM262087 UOI262086:UOI262087 UYE262086:UYE262087 VIA262086:VIA262087 VRW262086:VRW262087 WBS262086:WBS262087 WLO262086:WLO262087 WVK262086:WVK262087 C327621:C327622 IY327622:IY327623 SU327622:SU327623 ACQ327622:ACQ327623 AMM327622:AMM327623 AWI327622:AWI327623 BGE327622:BGE327623 BQA327622:BQA327623 BZW327622:BZW327623 CJS327622:CJS327623 CTO327622:CTO327623 DDK327622:DDK327623 DNG327622:DNG327623 DXC327622:DXC327623 EGY327622:EGY327623 EQU327622:EQU327623 FAQ327622:FAQ327623 FKM327622:FKM327623 FUI327622:FUI327623 GEE327622:GEE327623 GOA327622:GOA327623 GXW327622:GXW327623 HHS327622:HHS327623 HRO327622:HRO327623 IBK327622:IBK327623 ILG327622:ILG327623 IVC327622:IVC327623 JEY327622:JEY327623 JOU327622:JOU327623 JYQ327622:JYQ327623 KIM327622:KIM327623 KSI327622:KSI327623 LCE327622:LCE327623 LMA327622:LMA327623 LVW327622:LVW327623 MFS327622:MFS327623 MPO327622:MPO327623 MZK327622:MZK327623 NJG327622:NJG327623 NTC327622:NTC327623 OCY327622:OCY327623 OMU327622:OMU327623 OWQ327622:OWQ327623 PGM327622:PGM327623 PQI327622:PQI327623 QAE327622:QAE327623 QKA327622:QKA327623 QTW327622:QTW327623 RDS327622:RDS327623 RNO327622:RNO327623 RXK327622:RXK327623 SHG327622:SHG327623 SRC327622:SRC327623 TAY327622:TAY327623 TKU327622:TKU327623 TUQ327622:TUQ327623 UEM327622:UEM327623 UOI327622:UOI327623 UYE327622:UYE327623 VIA327622:VIA327623 VRW327622:VRW327623 WBS327622:WBS327623 WLO327622:WLO327623 WVK327622:WVK327623 C393157:C393158 IY393158:IY393159 SU393158:SU393159 ACQ393158:ACQ393159 AMM393158:AMM393159 AWI393158:AWI393159 BGE393158:BGE393159 BQA393158:BQA393159 BZW393158:BZW393159 CJS393158:CJS393159 CTO393158:CTO393159 DDK393158:DDK393159 DNG393158:DNG393159 DXC393158:DXC393159 EGY393158:EGY393159 EQU393158:EQU393159 FAQ393158:FAQ393159 FKM393158:FKM393159 FUI393158:FUI393159 GEE393158:GEE393159 GOA393158:GOA393159 GXW393158:GXW393159 HHS393158:HHS393159 HRO393158:HRO393159 IBK393158:IBK393159 ILG393158:ILG393159 IVC393158:IVC393159 JEY393158:JEY393159 JOU393158:JOU393159 JYQ393158:JYQ393159 KIM393158:KIM393159 KSI393158:KSI393159 LCE393158:LCE393159 LMA393158:LMA393159 LVW393158:LVW393159 MFS393158:MFS393159 MPO393158:MPO393159 MZK393158:MZK393159 NJG393158:NJG393159 NTC393158:NTC393159 OCY393158:OCY393159 OMU393158:OMU393159 OWQ393158:OWQ393159 PGM393158:PGM393159 PQI393158:PQI393159 QAE393158:QAE393159 QKA393158:QKA393159 QTW393158:QTW393159 RDS393158:RDS393159 RNO393158:RNO393159 RXK393158:RXK393159 SHG393158:SHG393159 SRC393158:SRC393159 TAY393158:TAY393159 TKU393158:TKU393159 TUQ393158:TUQ393159 UEM393158:UEM393159 UOI393158:UOI393159 UYE393158:UYE393159 VIA393158:VIA393159 VRW393158:VRW393159 WBS393158:WBS393159 WLO393158:WLO393159 WVK393158:WVK393159 C458693:C458694 IY458694:IY458695 SU458694:SU458695 ACQ458694:ACQ458695 AMM458694:AMM458695 AWI458694:AWI458695 BGE458694:BGE458695 BQA458694:BQA458695 BZW458694:BZW458695 CJS458694:CJS458695 CTO458694:CTO458695 DDK458694:DDK458695 DNG458694:DNG458695 DXC458694:DXC458695 EGY458694:EGY458695 EQU458694:EQU458695 FAQ458694:FAQ458695 FKM458694:FKM458695 FUI458694:FUI458695 GEE458694:GEE458695 GOA458694:GOA458695 GXW458694:GXW458695 HHS458694:HHS458695 HRO458694:HRO458695 IBK458694:IBK458695 ILG458694:ILG458695 IVC458694:IVC458695 JEY458694:JEY458695 JOU458694:JOU458695 JYQ458694:JYQ458695 KIM458694:KIM458695 KSI458694:KSI458695 LCE458694:LCE458695 LMA458694:LMA458695 LVW458694:LVW458695 MFS458694:MFS458695 MPO458694:MPO458695 MZK458694:MZK458695 NJG458694:NJG458695 NTC458694:NTC458695 OCY458694:OCY458695 OMU458694:OMU458695 OWQ458694:OWQ458695 PGM458694:PGM458695 PQI458694:PQI458695 QAE458694:QAE458695 QKA458694:QKA458695 QTW458694:QTW458695 RDS458694:RDS458695 RNO458694:RNO458695 RXK458694:RXK458695 SHG458694:SHG458695 SRC458694:SRC458695 TAY458694:TAY458695 TKU458694:TKU458695 TUQ458694:TUQ458695 UEM458694:UEM458695 UOI458694:UOI458695 UYE458694:UYE458695 VIA458694:VIA458695 VRW458694:VRW458695 WBS458694:WBS458695 WLO458694:WLO458695 WVK458694:WVK458695 C524229:C524230 IY524230:IY524231 SU524230:SU524231 ACQ524230:ACQ524231 AMM524230:AMM524231 AWI524230:AWI524231 BGE524230:BGE524231 BQA524230:BQA524231 BZW524230:BZW524231 CJS524230:CJS524231 CTO524230:CTO524231 DDK524230:DDK524231 DNG524230:DNG524231 DXC524230:DXC524231 EGY524230:EGY524231 EQU524230:EQU524231 FAQ524230:FAQ524231 FKM524230:FKM524231 FUI524230:FUI524231 GEE524230:GEE524231 GOA524230:GOA524231 GXW524230:GXW524231 HHS524230:HHS524231 HRO524230:HRO524231 IBK524230:IBK524231 ILG524230:ILG524231 IVC524230:IVC524231 JEY524230:JEY524231 JOU524230:JOU524231 JYQ524230:JYQ524231 KIM524230:KIM524231 KSI524230:KSI524231 LCE524230:LCE524231 LMA524230:LMA524231 LVW524230:LVW524231 MFS524230:MFS524231 MPO524230:MPO524231 MZK524230:MZK524231 NJG524230:NJG524231 NTC524230:NTC524231 OCY524230:OCY524231 OMU524230:OMU524231 OWQ524230:OWQ524231 PGM524230:PGM524231 PQI524230:PQI524231 QAE524230:QAE524231 QKA524230:QKA524231 QTW524230:QTW524231 RDS524230:RDS524231 RNO524230:RNO524231 RXK524230:RXK524231 SHG524230:SHG524231 SRC524230:SRC524231 TAY524230:TAY524231 TKU524230:TKU524231 TUQ524230:TUQ524231 UEM524230:UEM524231 UOI524230:UOI524231 UYE524230:UYE524231 VIA524230:VIA524231 VRW524230:VRW524231 WBS524230:WBS524231 WLO524230:WLO524231 WVK524230:WVK524231 C589765:C589766 IY589766:IY589767 SU589766:SU589767 ACQ589766:ACQ589767 AMM589766:AMM589767 AWI589766:AWI589767 BGE589766:BGE589767 BQA589766:BQA589767 BZW589766:BZW589767 CJS589766:CJS589767 CTO589766:CTO589767 DDK589766:DDK589767 DNG589766:DNG589767 DXC589766:DXC589767 EGY589766:EGY589767 EQU589766:EQU589767 FAQ589766:FAQ589767 FKM589766:FKM589767 FUI589766:FUI589767 GEE589766:GEE589767 GOA589766:GOA589767 GXW589766:GXW589767 HHS589766:HHS589767 HRO589766:HRO589767 IBK589766:IBK589767 ILG589766:ILG589767 IVC589766:IVC589767 JEY589766:JEY589767 JOU589766:JOU589767 JYQ589766:JYQ589767 KIM589766:KIM589767 KSI589766:KSI589767 LCE589766:LCE589767 LMA589766:LMA589767 LVW589766:LVW589767 MFS589766:MFS589767 MPO589766:MPO589767 MZK589766:MZK589767 NJG589766:NJG589767 NTC589766:NTC589767 OCY589766:OCY589767 OMU589766:OMU589767 OWQ589766:OWQ589767 PGM589766:PGM589767 PQI589766:PQI589767 QAE589766:QAE589767 QKA589766:QKA589767 QTW589766:QTW589767 RDS589766:RDS589767 RNO589766:RNO589767 RXK589766:RXK589767 SHG589766:SHG589767 SRC589766:SRC589767 TAY589766:TAY589767 TKU589766:TKU589767 TUQ589766:TUQ589767 UEM589766:UEM589767 UOI589766:UOI589767 UYE589766:UYE589767 VIA589766:VIA589767 VRW589766:VRW589767 WBS589766:WBS589767 WLO589766:WLO589767 WVK589766:WVK589767 C655301:C655302 IY655302:IY655303 SU655302:SU655303 ACQ655302:ACQ655303 AMM655302:AMM655303 AWI655302:AWI655303 BGE655302:BGE655303 BQA655302:BQA655303 BZW655302:BZW655303 CJS655302:CJS655303 CTO655302:CTO655303 DDK655302:DDK655303 DNG655302:DNG655303 DXC655302:DXC655303 EGY655302:EGY655303 EQU655302:EQU655303 FAQ655302:FAQ655303 FKM655302:FKM655303 FUI655302:FUI655303 GEE655302:GEE655303 GOA655302:GOA655303 GXW655302:GXW655303 HHS655302:HHS655303 HRO655302:HRO655303 IBK655302:IBK655303 ILG655302:ILG655303 IVC655302:IVC655303 JEY655302:JEY655303 JOU655302:JOU655303 JYQ655302:JYQ655303 KIM655302:KIM655303 KSI655302:KSI655303 LCE655302:LCE655303 LMA655302:LMA655303 LVW655302:LVW655303 MFS655302:MFS655303 MPO655302:MPO655303 MZK655302:MZK655303 NJG655302:NJG655303 NTC655302:NTC655303 OCY655302:OCY655303 OMU655302:OMU655303 OWQ655302:OWQ655303 PGM655302:PGM655303 PQI655302:PQI655303 QAE655302:QAE655303 QKA655302:QKA655303 QTW655302:QTW655303 RDS655302:RDS655303 RNO655302:RNO655303 RXK655302:RXK655303 SHG655302:SHG655303 SRC655302:SRC655303 TAY655302:TAY655303 TKU655302:TKU655303 TUQ655302:TUQ655303 UEM655302:UEM655303 UOI655302:UOI655303 UYE655302:UYE655303 VIA655302:VIA655303 VRW655302:VRW655303 WBS655302:WBS655303 WLO655302:WLO655303 WVK655302:WVK655303 C720837:C720838 IY720838:IY720839 SU720838:SU720839 ACQ720838:ACQ720839 AMM720838:AMM720839 AWI720838:AWI720839 BGE720838:BGE720839 BQA720838:BQA720839 BZW720838:BZW720839 CJS720838:CJS720839 CTO720838:CTO720839 DDK720838:DDK720839 DNG720838:DNG720839 DXC720838:DXC720839 EGY720838:EGY720839 EQU720838:EQU720839 FAQ720838:FAQ720839 FKM720838:FKM720839 FUI720838:FUI720839 GEE720838:GEE720839 GOA720838:GOA720839 GXW720838:GXW720839 HHS720838:HHS720839 HRO720838:HRO720839 IBK720838:IBK720839 ILG720838:ILG720839 IVC720838:IVC720839 JEY720838:JEY720839 JOU720838:JOU720839 JYQ720838:JYQ720839 KIM720838:KIM720839 KSI720838:KSI720839 LCE720838:LCE720839 LMA720838:LMA720839 LVW720838:LVW720839 MFS720838:MFS720839 MPO720838:MPO720839 MZK720838:MZK720839 NJG720838:NJG720839 NTC720838:NTC720839 OCY720838:OCY720839 OMU720838:OMU720839 OWQ720838:OWQ720839 PGM720838:PGM720839 PQI720838:PQI720839 QAE720838:QAE720839 QKA720838:QKA720839 QTW720838:QTW720839 RDS720838:RDS720839 RNO720838:RNO720839 RXK720838:RXK720839 SHG720838:SHG720839 SRC720838:SRC720839 TAY720838:TAY720839 TKU720838:TKU720839 TUQ720838:TUQ720839 UEM720838:UEM720839 UOI720838:UOI720839 UYE720838:UYE720839 VIA720838:VIA720839 VRW720838:VRW720839 WBS720838:WBS720839 WLO720838:WLO720839 WVK720838:WVK720839 C786373:C786374 IY786374:IY786375 SU786374:SU786375 ACQ786374:ACQ786375 AMM786374:AMM786375 AWI786374:AWI786375 BGE786374:BGE786375 BQA786374:BQA786375 BZW786374:BZW786375 CJS786374:CJS786375 CTO786374:CTO786375 DDK786374:DDK786375 DNG786374:DNG786375 DXC786374:DXC786375 EGY786374:EGY786375 EQU786374:EQU786375 FAQ786374:FAQ786375 FKM786374:FKM786375 FUI786374:FUI786375 GEE786374:GEE786375 GOA786374:GOA786375 GXW786374:GXW786375 HHS786374:HHS786375 HRO786374:HRO786375 IBK786374:IBK786375 ILG786374:ILG786375 IVC786374:IVC786375 JEY786374:JEY786375 JOU786374:JOU786375 JYQ786374:JYQ786375 KIM786374:KIM786375 KSI786374:KSI786375 LCE786374:LCE786375 LMA786374:LMA786375 LVW786374:LVW786375 MFS786374:MFS786375 MPO786374:MPO786375 MZK786374:MZK786375 NJG786374:NJG786375 NTC786374:NTC786375 OCY786374:OCY786375 OMU786374:OMU786375 OWQ786374:OWQ786375 PGM786374:PGM786375 PQI786374:PQI786375 QAE786374:QAE786375 QKA786374:QKA786375 QTW786374:QTW786375 RDS786374:RDS786375 RNO786374:RNO786375 RXK786374:RXK786375 SHG786374:SHG786375 SRC786374:SRC786375 TAY786374:TAY786375 TKU786374:TKU786375 TUQ786374:TUQ786375 UEM786374:UEM786375 UOI786374:UOI786375 UYE786374:UYE786375 VIA786374:VIA786375 VRW786374:VRW786375 WBS786374:WBS786375 WLO786374:WLO786375 WVK786374:WVK786375 C851909:C851910 IY851910:IY851911 SU851910:SU851911 ACQ851910:ACQ851911 AMM851910:AMM851911 AWI851910:AWI851911 BGE851910:BGE851911 BQA851910:BQA851911 BZW851910:BZW851911 CJS851910:CJS851911 CTO851910:CTO851911 DDK851910:DDK851911 DNG851910:DNG851911 DXC851910:DXC851911 EGY851910:EGY851911 EQU851910:EQU851911 FAQ851910:FAQ851911 FKM851910:FKM851911 FUI851910:FUI851911 GEE851910:GEE851911 GOA851910:GOA851911 GXW851910:GXW851911 HHS851910:HHS851911 HRO851910:HRO851911 IBK851910:IBK851911 ILG851910:ILG851911 IVC851910:IVC851911 JEY851910:JEY851911 JOU851910:JOU851911 JYQ851910:JYQ851911 KIM851910:KIM851911 KSI851910:KSI851911 LCE851910:LCE851911 LMA851910:LMA851911 LVW851910:LVW851911 MFS851910:MFS851911 MPO851910:MPO851911 MZK851910:MZK851911 NJG851910:NJG851911 NTC851910:NTC851911 OCY851910:OCY851911 OMU851910:OMU851911 OWQ851910:OWQ851911 PGM851910:PGM851911 PQI851910:PQI851911 QAE851910:QAE851911 QKA851910:QKA851911 QTW851910:QTW851911 RDS851910:RDS851911 RNO851910:RNO851911 RXK851910:RXK851911 SHG851910:SHG851911 SRC851910:SRC851911 TAY851910:TAY851911 TKU851910:TKU851911 TUQ851910:TUQ851911 UEM851910:UEM851911 UOI851910:UOI851911 UYE851910:UYE851911 VIA851910:VIA851911 VRW851910:VRW851911 WBS851910:WBS851911 WLO851910:WLO851911 WVK851910:WVK851911 C917445:C917446 IY917446:IY917447 SU917446:SU917447 ACQ917446:ACQ917447 AMM917446:AMM917447 AWI917446:AWI917447 BGE917446:BGE917447 BQA917446:BQA917447 BZW917446:BZW917447 CJS917446:CJS917447 CTO917446:CTO917447 DDK917446:DDK917447 DNG917446:DNG917447 DXC917446:DXC917447 EGY917446:EGY917447 EQU917446:EQU917447 FAQ917446:FAQ917447 FKM917446:FKM917447 FUI917446:FUI917447 GEE917446:GEE917447 GOA917446:GOA917447 GXW917446:GXW917447 HHS917446:HHS917447 HRO917446:HRO917447 IBK917446:IBK917447 ILG917446:ILG917447 IVC917446:IVC917447 JEY917446:JEY917447 JOU917446:JOU917447 JYQ917446:JYQ917447 KIM917446:KIM917447 KSI917446:KSI917447 LCE917446:LCE917447 LMA917446:LMA917447 LVW917446:LVW917447 MFS917446:MFS917447 MPO917446:MPO917447 MZK917446:MZK917447 NJG917446:NJG917447 NTC917446:NTC917447 OCY917446:OCY917447 OMU917446:OMU917447 OWQ917446:OWQ917447 PGM917446:PGM917447 PQI917446:PQI917447 QAE917446:QAE917447 QKA917446:QKA917447 QTW917446:QTW917447 RDS917446:RDS917447 RNO917446:RNO917447 RXK917446:RXK917447 SHG917446:SHG917447 SRC917446:SRC917447 TAY917446:TAY917447 TKU917446:TKU917447 TUQ917446:TUQ917447 UEM917446:UEM917447 UOI917446:UOI917447 UYE917446:UYE917447 VIA917446:VIA917447 VRW917446:VRW917447 WBS917446:WBS917447 WLO917446:WLO917447 WVK917446:WVK917447 C982981:C982982 IY982982:IY982983 SU982982:SU982983 ACQ982982:ACQ982983 AMM982982:AMM982983 AWI982982:AWI982983 BGE982982:BGE982983 BQA982982:BQA982983 BZW982982:BZW982983 CJS982982:CJS982983 CTO982982:CTO982983 DDK982982:DDK982983 DNG982982:DNG982983 DXC982982:DXC982983 EGY982982:EGY982983 EQU982982:EQU982983 FAQ982982:FAQ982983 FKM982982:FKM982983 FUI982982:FUI982983 GEE982982:GEE982983 GOA982982:GOA982983 GXW982982:GXW982983 HHS982982:HHS982983 HRO982982:HRO982983 IBK982982:IBK982983 ILG982982:ILG982983 IVC982982:IVC982983 JEY982982:JEY982983 JOU982982:JOU982983 JYQ982982:JYQ982983 KIM982982:KIM982983 KSI982982:KSI982983 LCE982982:LCE982983 LMA982982:LMA982983 LVW982982:LVW982983 MFS982982:MFS982983 MPO982982:MPO982983 MZK982982:MZK982983 NJG982982:NJG982983 NTC982982:NTC982983 OCY982982:OCY982983 OMU982982:OMU982983 OWQ982982:OWQ982983 PGM982982:PGM982983 PQI982982:PQI982983 QAE982982:QAE982983 QKA982982:QKA982983 QTW982982:QTW982983 RDS982982:RDS982983 RNO982982:RNO982983 RXK982982:RXK982983 SHG982982:SHG982983 SRC982982:SRC982983 TAY982982:TAY982983 TKU982982:TKU982983 TUQ982982:TUQ982983 UEM982982:UEM982983 UOI982982:UOI982983 UYE982982:UYE982983 VIA982982:VIA982983 VRW982982:VRW982983 WBS982982:WBS982983 WLO982982:WLO982983 WVK982982:WVK982983">
      <formula1>$C$27:$C$335</formula1>
    </dataValidation>
    <dataValidation type="list" errorStyle="warning" allowBlank="1" showInputMessage="1" showErrorMessage="1" errorTitle="FERC ACCOUNT" error="This FERC Account is not included in the drop-down list. Is this the account you want to use?" sqref="C65488 ACQ65489 AMM65489 AWI65489 BGE65489 BQA65489 BZW65489 CJS65489 CTO65489 DDK65489 DNG65489 DXC65489 EGY65489 EQU65489 FAQ65489 FKM65489 FUI65489 GEE65489 GOA65489 GXW65489 HHS65489 HRO65489 IBK65489 ILG65489 IVC65489 JEY65489 JOU65489 JYQ65489 KIM65489 KSI65489 LCE65489 LMA65489 LVW65489 MFS65489 MPO65489 MZK65489 NJG65489 NTC65489 OCY65489 OMU65489 OWQ65489 PGM65489 PQI65489 QAE65489 QKA65489 QTW65489 RDS65489 RNO65489 RXK65489 SHG65489 SRC65489 TAY65489 TKU65489 TUQ65489 UEM65489 UOI65489 UYE65489 VIA65489 VRW65489 WBS65489 WLO65489 WVK65489 C131024 IY131025 SU131025 ACQ131025 AMM131025 AWI131025 BGE131025 BQA131025 BZW131025 CJS131025 CTO131025 DDK131025 DNG131025 DXC131025 EGY131025 EQU131025 FAQ131025 FKM131025 FUI131025 GEE131025 GOA131025 GXW131025 HHS131025 HRO131025 IBK131025 ILG131025 IVC131025 JEY131025 JOU131025 JYQ131025 KIM131025 KSI131025 LCE131025 LMA131025 LVW131025 MFS131025 MPO131025 MZK131025 NJG131025 NTC131025 OCY131025 OMU131025 OWQ131025 PGM131025 PQI131025 QAE131025 QKA131025 QTW131025 RDS131025 RNO131025 RXK131025 SHG131025 SRC131025 TAY131025 TKU131025 TUQ131025 UEM131025 UOI131025 UYE131025 VIA131025 VRW131025 WBS131025 WLO131025 WVK131025 C196560 IY196561 SU196561 ACQ196561 AMM196561 AWI196561 BGE196561 BQA196561 BZW196561 CJS196561 CTO196561 DDK196561 DNG196561 DXC196561 EGY196561 EQU196561 FAQ196561 FKM196561 FUI196561 GEE196561 GOA196561 GXW196561 HHS196561 HRO196561 IBK196561 ILG196561 IVC196561 JEY196561 JOU196561 JYQ196561 KIM196561 KSI196561 LCE196561 LMA196561 LVW196561 MFS196561 MPO196561 MZK196561 NJG196561 NTC196561 OCY196561 OMU196561 OWQ196561 PGM196561 PQI196561 QAE196561 QKA196561 QTW196561 RDS196561 RNO196561 RXK196561 SHG196561 SRC196561 TAY196561 TKU196561 TUQ196561 UEM196561 UOI196561 UYE196561 VIA196561 VRW196561 WBS196561 WLO196561 WVK196561 C262096 IY262097 SU262097 ACQ262097 AMM262097 AWI262097 BGE262097 BQA262097 BZW262097 CJS262097 CTO262097 DDK262097 DNG262097 DXC262097 EGY262097 EQU262097 FAQ262097 FKM262097 FUI262097 GEE262097 GOA262097 GXW262097 HHS262097 HRO262097 IBK262097 ILG262097 IVC262097 JEY262097 JOU262097 JYQ262097 KIM262097 KSI262097 LCE262097 LMA262097 LVW262097 MFS262097 MPO262097 MZK262097 NJG262097 NTC262097 OCY262097 OMU262097 OWQ262097 PGM262097 PQI262097 QAE262097 QKA262097 QTW262097 RDS262097 RNO262097 RXK262097 SHG262097 SRC262097 TAY262097 TKU262097 TUQ262097 UEM262097 UOI262097 UYE262097 VIA262097 VRW262097 WBS262097 WLO262097 WVK262097 C327632 IY327633 SU327633 ACQ327633 AMM327633 AWI327633 BGE327633 BQA327633 BZW327633 CJS327633 CTO327633 DDK327633 DNG327633 DXC327633 EGY327633 EQU327633 FAQ327633 FKM327633 FUI327633 GEE327633 GOA327633 GXW327633 HHS327633 HRO327633 IBK327633 ILG327633 IVC327633 JEY327633 JOU327633 JYQ327633 KIM327633 KSI327633 LCE327633 LMA327633 LVW327633 MFS327633 MPO327633 MZK327633 NJG327633 NTC327633 OCY327633 OMU327633 OWQ327633 PGM327633 PQI327633 QAE327633 QKA327633 QTW327633 RDS327633 RNO327633 RXK327633 SHG327633 SRC327633 TAY327633 TKU327633 TUQ327633 UEM327633 UOI327633 UYE327633 VIA327633 VRW327633 WBS327633 WLO327633 WVK327633 C393168 IY393169 SU393169 ACQ393169 AMM393169 AWI393169 BGE393169 BQA393169 BZW393169 CJS393169 CTO393169 DDK393169 DNG393169 DXC393169 EGY393169 EQU393169 FAQ393169 FKM393169 FUI393169 GEE393169 GOA393169 GXW393169 HHS393169 HRO393169 IBK393169 ILG393169 IVC393169 JEY393169 JOU393169 JYQ393169 KIM393169 KSI393169 LCE393169 LMA393169 LVW393169 MFS393169 MPO393169 MZK393169 NJG393169 NTC393169 OCY393169 OMU393169 OWQ393169 PGM393169 PQI393169 QAE393169 QKA393169 QTW393169 RDS393169 RNO393169 RXK393169 SHG393169 SRC393169 TAY393169 TKU393169 TUQ393169 UEM393169 UOI393169 UYE393169 VIA393169 VRW393169 WBS393169 WLO393169 WVK393169 C458704 IY458705 SU458705 ACQ458705 AMM458705 AWI458705 BGE458705 BQA458705 BZW458705 CJS458705 CTO458705 DDK458705 DNG458705 DXC458705 EGY458705 EQU458705 FAQ458705 FKM458705 FUI458705 GEE458705 GOA458705 GXW458705 HHS458705 HRO458705 IBK458705 ILG458705 IVC458705 JEY458705 JOU458705 JYQ458705 KIM458705 KSI458705 LCE458705 LMA458705 LVW458705 MFS458705 MPO458705 MZK458705 NJG458705 NTC458705 OCY458705 OMU458705 OWQ458705 PGM458705 PQI458705 QAE458705 QKA458705 QTW458705 RDS458705 RNO458705 RXK458705 SHG458705 SRC458705 TAY458705 TKU458705 TUQ458705 UEM458705 UOI458705 UYE458705 VIA458705 VRW458705 WBS458705 WLO458705 WVK458705 C524240 IY524241 SU524241 ACQ524241 AMM524241 AWI524241 BGE524241 BQA524241 BZW524241 CJS524241 CTO524241 DDK524241 DNG524241 DXC524241 EGY524241 EQU524241 FAQ524241 FKM524241 FUI524241 GEE524241 GOA524241 GXW524241 HHS524241 HRO524241 IBK524241 ILG524241 IVC524241 JEY524241 JOU524241 JYQ524241 KIM524241 KSI524241 LCE524241 LMA524241 LVW524241 MFS524241 MPO524241 MZK524241 NJG524241 NTC524241 OCY524241 OMU524241 OWQ524241 PGM524241 PQI524241 QAE524241 QKA524241 QTW524241 RDS524241 RNO524241 RXK524241 SHG524241 SRC524241 TAY524241 TKU524241 TUQ524241 UEM524241 UOI524241 UYE524241 VIA524241 VRW524241 WBS524241 WLO524241 WVK524241 C589776 IY589777 SU589777 ACQ589777 AMM589777 AWI589777 BGE589777 BQA589777 BZW589777 CJS589777 CTO589777 DDK589777 DNG589777 DXC589777 EGY589777 EQU589777 FAQ589777 FKM589777 FUI589777 GEE589777 GOA589777 GXW589777 HHS589777 HRO589777 IBK589777 ILG589777 IVC589777 JEY589777 JOU589777 JYQ589777 KIM589777 KSI589777 LCE589777 LMA589777 LVW589777 MFS589777 MPO589777 MZK589777 NJG589777 NTC589777 OCY589777 OMU589777 OWQ589777 PGM589777 PQI589777 QAE589777 QKA589777 QTW589777 RDS589777 RNO589777 RXK589777 SHG589777 SRC589777 TAY589777 TKU589777 TUQ589777 UEM589777 UOI589777 UYE589777 VIA589777 VRW589777 WBS589777 WLO589777 WVK589777 C655312 IY655313 SU655313 ACQ655313 AMM655313 AWI655313 BGE655313 BQA655313 BZW655313 CJS655313 CTO655313 DDK655313 DNG655313 DXC655313 EGY655313 EQU655313 FAQ655313 FKM655313 FUI655313 GEE655313 GOA655313 GXW655313 HHS655313 HRO655313 IBK655313 ILG655313 IVC655313 JEY655313 JOU655313 JYQ655313 KIM655313 KSI655313 LCE655313 LMA655313 LVW655313 MFS655313 MPO655313 MZK655313 NJG655313 NTC655313 OCY655313 OMU655313 OWQ655313 PGM655313 PQI655313 QAE655313 QKA655313 QTW655313 RDS655313 RNO655313 RXK655313 SHG655313 SRC655313 TAY655313 TKU655313 TUQ655313 UEM655313 UOI655313 UYE655313 VIA655313 VRW655313 WBS655313 WLO655313 WVK655313 C720848 IY720849 SU720849 ACQ720849 AMM720849 AWI720849 BGE720849 BQA720849 BZW720849 CJS720849 CTO720849 DDK720849 DNG720849 DXC720849 EGY720849 EQU720849 FAQ720849 FKM720849 FUI720849 GEE720849 GOA720849 GXW720849 HHS720849 HRO720849 IBK720849 ILG720849 IVC720849 JEY720849 JOU720849 JYQ720849 KIM720849 KSI720849 LCE720849 LMA720849 LVW720849 MFS720849 MPO720849 MZK720849 NJG720849 NTC720849 OCY720849 OMU720849 OWQ720849 PGM720849 PQI720849 QAE720849 QKA720849 QTW720849 RDS720849 RNO720849 RXK720849 SHG720849 SRC720849 TAY720849 TKU720849 TUQ720849 UEM720849 UOI720849 UYE720849 VIA720849 VRW720849 WBS720849 WLO720849 WVK720849 C786384 IY786385 SU786385 ACQ786385 AMM786385 AWI786385 BGE786385 BQA786385 BZW786385 CJS786385 CTO786385 DDK786385 DNG786385 DXC786385 EGY786385 EQU786385 FAQ786385 FKM786385 FUI786385 GEE786385 GOA786385 GXW786385 HHS786385 HRO786385 IBK786385 ILG786385 IVC786385 JEY786385 JOU786385 JYQ786385 KIM786385 KSI786385 LCE786385 LMA786385 LVW786385 MFS786385 MPO786385 MZK786385 NJG786385 NTC786385 OCY786385 OMU786385 OWQ786385 PGM786385 PQI786385 QAE786385 QKA786385 QTW786385 RDS786385 RNO786385 RXK786385 SHG786385 SRC786385 TAY786385 TKU786385 TUQ786385 UEM786385 UOI786385 UYE786385 VIA786385 VRW786385 WBS786385 WLO786385 WVK786385 C851920 IY851921 SU851921 ACQ851921 AMM851921 AWI851921 BGE851921 BQA851921 BZW851921 CJS851921 CTO851921 DDK851921 DNG851921 DXC851921 EGY851921 EQU851921 FAQ851921 FKM851921 FUI851921 GEE851921 GOA851921 GXW851921 HHS851921 HRO851921 IBK851921 ILG851921 IVC851921 JEY851921 JOU851921 JYQ851921 KIM851921 KSI851921 LCE851921 LMA851921 LVW851921 MFS851921 MPO851921 MZK851921 NJG851921 NTC851921 OCY851921 OMU851921 OWQ851921 PGM851921 PQI851921 QAE851921 QKA851921 QTW851921 RDS851921 RNO851921 RXK851921 SHG851921 SRC851921 TAY851921 TKU851921 TUQ851921 UEM851921 UOI851921 UYE851921 VIA851921 VRW851921 WBS851921 WLO851921 WVK851921 C917456 IY917457 SU917457 ACQ917457 AMM917457 AWI917457 BGE917457 BQA917457 BZW917457 CJS917457 CTO917457 DDK917457 DNG917457 DXC917457 EGY917457 EQU917457 FAQ917457 FKM917457 FUI917457 GEE917457 GOA917457 GXW917457 HHS917457 HRO917457 IBK917457 ILG917457 IVC917457 JEY917457 JOU917457 JYQ917457 KIM917457 KSI917457 LCE917457 LMA917457 LVW917457 MFS917457 MPO917457 MZK917457 NJG917457 NTC917457 OCY917457 OMU917457 OWQ917457 PGM917457 PQI917457 QAE917457 QKA917457 QTW917457 RDS917457 RNO917457 RXK917457 SHG917457 SRC917457 TAY917457 TKU917457 TUQ917457 UEM917457 UOI917457 UYE917457 VIA917457 VRW917457 WBS917457 WLO917457 WVK917457 C982992 IY982993 SU982993 ACQ982993 AMM982993 AWI982993 BGE982993 BQA982993 BZW982993 CJS982993 CTO982993 DDK982993 DNG982993 DXC982993 EGY982993 EQU982993 FAQ982993 FKM982993 FUI982993 GEE982993 GOA982993 GXW982993 HHS982993 HRO982993 IBK982993 ILG982993 IVC982993 JEY982993 JOU982993 JYQ982993 KIM982993 KSI982993 LCE982993 LMA982993 LVW982993 MFS982993 MPO982993 MZK982993 NJG982993 NTC982993 OCY982993 OMU982993 OWQ982993 PGM982993 PQI982993 QAE982993 QKA982993 QTW982993 RDS982993 RNO982993 RXK982993 SHG982993 SRC982993 TAY982993 TKU982993 TUQ982993 UEM982993 UOI982993 UYE982993 VIA982993 VRW982993 WBS982993 WLO982993 WVK982993 IY65489 IY22:IY24 SU22:SU24 ACQ22:ACQ24 AMM22:AMM24 AWI22:AWI24 BGE22:BGE24 BQA22:BQA24 BZW22:BZW24 CJS22:CJS24 CTO22:CTO24 DDK22:DDK24 DNG22:DNG24 DXC22:DXC24 EGY22:EGY24 EQU22:EQU24 FAQ22:FAQ24 FKM22:FKM24 FUI22:FUI24 GEE22:GEE24 GOA22:GOA24 GXW22:GXW24 HHS22:HHS24 HRO22:HRO24 IBK22:IBK24 ILG22:ILG24 IVC22:IVC24 JEY22:JEY24 JOU22:JOU24 JYQ22:JYQ24 KIM22:KIM24 KSI22:KSI24 LCE22:LCE24 LMA22:LMA24 LVW22:LVW24 MFS22:MFS24 MPO22:MPO24 MZK22:MZK24 NJG22:NJG24 NTC22:NTC24 OCY22:OCY24 OMU22:OMU24 OWQ22:OWQ24 PGM22:PGM24 PQI22:PQI24 QAE22:QAE24 QKA22:QKA24 QTW22:QTW24 RDS22:RDS24 RNO22:RNO24 RXK22:RXK24 SHG22:SHG24 SRC22:SRC24 TAY22:TAY24 TKU22:TKU24 TUQ22:TUQ24 UEM22:UEM24 UOI22:UOI24 UYE22:UYE24 VIA22:VIA24 VRW22:VRW24 WBS22:WBS24 WLO22:WLO24 WVK22:WVK24 C65480:C65482 IY65481:IY65483 SU65481:SU65483 ACQ65481:ACQ65483 AMM65481:AMM65483 AWI65481:AWI65483 BGE65481:BGE65483 BQA65481:BQA65483 BZW65481:BZW65483 CJS65481:CJS65483 CTO65481:CTO65483 DDK65481:DDK65483 DNG65481:DNG65483 DXC65481:DXC65483 EGY65481:EGY65483 EQU65481:EQU65483 FAQ65481:FAQ65483 FKM65481:FKM65483 FUI65481:FUI65483 GEE65481:GEE65483 GOA65481:GOA65483 GXW65481:GXW65483 HHS65481:HHS65483 HRO65481:HRO65483 IBK65481:IBK65483 ILG65481:ILG65483 IVC65481:IVC65483 JEY65481:JEY65483 JOU65481:JOU65483 JYQ65481:JYQ65483 KIM65481:KIM65483 KSI65481:KSI65483 LCE65481:LCE65483 LMA65481:LMA65483 LVW65481:LVW65483 MFS65481:MFS65483 MPO65481:MPO65483 MZK65481:MZK65483 NJG65481:NJG65483 NTC65481:NTC65483 OCY65481:OCY65483 OMU65481:OMU65483 OWQ65481:OWQ65483 PGM65481:PGM65483 PQI65481:PQI65483 QAE65481:QAE65483 QKA65481:QKA65483 QTW65481:QTW65483 RDS65481:RDS65483 RNO65481:RNO65483 RXK65481:RXK65483 SHG65481:SHG65483 SRC65481:SRC65483 TAY65481:TAY65483 TKU65481:TKU65483 TUQ65481:TUQ65483 UEM65481:UEM65483 UOI65481:UOI65483 UYE65481:UYE65483 VIA65481:VIA65483 VRW65481:VRW65483 WBS65481:WBS65483 WLO65481:WLO65483 WVK65481:WVK65483 C131016:C131018 IY131017:IY131019 SU131017:SU131019 ACQ131017:ACQ131019 AMM131017:AMM131019 AWI131017:AWI131019 BGE131017:BGE131019 BQA131017:BQA131019 BZW131017:BZW131019 CJS131017:CJS131019 CTO131017:CTO131019 DDK131017:DDK131019 DNG131017:DNG131019 DXC131017:DXC131019 EGY131017:EGY131019 EQU131017:EQU131019 FAQ131017:FAQ131019 FKM131017:FKM131019 FUI131017:FUI131019 GEE131017:GEE131019 GOA131017:GOA131019 GXW131017:GXW131019 HHS131017:HHS131019 HRO131017:HRO131019 IBK131017:IBK131019 ILG131017:ILG131019 IVC131017:IVC131019 JEY131017:JEY131019 JOU131017:JOU131019 JYQ131017:JYQ131019 KIM131017:KIM131019 KSI131017:KSI131019 LCE131017:LCE131019 LMA131017:LMA131019 LVW131017:LVW131019 MFS131017:MFS131019 MPO131017:MPO131019 MZK131017:MZK131019 NJG131017:NJG131019 NTC131017:NTC131019 OCY131017:OCY131019 OMU131017:OMU131019 OWQ131017:OWQ131019 PGM131017:PGM131019 PQI131017:PQI131019 QAE131017:QAE131019 QKA131017:QKA131019 QTW131017:QTW131019 RDS131017:RDS131019 RNO131017:RNO131019 RXK131017:RXK131019 SHG131017:SHG131019 SRC131017:SRC131019 TAY131017:TAY131019 TKU131017:TKU131019 TUQ131017:TUQ131019 UEM131017:UEM131019 UOI131017:UOI131019 UYE131017:UYE131019 VIA131017:VIA131019 VRW131017:VRW131019 WBS131017:WBS131019 WLO131017:WLO131019 WVK131017:WVK131019 C196552:C196554 IY196553:IY196555 SU196553:SU196555 ACQ196553:ACQ196555 AMM196553:AMM196555 AWI196553:AWI196555 BGE196553:BGE196555 BQA196553:BQA196555 BZW196553:BZW196555 CJS196553:CJS196555 CTO196553:CTO196555 DDK196553:DDK196555 DNG196553:DNG196555 DXC196553:DXC196555 EGY196553:EGY196555 EQU196553:EQU196555 FAQ196553:FAQ196555 FKM196553:FKM196555 FUI196553:FUI196555 GEE196553:GEE196555 GOA196553:GOA196555 GXW196553:GXW196555 HHS196553:HHS196555 HRO196553:HRO196555 IBK196553:IBK196555 ILG196553:ILG196555 IVC196553:IVC196555 JEY196553:JEY196555 JOU196553:JOU196555 JYQ196553:JYQ196555 KIM196553:KIM196555 KSI196553:KSI196555 LCE196553:LCE196555 LMA196553:LMA196555 LVW196553:LVW196555 MFS196553:MFS196555 MPO196553:MPO196555 MZK196553:MZK196555 NJG196553:NJG196555 NTC196553:NTC196555 OCY196553:OCY196555 OMU196553:OMU196555 OWQ196553:OWQ196555 PGM196553:PGM196555 PQI196553:PQI196555 QAE196553:QAE196555 QKA196553:QKA196555 QTW196553:QTW196555 RDS196553:RDS196555 RNO196553:RNO196555 RXK196553:RXK196555 SHG196553:SHG196555 SRC196553:SRC196555 TAY196553:TAY196555 TKU196553:TKU196555 TUQ196553:TUQ196555 UEM196553:UEM196555 UOI196553:UOI196555 UYE196553:UYE196555 VIA196553:VIA196555 VRW196553:VRW196555 WBS196553:WBS196555 WLO196553:WLO196555 WVK196553:WVK196555 C262088:C262090 IY262089:IY262091 SU262089:SU262091 ACQ262089:ACQ262091 AMM262089:AMM262091 AWI262089:AWI262091 BGE262089:BGE262091 BQA262089:BQA262091 BZW262089:BZW262091 CJS262089:CJS262091 CTO262089:CTO262091 DDK262089:DDK262091 DNG262089:DNG262091 DXC262089:DXC262091 EGY262089:EGY262091 EQU262089:EQU262091 FAQ262089:FAQ262091 FKM262089:FKM262091 FUI262089:FUI262091 GEE262089:GEE262091 GOA262089:GOA262091 GXW262089:GXW262091 HHS262089:HHS262091 HRO262089:HRO262091 IBK262089:IBK262091 ILG262089:ILG262091 IVC262089:IVC262091 JEY262089:JEY262091 JOU262089:JOU262091 JYQ262089:JYQ262091 KIM262089:KIM262091 KSI262089:KSI262091 LCE262089:LCE262091 LMA262089:LMA262091 LVW262089:LVW262091 MFS262089:MFS262091 MPO262089:MPO262091 MZK262089:MZK262091 NJG262089:NJG262091 NTC262089:NTC262091 OCY262089:OCY262091 OMU262089:OMU262091 OWQ262089:OWQ262091 PGM262089:PGM262091 PQI262089:PQI262091 QAE262089:QAE262091 QKA262089:QKA262091 QTW262089:QTW262091 RDS262089:RDS262091 RNO262089:RNO262091 RXK262089:RXK262091 SHG262089:SHG262091 SRC262089:SRC262091 TAY262089:TAY262091 TKU262089:TKU262091 TUQ262089:TUQ262091 UEM262089:UEM262091 UOI262089:UOI262091 UYE262089:UYE262091 VIA262089:VIA262091 VRW262089:VRW262091 WBS262089:WBS262091 WLO262089:WLO262091 WVK262089:WVK262091 C327624:C327626 IY327625:IY327627 SU327625:SU327627 ACQ327625:ACQ327627 AMM327625:AMM327627 AWI327625:AWI327627 BGE327625:BGE327627 BQA327625:BQA327627 BZW327625:BZW327627 CJS327625:CJS327627 CTO327625:CTO327627 DDK327625:DDK327627 DNG327625:DNG327627 DXC327625:DXC327627 EGY327625:EGY327627 EQU327625:EQU327627 FAQ327625:FAQ327627 FKM327625:FKM327627 FUI327625:FUI327627 GEE327625:GEE327627 GOA327625:GOA327627 GXW327625:GXW327627 HHS327625:HHS327627 HRO327625:HRO327627 IBK327625:IBK327627 ILG327625:ILG327627 IVC327625:IVC327627 JEY327625:JEY327627 JOU327625:JOU327627 JYQ327625:JYQ327627 KIM327625:KIM327627 KSI327625:KSI327627 LCE327625:LCE327627 LMA327625:LMA327627 LVW327625:LVW327627 MFS327625:MFS327627 MPO327625:MPO327627 MZK327625:MZK327627 NJG327625:NJG327627 NTC327625:NTC327627 OCY327625:OCY327627 OMU327625:OMU327627 OWQ327625:OWQ327627 PGM327625:PGM327627 PQI327625:PQI327627 QAE327625:QAE327627 QKA327625:QKA327627 QTW327625:QTW327627 RDS327625:RDS327627 RNO327625:RNO327627 RXK327625:RXK327627 SHG327625:SHG327627 SRC327625:SRC327627 TAY327625:TAY327627 TKU327625:TKU327627 TUQ327625:TUQ327627 UEM327625:UEM327627 UOI327625:UOI327627 UYE327625:UYE327627 VIA327625:VIA327627 VRW327625:VRW327627 WBS327625:WBS327627 WLO327625:WLO327627 WVK327625:WVK327627 C393160:C393162 IY393161:IY393163 SU393161:SU393163 ACQ393161:ACQ393163 AMM393161:AMM393163 AWI393161:AWI393163 BGE393161:BGE393163 BQA393161:BQA393163 BZW393161:BZW393163 CJS393161:CJS393163 CTO393161:CTO393163 DDK393161:DDK393163 DNG393161:DNG393163 DXC393161:DXC393163 EGY393161:EGY393163 EQU393161:EQU393163 FAQ393161:FAQ393163 FKM393161:FKM393163 FUI393161:FUI393163 GEE393161:GEE393163 GOA393161:GOA393163 GXW393161:GXW393163 HHS393161:HHS393163 HRO393161:HRO393163 IBK393161:IBK393163 ILG393161:ILG393163 IVC393161:IVC393163 JEY393161:JEY393163 JOU393161:JOU393163 JYQ393161:JYQ393163 KIM393161:KIM393163 KSI393161:KSI393163 LCE393161:LCE393163 LMA393161:LMA393163 LVW393161:LVW393163 MFS393161:MFS393163 MPO393161:MPO393163 MZK393161:MZK393163 NJG393161:NJG393163 NTC393161:NTC393163 OCY393161:OCY393163 OMU393161:OMU393163 OWQ393161:OWQ393163 PGM393161:PGM393163 PQI393161:PQI393163 QAE393161:QAE393163 QKA393161:QKA393163 QTW393161:QTW393163 RDS393161:RDS393163 RNO393161:RNO393163 RXK393161:RXK393163 SHG393161:SHG393163 SRC393161:SRC393163 TAY393161:TAY393163 TKU393161:TKU393163 TUQ393161:TUQ393163 UEM393161:UEM393163 UOI393161:UOI393163 UYE393161:UYE393163 VIA393161:VIA393163 VRW393161:VRW393163 WBS393161:WBS393163 WLO393161:WLO393163 WVK393161:WVK393163 C458696:C458698 IY458697:IY458699 SU458697:SU458699 ACQ458697:ACQ458699 AMM458697:AMM458699 AWI458697:AWI458699 BGE458697:BGE458699 BQA458697:BQA458699 BZW458697:BZW458699 CJS458697:CJS458699 CTO458697:CTO458699 DDK458697:DDK458699 DNG458697:DNG458699 DXC458697:DXC458699 EGY458697:EGY458699 EQU458697:EQU458699 FAQ458697:FAQ458699 FKM458697:FKM458699 FUI458697:FUI458699 GEE458697:GEE458699 GOA458697:GOA458699 GXW458697:GXW458699 HHS458697:HHS458699 HRO458697:HRO458699 IBK458697:IBK458699 ILG458697:ILG458699 IVC458697:IVC458699 JEY458697:JEY458699 JOU458697:JOU458699 JYQ458697:JYQ458699 KIM458697:KIM458699 KSI458697:KSI458699 LCE458697:LCE458699 LMA458697:LMA458699 LVW458697:LVW458699 MFS458697:MFS458699 MPO458697:MPO458699 MZK458697:MZK458699 NJG458697:NJG458699 NTC458697:NTC458699 OCY458697:OCY458699 OMU458697:OMU458699 OWQ458697:OWQ458699 PGM458697:PGM458699 PQI458697:PQI458699 QAE458697:QAE458699 QKA458697:QKA458699 QTW458697:QTW458699 RDS458697:RDS458699 RNO458697:RNO458699 RXK458697:RXK458699 SHG458697:SHG458699 SRC458697:SRC458699 TAY458697:TAY458699 TKU458697:TKU458699 TUQ458697:TUQ458699 UEM458697:UEM458699 UOI458697:UOI458699 UYE458697:UYE458699 VIA458697:VIA458699 VRW458697:VRW458699 WBS458697:WBS458699 WLO458697:WLO458699 WVK458697:WVK458699 C524232:C524234 IY524233:IY524235 SU524233:SU524235 ACQ524233:ACQ524235 AMM524233:AMM524235 AWI524233:AWI524235 BGE524233:BGE524235 BQA524233:BQA524235 BZW524233:BZW524235 CJS524233:CJS524235 CTO524233:CTO524235 DDK524233:DDK524235 DNG524233:DNG524235 DXC524233:DXC524235 EGY524233:EGY524235 EQU524233:EQU524235 FAQ524233:FAQ524235 FKM524233:FKM524235 FUI524233:FUI524235 GEE524233:GEE524235 GOA524233:GOA524235 GXW524233:GXW524235 HHS524233:HHS524235 HRO524233:HRO524235 IBK524233:IBK524235 ILG524233:ILG524235 IVC524233:IVC524235 JEY524233:JEY524235 JOU524233:JOU524235 JYQ524233:JYQ524235 KIM524233:KIM524235 KSI524233:KSI524235 LCE524233:LCE524235 LMA524233:LMA524235 LVW524233:LVW524235 MFS524233:MFS524235 MPO524233:MPO524235 MZK524233:MZK524235 NJG524233:NJG524235 NTC524233:NTC524235 OCY524233:OCY524235 OMU524233:OMU524235 OWQ524233:OWQ524235 PGM524233:PGM524235 PQI524233:PQI524235 QAE524233:QAE524235 QKA524233:QKA524235 QTW524233:QTW524235 RDS524233:RDS524235 RNO524233:RNO524235 RXK524233:RXK524235 SHG524233:SHG524235 SRC524233:SRC524235 TAY524233:TAY524235 TKU524233:TKU524235 TUQ524233:TUQ524235 UEM524233:UEM524235 UOI524233:UOI524235 UYE524233:UYE524235 VIA524233:VIA524235 VRW524233:VRW524235 WBS524233:WBS524235 WLO524233:WLO524235 WVK524233:WVK524235 C589768:C589770 IY589769:IY589771 SU589769:SU589771 ACQ589769:ACQ589771 AMM589769:AMM589771 AWI589769:AWI589771 BGE589769:BGE589771 BQA589769:BQA589771 BZW589769:BZW589771 CJS589769:CJS589771 CTO589769:CTO589771 DDK589769:DDK589771 DNG589769:DNG589771 DXC589769:DXC589771 EGY589769:EGY589771 EQU589769:EQU589771 FAQ589769:FAQ589771 FKM589769:FKM589771 FUI589769:FUI589771 GEE589769:GEE589771 GOA589769:GOA589771 GXW589769:GXW589771 HHS589769:HHS589771 HRO589769:HRO589771 IBK589769:IBK589771 ILG589769:ILG589771 IVC589769:IVC589771 JEY589769:JEY589771 JOU589769:JOU589771 JYQ589769:JYQ589771 KIM589769:KIM589771 KSI589769:KSI589771 LCE589769:LCE589771 LMA589769:LMA589771 LVW589769:LVW589771 MFS589769:MFS589771 MPO589769:MPO589771 MZK589769:MZK589771 NJG589769:NJG589771 NTC589769:NTC589771 OCY589769:OCY589771 OMU589769:OMU589771 OWQ589769:OWQ589771 PGM589769:PGM589771 PQI589769:PQI589771 QAE589769:QAE589771 QKA589769:QKA589771 QTW589769:QTW589771 RDS589769:RDS589771 RNO589769:RNO589771 RXK589769:RXK589771 SHG589769:SHG589771 SRC589769:SRC589771 TAY589769:TAY589771 TKU589769:TKU589771 TUQ589769:TUQ589771 UEM589769:UEM589771 UOI589769:UOI589771 UYE589769:UYE589771 VIA589769:VIA589771 VRW589769:VRW589771 WBS589769:WBS589771 WLO589769:WLO589771 WVK589769:WVK589771 C655304:C655306 IY655305:IY655307 SU655305:SU655307 ACQ655305:ACQ655307 AMM655305:AMM655307 AWI655305:AWI655307 BGE655305:BGE655307 BQA655305:BQA655307 BZW655305:BZW655307 CJS655305:CJS655307 CTO655305:CTO655307 DDK655305:DDK655307 DNG655305:DNG655307 DXC655305:DXC655307 EGY655305:EGY655307 EQU655305:EQU655307 FAQ655305:FAQ655307 FKM655305:FKM655307 FUI655305:FUI655307 GEE655305:GEE655307 GOA655305:GOA655307 GXW655305:GXW655307 HHS655305:HHS655307 HRO655305:HRO655307 IBK655305:IBK655307 ILG655305:ILG655307 IVC655305:IVC655307 JEY655305:JEY655307 JOU655305:JOU655307 JYQ655305:JYQ655307 KIM655305:KIM655307 KSI655305:KSI655307 LCE655305:LCE655307 LMA655305:LMA655307 LVW655305:LVW655307 MFS655305:MFS655307 MPO655305:MPO655307 MZK655305:MZK655307 NJG655305:NJG655307 NTC655305:NTC655307 OCY655305:OCY655307 OMU655305:OMU655307 OWQ655305:OWQ655307 PGM655305:PGM655307 PQI655305:PQI655307 QAE655305:QAE655307 QKA655305:QKA655307 QTW655305:QTW655307 RDS655305:RDS655307 RNO655305:RNO655307 RXK655305:RXK655307 SHG655305:SHG655307 SRC655305:SRC655307 TAY655305:TAY655307 TKU655305:TKU655307 TUQ655305:TUQ655307 UEM655305:UEM655307 UOI655305:UOI655307 UYE655305:UYE655307 VIA655305:VIA655307 VRW655305:VRW655307 WBS655305:WBS655307 WLO655305:WLO655307 WVK655305:WVK655307 C720840:C720842 IY720841:IY720843 SU720841:SU720843 ACQ720841:ACQ720843 AMM720841:AMM720843 AWI720841:AWI720843 BGE720841:BGE720843 BQA720841:BQA720843 BZW720841:BZW720843 CJS720841:CJS720843 CTO720841:CTO720843 DDK720841:DDK720843 DNG720841:DNG720843 DXC720841:DXC720843 EGY720841:EGY720843 EQU720841:EQU720843 FAQ720841:FAQ720843 FKM720841:FKM720843 FUI720841:FUI720843 GEE720841:GEE720843 GOA720841:GOA720843 GXW720841:GXW720843 HHS720841:HHS720843 HRO720841:HRO720843 IBK720841:IBK720843 ILG720841:ILG720843 IVC720841:IVC720843 JEY720841:JEY720843 JOU720841:JOU720843 JYQ720841:JYQ720843 KIM720841:KIM720843 KSI720841:KSI720843 LCE720841:LCE720843 LMA720841:LMA720843 LVW720841:LVW720843 MFS720841:MFS720843 MPO720841:MPO720843 MZK720841:MZK720843 NJG720841:NJG720843 NTC720841:NTC720843 OCY720841:OCY720843 OMU720841:OMU720843 OWQ720841:OWQ720843 PGM720841:PGM720843 PQI720841:PQI720843 QAE720841:QAE720843 QKA720841:QKA720843 QTW720841:QTW720843 RDS720841:RDS720843 RNO720841:RNO720843 RXK720841:RXK720843 SHG720841:SHG720843 SRC720841:SRC720843 TAY720841:TAY720843 TKU720841:TKU720843 TUQ720841:TUQ720843 UEM720841:UEM720843 UOI720841:UOI720843 UYE720841:UYE720843 VIA720841:VIA720843 VRW720841:VRW720843 WBS720841:WBS720843 WLO720841:WLO720843 WVK720841:WVK720843 C786376:C786378 IY786377:IY786379 SU786377:SU786379 ACQ786377:ACQ786379 AMM786377:AMM786379 AWI786377:AWI786379 BGE786377:BGE786379 BQA786377:BQA786379 BZW786377:BZW786379 CJS786377:CJS786379 CTO786377:CTO786379 DDK786377:DDK786379 DNG786377:DNG786379 DXC786377:DXC786379 EGY786377:EGY786379 EQU786377:EQU786379 FAQ786377:FAQ786379 FKM786377:FKM786379 FUI786377:FUI786379 GEE786377:GEE786379 GOA786377:GOA786379 GXW786377:GXW786379 HHS786377:HHS786379 HRO786377:HRO786379 IBK786377:IBK786379 ILG786377:ILG786379 IVC786377:IVC786379 JEY786377:JEY786379 JOU786377:JOU786379 JYQ786377:JYQ786379 KIM786377:KIM786379 KSI786377:KSI786379 LCE786377:LCE786379 LMA786377:LMA786379 LVW786377:LVW786379 MFS786377:MFS786379 MPO786377:MPO786379 MZK786377:MZK786379 NJG786377:NJG786379 NTC786377:NTC786379 OCY786377:OCY786379 OMU786377:OMU786379 OWQ786377:OWQ786379 PGM786377:PGM786379 PQI786377:PQI786379 QAE786377:QAE786379 QKA786377:QKA786379 QTW786377:QTW786379 RDS786377:RDS786379 RNO786377:RNO786379 RXK786377:RXK786379 SHG786377:SHG786379 SRC786377:SRC786379 TAY786377:TAY786379 TKU786377:TKU786379 TUQ786377:TUQ786379 UEM786377:UEM786379 UOI786377:UOI786379 UYE786377:UYE786379 VIA786377:VIA786379 VRW786377:VRW786379 WBS786377:WBS786379 WLO786377:WLO786379 WVK786377:WVK786379 C851912:C851914 IY851913:IY851915 SU851913:SU851915 ACQ851913:ACQ851915 AMM851913:AMM851915 AWI851913:AWI851915 BGE851913:BGE851915 BQA851913:BQA851915 BZW851913:BZW851915 CJS851913:CJS851915 CTO851913:CTO851915 DDK851913:DDK851915 DNG851913:DNG851915 DXC851913:DXC851915 EGY851913:EGY851915 EQU851913:EQU851915 FAQ851913:FAQ851915 FKM851913:FKM851915 FUI851913:FUI851915 GEE851913:GEE851915 GOA851913:GOA851915 GXW851913:GXW851915 HHS851913:HHS851915 HRO851913:HRO851915 IBK851913:IBK851915 ILG851913:ILG851915 IVC851913:IVC851915 JEY851913:JEY851915 JOU851913:JOU851915 JYQ851913:JYQ851915 KIM851913:KIM851915 KSI851913:KSI851915 LCE851913:LCE851915 LMA851913:LMA851915 LVW851913:LVW851915 MFS851913:MFS851915 MPO851913:MPO851915 MZK851913:MZK851915 NJG851913:NJG851915 NTC851913:NTC851915 OCY851913:OCY851915 OMU851913:OMU851915 OWQ851913:OWQ851915 PGM851913:PGM851915 PQI851913:PQI851915 QAE851913:QAE851915 QKA851913:QKA851915 QTW851913:QTW851915 RDS851913:RDS851915 RNO851913:RNO851915 RXK851913:RXK851915 SHG851913:SHG851915 SRC851913:SRC851915 TAY851913:TAY851915 TKU851913:TKU851915 TUQ851913:TUQ851915 UEM851913:UEM851915 UOI851913:UOI851915 UYE851913:UYE851915 VIA851913:VIA851915 VRW851913:VRW851915 WBS851913:WBS851915 WLO851913:WLO851915 WVK851913:WVK851915 C917448:C917450 IY917449:IY917451 SU917449:SU917451 ACQ917449:ACQ917451 AMM917449:AMM917451 AWI917449:AWI917451 BGE917449:BGE917451 BQA917449:BQA917451 BZW917449:BZW917451 CJS917449:CJS917451 CTO917449:CTO917451 DDK917449:DDK917451 DNG917449:DNG917451 DXC917449:DXC917451 EGY917449:EGY917451 EQU917449:EQU917451 FAQ917449:FAQ917451 FKM917449:FKM917451 FUI917449:FUI917451 GEE917449:GEE917451 GOA917449:GOA917451 GXW917449:GXW917451 HHS917449:HHS917451 HRO917449:HRO917451 IBK917449:IBK917451 ILG917449:ILG917451 IVC917449:IVC917451 JEY917449:JEY917451 JOU917449:JOU917451 JYQ917449:JYQ917451 KIM917449:KIM917451 KSI917449:KSI917451 LCE917449:LCE917451 LMA917449:LMA917451 LVW917449:LVW917451 MFS917449:MFS917451 MPO917449:MPO917451 MZK917449:MZK917451 NJG917449:NJG917451 NTC917449:NTC917451 OCY917449:OCY917451 OMU917449:OMU917451 OWQ917449:OWQ917451 PGM917449:PGM917451 PQI917449:PQI917451 QAE917449:QAE917451 QKA917449:QKA917451 QTW917449:QTW917451 RDS917449:RDS917451 RNO917449:RNO917451 RXK917449:RXK917451 SHG917449:SHG917451 SRC917449:SRC917451 TAY917449:TAY917451 TKU917449:TKU917451 TUQ917449:TUQ917451 UEM917449:UEM917451 UOI917449:UOI917451 UYE917449:UYE917451 VIA917449:VIA917451 VRW917449:VRW917451 WBS917449:WBS917451 WLO917449:WLO917451 WVK917449:WVK917451 C982984:C982986 IY982985:IY982987 SU982985:SU982987 ACQ982985:ACQ982987 AMM982985:AMM982987 AWI982985:AWI982987 BGE982985:BGE982987 BQA982985:BQA982987 BZW982985:BZW982987 CJS982985:CJS982987 CTO982985:CTO982987 DDK982985:DDK982987 DNG982985:DNG982987 DXC982985:DXC982987 EGY982985:EGY982987 EQU982985:EQU982987 FAQ982985:FAQ982987 FKM982985:FKM982987 FUI982985:FUI982987 GEE982985:GEE982987 GOA982985:GOA982987 GXW982985:GXW982987 HHS982985:HHS982987 HRO982985:HRO982987 IBK982985:IBK982987 ILG982985:ILG982987 IVC982985:IVC982987 JEY982985:JEY982987 JOU982985:JOU982987 JYQ982985:JYQ982987 KIM982985:KIM982987 KSI982985:KSI982987 LCE982985:LCE982987 LMA982985:LMA982987 LVW982985:LVW982987 MFS982985:MFS982987 MPO982985:MPO982987 MZK982985:MZK982987 NJG982985:NJG982987 NTC982985:NTC982987 OCY982985:OCY982987 OMU982985:OMU982987 OWQ982985:OWQ982987 PGM982985:PGM982987 PQI982985:PQI982987 QAE982985:QAE982987 QKA982985:QKA982987 QTW982985:QTW982987 RDS982985:RDS982987 RNO982985:RNO982987 RXK982985:RXK982987 SHG982985:SHG982987 SRC982985:SRC982987 TAY982985:TAY982987 TKU982985:TKU982987 TUQ982985:TUQ982987 UEM982985:UEM982987 UOI982985:UOI982987 UYE982985:UYE982987 VIA982985:VIA982987 VRW982985:VRW982987 WBS982985:WBS982987 WLO982985:WLO982987 WVK982985:WVK982987 SU65489 IY9:IY12 SU9:SU12 ACQ9:ACQ12 AMM9:AMM12 AWI9:AWI12 BGE9:BGE12 BQA9:BQA12 BZW9:BZW12 CJS9:CJS12 CTO9:CTO12 DDK9:DDK12 DNG9:DNG12 DXC9:DXC12 EGY9:EGY12 EQU9:EQU12 FAQ9:FAQ12 FKM9:FKM12 FUI9:FUI12 GEE9:GEE12 GOA9:GOA12 GXW9:GXW12 HHS9:HHS12 HRO9:HRO12 IBK9:IBK12 ILG9:ILG12 IVC9:IVC12 JEY9:JEY12 JOU9:JOU12 JYQ9:JYQ12 KIM9:KIM12 KSI9:KSI12 LCE9:LCE12 LMA9:LMA12 LVW9:LVW12 MFS9:MFS12 MPO9:MPO12 MZK9:MZK12 NJG9:NJG12 NTC9:NTC12 OCY9:OCY12 OMU9:OMU12 OWQ9:OWQ12 PGM9:PGM12 PQI9:PQI12 QAE9:QAE12 QKA9:QKA12 QTW9:QTW12 RDS9:RDS12 RNO9:RNO12 RXK9:RXK12 SHG9:SHG12 SRC9:SRC12 TAY9:TAY12 TKU9:TKU12 TUQ9:TUQ12 UEM9:UEM12 UOI9:UOI12 UYE9:UYE12 VIA9:VIA12 VRW9:VRW12 WBS9:WBS12 WLO9:WLO12 WVK9:WVK12 C65474:C65475 IY65475:IY65476 SU65475:SU65476 ACQ65475:ACQ65476 AMM65475:AMM65476 AWI65475:AWI65476 BGE65475:BGE65476 BQA65475:BQA65476 BZW65475:BZW65476 CJS65475:CJS65476 CTO65475:CTO65476 DDK65475:DDK65476 DNG65475:DNG65476 DXC65475:DXC65476 EGY65475:EGY65476 EQU65475:EQU65476 FAQ65475:FAQ65476 FKM65475:FKM65476 FUI65475:FUI65476 GEE65475:GEE65476 GOA65475:GOA65476 GXW65475:GXW65476 HHS65475:HHS65476 HRO65475:HRO65476 IBK65475:IBK65476 ILG65475:ILG65476 IVC65475:IVC65476 JEY65475:JEY65476 JOU65475:JOU65476 JYQ65475:JYQ65476 KIM65475:KIM65476 KSI65475:KSI65476 LCE65475:LCE65476 LMA65475:LMA65476 LVW65475:LVW65476 MFS65475:MFS65476 MPO65475:MPO65476 MZK65475:MZK65476 NJG65475:NJG65476 NTC65475:NTC65476 OCY65475:OCY65476 OMU65475:OMU65476 OWQ65475:OWQ65476 PGM65475:PGM65476 PQI65475:PQI65476 QAE65475:QAE65476 QKA65475:QKA65476 QTW65475:QTW65476 RDS65475:RDS65476 RNO65475:RNO65476 RXK65475:RXK65476 SHG65475:SHG65476 SRC65475:SRC65476 TAY65475:TAY65476 TKU65475:TKU65476 TUQ65475:TUQ65476 UEM65475:UEM65476 UOI65475:UOI65476 UYE65475:UYE65476 VIA65475:VIA65476 VRW65475:VRW65476 WBS65475:WBS65476 WLO65475:WLO65476 WVK65475:WVK65476 C131010:C131011 IY131011:IY131012 SU131011:SU131012 ACQ131011:ACQ131012 AMM131011:AMM131012 AWI131011:AWI131012 BGE131011:BGE131012 BQA131011:BQA131012 BZW131011:BZW131012 CJS131011:CJS131012 CTO131011:CTO131012 DDK131011:DDK131012 DNG131011:DNG131012 DXC131011:DXC131012 EGY131011:EGY131012 EQU131011:EQU131012 FAQ131011:FAQ131012 FKM131011:FKM131012 FUI131011:FUI131012 GEE131011:GEE131012 GOA131011:GOA131012 GXW131011:GXW131012 HHS131011:HHS131012 HRO131011:HRO131012 IBK131011:IBK131012 ILG131011:ILG131012 IVC131011:IVC131012 JEY131011:JEY131012 JOU131011:JOU131012 JYQ131011:JYQ131012 KIM131011:KIM131012 KSI131011:KSI131012 LCE131011:LCE131012 LMA131011:LMA131012 LVW131011:LVW131012 MFS131011:MFS131012 MPO131011:MPO131012 MZK131011:MZK131012 NJG131011:NJG131012 NTC131011:NTC131012 OCY131011:OCY131012 OMU131011:OMU131012 OWQ131011:OWQ131012 PGM131011:PGM131012 PQI131011:PQI131012 QAE131011:QAE131012 QKA131011:QKA131012 QTW131011:QTW131012 RDS131011:RDS131012 RNO131011:RNO131012 RXK131011:RXK131012 SHG131011:SHG131012 SRC131011:SRC131012 TAY131011:TAY131012 TKU131011:TKU131012 TUQ131011:TUQ131012 UEM131011:UEM131012 UOI131011:UOI131012 UYE131011:UYE131012 VIA131011:VIA131012 VRW131011:VRW131012 WBS131011:WBS131012 WLO131011:WLO131012 WVK131011:WVK131012 C196546:C196547 IY196547:IY196548 SU196547:SU196548 ACQ196547:ACQ196548 AMM196547:AMM196548 AWI196547:AWI196548 BGE196547:BGE196548 BQA196547:BQA196548 BZW196547:BZW196548 CJS196547:CJS196548 CTO196547:CTO196548 DDK196547:DDK196548 DNG196547:DNG196548 DXC196547:DXC196548 EGY196547:EGY196548 EQU196547:EQU196548 FAQ196547:FAQ196548 FKM196547:FKM196548 FUI196547:FUI196548 GEE196547:GEE196548 GOA196547:GOA196548 GXW196547:GXW196548 HHS196547:HHS196548 HRO196547:HRO196548 IBK196547:IBK196548 ILG196547:ILG196548 IVC196547:IVC196548 JEY196547:JEY196548 JOU196547:JOU196548 JYQ196547:JYQ196548 KIM196547:KIM196548 KSI196547:KSI196548 LCE196547:LCE196548 LMA196547:LMA196548 LVW196547:LVW196548 MFS196547:MFS196548 MPO196547:MPO196548 MZK196547:MZK196548 NJG196547:NJG196548 NTC196547:NTC196548 OCY196547:OCY196548 OMU196547:OMU196548 OWQ196547:OWQ196548 PGM196547:PGM196548 PQI196547:PQI196548 QAE196547:QAE196548 QKA196547:QKA196548 QTW196547:QTW196548 RDS196547:RDS196548 RNO196547:RNO196548 RXK196547:RXK196548 SHG196547:SHG196548 SRC196547:SRC196548 TAY196547:TAY196548 TKU196547:TKU196548 TUQ196547:TUQ196548 UEM196547:UEM196548 UOI196547:UOI196548 UYE196547:UYE196548 VIA196547:VIA196548 VRW196547:VRW196548 WBS196547:WBS196548 WLO196547:WLO196548 WVK196547:WVK196548 C262082:C262083 IY262083:IY262084 SU262083:SU262084 ACQ262083:ACQ262084 AMM262083:AMM262084 AWI262083:AWI262084 BGE262083:BGE262084 BQA262083:BQA262084 BZW262083:BZW262084 CJS262083:CJS262084 CTO262083:CTO262084 DDK262083:DDK262084 DNG262083:DNG262084 DXC262083:DXC262084 EGY262083:EGY262084 EQU262083:EQU262084 FAQ262083:FAQ262084 FKM262083:FKM262084 FUI262083:FUI262084 GEE262083:GEE262084 GOA262083:GOA262084 GXW262083:GXW262084 HHS262083:HHS262084 HRO262083:HRO262084 IBK262083:IBK262084 ILG262083:ILG262084 IVC262083:IVC262084 JEY262083:JEY262084 JOU262083:JOU262084 JYQ262083:JYQ262084 KIM262083:KIM262084 KSI262083:KSI262084 LCE262083:LCE262084 LMA262083:LMA262084 LVW262083:LVW262084 MFS262083:MFS262084 MPO262083:MPO262084 MZK262083:MZK262084 NJG262083:NJG262084 NTC262083:NTC262084 OCY262083:OCY262084 OMU262083:OMU262084 OWQ262083:OWQ262084 PGM262083:PGM262084 PQI262083:PQI262084 QAE262083:QAE262084 QKA262083:QKA262084 QTW262083:QTW262084 RDS262083:RDS262084 RNO262083:RNO262084 RXK262083:RXK262084 SHG262083:SHG262084 SRC262083:SRC262084 TAY262083:TAY262084 TKU262083:TKU262084 TUQ262083:TUQ262084 UEM262083:UEM262084 UOI262083:UOI262084 UYE262083:UYE262084 VIA262083:VIA262084 VRW262083:VRW262084 WBS262083:WBS262084 WLO262083:WLO262084 WVK262083:WVK262084 C327618:C327619 IY327619:IY327620 SU327619:SU327620 ACQ327619:ACQ327620 AMM327619:AMM327620 AWI327619:AWI327620 BGE327619:BGE327620 BQA327619:BQA327620 BZW327619:BZW327620 CJS327619:CJS327620 CTO327619:CTO327620 DDK327619:DDK327620 DNG327619:DNG327620 DXC327619:DXC327620 EGY327619:EGY327620 EQU327619:EQU327620 FAQ327619:FAQ327620 FKM327619:FKM327620 FUI327619:FUI327620 GEE327619:GEE327620 GOA327619:GOA327620 GXW327619:GXW327620 HHS327619:HHS327620 HRO327619:HRO327620 IBK327619:IBK327620 ILG327619:ILG327620 IVC327619:IVC327620 JEY327619:JEY327620 JOU327619:JOU327620 JYQ327619:JYQ327620 KIM327619:KIM327620 KSI327619:KSI327620 LCE327619:LCE327620 LMA327619:LMA327620 LVW327619:LVW327620 MFS327619:MFS327620 MPO327619:MPO327620 MZK327619:MZK327620 NJG327619:NJG327620 NTC327619:NTC327620 OCY327619:OCY327620 OMU327619:OMU327620 OWQ327619:OWQ327620 PGM327619:PGM327620 PQI327619:PQI327620 QAE327619:QAE327620 QKA327619:QKA327620 QTW327619:QTW327620 RDS327619:RDS327620 RNO327619:RNO327620 RXK327619:RXK327620 SHG327619:SHG327620 SRC327619:SRC327620 TAY327619:TAY327620 TKU327619:TKU327620 TUQ327619:TUQ327620 UEM327619:UEM327620 UOI327619:UOI327620 UYE327619:UYE327620 VIA327619:VIA327620 VRW327619:VRW327620 WBS327619:WBS327620 WLO327619:WLO327620 WVK327619:WVK327620 C393154:C393155 IY393155:IY393156 SU393155:SU393156 ACQ393155:ACQ393156 AMM393155:AMM393156 AWI393155:AWI393156 BGE393155:BGE393156 BQA393155:BQA393156 BZW393155:BZW393156 CJS393155:CJS393156 CTO393155:CTO393156 DDK393155:DDK393156 DNG393155:DNG393156 DXC393155:DXC393156 EGY393155:EGY393156 EQU393155:EQU393156 FAQ393155:FAQ393156 FKM393155:FKM393156 FUI393155:FUI393156 GEE393155:GEE393156 GOA393155:GOA393156 GXW393155:GXW393156 HHS393155:HHS393156 HRO393155:HRO393156 IBK393155:IBK393156 ILG393155:ILG393156 IVC393155:IVC393156 JEY393155:JEY393156 JOU393155:JOU393156 JYQ393155:JYQ393156 KIM393155:KIM393156 KSI393155:KSI393156 LCE393155:LCE393156 LMA393155:LMA393156 LVW393155:LVW393156 MFS393155:MFS393156 MPO393155:MPO393156 MZK393155:MZK393156 NJG393155:NJG393156 NTC393155:NTC393156 OCY393155:OCY393156 OMU393155:OMU393156 OWQ393155:OWQ393156 PGM393155:PGM393156 PQI393155:PQI393156 QAE393155:QAE393156 QKA393155:QKA393156 QTW393155:QTW393156 RDS393155:RDS393156 RNO393155:RNO393156 RXK393155:RXK393156 SHG393155:SHG393156 SRC393155:SRC393156 TAY393155:TAY393156 TKU393155:TKU393156 TUQ393155:TUQ393156 UEM393155:UEM393156 UOI393155:UOI393156 UYE393155:UYE393156 VIA393155:VIA393156 VRW393155:VRW393156 WBS393155:WBS393156 WLO393155:WLO393156 WVK393155:WVK393156 C458690:C458691 IY458691:IY458692 SU458691:SU458692 ACQ458691:ACQ458692 AMM458691:AMM458692 AWI458691:AWI458692 BGE458691:BGE458692 BQA458691:BQA458692 BZW458691:BZW458692 CJS458691:CJS458692 CTO458691:CTO458692 DDK458691:DDK458692 DNG458691:DNG458692 DXC458691:DXC458692 EGY458691:EGY458692 EQU458691:EQU458692 FAQ458691:FAQ458692 FKM458691:FKM458692 FUI458691:FUI458692 GEE458691:GEE458692 GOA458691:GOA458692 GXW458691:GXW458692 HHS458691:HHS458692 HRO458691:HRO458692 IBK458691:IBK458692 ILG458691:ILG458692 IVC458691:IVC458692 JEY458691:JEY458692 JOU458691:JOU458692 JYQ458691:JYQ458692 KIM458691:KIM458692 KSI458691:KSI458692 LCE458691:LCE458692 LMA458691:LMA458692 LVW458691:LVW458692 MFS458691:MFS458692 MPO458691:MPO458692 MZK458691:MZK458692 NJG458691:NJG458692 NTC458691:NTC458692 OCY458691:OCY458692 OMU458691:OMU458692 OWQ458691:OWQ458692 PGM458691:PGM458692 PQI458691:PQI458692 QAE458691:QAE458692 QKA458691:QKA458692 QTW458691:QTW458692 RDS458691:RDS458692 RNO458691:RNO458692 RXK458691:RXK458692 SHG458691:SHG458692 SRC458691:SRC458692 TAY458691:TAY458692 TKU458691:TKU458692 TUQ458691:TUQ458692 UEM458691:UEM458692 UOI458691:UOI458692 UYE458691:UYE458692 VIA458691:VIA458692 VRW458691:VRW458692 WBS458691:WBS458692 WLO458691:WLO458692 WVK458691:WVK458692 C524226:C524227 IY524227:IY524228 SU524227:SU524228 ACQ524227:ACQ524228 AMM524227:AMM524228 AWI524227:AWI524228 BGE524227:BGE524228 BQA524227:BQA524228 BZW524227:BZW524228 CJS524227:CJS524228 CTO524227:CTO524228 DDK524227:DDK524228 DNG524227:DNG524228 DXC524227:DXC524228 EGY524227:EGY524228 EQU524227:EQU524228 FAQ524227:FAQ524228 FKM524227:FKM524228 FUI524227:FUI524228 GEE524227:GEE524228 GOA524227:GOA524228 GXW524227:GXW524228 HHS524227:HHS524228 HRO524227:HRO524228 IBK524227:IBK524228 ILG524227:ILG524228 IVC524227:IVC524228 JEY524227:JEY524228 JOU524227:JOU524228 JYQ524227:JYQ524228 KIM524227:KIM524228 KSI524227:KSI524228 LCE524227:LCE524228 LMA524227:LMA524228 LVW524227:LVW524228 MFS524227:MFS524228 MPO524227:MPO524228 MZK524227:MZK524228 NJG524227:NJG524228 NTC524227:NTC524228 OCY524227:OCY524228 OMU524227:OMU524228 OWQ524227:OWQ524228 PGM524227:PGM524228 PQI524227:PQI524228 QAE524227:QAE524228 QKA524227:QKA524228 QTW524227:QTW524228 RDS524227:RDS524228 RNO524227:RNO524228 RXK524227:RXK524228 SHG524227:SHG524228 SRC524227:SRC524228 TAY524227:TAY524228 TKU524227:TKU524228 TUQ524227:TUQ524228 UEM524227:UEM524228 UOI524227:UOI524228 UYE524227:UYE524228 VIA524227:VIA524228 VRW524227:VRW524228 WBS524227:WBS524228 WLO524227:WLO524228 WVK524227:WVK524228 C589762:C589763 IY589763:IY589764 SU589763:SU589764 ACQ589763:ACQ589764 AMM589763:AMM589764 AWI589763:AWI589764 BGE589763:BGE589764 BQA589763:BQA589764 BZW589763:BZW589764 CJS589763:CJS589764 CTO589763:CTO589764 DDK589763:DDK589764 DNG589763:DNG589764 DXC589763:DXC589764 EGY589763:EGY589764 EQU589763:EQU589764 FAQ589763:FAQ589764 FKM589763:FKM589764 FUI589763:FUI589764 GEE589763:GEE589764 GOA589763:GOA589764 GXW589763:GXW589764 HHS589763:HHS589764 HRO589763:HRO589764 IBK589763:IBK589764 ILG589763:ILG589764 IVC589763:IVC589764 JEY589763:JEY589764 JOU589763:JOU589764 JYQ589763:JYQ589764 KIM589763:KIM589764 KSI589763:KSI589764 LCE589763:LCE589764 LMA589763:LMA589764 LVW589763:LVW589764 MFS589763:MFS589764 MPO589763:MPO589764 MZK589763:MZK589764 NJG589763:NJG589764 NTC589763:NTC589764 OCY589763:OCY589764 OMU589763:OMU589764 OWQ589763:OWQ589764 PGM589763:PGM589764 PQI589763:PQI589764 QAE589763:QAE589764 QKA589763:QKA589764 QTW589763:QTW589764 RDS589763:RDS589764 RNO589763:RNO589764 RXK589763:RXK589764 SHG589763:SHG589764 SRC589763:SRC589764 TAY589763:TAY589764 TKU589763:TKU589764 TUQ589763:TUQ589764 UEM589763:UEM589764 UOI589763:UOI589764 UYE589763:UYE589764 VIA589763:VIA589764 VRW589763:VRW589764 WBS589763:WBS589764 WLO589763:WLO589764 WVK589763:WVK589764 C655298:C655299 IY655299:IY655300 SU655299:SU655300 ACQ655299:ACQ655300 AMM655299:AMM655300 AWI655299:AWI655300 BGE655299:BGE655300 BQA655299:BQA655300 BZW655299:BZW655300 CJS655299:CJS655300 CTO655299:CTO655300 DDK655299:DDK655300 DNG655299:DNG655300 DXC655299:DXC655300 EGY655299:EGY655300 EQU655299:EQU655300 FAQ655299:FAQ655300 FKM655299:FKM655300 FUI655299:FUI655300 GEE655299:GEE655300 GOA655299:GOA655300 GXW655299:GXW655300 HHS655299:HHS655300 HRO655299:HRO655300 IBK655299:IBK655300 ILG655299:ILG655300 IVC655299:IVC655300 JEY655299:JEY655300 JOU655299:JOU655300 JYQ655299:JYQ655300 KIM655299:KIM655300 KSI655299:KSI655300 LCE655299:LCE655300 LMA655299:LMA655300 LVW655299:LVW655300 MFS655299:MFS655300 MPO655299:MPO655300 MZK655299:MZK655300 NJG655299:NJG655300 NTC655299:NTC655300 OCY655299:OCY655300 OMU655299:OMU655300 OWQ655299:OWQ655300 PGM655299:PGM655300 PQI655299:PQI655300 QAE655299:QAE655300 QKA655299:QKA655300 QTW655299:QTW655300 RDS655299:RDS655300 RNO655299:RNO655300 RXK655299:RXK655300 SHG655299:SHG655300 SRC655299:SRC655300 TAY655299:TAY655300 TKU655299:TKU655300 TUQ655299:TUQ655300 UEM655299:UEM655300 UOI655299:UOI655300 UYE655299:UYE655300 VIA655299:VIA655300 VRW655299:VRW655300 WBS655299:WBS655300 WLO655299:WLO655300 WVK655299:WVK655300 C720834:C720835 IY720835:IY720836 SU720835:SU720836 ACQ720835:ACQ720836 AMM720835:AMM720836 AWI720835:AWI720836 BGE720835:BGE720836 BQA720835:BQA720836 BZW720835:BZW720836 CJS720835:CJS720836 CTO720835:CTO720836 DDK720835:DDK720836 DNG720835:DNG720836 DXC720835:DXC720836 EGY720835:EGY720836 EQU720835:EQU720836 FAQ720835:FAQ720836 FKM720835:FKM720836 FUI720835:FUI720836 GEE720835:GEE720836 GOA720835:GOA720836 GXW720835:GXW720836 HHS720835:HHS720836 HRO720835:HRO720836 IBK720835:IBK720836 ILG720835:ILG720836 IVC720835:IVC720836 JEY720835:JEY720836 JOU720835:JOU720836 JYQ720835:JYQ720836 KIM720835:KIM720836 KSI720835:KSI720836 LCE720835:LCE720836 LMA720835:LMA720836 LVW720835:LVW720836 MFS720835:MFS720836 MPO720835:MPO720836 MZK720835:MZK720836 NJG720835:NJG720836 NTC720835:NTC720836 OCY720835:OCY720836 OMU720835:OMU720836 OWQ720835:OWQ720836 PGM720835:PGM720836 PQI720835:PQI720836 QAE720835:QAE720836 QKA720835:QKA720836 QTW720835:QTW720836 RDS720835:RDS720836 RNO720835:RNO720836 RXK720835:RXK720836 SHG720835:SHG720836 SRC720835:SRC720836 TAY720835:TAY720836 TKU720835:TKU720836 TUQ720835:TUQ720836 UEM720835:UEM720836 UOI720835:UOI720836 UYE720835:UYE720836 VIA720835:VIA720836 VRW720835:VRW720836 WBS720835:WBS720836 WLO720835:WLO720836 WVK720835:WVK720836 C786370:C786371 IY786371:IY786372 SU786371:SU786372 ACQ786371:ACQ786372 AMM786371:AMM786372 AWI786371:AWI786372 BGE786371:BGE786372 BQA786371:BQA786372 BZW786371:BZW786372 CJS786371:CJS786372 CTO786371:CTO786372 DDK786371:DDK786372 DNG786371:DNG786372 DXC786371:DXC786372 EGY786371:EGY786372 EQU786371:EQU786372 FAQ786371:FAQ786372 FKM786371:FKM786372 FUI786371:FUI786372 GEE786371:GEE786372 GOA786371:GOA786372 GXW786371:GXW786372 HHS786371:HHS786372 HRO786371:HRO786372 IBK786371:IBK786372 ILG786371:ILG786372 IVC786371:IVC786372 JEY786371:JEY786372 JOU786371:JOU786372 JYQ786371:JYQ786372 KIM786371:KIM786372 KSI786371:KSI786372 LCE786371:LCE786372 LMA786371:LMA786372 LVW786371:LVW786372 MFS786371:MFS786372 MPO786371:MPO786372 MZK786371:MZK786372 NJG786371:NJG786372 NTC786371:NTC786372 OCY786371:OCY786372 OMU786371:OMU786372 OWQ786371:OWQ786372 PGM786371:PGM786372 PQI786371:PQI786372 QAE786371:QAE786372 QKA786371:QKA786372 QTW786371:QTW786372 RDS786371:RDS786372 RNO786371:RNO786372 RXK786371:RXK786372 SHG786371:SHG786372 SRC786371:SRC786372 TAY786371:TAY786372 TKU786371:TKU786372 TUQ786371:TUQ786372 UEM786371:UEM786372 UOI786371:UOI786372 UYE786371:UYE786372 VIA786371:VIA786372 VRW786371:VRW786372 WBS786371:WBS786372 WLO786371:WLO786372 WVK786371:WVK786372 C851906:C851907 IY851907:IY851908 SU851907:SU851908 ACQ851907:ACQ851908 AMM851907:AMM851908 AWI851907:AWI851908 BGE851907:BGE851908 BQA851907:BQA851908 BZW851907:BZW851908 CJS851907:CJS851908 CTO851907:CTO851908 DDK851907:DDK851908 DNG851907:DNG851908 DXC851907:DXC851908 EGY851907:EGY851908 EQU851907:EQU851908 FAQ851907:FAQ851908 FKM851907:FKM851908 FUI851907:FUI851908 GEE851907:GEE851908 GOA851907:GOA851908 GXW851907:GXW851908 HHS851907:HHS851908 HRO851907:HRO851908 IBK851907:IBK851908 ILG851907:ILG851908 IVC851907:IVC851908 JEY851907:JEY851908 JOU851907:JOU851908 JYQ851907:JYQ851908 KIM851907:KIM851908 KSI851907:KSI851908 LCE851907:LCE851908 LMA851907:LMA851908 LVW851907:LVW851908 MFS851907:MFS851908 MPO851907:MPO851908 MZK851907:MZK851908 NJG851907:NJG851908 NTC851907:NTC851908 OCY851907:OCY851908 OMU851907:OMU851908 OWQ851907:OWQ851908 PGM851907:PGM851908 PQI851907:PQI851908 QAE851907:QAE851908 QKA851907:QKA851908 QTW851907:QTW851908 RDS851907:RDS851908 RNO851907:RNO851908 RXK851907:RXK851908 SHG851907:SHG851908 SRC851907:SRC851908 TAY851907:TAY851908 TKU851907:TKU851908 TUQ851907:TUQ851908 UEM851907:UEM851908 UOI851907:UOI851908 UYE851907:UYE851908 VIA851907:VIA851908 VRW851907:VRW851908 WBS851907:WBS851908 WLO851907:WLO851908 WVK851907:WVK851908 C917442:C917443 IY917443:IY917444 SU917443:SU917444 ACQ917443:ACQ917444 AMM917443:AMM917444 AWI917443:AWI917444 BGE917443:BGE917444 BQA917443:BQA917444 BZW917443:BZW917444 CJS917443:CJS917444 CTO917443:CTO917444 DDK917443:DDK917444 DNG917443:DNG917444 DXC917443:DXC917444 EGY917443:EGY917444 EQU917443:EQU917444 FAQ917443:FAQ917444 FKM917443:FKM917444 FUI917443:FUI917444 GEE917443:GEE917444 GOA917443:GOA917444 GXW917443:GXW917444 HHS917443:HHS917444 HRO917443:HRO917444 IBK917443:IBK917444 ILG917443:ILG917444 IVC917443:IVC917444 JEY917443:JEY917444 JOU917443:JOU917444 JYQ917443:JYQ917444 KIM917443:KIM917444 KSI917443:KSI917444 LCE917443:LCE917444 LMA917443:LMA917444 LVW917443:LVW917444 MFS917443:MFS917444 MPO917443:MPO917444 MZK917443:MZK917444 NJG917443:NJG917444 NTC917443:NTC917444 OCY917443:OCY917444 OMU917443:OMU917444 OWQ917443:OWQ917444 PGM917443:PGM917444 PQI917443:PQI917444 QAE917443:QAE917444 QKA917443:QKA917444 QTW917443:QTW917444 RDS917443:RDS917444 RNO917443:RNO917444 RXK917443:RXK917444 SHG917443:SHG917444 SRC917443:SRC917444 TAY917443:TAY917444 TKU917443:TKU917444 TUQ917443:TUQ917444 UEM917443:UEM917444 UOI917443:UOI917444 UYE917443:UYE917444 VIA917443:VIA917444 VRW917443:VRW917444 WBS917443:WBS917444 WLO917443:WLO917444 WVK917443:WVK917444 C982978:C982979 IY982979:IY982980 SU982979:SU982980 ACQ982979:ACQ982980 AMM982979:AMM982980 AWI982979:AWI982980 BGE982979:BGE982980 BQA982979:BQA982980 BZW982979:BZW982980 CJS982979:CJS982980 CTO982979:CTO982980 DDK982979:DDK982980 DNG982979:DNG982980 DXC982979:DXC982980 EGY982979:EGY982980 EQU982979:EQU982980 FAQ982979:FAQ982980 FKM982979:FKM982980 FUI982979:FUI982980 GEE982979:GEE982980 GOA982979:GOA982980 GXW982979:GXW982980 HHS982979:HHS982980 HRO982979:HRO982980 IBK982979:IBK982980 ILG982979:ILG982980 IVC982979:IVC982980 JEY982979:JEY982980 JOU982979:JOU982980 JYQ982979:JYQ982980 KIM982979:KIM982980 KSI982979:KSI982980 LCE982979:LCE982980 LMA982979:LMA982980 LVW982979:LVW982980 MFS982979:MFS982980 MPO982979:MPO982980 MZK982979:MZK982980 NJG982979:NJG982980 NTC982979:NTC982980 OCY982979:OCY982980 OMU982979:OMU982980 OWQ982979:OWQ982980 PGM982979:PGM982980 PQI982979:PQI982980 QAE982979:QAE982980 QKA982979:QKA982980 QTW982979:QTW982980 RDS982979:RDS982980 RNO982979:RNO982980 RXK982979:RXK982980 SHG982979:SHG982980 SRC982979:SRC982980 TAY982979:TAY982980 TKU982979:TKU982980 TUQ982979:TUQ982980 UEM982979:UEM982980 UOI982979:UOI982980 UYE982979:UYE982980 VIA982979:VIA982980 VRW982979:VRW982980 WBS982979:WBS982980 WLO982979:WLO982980 WVK982979:WVK982980">
      <formula1>$C$27:$C$334</formula1>
    </dataValidation>
    <dataValidation type="list" errorStyle="warning" allowBlank="1" showInputMessage="1" showErrorMessage="1" errorTitle="Factor" error="This factor is not included in the drop-down list. Is this the factor you want to use?" sqref="F65520:F65521 WLR982988:WLR982989 SX65521:SX65522 ACT65521:ACT65522 AMP65521:AMP65522 AWL65521:AWL65522 BGH65521:BGH65522 BQD65521:BQD65522 BZZ65521:BZZ65522 CJV65521:CJV65522 CTR65521:CTR65522 DDN65521:DDN65522 DNJ65521:DNJ65522 DXF65521:DXF65522 EHB65521:EHB65522 EQX65521:EQX65522 FAT65521:FAT65522 FKP65521:FKP65522 FUL65521:FUL65522 GEH65521:GEH65522 GOD65521:GOD65522 GXZ65521:GXZ65522 HHV65521:HHV65522 HRR65521:HRR65522 IBN65521:IBN65522 ILJ65521:ILJ65522 IVF65521:IVF65522 JFB65521:JFB65522 JOX65521:JOX65522 JYT65521:JYT65522 KIP65521:KIP65522 KSL65521:KSL65522 LCH65521:LCH65522 LMD65521:LMD65522 LVZ65521:LVZ65522 MFV65521:MFV65522 MPR65521:MPR65522 MZN65521:MZN65522 NJJ65521:NJJ65522 NTF65521:NTF65522 ODB65521:ODB65522 OMX65521:OMX65522 OWT65521:OWT65522 PGP65521:PGP65522 PQL65521:PQL65522 QAH65521:QAH65522 QKD65521:QKD65522 QTZ65521:QTZ65522 RDV65521:RDV65522 RNR65521:RNR65522 RXN65521:RXN65522 SHJ65521:SHJ65522 SRF65521:SRF65522 TBB65521:TBB65522 TKX65521:TKX65522 TUT65521:TUT65522 UEP65521:UEP65522 UOL65521:UOL65522 UYH65521:UYH65522 VID65521:VID65522 VRZ65521:VRZ65522 WBV65521:WBV65522 WLR65521:WLR65522 WVN65521:WVN65522 F131056:F131057 JB131057:JB131058 SX131057:SX131058 ACT131057:ACT131058 AMP131057:AMP131058 AWL131057:AWL131058 BGH131057:BGH131058 BQD131057:BQD131058 BZZ131057:BZZ131058 CJV131057:CJV131058 CTR131057:CTR131058 DDN131057:DDN131058 DNJ131057:DNJ131058 DXF131057:DXF131058 EHB131057:EHB131058 EQX131057:EQX131058 FAT131057:FAT131058 FKP131057:FKP131058 FUL131057:FUL131058 GEH131057:GEH131058 GOD131057:GOD131058 GXZ131057:GXZ131058 HHV131057:HHV131058 HRR131057:HRR131058 IBN131057:IBN131058 ILJ131057:ILJ131058 IVF131057:IVF131058 JFB131057:JFB131058 JOX131057:JOX131058 JYT131057:JYT131058 KIP131057:KIP131058 KSL131057:KSL131058 LCH131057:LCH131058 LMD131057:LMD131058 LVZ131057:LVZ131058 MFV131057:MFV131058 MPR131057:MPR131058 MZN131057:MZN131058 NJJ131057:NJJ131058 NTF131057:NTF131058 ODB131057:ODB131058 OMX131057:OMX131058 OWT131057:OWT131058 PGP131057:PGP131058 PQL131057:PQL131058 QAH131057:QAH131058 QKD131057:QKD131058 QTZ131057:QTZ131058 RDV131057:RDV131058 RNR131057:RNR131058 RXN131057:RXN131058 SHJ131057:SHJ131058 SRF131057:SRF131058 TBB131057:TBB131058 TKX131057:TKX131058 TUT131057:TUT131058 UEP131057:UEP131058 UOL131057:UOL131058 UYH131057:UYH131058 VID131057:VID131058 VRZ131057:VRZ131058 WBV131057:WBV131058 WLR131057:WLR131058 WVN131057:WVN131058 F196592:F196593 JB196593:JB196594 SX196593:SX196594 ACT196593:ACT196594 AMP196593:AMP196594 AWL196593:AWL196594 BGH196593:BGH196594 BQD196593:BQD196594 BZZ196593:BZZ196594 CJV196593:CJV196594 CTR196593:CTR196594 DDN196593:DDN196594 DNJ196593:DNJ196594 DXF196593:DXF196594 EHB196593:EHB196594 EQX196593:EQX196594 FAT196593:FAT196594 FKP196593:FKP196594 FUL196593:FUL196594 GEH196593:GEH196594 GOD196593:GOD196594 GXZ196593:GXZ196594 HHV196593:HHV196594 HRR196593:HRR196594 IBN196593:IBN196594 ILJ196593:ILJ196594 IVF196593:IVF196594 JFB196593:JFB196594 JOX196593:JOX196594 JYT196593:JYT196594 KIP196593:KIP196594 KSL196593:KSL196594 LCH196593:LCH196594 LMD196593:LMD196594 LVZ196593:LVZ196594 MFV196593:MFV196594 MPR196593:MPR196594 MZN196593:MZN196594 NJJ196593:NJJ196594 NTF196593:NTF196594 ODB196593:ODB196594 OMX196593:OMX196594 OWT196593:OWT196594 PGP196593:PGP196594 PQL196593:PQL196594 QAH196593:QAH196594 QKD196593:QKD196594 QTZ196593:QTZ196594 RDV196593:RDV196594 RNR196593:RNR196594 RXN196593:RXN196594 SHJ196593:SHJ196594 SRF196593:SRF196594 TBB196593:TBB196594 TKX196593:TKX196594 TUT196593:TUT196594 UEP196593:UEP196594 UOL196593:UOL196594 UYH196593:UYH196594 VID196593:VID196594 VRZ196593:VRZ196594 WBV196593:WBV196594 WLR196593:WLR196594 WVN196593:WVN196594 F262128:F262129 JB262129:JB262130 SX262129:SX262130 ACT262129:ACT262130 AMP262129:AMP262130 AWL262129:AWL262130 BGH262129:BGH262130 BQD262129:BQD262130 BZZ262129:BZZ262130 CJV262129:CJV262130 CTR262129:CTR262130 DDN262129:DDN262130 DNJ262129:DNJ262130 DXF262129:DXF262130 EHB262129:EHB262130 EQX262129:EQX262130 FAT262129:FAT262130 FKP262129:FKP262130 FUL262129:FUL262130 GEH262129:GEH262130 GOD262129:GOD262130 GXZ262129:GXZ262130 HHV262129:HHV262130 HRR262129:HRR262130 IBN262129:IBN262130 ILJ262129:ILJ262130 IVF262129:IVF262130 JFB262129:JFB262130 JOX262129:JOX262130 JYT262129:JYT262130 KIP262129:KIP262130 KSL262129:KSL262130 LCH262129:LCH262130 LMD262129:LMD262130 LVZ262129:LVZ262130 MFV262129:MFV262130 MPR262129:MPR262130 MZN262129:MZN262130 NJJ262129:NJJ262130 NTF262129:NTF262130 ODB262129:ODB262130 OMX262129:OMX262130 OWT262129:OWT262130 PGP262129:PGP262130 PQL262129:PQL262130 QAH262129:QAH262130 QKD262129:QKD262130 QTZ262129:QTZ262130 RDV262129:RDV262130 RNR262129:RNR262130 RXN262129:RXN262130 SHJ262129:SHJ262130 SRF262129:SRF262130 TBB262129:TBB262130 TKX262129:TKX262130 TUT262129:TUT262130 UEP262129:UEP262130 UOL262129:UOL262130 UYH262129:UYH262130 VID262129:VID262130 VRZ262129:VRZ262130 WBV262129:WBV262130 WLR262129:WLR262130 WVN262129:WVN262130 F327664:F327665 JB327665:JB327666 SX327665:SX327666 ACT327665:ACT327666 AMP327665:AMP327666 AWL327665:AWL327666 BGH327665:BGH327666 BQD327665:BQD327666 BZZ327665:BZZ327666 CJV327665:CJV327666 CTR327665:CTR327666 DDN327665:DDN327666 DNJ327665:DNJ327666 DXF327665:DXF327666 EHB327665:EHB327666 EQX327665:EQX327666 FAT327665:FAT327666 FKP327665:FKP327666 FUL327665:FUL327666 GEH327665:GEH327666 GOD327665:GOD327666 GXZ327665:GXZ327666 HHV327665:HHV327666 HRR327665:HRR327666 IBN327665:IBN327666 ILJ327665:ILJ327666 IVF327665:IVF327666 JFB327665:JFB327666 JOX327665:JOX327666 JYT327665:JYT327666 KIP327665:KIP327666 KSL327665:KSL327666 LCH327665:LCH327666 LMD327665:LMD327666 LVZ327665:LVZ327666 MFV327665:MFV327666 MPR327665:MPR327666 MZN327665:MZN327666 NJJ327665:NJJ327666 NTF327665:NTF327666 ODB327665:ODB327666 OMX327665:OMX327666 OWT327665:OWT327666 PGP327665:PGP327666 PQL327665:PQL327666 QAH327665:QAH327666 QKD327665:QKD327666 QTZ327665:QTZ327666 RDV327665:RDV327666 RNR327665:RNR327666 RXN327665:RXN327666 SHJ327665:SHJ327666 SRF327665:SRF327666 TBB327665:TBB327666 TKX327665:TKX327666 TUT327665:TUT327666 UEP327665:UEP327666 UOL327665:UOL327666 UYH327665:UYH327666 VID327665:VID327666 VRZ327665:VRZ327666 WBV327665:WBV327666 WLR327665:WLR327666 WVN327665:WVN327666 F393200:F393201 JB393201:JB393202 SX393201:SX393202 ACT393201:ACT393202 AMP393201:AMP393202 AWL393201:AWL393202 BGH393201:BGH393202 BQD393201:BQD393202 BZZ393201:BZZ393202 CJV393201:CJV393202 CTR393201:CTR393202 DDN393201:DDN393202 DNJ393201:DNJ393202 DXF393201:DXF393202 EHB393201:EHB393202 EQX393201:EQX393202 FAT393201:FAT393202 FKP393201:FKP393202 FUL393201:FUL393202 GEH393201:GEH393202 GOD393201:GOD393202 GXZ393201:GXZ393202 HHV393201:HHV393202 HRR393201:HRR393202 IBN393201:IBN393202 ILJ393201:ILJ393202 IVF393201:IVF393202 JFB393201:JFB393202 JOX393201:JOX393202 JYT393201:JYT393202 KIP393201:KIP393202 KSL393201:KSL393202 LCH393201:LCH393202 LMD393201:LMD393202 LVZ393201:LVZ393202 MFV393201:MFV393202 MPR393201:MPR393202 MZN393201:MZN393202 NJJ393201:NJJ393202 NTF393201:NTF393202 ODB393201:ODB393202 OMX393201:OMX393202 OWT393201:OWT393202 PGP393201:PGP393202 PQL393201:PQL393202 QAH393201:QAH393202 QKD393201:QKD393202 QTZ393201:QTZ393202 RDV393201:RDV393202 RNR393201:RNR393202 RXN393201:RXN393202 SHJ393201:SHJ393202 SRF393201:SRF393202 TBB393201:TBB393202 TKX393201:TKX393202 TUT393201:TUT393202 UEP393201:UEP393202 UOL393201:UOL393202 UYH393201:UYH393202 VID393201:VID393202 VRZ393201:VRZ393202 WBV393201:WBV393202 WLR393201:WLR393202 WVN393201:WVN393202 F458736:F458737 JB458737:JB458738 SX458737:SX458738 ACT458737:ACT458738 AMP458737:AMP458738 AWL458737:AWL458738 BGH458737:BGH458738 BQD458737:BQD458738 BZZ458737:BZZ458738 CJV458737:CJV458738 CTR458737:CTR458738 DDN458737:DDN458738 DNJ458737:DNJ458738 DXF458737:DXF458738 EHB458737:EHB458738 EQX458737:EQX458738 FAT458737:FAT458738 FKP458737:FKP458738 FUL458737:FUL458738 GEH458737:GEH458738 GOD458737:GOD458738 GXZ458737:GXZ458738 HHV458737:HHV458738 HRR458737:HRR458738 IBN458737:IBN458738 ILJ458737:ILJ458738 IVF458737:IVF458738 JFB458737:JFB458738 JOX458737:JOX458738 JYT458737:JYT458738 KIP458737:KIP458738 KSL458737:KSL458738 LCH458737:LCH458738 LMD458737:LMD458738 LVZ458737:LVZ458738 MFV458737:MFV458738 MPR458737:MPR458738 MZN458737:MZN458738 NJJ458737:NJJ458738 NTF458737:NTF458738 ODB458737:ODB458738 OMX458737:OMX458738 OWT458737:OWT458738 PGP458737:PGP458738 PQL458737:PQL458738 QAH458737:QAH458738 QKD458737:QKD458738 QTZ458737:QTZ458738 RDV458737:RDV458738 RNR458737:RNR458738 RXN458737:RXN458738 SHJ458737:SHJ458738 SRF458737:SRF458738 TBB458737:TBB458738 TKX458737:TKX458738 TUT458737:TUT458738 UEP458737:UEP458738 UOL458737:UOL458738 UYH458737:UYH458738 VID458737:VID458738 VRZ458737:VRZ458738 WBV458737:WBV458738 WLR458737:WLR458738 WVN458737:WVN458738 F524272:F524273 JB524273:JB524274 SX524273:SX524274 ACT524273:ACT524274 AMP524273:AMP524274 AWL524273:AWL524274 BGH524273:BGH524274 BQD524273:BQD524274 BZZ524273:BZZ524274 CJV524273:CJV524274 CTR524273:CTR524274 DDN524273:DDN524274 DNJ524273:DNJ524274 DXF524273:DXF524274 EHB524273:EHB524274 EQX524273:EQX524274 FAT524273:FAT524274 FKP524273:FKP524274 FUL524273:FUL524274 GEH524273:GEH524274 GOD524273:GOD524274 GXZ524273:GXZ524274 HHV524273:HHV524274 HRR524273:HRR524274 IBN524273:IBN524274 ILJ524273:ILJ524274 IVF524273:IVF524274 JFB524273:JFB524274 JOX524273:JOX524274 JYT524273:JYT524274 KIP524273:KIP524274 KSL524273:KSL524274 LCH524273:LCH524274 LMD524273:LMD524274 LVZ524273:LVZ524274 MFV524273:MFV524274 MPR524273:MPR524274 MZN524273:MZN524274 NJJ524273:NJJ524274 NTF524273:NTF524274 ODB524273:ODB524274 OMX524273:OMX524274 OWT524273:OWT524274 PGP524273:PGP524274 PQL524273:PQL524274 QAH524273:QAH524274 QKD524273:QKD524274 QTZ524273:QTZ524274 RDV524273:RDV524274 RNR524273:RNR524274 RXN524273:RXN524274 SHJ524273:SHJ524274 SRF524273:SRF524274 TBB524273:TBB524274 TKX524273:TKX524274 TUT524273:TUT524274 UEP524273:UEP524274 UOL524273:UOL524274 UYH524273:UYH524274 VID524273:VID524274 VRZ524273:VRZ524274 WBV524273:WBV524274 WLR524273:WLR524274 WVN524273:WVN524274 F589808:F589809 JB589809:JB589810 SX589809:SX589810 ACT589809:ACT589810 AMP589809:AMP589810 AWL589809:AWL589810 BGH589809:BGH589810 BQD589809:BQD589810 BZZ589809:BZZ589810 CJV589809:CJV589810 CTR589809:CTR589810 DDN589809:DDN589810 DNJ589809:DNJ589810 DXF589809:DXF589810 EHB589809:EHB589810 EQX589809:EQX589810 FAT589809:FAT589810 FKP589809:FKP589810 FUL589809:FUL589810 GEH589809:GEH589810 GOD589809:GOD589810 GXZ589809:GXZ589810 HHV589809:HHV589810 HRR589809:HRR589810 IBN589809:IBN589810 ILJ589809:ILJ589810 IVF589809:IVF589810 JFB589809:JFB589810 JOX589809:JOX589810 JYT589809:JYT589810 KIP589809:KIP589810 KSL589809:KSL589810 LCH589809:LCH589810 LMD589809:LMD589810 LVZ589809:LVZ589810 MFV589809:MFV589810 MPR589809:MPR589810 MZN589809:MZN589810 NJJ589809:NJJ589810 NTF589809:NTF589810 ODB589809:ODB589810 OMX589809:OMX589810 OWT589809:OWT589810 PGP589809:PGP589810 PQL589809:PQL589810 QAH589809:QAH589810 QKD589809:QKD589810 QTZ589809:QTZ589810 RDV589809:RDV589810 RNR589809:RNR589810 RXN589809:RXN589810 SHJ589809:SHJ589810 SRF589809:SRF589810 TBB589809:TBB589810 TKX589809:TKX589810 TUT589809:TUT589810 UEP589809:UEP589810 UOL589809:UOL589810 UYH589809:UYH589810 VID589809:VID589810 VRZ589809:VRZ589810 WBV589809:WBV589810 WLR589809:WLR589810 WVN589809:WVN589810 F655344:F655345 JB655345:JB655346 SX655345:SX655346 ACT655345:ACT655346 AMP655345:AMP655346 AWL655345:AWL655346 BGH655345:BGH655346 BQD655345:BQD655346 BZZ655345:BZZ655346 CJV655345:CJV655346 CTR655345:CTR655346 DDN655345:DDN655346 DNJ655345:DNJ655346 DXF655345:DXF655346 EHB655345:EHB655346 EQX655345:EQX655346 FAT655345:FAT655346 FKP655345:FKP655346 FUL655345:FUL655346 GEH655345:GEH655346 GOD655345:GOD655346 GXZ655345:GXZ655346 HHV655345:HHV655346 HRR655345:HRR655346 IBN655345:IBN655346 ILJ655345:ILJ655346 IVF655345:IVF655346 JFB655345:JFB655346 JOX655345:JOX655346 JYT655345:JYT655346 KIP655345:KIP655346 KSL655345:KSL655346 LCH655345:LCH655346 LMD655345:LMD655346 LVZ655345:LVZ655346 MFV655345:MFV655346 MPR655345:MPR655346 MZN655345:MZN655346 NJJ655345:NJJ655346 NTF655345:NTF655346 ODB655345:ODB655346 OMX655345:OMX655346 OWT655345:OWT655346 PGP655345:PGP655346 PQL655345:PQL655346 QAH655345:QAH655346 QKD655345:QKD655346 QTZ655345:QTZ655346 RDV655345:RDV655346 RNR655345:RNR655346 RXN655345:RXN655346 SHJ655345:SHJ655346 SRF655345:SRF655346 TBB655345:TBB655346 TKX655345:TKX655346 TUT655345:TUT655346 UEP655345:UEP655346 UOL655345:UOL655346 UYH655345:UYH655346 VID655345:VID655346 VRZ655345:VRZ655346 WBV655345:WBV655346 WLR655345:WLR655346 WVN655345:WVN655346 F720880:F720881 JB720881:JB720882 SX720881:SX720882 ACT720881:ACT720882 AMP720881:AMP720882 AWL720881:AWL720882 BGH720881:BGH720882 BQD720881:BQD720882 BZZ720881:BZZ720882 CJV720881:CJV720882 CTR720881:CTR720882 DDN720881:DDN720882 DNJ720881:DNJ720882 DXF720881:DXF720882 EHB720881:EHB720882 EQX720881:EQX720882 FAT720881:FAT720882 FKP720881:FKP720882 FUL720881:FUL720882 GEH720881:GEH720882 GOD720881:GOD720882 GXZ720881:GXZ720882 HHV720881:HHV720882 HRR720881:HRR720882 IBN720881:IBN720882 ILJ720881:ILJ720882 IVF720881:IVF720882 JFB720881:JFB720882 JOX720881:JOX720882 JYT720881:JYT720882 KIP720881:KIP720882 KSL720881:KSL720882 LCH720881:LCH720882 LMD720881:LMD720882 LVZ720881:LVZ720882 MFV720881:MFV720882 MPR720881:MPR720882 MZN720881:MZN720882 NJJ720881:NJJ720882 NTF720881:NTF720882 ODB720881:ODB720882 OMX720881:OMX720882 OWT720881:OWT720882 PGP720881:PGP720882 PQL720881:PQL720882 QAH720881:QAH720882 QKD720881:QKD720882 QTZ720881:QTZ720882 RDV720881:RDV720882 RNR720881:RNR720882 RXN720881:RXN720882 SHJ720881:SHJ720882 SRF720881:SRF720882 TBB720881:TBB720882 TKX720881:TKX720882 TUT720881:TUT720882 UEP720881:UEP720882 UOL720881:UOL720882 UYH720881:UYH720882 VID720881:VID720882 VRZ720881:VRZ720882 WBV720881:WBV720882 WLR720881:WLR720882 WVN720881:WVN720882 F786416:F786417 JB786417:JB786418 SX786417:SX786418 ACT786417:ACT786418 AMP786417:AMP786418 AWL786417:AWL786418 BGH786417:BGH786418 BQD786417:BQD786418 BZZ786417:BZZ786418 CJV786417:CJV786418 CTR786417:CTR786418 DDN786417:DDN786418 DNJ786417:DNJ786418 DXF786417:DXF786418 EHB786417:EHB786418 EQX786417:EQX786418 FAT786417:FAT786418 FKP786417:FKP786418 FUL786417:FUL786418 GEH786417:GEH786418 GOD786417:GOD786418 GXZ786417:GXZ786418 HHV786417:HHV786418 HRR786417:HRR786418 IBN786417:IBN786418 ILJ786417:ILJ786418 IVF786417:IVF786418 JFB786417:JFB786418 JOX786417:JOX786418 JYT786417:JYT786418 KIP786417:KIP786418 KSL786417:KSL786418 LCH786417:LCH786418 LMD786417:LMD786418 LVZ786417:LVZ786418 MFV786417:MFV786418 MPR786417:MPR786418 MZN786417:MZN786418 NJJ786417:NJJ786418 NTF786417:NTF786418 ODB786417:ODB786418 OMX786417:OMX786418 OWT786417:OWT786418 PGP786417:PGP786418 PQL786417:PQL786418 QAH786417:QAH786418 QKD786417:QKD786418 QTZ786417:QTZ786418 RDV786417:RDV786418 RNR786417:RNR786418 RXN786417:RXN786418 SHJ786417:SHJ786418 SRF786417:SRF786418 TBB786417:TBB786418 TKX786417:TKX786418 TUT786417:TUT786418 UEP786417:UEP786418 UOL786417:UOL786418 UYH786417:UYH786418 VID786417:VID786418 VRZ786417:VRZ786418 WBV786417:WBV786418 WLR786417:WLR786418 WVN786417:WVN786418 F851952:F851953 JB851953:JB851954 SX851953:SX851954 ACT851953:ACT851954 AMP851953:AMP851954 AWL851953:AWL851954 BGH851953:BGH851954 BQD851953:BQD851954 BZZ851953:BZZ851954 CJV851953:CJV851954 CTR851953:CTR851954 DDN851953:DDN851954 DNJ851953:DNJ851954 DXF851953:DXF851954 EHB851953:EHB851954 EQX851953:EQX851954 FAT851953:FAT851954 FKP851953:FKP851954 FUL851953:FUL851954 GEH851953:GEH851954 GOD851953:GOD851954 GXZ851953:GXZ851954 HHV851953:HHV851954 HRR851953:HRR851954 IBN851953:IBN851954 ILJ851953:ILJ851954 IVF851953:IVF851954 JFB851953:JFB851954 JOX851953:JOX851954 JYT851953:JYT851954 KIP851953:KIP851954 KSL851953:KSL851954 LCH851953:LCH851954 LMD851953:LMD851954 LVZ851953:LVZ851954 MFV851953:MFV851954 MPR851953:MPR851954 MZN851953:MZN851954 NJJ851953:NJJ851954 NTF851953:NTF851954 ODB851953:ODB851954 OMX851953:OMX851954 OWT851953:OWT851954 PGP851953:PGP851954 PQL851953:PQL851954 QAH851953:QAH851954 QKD851953:QKD851954 QTZ851953:QTZ851954 RDV851953:RDV851954 RNR851953:RNR851954 RXN851953:RXN851954 SHJ851953:SHJ851954 SRF851953:SRF851954 TBB851953:TBB851954 TKX851953:TKX851954 TUT851953:TUT851954 UEP851953:UEP851954 UOL851953:UOL851954 UYH851953:UYH851954 VID851953:VID851954 VRZ851953:VRZ851954 WBV851953:WBV851954 WLR851953:WLR851954 WVN851953:WVN851954 F917488:F917489 JB917489:JB917490 SX917489:SX917490 ACT917489:ACT917490 AMP917489:AMP917490 AWL917489:AWL917490 BGH917489:BGH917490 BQD917489:BQD917490 BZZ917489:BZZ917490 CJV917489:CJV917490 CTR917489:CTR917490 DDN917489:DDN917490 DNJ917489:DNJ917490 DXF917489:DXF917490 EHB917489:EHB917490 EQX917489:EQX917490 FAT917489:FAT917490 FKP917489:FKP917490 FUL917489:FUL917490 GEH917489:GEH917490 GOD917489:GOD917490 GXZ917489:GXZ917490 HHV917489:HHV917490 HRR917489:HRR917490 IBN917489:IBN917490 ILJ917489:ILJ917490 IVF917489:IVF917490 JFB917489:JFB917490 JOX917489:JOX917490 JYT917489:JYT917490 KIP917489:KIP917490 KSL917489:KSL917490 LCH917489:LCH917490 LMD917489:LMD917490 LVZ917489:LVZ917490 MFV917489:MFV917490 MPR917489:MPR917490 MZN917489:MZN917490 NJJ917489:NJJ917490 NTF917489:NTF917490 ODB917489:ODB917490 OMX917489:OMX917490 OWT917489:OWT917490 PGP917489:PGP917490 PQL917489:PQL917490 QAH917489:QAH917490 QKD917489:QKD917490 QTZ917489:QTZ917490 RDV917489:RDV917490 RNR917489:RNR917490 RXN917489:RXN917490 SHJ917489:SHJ917490 SRF917489:SRF917490 TBB917489:TBB917490 TKX917489:TKX917490 TUT917489:TUT917490 UEP917489:UEP917490 UOL917489:UOL917490 UYH917489:UYH917490 VID917489:VID917490 VRZ917489:VRZ917490 WBV917489:WBV917490 WLR917489:WLR917490 WVN917489:WVN917490 F983024:F983025 JB983025:JB983026 SX983025:SX983026 ACT983025:ACT983026 AMP983025:AMP983026 AWL983025:AWL983026 BGH983025:BGH983026 BQD983025:BQD983026 BZZ983025:BZZ983026 CJV983025:CJV983026 CTR983025:CTR983026 DDN983025:DDN983026 DNJ983025:DNJ983026 DXF983025:DXF983026 EHB983025:EHB983026 EQX983025:EQX983026 FAT983025:FAT983026 FKP983025:FKP983026 FUL983025:FUL983026 GEH983025:GEH983026 GOD983025:GOD983026 GXZ983025:GXZ983026 HHV983025:HHV983026 HRR983025:HRR983026 IBN983025:IBN983026 ILJ983025:ILJ983026 IVF983025:IVF983026 JFB983025:JFB983026 JOX983025:JOX983026 JYT983025:JYT983026 KIP983025:KIP983026 KSL983025:KSL983026 LCH983025:LCH983026 LMD983025:LMD983026 LVZ983025:LVZ983026 MFV983025:MFV983026 MPR983025:MPR983026 MZN983025:MZN983026 NJJ983025:NJJ983026 NTF983025:NTF983026 ODB983025:ODB983026 OMX983025:OMX983026 OWT983025:OWT983026 PGP983025:PGP983026 PQL983025:PQL983026 QAH983025:QAH983026 QKD983025:QKD983026 QTZ983025:QTZ983026 RDV983025:RDV983026 RNR983025:RNR983026 RXN983025:RXN983026 SHJ983025:SHJ983026 SRF983025:SRF983026 TBB983025:TBB983026 TKX983025:TKX983026 TUT983025:TUT983026 UEP983025:UEP983026 UOL983025:UOL983026 UYH983025:UYH983026 VID983025:VID983026 VRZ983025:VRZ983026 WBV983025:WBV983026 WLR983025:WLR983026 WVN983025:WVN983026 WVN982988:WVN982989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479 JB65480 SX65480 ACT65480 AMP65480 AWL65480 BGH65480 BQD65480 BZZ65480 CJV65480 CTR65480 DDN65480 DNJ65480 DXF65480 EHB65480 EQX65480 FAT65480 FKP65480 FUL65480 GEH65480 GOD65480 GXZ65480 HHV65480 HRR65480 IBN65480 ILJ65480 IVF65480 JFB65480 JOX65480 JYT65480 KIP65480 KSL65480 LCH65480 LMD65480 LVZ65480 MFV65480 MPR65480 MZN65480 NJJ65480 NTF65480 ODB65480 OMX65480 OWT65480 PGP65480 PQL65480 QAH65480 QKD65480 QTZ65480 RDV65480 RNR65480 RXN65480 SHJ65480 SRF65480 TBB65480 TKX65480 TUT65480 UEP65480 UOL65480 UYH65480 VID65480 VRZ65480 WBV65480 WLR65480 WVN65480 F131015 JB131016 SX131016 ACT131016 AMP131016 AWL131016 BGH131016 BQD131016 BZZ131016 CJV131016 CTR131016 DDN131016 DNJ131016 DXF131016 EHB131016 EQX131016 FAT131016 FKP131016 FUL131016 GEH131016 GOD131016 GXZ131016 HHV131016 HRR131016 IBN131016 ILJ131016 IVF131016 JFB131016 JOX131016 JYT131016 KIP131016 KSL131016 LCH131016 LMD131016 LVZ131016 MFV131016 MPR131016 MZN131016 NJJ131016 NTF131016 ODB131016 OMX131016 OWT131016 PGP131016 PQL131016 QAH131016 QKD131016 QTZ131016 RDV131016 RNR131016 RXN131016 SHJ131016 SRF131016 TBB131016 TKX131016 TUT131016 UEP131016 UOL131016 UYH131016 VID131016 VRZ131016 WBV131016 WLR131016 WVN131016 F196551 JB196552 SX196552 ACT196552 AMP196552 AWL196552 BGH196552 BQD196552 BZZ196552 CJV196552 CTR196552 DDN196552 DNJ196552 DXF196552 EHB196552 EQX196552 FAT196552 FKP196552 FUL196552 GEH196552 GOD196552 GXZ196552 HHV196552 HRR196552 IBN196552 ILJ196552 IVF196552 JFB196552 JOX196552 JYT196552 KIP196552 KSL196552 LCH196552 LMD196552 LVZ196552 MFV196552 MPR196552 MZN196552 NJJ196552 NTF196552 ODB196552 OMX196552 OWT196552 PGP196552 PQL196552 QAH196552 QKD196552 QTZ196552 RDV196552 RNR196552 RXN196552 SHJ196552 SRF196552 TBB196552 TKX196552 TUT196552 UEP196552 UOL196552 UYH196552 VID196552 VRZ196552 WBV196552 WLR196552 WVN196552 F262087 JB262088 SX262088 ACT262088 AMP262088 AWL262088 BGH262088 BQD262088 BZZ262088 CJV262088 CTR262088 DDN262088 DNJ262088 DXF262088 EHB262088 EQX262088 FAT262088 FKP262088 FUL262088 GEH262088 GOD262088 GXZ262088 HHV262088 HRR262088 IBN262088 ILJ262088 IVF262088 JFB262088 JOX262088 JYT262088 KIP262088 KSL262088 LCH262088 LMD262088 LVZ262088 MFV262088 MPR262088 MZN262088 NJJ262088 NTF262088 ODB262088 OMX262088 OWT262088 PGP262088 PQL262088 QAH262088 QKD262088 QTZ262088 RDV262088 RNR262088 RXN262088 SHJ262088 SRF262088 TBB262088 TKX262088 TUT262088 UEP262088 UOL262088 UYH262088 VID262088 VRZ262088 WBV262088 WLR262088 WVN262088 F327623 JB327624 SX327624 ACT327624 AMP327624 AWL327624 BGH327624 BQD327624 BZZ327624 CJV327624 CTR327624 DDN327624 DNJ327624 DXF327624 EHB327624 EQX327624 FAT327624 FKP327624 FUL327624 GEH327624 GOD327624 GXZ327624 HHV327624 HRR327624 IBN327624 ILJ327624 IVF327624 JFB327624 JOX327624 JYT327624 KIP327624 KSL327624 LCH327624 LMD327624 LVZ327624 MFV327624 MPR327624 MZN327624 NJJ327624 NTF327624 ODB327624 OMX327624 OWT327624 PGP327624 PQL327624 QAH327624 QKD327624 QTZ327624 RDV327624 RNR327624 RXN327624 SHJ327624 SRF327624 TBB327624 TKX327624 TUT327624 UEP327624 UOL327624 UYH327624 VID327624 VRZ327624 WBV327624 WLR327624 WVN327624 F393159 JB393160 SX393160 ACT393160 AMP393160 AWL393160 BGH393160 BQD393160 BZZ393160 CJV393160 CTR393160 DDN393160 DNJ393160 DXF393160 EHB393160 EQX393160 FAT393160 FKP393160 FUL393160 GEH393160 GOD393160 GXZ393160 HHV393160 HRR393160 IBN393160 ILJ393160 IVF393160 JFB393160 JOX393160 JYT393160 KIP393160 KSL393160 LCH393160 LMD393160 LVZ393160 MFV393160 MPR393160 MZN393160 NJJ393160 NTF393160 ODB393160 OMX393160 OWT393160 PGP393160 PQL393160 QAH393160 QKD393160 QTZ393160 RDV393160 RNR393160 RXN393160 SHJ393160 SRF393160 TBB393160 TKX393160 TUT393160 UEP393160 UOL393160 UYH393160 VID393160 VRZ393160 WBV393160 WLR393160 WVN393160 F458695 JB458696 SX458696 ACT458696 AMP458696 AWL458696 BGH458696 BQD458696 BZZ458696 CJV458696 CTR458696 DDN458696 DNJ458696 DXF458696 EHB458696 EQX458696 FAT458696 FKP458696 FUL458696 GEH458696 GOD458696 GXZ458696 HHV458696 HRR458696 IBN458696 ILJ458696 IVF458696 JFB458696 JOX458696 JYT458696 KIP458696 KSL458696 LCH458696 LMD458696 LVZ458696 MFV458696 MPR458696 MZN458696 NJJ458696 NTF458696 ODB458696 OMX458696 OWT458696 PGP458696 PQL458696 QAH458696 QKD458696 QTZ458696 RDV458696 RNR458696 RXN458696 SHJ458696 SRF458696 TBB458696 TKX458696 TUT458696 UEP458696 UOL458696 UYH458696 VID458696 VRZ458696 WBV458696 WLR458696 WVN458696 F524231 JB524232 SX524232 ACT524232 AMP524232 AWL524232 BGH524232 BQD524232 BZZ524232 CJV524232 CTR524232 DDN524232 DNJ524232 DXF524232 EHB524232 EQX524232 FAT524232 FKP524232 FUL524232 GEH524232 GOD524232 GXZ524232 HHV524232 HRR524232 IBN524232 ILJ524232 IVF524232 JFB524232 JOX524232 JYT524232 KIP524232 KSL524232 LCH524232 LMD524232 LVZ524232 MFV524232 MPR524232 MZN524232 NJJ524232 NTF524232 ODB524232 OMX524232 OWT524232 PGP524232 PQL524232 QAH524232 QKD524232 QTZ524232 RDV524232 RNR524232 RXN524232 SHJ524232 SRF524232 TBB524232 TKX524232 TUT524232 UEP524232 UOL524232 UYH524232 VID524232 VRZ524232 WBV524232 WLR524232 WVN524232 F589767 JB589768 SX589768 ACT589768 AMP589768 AWL589768 BGH589768 BQD589768 BZZ589768 CJV589768 CTR589768 DDN589768 DNJ589768 DXF589768 EHB589768 EQX589768 FAT589768 FKP589768 FUL589768 GEH589768 GOD589768 GXZ589768 HHV589768 HRR589768 IBN589768 ILJ589768 IVF589768 JFB589768 JOX589768 JYT589768 KIP589768 KSL589768 LCH589768 LMD589768 LVZ589768 MFV589768 MPR589768 MZN589768 NJJ589768 NTF589768 ODB589768 OMX589768 OWT589768 PGP589768 PQL589768 QAH589768 QKD589768 QTZ589768 RDV589768 RNR589768 RXN589768 SHJ589768 SRF589768 TBB589768 TKX589768 TUT589768 UEP589768 UOL589768 UYH589768 VID589768 VRZ589768 WBV589768 WLR589768 WVN589768 F655303 JB655304 SX655304 ACT655304 AMP655304 AWL655304 BGH655304 BQD655304 BZZ655304 CJV655304 CTR655304 DDN655304 DNJ655304 DXF655304 EHB655304 EQX655304 FAT655304 FKP655304 FUL655304 GEH655304 GOD655304 GXZ655304 HHV655304 HRR655304 IBN655304 ILJ655304 IVF655304 JFB655304 JOX655304 JYT655304 KIP655304 KSL655304 LCH655304 LMD655304 LVZ655304 MFV655304 MPR655304 MZN655304 NJJ655304 NTF655304 ODB655304 OMX655304 OWT655304 PGP655304 PQL655304 QAH655304 QKD655304 QTZ655304 RDV655304 RNR655304 RXN655304 SHJ655304 SRF655304 TBB655304 TKX655304 TUT655304 UEP655304 UOL655304 UYH655304 VID655304 VRZ655304 WBV655304 WLR655304 WVN655304 F720839 JB720840 SX720840 ACT720840 AMP720840 AWL720840 BGH720840 BQD720840 BZZ720840 CJV720840 CTR720840 DDN720840 DNJ720840 DXF720840 EHB720840 EQX720840 FAT720840 FKP720840 FUL720840 GEH720840 GOD720840 GXZ720840 HHV720840 HRR720840 IBN720840 ILJ720840 IVF720840 JFB720840 JOX720840 JYT720840 KIP720840 KSL720840 LCH720840 LMD720840 LVZ720840 MFV720840 MPR720840 MZN720840 NJJ720840 NTF720840 ODB720840 OMX720840 OWT720840 PGP720840 PQL720840 QAH720840 QKD720840 QTZ720840 RDV720840 RNR720840 RXN720840 SHJ720840 SRF720840 TBB720840 TKX720840 TUT720840 UEP720840 UOL720840 UYH720840 VID720840 VRZ720840 WBV720840 WLR720840 WVN720840 F786375 JB786376 SX786376 ACT786376 AMP786376 AWL786376 BGH786376 BQD786376 BZZ786376 CJV786376 CTR786376 DDN786376 DNJ786376 DXF786376 EHB786376 EQX786376 FAT786376 FKP786376 FUL786376 GEH786376 GOD786376 GXZ786376 HHV786376 HRR786376 IBN786376 ILJ786376 IVF786376 JFB786376 JOX786376 JYT786376 KIP786376 KSL786376 LCH786376 LMD786376 LVZ786376 MFV786376 MPR786376 MZN786376 NJJ786376 NTF786376 ODB786376 OMX786376 OWT786376 PGP786376 PQL786376 QAH786376 QKD786376 QTZ786376 RDV786376 RNR786376 RXN786376 SHJ786376 SRF786376 TBB786376 TKX786376 TUT786376 UEP786376 UOL786376 UYH786376 VID786376 VRZ786376 WBV786376 WLR786376 WVN786376 F851911 JB851912 SX851912 ACT851912 AMP851912 AWL851912 BGH851912 BQD851912 BZZ851912 CJV851912 CTR851912 DDN851912 DNJ851912 DXF851912 EHB851912 EQX851912 FAT851912 FKP851912 FUL851912 GEH851912 GOD851912 GXZ851912 HHV851912 HRR851912 IBN851912 ILJ851912 IVF851912 JFB851912 JOX851912 JYT851912 KIP851912 KSL851912 LCH851912 LMD851912 LVZ851912 MFV851912 MPR851912 MZN851912 NJJ851912 NTF851912 ODB851912 OMX851912 OWT851912 PGP851912 PQL851912 QAH851912 QKD851912 QTZ851912 RDV851912 RNR851912 RXN851912 SHJ851912 SRF851912 TBB851912 TKX851912 TUT851912 UEP851912 UOL851912 UYH851912 VID851912 VRZ851912 WBV851912 WLR851912 WVN851912 F917447 JB917448 SX917448 ACT917448 AMP917448 AWL917448 BGH917448 BQD917448 BZZ917448 CJV917448 CTR917448 DDN917448 DNJ917448 DXF917448 EHB917448 EQX917448 FAT917448 FKP917448 FUL917448 GEH917448 GOD917448 GXZ917448 HHV917448 HRR917448 IBN917448 ILJ917448 IVF917448 JFB917448 JOX917448 JYT917448 KIP917448 KSL917448 LCH917448 LMD917448 LVZ917448 MFV917448 MPR917448 MZN917448 NJJ917448 NTF917448 ODB917448 OMX917448 OWT917448 PGP917448 PQL917448 QAH917448 QKD917448 QTZ917448 RDV917448 RNR917448 RXN917448 SHJ917448 SRF917448 TBB917448 TKX917448 TUT917448 UEP917448 UOL917448 UYH917448 VID917448 VRZ917448 WBV917448 WLR917448 WVN917448 F982983 JB982984 SX982984 ACT982984 AMP982984 AWL982984 BGH982984 BQD982984 BZZ982984 CJV982984 CTR982984 DDN982984 DNJ982984 DXF982984 EHB982984 EQX982984 FAT982984 FKP982984 FUL982984 GEH982984 GOD982984 GXZ982984 HHV982984 HRR982984 IBN982984 ILJ982984 IVF982984 JFB982984 JOX982984 JYT982984 KIP982984 KSL982984 LCH982984 LMD982984 LVZ982984 MFV982984 MPR982984 MZN982984 NJJ982984 NTF982984 ODB982984 OMX982984 OWT982984 PGP982984 PQL982984 QAH982984 QKD982984 QTZ982984 RDV982984 RNR982984 RXN982984 SHJ982984 SRF982984 TBB982984 TKX982984 TUT982984 UEP982984 UOL982984 UYH982984 VID982984 VRZ982984 WBV982984 WLR982984 WVN982984 F65486:F65491 JB65487:JB65492 SX65487:SX65492 ACT65487:ACT65492 AMP65487:AMP65492 AWL65487:AWL65492 BGH65487:BGH65492 BQD65487:BQD65492 BZZ65487:BZZ65492 CJV65487:CJV65492 CTR65487:CTR65492 DDN65487:DDN65492 DNJ65487:DNJ65492 DXF65487:DXF65492 EHB65487:EHB65492 EQX65487:EQX65492 FAT65487:FAT65492 FKP65487:FKP65492 FUL65487:FUL65492 GEH65487:GEH65492 GOD65487:GOD65492 GXZ65487:GXZ65492 HHV65487:HHV65492 HRR65487:HRR65492 IBN65487:IBN65492 ILJ65487:ILJ65492 IVF65487:IVF65492 JFB65487:JFB65492 JOX65487:JOX65492 JYT65487:JYT65492 KIP65487:KIP65492 KSL65487:KSL65492 LCH65487:LCH65492 LMD65487:LMD65492 LVZ65487:LVZ65492 MFV65487:MFV65492 MPR65487:MPR65492 MZN65487:MZN65492 NJJ65487:NJJ65492 NTF65487:NTF65492 ODB65487:ODB65492 OMX65487:OMX65492 OWT65487:OWT65492 PGP65487:PGP65492 PQL65487:PQL65492 QAH65487:QAH65492 QKD65487:QKD65492 QTZ65487:QTZ65492 RDV65487:RDV65492 RNR65487:RNR65492 RXN65487:RXN65492 SHJ65487:SHJ65492 SRF65487:SRF65492 TBB65487:TBB65492 TKX65487:TKX65492 TUT65487:TUT65492 UEP65487:UEP65492 UOL65487:UOL65492 UYH65487:UYH65492 VID65487:VID65492 VRZ65487:VRZ65492 WBV65487:WBV65492 WLR65487:WLR65492 WVN65487:WVN65492 F131022:F131027 JB131023:JB131028 SX131023:SX131028 ACT131023:ACT131028 AMP131023:AMP131028 AWL131023:AWL131028 BGH131023:BGH131028 BQD131023:BQD131028 BZZ131023:BZZ131028 CJV131023:CJV131028 CTR131023:CTR131028 DDN131023:DDN131028 DNJ131023:DNJ131028 DXF131023:DXF131028 EHB131023:EHB131028 EQX131023:EQX131028 FAT131023:FAT131028 FKP131023:FKP131028 FUL131023:FUL131028 GEH131023:GEH131028 GOD131023:GOD131028 GXZ131023:GXZ131028 HHV131023:HHV131028 HRR131023:HRR131028 IBN131023:IBN131028 ILJ131023:ILJ131028 IVF131023:IVF131028 JFB131023:JFB131028 JOX131023:JOX131028 JYT131023:JYT131028 KIP131023:KIP131028 KSL131023:KSL131028 LCH131023:LCH131028 LMD131023:LMD131028 LVZ131023:LVZ131028 MFV131023:MFV131028 MPR131023:MPR131028 MZN131023:MZN131028 NJJ131023:NJJ131028 NTF131023:NTF131028 ODB131023:ODB131028 OMX131023:OMX131028 OWT131023:OWT131028 PGP131023:PGP131028 PQL131023:PQL131028 QAH131023:QAH131028 QKD131023:QKD131028 QTZ131023:QTZ131028 RDV131023:RDV131028 RNR131023:RNR131028 RXN131023:RXN131028 SHJ131023:SHJ131028 SRF131023:SRF131028 TBB131023:TBB131028 TKX131023:TKX131028 TUT131023:TUT131028 UEP131023:UEP131028 UOL131023:UOL131028 UYH131023:UYH131028 VID131023:VID131028 VRZ131023:VRZ131028 WBV131023:WBV131028 WLR131023:WLR131028 WVN131023:WVN131028 F196558:F196563 JB196559:JB196564 SX196559:SX196564 ACT196559:ACT196564 AMP196559:AMP196564 AWL196559:AWL196564 BGH196559:BGH196564 BQD196559:BQD196564 BZZ196559:BZZ196564 CJV196559:CJV196564 CTR196559:CTR196564 DDN196559:DDN196564 DNJ196559:DNJ196564 DXF196559:DXF196564 EHB196559:EHB196564 EQX196559:EQX196564 FAT196559:FAT196564 FKP196559:FKP196564 FUL196559:FUL196564 GEH196559:GEH196564 GOD196559:GOD196564 GXZ196559:GXZ196564 HHV196559:HHV196564 HRR196559:HRR196564 IBN196559:IBN196564 ILJ196559:ILJ196564 IVF196559:IVF196564 JFB196559:JFB196564 JOX196559:JOX196564 JYT196559:JYT196564 KIP196559:KIP196564 KSL196559:KSL196564 LCH196559:LCH196564 LMD196559:LMD196564 LVZ196559:LVZ196564 MFV196559:MFV196564 MPR196559:MPR196564 MZN196559:MZN196564 NJJ196559:NJJ196564 NTF196559:NTF196564 ODB196559:ODB196564 OMX196559:OMX196564 OWT196559:OWT196564 PGP196559:PGP196564 PQL196559:PQL196564 QAH196559:QAH196564 QKD196559:QKD196564 QTZ196559:QTZ196564 RDV196559:RDV196564 RNR196559:RNR196564 RXN196559:RXN196564 SHJ196559:SHJ196564 SRF196559:SRF196564 TBB196559:TBB196564 TKX196559:TKX196564 TUT196559:TUT196564 UEP196559:UEP196564 UOL196559:UOL196564 UYH196559:UYH196564 VID196559:VID196564 VRZ196559:VRZ196564 WBV196559:WBV196564 WLR196559:WLR196564 WVN196559:WVN196564 F262094:F262099 JB262095:JB262100 SX262095:SX262100 ACT262095:ACT262100 AMP262095:AMP262100 AWL262095:AWL262100 BGH262095:BGH262100 BQD262095:BQD262100 BZZ262095:BZZ262100 CJV262095:CJV262100 CTR262095:CTR262100 DDN262095:DDN262100 DNJ262095:DNJ262100 DXF262095:DXF262100 EHB262095:EHB262100 EQX262095:EQX262100 FAT262095:FAT262100 FKP262095:FKP262100 FUL262095:FUL262100 GEH262095:GEH262100 GOD262095:GOD262100 GXZ262095:GXZ262100 HHV262095:HHV262100 HRR262095:HRR262100 IBN262095:IBN262100 ILJ262095:ILJ262100 IVF262095:IVF262100 JFB262095:JFB262100 JOX262095:JOX262100 JYT262095:JYT262100 KIP262095:KIP262100 KSL262095:KSL262100 LCH262095:LCH262100 LMD262095:LMD262100 LVZ262095:LVZ262100 MFV262095:MFV262100 MPR262095:MPR262100 MZN262095:MZN262100 NJJ262095:NJJ262100 NTF262095:NTF262100 ODB262095:ODB262100 OMX262095:OMX262100 OWT262095:OWT262100 PGP262095:PGP262100 PQL262095:PQL262100 QAH262095:QAH262100 QKD262095:QKD262100 QTZ262095:QTZ262100 RDV262095:RDV262100 RNR262095:RNR262100 RXN262095:RXN262100 SHJ262095:SHJ262100 SRF262095:SRF262100 TBB262095:TBB262100 TKX262095:TKX262100 TUT262095:TUT262100 UEP262095:UEP262100 UOL262095:UOL262100 UYH262095:UYH262100 VID262095:VID262100 VRZ262095:VRZ262100 WBV262095:WBV262100 WLR262095:WLR262100 WVN262095:WVN262100 F327630:F327635 JB327631:JB327636 SX327631:SX327636 ACT327631:ACT327636 AMP327631:AMP327636 AWL327631:AWL327636 BGH327631:BGH327636 BQD327631:BQD327636 BZZ327631:BZZ327636 CJV327631:CJV327636 CTR327631:CTR327636 DDN327631:DDN327636 DNJ327631:DNJ327636 DXF327631:DXF327636 EHB327631:EHB327636 EQX327631:EQX327636 FAT327631:FAT327636 FKP327631:FKP327636 FUL327631:FUL327636 GEH327631:GEH327636 GOD327631:GOD327636 GXZ327631:GXZ327636 HHV327631:HHV327636 HRR327631:HRR327636 IBN327631:IBN327636 ILJ327631:ILJ327636 IVF327631:IVF327636 JFB327631:JFB327636 JOX327631:JOX327636 JYT327631:JYT327636 KIP327631:KIP327636 KSL327631:KSL327636 LCH327631:LCH327636 LMD327631:LMD327636 LVZ327631:LVZ327636 MFV327631:MFV327636 MPR327631:MPR327636 MZN327631:MZN327636 NJJ327631:NJJ327636 NTF327631:NTF327636 ODB327631:ODB327636 OMX327631:OMX327636 OWT327631:OWT327636 PGP327631:PGP327636 PQL327631:PQL327636 QAH327631:QAH327636 QKD327631:QKD327636 QTZ327631:QTZ327636 RDV327631:RDV327636 RNR327631:RNR327636 RXN327631:RXN327636 SHJ327631:SHJ327636 SRF327631:SRF327636 TBB327631:TBB327636 TKX327631:TKX327636 TUT327631:TUT327636 UEP327631:UEP327636 UOL327631:UOL327636 UYH327631:UYH327636 VID327631:VID327636 VRZ327631:VRZ327636 WBV327631:WBV327636 WLR327631:WLR327636 WVN327631:WVN327636 F393166:F393171 JB393167:JB393172 SX393167:SX393172 ACT393167:ACT393172 AMP393167:AMP393172 AWL393167:AWL393172 BGH393167:BGH393172 BQD393167:BQD393172 BZZ393167:BZZ393172 CJV393167:CJV393172 CTR393167:CTR393172 DDN393167:DDN393172 DNJ393167:DNJ393172 DXF393167:DXF393172 EHB393167:EHB393172 EQX393167:EQX393172 FAT393167:FAT393172 FKP393167:FKP393172 FUL393167:FUL393172 GEH393167:GEH393172 GOD393167:GOD393172 GXZ393167:GXZ393172 HHV393167:HHV393172 HRR393167:HRR393172 IBN393167:IBN393172 ILJ393167:ILJ393172 IVF393167:IVF393172 JFB393167:JFB393172 JOX393167:JOX393172 JYT393167:JYT393172 KIP393167:KIP393172 KSL393167:KSL393172 LCH393167:LCH393172 LMD393167:LMD393172 LVZ393167:LVZ393172 MFV393167:MFV393172 MPR393167:MPR393172 MZN393167:MZN393172 NJJ393167:NJJ393172 NTF393167:NTF393172 ODB393167:ODB393172 OMX393167:OMX393172 OWT393167:OWT393172 PGP393167:PGP393172 PQL393167:PQL393172 QAH393167:QAH393172 QKD393167:QKD393172 QTZ393167:QTZ393172 RDV393167:RDV393172 RNR393167:RNR393172 RXN393167:RXN393172 SHJ393167:SHJ393172 SRF393167:SRF393172 TBB393167:TBB393172 TKX393167:TKX393172 TUT393167:TUT393172 UEP393167:UEP393172 UOL393167:UOL393172 UYH393167:UYH393172 VID393167:VID393172 VRZ393167:VRZ393172 WBV393167:WBV393172 WLR393167:WLR393172 WVN393167:WVN393172 F458702:F458707 JB458703:JB458708 SX458703:SX458708 ACT458703:ACT458708 AMP458703:AMP458708 AWL458703:AWL458708 BGH458703:BGH458708 BQD458703:BQD458708 BZZ458703:BZZ458708 CJV458703:CJV458708 CTR458703:CTR458708 DDN458703:DDN458708 DNJ458703:DNJ458708 DXF458703:DXF458708 EHB458703:EHB458708 EQX458703:EQX458708 FAT458703:FAT458708 FKP458703:FKP458708 FUL458703:FUL458708 GEH458703:GEH458708 GOD458703:GOD458708 GXZ458703:GXZ458708 HHV458703:HHV458708 HRR458703:HRR458708 IBN458703:IBN458708 ILJ458703:ILJ458708 IVF458703:IVF458708 JFB458703:JFB458708 JOX458703:JOX458708 JYT458703:JYT458708 KIP458703:KIP458708 KSL458703:KSL458708 LCH458703:LCH458708 LMD458703:LMD458708 LVZ458703:LVZ458708 MFV458703:MFV458708 MPR458703:MPR458708 MZN458703:MZN458708 NJJ458703:NJJ458708 NTF458703:NTF458708 ODB458703:ODB458708 OMX458703:OMX458708 OWT458703:OWT458708 PGP458703:PGP458708 PQL458703:PQL458708 QAH458703:QAH458708 QKD458703:QKD458708 QTZ458703:QTZ458708 RDV458703:RDV458708 RNR458703:RNR458708 RXN458703:RXN458708 SHJ458703:SHJ458708 SRF458703:SRF458708 TBB458703:TBB458708 TKX458703:TKX458708 TUT458703:TUT458708 UEP458703:UEP458708 UOL458703:UOL458708 UYH458703:UYH458708 VID458703:VID458708 VRZ458703:VRZ458708 WBV458703:WBV458708 WLR458703:WLR458708 WVN458703:WVN458708 F524238:F524243 JB524239:JB524244 SX524239:SX524244 ACT524239:ACT524244 AMP524239:AMP524244 AWL524239:AWL524244 BGH524239:BGH524244 BQD524239:BQD524244 BZZ524239:BZZ524244 CJV524239:CJV524244 CTR524239:CTR524244 DDN524239:DDN524244 DNJ524239:DNJ524244 DXF524239:DXF524244 EHB524239:EHB524244 EQX524239:EQX524244 FAT524239:FAT524244 FKP524239:FKP524244 FUL524239:FUL524244 GEH524239:GEH524244 GOD524239:GOD524244 GXZ524239:GXZ524244 HHV524239:HHV524244 HRR524239:HRR524244 IBN524239:IBN524244 ILJ524239:ILJ524244 IVF524239:IVF524244 JFB524239:JFB524244 JOX524239:JOX524244 JYT524239:JYT524244 KIP524239:KIP524244 KSL524239:KSL524244 LCH524239:LCH524244 LMD524239:LMD524244 LVZ524239:LVZ524244 MFV524239:MFV524244 MPR524239:MPR524244 MZN524239:MZN524244 NJJ524239:NJJ524244 NTF524239:NTF524244 ODB524239:ODB524244 OMX524239:OMX524244 OWT524239:OWT524244 PGP524239:PGP524244 PQL524239:PQL524244 QAH524239:QAH524244 QKD524239:QKD524244 QTZ524239:QTZ524244 RDV524239:RDV524244 RNR524239:RNR524244 RXN524239:RXN524244 SHJ524239:SHJ524244 SRF524239:SRF524244 TBB524239:TBB524244 TKX524239:TKX524244 TUT524239:TUT524244 UEP524239:UEP524244 UOL524239:UOL524244 UYH524239:UYH524244 VID524239:VID524244 VRZ524239:VRZ524244 WBV524239:WBV524244 WLR524239:WLR524244 WVN524239:WVN524244 F589774:F589779 JB589775:JB589780 SX589775:SX589780 ACT589775:ACT589780 AMP589775:AMP589780 AWL589775:AWL589780 BGH589775:BGH589780 BQD589775:BQD589780 BZZ589775:BZZ589780 CJV589775:CJV589780 CTR589775:CTR589780 DDN589775:DDN589780 DNJ589775:DNJ589780 DXF589775:DXF589780 EHB589775:EHB589780 EQX589775:EQX589780 FAT589775:FAT589780 FKP589775:FKP589780 FUL589775:FUL589780 GEH589775:GEH589780 GOD589775:GOD589780 GXZ589775:GXZ589780 HHV589775:HHV589780 HRR589775:HRR589780 IBN589775:IBN589780 ILJ589775:ILJ589780 IVF589775:IVF589780 JFB589775:JFB589780 JOX589775:JOX589780 JYT589775:JYT589780 KIP589775:KIP589780 KSL589775:KSL589780 LCH589775:LCH589780 LMD589775:LMD589780 LVZ589775:LVZ589780 MFV589775:MFV589780 MPR589775:MPR589780 MZN589775:MZN589780 NJJ589775:NJJ589780 NTF589775:NTF589780 ODB589775:ODB589780 OMX589775:OMX589780 OWT589775:OWT589780 PGP589775:PGP589780 PQL589775:PQL589780 QAH589775:QAH589780 QKD589775:QKD589780 QTZ589775:QTZ589780 RDV589775:RDV589780 RNR589775:RNR589780 RXN589775:RXN589780 SHJ589775:SHJ589780 SRF589775:SRF589780 TBB589775:TBB589780 TKX589775:TKX589780 TUT589775:TUT589780 UEP589775:UEP589780 UOL589775:UOL589780 UYH589775:UYH589780 VID589775:VID589780 VRZ589775:VRZ589780 WBV589775:WBV589780 WLR589775:WLR589780 WVN589775:WVN589780 F655310:F655315 JB655311:JB655316 SX655311:SX655316 ACT655311:ACT655316 AMP655311:AMP655316 AWL655311:AWL655316 BGH655311:BGH655316 BQD655311:BQD655316 BZZ655311:BZZ655316 CJV655311:CJV655316 CTR655311:CTR655316 DDN655311:DDN655316 DNJ655311:DNJ655316 DXF655311:DXF655316 EHB655311:EHB655316 EQX655311:EQX655316 FAT655311:FAT655316 FKP655311:FKP655316 FUL655311:FUL655316 GEH655311:GEH655316 GOD655311:GOD655316 GXZ655311:GXZ655316 HHV655311:HHV655316 HRR655311:HRR655316 IBN655311:IBN655316 ILJ655311:ILJ655316 IVF655311:IVF655316 JFB655311:JFB655316 JOX655311:JOX655316 JYT655311:JYT655316 KIP655311:KIP655316 KSL655311:KSL655316 LCH655311:LCH655316 LMD655311:LMD655316 LVZ655311:LVZ655316 MFV655311:MFV655316 MPR655311:MPR655316 MZN655311:MZN655316 NJJ655311:NJJ655316 NTF655311:NTF655316 ODB655311:ODB655316 OMX655311:OMX655316 OWT655311:OWT655316 PGP655311:PGP655316 PQL655311:PQL655316 QAH655311:QAH655316 QKD655311:QKD655316 QTZ655311:QTZ655316 RDV655311:RDV655316 RNR655311:RNR655316 RXN655311:RXN655316 SHJ655311:SHJ655316 SRF655311:SRF655316 TBB655311:TBB655316 TKX655311:TKX655316 TUT655311:TUT655316 UEP655311:UEP655316 UOL655311:UOL655316 UYH655311:UYH655316 VID655311:VID655316 VRZ655311:VRZ655316 WBV655311:WBV655316 WLR655311:WLR655316 WVN655311:WVN655316 F720846:F720851 JB720847:JB720852 SX720847:SX720852 ACT720847:ACT720852 AMP720847:AMP720852 AWL720847:AWL720852 BGH720847:BGH720852 BQD720847:BQD720852 BZZ720847:BZZ720852 CJV720847:CJV720852 CTR720847:CTR720852 DDN720847:DDN720852 DNJ720847:DNJ720852 DXF720847:DXF720852 EHB720847:EHB720852 EQX720847:EQX720852 FAT720847:FAT720852 FKP720847:FKP720852 FUL720847:FUL720852 GEH720847:GEH720852 GOD720847:GOD720852 GXZ720847:GXZ720852 HHV720847:HHV720852 HRR720847:HRR720852 IBN720847:IBN720852 ILJ720847:ILJ720852 IVF720847:IVF720852 JFB720847:JFB720852 JOX720847:JOX720852 JYT720847:JYT720852 KIP720847:KIP720852 KSL720847:KSL720852 LCH720847:LCH720852 LMD720847:LMD720852 LVZ720847:LVZ720852 MFV720847:MFV720852 MPR720847:MPR720852 MZN720847:MZN720852 NJJ720847:NJJ720852 NTF720847:NTF720852 ODB720847:ODB720852 OMX720847:OMX720852 OWT720847:OWT720852 PGP720847:PGP720852 PQL720847:PQL720852 QAH720847:QAH720852 QKD720847:QKD720852 QTZ720847:QTZ720852 RDV720847:RDV720852 RNR720847:RNR720852 RXN720847:RXN720852 SHJ720847:SHJ720852 SRF720847:SRF720852 TBB720847:TBB720852 TKX720847:TKX720852 TUT720847:TUT720852 UEP720847:UEP720852 UOL720847:UOL720852 UYH720847:UYH720852 VID720847:VID720852 VRZ720847:VRZ720852 WBV720847:WBV720852 WLR720847:WLR720852 WVN720847:WVN720852 F786382:F786387 JB786383:JB786388 SX786383:SX786388 ACT786383:ACT786388 AMP786383:AMP786388 AWL786383:AWL786388 BGH786383:BGH786388 BQD786383:BQD786388 BZZ786383:BZZ786388 CJV786383:CJV786388 CTR786383:CTR786388 DDN786383:DDN786388 DNJ786383:DNJ786388 DXF786383:DXF786388 EHB786383:EHB786388 EQX786383:EQX786388 FAT786383:FAT786388 FKP786383:FKP786388 FUL786383:FUL786388 GEH786383:GEH786388 GOD786383:GOD786388 GXZ786383:GXZ786388 HHV786383:HHV786388 HRR786383:HRR786388 IBN786383:IBN786388 ILJ786383:ILJ786388 IVF786383:IVF786388 JFB786383:JFB786388 JOX786383:JOX786388 JYT786383:JYT786388 KIP786383:KIP786388 KSL786383:KSL786388 LCH786383:LCH786388 LMD786383:LMD786388 LVZ786383:LVZ786388 MFV786383:MFV786388 MPR786383:MPR786388 MZN786383:MZN786388 NJJ786383:NJJ786388 NTF786383:NTF786388 ODB786383:ODB786388 OMX786383:OMX786388 OWT786383:OWT786388 PGP786383:PGP786388 PQL786383:PQL786388 QAH786383:QAH786388 QKD786383:QKD786388 QTZ786383:QTZ786388 RDV786383:RDV786388 RNR786383:RNR786388 RXN786383:RXN786388 SHJ786383:SHJ786388 SRF786383:SRF786388 TBB786383:TBB786388 TKX786383:TKX786388 TUT786383:TUT786388 UEP786383:UEP786388 UOL786383:UOL786388 UYH786383:UYH786388 VID786383:VID786388 VRZ786383:VRZ786388 WBV786383:WBV786388 WLR786383:WLR786388 WVN786383:WVN786388 F851918:F851923 JB851919:JB851924 SX851919:SX851924 ACT851919:ACT851924 AMP851919:AMP851924 AWL851919:AWL851924 BGH851919:BGH851924 BQD851919:BQD851924 BZZ851919:BZZ851924 CJV851919:CJV851924 CTR851919:CTR851924 DDN851919:DDN851924 DNJ851919:DNJ851924 DXF851919:DXF851924 EHB851919:EHB851924 EQX851919:EQX851924 FAT851919:FAT851924 FKP851919:FKP851924 FUL851919:FUL851924 GEH851919:GEH851924 GOD851919:GOD851924 GXZ851919:GXZ851924 HHV851919:HHV851924 HRR851919:HRR851924 IBN851919:IBN851924 ILJ851919:ILJ851924 IVF851919:IVF851924 JFB851919:JFB851924 JOX851919:JOX851924 JYT851919:JYT851924 KIP851919:KIP851924 KSL851919:KSL851924 LCH851919:LCH851924 LMD851919:LMD851924 LVZ851919:LVZ851924 MFV851919:MFV851924 MPR851919:MPR851924 MZN851919:MZN851924 NJJ851919:NJJ851924 NTF851919:NTF851924 ODB851919:ODB851924 OMX851919:OMX851924 OWT851919:OWT851924 PGP851919:PGP851924 PQL851919:PQL851924 QAH851919:QAH851924 QKD851919:QKD851924 QTZ851919:QTZ851924 RDV851919:RDV851924 RNR851919:RNR851924 RXN851919:RXN851924 SHJ851919:SHJ851924 SRF851919:SRF851924 TBB851919:TBB851924 TKX851919:TKX851924 TUT851919:TUT851924 UEP851919:UEP851924 UOL851919:UOL851924 UYH851919:UYH851924 VID851919:VID851924 VRZ851919:VRZ851924 WBV851919:WBV851924 WLR851919:WLR851924 WVN851919:WVN851924 F917454:F917459 JB917455:JB917460 SX917455:SX917460 ACT917455:ACT917460 AMP917455:AMP917460 AWL917455:AWL917460 BGH917455:BGH917460 BQD917455:BQD917460 BZZ917455:BZZ917460 CJV917455:CJV917460 CTR917455:CTR917460 DDN917455:DDN917460 DNJ917455:DNJ917460 DXF917455:DXF917460 EHB917455:EHB917460 EQX917455:EQX917460 FAT917455:FAT917460 FKP917455:FKP917460 FUL917455:FUL917460 GEH917455:GEH917460 GOD917455:GOD917460 GXZ917455:GXZ917460 HHV917455:HHV917460 HRR917455:HRR917460 IBN917455:IBN917460 ILJ917455:ILJ917460 IVF917455:IVF917460 JFB917455:JFB917460 JOX917455:JOX917460 JYT917455:JYT917460 KIP917455:KIP917460 KSL917455:KSL917460 LCH917455:LCH917460 LMD917455:LMD917460 LVZ917455:LVZ917460 MFV917455:MFV917460 MPR917455:MPR917460 MZN917455:MZN917460 NJJ917455:NJJ917460 NTF917455:NTF917460 ODB917455:ODB917460 OMX917455:OMX917460 OWT917455:OWT917460 PGP917455:PGP917460 PQL917455:PQL917460 QAH917455:QAH917460 QKD917455:QKD917460 QTZ917455:QTZ917460 RDV917455:RDV917460 RNR917455:RNR917460 RXN917455:RXN917460 SHJ917455:SHJ917460 SRF917455:SRF917460 TBB917455:TBB917460 TKX917455:TKX917460 TUT917455:TUT917460 UEP917455:UEP917460 UOL917455:UOL917460 UYH917455:UYH917460 VID917455:VID917460 VRZ917455:VRZ917460 WBV917455:WBV917460 WLR917455:WLR917460 WVN917455:WVN917460 F982990:F982995 JB982991:JB982996 SX982991:SX982996 ACT982991:ACT982996 AMP982991:AMP982996 AWL982991:AWL982996 BGH982991:BGH982996 BQD982991:BQD982996 BZZ982991:BZZ982996 CJV982991:CJV982996 CTR982991:CTR982996 DDN982991:DDN982996 DNJ982991:DNJ982996 DXF982991:DXF982996 EHB982991:EHB982996 EQX982991:EQX982996 FAT982991:FAT982996 FKP982991:FKP982996 FUL982991:FUL982996 GEH982991:GEH982996 GOD982991:GOD982996 GXZ982991:GXZ982996 HHV982991:HHV982996 HRR982991:HRR982996 IBN982991:IBN982996 ILJ982991:ILJ982996 IVF982991:IVF982996 JFB982991:JFB982996 JOX982991:JOX982996 JYT982991:JYT982996 KIP982991:KIP982996 KSL982991:KSL982996 LCH982991:LCH982996 LMD982991:LMD982996 LVZ982991:LVZ982996 MFV982991:MFV982996 MPR982991:MPR982996 MZN982991:MZN982996 NJJ982991:NJJ982996 NTF982991:NTF982996 ODB982991:ODB982996 OMX982991:OMX982996 OWT982991:OWT982996 PGP982991:PGP982996 PQL982991:PQL982996 QAH982991:QAH982996 QKD982991:QKD982996 QTZ982991:QTZ982996 RDV982991:RDV982996 RNR982991:RNR982996 RXN982991:RXN982996 SHJ982991:SHJ982996 SRF982991:SRF982996 TBB982991:TBB982996 TKX982991:TKX982996 TUT982991:TUT982996 UEP982991:UEP982996 UOL982991:UOL982996 UYH982991:UYH982996 VID982991:VID982996 VRZ982991:VRZ982996 WBV982991:WBV982996 WLR982991:WLR982996 WVN982991:WVN982996 JB65521:JB65522 JB25:JB26 SX25:SX26 ACT25:ACT26 AMP25:AMP26 AWL25:AWL26 BGH25:BGH26 BQD25:BQD26 BZZ25:BZZ26 CJV25:CJV26 CTR25:CTR26 DDN25:DDN26 DNJ25:DNJ26 DXF25:DXF26 EHB25:EHB26 EQX25:EQX26 FAT25:FAT26 FKP25:FKP26 FUL25:FUL26 GEH25:GEH26 GOD25:GOD26 GXZ25:GXZ26 HHV25:HHV26 HRR25:HRR26 IBN25:IBN26 ILJ25:ILJ26 IVF25:IVF26 JFB25:JFB26 JOX25:JOX26 JYT25:JYT26 KIP25:KIP26 KSL25:KSL26 LCH25:LCH26 LMD25:LMD26 LVZ25:LVZ26 MFV25:MFV26 MPR25:MPR26 MZN25:MZN26 NJJ25:NJJ26 NTF25:NTF26 ODB25:ODB26 OMX25:OMX26 OWT25:OWT26 PGP25:PGP26 PQL25:PQL26 QAH25:QAH26 QKD25:QKD26 QTZ25:QTZ26 RDV25:RDV26 RNR25:RNR26 RXN25:RXN26 SHJ25:SHJ26 SRF25:SRF26 TBB25:TBB26 TKX25:TKX26 TUT25:TUT26 UEP25:UEP26 UOL25:UOL26 UYH25:UYH26 VID25:VID26 VRZ25:VRZ26 WBV25:WBV26 WLR25:WLR26 WVN25:WVN26 F65483:F65484 JB65484:JB65485 SX65484:SX65485 ACT65484:ACT65485 AMP65484:AMP65485 AWL65484:AWL65485 BGH65484:BGH65485 BQD65484:BQD65485 BZZ65484:BZZ65485 CJV65484:CJV65485 CTR65484:CTR65485 DDN65484:DDN65485 DNJ65484:DNJ65485 DXF65484:DXF65485 EHB65484:EHB65485 EQX65484:EQX65485 FAT65484:FAT65485 FKP65484:FKP65485 FUL65484:FUL65485 GEH65484:GEH65485 GOD65484:GOD65485 GXZ65484:GXZ65485 HHV65484:HHV65485 HRR65484:HRR65485 IBN65484:IBN65485 ILJ65484:ILJ65485 IVF65484:IVF65485 JFB65484:JFB65485 JOX65484:JOX65485 JYT65484:JYT65485 KIP65484:KIP65485 KSL65484:KSL65485 LCH65484:LCH65485 LMD65484:LMD65485 LVZ65484:LVZ65485 MFV65484:MFV65485 MPR65484:MPR65485 MZN65484:MZN65485 NJJ65484:NJJ65485 NTF65484:NTF65485 ODB65484:ODB65485 OMX65484:OMX65485 OWT65484:OWT65485 PGP65484:PGP65485 PQL65484:PQL65485 QAH65484:QAH65485 QKD65484:QKD65485 QTZ65484:QTZ65485 RDV65484:RDV65485 RNR65484:RNR65485 RXN65484:RXN65485 SHJ65484:SHJ65485 SRF65484:SRF65485 TBB65484:TBB65485 TKX65484:TKX65485 TUT65484:TUT65485 UEP65484:UEP65485 UOL65484:UOL65485 UYH65484:UYH65485 VID65484:VID65485 VRZ65484:VRZ65485 WBV65484:WBV65485 WLR65484:WLR65485 WVN65484:WVN65485 F131019:F131020 JB131020:JB131021 SX131020:SX131021 ACT131020:ACT131021 AMP131020:AMP131021 AWL131020:AWL131021 BGH131020:BGH131021 BQD131020:BQD131021 BZZ131020:BZZ131021 CJV131020:CJV131021 CTR131020:CTR131021 DDN131020:DDN131021 DNJ131020:DNJ131021 DXF131020:DXF131021 EHB131020:EHB131021 EQX131020:EQX131021 FAT131020:FAT131021 FKP131020:FKP131021 FUL131020:FUL131021 GEH131020:GEH131021 GOD131020:GOD131021 GXZ131020:GXZ131021 HHV131020:HHV131021 HRR131020:HRR131021 IBN131020:IBN131021 ILJ131020:ILJ131021 IVF131020:IVF131021 JFB131020:JFB131021 JOX131020:JOX131021 JYT131020:JYT131021 KIP131020:KIP131021 KSL131020:KSL131021 LCH131020:LCH131021 LMD131020:LMD131021 LVZ131020:LVZ131021 MFV131020:MFV131021 MPR131020:MPR131021 MZN131020:MZN131021 NJJ131020:NJJ131021 NTF131020:NTF131021 ODB131020:ODB131021 OMX131020:OMX131021 OWT131020:OWT131021 PGP131020:PGP131021 PQL131020:PQL131021 QAH131020:QAH131021 QKD131020:QKD131021 QTZ131020:QTZ131021 RDV131020:RDV131021 RNR131020:RNR131021 RXN131020:RXN131021 SHJ131020:SHJ131021 SRF131020:SRF131021 TBB131020:TBB131021 TKX131020:TKX131021 TUT131020:TUT131021 UEP131020:UEP131021 UOL131020:UOL131021 UYH131020:UYH131021 VID131020:VID131021 VRZ131020:VRZ131021 WBV131020:WBV131021 WLR131020:WLR131021 WVN131020:WVN131021 F196555:F196556 JB196556:JB196557 SX196556:SX196557 ACT196556:ACT196557 AMP196556:AMP196557 AWL196556:AWL196557 BGH196556:BGH196557 BQD196556:BQD196557 BZZ196556:BZZ196557 CJV196556:CJV196557 CTR196556:CTR196557 DDN196556:DDN196557 DNJ196556:DNJ196557 DXF196556:DXF196557 EHB196556:EHB196557 EQX196556:EQX196557 FAT196556:FAT196557 FKP196556:FKP196557 FUL196556:FUL196557 GEH196556:GEH196557 GOD196556:GOD196557 GXZ196556:GXZ196557 HHV196556:HHV196557 HRR196556:HRR196557 IBN196556:IBN196557 ILJ196556:ILJ196557 IVF196556:IVF196557 JFB196556:JFB196557 JOX196556:JOX196557 JYT196556:JYT196557 KIP196556:KIP196557 KSL196556:KSL196557 LCH196556:LCH196557 LMD196556:LMD196557 LVZ196556:LVZ196557 MFV196556:MFV196557 MPR196556:MPR196557 MZN196556:MZN196557 NJJ196556:NJJ196557 NTF196556:NTF196557 ODB196556:ODB196557 OMX196556:OMX196557 OWT196556:OWT196557 PGP196556:PGP196557 PQL196556:PQL196557 QAH196556:QAH196557 QKD196556:QKD196557 QTZ196556:QTZ196557 RDV196556:RDV196557 RNR196556:RNR196557 RXN196556:RXN196557 SHJ196556:SHJ196557 SRF196556:SRF196557 TBB196556:TBB196557 TKX196556:TKX196557 TUT196556:TUT196557 UEP196556:UEP196557 UOL196556:UOL196557 UYH196556:UYH196557 VID196556:VID196557 VRZ196556:VRZ196557 WBV196556:WBV196557 WLR196556:WLR196557 WVN196556:WVN196557 F262091:F262092 JB262092:JB262093 SX262092:SX262093 ACT262092:ACT262093 AMP262092:AMP262093 AWL262092:AWL262093 BGH262092:BGH262093 BQD262092:BQD262093 BZZ262092:BZZ262093 CJV262092:CJV262093 CTR262092:CTR262093 DDN262092:DDN262093 DNJ262092:DNJ262093 DXF262092:DXF262093 EHB262092:EHB262093 EQX262092:EQX262093 FAT262092:FAT262093 FKP262092:FKP262093 FUL262092:FUL262093 GEH262092:GEH262093 GOD262092:GOD262093 GXZ262092:GXZ262093 HHV262092:HHV262093 HRR262092:HRR262093 IBN262092:IBN262093 ILJ262092:ILJ262093 IVF262092:IVF262093 JFB262092:JFB262093 JOX262092:JOX262093 JYT262092:JYT262093 KIP262092:KIP262093 KSL262092:KSL262093 LCH262092:LCH262093 LMD262092:LMD262093 LVZ262092:LVZ262093 MFV262092:MFV262093 MPR262092:MPR262093 MZN262092:MZN262093 NJJ262092:NJJ262093 NTF262092:NTF262093 ODB262092:ODB262093 OMX262092:OMX262093 OWT262092:OWT262093 PGP262092:PGP262093 PQL262092:PQL262093 QAH262092:QAH262093 QKD262092:QKD262093 QTZ262092:QTZ262093 RDV262092:RDV262093 RNR262092:RNR262093 RXN262092:RXN262093 SHJ262092:SHJ262093 SRF262092:SRF262093 TBB262092:TBB262093 TKX262092:TKX262093 TUT262092:TUT262093 UEP262092:UEP262093 UOL262092:UOL262093 UYH262092:UYH262093 VID262092:VID262093 VRZ262092:VRZ262093 WBV262092:WBV262093 WLR262092:WLR262093 WVN262092:WVN262093 F327627:F327628 JB327628:JB327629 SX327628:SX327629 ACT327628:ACT327629 AMP327628:AMP327629 AWL327628:AWL327629 BGH327628:BGH327629 BQD327628:BQD327629 BZZ327628:BZZ327629 CJV327628:CJV327629 CTR327628:CTR327629 DDN327628:DDN327629 DNJ327628:DNJ327629 DXF327628:DXF327629 EHB327628:EHB327629 EQX327628:EQX327629 FAT327628:FAT327629 FKP327628:FKP327629 FUL327628:FUL327629 GEH327628:GEH327629 GOD327628:GOD327629 GXZ327628:GXZ327629 HHV327628:HHV327629 HRR327628:HRR327629 IBN327628:IBN327629 ILJ327628:ILJ327629 IVF327628:IVF327629 JFB327628:JFB327629 JOX327628:JOX327629 JYT327628:JYT327629 KIP327628:KIP327629 KSL327628:KSL327629 LCH327628:LCH327629 LMD327628:LMD327629 LVZ327628:LVZ327629 MFV327628:MFV327629 MPR327628:MPR327629 MZN327628:MZN327629 NJJ327628:NJJ327629 NTF327628:NTF327629 ODB327628:ODB327629 OMX327628:OMX327629 OWT327628:OWT327629 PGP327628:PGP327629 PQL327628:PQL327629 QAH327628:QAH327629 QKD327628:QKD327629 QTZ327628:QTZ327629 RDV327628:RDV327629 RNR327628:RNR327629 RXN327628:RXN327629 SHJ327628:SHJ327629 SRF327628:SRF327629 TBB327628:TBB327629 TKX327628:TKX327629 TUT327628:TUT327629 UEP327628:UEP327629 UOL327628:UOL327629 UYH327628:UYH327629 VID327628:VID327629 VRZ327628:VRZ327629 WBV327628:WBV327629 WLR327628:WLR327629 WVN327628:WVN327629 F393163:F393164 JB393164:JB393165 SX393164:SX393165 ACT393164:ACT393165 AMP393164:AMP393165 AWL393164:AWL393165 BGH393164:BGH393165 BQD393164:BQD393165 BZZ393164:BZZ393165 CJV393164:CJV393165 CTR393164:CTR393165 DDN393164:DDN393165 DNJ393164:DNJ393165 DXF393164:DXF393165 EHB393164:EHB393165 EQX393164:EQX393165 FAT393164:FAT393165 FKP393164:FKP393165 FUL393164:FUL393165 GEH393164:GEH393165 GOD393164:GOD393165 GXZ393164:GXZ393165 HHV393164:HHV393165 HRR393164:HRR393165 IBN393164:IBN393165 ILJ393164:ILJ393165 IVF393164:IVF393165 JFB393164:JFB393165 JOX393164:JOX393165 JYT393164:JYT393165 KIP393164:KIP393165 KSL393164:KSL393165 LCH393164:LCH393165 LMD393164:LMD393165 LVZ393164:LVZ393165 MFV393164:MFV393165 MPR393164:MPR393165 MZN393164:MZN393165 NJJ393164:NJJ393165 NTF393164:NTF393165 ODB393164:ODB393165 OMX393164:OMX393165 OWT393164:OWT393165 PGP393164:PGP393165 PQL393164:PQL393165 QAH393164:QAH393165 QKD393164:QKD393165 QTZ393164:QTZ393165 RDV393164:RDV393165 RNR393164:RNR393165 RXN393164:RXN393165 SHJ393164:SHJ393165 SRF393164:SRF393165 TBB393164:TBB393165 TKX393164:TKX393165 TUT393164:TUT393165 UEP393164:UEP393165 UOL393164:UOL393165 UYH393164:UYH393165 VID393164:VID393165 VRZ393164:VRZ393165 WBV393164:WBV393165 WLR393164:WLR393165 WVN393164:WVN393165 F458699:F458700 JB458700:JB458701 SX458700:SX458701 ACT458700:ACT458701 AMP458700:AMP458701 AWL458700:AWL458701 BGH458700:BGH458701 BQD458700:BQD458701 BZZ458700:BZZ458701 CJV458700:CJV458701 CTR458700:CTR458701 DDN458700:DDN458701 DNJ458700:DNJ458701 DXF458700:DXF458701 EHB458700:EHB458701 EQX458700:EQX458701 FAT458700:FAT458701 FKP458700:FKP458701 FUL458700:FUL458701 GEH458700:GEH458701 GOD458700:GOD458701 GXZ458700:GXZ458701 HHV458700:HHV458701 HRR458700:HRR458701 IBN458700:IBN458701 ILJ458700:ILJ458701 IVF458700:IVF458701 JFB458700:JFB458701 JOX458700:JOX458701 JYT458700:JYT458701 KIP458700:KIP458701 KSL458700:KSL458701 LCH458700:LCH458701 LMD458700:LMD458701 LVZ458700:LVZ458701 MFV458700:MFV458701 MPR458700:MPR458701 MZN458700:MZN458701 NJJ458700:NJJ458701 NTF458700:NTF458701 ODB458700:ODB458701 OMX458700:OMX458701 OWT458700:OWT458701 PGP458700:PGP458701 PQL458700:PQL458701 QAH458700:QAH458701 QKD458700:QKD458701 QTZ458700:QTZ458701 RDV458700:RDV458701 RNR458700:RNR458701 RXN458700:RXN458701 SHJ458700:SHJ458701 SRF458700:SRF458701 TBB458700:TBB458701 TKX458700:TKX458701 TUT458700:TUT458701 UEP458700:UEP458701 UOL458700:UOL458701 UYH458700:UYH458701 VID458700:VID458701 VRZ458700:VRZ458701 WBV458700:WBV458701 WLR458700:WLR458701 WVN458700:WVN458701 F524235:F524236 JB524236:JB524237 SX524236:SX524237 ACT524236:ACT524237 AMP524236:AMP524237 AWL524236:AWL524237 BGH524236:BGH524237 BQD524236:BQD524237 BZZ524236:BZZ524237 CJV524236:CJV524237 CTR524236:CTR524237 DDN524236:DDN524237 DNJ524236:DNJ524237 DXF524236:DXF524237 EHB524236:EHB524237 EQX524236:EQX524237 FAT524236:FAT524237 FKP524236:FKP524237 FUL524236:FUL524237 GEH524236:GEH524237 GOD524236:GOD524237 GXZ524236:GXZ524237 HHV524236:HHV524237 HRR524236:HRR524237 IBN524236:IBN524237 ILJ524236:ILJ524237 IVF524236:IVF524237 JFB524236:JFB524237 JOX524236:JOX524237 JYT524236:JYT524237 KIP524236:KIP524237 KSL524236:KSL524237 LCH524236:LCH524237 LMD524236:LMD524237 LVZ524236:LVZ524237 MFV524236:MFV524237 MPR524236:MPR524237 MZN524236:MZN524237 NJJ524236:NJJ524237 NTF524236:NTF524237 ODB524236:ODB524237 OMX524236:OMX524237 OWT524236:OWT524237 PGP524236:PGP524237 PQL524236:PQL524237 QAH524236:QAH524237 QKD524236:QKD524237 QTZ524236:QTZ524237 RDV524236:RDV524237 RNR524236:RNR524237 RXN524236:RXN524237 SHJ524236:SHJ524237 SRF524236:SRF524237 TBB524236:TBB524237 TKX524236:TKX524237 TUT524236:TUT524237 UEP524236:UEP524237 UOL524236:UOL524237 UYH524236:UYH524237 VID524236:VID524237 VRZ524236:VRZ524237 WBV524236:WBV524237 WLR524236:WLR524237 WVN524236:WVN524237 F589771:F589772 JB589772:JB589773 SX589772:SX589773 ACT589772:ACT589773 AMP589772:AMP589773 AWL589772:AWL589773 BGH589772:BGH589773 BQD589772:BQD589773 BZZ589772:BZZ589773 CJV589772:CJV589773 CTR589772:CTR589773 DDN589772:DDN589773 DNJ589772:DNJ589773 DXF589772:DXF589773 EHB589772:EHB589773 EQX589772:EQX589773 FAT589772:FAT589773 FKP589772:FKP589773 FUL589772:FUL589773 GEH589772:GEH589773 GOD589772:GOD589773 GXZ589772:GXZ589773 HHV589772:HHV589773 HRR589772:HRR589773 IBN589772:IBN589773 ILJ589772:ILJ589773 IVF589772:IVF589773 JFB589772:JFB589773 JOX589772:JOX589773 JYT589772:JYT589773 KIP589772:KIP589773 KSL589772:KSL589773 LCH589772:LCH589773 LMD589772:LMD589773 LVZ589772:LVZ589773 MFV589772:MFV589773 MPR589772:MPR589773 MZN589772:MZN589773 NJJ589772:NJJ589773 NTF589772:NTF589773 ODB589772:ODB589773 OMX589772:OMX589773 OWT589772:OWT589773 PGP589772:PGP589773 PQL589772:PQL589773 QAH589772:QAH589773 QKD589772:QKD589773 QTZ589772:QTZ589773 RDV589772:RDV589773 RNR589772:RNR589773 RXN589772:RXN589773 SHJ589772:SHJ589773 SRF589772:SRF589773 TBB589772:TBB589773 TKX589772:TKX589773 TUT589772:TUT589773 UEP589772:UEP589773 UOL589772:UOL589773 UYH589772:UYH589773 VID589772:VID589773 VRZ589772:VRZ589773 WBV589772:WBV589773 WLR589772:WLR589773 WVN589772:WVN589773 F655307:F655308 JB655308:JB655309 SX655308:SX655309 ACT655308:ACT655309 AMP655308:AMP655309 AWL655308:AWL655309 BGH655308:BGH655309 BQD655308:BQD655309 BZZ655308:BZZ655309 CJV655308:CJV655309 CTR655308:CTR655309 DDN655308:DDN655309 DNJ655308:DNJ655309 DXF655308:DXF655309 EHB655308:EHB655309 EQX655308:EQX655309 FAT655308:FAT655309 FKP655308:FKP655309 FUL655308:FUL655309 GEH655308:GEH655309 GOD655308:GOD655309 GXZ655308:GXZ655309 HHV655308:HHV655309 HRR655308:HRR655309 IBN655308:IBN655309 ILJ655308:ILJ655309 IVF655308:IVF655309 JFB655308:JFB655309 JOX655308:JOX655309 JYT655308:JYT655309 KIP655308:KIP655309 KSL655308:KSL655309 LCH655308:LCH655309 LMD655308:LMD655309 LVZ655308:LVZ655309 MFV655308:MFV655309 MPR655308:MPR655309 MZN655308:MZN655309 NJJ655308:NJJ655309 NTF655308:NTF655309 ODB655308:ODB655309 OMX655308:OMX655309 OWT655308:OWT655309 PGP655308:PGP655309 PQL655308:PQL655309 QAH655308:QAH655309 QKD655308:QKD655309 QTZ655308:QTZ655309 RDV655308:RDV655309 RNR655308:RNR655309 RXN655308:RXN655309 SHJ655308:SHJ655309 SRF655308:SRF655309 TBB655308:TBB655309 TKX655308:TKX655309 TUT655308:TUT655309 UEP655308:UEP655309 UOL655308:UOL655309 UYH655308:UYH655309 VID655308:VID655309 VRZ655308:VRZ655309 WBV655308:WBV655309 WLR655308:WLR655309 WVN655308:WVN655309 F720843:F720844 JB720844:JB720845 SX720844:SX720845 ACT720844:ACT720845 AMP720844:AMP720845 AWL720844:AWL720845 BGH720844:BGH720845 BQD720844:BQD720845 BZZ720844:BZZ720845 CJV720844:CJV720845 CTR720844:CTR720845 DDN720844:DDN720845 DNJ720844:DNJ720845 DXF720844:DXF720845 EHB720844:EHB720845 EQX720844:EQX720845 FAT720844:FAT720845 FKP720844:FKP720845 FUL720844:FUL720845 GEH720844:GEH720845 GOD720844:GOD720845 GXZ720844:GXZ720845 HHV720844:HHV720845 HRR720844:HRR720845 IBN720844:IBN720845 ILJ720844:ILJ720845 IVF720844:IVF720845 JFB720844:JFB720845 JOX720844:JOX720845 JYT720844:JYT720845 KIP720844:KIP720845 KSL720844:KSL720845 LCH720844:LCH720845 LMD720844:LMD720845 LVZ720844:LVZ720845 MFV720844:MFV720845 MPR720844:MPR720845 MZN720844:MZN720845 NJJ720844:NJJ720845 NTF720844:NTF720845 ODB720844:ODB720845 OMX720844:OMX720845 OWT720844:OWT720845 PGP720844:PGP720845 PQL720844:PQL720845 QAH720844:QAH720845 QKD720844:QKD720845 QTZ720844:QTZ720845 RDV720844:RDV720845 RNR720844:RNR720845 RXN720844:RXN720845 SHJ720844:SHJ720845 SRF720844:SRF720845 TBB720844:TBB720845 TKX720844:TKX720845 TUT720844:TUT720845 UEP720844:UEP720845 UOL720844:UOL720845 UYH720844:UYH720845 VID720844:VID720845 VRZ720844:VRZ720845 WBV720844:WBV720845 WLR720844:WLR720845 WVN720844:WVN720845 F786379:F786380 JB786380:JB786381 SX786380:SX786381 ACT786380:ACT786381 AMP786380:AMP786381 AWL786380:AWL786381 BGH786380:BGH786381 BQD786380:BQD786381 BZZ786380:BZZ786381 CJV786380:CJV786381 CTR786380:CTR786381 DDN786380:DDN786381 DNJ786380:DNJ786381 DXF786380:DXF786381 EHB786380:EHB786381 EQX786380:EQX786381 FAT786380:FAT786381 FKP786380:FKP786381 FUL786380:FUL786381 GEH786380:GEH786381 GOD786380:GOD786381 GXZ786380:GXZ786381 HHV786380:HHV786381 HRR786380:HRR786381 IBN786380:IBN786381 ILJ786380:ILJ786381 IVF786380:IVF786381 JFB786380:JFB786381 JOX786380:JOX786381 JYT786380:JYT786381 KIP786380:KIP786381 KSL786380:KSL786381 LCH786380:LCH786381 LMD786380:LMD786381 LVZ786380:LVZ786381 MFV786380:MFV786381 MPR786380:MPR786381 MZN786380:MZN786381 NJJ786380:NJJ786381 NTF786380:NTF786381 ODB786380:ODB786381 OMX786380:OMX786381 OWT786380:OWT786381 PGP786380:PGP786381 PQL786380:PQL786381 QAH786380:QAH786381 QKD786380:QKD786381 QTZ786380:QTZ786381 RDV786380:RDV786381 RNR786380:RNR786381 RXN786380:RXN786381 SHJ786380:SHJ786381 SRF786380:SRF786381 TBB786380:TBB786381 TKX786380:TKX786381 TUT786380:TUT786381 UEP786380:UEP786381 UOL786380:UOL786381 UYH786380:UYH786381 VID786380:VID786381 VRZ786380:VRZ786381 WBV786380:WBV786381 WLR786380:WLR786381 WVN786380:WVN786381 F851915:F851916 JB851916:JB851917 SX851916:SX851917 ACT851916:ACT851917 AMP851916:AMP851917 AWL851916:AWL851917 BGH851916:BGH851917 BQD851916:BQD851917 BZZ851916:BZZ851917 CJV851916:CJV851917 CTR851916:CTR851917 DDN851916:DDN851917 DNJ851916:DNJ851917 DXF851916:DXF851917 EHB851916:EHB851917 EQX851916:EQX851917 FAT851916:FAT851917 FKP851916:FKP851917 FUL851916:FUL851917 GEH851916:GEH851917 GOD851916:GOD851917 GXZ851916:GXZ851917 HHV851916:HHV851917 HRR851916:HRR851917 IBN851916:IBN851917 ILJ851916:ILJ851917 IVF851916:IVF851917 JFB851916:JFB851917 JOX851916:JOX851917 JYT851916:JYT851917 KIP851916:KIP851917 KSL851916:KSL851917 LCH851916:LCH851917 LMD851916:LMD851917 LVZ851916:LVZ851917 MFV851916:MFV851917 MPR851916:MPR851917 MZN851916:MZN851917 NJJ851916:NJJ851917 NTF851916:NTF851917 ODB851916:ODB851917 OMX851916:OMX851917 OWT851916:OWT851917 PGP851916:PGP851917 PQL851916:PQL851917 QAH851916:QAH851917 QKD851916:QKD851917 QTZ851916:QTZ851917 RDV851916:RDV851917 RNR851916:RNR851917 RXN851916:RXN851917 SHJ851916:SHJ851917 SRF851916:SRF851917 TBB851916:TBB851917 TKX851916:TKX851917 TUT851916:TUT851917 UEP851916:UEP851917 UOL851916:UOL851917 UYH851916:UYH851917 VID851916:VID851917 VRZ851916:VRZ851917 WBV851916:WBV851917 WLR851916:WLR851917 WVN851916:WVN851917 F917451:F917452 JB917452:JB917453 SX917452:SX917453 ACT917452:ACT917453 AMP917452:AMP917453 AWL917452:AWL917453 BGH917452:BGH917453 BQD917452:BQD917453 BZZ917452:BZZ917453 CJV917452:CJV917453 CTR917452:CTR917453 DDN917452:DDN917453 DNJ917452:DNJ917453 DXF917452:DXF917453 EHB917452:EHB917453 EQX917452:EQX917453 FAT917452:FAT917453 FKP917452:FKP917453 FUL917452:FUL917453 GEH917452:GEH917453 GOD917452:GOD917453 GXZ917452:GXZ917453 HHV917452:HHV917453 HRR917452:HRR917453 IBN917452:IBN917453 ILJ917452:ILJ917453 IVF917452:IVF917453 JFB917452:JFB917453 JOX917452:JOX917453 JYT917452:JYT917453 KIP917452:KIP917453 KSL917452:KSL917453 LCH917452:LCH917453 LMD917452:LMD917453 LVZ917452:LVZ917453 MFV917452:MFV917453 MPR917452:MPR917453 MZN917452:MZN917453 NJJ917452:NJJ917453 NTF917452:NTF917453 ODB917452:ODB917453 OMX917452:OMX917453 OWT917452:OWT917453 PGP917452:PGP917453 PQL917452:PQL917453 QAH917452:QAH917453 QKD917452:QKD917453 QTZ917452:QTZ917453 RDV917452:RDV917453 RNR917452:RNR917453 RXN917452:RXN917453 SHJ917452:SHJ917453 SRF917452:SRF917453 TBB917452:TBB917453 TKX917452:TKX917453 TUT917452:TUT917453 UEP917452:UEP917453 UOL917452:UOL917453 UYH917452:UYH917453 VID917452:VID917453 VRZ917452:VRZ917453 WBV917452:WBV917453 WLR917452:WLR917453 WVN917452:WVN917453 F982987:F982988 JB982988:JB982989 SX982988:SX982989 ACT982988:ACT982989 AMP982988:AMP982989 AWL982988:AWL982989 BGH982988:BGH982989 BQD982988:BQD982989 BZZ982988:BZZ982989 CJV982988:CJV982989 CTR982988:CTR982989 DDN982988:DDN982989 DNJ982988:DNJ982989 DXF982988:DXF982989 EHB982988:EHB982989 EQX982988:EQX982989 FAT982988:FAT982989 FKP982988:FKP982989 FUL982988:FUL982989 GEH982988:GEH982989 GOD982988:GOD982989 GXZ982988:GXZ982989 HHV982988:HHV982989 HRR982988:HRR982989 IBN982988:IBN982989 ILJ982988:ILJ982989 IVF982988:IVF982989 JFB982988:JFB982989 JOX982988:JOX982989 JYT982988:JYT982989 KIP982988:KIP982989 KSL982988:KSL982989 LCH982988:LCH982989 LMD982988:LMD982989 LVZ982988:LVZ982989 MFV982988:MFV982989 MPR982988:MPR982989 MZN982988:MZN982989 NJJ982988:NJJ982989 NTF982988:NTF982989 ODB982988:ODB982989 OMX982988:OMX982989 OWT982988:OWT982989 PGP982988:PGP982989 PQL982988:PQL982989 QAH982988:QAH982989 QKD982988:QKD982989 QTZ982988:QTZ982989 RDV982988:RDV982989 RNR982988:RNR982989 RXN982988:RXN982989 SHJ982988:SHJ982989 SRF982988:SRF982989 TBB982988:TBB982989 TKX982988:TKX982989 TUT982988:TUT982989 UEP982988:UEP982989 UOL982988:UOL982989 UYH982988:UYH982989 VID982988:VID982989 VRZ982988:VRZ982989 WBV982988:WBV982989">
      <formula1>$F$27:$F$90</formula1>
    </dataValidation>
    <dataValidation type="list" errorStyle="warning" allowBlank="1" showInputMessage="1" showErrorMessage="1" errorTitle="FERC ACCOUNT" error="This FERC Account is not included in the drop-down list. Is this the account you want to use?" sqref="C65520:C65521 C25 ACQ65521:ACQ65522 AMM65521:AMM65522 AWI65521:AWI65522 BGE65521:BGE65522 BQA65521:BQA65522 BZW65521:BZW65522 CJS65521:CJS65522 CTO65521:CTO65522 DDK65521:DDK65522 DNG65521:DNG65522 DXC65521:DXC65522 EGY65521:EGY65522 EQU65521:EQU65522 FAQ65521:FAQ65522 FKM65521:FKM65522 FUI65521:FUI65522 GEE65521:GEE65522 GOA65521:GOA65522 GXW65521:GXW65522 HHS65521:HHS65522 HRO65521:HRO65522 IBK65521:IBK65522 ILG65521:ILG65522 IVC65521:IVC65522 JEY65521:JEY65522 JOU65521:JOU65522 JYQ65521:JYQ65522 KIM65521:KIM65522 KSI65521:KSI65522 LCE65521:LCE65522 LMA65521:LMA65522 LVW65521:LVW65522 MFS65521:MFS65522 MPO65521:MPO65522 MZK65521:MZK65522 NJG65521:NJG65522 NTC65521:NTC65522 OCY65521:OCY65522 OMU65521:OMU65522 OWQ65521:OWQ65522 PGM65521:PGM65522 PQI65521:PQI65522 QAE65521:QAE65522 QKA65521:QKA65522 QTW65521:QTW65522 RDS65521:RDS65522 RNO65521:RNO65522 RXK65521:RXK65522 SHG65521:SHG65522 SRC65521:SRC65522 TAY65521:TAY65522 TKU65521:TKU65522 TUQ65521:TUQ65522 UEM65521:UEM65522 UOI65521:UOI65522 UYE65521:UYE65522 VIA65521:VIA65522 VRW65521:VRW65522 WBS65521:WBS65522 WLO65521:WLO65522 WVK65521:WVK65522 C131056:C131057 IY131057:IY131058 SU131057:SU131058 ACQ131057:ACQ131058 AMM131057:AMM131058 AWI131057:AWI131058 BGE131057:BGE131058 BQA131057:BQA131058 BZW131057:BZW131058 CJS131057:CJS131058 CTO131057:CTO131058 DDK131057:DDK131058 DNG131057:DNG131058 DXC131057:DXC131058 EGY131057:EGY131058 EQU131057:EQU131058 FAQ131057:FAQ131058 FKM131057:FKM131058 FUI131057:FUI131058 GEE131057:GEE131058 GOA131057:GOA131058 GXW131057:GXW131058 HHS131057:HHS131058 HRO131057:HRO131058 IBK131057:IBK131058 ILG131057:ILG131058 IVC131057:IVC131058 JEY131057:JEY131058 JOU131057:JOU131058 JYQ131057:JYQ131058 KIM131057:KIM131058 KSI131057:KSI131058 LCE131057:LCE131058 LMA131057:LMA131058 LVW131057:LVW131058 MFS131057:MFS131058 MPO131057:MPO131058 MZK131057:MZK131058 NJG131057:NJG131058 NTC131057:NTC131058 OCY131057:OCY131058 OMU131057:OMU131058 OWQ131057:OWQ131058 PGM131057:PGM131058 PQI131057:PQI131058 QAE131057:QAE131058 QKA131057:QKA131058 QTW131057:QTW131058 RDS131057:RDS131058 RNO131057:RNO131058 RXK131057:RXK131058 SHG131057:SHG131058 SRC131057:SRC131058 TAY131057:TAY131058 TKU131057:TKU131058 TUQ131057:TUQ131058 UEM131057:UEM131058 UOI131057:UOI131058 UYE131057:UYE131058 VIA131057:VIA131058 VRW131057:VRW131058 WBS131057:WBS131058 WLO131057:WLO131058 WVK131057:WVK131058 C196592:C196593 IY196593:IY196594 SU196593:SU196594 ACQ196593:ACQ196594 AMM196593:AMM196594 AWI196593:AWI196594 BGE196593:BGE196594 BQA196593:BQA196594 BZW196593:BZW196594 CJS196593:CJS196594 CTO196593:CTO196594 DDK196593:DDK196594 DNG196593:DNG196594 DXC196593:DXC196594 EGY196593:EGY196594 EQU196593:EQU196594 FAQ196593:FAQ196594 FKM196593:FKM196594 FUI196593:FUI196594 GEE196593:GEE196594 GOA196593:GOA196594 GXW196593:GXW196594 HHS196593:HHS196594 HRO196593:HRO196594 IBK196593:IBK196594 ILG196593:ILG196594 IVC196593:IVC196594 JEY196593:JEY196594 JOU196593:JOU196594 JYQ196593:JYQ196594 KIM196593:KIM196594 KSI196593:KSI196594 LCE196593:LCE196594 LMA196593:LMA196594 LVW196593:LVW196594 MFS196593:MFS196594 MPO196593:MPO196594 MZK196593:MZK196594 NJG196593:NJG196594 NTC196593:NTC196594 OCY196593:OCY196594 OMU196593:OMU196594 OWQ196593:OWQ196594 PGM196593:PGM196594 PQI196593:PQI196594 QAE196593:QAE196594 QKA196593:QKA196594 QTW196593:QTW196594 RDS196593:RDS196594 RNO196593:RNO196594 RXK196593:RXK196594 SHG196593:SHG196594 SRC196593:SRC196594 TAY196593:TAY196594 TKU196593:TKU196594 TUQ196593:TUQ196594 UEM196593:UEM196594 UOI196593:UOI196594 UYE196593:UYE196594 VIA196593:VIA196594 VRW196593:VRW196594 WBS196593:WBS196594 WLO196593:WLO196594 WVK196593:WVK196594 C262128:C262129 IY262129:IY262130 SU262129:SU262130 ACQ262129:ACQ262130 AMM262129:AMM262130 AWI262129:AWI262130 BGE262129:BGE262130 BQA262129:BQA262130 BZW262129:BZW262130 CJS262129:CJS262130 CTO262129:CTO262130 DDK262129:DDK262130 DNG262129:DNG262130 DXC262129:DXC262130 EGY262129:EGY262130 EQU262129:EQU262130 FAQ262129:FAQ262130 FKM262129:FKM262130 FUI262129:FUI262130 GEE262129:GEE262130 GOA262129:GOA262130 GXW262129:GXW262130 HHS262129:HHS262130 HRO262129:HRO262130 IBK262129:IBK262130 ILG262129:ILG262130 IVC262129:IVC262130 JEY262129:JEY262130 JOU262129:JOU262130 JYQ262129:JYQ262130 KIM262129:KIM262130 KSI262129:KSI262130 LCE262129:LCE262130 LMA262129:LMA262130 LVW262129:LVW262130 MFS262129:MFS262130 MPO262129:MPO262130 MZK262129:MZK262130 NJG262129:NJG262130 NTC262129:NTC262130 OCY262129:OCY262130 OMU262129:OMU262130 OWQ262129:OWQ262130 PGM262129:PGM262130 PQI262129:PQI262130 QAE262129:QAE262130 QKA262129:QKA262130 QTW262129:QTW262130 RDS262129:RDS262130 RNO262129:RNO262130 RXK262129:RXK262130 SHG262129:SHG262130 SRC262129:SRC262130 TAY262129:TAY262130 TKU262129:TKU262130 TUQ262129:TUQ262130 UEM262129:UEM262130 UOI262129:UOI262130 UYE262129:UYE262130 VIA262129:VIA262130 VRW262129:VRW262130 WBS262129:WBS262130 WLO262129:WLO262130 WVK262129:WVK262130 C327664:C327665 IY327665:IY327666 SU327665:SU327666 ACQ327665:ACQ327666 AMM327665:AMM327666 AWI327665:AWI327666 BGE327665:BGE327666 BQA327665:BQA327666 BZW327665:BZW327666 CJS327665:CJS327666 CTO327665:CTO327666 DDK327665:DDK327666 DNG327665:DNG327666 DXC327665:DXC327666 EGY327665:EGY327666 EQU327665:EQU327666 FAQ327665:FAQ327666 FKM327665:FKM327666 FUI327665:FUI327666 GEE327665:GEE327666 GOA327665:GOA327666 GXW327665:GXW327666 HHS327665:HHS327666 HRO327665:HRO327666 IBK327665:IBK327666 ILG327665:ILG327666 IVC327665:IVC327666 JEY327665:JEY327666 JOU327665:JOU327666 JYQ327665:JYQ327666 KIM327665:KIM327666 KSI327665:KSI327666 LCE327665:LCE327666 LMA327665:LMA327666 LVW327665:LVW327666 MFS327665:MFS327666 MPO327665:MPO327666 MZK327665:MZK327666 NJG327665:NJG327666 NTC327665:NTC327666 OCY327665:OCY327666 OMU327665:OMU327666 OWQ327665:OWQ327666 PGM327665:PGM327666 PQI327665:PQI327666 QAE327665:QAE327666 QKA327665:QKA327666 QTW327665:QTW327666 RDS327665:RDS327666 RNO327665:RNO327666 RXK327665:RXK327666 SHG327665:SHG327666 SRC327665:SRC327666 TAY327665:TAY327666 TKU327665:TKU327666 TUQ327665:TUQ327666 UEM327665:UEM327666 UOI327665:UOI327666 UYE327665:UYE327666 VIA327665:VIA327666 VRW327665:VRW327666 WBS327665:WBS327666 WLO327665:WLO327666 WVK327665:WVK327666 C393200:C393201 IY393201:IY393202 SU393201:SU393202 ACQ393201:ACQ393202 AMM393201:AMM393202 AWI393201:AWI393202 BGE393201:BGE393202 BQA393201:BQA393202 BZW393201:BZW393202 CJS393201:CJS393202 CTO393201:CTO393202 DDK393201:DDK393202 DNG393201:DNG393202 DXC393201:DXC393202 EGY393201:EGY393202 EQU393201:EQU393202 FAQ393201:FAQ393202 FKM393201:FKM393202 FUI393201:FUI393202 GEE393201:GEE393202 GOA393201:GOA393202 GXW393201:GXW393202 HHS393201:HHS393202 HRO393201:HRO393202 IBK393201:IBK393202 ILG393201:ILG393202 IVC393201:IVC393202 JEY393201:JEY393202 JOU393201:JOU393202 JYQ393201:JYQ393202 KIM393201:KIM393202 KSI393201:KSI393202 LCE393201:LCE393202 LMA393201:LMA393202 LVW393201:LVW393202 MFS393201:MFS393202 MPO393201:MPO393202 MZK393201:MZK393202 NJG393201:NJG393202 NTC393201:NTC393202 OCY393201:OCY393202 OMU393201:OMU393202 OWQ393201:OWQ393202 PGM393201:PGM393202 PQI393201:PQI393202 QAE393201:QAE393202 QKA393201:QKA393202 QTW393201:QTW393202 RDS393201:RDS393202 RNO393201:RNO393202 RXK393201:RXK393202 SHG393201:SHG393202 SRC393201:SRC393202 TAY393201:TAY393202 TKU393201:TKU393202 TUQ393201:TUQ393202 UEM393201:UEM393202 UOI393201:UOI393202 UYE393201:UYE393202 VIA393201:VIA393202 VRW393201:VRW393202 WBS393201:WBS393202 WLO393201:WLO393202 WVK393201:WVK393202 C458736:C458737 IY458737:IY458738 SU458737:SU458738 ACQ458737:ACQ458738 AMM458737:AMM458738 AWI458737:AWI458738 BGE458737:BGE458738 BQA458737:BQA458738 BZW458737:BZW458738 CJS458737:CJS458738 CTO458737:CTO458738 DDK458737:DDK458738 DNG458737:DNG458738 DXC458737:DXC458738 EGY458737:EGY458738 EQU458737:EQU458738 FAQ458737:FAQ458738 FKM458737:FKM458738 FUI458737:FUI458738 GEE458737:GEE458738 GOA458737:GOA458738 GXW458737:GXW458738 HHS458737:HHS458738 HRO458737:HRO458738 IBK458737:IBK458738 ILG458737:ILG458738 IVC458737:IVC458738 JEY458737:JEY458738 JOU458737:JOU458738 JYQ458737:JYQ458738 KIM458737:KIM458738 KSI458737:KSI458738 LCE458737:LCE458738 LMA458737:LMA458738 LVW458737:LVW458738 MFS458737:MFS458738 MPO458737:MPO458738 MZK458737:MZK458738 NJG458737:NJG458738 NTC458737:NTC458738 OCY458737:OCY458738 OMU458737:OMU458738 OWQ458737:OWQ458738 PGM458737:PGM458738 PQI458737:PQI458738 QAE458737:QAE458738 QKA458737:QKA458738 QTW458737:QTW458738 RDS458737:RDS458738 RNO458737:RNO458738 RXK458737:RXK458738 SHG458737:SHG458738 SRC458737:SRC458738 TAY458737:TAY458738 TKU458737:TKU458738 TUQ458737:TUQ458738 UEM458737:UEM458738 UOI458737:UOI458738 UYE458737:UYE458738 VIA458737:VIA458738 VRW458737:VRW458738 WBS458737:WBS458738 WLO458737:WLO458738 WVK458737:WVK458738 C524272:C524273 IY524273:IY524274 SU524273:SU524274 ACQ524273:ACQ524274 AMM524273:AMM524274 AWI524273:AWI524274 BGE524273:BGE524274 BQA524273:BQA524274 BZW524273:BZW524274 CJS524273:CJS524274 CTO524273:CTO524274 DDK524273:DDK524274 DNG524273:DNG524274 DXC524273:DXC524274 EGY524273:EGY524274 EQU524273:EQU524274 FAQ524273:FAQ524274 FKM524273:FKM524274 FUI524273:FUI524274 GEE524273:GEE524274 GOA524273:GOA524274 GXW524273:GXW524274 HHS524273:HHS524274 HRO524273:HRO524274 IBK524273:IBK524274 ILG524273:ILG524274 IVC524273:IVC524274 JEY524273:JEY524274 JOU524273:JOU524274 JYQ524273:JYQ524274 KIM524273:KIM524274 KSI524273:KSI524274 LCE524273:LCE524274 LMA524273:LMA524274 LVW524273:LVW524274 MFS524273:MFS524274 MPO524273:MPO524274 MZK524273:MZK524274 NJG524273:NJG524274 NTC524273:NTC524274 OCY524273:OCY524274 OMU524273:OMU524274 OWQ524273:OWQ524274 PGM524273:PGM524274 PQI524273:PQI524274 QAE524273:QAE524274 QKA524273:QKA524274 QTW524273:QTW524274 RDS524273:RDS524274 RNO524273:RNO524274 RXK524273:RXK524274 SHG524273:SHG524274 SRC524273:SRC524274 TAY524273:TAY524274 TKU524273:TKU524274 TUQ524273:TUQ524274 UEM524273:UEM524274 UOI524273:UOI524274 UYE524273:UYE524274 VIA524273:VIA524274 VRW524273:VRW524274 WBS524273:WBS524274 WLO524273:WLO524274 WVK524273:WVK524274 C589808:C589809 IY589809:IY589810 SU589809:SU589810 ACQ589809:ACQ589810 AMM589809:AMM589810 AWI589809:AWI589810 BGE589809:BGE589810 BQA589809:BQA589810 BZW589809:BZW589810 CJS589809:CJS589810 CTO589809:CTO589810 DDK589809:DDK589810 DNG589809:DNG589810 DXC589809:DXC589810 EGY589809:EGY589810 EQU589809:EQU589810 FAQ589809:FAQ589810 FKM589809:FKM589810 FUI589809:FUI589810 GEE589809:GEE589810 GOA589809:GOA589810 GXW589809:GXW589810 HHS589809:HHS589810 HRO589809:HRO589810 IBK589809:IBK589810 ILG589809:ILG589810 IVC589809:IVC589810 JEY589809:JEY589810 JOU589809:JOU589810 JYQ589809:JYQ589810 KIM589809:KIM589810 KSI589809:KSI589810 LCE589809:LCE589810 LMA589809:LMA589810 LVW589809:LVW589810 MFS589809:MFS589810 MPO589809:MPO589810 MZK589809:MZK589810 NJG589809:NJG589810 NTC589809:NTC589810 OCY589809:OCY589810 OMU589809:OMU589810 OWQ589809:OWQ589810 PGM589809:PGM589810 PQI589809:PQI589810 QAE589809:QAE589810 QKA589809:QKA589810 QTW589809:QTW589810 RDS589809:RDS589810 RNO589809:RNO589810 RXK589809:RXK589810 SHG589809:SHG589810 SRC589809:SRC589810 TAY589809:TAY589810 TKU589809:TKU589810 TUQ589809:TUQ589810 UEM589809:UEM589810 UOI589809:UOI589810 UYE589809:UYE589810 VIA589809:VIA589810 VRW589809:VRW589810 WBS589809:WBS589810 WLO589809:WLO589810 WVK589809:WVK589810 C655344:C655345 IY655345:IY655346 SU655345:SU655346 ACQ655345:ACQ655346 AMM655345:AMM655346 AWI655345:AWI655346 BGE655345:BGE655346 BQA655345:BQA655346 BZW655345:BZW655346 CJS655345:CJS655346 CTO655345:CTO655346 DDK655345:DDK655346 DNG655345:DNG655346 DXC655345:DXC655346 EGY655345:EGY655346 EQU655345:EQU655346 FAQ655345:FAQ655346 FKM655345:FKM655346 FUI655345:FUI655346 GEE655345:GEE655346 GOA655345:GOA655346 GXW655345:GXW655346 HHS655345:HHS655346 HRO655345:HRO655346 IBK655345:IBK655346 ILG655345:ILG655346 IVC655345:IVC655346 JEY655345:JEY655346 JOU655345:JOU655346 JYQ655345:JYQ655346 KIM655345:KIM655346 KSI655345:KSI655346 LCE655345:LCE655346 LMA655345:LMA655346 LVW655345:LVW655346 MFS655345:MFS655346 MPO655345:MPO655346 MZK655345:MZK655346 NJG655345:NJG655346 NTC655345:NTC655346 OCY655345:OCY655346 OMU655345:OMU655346 OWQ655345:OWQ655346 PGM655345:PGM655346 PQI655345:PQI655346 QAE655345:QAE655346 QKA655345:QKA655346 QTW655345:QTW655346 RDS655345:RDS655346 RNO655345:RNO655346 RXK655345:RXK655346 SHG655345:SHG655346 SRC655345:SRC655346 TAY655345:TAY655346 TKU655345:TKU655346 TUQ655345:TUQ655346 UEM655345:UEM655346 UOI655345:UOI655346 UYE655345:UYE655346 VIA655345:VIA655346 VRW655345:VRW655346 WBS655345:WBS655346 WLO655345:WLO655346 WVK655345:WVK655346 C720880:C720881 IY720881:IY720882 SU720881:SU720882 ACQ720881:ACQ720882 AMM720881:AMM720882 AWI720881:AWI720882 BGE720881:BGE720882 BQA720881:BQA720882 BZW720881:BZW720882 CJS720881:CJS720882 CTO720881:CTO720882 DDK720881:DDK720882 DNG720881:DNG720882 DXC720881:DXC720882 EGY720881:EGY720882 EQU720881:EQU720882 FAQ720881:FAQ720882 FKM720881:FKM720882 FUI720881:FUI720882 GEE720881:GEE720882 GOA720881:GOA720882 GXW720881:GXW720882 HHS720881:HHS720882 HRO720881:HRO720882 IBK720881:IBK720882 ILG720881:ILG720882 IVC720881:IVC720882 JEY720881:JEY720882 JOU720881:JOU720882 JYQ720881:JYQ720882 KIM720881:KIM720882 KSI720881:KSI720882 LCE720881:LCE720882 LMA720881:LMA720882 LVW720881:LVW720882 MFS720881:MFS720882 MPO720881:MPO720882 MZK720881:MZK720882 NJG720881:NJG720882 NTC720881:NTC720882 OCY720881:OCY720882 OMU720881:OMU720882 OWQ720881:OWQ720882 PGM720881:PGM720882 PQI720881:PQI720882 QAE720881:QAE720882 QKA720881:QKA720882 QTW720881:QTW720882 RDS720881:RDS720882 RNO720881:RNO720882 RXK720881:RXK720882 SHG720881:SHG720882 SRC720881:SRC720882 TAY720881:TAY720882 TKU720881:TKU720882 TUQ720881:TUQ720882 UEM720881:UEM720882 UOI720881:UOI720882 UYE720881:UYE720882 VIA720881:VIA720882 VRW720881:VRW720882 WBS720881:WBS720882 WLO720881:WLO720882 WVK720881:WVK720882 C786416:C786417 IY786417:IY786418 SU786417:SU786418 ACQ786417:ACQ786418 AMM786417:AMM786418 AWI786417:AWI786418 BGE786417:BGE786418 BQA786417:BQA786418 BZW786417:BZW786418 CJS786417:CJS786418 CTO786417:CTO786418 DDK786417:DDK786418 DNG786417:DNG786418 DXC786417:DXC786418 EGY786417:EGY786418 EQU786417:EQU786418 FAQ786417:FAQ786418 FKM786417:FKM786418 FUI786417:FUI786418 GEE786417:GEE786418 GOA786417:GOA786418 GXW786417:GXW786418 HHS786417:HHS786418 HRO786417:HRO786418 IBK786417:IBK786418 ILG786417:ILG786418 IVC786417:IVC786418 JEY786417:JEY786418 JOU786417:JOU786418 JYQ786417:JYQ786418 KIM786417:KIM786418 KSI786417:KSI786418 LCE786417:LCE786418 LMA786417:LMA786418 LVW786417:LVW786418 MFS786417:MFS786418 MPO786417:MPO786418 MZK786417:MZK786418 NJG786417:NJG786418 NTC786417:NTC786418 OCY786417:OCY786418 OMU786417:OMU786418 OWQ786417:OWQ786418 PGM786417:PGM786418 PQI786417:PQI786418 QAE786417:QAE786418 QKA786417:QKA786418 QTW786417:QTW786418 RDS786417:RDS786418 RNO786417:RNO786418 RXK786417:RXK786418 SHG786417:SHG786418 SRC786417:SRC786418 TAY786417:TAY786418 TKU786417:TKU786418 TUQ786417:TUQ786418 UEM786417:UEM786418 UOI786417:UOI786418 UYE786417:UYE786418 VIA786417:VIA786418 VRW786417:VRW786418 WBS786417:WBS786418 WLO786417:WLO786418 WVK786417:WVK786418 C851952:C851953 IY851953:IY851954 SU851953:SU851954 ACQ851953:ACQ851954 AMM851953:AMM851954 AWI851953:AWI851954 BGE851953:BGE851954 BQA851953:BQA851954 BZW851953:BZW851954 CJS851953:CJS851954 CTO851953:CTO851954 DDK851953:DDK851954 DNG851953:DNG851954 DXC851953:DXC851954 EGY851953:EGY851954 EQU851953:EQU851954 FAQ851953:FAQ851954 FKM851953:FKM851954 FUI851953:FUI851954 GEE851953:GEE851954 GOA851953:GOA851954 GXW851953:GXW851954 HHS851953:HHS851954 HRO851953:HRO851954 IBK851953:IBK851954 ILG851953:ILG851954 IVC851953:IVC851954 JEY851953:JEY851954 JOU851953:JOU851954 JYQ851953:JYQ851954 KIM851953:KIM851954 KSI851953:KSI851954 LCE851953:LCE851954 LMA851953:LMA851954 LVW851953:LVW851954 MFS851953:MFS851954 MPO851953:MPO851954 MZK851953:MZK851954 NJG851953:NJG851954 NTC851953:NTC851954 OCY851953:OCY851954 OMU851953:OMU851954 OWQ851953:OWQ851954 PGM851953:PGM851954 PQI851953:PQI851954 QAE851953:QAE851954 QKA851953:QKA851954 QTW851953:QTW851954 RDS851953:RDS851954 RNO851953:RNO851954 RXK851953:RXK851954 SHG851953:SHG851954 SRC851953:SRC851954 TAY851953:TAY851954 TKU851953:TKU851954 TUQ851953:TUQ851954 UEM851953:UEM851954 UOI851953:UOI851954 UYE851953:UYE851954 VIA851953:VIA851954 VRW851953:VRW851954 WBS851953:WBS851954 WLO851953:WLO851954 WVK851953:WVK851954 C917488:C917489 IY917489:IY917490 SU917489:SU917490 ACQ917489:ACQ917490 AMM917489:AMM917490 AWI917489:AWI917490 BGE917489:BGE917490 BQA917489:BQA917490 BZW917489:BZW917490 CJS917489:CJS917490 CTO917489:CTO917490 DDK917489:DDK917490 DNG917489:DNG917490 DXC917489:DXC917490 EGY917489:EGY917490 EQU917489:EQU917490 FAQ917489:FAQ917490 FKM917489:FKM917490 FUI917489:FUI917490 GEE917489:GEE917490 GOA917489:GOA917490 GXW917489:GXW917490 HHS917489:HHS917490 HRO917489:HRO917490 IBK917489:IBK917490 ILG917489:ILG917490 IVC917489:IVC917490 JEY917489:JEY917490 JOU917489:JOU917490 JYQ917489:JYQ917490 KIM917489:KIM917490 KSI917489:KSI917490 LCE917489:LCE917490 LMA917489:LMA917490 LVW917489:LVW917490 MFS917489:MFS917490 MPO917489:MPO917490 MZK917489:MZK917490 NJG917489:NJG917490 NTC917489:NTC917490 OCY917489:OCY917490 OMU917489:OMU917490 OWQ917489:OWQ917490 PGM917489:PGM917490 PQI917489:PQI917490 QAE917489:QAE917490 QKA917489:QKA917490 QTW917489:QTW917490 RDS917489:RDS917490 RNO917489:RNO917490 RXK917489:RXK917490 SHG917489:SHG917490 SRC917489:SRC917490 TAY917489:TAY917490 TKU917489:TKU917490 TUQ917489:TUQ917490 UEM917489:UEM917490 UOI917489:UOI917490 UYE917489:UYE917490 VIA917489:VIA917490 VRW917489:VRW917490 WBS917489:WBS917490 WLO917489:WLO917490 WVK917489:WVK917490 C983024:C983025 IY983025:IY983026 SU983025:SU983026 ACQ983025:ACQ983026 AMM983025:AMM983026 AWI983025:AWI983026 BGE983025:BGE983026 BQA983025:BQA983026 BZW983025:BZW983026 CJS983025:CJS983026 CTO983025:CTO983026 DDK983025:DDK983026 DNG983025:DNG983026 DXC983025:DXC983026 EGY983025:EGY983026 EQU983025:EQU983026 FAQ983025:FAQ983026 FKM983025:FKM983026 FUI983025:FUI983026 GEE983025:GEE983026 GOA983025:GOA983026 GXW983025:GXW983026 HHS983025:HHS983026 HRO983025:HRO983026 IBK983025:IBK983026 ILG983025:ILG983026 IVC983025:IVC983026 JEY983025:JEY983026 JOU983025:JOU983026 JYQ983025:JYQ983026 KIM983025:KIM983026 KSI983025:KSI983026 LCE983025:LCE983026 LMA983025:LMA983026 LVW983025:LVW983026 MFS983025:MFS983026 MPO983025:MPO983026 MZK983025:MZK983026 NJG983025:NJG983026 NTC983025:NTC983026 OCY983025:OCY983026 OMU983025:OMU983026 OWQ983025:OWQ983026 PGM983025:PGM983026 PQI983025:PQI983026 QAE983025:QAE983026 QKA983025:QKA983026 QTW983025:QTW983026 RDS983025:RDS983026 RNO983025:RNO983026 RXK983025:RXK983026 SHG983025:SHG983026 SRC983025:SRC983026 TAY983025:TAY983026 TKU983025:TKU983026 TUQ983025:TUQ983026 UEM983025:UEM983026 UOI983025:UOI983026 UYE983025:UYE983026 VIA983025:VIA983026 VRW983025:VRW983026 WBS983025:WBS983026 WLO983025:WLO983026 WVK983025:WVK983026 IY65521:IY65522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479 IY65480 SU65480 ACQ65480 AMM65480 AWI65480 BGE65480 BQA65480 BZW65480 CJS65480 CTO65480 DDK65480 DNG65480 DXC65480 EGY65480 EQU65480 FAQ65480 FKM65480 FUI65480 GEE65480 GOA65480 GXW65480 HHS65480 HRO65480 IBK65480 ILG65480 IVC65480 JEY65480 JOU65480 JYQ65480 KIM65480 KSI65480 LCE65480 LMA65480 LVW65480 MFS65480 MPO65480 MZK65480 NJG65480 NTC65480 OCY65480 OMU65480 OWQ65480 PGM65480 PQI65480 QAE65480 QKA65480 QTW65480 RDS65480 RNO65480 RXK65480 SHG65480 SRC65480 TAY65480 TKU65480 TUQ65480 UEM65480 UOI65480 UYE65480 VIA65480 VRW65480 WBS65480 WLO65480 WVK65480 C131015 IY131016 SU131016 ACQ131016 AMM131016 AWI131016 BGE131016 BQA131016 BZW131016 CJS131016 CTO131016 DDK131016 DNG131016 DXC131016 EGY131016 EQU131016 FAQ131016 FKM131016 FUI131016 GEE131016 GOA131016 GXW131016 HHS131016 HRO131016 IBK131016 ILG131016 IVC131016 JEY131016 JOU131016 JYQ131016 KIM131016 KSI131016 LCE131016 LMA131016 LVW131016 MFS131016 MPO131016 MZK131016 NJG131016 NTC131016 OCY131016 OMU131016 OWQ131016 PGM131016 PQI131016 QAE131016 QKA131016 QTW131016 RDS131016 RNO131016 RXK131016 SHG131016 SRC131016 TAY131016 TKU131016 TUQ131016 UEM131016 UOI131016 UYE131016 VIA131016 VRW131016 WBS131016 WLO131016 WVK131016 C196551 IY196552 SU196552 ACQ196552 AMM196552 AWI196552 BGE196552 BQA196552 BZW196552 CJS196552 CTO196552 DDK196552 DNG196552 DXC196552 EGY196552 EQU196552 FAQ196552 FKM196552 FUI196552 GEE196552 GOA196552 GXW196552 HHS196552 HRO196552 IBK196552 ILG196552 IVC196552 JEY196552 JOU196552 JYQ196552 KIM196552 KSI196552 LCE196552 LMA196552 LVW196552 MFS196552 MPO196552 MZK196552 NJG196552 NTC196552 OCY196552 OMU196552 OWQ196552 PGM196552 PQI196552 QAE196552 QKA196552 QTW196552 RDS196552 RNO196552 RXK196552 SHG196552 SRC196552 TAY196552 TKU196552 TUQ196552 UEM196552 UOI196552 UYE196552 VIA196552 VRW196552 WBS196552 WLO196552 WVK196552 C262087 IY262088 SU262088 ACQ262088 AMM262088 AWI262088 BGE262088 BQA262088 BZW262088 CJS262088 CTO262088 DDK262088 DNG262088 DXC262088 EGY262088 EQU262088 FAQ262088 FKM262088 FUI262088 GEE262088 GOA262088 GXW262088 HHS262088 HRO262088 IBK262088 ILG262088 IVC262088 JEY262088 JOU262088 JYQ262088 KIM262088 KSI262088 LCE262088 LMA262088 LVW262088 MFS262088 MPO262088 MZK262088 NJG262088 NTC262088 OCY262088 OMU262088 OWQ262088 PGM262088 PQI262088 QAE262088 QKA262088 QTW262088 RDS262088 RNO262088 RXK262088 SHG262088 SRC262088 TAY262088 TKU262088 TUQ262088 UEM262088 UOI262088 UYE262088 VIA262088 VRW262088 WBS262088 WLO262088 WVK262088 C327623 IY327624 SU327624 ACQ327624 AMM327624 AWI327624 BGE327624 BQA327624 BZW327624 CJS327624 CTO327624 DDK327624 DNG327624 DXC327624 EGY327624 EQU327624 FAQ327624 FKM327624 FUI327624 GEE327624 GOA327624 GXW327624 HHS327624 HRO327624 IBK327624 ILG327624 IVC327624 JEY327624 JOU327624 JYQ327624 KIM327624 KSI327624 LCE327624 LMA327624 LVW327624 MFS327624 MPO327624 MZK327624 NJG327624 NTC327624 OCY327624 OMU327624 OWQ327624 PGM327624 PQI327624 QAE327624 QKA327624 QTW327624 RDS327624 RNO327624 RXK327624 SHG327624 SRC327624 TAY327624 TKU327624 TUQ327624 UEM327624 UOI327624 UYE327624 VIA327624 VRW327624 WBS327624 WLO327624 WVK327624 C393159 IY393160 SU393160 ACQ393160 AMM393160 AWI393160 BGE393160 BQA393160 BZW393160 CJS393160 CTO393160 DDK393160 DNG393160 DXC393160 EGY393160 EQU393160 FAQ393160 FKM393160 FUI393160 GEE393160 GOA393160 GXW393160 HHS393160 HRO393160 IBK393160 ILG393160 IVC393160 JEY393160 JOU393160 JYQ393160 KIM393160 KSI393160 LCE393160 LMA393160 LVW393160 MFS393160 MPO393160 MZK393160 NJG393160 NTC393160 OCY393160 OMU393160 OWQ393160 PGM393160 PQI393160 QAE393160 QKA393160 QTW393160 RDS393160 RNO393160 RXK393160 SHG393160 SRC393160 TAY393160 TKU393160 TUQ393160 UEM393160 UOI393160 UYE393160 VIA393160 VRW393160 WBS393160 WLO393160 WVK393160 C458695 IY458696 SU458696 ACQ458696 AMM458696 AWI458696 BGE458696 BQA458696 BZW458696 CJS458696 CTO458696 DDK458696 DNG458696 DXC458696 EGY458696 EQU458696 FAQ458696 FKM458696 FUI458696 GEE458696 GOA458696 GXW458696 HHS458696 HRO458696 IBK458696 ILG458696 IVC458696 JEY458696 JOU458696 JYQ458696 KIM458696 KSI458696 LCE458696 LMA458696 LVW458696 MFS458696 MPO458696 MZK458696 NJG458696 NTC458696 OCY458696 OMU458696 OWQ458696 PGM458696 PQI458696 QAE458696 QKA458696 QTW458696 RDS458696 RNO458696 RXK458696 SHG458696 SRC458696 TAY458696 TKU458696 TUQ458696 UEM458696 UOI458696 UYE458696 VIA458696 VRW458696 WBS458696 WLO458696 WVK458696 C524231 IY524232 SU524232 ACQ524232 AMM524232 AWI524232 BGE524232 BQA524232 BZW524232 CJS524232 CTO524232 DDK524232 DNG524232 DXC524232 EGY524232 EQU524232 FAQ524232 FKM524232 FUI524232 GEE524232 GOA524232 GXW524232 HHS524232 HRO524232 IBK524232 ILG524232 IVC524232 JEY524232 JOU524232 JYQ524232 KIM524232 KSI524232 LCE524232 LMA524232 LVW524232 MFS524232 MPO524232 MZK524232 NJG524232 NTC524232 OCY524232 OMU524232 OWQ524232 PGM524232 PQI524232 QAE524232 QKA524232 QTW524232 RDS524232 RNO524232 RXK524232 SHG524232 SRC524232 TAY524232 TKU524232 TUQ524232 UEM524232 UOI524232 UYE524232 VIA524232 VRW524232 WBS524232 WLO524232 WVK524232 C589767 IY589768 SU589768 ACQ589768 AMM589768 AWI589768 BGE589768 BQA589768 BZW589768 CJS589768 CTO589768 DDK589768 DNG589768 DXC589768 EGY589768 EQU589768 FAQ589768 FKM589768 FUI589768 GEE589768 GOA589768 GXW589768 HHS589768 HRO589768 IBK589768 ILG589768 IVC589768 JEY589768 JOU589768 JYQ589768 KIM589768 KSI589768 LCE589768 LMA589768 LVW589768 MFS589768 MPO589768 MZK589768 NJG589768 NTC589768 OCY589768 OMU589768 OWQ589768 PGM589768 PQI589768 QAE589768 QKA589768 QTW589768 RDS589768 RNO589768 RXK589768 SHG589768 SRC589768 TAY589768 TKU589768 TUQ589768 UEM589768 UOI589768 UYE589768 VIA589768 VRW589768 WBS589768 WLO589768 WVK589768 C655303 IY655304 SU655304 ACQ655304 AMM655304 AWI655304 BGE655304 BQA655304 BZW655304 CJS655304 CTO655304 DDK655304 DNG655304 DXC655304 EGY655304 EQU655304 FAQ655304 FKM655304 FUI655304 GEE655304 GOA655304 GXW655304 HHS655304 HRO655304 IBK655304 ILG655304 IVC655304 JEY655304 JOU655304 JYQ655304 KIM655304 KSI655304 LCE655304 LMA655304 LVW655304 MFS655304 MPO655304 MZK655304 NJG655304 NTC655304 OCY655304 OMU655304 OWQ655304 PGM655304 PQI655304 QAE655304 QKA655304 QTW655304 RDS655304 RNO655304 RXK655304 SHG655304 SRC655304 TAY655304 TKU655304 TUQ655304 UEM655304 UOI655304 UYE655304 VIA655304 VRW655304 WBS655304 WLO655304 WVK655304 C720839 IY720840 SU720840 ACQ720840 AMM720840 AWI720840 BGE720840 BQA720840 BZW720840 CJS720840 CTO720840 DDK720840 DNG720840 DXC720840 EGY720840 EQU720840 FAQ720840 FKM720840 FUI720840 GEE720840 GOA720840 GXW720840 HHS720840 HRO720840 IBK720840 ILG720840 IVC720840 JEY720840 JOU720840 JYQ720840 KIM720840 KSI720840 LCE720840 LMA720840 LVW720840 MFS720840 MPO720840 MZK720840 NJG720840 NTC720840 OCY720840 OMU720840 OWQ720840 PGM720840 PQI720840 QAE720840 QKA720840 QTW720840 RDS720840 RNO720840 RXK720840 SHG720840 SRC720840 TAY720840 TKU720840 TUQ720840 UEM720840 UOI720840 UYE720840 VIA720840 VRW720840 WBS720840 WLO720840 WVK720840 C786375 IY786376 SU786376 ACQ786376 AMM786376 AWI786376 BGE786376 BQA786376 BZW786376 CJS786376 CTO786376 DDK786376 DNG786376 DXC786376 EGY786376 EQU786376 FAQ786376 FKM786376 FUI786376 GEE786376 GOA786376 GXW786376 HHS786376 HRO786376 IBK786376 ILG786376 IVC786376 JEY786376 JOU786376 JYQ786376 KIM786376 KSI786376 LCE786376 LMA786376 LVW786376 MFS786376 MPO786376 MZK786376 NJG786376 NTC786376 OCY786376 OMU786376 OWQ786376 PGM786376 PQI786376 QAE786376 QKA786376 QTW786376 RDS786376 RNO786376 RXK786376 SHG786376 SRC786376 TAY786376 TKU786376 TUQ786376 UEM786376 UOI786376 UYE786376 VIA786376 VRW786376 WBS786376 WLO786376 WVK786376 C851911 IY851912 SU851912 ACQ851912 AMM851912 AWI851912 BGE851912 BQA851912 BZW851912 CJS851912 CTO851912 DDK851912 DNG851912 DXC851912 EGY851912 EQU851912 FAQ851912 FKM851912 FUI851912 GEE851912 GOA851912 GXW851912 HHS851912 HRO851912 IBK851912 ILG851912 IVC851912 JEY851912 JOU851912 JYQ851912 KIM851912 KSI851912 LCE851912 LMA851912 LVW851912 MFS851912 MPO851912 MZK851912 NJG851912 NTC851912 OCY851912 OMU851912 OWQ851912 PGM851912 PQI851912 QAE851912 QKA851912 QTW851912 RDS851912 RNO851912 RXK851912 SHG851912 SRC851912 TAY851912 TKU851912 TUQ851912 UEM851912 UOI851912 UYE851912 VIA851912 VRW851912 WBS851912 WLO851912 WVK851912 C917447 IY917448 SU917448 ACQ917448 AMM917448 AWI917448 BGE917448 BQA917448 BZW917448 CJS917448 CTO917448 DDK917448 DNG917448 DXC917448 EGY917448 EQU917448 FAQ917448 FKM917448 FUI917448 GEE917448 GOA917448 GXW917448 HHS917448 HRO917448 IBK917448 ILG917448 IVC917448 JEY917448 JOU917448 JYQ917448 KIM917448 KSI917448 LCE917448 LMA917448 LVW917448 MFS917448 MPO917448 MZK917448 NJG917448 NTC917448 OCY917448 OMU917448 OWQ917448 PGM917448 PQI917448 QAE917448 QKA917448 QTW917448 RDS917448 RNO917448 RXK917448 SHG917448 SRC917448 TAY917448 TKU917448 TUQ917448 UEM917448 UOI917448 UYE917448 VIA917448 VRW917448 WBS917448 WLO917448 WVK917448 C982983 IY982984 SU982984 ACQ982984 AMM982984 AWI982984 BGE982984 BQA982984 BZW982984 CJS982984 CTO982984 DDK982984 DNG982984 DXC982984 EGY982984 EQU982984 FAQ982984 FKM982984 FUI982984 GEE982984 GOA982984 GXW982984 HHS982984 HRO982984 IBK982984 ILG982984 IVC982984 JEY982984 JOU982984 JYQ982984 KIM982984 KSI982984 LCE982984 LMA982984 LVW982984 MFS982984 MPO982984 MZK982984 NJG982984 NTC982984 OCY982984 OMU982984 OWQ982984 PGM982984 PQI982984 QAE982984 QKA982984 QTW982984 RDS982984 RNO982984 RXK982984 SHG982984 SRC982984 TAY982984 TKU982984 TUQ982984 UEM982984 UOI982984 UYE982984 VIA982984 VRW982984 WBS982984 WLO982984 WVK982984 C65489:C65492 IY65490:IY65493 SU65490:SU65493 ACQ65490:ACQ65493 AMM65490:AMM65493 AWI65490:AWI65493 BGE65490:BGE65493 BQA65490:BQA65493 BZW65490:BZW65493 CJS65490:CJS65493 CTO65490:CTO65493 DDK65490:DDK65493 DNG65490:DNG65493 DXC65490:DXC65493 EGY65490:EGY65493 EQU65490:EQU65493 FAQ65490:FAQ65493 FKM65490:FKM65493 FUI65490:FUI65493 GEE65490:GEE65493 GOA65490:GOA65493 GXW65490:GXW65493 HHS65490:HHS65493 HRO65490:HRO65493 IBK65490:IBK65493 ILG65490:ILG65493 IVC65490:IVC65493 JEY65490:JEY65493 JOU65490:JOU65493 JYQ65490:JYQ65493 KIM65490:KIM65493 KSI65490:KSI65493 LCE65490:LCE65493 LMA65490:LMA65493 LVW65490:LVW65493 MFS65490:MFS65493 MPO65490:MPO65493 MZK65490:MZK65493 NJG65490:NJG65493 NTC65490:NTC65493 OCY65490:OCY65493 OMU65490:OMU65493 OWQ65490:OWQ65493 PGM65490:PGM65493 PQI65490:PQI65493 QAE65490:QAE65493 QKA65490:QKA65493 QTW65490:QTW65493 RDS65490:RDS65493 RNO65490:RNO65493 RXK65490:RXK65493 SHG65490:SHG65493 SRC65490:SRC65493 TAY65490:TAY65493 TKU65490:TKU65493 TUQ65490:TUQ65493 UEM65490:UEM65493 UOI65490:UOI65493 UYE65490:UYE65493 VIA65490:VIA65493 VRW65490:VRW65493 WBS65490:WBS65493 WLO65490:WLO65493 WVK65490:WVK65493 C131025:C131028 IY131026:IY131029 SU131026:SU131029 ACQ131026:ACQ131029 AMM131026:AMM131029 AWI131026:AWI131029 BGE131026:BGE131029 BQA131026:BQA131029 BZW131026:BZW131029 CJS131026:CJS131029 CTO131026:CTO131029 DDK131026:DDK131029 DNG131026:DNG131029 DXC131026:DXC131029 EGY131026:EGY131029 EQU131026:EQU131029 FAQ131026:FAQ131029 FKM131026:FKM131029 FUI131026:FUI131029 GEE131026:GEE131029 GOA131026:GOA131029 GXW131026:GXW131029 HHS131026:HHS131029 HRO131026:HRO131029 IBK131026:IBK131029 ILG131026:ILG131029 IVC131026:IVC131029 JEY131026:JEY131029 JOU131026:JOU131029 JYQ131026:JYQ131029 KIM131026:KIM131029 KSI131026:KSI131029 LCE131026:LCE131029 LMA131026:LMA131029 LVW131026:LVW131029 MFS131026:MFS131029 MPO131026:MPO131029 MZK131026:MZK131029 NJG131026:NJG131029 NTC131026:NTC131029 OCY131026:OCY131029 OMU131026:OMU131029 OWQ131026:OWQ131029 PGM131026:PGM131029 PQI131026:PQI131029 QAE131026:QAE131029 QKA131026:QKA131029 QTW131026:QTW131029 RDS131026:RDS131029 RNO131026:RNO131029 RXK131026:RXK131029 SHG131026:SHG131029 SRC131026:SRC131029 TAY131026:TAY131029 TKU131026:TKU131029 TUQ131026:TUQ131029 UEM131026:UEM131029 UOI131026:UOI131029 UYE131026:UYE131029 VIA131026:VIA131029 VRW131026:VRW131029 WBS131026:WBS131029 WLO131026:WLO131029 WVK131026:WVK131029 C196561:C196564 IY196562:IY196565 SU196562:SU196565 ACQ196562:ACQ196565 AMM196562:AMM196565 AWI196562:AWI196565 BGE196562:BGE196565 BQA196562:BQA196565 BZW196562:BZW196565 CJS196562:CJS196565 CTO196562:CTO196565 DDK196562:DDK196565 DNG196562:DNG196565 DXC196562:DXC196565 EGY196562:EGY196565 EQU196562:EQU196565 FAQ196562:FAQ196565 FKM196562:FKM196565 FUI196562:FUI196565 GEE196562:GEE196565 GOA196562:GOA196565 GXW196562:GXW196565 HHS196562:HHS196565 HRO196562:HRO196565 IBK196562:IBK196565 ILG196562:ILG196565 IVC196562:IVC196565 JEY196562:JEY196565 JOU196562:JOU196565 JYQ196562:JYQ196565 KIM196562:KIM196565 KSI196562:KSI196565 LCE196562:LCE196565 LMA196562:LMA196565 LVW196562:LVW196565 MFS196562:MFS196565 MPO196562:MPO196565 MZK196562:MZK196565 NJG196562:NJG196565 NTC196562:NTC196565 OCY196562:OCY196565 OMU196562:OMU196565 OWQ196562:OWQ196565 PGM196562:PGM196565 PQI196562:PQI196565 QAE196562:QAE196565 QKA196562:QKA196565 QTW196562:QTW196565 RDS196562:RDS196565 RNO196562:RNO196565 RXK196562:RXK196565 SHG196562:SHG196565 SRC196562:SRC196565 TAY196562:TAY196565 TKU196562:TKU196565 TUQ196562:TUQ196565 UEM196562:UEM196565 UOI196562:UOI196565 UYE196562:UYE196565 VIA196562:VIA196565 VRW196562:VRW196565 WBS196562:WBS196565 WLO196562:WLO196565 WVK196562:WVK196565 C262097:C262100 IY262098:IY262101 SU262098:SU262101 ACQ262098:ACQ262101 AMM262098:AMM262101 AWI262098:AWI262101 BGE262098:BGE262101 BQA262098:BQA262101 BZW262098:BZW262101 CJS262098:CJS262101 CTO262098:CTO262101 DDK262098:DDK262101 DNG262098:DNG262101 DXC262098:DXC262101 EGY262098:EGY262101 EQU262098:EQU262101 FAQ262098:FAQ262101 FKM262098:FKM262101 FUI262098:FUI262101 GEE262098:GEE262101 GOA262098:GOA262101 GXW262098:GXW262101 HHS262098:HHS262101 HRO262098:HRO262101 IBK262098:IBK262101 ILG262098:ILG262101 IVC262098:IVC262101 JEY262098:JEY262101 JOU262098:JOU262101 JYQ262098:JYQ262101 KIM262098:KIM262101 KSI262098:KSI262101 LCE262098:LCE262101 LMA262098:LMA262101 LVW262098:LVW262101 MFS262098:MFS262101 MPO262098:MPO262101 MZK262098:MZK262101 NJG262098:NJG262101 NTC262098:NTC262101 OCY262098:OCY262101 OMU262098:OMU262101 OWQ262098:OWQ262101 PGM262098:PGM262101 PQI262098:PQI262101 QAE262098:QAE262101 QKA262098:QKA262101 QTW262098:QTW262101 RDS262098:RDS262101 RNO262098:RNO262101 RXK262098:RXK262101 SHG262098:SHG262101 SRC262098:SRC262101 TAY262098:TAY262101 TKU262098:TKU262101 TUQ262098:TUQ262101 UEM262098:UEM262101 UOI262098:UOI262101 UYE262098:UYE262101 VIA262098:VIA262101 VRW262098:VRW262101 WBS262098:WBS262101 WLO262098:WLO262101 WVK262098:WVK262101 C327633:C327636 IY327634:IY327637 SU327634:SU327637 ACQ327634:ACQ327637 AMM327634:AMM327637 AWI327634:AWI327637 BGE327634:BGE327637 BQA327634:BQA327637 BZW327634:BZW327637 CJS327634:CJS327637 CTO327634:CTO327637 DDK327634:DDK327637 DNG327634:DNG327637 DXC327634:DXC327637 EGY327634:EGY327637 EQU327634:EQU327637 FAQ327634:FAQ327637 FKM327634:FKM327637 FUI327634:FUI327637 GEE327634:GEE327637 GOA327634:GOA327637 GXW327634:GXW327637 HHS327634:HHS327637 HRO327634:HRO327637 IBK327634:IBK327637 ILG327634:ILG327637 IVC327634:IVC327637 JEY327634:JEY327637 JOU327634:JOU327637 JYQ327634:JYQ327637 KIM327634:KIM327637 KSI327634:KSI327637 LCE327634:LCE327637 LMA327634:LMA327637 LVW327634:LVW327637 MFS327634:MFS327637 MPO327634:MPO327637 MZK327634:MZK327637 NJG327634:NJG327637 NTC327634:NTC327637 OCY327634:OCY327637 OMU327634:OMU327637 OWQ327634:OWQ327637 PGM327634:PGM327637 PQI327634:PQI327637 QAE327634:QAE327637 QKA327634:QKA327637 QTW327634:QTW327637 RDS327634:RDS327637 RNO327634:RNO327637 RXK327634:RXK327637 SHG327634:SHG327637 SRC327634:SRC327637 TAY327634:TAY327637 TKU327634:TKU327637 TUQ327634:TUQ327637 UEM327634:UEM327637 UOI327634:UOI327637 UYE327634:UYE327637 VIA327634:VIA327637 VRW327634:VRW327637 WBS327634:WBS327637 WLO327634:WLO327637 WVK327634:WVK327637 C393169:C393172 IY393170:IY393173 SU393170:SU393173 ACQ393170:ACQ393173 AMM393170:AMM393173 AWI393170:AWI393173 BGE393170:BGE393173 BQA393170:BQA393173 BZW393170:BZW393173 CJS393170:CJS393173 CTO393170:CTO393173 DDK393170:DDK393173 DNG393170:DNG393173 DXC393170:DXC393173 EGY393170:EGY393173 EQU393170:EQU393173 FAQ393170:FAQ393173 FKM393170:FKM393173 FUI393170:FUI393173 GEE393170:GEE393173 GOA393170:GOA393173 GXW393170:GXW393173 HHS393170:HHS393173 HRO393170:HRO393173 IBK393170:IBK393173 ILG393170:ILG393173 IVC393170:IVC393173 JEY393170:JEY393173 JOU393170:JOU393173 JYQ393170:JYQ393173 KIM393170:KIM393173 KSI393170:KSI393173 LCE393170:LCE393173 LMA393170:LMA393173 LVW393170:LVW393173 MFS393170:MFS393173 MPO393170:MPO393173 MZK393170:MZK393173 NJG393170:NJG393173 NTC393170:NTC393173 OCY393170:OCY393173 OMU393170:OMU393173 OWQ393170:OWQ393173 PGM393170:PGM393173 PQI393170:PQI393173 QAE393170:QAE393173 QKA393170:QKA393173 QTW393170:QTW393173 RDS393170:RDS393173 RNO393170:RNO393173 RXK393170:RXK393173 SHG393170:SHG393173 SRC393170:SRC393173 TAY393170:TAY393173 TKU393170:TKU393173 TUQ393170:TUQ393173 UEM393170:UEM393173 UOI393170:UOI393173 UYE393170:UYE393173 VIA393170:VIA393173 VRW393170:VRW393173 WBS393170:WBS393173 WLO393170:WLO393173 WVK393170:WVK393173 C458705:C458708 IY458706:IY458709 SU458706:SU458709 ACQ458706:ACQ458709 AMM458706:AMM458709 AWI458706:AWI458709 BGE458706:BGE458709 BQA458706:BQA458709 BZW458706:BZW458709 CJS458706:CJS458709 CTO458706:CTO458709 DDK458706:DDK458709 DNG458706:DNG458709 DXC458706:DXC458709 EGY458706:EGY458709 EQU458706:EQU458709 FAQ458706:FAQ458709 FKM458706:FKM458709 FUI458706:FUI458709 GEE458706:GEE458709 GOA458706:GOA458709 GXW458706:GXW458709 HHS458706:HHS458709 HRO458706:HRO458709 IBK458706:IBK458709 ILG458706:ILG458709 IVC458706:IVC458709 JEY458706:JEY458709 JOU458706:JOU458709 JYQ458706:JYQ458709 KIM458706:KIM458709 KSI458706:KSI458709 LCE458706:LCE458709 LMA458706:LMA458709 LVW458706:LVW458709 MFS458706:MFS458709 MPO458706:MPO458709 MZK458706:MZK458709 NJG458706:NJG458709 NTC458706:NTC458709 OCY458706:OCY458709 OMU458706:OMU458709 OWQ458706:OWQ458709 PGM458706:PGM458709 PQI458706:PQI458709 QAE458706:QAE458709 QKA458706:QKA458709 QTW458706:QTW458709 RDS458706:RDS458709 RNO458706:RNO458709 RXK458706:RXK458709 SHG458706:SHG458709 SRC458706:SRC458709 TAY458706:TAY458709 TKU458706:TKU458709 TUQ458706:TUQ458709 UEM458706:UEM458709 UOI458706:UOI458709 UYE458706:UYE458709 VIA458706:VIA458709 VRW458706:VRW458709 WBS458706:WBS458709 WLO458706:WLO458709 WVK458706:WVK458709 C524241:C524244 IY524242:IY524245 SU524242:SU524245 ACQ524242:ACQ524245 AMM524242:AMM524245 AWI524242:AWI524245 BGE524242:BGE524245 BQA524242:BQA524245 BZW524242:BZW524245 CJS524242:CJS524245 CTO524242:CTO524245 DDK524242:DDK524245 DNG524242:DNG524245 DXC524242:DXC524245 EGY524242:EGY524245 EQU524242:EQU524245 FAQ524242:FAQ524245 FKM524242:FKM524245 FUI524242:FUI524245 GEE524242:GEE524245 GOA524242:GOA524245 GXW524242:GXW524245 HHS524242:HHS524245 HRO524242:HRO524245 IBK524242:IBK524245 ILG524242:ILG524245 IVC524242:IVC524245 JEY524242:JEY524245 JOU524242:JOU524245 JYQ524242:JYQ524245 KIM524242:KIM524245 KSI524242:KSI524245 LCE524242:LCE524245 LMA524242:LMA524245 LVW524242:LVW524245 MFS524242:MFS524245 MPO524242:MPO524245 MZK524242:MZK524245 NJG524242:NJG524245 NTC524242:NTC524245 OCY524242:OCY524245 OMU524242:OMU524245 OWQ524242:OWQ524245 PGM524242:PGM524245 PQI524242:PQI524245 QAE524242:QAE524245 QKA524242:QKA524245 QTW524242:QTW524245 RDS524242:RDS524245 RNO524242:RNO524245 RXK524242:RXK524245 SHG524242:SHG524245 SRC524242:SRC524245 TAY524242:TAY524245 TKU524242:TKU524245 TUQ524242:TUQ524245 UEM524242:UEM524245 UOI524242:UOI524245 UYE524242:UYE524245 VIA524242:VIA524245 VRW524242:VRW524245 WBS524242:WBS524245 WLO524242:WLO524245 WVK524242:WVK524245 C589777:C589780 IY589778:IY589781 SU589778:SU589781 ACQ589778:ACQ589781 AMM589778:AMM589781 AWI589778:AWI589781 BGE589778:BGE589781 BQA589778:BQA589781 BZW589778:BZW589781 CJS589778:CJS589781 CTO589778:CTO589781 DDK589778:DDK589781 DNG589778:DNG589781 DXC589778:DXC589781 EGY589778:EGY589781 EQU589778:EQU589781 FAQ589778:FAQ589781 FKM589778:FKM589781 FUI589778:FUI589781 GEE589778:GEE589781 GOA589778:GOA589781 GXW589778:GXW589781 HHS589778:HHS589781 HRO589778:HRO589781 IBK589778:IBK589781 ILG589778:ILG589781 IVC589778:IVC589781 JEY589778:JEY589781 JOU589778:JOU589781 JYQ589778:JYQ589781 KIM589778:KIM589781 KSI589778:KSI589781 LCE589778:LCE589781 LMA589778:LMA589781 LVW589778:LVW589781 MFS589778:MFS589781 MPO589778:MPO589781 MZK589778:MZK589781 NJG589778:NJG589781 NTC589778:NTC589781 OCY589778:OCY589781 OMU589778:OMU589781 OWQ589778:OWQ589781 PGM589778:PGM589781 PQI589778:PQI589781 QAE589778:QAE589781 QKA589778:QKA589781 QTW589778:QTW589781 RDS589778:RDS589781 RNO589778:RNO589781 RXK589778:RXK589781 SHG589778:SHG589781 SRC589778:SRC589781 TAY589778:TAY589781 TKU589778:TKU589781 TUQ589778:TUQ589781 UEM589778:UEM589781 UOI589778:UOI589781 UYE589778:UYE589781 VIA589778:VIA589781 VRW589778:VRW589781 WBS589778:WBS589781 WLO589778:WLO589781 WVK589778:WVK589781 C655313:C655316 IY655314:IY655317 SU655314:SU655317 ACQ655314:ACQ655317 AMM655314:AMM655317 AWI655314:AWI655317 BGE655314:BGE655317 BQA655314:BQA655317 BZW655314:BZW655317 CJS655314:CJS655317 CTO655314:CTO655317 DDK655314:DDK655317 DNG655314:DNG655317 DXC655314:DXC655317 EGY655314:EGY655317 EQU655314:EQU655317 FAQ655314:FAQ655317 FKM655314:FKM655317 FUI655314:FUI655317 GEE655314:GEE655317 GOA655314:GOA655317 GXW655314:GXW655317 HHS655314:HHS655317 HRO655314:HRO655317 IBK655314:IBK655317 ILG655314:ILG655317 IVC655314:IVC655317 JEY655314:JEY655317 JOU655314:JOU655317 JYQ655314:JYQ655317 KIM655314:KIM655317 KSI655314:KSI655317 LCE655314:LCE655317 LMA655314:LMA655317 LVW655314:LVW655317 MFS655314:MFS655317 MPO655314:MPO655317 MZK655314:MZK655317 NJG655314:NJG655317 NTC655314:NTC655317 OCY655314:OCY655317 OMU655314:OMU655317 OWQ655314:OWQ655317 PGM655314:PGM655317 PQI655314:PQI655317 QAE655314:QAE655317 QKA655314:QKA655317 QTW655314:QTW655317 RDS655314:RDS655317 RNO655314:RNO655317 RXK655314:RXK655317 SHG655314:SHG655317 SRC655314:SRC655317 TAY655314:TAY655317 TKU655314:TKU655317 TUQ655314:TUQ655317 UEM655314:UEM655317 UOI655314:UOI655317 UYE655314:UYE655317 VIA655314:VIA655317 VRW655314:VRW655317 WBS655314:WBS655317 WLO655314:WLO655317 WVK655314:WVK655317 C720849:C720852 IY720850:IY720853 SU720850:SU720853 ACQ720850:ACQ720853 AMM720850:AMM720853 AWI720850:AWI720853 BGE720850:BGE720853 BQA720850:BQA720853 BZW720850:BZW720853 CJS720850:CJS720853 CTO720850:CTO720853 DDK720850:DDK720853 DNG720850:DNG720853 DXC720850:DXC720853 EGY720850:EGY720853 EQU720850:EQU720853 FAQ720850:FAQ720853 FKM720850:FKM720853 FUI720850:FUI720853 GEE720850:GEE720853 GOA720850:GOA720853 GXW720850:GXW720853 HHS720850:HHS720853 HRO720850:HRO720853 IBK720850:IBK720853 ILG720850:ILG720853 IVC720850:IVC720853 JEY720850:JEY720853 JOU720850:JOU720853 JYQ720850:JYQ720853 KIM720850:KIM720853 KSI720850:KSI720853 LCE720850:LCE720853 LMA720850:LMA720853 LVW720850:LVW720853 MFS720850:MFS720853 MPO720850:MPO720853 MZK720850:MZK720853 NJG720850:NJG720853 NTC720850:NTC720853 OCY720850:OCY720853 OMU720850:OMU720853 OWQ720850:OWQ720853 PGM720850:PGM720853 PQI720850:PQI720853 QAE720850:QAE720853 QKA720850:QKA720853 QTW720850:QTW720853 RDS720850:RDS720853 RNO720850:RNO720853 RXK720850:RXK720853 SHG720850:SHG720853 SRC720850:SRC720853 TAY720850:TAY720853 TKU720850:TKU720853 TUQ720850:TUQ720853 UEM720850:UEM720853 UOI720850:UOI720853 UYE720850:UYE720853 VIA720850:VIA720853 VRW720850:VRW720853 WBS720850:WBS720853 WLO720850:WLO720853 WVK720850:WVK720853 C786385:C786388 IY786386:IY786389 SU786386:SU786389 ACQ786386:ACQ786389 AMM786386:AMM786389 AWI786386:AWI786389 BGE786386:BGE786389 BQA786386:BQA786389 BZW786386:BZW786389 CJS786386:CJS786389 CTO786386:CTO786389 DDK786386:DDK786389 DNG786386:DNG786389 DXC786386:DXC786389 EGY786386:EGY786389 EQU786386:EQU786389 FAQ786386:FAQ786389 FKM786386:FKM786389 FUI786386:FUI786389 GEE786386:GEE786389 GOA786386:GOA786389 GXW786386:GXW786389 HHS786386:HHS786389 HRO786386:HRO786389 IBK786386:IBK786389 ILG786386:ILG786389 IVC786386:IVC786389 JEY786386:JEY786389 JOU786386:JOU786389 JYQ786386:JYQ786389 KIM786386:KIM786389 KSI786386:KSI786389 LCE786386:LCE786389 LMA786386:LMA786389 LVW786386:LVW786389 MFS786386:MFS786389 MPO786386:MPO786389 MZK786386:MZK786389 NJG786386:NJG786389 NTC786386:NTC786389 OCY786386:OCY786389 OMU786386:OMU786389 OWQ786386:OWQ786389 PGM786386:PGM786389 PQI786386:PQI786389 QAE786386:QAE786389 QKA786386:QKA786389 QTW786386:QTW786389 RDS786386:RDS786389 RNO786386:RNO786389 RXK786386:RXK786389 SHG786386:SHG786389 SRC786386:SRC786389 TAY786386:TAY786389 TKU786386:TKU786389 TUQ786386:TUQ786389 UEM786386:UEM786389 UOI786386:UOI786389 UYE786386:UYE786389 VIA786386:VIA786389 VRW786386:VRW786389 WBS786386:WBS786389 WLO786386:WLO786389 WVK786386:WVK786389 C851921:C851924 IY851922:IY851925 SU851922:SU851925 ACQ851922:ACQ851925 AMM851922:AMM851925 AWI851922:AWI851925 BGE851922:BGE851925 BQA851922:BQA851925 BZW851922:BZW851925 CJS851922:CJS851925 CTO851922:CTO851925 DDK851922:DDK851925 DNG851922:DNG851925 DXC851922:DXC851925 EGY851922:EGY851925 EQU851922:EQU851925 FAQ851922:FAQ851925 FKM851922:FKM851925 FUI851922:FUI851925 GEE851922:GEE851925 GOA851922:GOA851925 GXW851922:GXW851925 HHS851922:HHS851925 HRO851922:HRO851925 IBK851922:IBK851925 ILG851922:ILG851925 IVC851922:IVC851925 JEY851922:JEY851925 JOU851922:JOU851925 JYQ851922:JYQ851925 KIM851922:KIM851925 KSI851922:KSI851925 LCE851922:LCE851925 LMA851922:LMA851925 LVW851922:LVW851925 MFS851922:MFS851925 MPO851922:MPO851925 MZK851922:MZK851925 NJG851922:NJG851925 NTC851922:NTC851925 OCY851922:OCY851925 OMU851922:OMU851925 OWQ851922:OWQ851925 PGM851922:PGM851925 PQI851922:PQI851925 QAE851922:QAE851925 QKA851922:QKA851925 QTW851922:QTW851925 RDS851922:RDS851925 RNO851922:RNO851925 RXK851922:RXK851925 SHG851922:SHG851925 SRC851922:SRC851925 TAY851922:TAY851925 TKU851922:TKU851925 TUQ851922:TUQ851925 UEM851922:UEM851925 UOI851922:UOI851925 UYE851922:UYE851925 VIA851922:VIA851925 VRW851922:VRW851925 WBS851922:WBS851925 WLO851922:WLO851925 WVK851922:WVK851925 C917457:C917460 IY917458:IY917461 SU917458:SU917461 ACQ917458:ACQ917461 AMM917458:AMM917461 AWI917458:AWI917461 BGE917458:BGE917461 BQA917458:BQA917461 BZW917458:BZW917461 CJS917458:CJS917461 CTO917458:CTO917461 DDK917458:DDK917461 DNG917458:DNG917461 DXC917458:DXC917461 EGY917458:EGY917461 EQU917458:EQU917461 FAQ917458:FAQ917461 FKM917458:FKM917461 FUI917458:FUI917461 GEE917458:GEE917461 GOA917458:GOA917461 GXW917458:GXW917461 HHS917458:HHS917461 HRO917458:HRO917461 IBK917458:IBK917461 ILG917458:ILG917461 IVC917458:IVC917461 JEY917458:JEY917461 JOU917458:JOU917461 JYQ917458:JYQ917461 KIM917458:KIM917461 KSI917458:KSI917461 LCE917458:LCE917461 LMA917458:LMA917461 LVW917458:LVW917461 MFS917458:MFS917461 MPO917458:MPO917461 MZK917458:MZK917461 NJG917458:NJG917461 NTC917458:NTC917461 OCY917458:OCY917461 OMU917458:OMU917461 OWQ917458:OWQ917461 PGM917458:PGM917461 PQI917458:PQI917461 QAE917458:QAE917461 QKA917458:QKA917461 QTW917458:QTW917461 RDS917458:RDS917461 RNO917458:RNO917461 RXK917458:RXK917461 SHG917458:SHG917461 SRC917458:SRC917461 TAY917458:TAY917461 TKU917458:TKU917461 TUQ917458:TUQ917461 UEM917458:UEM917461 UOI917458:UOI917461 UYE917458:UYE917461 VIA917458:VIA917461 VRW917458:VRW917461 WBS917458:WBS917461 WLO917458:WLO917461 WVK917458:WVK917461 C982993:C982996 IY982994:IY982997 SU982994:SU982997 ACQ982994:ACQ982997 AMM982994:AMM982997 AWI982994:AWI982997 BGE982994:BGE982997 BQA982994:BQA982997 BZW982994:BZW982997 CJS982994:CJS982997 CTO982994:CTO982997 DDK982994:DDK982997 DNG982994:DNG982997 DXC982994:DXC982997 EGY982994:EGY982997 EQU982994:EQU982997 FAQ982994:FAQ982997 FKM982994:FKM982997 FUI982994:FUI982997 GEE982994:GEE982997 GOA982994:GOA982997 GXW982994:GXW982997 HHS982994:HHS982997 HRO982994:HRO982997 IBK982994:IBK982997 ILG982994:ILG982997 IVC982994:IVC982997 JEY982994:JEY982997 JOU982994:JOU982997 JYQ982994:JYQ982997 KIM982994:KIM982997 KSI982994:KSI982997 LCE982994:LCE982997 LMA982994:LMA982997 LVW982994:LVW982997 MFS982994:MFS982997 MPO982994:MPO982997 MZK982994:MZK982997 NJG982994:NJG982997 NTC982994:NTC982997 OCY982994:OCY982997 OMU982994:OMU982997 OWQ982994:OWQ982997 PGM982994:PGM982997 PQI982994:PQI982997 QAE982994:QAE982997 QKA982994:QKA982997 QTW982994:QTW982997 RDS982994:RDS982997 RNO982994:RNO982997 RXK982994:RXK982997 SHG982994:SHG982997 SRC982994:SRC982997 TAY982994:TAY982997 TKU982994:TKU982997 TUQ982994:TUQ982997 UEM982994:UEM982997 UOI982994:UOI982997 UYE982994:UYE982997 VIA982994:VIA982997 VRW982994:VRW982997 WBS982994:WBS982997 WLO982994:WLO982997 WVK982994:WVK982997 C65486:C65487 IY65487:IY65488 SU65487:SU65488 ACQ65487:ACQ65488 AMM65487:AMM65488 AWI65487:AWI65488 BGE65487:BGE65488 BQA65487:BQA65488 BZW65487:BZW65488 CJS65487:CJS65488 CTO65487:CTO65488 DDK65487:DDK65488 DNG65487:DNG65488 DXC65487:DXC65488 EGY65487:EGY65488 EQU65487:EQU65488 FAQ65487:FAQ65488 FKM65487:FKM65488 FUI65487:FUI65488 GEE65487:GEE65488 GOA65487:GOA65488 GXW65487:GXW65488 HHS65487:HHS65488 HRO65487:HRO65488 IBK65487:IBK65488 ILG65487:ILG65488 IVC65487:IVC65488 JEY65487:JEY65488 JOU65487:JOU65488 JYQ65487:JYQ65488 KIM65487:KIM65488 KSI65487:KSI65488 LCE65487:LCE65488 LMA65487:LMA65488 LVW65487:LVW65488 MFS65487:MFS65488 MPO65487:MPO65488 MZK65487:MZK65488 NJG65487:NJG65488 NTC65487:NTC65488 OCY65487:OCY65488 OMU65487:OMU65488 OWQ65487:OWQ65488 PGM65487:PGM65488 PQI65487:PQI65488 QAE65487:QAE65488 QKA65487:QKA65488 QTW65487:QTW65488 RDS65487:RDS65488 RNO65487:RNO65488 RXK65487:RXK65488 SHG65487:SHG65488 SRC65487:SRC65488 TAY65487:TAY65488 TKU65487:TKU65488 TUQ65487:TUQ65488 UEM65487:UEM65488 UOI65487:UOI65488 UYE65487:UYE65488 VIA65487:VIA65488 VRW65487:VRW65488 WBS65487:WBS65488 WLO65487:WLO65488 WVK65487:WVK65488 C131022:C131023 IY131023:IY131024 SU131023:SU131024 ACQ131023:ACQ131024 AMM131023:AMM131024 AWI131023:AWI131024 BGE131023:BGE131024 BQA131023:BQA131024 BZW131023:BZW131024 CJS131023:CJS131024 CTO131023:CTO131024 DDK131023:DDK131024 DNG131023:DNG131024 DXC131023:DXC131024 EGY131023:EGY131024 EQU131023:EQU131024 FAQ131023:FAQ131024 FKM131023:FKM131024 FUI131023:FUI131024 GEE131023:GEE131024 GOA131023:GOA131024 GXW131023:GXW131024 HHS131023:HHS131024 HRO131023:HRO131024 IBK131023:IBK131024 ILG131023:ILG131024 IVC131023:IVC131024 JEY131023:JEY131024 JOU131023:JOU131024 JYQ131023:JYQ131024 KIM131023:KIM131024 KSI131023:KSI131024 LCE131023:LCE131024 LMA131023:LMA131024 LVW131023:LVW131024 MFS131023:MFS131024 MPO131023:MPO131024 MZK131023:MZK131024 NJG131023:NJG131024 NTC131023:NTC131024 OCY131023:OCY131024 OMU131023:OMU131024 OWQ131023:OWQ131024 PGM131023:PGM131024 PQI131023:PQI131024 QAE131023:QAE131024 QKA131023:QKA131024 QTW131023:QTW131024 RDS131023:RDS131024 RNO131023:RNO131024 RXK131023:RXK131024 SHG131023:SHG131024 SRC131023:SRC131024 TAY131023:TAY131024 TKU131023:TKU131024 TUQ131023:TUQ131024 UEM131023:UEM131024 UOI131023:UOI131024 UYE131023:UYE131024 VIA131023:VIA131024 VRW131023:VRW131024 WBS131023:WBS131024 WLO131023:WLO131024 WVK131023:WVK131024 C196558:C196559 IY196559:IY196560 SU196559:SU196560 ACQ196559:ACQ196560 AMM196559:AMM196560 AWI196559:AWI196560 BGE196559:BGE196560 BQA196559:BQA196560 BZW196559:BZW196560 CJS196559:CJS196560 CTO196559:CTO196560 DDK196559:DDK196560 DNG196559:DNG196560 DXC196559:DXC196560 EGY196559:EGY196560 EQU196559:EQU196560 FAQ196559:FAQ196560 FKM196559:FKM196560 FUI196559:FUI196560 GEE196559:GEE196560 GOA196559:GOA196560 GXW196559:GXW196560 HHS196559:HHS196560 HRO196559:HRO196560 IBK196559:IBK196560 ILG196559:ILG196560 IVC196559:IVC196560 JEY196559:JEY196560 JOU196559:JOU196560 JYQ196559:JYQ196560 KIM196559:KIM196560 KSI196559:KSI196560 LCE196559:LCE196560 LMA196559:LMA196560 LVW196559:LVW196560 MFS196559:MFS196560 MPO196559:MPO196560 MZK196559:MZK196560 NJG196559:NJG196560 NTC196559:NTC196560 OCY196559:OCY196560 OMU196559:OMU196560 OWQ196559:OWQ196560 PGM196559:PGM196560 PQI196559:PQI196560 QAE196559:QAE196560 QKA196559:QKA196560 QTW196559:QTW196560 RDS196559:RDS196560 RNO196559:RNO196560 RXK196559:RXK196560 SHG196559:SHG196560 SRC196559:SRC196560 TAY196559:TAY196560 TKU196559:TKU196560 TUQ196559:TUQ196560 UEM196559:UEM196560 UOI196559:UOI196560 UYE196559:UYE196560 VIA196559:VIA196560 VRW196559:VRW196560 WBS196559:WBS196560 WLO196559:WLO196560 WVK196559:WVK196560 C262094:C262095 IY262095:IY262096 SU262095:SU262096 ACQ262095:ACQ262096 AMM262095:AMM262096 AWI262095:AWI262096 BGE262095:BGE262096 BQA262095:BQA262096 BZW262095:BZW262096 CJS262095:CJS262096 CTO262095:CTO262096 DDK262095:DDK262096 DNG262095:DNG262096 DXC262095:DXC262096 EGY262095:EGY262096 EQU262095:EQU262096 FAQ262095:FAQ262096 FKM262095:FKM262096 FUI262095:FUI262096 GEE262095:GEE262096 GOA262095:GOA262096 GXW262095:GXW262096 HHS262095:HHS262096 HRO262095:HRO262096 IBK262095:IBK262096 ILG262095:ILG262096 IVC262095:IVC262096 JEY262095:JEY262096 JOU262095:JOU262096 JYQ262095:JYQ262096 KIM262095:KIM262096 KSI262095:KSI262096 LCE262095:LCE262096 LMA262095:LMA262096 LVW262095:LVW262096 MFS262095:MFS262096 MPO262095:MPO262096 MZK262095:MZK262096 NJG262095:NJG262096 NTC262095:NTC262096 OCY262095:OCY262096 OMU262095:OMU262096 OWQ262095:OWQ262096 PGM262095:PGM262096 PQI262095:PQI262096 QAE262095:QAE262096 QKA262095:QKA262096 QTW262095:QTW262096 RDS262095:RDS262096 RNO262095:RNO262096 RXK262095:RXK262096 SHG262095:SHG262096 SRC262095:SRC262096 TAY262095:TAY262096 TKU262095:TKU262096 TUQ262095:TUQ262096 UEM262095:UEM262096 UOI262095:UOI262096 UYE262095:UYE262096 VIA262095:VIA262096 VRW262095:VRW262096 WBS262095:WBS262096 WLO262095:WLO262096 WVK262095:WVK262096 C327630:C327631 IY327631:IY327632 SU327631:SU327632 ACQ327631:ACQ327632 AMM327631:AMM327632 AWI327631:AWI327632 BGE327631:BGE327632 BQA327631:BQA327632 BZW327631:BZW327632 CJS327631:CJS327632 CTO327631:CTO327632 DDK327631:DDK327632 DNG327631:DNG327632 DXC327631:DXC327632 EGY327631:EGY327632 EQU327631:EQU327632 FAQ327631:FAQ327632 FKM327631:FKM327632 FUI327631:FUI327632 GEE327631:GEE327632 GOA327631:GOA327632 GXW327631:GXW327632 HHS327631:HHS327632 HRO327631:HRO327632 IBK327631:IBK327632 ILG327631:ILG327632 IVC327631:IVC327632 JEY327631:JEY327632 JOU327631:JOU327632 JYQ327631:JYQ327632 KIM327631:KIM327632 KSI327631:KSI327632 LCE327631:LCE327632 LMA327631:LMA327632 LVW327631:LVW327632 MFS327631:MFS327632 MPO327631:MPO327632 MZK327631:MZK327632 NJG327631:NJG327632 NTC327631:NTC327632 OCY327631:OCY327632 OMU327631:OMU327632 OWQ327631:OWQ327632 PGM327631:PGM327632 PQI327631:PQI327632 QAE327631:QAE327632 QKA327631:QKA327632 QTW327631:QTW327632 RDS327631:RDS327632 RNO327631:RNO327632 RXK327631:RXK327632 SHG327631:SHG327632 SRC327631:SRC327632 TAY327631:TAY327632 TKU327631:TKU327632 TUQ327631:TUQ327632 UEM327631:UEM327632 UOI327631:UOI327632 UYE327631:UYE327632 VIA327631:VIA327632 VRW327631:VRW327632 WBS327631:WBS327632 WLO327631:WLO327632 WVK327631:WVK327632 C393166:C393167 IY393167:IY393168 SU393167:SU393168 ACQ393167:ACQ393168 AMM393167:AMM393168 AWI393167:AWI393168 BGE393167:BGE393168 BQA393167:BQA393168 BZW393167:BZW393168 CJS393167:CJS393168 CTO393167:CTO393168 DDK393167:DDK393168 DNG393167:DNG393168 DXC393167:DXC393168 EGY393167:EGY393168 EQU393167:EQU393168 FAQ393167:FAQ393168 FKM393167:FKM393168 FUI393167:FUI393168 GEE393167:GEE393168 GOA393167:GOA393168 GXW393167:GXW393168 HHS393167:HHS393168 HRO393167:HRO393168 IBK393167:IBK393168 ILG393167:ILG393168 IVC393167:IVC393168 JEY393167:JEY393168 JOU393167:JOU393168 JYQ393167:JYQ393168 KIM393167:KIM393168 KSI393167:KSI393168 LCE393167:LCE393168 LMA393167:LMA393168 LVW393167:LVW393168 MFS393167:MFS393168 MPO393167:MPO393168 MZK393167:MZK393168 NJG393167:NJG393168 NTC393167:NTC393168 OCY393167:OCY393168 OMU393167:OMU393168 OWQ393167:OWQ393168 PGM393167:PGM393168 PQI393167:PQI393168 QAE393167:QAE393168 QKA393167:QKA393168 QTW393167:QTW393168 RDS393167:RDS393168 RNO393167:RNO393168 RXK393167:RXK393168 SHG393167:SHG393168 SRC393167:SRC393168 TAY393167:TAY393168 TKU393167:TKU393168 TUQ393167:TUQ393168 UEM393167:UEM393168 UOI393167:UOI393168 UYE393167:UYE393168 VIA393167:VIA393168 VRW393167:VRW393168 WBS393167:WBS393168 WLO393167:WLO393168 WVK393167:WVK393168 C458702:C458703 IY458703:IY458704 SU458703:SU458704 ACQ458703:ACQ458704 AMM458703:AMM458704 AWI458703:AWI458704 BGE458703:BGE458704 BQA458703:BQA458704 BZW458703:BZW458704 CJS458703:CJS458704 CTO458703:CTO458704 DDK458703:DDK458704 DNG458703:DNG458704 DXC458703:DXC458704 EGY458703:EGY458704 EQU458703:EQU458704 FAQ458703:FAQ458704 FKM458703:FKM458704 FUI458703:FUI458704 GEE458703:GEE458704 GOA458703:GOA458704 GXW458703:GXW458704 HHS458703:HHS458704 HRO458703:HRO458704 IBK458703:IBK458704 ILG458703:ILG458704 IVC458703:IVC458704 JEY458703:JEY458704 JOU458703:JOU458704 JYQ458703:JYQ458704 KIM458703:KIM458704 KSI458703:KSI458704 LCE458703:LCE458704 LMA458703:LMA458704 LVW458703:LVW458704 MFS458703:MFS458704 MPO458703:MPO458704 MZK458703:MZK458704 NJG458703:NJG458704 NTC458703:NTC458704 OCY458703:OCY458704 OMU458703:OMU458704 OWQ458703:OWQ458704 PGM458703:PGM458704 PQI458703:PQI458704 QAE458703:QAE458704 QKA458703:QKA458704 QTW458703:QTW458704 RDS458703:RDS458704 RNO458703:RNO458704 RXK458703:RXK458704 SHG458703:SHG458704 SRC458703:SRC458704 TAY458703:TAY458704 TKU458703:TKU458704 TUQ458703:TUQ458704 UEM458703:UEM458704 UOI458703:UOI458704 UYE458703:UYE458704 VIA458703:VIA458704 VRW458703:VRW458704 WBS458703:WBS458704 WLO458703:WLO458704 WVK458703:WVK458704 C524238:C524239 IY524239:IY524240 SU524239:SU524240 ACQ524239:ACQ524240 AMM524239:AMM524240 AWI524239:AWI524240 BGE524239:BGE524240 BQA524239:BQA524240 BZW524239:BZW524240 CJS524239:CJS524240 CTO524239:CTO524240 DDK524239:DDK524240 DNG524239:DNG524240 DXC524239:DXC524240 EGY524239:EGY524240 EQU524239:EQU524240 FAQ524239:FAQ524240 FKM524239:FKM524240 FUI524239:FUI524240 GEE524239:GEE524240 GOA524239:GOA524240 GXW524239:GXW524240 HHS524239:HHS524240 HRO524239:HRO524240 IBK524239:IBK524240 ILG524239:ILG524240 IVC524239:IVC524240 JEY524239:JEY524240 JOU524239:JOU524240 JYQ524239:JYQ524240 KIM524239:KIM524240 KSI524239:KSI524240 LCE524239:LCE524240 LMA524239:LMA524240 LVW524239:LVW524240 MFS524239:MFS524240 MPO524239:MPO524240 MZK524239:MZK524240 NJG524239:NJG524240 NTC524239:NTC524240 OCY524239:OCY524240 OMU524239:OMU524240 OWQ524239:OWQ524240 PGM524239:PGM524240 PQI524239:PQI524240 QAE524239:QAE524240 QKA524239:QKA524240 QTW524239:QTW524240 RDS524239:RDS524240 RNO524239:RNO524240 RXK524239:RXK524240 SHG524239:SHG524240 SRC524239:SRC524240 TAY524239:TAY524240 TKU524239:TKU524240 TUQ524239:TUQ524240 UEM524239:UEM524240 UOI524239:UOI524240 UYE524239:UYE524240 VIA524239:VIA524240 VRW524239:VRW524240 WBS524239:WBS524240 WLO524239:WLO524240 WVK524239:WVK524240 C589774:C589775 IY589775:IY589776 SU589775:SU589776 ACQ589775:ACQ589776 AMM589775:AMM589776 AWI589775:AWI589776 BGE589775:BGE589776 BQA589775:BQA589776 BZW589775:BZW589776 CJS589775:CJS589776 CTO589775:CTO589776 DDK589775:DDK589776 DNG589775:DNG589776 DXC589775:DXC589776 EGY589775:EGY589776 EQU589775:EQU589776 FAQ589775:FAQ589776 FKM589775:FKM589776 FUI589775:FUI589776 GEE589775:GEE589776 GOA589775:GOA589776 GXW589775:GXW589776 HHS589775:HHS589776 HRO589775:HRO589776 IBK589775:IBK589776 ILG589775:ILG589776 IVC589775:IVC589776 JEY589775:JEY589776 JOU589775:JOU589776 JYQ589775:JYQ589776 KIM589775:KIM589776 KSI589775:KSI589776 LCE589775:LCE589776 LMA589775:LMA589776 LVW589775:LVW589776 MFS589775:MFS589776 MPO589775:MPO589776 MZK589775:MZK589776 NJG589775:NJG589776 NTC589775:NTC589776 OCY589775:OCY589776 OMU589775:OMU589776 OWQ589775:OWQ589776 PGM589775:PGM589776 PQI589775:PQI589776 QAE589775:QAE589776 QKA589775:QKA589776 QTW589775:QTW589776 RDS589775:RDS589776 RNO589775:RNO589776 RXK589775:RXK589776 SHG589775:SHG589776 SRC589775:SRC589776 TAY589775:TAY589776 TKU589775:TKU589776 TUQ589775:TUQ589776 UEM589775:UEM589776 UOI589775:UOI589776 UYE589775:UYE589776 VIA589775:VIA589776 VRW589775:VRW589776 WBS589775:WBS589776 WLO589775:WLO589776 WVK589775:WVK589776 C655310:C655311 IY655311:IY655312 SU655311:SU655312 ACQ655311:ACQ655312 AMM655311:AMM655312 AWI655311:AWI655312 BGE655311:BGE655312 BQA655311:BQA655312 BZW655311:BZW655312 CJS655311:CJS655312 CTO655311:CTO655312 DDK655311:DDK655312 DNG655311:DNG655312 DXC655311:DXC655312 EGY655311:EGY655312 EQU655311:EQU655312 FAQ655311:FAQ655312 FKM655311:FKM655312 FUI655311:FUI655312 GEE655311:GEE655312 GOA655311:GOA655312 GXW655311:GXW655312 HHS655311:HHS655312 HRO655311:HRO655312 IBK655311:IBK655312 ILG655311:ILG655312 IVC655311:IVC655312 JEY655311:JEY655312 JOU655311:JOU655312 JYQ655311:JYQ655312 KIM655311:KIM655312 KSI655311:KSI655312 LCE655311:LCE655312 LMA655311:LMA655312 LVW655311:LVW655312 MFS655311:MFS655312 MPO655311:MPO655312 MZK655311:MZK655312 NJG655311:NJG655312 NTC655311:NTC655312 OCY655311:OCY655312 OMU655311:OMU655312 OWQ655311:OWQ655312 PGM655311:PGM655312 PQI655311:PQI655312 QAE655311:QAE655312 QKA655311:QKA655312 QTW655311:QTW655312 RDS655311:RDS655312 RNO655311:RNO655312 RXK655311:RXK655312 SHG655311:SHG655312 SRC655311:SRC655312 TAY655311:TAY655312 TKU655311:TKU655312 TUQ655311:TUQ655312 UEM655311:UEM655312 UOI655311:UOI655312 UYE655311:UYE655312 VIA655311:VIA655312 VRW655311:VRW655312 WBS655311:WBS655312 WLO655311:WLO655312 WVK655311:WVK655312 C720846:C720847 IY720847:IY720848 SU720847:SU720848 ACQ720847:ACQ720848 AMM720847:AMM720848 AWI720847:AWI720848 BGE720847:BGE720848 BQA720847:BQA720848 BZW720847:BZW720848 CJS720847:CJS720848 CTO720847:CTO720848 DDK720847:DDK720848 DNG720847:DNG720848 DXC720847:DXC720848 EGY720847:EGY720848 EQU720847:EQU720848 FAQ720847:FAQ720848 FKM720847:FKM720848 FUI720847:FUI720848 GEE720847:GEE720848 GOA720847:GOA720848 GXW720847:GXW720848 HHS720847:HHS720848 HRO720847:HRO720848 IBK720847:IBK720848 ILG720847:ILG720848 IVC720847:IVC720848 JEY720847:JEY720848 JOU720847:JOU720848 JYQ720847:JYQ720848 KIM720847:KIM720848 KSI720847:KSI720848 LCE720847:LCE720848 LMA720847:LMA720848 LVW720847:LVW720848 MFS720847:MFS720848 MPO720847:MPO720848 MZK720847:MZK720848 NJG720847:NJG720848 NTC720847:NTC720848 OCY720847:OCY720848 OMU720847:OMU720848 OWQ720847:OWQ720848 PGM720847:PGM720848 PQI720847:PQI720848 QAE720847:QAE720848 QKA720847:QKA720848 QTW720847:QTW720848 RDS720847:RDS720848 RNO720847:RNO720848 RXK720847:RXK720848 SHG720847:SHG720848 SRC720847:SRC720848 TAY720847:TAY720848 TKU720847:TKU720848 TUQ720847:TUQ720848 UEM720847:UEM720848 UOI720847:UOI720848 UYE720847:UYE720848 VIA720847:VIA720848 VRW720847:VRW720848 WBS720847:WBS720848 WLO720847:WLO720848 WVK720847:WVK720848 C786382:C786383 IY786383:IY786384 SU786383:SU786384 ACQ786383:ACQ786384 AMM786383:AMM786384 AWI786383:AWI786384 BGE786383:BGE786384 BQA786383:BQA786384 BZW786383:BZW786384 CJS786383:CJS786384 CTO786383:CTO786384 DDK786383:DDK786384 DNG786383:DNG786384 DXC786383:DXC786384 EGY786383:EGY786384 EQU786383:EQU786384 FAQ786383:FAQ786384 FKM786383:FKM786384 FUI786383:FUI786384 GEE786383:GEE786384 GOA786383:GOA786384 GXW786383:GXW786384 HHS786383:HHS786384 HRO786383:HRO786384 IBK786383:IBK786384 ILG786383:ILG786384 IVC786383:IVC786384 JEY786383:JEY786384 JOU786383:JOU786384 JYQ786383:JYQ786384 KIM786383:KIM786384 KSI786383:KSI786384 LCE786383:LCE786384 LMA786383:LMA786384 LVW786383:LVW786384 MFS786383:MFS786384 MPO786383:MPO786384 MZK786383:MZK786384 NJG786383:NJG786384 NTC786383:NTC786384 OCY786383:OCY786384 OMU786383:OMU786384 OWQ786383:OWQ786384 PGM786383:PGM786384 PQI786383:PQI786384 QAE786383:QAE786384 QKA786383:QKA786384 QTW786383:QTW786384 RDS786383:RDS786384 RNO786383:RNO786384 RXK786383:RXK786384 SHG786383:SHG786384 SRC786383:SRC786384 TAY786383:TAY786384 TKU786383:TKU786384 TUQ786383:TUQ786384 UEM786383:UEM786384 UOI786383:UOI786384 UYE786383:UYE786384 VIA786383:VIA786384 VRW786383:VRW786384 WBS786383:WBS786384 WLO786383:WLO786384 WVK786383:WVK786384 C851918:C851919 IY851919:IY851920 SU851919:SU851920 ACQ851919:ACQ851920 AMM851919:AMM851920 AWI851919:AWI851920 BGE851919:BGE851920 BQA851919:BQA851920 BZW851919:BZW851920 CJS851919:CJS851920 CTO851919:CTO851920 DDK851919:DDK851920 DNG851919:DNG851920 DXC851919:DXC851920 EGY851919:EGY851920 EQU851919:EQU851920 FAQ851919:FAQ851920 FKM851919:FKM851920 FUI851919:FUI851920 GEE851919:GEE851920 GOA851919:GOA851920 GXW851919:GXW851920 HHS851919:HHS851920 HRO851919:HRO851920 IBK851919:IBK851920 ILG851919:ILG851920 IVC851919:IVC851920 JEY851919:JEY851920 JOU851919:JOU851920 JYQ851919:JYQ851920 KIM851919:KIM851920 KSI851919:KSI851920 LCE851919:LCE851920 LMA851919:LMA851920 LVW851919:LVW851920 MFS851919:MFS851920 MPO851919:MPO851920 MZK851919:MZK851920 NJG851919:NJG851920 NTC851919:NTC851920 OCY851919:OCY851920 OMU851919:OMU851920 OWQ851919:OWQ851920 PGM851919:PGM851920 PQI851919:PQI851920 QAE851919:QAE851920 QKA851919:QKA851920 QTW851919:QTW851920 RDS851919:RDS851920 RNO851919:RNO851920 RXK851919:RXK851920 SHG851919:SHG851920 SRC851919:SRC851920 TAY851919:TAY851920 TKU851919:TKU851920 TUQ851919:TUQ851920 UEM851919:UEM851920 UOI851919:UOI851920 UYE851919:UYE851920 VIA851919:VIA851920 VRW851919:VRW851920 WBS851919:WBS851920 WLO851919:WLO851920 WVK851919:WVK851920 C917454:C917455 IY917455:IY917456 SU917455:SU917456 ACQ917455:ACQ917456 AMM917455:AMM917456 AWI917455:AWI917456 BGE917455:BGE917456 BQA917455:BQA917456 BZW917455:BZW917456 CJS917455:CJS917456 CTO917455:CTO917456 DDK917455:DDK917456 DNG917455:DNG917456 DXC917455:DXC917456 EGY917455:EGY917456 EQU917455:EQU917456 FAQ917455:FAQ917456 FKM917455:FKM917456 FUI917455:FUI917456 GEE917455:GEE917456 GOA917455:GOA917456 GXW917455:GXW917456 HHS917455:HHS917456 HRO917455:HRO917456 IBK917455:IBK917456 ILG917455:ILG917456 IVC917455:IVC917456 JEY917455:JEY917456 JOU917455:JOU917456 JYQ917455:JYQ917456 KIM917455:KIM917456 KSI917455:KSI917456 LCE917455:LCE917456 LMA917455:LMA917456 LVW917455:LVW917456 MFS917455:MFS917456 MPO917455:MPO917456 MZK917455:MZK917456 NJG917455:NJG917456 NTC917455:NTC917456 OCY917455:OCY917456 OMU917455:OMU917456 OWQ917455:OWQ917456 PGM917455:PGM917456 PQI917455:PQI917456 QAE917455:QAE917456 QKA917455:QKA917456 QTW917455:QTW917456 RDS917455:RDS917456 RNO917455:RNO917456 RXK917455:RXK917456 SHG917455:SHG917456 SRC917455:SRC917456 TAY917455:TAY917456 TKU917455:TKU917456 TUQ917455:TUQ917456 UEM917455:UEM917456 UOI917455:UOI917456 UYE917455:UYE917456 VIA917455:VIA917456 VRW917455:VRW917456 WBS917455:WBS917456 WLO917455:WLO917456 WVK917455:WVK917456 C982990:C982991 IY982991:IY982992 SU982991:SU982992 ACQ982991:ACQ982992 AMM982991:AMM982992 AWI982991:AWI982992 BGE982991:BGE982992 BQA982991:BQA982992 BZW982991:BZW982992 CJS982991:CJS982992 CTO982991:CTO982992 DDK982991:DDK982992 DNG982991:DNG982992 DXC982991:DXC982992 EGY982991:EGY982992 EQU982991:EQU982992 FAQ982991:FAQ982992 FKM982991:FKM982992 FUI982991:FUI982992 GEE982991:GEE982992 GOA982991:GOA982992 GXW982991:GXW982992 HHS982991:HHS982992 HRO982991:HRO982992 IBK982991:IBK982992 ILG982991:ILG982992 IVC982991:IVC982992 JEY982991:JEY982992 JOU982991:JOU982992 JYQ982991:JYQ982992 KIM982991:KIM982992 KSI982991:KSI982992 LCE982991:LCE982992 LMA982991:LMA982992 LVW982991:LVW982992 MFS982991:MFS982992 MPO982991:MPO982992 MZK982991:MZK982992 NJG982991:NJG982992 NTC982991:NTC982992 OCY982991:OCY982992 OMU982991:OMU982992 OWQ982991:OWQ982992 PGM982991:PGM982992 PQI982991:PQI982992 QAE982991:QAE982992 QKA982991:QKA982992 QTW982991:QTW982992 RDS982991:RDS982992 RNO982991:RNO982992 RXK982991:RXK982992 SHG982991:SHG982992 SRC982991:SRC982992 TAY982991:TAY982992 TKU982991:TKU982992 TUQ982991:TUQ982992 UEM982991:UEM982992 UOI982991:UOI982992 UYE982991:UYE982992 VIA982991:VIA982992 VRW982991:VRW982992 WBS982991:WBS982992 WLO982991:WLO982992 WVK982991:WVK982992 SU65521:SU65522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483:C65484 IY65484:IY65485 SU65484:SU65485 ACQ65484:ACQ65485 AMM65484:AMM65485 AWI65484:AWI65485 BGE65484:BGE65485 BQA65484:BQA65485 BZW65484:BZW65485 CJS65484:CJS65485 CTO65484:CTO65485 DDK65484:DDK65485 DNG65484:DNG65485 DXC65484:DXC65485 EGY65484:EGY65485 EQU65484:EQU65485 FAQ65484:FAQ65485 FKM65484:FKM65485 FUI65484:FUI65485 GEE65484:GEE65485 GOA65484:GOA65485 GXW65484:GXW65485 HHS65484:HHS65485 HRO65484:HRO65485 IBK65484:IBK65485 ILG65484:ILG65485 IVC65484:IVC65485 JEY65484:JEY65485 JOU65484:JOU65485 JYQ65484:JYQ65485 KIM65484:KIM65485 KSI65484:KSI65485 LCE65484:LCE65485 LMA65484:LMA65485 LVW65484:LVW65485 MFS65484:MFS65485 MPO65484:MPO65485 MZK65484:MZK65485 NJG65484:NJG65485 NTC65484:NTC65485 OCY65484:OCY65485 OMU65484:OMU65485 OWQ65484:OWQ65485 PGM65484:PGM65485 PQI65484:PQI65485 QAE65484:QAE65485 QKA65484:QKA65485 QTW65484:QTW65485 RDS65484:RDS65485 RNO65484:RNO65485 RXK65484:RXK65485 SHG65484:SHG65485 SRC65484:SRC65485 TAY65484:TAY65485 TKU65484:TKU65485 TUQ65484:TUQ65485 UEM65484:UEM65485 UOI65484:UOI65485 UYE65484:UYE65485 VIA65484:VIA65485 VRW65484:VRW65485 WBS65484:WBS65485 WLO65484:WLO65485 WVK65484:WVK65485 C131019:C131020 IY131020:IY131021 SU131020:SU131021 ACQ131020:ACQ131021 AMM131020:AMM131021 AWI131020:AWI131021 BGE131020:BGE131021 BQA131020:BQA131021 BZW131020:BZW131021 CJS131020:CJS131021 CTO131020:CTO131021 DDK131020:DDK131021 DNG131020:DNG131021 DXC131020:DXC131021 EGY131020:EGY131021 EQU131020:EQU131021 FAQ131020:FAQ131021 FKM131020:FKM131021 FUI131020:FUI131021 GEE131020:GEE131021 GOA131020:GOA131021 GXW131020:GXW131021 HHS131020:HHS131021 HRO131020:HRO131021 IBK131020:IBK131021 ILG131020:ILG131021 IVC131020:IVC131021 JEY131020:JEY131021 JOU131020:JOU131021 JYQ131020:JYQ131021 KIM131020:KIM131021 KSI131020:KSI131021 LCE131020:LCE131021 LMA131020:LMA131021 LVW131020:LVW131021 MFS131020:MFS131021 MPO131020:MPO131021 MZK131020:MZK131021 NJG131020:NJG131021 NTC131020:NTC131021 OCY131020:OCY131021 OMU131020:OMU131021 OWQ131020:OWQ131021 PGM131020:PGM131021 PQI131020:PQI131021 QAE131020:QAE131021 QKA131020:QKA131021 QTW131020:QTW131021 RDS131020:RDS131021 RNO131020:RNO131021 RXK131020:RXK131021 SHG131020:SHG131021 SRC131020:SRC131021 TAY131020:TAY131021 TKU131020:TKU131021 TUQ131020:TUQ131021 UEM131020:UEM131021 UOI131020:UOI131021 UYE131020:UYE131021 VIA131020:VIA131021 VRW131020:VRW131021 WBS131020:WBS131021 WLO131020:WLO131021 WVK131020:WVK131021 C196555:C196556 IY196556:IY196557 SU196556:SU196557 ACQ196556:ACQ196557 AMM196556:AMM196557 AWI196556:AWI196557 BGE196556:BGE196557 BQA196556:BQA196557 BZW196556:BZW196557 CJS196556:CJS196557 CTO196556:CTO196557 DDK196556:DDK196557 DNG196556:DNG196557 DXC196556:DXC196557 EGY196556:EGY196557 EQU196556:EQU196557 FAQ196556:FAQ196557 FKM196556:FKM196557 FUI196556:FUI196557 GEE196556:GEE196557 GOA196556:GOA196557 GXW196556:GXW196557 HHS196556:HHS196557 HRO196556:HRO196557 IBK196556:IBK196557 ILG196556:ILG196557 IVC196556:IVC196557 JEY196556:JEY196557 JOU196556:JOU196557 JYQ196556:JYQ196557 KIM196556:KIM196557 KSI196556:KSI196557 LCE196556:LCE196557 LMA196556:LMA196557 LVW196556:LVW196557 MFS196556:MFS196557 MPO196556:MPO196557 MZK196556:MZK196557 NJG196556:NJG196557 NTC196556:NTC196557 OCY196556:OCY196557 OMU196556:OMU196557 OWQ196556:OWQ196557 PGM196556:PGM196557 PQI196556:PQI196557 QAE196556:QAE196557 QKA196556:QKA196557 QTW196556:QTW196557 RDS196556:RDS196557 RNO196556:RNO196557 RXK196556:RXK196557 SHG196556:SHG196557 SRC196556:SRC196557 TAY196556:TAY196557 TKU196556:TKU196557 TUQ196556:TUQ196557 UEM196556:UEM196557 UOI196556:UOI196557 UYE196556:UYE196557 VIA196556:VIA196557 VRW196556:VRW196557 WBS196556:WBS196557 WLO196556:WLO196557 WVK196556:WVK196557 C262091:C262092 IY262092:IY262093 SU262092:SU262093 ACQ262092:ACQ262093 AMM262092:AMM262093 AWI262092:AWI262093 BGE262092:BGE262093 BQA262092:BQA262093 BZW262092:BZW262093 CJS262092:CJS262093 CTO262092:CTO262093 DDK262092:DDK262093 DNG262092:DNG262093 DXC262092:DXC262093 EGY262092:EGY262093 EQU262092:EQU262093 FAQ262092:FAQ262093 FKM262092:FKM262093 FUI262092:FUI262093 GEE262092:GEE262093 GOA262092:GOA262093 GXW262092:GXW262093 HHS262092:HHS262093 HRO262092:HRO262093 IBK262092:IBK262093 ILG262092:ILG262093 IVC262092:IVC262093 JEY262092:JEY262093 JOU262092:JOU262093 JYQ262092:JYQ262093 KIM262092:KIM262093 KSI262092:KSI262093 LCE262092:LCE262093 LMA262092:LMA262093 LVW262092:LVW262093 MFS262092:MFS262093 MPO262092:MPO262093 MZK262092:MZK262093 NJG262092:NJG262093 NTC262092:NTC262093 OCY262092:OCY262093 OMU262092:OMU262093 OWQ262092:OWQ262093 PGM262092:PGM262093 PQI262092:PQI262093 QAE262092:QAE262093 QKA262092:QKA262093 QTW262092:QTW262093 RDS262092:RDS262093 RNO262092:RNO262093 RXK262092:RXK262093 SHG262092:SHG262093 SRC262092:SRC262093 TAY262092:TAY262093 TKU262092:TKU262093 TUQ262092:TUQ262093 UEM262092:UEM262093 UOI262092:UOI262093 UYE262092:UYE262093 VIA262092:VIA262093 VRW262092:VRW262093 WBS262092:WBS262093 WLO262092:WLO262093 WVK262092:WVK262093 C327627:C327628 IY327628:IY327629 SU327628:SU327629 ACQ327628:ACQ327629 AMM327628:AMM327629 AWI327628:AWI327629 BGE327628:BGE327629 BQA327628:BQA327629 BZW327628:BZW327629 CJS327628:CJS327629 CTO327628:CTO327629 DDK327628:DDK327629 DNG327628:DNG327629 DXC327628:DXC327629 EGY327628:EGY327629 EQU327628:EQU327629 FAQ327628:FAQ327629 FKM327628:FKM327629 FUI327628:FUI327629 GEE327628:GEE327629 GOA327628:GOA327629 GXW327628:GXW327629 HHS327628:HHS327629 HRO327628:HRO327629 IBK327628:IBK327629 ILG327628:ILG327629 IVC327628:IVC327629 JEY327628:JEY327629 JOU327628:JOU327629 JYQ327628:JYQ327629 KIM327628:KIM327629 KSI327628:KSI327629 LCE327628:LCE327629 LMA327628:LMA327629 LVW327628:LVW327629 MFS327628:MFS327629 MPO327628:MPO327629 MZK327628:MZK327629 NJG327628:NJG327629 NTC327628:NTC327629 OCY327628:OCY327629 OMU327628:OMU327629 OWQ327628:OWQ327629 PGM327628:PGM327629 PQI327628:PQI327629 QAE327628:QAE327629 QKA327628:QKA327629 QTW327628:QTW327629 RDS327628:RDS327629 RNO327628:RNO327629 RXK327628:RXK327629 SHG327628:SHG327629 SRC327628:SRC327629 TAY327628:TAY327629 TKU327628:TKU327629 TUQ327628:TUQ327629 UEM327628:UEM327629 UOI327628:UOI327629 UYE327628:UYE327629 VIA327628:VIA327629 VRW327628:VRW327629 WBS327628:WBS327629 WLO327628:WLO327629 WVK327628:WVK327629 C393163:C393164 IY393164:IY393165 SU393164:SU393165 ACQ393164:ACQ393165 AMM393164:AMM393165 AWI393164:AWI393165 BGE393164:BGE393165 BQA393164:BQA393165 BZW393164:BZW393165 CJS393164:CJS393165 CTO393164:CTO393165 DDK393164:DDK393165 DNG393164:DNG393165 DXC393164:DXC393165 EGY393164:EGY393165 EQU393164:EQU393165 FAQ393164:FAQ393165 FKM393164:FKM393165 FUI393164:FUI393165 GEE393164:GEE393165 GOA393164:GOA393165 GXW393164:GXW393165 HHS393164:HHS393165 HRO393164:HRO393165 IBK393164:IBK393165 ILG393164:ILG393165 IVC393164:IVC393165 JEY393164:JEY393165 JOU393164:JOU393165 JYQ393164:JYQ393165 KIM393164:KIM393165 KSI393164:KSI393165 LCE393164:LCE393165 LMA393164:LMA393165 LVW393164:LVW393165 MFS393164:MFS393165 MPO393164:MPO393165 MZK393164:MZK393165 NJG393164:NJG393165 NTC393164:NTC393165 OCY393164:OCY393165 OMU393164:OMU393165 OWQ393164:OWQ393165 PGM393164:PGM393165 PQI393164:PQI393165 QAE393164:QAE393165 QKA393164:QKA393165 QTW393164:QTW393165 RDS393164:RDS393165 RNO393164:RNO393165 RXK393164:RXK393165 SHG393164:SHG393165 SRC393164:SRC393165 TAY393164:TAY393165 TKU393164:TKU393165 TUQ393164:TUQ393165 UEM393164:UEM393165 UOI393164:UOI393165 UYE393164:UYE393165 VIA393164:VIA393165 VRW393164:VRW393165 WBS393164:WBS393165 WLO393164:WLO393165 WVK393164:WVK393165 C458699:C458700 IY458700:IY458701 SU458700:SU458701 ACQ458700:ACQ458701 AMM458700:AMM458701 AWI458700:AWI458701 BGE458700:BGE458701 BQA458700:BQA458701 BZW458700:BZW458701 CJS458700:CJS458701 CTO458700:CTO458701 DDK458700:DDK458701 DNG458700:DNG458701 DXC458700:DXC458701 EGY458700:EGY458701 EQU458700:EQU458701 FAQ458700:FAQ458701 FKM458700:FKM458701 FUI458700:FUI458701 GEE458700:GEE458701 GOA458700:GOA458701 GXW458700:GXW458701 HHS458700:HHS458701 HRO458700:HRO458701 IBK458700:IBK458701 ILG458700:ILG458701 IVC458700:IVC458701 JEY458700:JEY458701 JOU458700:JOU458701 JYQ458700:JYQ458701 KIM458700:KIM458701 KSI458700:KSI458701 LCE458700:LCE458701 LMA458700:LMA458701 LVW458700:LVW458701 MFS458700:MFS458701 MPO458700:MPO458701 MZK458700:MZK458701 NJG458700:NJG458701 NTC458700:NTC458701 OCY458700:OCY458701 OMU458700:OMU458701 OWQ458700:OWQ458701 PGM458700:PGM458701 PQI458700:PQI458701 QAE458700:QAE458701 QKA458700:QKA458701 QTW458700:QTW458701 RDS458700:RDS458701 RNO458700:RNO458701 RXK458700:RXK458701 SHG458700:SHG458701 SRC458700:SRC458701 TAY458700:TAY458701 TKU458700:TKU458701 TUQ458700:TUQ458701 UEM458700:UEM458701 UOI458700:UOI458701 UYE458700:UYE458701 VIA458700:VIA458701 VRW458700:VRW458701 WBS458700:WBS458701 WLO458700:WLO458701 WVK458700:WVK458701 C524235:C524236 IY524236:IY524237 SU524236:SU524237 ACQ524236:ACQ524237 AMM524236:AMM524237 AWI524236:AWI524237 BGE524236:BGE524237 BQA524236:BQA524237 BZW524236:BZW524237 CJS524236:CJS524237 CTO524236:CTO524237 DDK524236:DDK524237 DNG524236:DNG524237 DXC524236:DXC524237 EGY524236:EGY524237 EQU524236:EQU524237 FAQ524236:FAQ524237 FKM524236:FKM524237 FUI524236:FUI524237 GEE524236:GEE524237 GOA524236:GOA524237 GXW524236:GXW524237 HHS524236:HHS524237 HRO524236:HRO524237 IBK524236:IBK524237 ILG524236:ILG524237 IVC524236:IVC524237 JEY524236:JEY524237 JOU524236:JOU524237 JYQ524236:JYQ524237 KIM524236:KIM524237 KSI524236:KSI524237 LCE524236:LCE524237 LMA524236:LMA524237 LVW524236:LVW524237 MFS524236:MFS524237 MPO524236:MPO524237 MZK524236:MZK524237 NJG524236:NJG524237 NTC524236:NTC524237 OCY524236:OCY524237 OMU524236:OMU524237 OWQ524236:OWQ524237 PGM524236:PGM524237 PQI524236:PQI524237 QAE524236:QAE524237 QKA524236:QKA524237 QTW524236:QTW524237 RDS524236:RDS524237 RNO524236:RNO524237 RXK524236:RXK524237 SHG524236:SHG524237 SRC524236:SRC524237 TAY524236:TAY524237 TKU524236:TKU524237 TUQ524236:TUQ524237 UEM524236:UEM524237 UOI524236:UOI524237 UYE524236:UYE524237 VIA524236:VIA524237 VRW524236:VRW524237 WBS524236:WBS524237 WLO524236:WLO524237 WVK524236:WVK524237 C589771:C589772 IY589772:IY589773 SU589772:SU589773 ACQ589772:ACQ589773 AMM589772:AMM589773 AWI589772:AWI589773 BGE589772:BGE589773 BQA589772:BQA589773 BZW589772:BZW589773 CJS589772:CJS589773 CTO589772:CTO589773 DDK589772:DDK589773 DNG589772:DNG589773 DXC589772:DXC589773 EGY589772:EGY589773 EQU589772:EQU589773 FAQ589772:FAQ589773 FKM589772:FKM589773 FUI589772:FUI589773 GEE589772:GEE589773 GOA589772:GOA589773 GXW589772:GXW589773 HHS589772:HHS589773 HRO589772:HRO589773 IBK589772:IBK589773 ILG589772:ILG589773 IVC589772:IVC589773 JEY589772:JEY589773 JOU589772:JOU589773 JYQ589772:JYQ589773 KIM589772:KIM589773 KSI589772:KSI589773 LCE589772:LCE589773 LMA589772:LMA589773 LVW589772:LVW589773 MFS589772:MFS589773 MPO589772:MPO589773 MZK589772:MZK589773 NJG589772:NJG589773 NTC589772:NTC589773 OCY589772:OCY589773 OMU589772:OMU589773 OWQ589772:OWQ589773 PGM589772:PGM589773 PQI589772:PQI589773 QAE589772:QAE589773 QKA589772:QKA589773 QTW589772:QTW589773 RDS589772:RDS589773 RNO589772:RNO589773 RXK589772:RXK589773 SHG589772:SHG589773 SRC589772:SRC589773 TAY589772:TAY589773 TKU589772:TKU589773 TUQ589772:TUQ589773 UEM589772:UEM589773 UOI589772:UOI589773 UYE589772:UYE589773 VIA589772:VIA589773 VRW589772:VRW589773 WBS589772:WBS589773 WLO589772:WLO589773 WVK589772:WVK589773 C655307:C655308 IY655308:IY655309 SU655308:SU655309 ACQ655308:ACQ655309 AMM655308:AMM655309 AWI655308:AWI655309 BGE655308:BGE655309 BQA655308:BQA655309 BZW655308:BZW655309 CJS655308:CJS655309 CTO655308:CTO655309 DDK655308:DDK655309 DNG655308:DNG655309 DXC655308:DXC655309 EGY655308:EGY655309 EQU655308:EQU655309 FAQ655308:FAQ655309 FKM655308:FKM655309 FUI655308:FUI655309 GEE655308:GEE655309 GOA655308:GOA655309 GXW655308:GXW655309 HHS655308:HHS655309 HRO655308:HRO655309 IBK655308:IBK655309 ILG655308:ILG655309 IVC655308:IVC655309 JEY655308:JEY655309 JOU655308:JOU655309 JYQ655308:JYQ655309 KIM655308:KIM655309 KSI655308:KSI655309 LCE655308:LCE655309 LMA655308:LMA655309 LVW655308:LVW655309 MFS655308:MFS655309 MPO655308:MPO655309 MZK655308:MZK655309 NJG655308:NJG655309 NTC655308:NTC655309 OCY655308:OCY655309 OMU655308:OMU655309 OWQ655308:OWQ655309 PGM655308:PGM655309 PQI655308:PQI655309 QAE655308:QAE655309 QKA655308:QKA655309 QTW655308:QTW655309 RDS655308:RDS655309 RNO655308:RNO655309 RXK655308:RXK655309 SHG655308:SHG655309 SRC655308:SRC655309 TAY655308:TAY655309 TKU655308:TKU655309 TUQ655308:TUQ655309 UEM655308:UEM655309 UOI655308:UOI655309 UYE655308:UYE655309 VIA655308:VIA655309 VRW655308:VRW655309 WBS655308:WBS655309 WLO655308:WLO655309 WVK655308:WVK655309 C720843:C720844 IY720844:IY720845 SU720844:SU720845 ACQ720844:ACQ720845 AMM720844:AMM720845 AWI720844:AWI720845 BGE720844:BGE720845 BQA720844:BQA720845 BZW720844:BZW720845 CJS720844:CJS720845 CTO720844:CTO720845 DDK720844:DDK720845 DNG720844:DNG720845 DXC720844:DXC720845 EGY720844:EGY720845 EQU720844:EQU720845 FAQ720844:FAQ720845 FKM720844:FKM720845 FUI720844:FUI720845 GEE720844:GEE720845 GOA720844:GOA720845 GXW720844:GXW720845 HHS720844:HHS720845 HRO720844:HRO720845 IBK720844:IBK720845 ILG720844:ILG720845 IVC720844:IVC720845 JEY720844:JEY720845 JOU720844:JOU720845 JYQ720844:JYQ720845 KIM720844:KIM720845 KSI720844:KSI720845 LCE720844:LCE720845 LMA720844:LMA720845 LVW720844:LVW720845 MFS720844:MFS720845 MPO720844:MPO720845 MZK720844:MZK720845 NJG720844:NJG720845 NTC720844:NTC720845 OCY720844:OCY720845 OMU720844:OMU720845 OWQ720844:OWQ720845 PGM720844:PGM720845 PQI720844:PQI720845 QAE720844:QAE720845 QKA720844:QKA720845 QTW720844:QTW720845 RDS720844:RDS720845 RNO720844:RNO720845 RXK720844:RXK720845 SHG720844:SHG720845 SRC720844:SRC720845 TAY720844:TAY720845 TKU720844:TKU720845 TUQ720844:TUQ720845 UEM720844:UEM720845 UOI720844:UOI720845 UYE720844:UYE720845 VIA720844:VIA720845 VRW720844:VRW720845 WBS720844:WBS720845 WLO720844:WLO720845 WVK720844:WVK720845 C786379:C786380 IY786380:IY786381 SU786380:SU786381 ACQ786380:ACQ786381 AMM786380:AMM786381 AWI786380:AWI786381 BGE786380:BGE786381 BQA786380:BQA786381 BZW786380:BZW786381 CJS786380:CJS786381 CTO786380:CTO786381 DDK786380:DDK786381 DNG786380:DNG786381 DXC786380:DXC786381 EGY786380:EGY786381 EQU786380:EQU786381 FAQ786380:FAQ786381 FKM786380:FKM786381 FUI786380:FUI786381 GEE786380:GEE786381 GOA786380:GOA786381 GXW786380:GXW786381 HHS786380:HHS786381 HRO786380:HRO786381 IBK786380:IBK786381 ILG786380:ILG786381 IVC786380:IVC786381 JEY786380:JEY786381 JOU786380:JOU786381 JYQ786380:JYQ786381 KIM786380:KIM786381 KSI786380:KSI786381 LCE786380:LCE786381 LMA786380:LMA786381 LVW786380:LVW786381 MFS786380:MFS786381 MPO786380:MPO786381 MZK786380:MZK786381 NJG786380:NJG786381 NTC786380:NTC786381 OCY786380:OCY786381 OMU786380:OMU786381 OWQ786380:OWQ786381 PGM786380:PGM786381 PQI786380:PQI786381 QAE786380:QAE786381 QKA786380:QKA786381 QTW786380:QTW786381 RDS786380:RDS786381 RNO786380:RNO786381 RXK786380:RXK786381 SHG786380:SHG786381 SRC786380:SRC786381 TAY786380:TAY786381 TKU786380:TKU786381 TUQ786380:TUQ786381 UEM786380:UEM786381 UOI786380:UOI786381 UYE786380:UYE786381 VIA786380:VIA786381 VRW786380:VRW786381 WBS786380:WBS786381 WLO786380:WLO786381 WVK786380:WVK786381 C851915:C851916 IY851916:IY851917 SU851916:SU851917 ACQ851916:ACQ851917 AMM851916:AMM851917 AWI851916:AWI851917 BGE851916:BGE851917 BQA851916:BQA851917 BZW851916:BZW851917 CJS851916:CJS851917 CTO851916:CTO851917 DDK851916:DDK851917 DNG851916:DNG851917 DXC851916:DXC851917 EGY851916:EGY851917 EQU851916:EQU851917 FAQ851916:FAQ851917 FKM851916:FKM851917 FUI851916:FUI851917 GEE851916:GEE851917 GOA851916:GOA851917 GXW851916:GXW851917 HHS851916:HHS851917 HRO851916:HRO851917 IBK851916:IBK851917 ILG851916:ILG851917 IVC851916:IVC851917 JEY851916:JEY851917 JOU851916:JOU851917 JYQ851916:JYQ851917 KIM851916:KIM851917 KSI851916:KSI851917 LCE851916:LCE851917 LMA851916:LMA851917 LVW851916:LVW851917 MFS851916:MFS851917 MPO851916:MPO851917 MZK851916:MZK851917 NJG851916:NJG851917 NTC851916:NTC851917 OCY851916:OCY851917 OMU851916:OMU851917 OWQ851916:OWQ851917 PGM851916:PGM851917 PQI851916:PQI851917 QAE851916:QAE851917 QKA851916:QKA851917 QTW851916:QTW851917 RDS851916:RDS851917 RNO851916:RNO851917 RXK851916:RXK851917 SHG851916:SHG851917 SRC851916:SRC851917 TAY851916:TAY851917 TKU851916:TKU851917 TUQ851916:TUQ851917 UEM851916:UEM851917 UOI851916:UOI851917 UYE851916:UYE851917 VIA851916:VIA851917 VRW851916:VRW851917 WBS851916:WBS851917 WLO851916:WLO851917 WVK851916:WVK851917 C917451:C917452 IY917452:IY917453 SU917452:SU917453 ACQ917452:ACQ917453 AMM917452:AMM917453 AWI917452:AWI917453 BGE917452:BGE917453 BQA917452:BQA917453 BZW917452:BZW917453 CJS917452:CJS917453 CTO917452:CTO917453 DDK917452:DDK917453 DNG917452:DNG917453 DXC917452:DXC917453 EGY917452:EGY917453 EQU917452:EQU917453 FAQ917452:FAQ917453 FKM917452:FKM917453 FUI917452:FUI917453 GEE917452:GEE917453 GOA917452:GOA917453 GXW917452:GXW917453 HHS917452:HHS917453 HRO917452:HRO917453 IBK917452:IBK917453 ILG917452:ILG917453 IVC917452:IVC917453 JEY917452:JEY917453 JOU917452:JOU917453 JYQ917452:JYQ917453 KIM917452:KIM917453 KSI917452:KSI917453 LCE917452:LCE917453 LMA917452:LMA917453 LVW917452:LVW917453 MFS917452:MFS917453 MPO917452:MPO917453 MZK917452:MZK917453 NJG917452:NJG917453 NTC917452:NTC917453 OCY917452:OCY917453 OMU917452:OMU917453 OWQ917452:OWQ917453 PGM917452:PGM917453 PQI917452:PQI917453 QAE917452:QAE917453 QKA917452:QKA917453 QTW917452:QTW917453 RDS917452:RDS917453 RNO917452:RNO917453 RXK917452:RXK917453 SHG917452:SHG917453 SRC917452:SRC917453 TAY917452:TAY917453 TKU917452:TKU917453 TUQ917452:TUQ917453 UEM917452:UEM917453 UOI917452:UOI917453 UYE917452:UYE917453 VIA917452:VIA917453 VRW917452:VRW917453 WBS917452:WBS917453 WLO917452:WLO917453 WVK917452:WVK917453 C982987:C982988 IY982988:IY982989 SU982988:SU982989 ACQ982988:ACQ982989 AMM982988:AMM982989 AWI982988:AWI982989 BGE982988:BGE982989 BQA982988:BQA982989 BZW982988:BZW982989 CJS982988:CJS982989 CTO982988:CTO982989 DDK982988:DDK982989 DNG982988:DNG982989 DXC982988:DXC982989 EGY982988:EGY982989 EQU982988:EQU982989 FAQ982988:FAQ982989 FKM982988:FKM982989 FUI982988:FUI982989 GEE982988:GEE982989 GOA982988:GOA982989 GXW982988:GXW982989 HHS982988:HHS982989 HRO982988:HRO982989 IBK982988:IBK982989 ILG982988:ILG982989 IVC982988:IVC982989 JEY982988:JEY982989 JOU982988:JOU982989 JYQ982988:JYQ982989 KIM982988:KIM982989 KSI982988:KSI982989 LCE982988:LCE982989 LMA982988:LMA982989 LVW982988:LVW982989 MFS982988:MFS982989 MPO982988:MPO982989 MZK982988:MZK982989 NJG982988:NJG982989 NTC982988:NTC982989 OCY982988:OCY982989 OMU982988:OMU982989 OWQ982988:OWQ982989 PGM982988:PGM982989 PQI982988:PQI982989 QAE982988:QAE982989 QKA982988:QKA982989 QTW982988:QTW982989 RDS982988:RDS982989 RNO982988:RNO982989 RXK982988:RXK982989 SHG982988:SHG982989 SRC982988:SRC982989 TAY982988:TAY982989 TKU982988:TKU982989 TUQ982988:TUQ982989 UEM982988:UEM982989 UOI982988:UOI982989 UYE982988:UYE982989 VIA982988:VIA982989 VRW982988:VRW982989 WBS982988:WBS982989 WLO982988:WLO982989 WVK982988:WVK982989">
      <formula1>$C$27:$C$333</formula1>
    </dataValidation>
  </dataValidations>
  <pageMargins left="0.75" right="0.75" top="1.25" bottom="1" header="0.5" footer="0.25"/>
  <pageSetup scale="79"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5"/>
  <sheetViews>
    <sheetView tabSelected="1" workbookViewId="0">
      <selection activeCell="D9" sqref="D9"/>
    </sheetView>
  </sheetViews>
  <sheetFormatPr defaultColWidth="10" defaultRowHeight="12.75"/>
  <cols>
    <col min="1" max="1" width="9.7109375" style="630" customWidth="1"/>
    <col min="2" max="2" width="40.140625" style="630" customWidth="1"/>
    <col min="3" max="3" width="10.28515625" style="630" bestFit="1" customWidth="1"/>
    <col min="4" max="4" width="5.42578125" style="630" bestFit="1" customWidth="1"/>
    <col min="5" max="5" width="14" style="630" bestFit="1" customWidth="1"/>
    <col min="6" max="6" width="9.85546875" style="630" bestFit="1" customWidth="1"/>
    <col min="7" max="7" width="12.28515625" style="630" bestFit="1" customWidth="1"/>
    <col min="8" max="9" width="10.5703125" style="630" bestFit="1" customWidth="1"/>
    <col min="10" max="255" width="10" style="630"/>
    <col min="256" max="256" width="2.5703125" style="630" customWidth="1"/>
    <col min="257" max="257" width="7.140625" style="630" customWidth="1"/>
    <col min="258" max="258" width="23.5703125" style="630" customWidth="1"/>
    <col min="259" max="259" width="9.7109375" style="630" customWidth="1"/>
    <col min="260" max="260" width="4.7109375" style="630" customWidth="1"/>
    <col min="261" max="261" width="14.42578125" style="630" customWidth="1"/>
    <col min="262" max="262" width="11.140625" style="630" customWidth="1"/>
    <col min="263" max="263" width="10.28515625" style="630" customWidth="1"/>
    <col min="264" max="264" width="13" style="630" customWidth="1"/>
    <col min="265" max="265" width="8.28515625" style="630" customWidth="1"/>
    <col min="266" max="511" width="10" style="630"/>
    <col min="512" max="512" width="2.5703125" style="630" customWidth="1"/>
    <col min="513" max="513" width="7.140625" style="630" customWidth="1"/>
    <col min="514" max="514" width="23.5703125" style="630" customWidth="1"/>
    <col min="515" max="515" width="9.7109375" style="630" customWidth="1"/>
    <col min="516" max="516" width="4.7109375" style="630" customWidth="1"/>
    <col min="517" max="517" width="14.42578125" style="630" customWidth="1"/>
    <col min="518" max="518" width="11.140625" style="630" customWidth="1"/>
    <col min="519" max="519" width="10.28515625" style="630" customWidth="1"/>
    <col min="520" max="520" width="13" style="630" customWidth="1"/>
    <col min="521" max="521" width="8.28515625" style="630" customWidth="1"/>
    <col min="522" max="767" width="10" style="630"/>
    <col min="768" max="768" width="2.5703125" style="630" customWidth="1"/>
    <col min="769" max="769" width="7.140625" style="630" customWidth="1"/>
    <col min="770" max="770" width="23.5703125" style="630" customWidth="1"/>
    <col min="771" max="771" width="9.7109375" style="630" customWidth="1"/>
    <col min="772" max="772" width="4.7109375" style="630" customWidth="1"/>
    <col min="773" max="773" width="14.42578125" style="630" customWidth="1"/>
    <col min="774" max="774" width="11.140625" style="630" customWidth="1"/>
    <col min="775" max="775" width="10.28515625" style="630" customWidth="1"/>
    <col min="776" max="776" width="13" style="630" customWidth="1"/>
    <col min="777" max="777" width="8.28515625" style="630" customWidth="1"/>
    <col min="778" max="1023" width="10" style="630"/>
    <col min="1024" max="1024" width="2.5703125" style="630" customWidth="1"/>
    <col min="1025" max="1025" width="7.140625" style="630" customWidth="1"/>
    <col min="1026" max="1026" width="23.5703125" style="630" customWidth="1"/>
    <col min="1027" max="1027" width="9.7109375" style="630" customWidth="1"/>
    <col min="1028" max="1028" width="4.7109375" style="630" customWidth="1"/>
    <col min="1029" max="1029" width="14.42578125" style="630" customWidth="1"/>
    <col min="1030" max="1030" width="11.140625" style="630" customWidth="1"/>
    <col min="1031" max="1031" width="10.28515625" style="630" customWidth="1"/>
    <col min="1032" max="1032" width="13" style="630" customWidth="1"/>
    <col min="1033" max="1033" width="8.28515625" style="630" customWidth="1"/>
    <col min="1034" max="1279" width="10" style="630"/>
    <col min="1280" max="1280" width="2.5703125" style="630" customWidth="1"/>
    <col min="1281" max="1281" width="7.140625" style="630" customWidth="1"/>
    <col min="1282" max="1282" width="23.5703125" style="630" customWidth="1"/>
    <col min="1283" max="1283" width="9.7109375" style="630" customWidth="1"/>
    <col min="1284" max="1284" width="4.7109375" style="630" customWidth="1"/>
    <col min="1285" max="1285" width="14.42578125" style="630" customWidth="1"/>
    <col min="1286" max="1286" width="11.140625" style="630" customWidth="1"/>
    <col min="1287" max="1287" width="10.28515625" style="630" customWidth="1"/>
    <col min="1288" max="1288" width="13" style="630" customWidth="1"/>
    <col min="1289" max="1289" width="8.28515625" style="630" customWidth="1"/>
    <col min="1290" max="1535" width="10" style="630"/>
    <col min="1536" max="1536" width="2.5703125" style="630" customWidth="1"/>
    <col min="1537" max="1537" width="7.140625" style="630" customWidth="1"/>
    <col min="1538" max="1538" width="23.5703125" style="630" customWidth="1"/>
    <col min="1539" max="1539" width="9.7109375" style="630" customWidth="1"/>
    <col min="1540" max="1540" width="4.7109375" style="630" customWidth="1"/>
    <col min="1541" max="1541" width="14.42578125" style="630" customWidth="1"/>
    <col min="1542" max="1542" width="11.140625" style="630" customWidth="1"/>
    <col min="1543" max="1543" width="10.28515625" style="630" customWidth="1"/>
    <col min="1544" max="1544" width="13" style="630" customWidth="1"/>
    <col min="1545" max="1545" width="8.28515625" style="630" customWidth="1"/>
    <col min="1546" max="1791" width="10" style="630"/>
    <col min="1792" max="1792" width="2.5703125" style="630" customWidth="1"/>
    <col min="1793" max="1793" width="7.140625" style="630" customWidth="1"/>
    <col min="1794" max="1794" width="23.5703125" style="630" customWidth="1"/>
    <col min="1795" max="1795" width="9.7109375" style="630" customWidth="1"/>
    <col min="1796" max="1796" width="4.7109375" style="630" customWidth="1"/>
    <col min="1797" max="1797" width="14.42578125" style="630" customWidth="1"/>
    <col min="1798" max="1798" width="11.140625" style="630" customWidth="1"/>
    <col min="1799" max="1799" width="10.28515625" style="630" customWidth="1"/>
    <col min="1800" max="1800" width="13" style="630" customWidth="1"/>
    <col min="1801" max="1801" width="8.28515625" style="630" customWidth="1"/>
    <col min="1802" max="2047" width="10" style="630"/>
    <col min="2048" max="2048" width="2.5703125" style="630" customWidth="1"/>
    <col min="2049" max="2049" width="7.140625" style="630" customWidth="1"/>
    <col min="2050" max="2050" width="23.5703125" style="630" customWidth="1"/>
    <col min="2051" max="2051" width="9.7109375" style="630" customWidth="1"/>
    <col min="2052" max="2052" width="4.7109375" style="630" customWidth="1"/>
    <col min="2053" max="2053" width="14.42578125" style="630" customWidth="1"/>
    <col min="2054" max="2054" width="11.140625" style="630" customWidth="1"/>
    <col min="2055" max="2055" width="10.28515625" style="630" customWidth="1"/>
    <col min="2056" max="2056" width="13" style="630" customWidth="1"/>
    <col min="2057" max="2057" width="8.28515625" style="630" customWidth="1"/>
    <col min="2058" max="2303" width="10" style="630"/>
    <col min="2304" max="2304" width="2.5703125" style="630" customWidth="1"/>
    <col min="2305" max="2305" width="7.140625" style="630" customWidth="1"/>
    <col min="2306" max="2306" width="23.5703125" style="630" customWidth="1"/>
    <col min="2307" max="2307" width="9.7109375" style="630" customWidth="1"/>
    <col min="2308" max="2308" width="4.7109375" style="630" customWidth="1"/>
    <col min="2309" max="2309" width="14.42578125" style="630" customWidth="1"/>
    <col min="2310" max="2310" width="11.140625" style="630" customWidth="1"/>
    <col min="2311" max="2311" width="10.28515625" style="630" customWidth="1"/>
    <col min="2312" max="2312" width="13" style="630" customWidth="1"/>
    <col min="2313" max="2313" width="8.28515625" style="630" customWidth="1"/>
    <col min="2314" max="2559" width="10" style="630"/>
    <col min="2560" max="2560" width="2.5703125" style="630" customWidth="1"/>
    <col min="2561" max="2561" width="7.140625" style="630" customWidth="1"/>
    <col min="2562" max="2562" width="23.5703125" style="630" customWidth="1"/>
    <col min="2563" max="2563" width="9.7109375" style="630" customWidth="1"/>
    <col min="2564" max="2564" width="4.7109375" style="630" customWidth="1"/>
    <col min="2565" max="2565" width="14.42578125" style="630" customWidth="1"/>
    <col min="2566" max="2566" width="11.140625" style="630" customWidth="1"/>
    <col min="2567" max="2567" width="10.28515625" style="630" customWidth="1"/>
    <col min="2568" max="2568" width="13" style="630" customWidth="1"/>
    <col min="2569" max="2569" width="8.28515625" style="630" customWidth="1"/>
    <col min="2570" max="2815" width="10" style="630"/>
    <col min="2816" max="2816" width="2.5703125" style="630" customWidth="1"/>
    <col min="2817" max="2817" width="7.140625" style="630" customWidth="1"/>
    <col min="2818" max="2818" width="23.5703125" style="630" customWidth="1"/>
    <col min="2819" max="2819" width="9.7109375" style="630" customWidth="1"/>
    <col min="2820" max="2820" width="4.7109375" style="630" customWidth="1"/>
    <col min="2821" max="2821" width="14.42578125" style="630" customWidth="1"/>
    <col min="2822" max="2822" width="11.140625" style="630" customWidth="1"/>
    <col min="2823" max="2823" width="10.28515625" style="630" customWidth="1"/>
    <col min="2824" max="2824" width="13" style="630" customWidth="1"/>
    <col min="2825" max="2825" width="8.28515625" style="630" customWidth="1"/>
    <col min="2826" max="3071" width="10" style="630"/>
    <col min="3072" max="3072" width="2.5703125" style="630" customWidth="1"/>
    <col min="3073" max="3073" width="7.140625" style="630" customWidth="1"/>
    <col min="3074" max="3074" width="23.5703125" style="630" customWidth="1"/>
    <col min="3075" max="3075" width="9.7109375" style="630" customWidth="1"/>
    <col min="3076" max="3076" width="4.7109375" style="630" customWidth="1"/>
    <col min="3077" max="3077" width="14.42578125" style="630" customWidth="1"/>
    <col min="3078" max="3078" width="11.140625" style="630" customWidth="1"/>
    <col min="3079" max="3079" width="10.28515625" style="630" customWidth="1"/>
    <col min="3080" max="3080" width="13" style="630" customWidth="1"/>
    <col min="3081" max="3081" width="8.28515625" style="630" customWidth="1"/>
    <col min="3082" max="3327" width="10" style="630"/>
    <col min="3328" max="3328" width="2.5703125" style="630" customWidth="1"/>
    <col min="3329" max="3329" width="7.140625" style="630" customWidth="1"/>
    <col min="3330" max="3330" width="23.5703125" style="630" customWidth="1"/>
    <col min="3331" max="3331" width="9.7109375" style="630" customWidth="1"/>
    <col min="3332" max="3332" width="4.7109375" style="630" customWidth="1"/>
    <col min="3333" max="3333" width="14.42578125" style="630" customWidth="1"/>
    <col min="3334" max="3334" width="11.140625" style="630" customWidth="1"/>
    <col min="3335" max="3335" width="10.28515625" style="630" customWidth="1"/>
    <col min="3336" max="3336" width="13" style="630" customWidth="1"/>
    <col min="3337" max="3337" width="8.28515625" style="630" customWidth="1"/>
    <col min="3338" max="3583" width="10" style="630"/>
    <col min="3584" max="3584" width="2.5703125" style="630" customWidth="1"/>
    <col min="3585" max="3585" width="7.140625" style="630" customWidth="1"/>
    <col min="3586" max="3586" width="23.5703125" style="630" customWidth="1"/>
    <col min="3587" max="3587" width="9.7109375" style="630" customWidth="1"/>
    <col min="3588" max="3588" width="4.7109375" style="630" customWidth="1"/>
    <col min="3589" max="3589" width="14.42578125" style="630" customWidth="1"/>
    <col min="3590" max="3590" width="11.140625" style="630" customWidth="1"/>
    <col min="3591" max="3591" width="10.28515625" style="630" customWidth="1"/>
    <col min="3592" max="3592" width="13" style="630" customWidth="1"/>
    <col min="3593" max="3593" width="8.28515625" style="630" customWidth="1"/>
    <col min="3594" max="3839" width="10" style="630"/>
    <col min="3840" max="3840" width="2.5703125" style="630" customWidth="1"/>
    <col min="3841" max="3841" width="7.140625" style="630" customWidth="1"/>
    <col min="3842" max="3842" width="23.5703125" style="630" customWidth="1"/>
    <col min="3843" max="3843" width="9.7109375" style="630" customWidth="1"/>
    <col min="3844" max="3844" width="4.7109375" style="630" customWidth="1"/>
    <col min="3845" max="3845" width="14.42578125" style="630" customWidth="1"/>
    <col min="3846" max="3846" width="11.140625" style="630" customWidth="1"/>
    <col min="3847" max="3847" width="10.28515625" style="630" customWidth="1"/>
    <col min="3848" max="3848" width="13" style="630" customWidth="1"/>
    <col min="3849" max="3849" width="8.28515625" style="630" customWidth="1"/>
    <col min="3850" max="4095" width="10" style="630"/>
    <col min="4096" max="4096" width="2.5703125" style="630" customWidth="1"/>
    <col min="4097" max="4097" width="7.140625" style="630" customWidth="1"/>
    <col min="4098" max="4098" width="23.5703125" style="630" customWidth="1"/>
    <col min="4099" max="4099" width="9.7109375" style="630" customWidth="1"/>
    <col min="4100" max="4100" width="4.7109375" style="630" customWidth="1"/>
    <col min="4101" max="4101" width="14.42578125" style="630" customWidth="1"/>
    <col min="4102" max="4102" width="11.140625" style="630" customWidth="1"/>
    <col min="4103" max="4103" width="10.28515625" style="630" customWidth="1"/>
    <col min="4104" max="4104" width="13" style="630" customWidth="1"/>
    <col min="4105" max="4105" width="8.28515625" style="630" customWidth="1"/>
    <col min="4106" max="4351" width="10" style="630"/>
    <col min="4352" max="4352" width="2.5703125" style="630" customWidth="1"/>
    <col min="4353" max="4353" width="7.140625" style="630" customWidth="1"/>
    <col min="4354" max="4354" width="23.5703125" style="630" customWidth="1"/>
    <col min="4355" max="4355" width="9.7109375" style="630" customWidth="1"/>
    <col min="4356" max="4356" width="4.7109375" style="630" customWidth="1"/>
    <col min="4357" max="4357" width="14.42578125" style="630" customWidth="1"/>
    <col min="4358" max="4358" width="11.140625" style="630" customWidth="1"/>
    <col min="4359" max="4359" width="10.28515625" style="630" customWidth="1"/>
    <col min="4360" max="4360" width="13" style="630" customWidth="1"/>
    <col min="4361" max="4361" width="8.28515625" style="630" customWidth="1"/>
    <col min="4362" max="4607" width="10" style="630"/>
    <col min="4608" max="4608" width="2.5703125" style="630" customWidth="1"/>
    <col min="4609" max="4609" width="7.140625" style="630" customWidth="1"/>
    <col min="4610" max="4610" width="23.5703125" style="630" customWidth="1"/>
    <col min="4611" max="4611" width="9.7109375" style="630" customWidth="1"/>
    <col min="4612" max="4612" width="4.7109375" style="630" customWidth="1"/>
    <col min="4613" max="4613" width="14.42578125" style="630" customWidth="1"/>
    <col min="4614" max="4614" width="11.140625" style="630" customWidth="1"/>
    <col min="4615" max="4615" width="10.28515625" style="630" customWidth="1"/>
    <col min="4616" max="4616" width="13" style="630" customWidth="1"/>
    <col min="4617" max="4617" width="8.28515625" style="630" customWidth="1"/>
    <col min="4618" max="4863" width="10" style="630"/>
    <col min="4864" max="4864" width="2.5703125" style="630" customWidth="1"/>
    <col min="4865" max="4865" width="7.140625" style="630" customWidth="1"/>
    <col min="4866" max="4866" width="23.5703125" style="630" customWidth="1"/>
    <col min="4867" max="4867" width="9.7109375" style="630" customWidth="1"/>
    <col min="4868" max="4868" width="4.7109375" style="630" customWidth="1"/>
    <col min="4869" max="4869" width="14.42578125" style="630" customWidth="1"/>
    <col min="4870" max="4870" width="11.140625" style="630" customWidth="1"/>
    <col min="4871" max="4871" width="10.28515625" style="630" customWidth="1"/>
    <col min="4872" max="4872" width="13" style="630" customWidth="1"/>
    <col min="4873" max="4873" width="8.28515625" style="630" customWidth="1"/>
    <col min="4874" max="5119" width="10" style="630"/>
    <col min="5120" max="5120" width="2.5703125" style="630" customWidth="1"/>
    <col min="5121" max="5121" width="7.140625" style="630" customWidth="1"/>
    <col min="5122" max="5122" width="23.5703125" style="630" customWidth="1"/>
    <col min="5123" max="5123" width="9.7109375" style="630" customWidth="1"/>
    <col min="5124" max="5124" width="4.7109375" style="630" customWidth="1"/>
    <col min="5125" max="5125" width="14.42578125" style="630" customWidth="1"/>
    <col min="5126" max="5126" width="11.140625" style="630" customWidth="1"/>
    <col min="5127" max="5127" width="10.28515625" style="630" customWidth="1"/>
    <col min="5128" max="5128" width="13" style="630" customWidth="1"/>
    <col min="5129" max="5129" width="8.28515625" style="630" customWidth="1"/>
    <col min="5130" max="5375" width="10" style="630"/>
    <col min="5376" max="5376" width="2.5703125" style="630" customWidth="1"/>
    <col min="5377" max="5377" width="7.140625" style="630" customWidth="1"/>
    <col min="5378" max="5378" width="23.5703125" style="630" customWidth="1"/>
    <col min="5379" max="5379" width="9.7109375" style="630" customWidth="1"/>
    <col min="5380" max="5380" width="4.7109375" style="630" customWidth="1"/>
    <col min="5381" max="5381" width="14.42578125" style="630" customWidth="1"/>
    <col min="5382" max="5382" width="11.140625" style="630" customWidth="1"/>
    <col min="5383" max="5383" width="10.28515625" style="630" customWidth="1"/>
    <col min="5384" max="5384" width="13" style="630" customWidth="1"/>
    <col min="5385" max="5385" width="8.28515625" style="630" customWidth="1"/>
    <col min="5386" max="5631" width="10" style="630"/>
    <col min="5632" max="5632" width="2.5703125" style="630" customWidth="1"/>
    <col min="5633" max="5633" width="7.140625" style="630" customWidth="1"/>
    <col min="5634" max="5634" width="23.5703125" style="630" customWidth="1"/>
    <col min="5635" max="5635" width="9.7109375" style="630" customWidth="1"/>
    <col min="5636" max="5636" width="4.7109375" style="630" customWidth="1"/>
    <col min="5637" max="5637" width="14.42578125" style="630" customWidth="1"/>
    <col min="5638" max="5638" width="11.140625" style="630" customWidth="1"/>
    <col min="5639" max="5639" width="10.28515625" style="630" customWidth="1"/>
    <col min="5640" max="5640" width="13" style="630" customWidth="1"/>
    <col min="5641" max="5641" width="8.28515625" style="630" customWidth="1"/>
    <col min="5642" max="5887" width="10" style="630"/>
    <col min="5888" max="5888" width="2.5703125" style="630" customWidth="1"/>
    <col min="5889" max="5889" width="7.140625" style="630" customWidth="1"/>
    <col min="5890" max="5890" width="23.5703125" style="630" customWidth="1"/>
    <col min="5891" max="5891" width="9.7109375" style="630" customWidth="1"/>
    <col min="5892" max="5892" width="4.7109375" style="630" customWidth="1"/>
    <col min="5893" max="5893" width="14.42578125" style="630" customWidth="1"/>
    <col min="5894" max="5894" width="11.140625" style="630" customWidth="1"/>
    <col min="5895" max="5895" width="10.28515625" style="630" customWidth="1"/>
    <col min="5896" max="5896" width="13" style="630" customWidth="1"/>
    <col min="5897" max="5897" width="8.28515625" style="630" customWidth="1"/>
    <col min="5898" max="6143" width="10" style="630"/>
    <col min="6144" max="6144" width="2.5703125" style="630" customWidth="1"/>
    <col min="6145" max="6145" width="7.140625" style="630" customWidth="1"/>
    <col min="6146" max="6146" width="23.5703125" style="630" customWidth="1"/>
    <col min="6147" max="6147" width="9.7109375" style="630" customWidth="1"/>
    <col min="6148" max="6148" width="4.7109375" style="630" customWidth="1"/>
    <col min="6149" max="6149" width="14.42578125" style="630" customWidth="1"/>
    <col min="6150" max="6150" width="11.140625" style="630" customWidth="1"/>
    <col min="6151" max="6151" width="10.28515625" style="630" customWidth="1"/>
    <col min="6152" max="6152" width="13" style="630" customWidth="1"/>
    <col min="6153" max="6153" width="8.28515625" style="630" customWidth="1"/>
    <col min="6154" max="6399" width="10" style="630"/>
    <col min="6400" max="6400" width="2.5703125" style="630" customWidth="1"/>
    <col min="6401" max="6401" width="7.140625" style="630" customWidth="1"/>
    <col min="6402" max="6402" width="23.5703125" style="630" customWidth="1"/>
    <col min="6403" max="6403" width="9.7109375" style="630" customWidth="1"/>
    <col min="6404" max="6404" width="4.7109375" style="630" customWidth="1"/>
    <col min="6405" max="6405" width="14.42578125" style="630" customWidth="1"/>
    <col min="6406" max="6406" width="11.140625" style="630" customWidth="1"/>
    <col min="6407" max="6407" width="10.28515625" style="630" customWidth="1"/>
    <col min="6408" max="6408" width="13" style="630" customWidth="1"/>
    <col min="6409" max="6409" width="8.28515625" style="630" customWidth="1"/>
    <col min="6410" max="6655" width="10" style="630"/>
    <col min="6656" max="6656" width="2.5703125" style="630" customWidth="1"/>
    <col min="6657" max="6657" width="7.140625" style="630" customWidth="1"/>
    <col min="6658" max="6658" width="23.5703125" style="630" customWidth="1"/>
    <col min="6659" max="6659" width="9.7109375" style="630" customWidth="1"/>
    <col min="6660" max="6660" width="4.7109375" style="630" customWidth="1"/>
    <col min="6661" max="6661" width="14.42578125" style="630" customWidth="1"/>
    <col min="6662" max="6662" width="11.140625" style="630" customWidth="1"/>
    <col min="6663" max="6663" width="10.28515625" style="630" customWidth="1"/>
    <col min="6664" max="6664" width="13" style="630" customWidth="1"/>
    <col min="6665" max="6665" width="8.28515625" style="630" customWidth="1"/>
    <col min="6666" max="6911" width="10" style="630"/>
    <col min="6912" max="6912" width="2.5703125" style="630" customWidth="1"/>
    <col min="6913" max="6913" width="7.140625" style="630" customWidth="1"/>
    <col min="6914" max="6914" width="23.5703125" style="630" customWidth="1"/>
    <col min="6915" max="6915" width="9.7109375" style="630" customWidth="1"/>
    <col min="6916" max="6916" width="4.7109375" style="630" customWidth="1"/>
    <col min="6917" max="6917" width="14.42578125" style="630" customWidth="1"/>
    <col min="6918" max="6918" width="11.140625" style="630" customWidth="1"/>
    <col min="6919" max="6919" width="10.28515625" style="630" customWidth="1"/>
    <col min="6920" max="6920" width="13" style="630" customWidth="1"/>
    <col min="6921" max="6921" width="8.28515625" style="630" customWidth="1"/>
    <col min="6922" max="7167" width="10" style="630"/>
    <col min="7168" max="7168" width="2.5703125" style="630" customWidth="1"/>
    <col min="7169" max="7169" width="7.140625" style="630" customWidth="1"/>
    <col min="7170" max="7170" width="23.5703125" style="630" customWidth="1"/>
    <col min="7171" max="7171" width="9.7109375" style="630" customWidth="1"/>
    <col min="7172" max="7172" width="4.7109375" style="630" customWidth="1"/>
    <col min="7173" max="7173" width="14.42578125" style="630" customWidth="1"/>
    <col min="7174" max="7174" width="11.140625" style="630" customWidth="1"/>
    <col min="7175" max="7175" width="10.28515625" style="630" customWidth="1"/>
    <col min="7176" max="7176" width="13" style="630" customWidth="1"/>
    <col min="7177" max="7177" width="8.28515625" style="630" customWidth="1"/>
    <col min="7178" max="7423" width="10" style="630"/>
    <col min="7424" max="7424" width="2.5703125" style="630" customWidth="1"/>
    <col min="7425" max="7425" width="7.140625" style="630" customWidth="1"/>
    <col min="7426" max="7426" width="23.5703125" style="630" customWidth="1"/>
    <col min="7427" max="7427" width="9.7109375" style="630" customWidth="1"/>
    <col min="7428" max="7428" width="4.7109375" style="630" customWidth="1"/>
    <col min="7429" max="7429" width="14.42578125" style="630" customWidth="1"/>
    <col min="7430" max="7430" width="11.140625" style="630" customWidth="1"/>
    <col min="7431" max="7431" width="10.28515625" style="630" customWidth="1"/>
    <col min="7432" max="7432" width="13" style="630" customWidth="1"/>
    <col min="7433" max="7433" width="8.28515625" style="630" customWidth="1"/>
    <col min="7434" max="7679" width="10" style="630"/>
    <col min="7680" max="7680" width="2.5703125" style="630" customWidth="1"/>
    <col min="7681" max="7681" width="7.140625" style="630" customWidth="1"/>
    <col min="7682" max="7682" width="23.5703125" style="630" customWidth="1"/>
    <col min="7683" max="7683" width="9.7109375" style="630" customWidth="1"/>
    <col min="7684" max="7684" width="4.7109375" style="630" customWidth="1"/>
    <col min="7685" max="7685" width="14.42578125" style="630" customWidth="1"/>
    <col min="7686" max="7686" width="11.140625" style="630" customWidth="1"/>
    <col min="7687" max="7687" width="10.28515625" style="630" customWidth="1"/>
    <col min="7688" max="7688" width="13" style="630" customWidth="1"/>
    <col min="7689" max="7689" width="8.28515625" style="630" customWidth="1"/>
    <col min="7690" max="7935" width="10" style="630"/>
    <col min="7936" max="7936" width="2.5703125" style="630" customWidth="1"/>
    <col min="7937" max="7937" width="7.140625" style="630" customWidth="1"/>
    <col min="7938" max="7938" width="23.5703125" style="630" customWidth="1"/>
    <col min="7939" max="7939" width="9.7109375" style="630" customWidth="1"/>
    <col min="7940" max="7940" width="4.7109375" style="630" customWidth="1"/>
    <col min="7941" max="7941" width="14.42578125" style="630" customWidth="1"/>
    <col min="7942" max="7942" width="11.140625" style="630" customWidth="1"/>
    <col min="7943" max="7943" width="10.28515625" style="630" customWidth="1"/>
    <col min="7944" max="7944" width="13" style="630" customWidth="1"/>
    <col min="7945" max="7945" width="8.28515625" style="630" customWidth="1"/>
    <col min="7946" max="8191" width="10" style="630"/>
    <col min="8192" max="8192" width="2.5703125" style="630" customWidth="1"/>
    <col min="8193" max="8193" width="7.140625" style="630" customWidth="1"/>
    <col min="8194" max="8194" width="23.5703125" style="630" customWidth="1"/>
    <col min="8195" max="8195" width="9.7109375" style="630" customWidth="1"/>
    <col min="8196" max="8196" width="4.7109375" style="630" customWidth="1"/>
    <col min="8197" max="8197" width="14.42578125" style="630" customWidth="1"/>
    <col min="8198" max="8198" width="11.140625" style="630" customWidth="1"/>
    <col min="8199" max="8199" width="10.28515625" style="630" customWidth="1"/>
    <col min="8200" max="8200" width="13" style="630" customWidth="1"/>
    <col min="8201" max="8201" width="8.28515625" style="630" customWidth="1"/>
    <col min="8202" max="8447" width="10" style="630"/>
    <col min="8448" max="8448" width="2.5703125" style="630" customWidth="1"/>
    <col min="8449" max="8449" width="7.140625" style="630" customWidth="1"/>
    <col min="8450" max="8450" width="23.5703125" style="630" customWidth="1"/>
    <col min="8451" max="8451" width="9.7109375" style="630" customWidth="1"/>
    <col min="8452" max="8452" width="4.7109375" style="630" customWidth="1"/>
    <col min="8453" max="8453" width="14.42578125" style="630" customWidth="1"/>
    <col min="8454" max="8454" width="11.140625" style="630" customWidth="1"/>
    <col min="8455" max="8455" width="10.28515625" style="630" customWidth="1"/>
    <col min="8456" max="8456" width="13" style="630" customWidth="1"/>
    <col min="8457" max="8457" width="8.28515625" style="630" customWidth="1"/>
    <col min="8458" max="8703" width="10" style="630"/>
    <col min="8704" max="8704" width="2.5703125" style="630" customWidth="1"/>
    <col min="8705" max="8705" width="7.140625" style="630" customWidth="1"/>
    <col min="8706" max="8706" width="23.5703125" style="630" customWidth="1"/>
    <col min="8707" max="8707" width="9.7109375" style="630" customWidth="1"/>
    <col min="8708" max="8708" width="4.7109375" style="630" customWidth="1"/>
    <col min="8709" max="8709" width="14.42578125" style="630" customWidth="1"/>
    <col min="8710" max="8710" width="11.140625" style="630" customWidth="1"/>
    <col min="8711" max="8711" width="10.28515625" style="630" customWidth="1"/>
    <col min="8712" max="8712" width="13" style="630" customWidth="1"/>
    <col min="8713" max="8713" width="8.28515625" style="630" customWidth="1"/>
    <col min="8714" max="8959" width="10" style="630"/>
    <col min="8960" max="8960" width="2.5703125" style="630" customWidth="1"/>
    <col min="8961" max="8961" width="7.140625" style="630" customWidth="1"/>
    <col min="8962" max="8962" width="23.5703125" style="630" customWidth="1"/>
    <col min="8963" max="8963" width="9.7109375" style="630" customWidth="1"/>
    <col min="8964" max="8964" width="4.7109375" style="630" customWidth="1"/>
    <col min="8965" max="8965" width="14.42578125" style="630" customWidth="1"/>
    <col min="8966" max="8966" width="11.140625" style="630" customWidth="1"/>
    <col min="8967" max="8967" width="10.28515625" style="630" customWidth="1"/>
    <col min="8968" max="8968" width="13" style="630" customWidth="1"/>
    <col min="8969" max="8969" width="8.28515625" style="630" customWidth="1"/>
    <col min="8970" max="9215" width="10" style="630"/>
    <col min="9216" max="9216" width="2.5703125" style="630" customWidth="1"/>
    <col min="9217" max="9217" width="7.140625" style="630" customWidth="1"/>
    <col min="9218" max="9218" width="23.5703125" style="630" customWidth="1"/>
    <col min="9219" max="9219" width="9.7109375" style="630" customWidth="1"/>
    <col min="9220" max="9220" width="4.7109375" style="630" customWidth="1"/>
    <col min="9221" max="9221" width="14.42578125" style="630" customWidth="1"/>
    <col min="9222" max="9222" width="11.140625" style="630" customWidth="1"/>
    <col min="9223" max="9223" width="10.28515625" style="630" customWidth="1"/>
    <col min="9224" max="9224" width="13" style="630" customWidth="1"/>
    <col min="9225" max="9225" width="8.28515625" style="630" customWidth="1"/>
    <col min="9226" max="9471" width="10" style="630"/>
    <col min="9472" max="9472" width="2.5703125" style="630" customWidth="1"/>
    <col min="9473" max="9473" width="7.140625" style="630" customWidth="1"/>
    <col min="9474" max="9474" width="23.5703125" style="630" customWidth="1"/>
    <col min="9475" max="9475" width="9.7109375" style="630" customWidth="1"/>
    <col min="9476" max="9476" width="4.7109375" style="630" customWidth="1"/>
    <col min="9477" max="9477" width="14.42578125" style="630" customWidth="1"/>
    <col min="9478" max="9478" width="11.140625" style="630" customWidth="1"/>
    <col min="9479" max="9479" width="10.28515625" style="630" customWidth="1"/>
    <col min="9480" max="9480" width="13" style="630" customWidth="1"/>
    <col min="9481" max="9481" width="8.28515625" style="630" customWidth="1"/>
    <col min="9482" max="9727" width="10" style="630"/>
    <col min="9728" max="9728" width="2.5703125" style="630" customWidth="1"/>
    <col min="9729" max="9729" width="7.140625" style="630" customWidth="1"/>
    <col min="9730" max="9730" width="23.5703125" style="630" customWidth="1"/>
    <col min="9731" max="9731" width="9.7109375" style="630" customWidth="1"/>
    <col min="9732" max="9732" width="4.7109375" style="630" customWidth="1"/>
    <col min="9733" max="9733" width="14.42578125" style="630" customWidth="1"/>
    <col min="9734" max="9734" width="11.140625" style="630" customWidth="1"/>
    <col min="9735" max="9735" width="10.28515625" style="630" customWidth="1"/>
    <col min="9736" max="9736" width="13" style="630" customWidth="1"/>
    <col min="9737" max="9737" width="8.28515625" style="630" customWidth="1"/>
    <col min="9738" max="9983" width="10" style="630"/>
    <col min="9984" max="9984" width="2.5703125" style="630" customWidth="1"/>
    <col min="9985" max="9985" width="7.140625" style="630" customWidth="1"/>
    <col min="9986" max="9986" width="23.5703125" style="630" customWidth="1"/>
    <col min="9987" max="9987" width="9.7109375" style="630" customWidth="1"/>
    <col min="9988" max="9988" width="4.7109375" style="630" customWidth="1"/>
    <col min="9989" max="9989" width="14.42578125" style="630" customWidth="1"/>
    <col min="9990" max="9990" width="11.140625" style="630" customWidth="1"/>
    <col min="9991" max="9991" width="10.28515625" style="630" customWidth="1"/>
    <col min="9992" max="9992" width="13" style="630" customWidth="1"/>
    <col min="9993" max="9993" width="8.28515625" style="630" customWidth="1"/>
    <col min="9994" max="10239" width="10" style="630"/>
    <col min="10240" max="10240" width="2.5703125" style="630" customWidth="1"/>
    <col min="10241" max="10241" width="7.140625" style="630" customWidth="1"/>
    <col min="10242" max="10242" width="23.5703125" style="630" customWidth="1"/>
    <col min="10243" max="10243" width="9.7109375" style="630" customWidth="1"/>
    <col min="10244" max="10244" width="4.7109375" style="630" customWidth="1"/>
    <col min="10245" max="10245" width="14.42578125" style="630" customWidth="1"/>
    <col min="10246" max="10246" width="11.140625" style="630" customWidth="1"/>
    <col min="10247" max="10247" width="10.28515625" style="630" customWidth="1"/>
    <col min="10248" max="10248" width="13" style="630" customWidth="1"/>
    <col min="10249" max="10249" width="8.28515625" style="630" customWidth="1"/>
    <col min="10250" max="10495" width="10" style="630"/>
    <col min="10496" max="10496" width="2.5703125" style="630" customWidth="1"/>
    <col min="10497" max="10497" width="7.140625" style="630" customWidth="1"/>
    <col min="10498" max="10498" width="23.5703125" style="630" customWidth="1"/>
    <col min="10499" max="10499" width="9.7109375" style="630" customWidth="1"/>
    <col min="10500" max="10500" width="4.7109375" style="630" customWidth="1"/>
    <col min="10501" max="10501" width="14.42578125" style="630" customWidth="1"/>
    <col min="10502" max="10502" width="11.140625" style="630" customWidth="1"/>
    <col min="10503" max="10503" width="10.28515625" style="630" customWidth="1"/>
    <col min="10504" max="10504" width="13" style="630" customWidth="1"/>
    <col min="10505" max="10505" width="8.28515625" style="630" customWidth="1"/>
    <col min="10506" max="10751" width="10" style="630"/>
    <col min="10752" max="10752" width="2.5703125" style="630" customWidth="1"/>
    <col min="10753" max="10753" width="7.140625" style="630" customWidth="1"/>
    <col min="10754" max="10754" width="23.5703125" style="630" customWidth="1"/>
    <col min="10755" max="10755" width="9.7109375" style="630" customWidth="1"/>
    <col min="10756" max="10756" width="4.7109375" style="630" customWidth="1"/>
    <col min="10757" max="10757" width="14.42578125" style="630" customWidth="1"/>
    <col min="10758" max="10758" width="11.140625" style="630" customWidth="1"/>
    <col min="10759" max="10759" width="10.28515625" style="630" customWidth="1"/>
    <col min="10760" max="10760" width="13" style="630" customWidth="1"/>
    <col min="10761" max="10761" width="8.28515625" style="630" customWidth="1"/>
    <col min="10762" max="11007" width="10" style="630"/>
    <col min="11008" max="11008" width="2.5703125" style="630" customWidth="1"/>
    <col min="11009" max="11009" width="7.140625" style="630" customWidth="1"/>
    <col min="11010" max="11010" width="23.5703125" style="630" customWidth="1"/>
    <col min="11011" max="11011" width="9.7109375" style="630" customWidth="1"/>
    <col min="11012" max="11012" width="4.7109375" style="630" customWidth="1"/>
    <col min="11013" max="11013" width="14.42578125" style="630" customWidth="1"/>
    <col min="11014" max="11014" width="11.140625" style="630" customWidth="1"/>
    <col min="11015" max="11015" width="10.28515625" style="630" customWidth="1"/>
    <col min="11016" max="11016" width="13" style="630" customWidth="1"/>
    <col min="11017" max="11017" width="8.28515625" style="630" customWidth="1"/>
    <col min="11018" max="11263" width="10" style="630"/>
    <col min="11264" max="11264" width="2.5703125" style="630" customWidth="1"/>
    <col min="11265" max="11265" width="7.140625" style="630" customWidth="1"/>
    <col min="11266" max="11266" width="23.5703125" style="630" customWidth="1"/>
    <col min="11267" max="11267" width="9.7109375" style="630" customWidth="1"/>
    <col min="11268" max="11268" width="4.7109375" style="630" customWidth="1"/>
    <col min="11269" max="11269" width="14.42578125" style="630" customWidth="1"/>
    <col min="11270" max="11270" width="11.140625" style="630" customWidth="1"/>
    <col min="11271" max="11271" width="10.28515625" style="630" customWidth="1"/>
    <col min="11272" max="11272" width="13" style="630" customWidth="1"/>
    <col min="11273" max="11273" width="8.28515625" style="630" customWidth="1"/>
    <col min="11274" max="11519" width="10" style="630"/>
    <col min="11520" max="11520" width="2.5703125" style="630" customWidth="1"/>
    <col min="11521" max="11521" width="7.140625" style="630" customWidth="1"/>
    <col min="11522" max="11522" width="23.5703125" style="630" customWidth="1"/>
    <col min="11523" max="11523" width="9.7109375" style="630" customWidth="1"/>
    <col min="11524" max="11524" width="4.7109375" style="630" customWidth="1"/>
    <col min="11525" max="11525" width="14.42578125" style="630" customWidth="1"/>
    <col min="11526" max="11526" width="11.140625" style="630" customWidth="1"/>
    <col min="11527" max="11527" width="10.28515625" style="630" customWidth="1"/>
    <col min="11528" max="11528" width="13" style="630" customWidth="1"/>
    <col min="11529" max="11529" width="8.28515625" style="630" customWidth="1"/>
    <col min="11530" max="11775" width="10" style="630"/>
    <col min="11776" max="11776" width="2.5703125" style="630" customWidth="1"/>
    <col min="11777" max="11777" width="7.140625" style="630" customWidth="1"/>
    <col min="11778" max="11778" width="23.5703125" style="630" customWidth="1"/>
    <col min="11779" max="11779" width="9.7109375" style="630" customWidth="1"/>
    <col min="11780" max="11780" width="4.7109375" style="630" customWidth="1"/>
    <col min="11781" max="11781" width="14.42578125" style="630" customWidth="1"/>
    <col min="11782" max="11782" width="11.140625" style="630" customWidth="1"/>
    <col min="11783" max="11783" width="10.28515625" style="630" customWidth="1"/>
    <col min="11784" max="11784" width="13" style="630" customWidth="1"/>
    <col min="11785" max="11785" width="8.28515625" style="630" customWidth="1"/>
    <col min="11786" max="12031" width="10" style="630"/>
    <col min="12032" max="12032" width="2.5703125" style="630" customWidth="1"/>
    <col min="12033" max="12033" width="7.140625" style="630" customWidth="1"/>
    <col min="12034" max="12034" width="23.5703125" style="630" customWidth="1"/>
    <col min="12035" max="12035" width="9.7109375" style="630" customWidth="1"/>
    <col min="12036" max="12036" width="4.7109375" style="630" customWidth="1"/>
    <col min="12037" max="12037" width="14.42578125" style="630" customWidth="1"/>
    <col min="12038" max="12038" width="11.140625" style="630" customWidth="1"/>
    <col min="12039" max="12039" width="10.28515625" style="630" customWidth="1"/>
    <col min="12040" max="12040" width="13" style="630" customWidth="1"/>
    <col min="12041" max="12041" width="8.28515625" style="630" customWidth="1"/>
    <col min="12042" max="12287" width="10" style="630"/>
    <col min="12288" max="12288" width="2.5703125" style="630" customWidth="1"/>
    <col min="12289" max="12289" width="7.140625" style="630" customWidth="1"/>
    <col min="12290" max="12290" width="23.5703125" style="630" customWidth="1"/>
    <col min="12291" max="12291" width="9.7109375" style="630" customWidth="1"/>
    <col min="12292" max="12292" width="4.7109375" style="630" customWidth="1"/>
    <col min="12293" max="12293" width="14.42578125" style="630" customWidth="1"/>
    <col min="12294" max="12294" width="11.140625" style="630" customWidth="1"/>
    <col min="12295" max="12295" width="10.28515625" style="630" customWidth="1"/>
    <col min="12296" max="12296" width="13" style="630" customWidth="1"/>
    <col min="12297" max="12297" width="8.28515625" style="630" customWidth="1"/>
    <col min="12298" max="12543" width="10" style="630"/>
    <col min="12544" max="12544" width="2.5703125" style="630" customWidth="1"/>
    <col min="12545" max="12545" width="7.140625" style="630" customWidth="1"/>
    <col min="12546" max="12546" width="23.5703125" style="630" customWidth="1"/>
    <col min="12547" max="12547" width="9.7109375" style="630" customWidth="1"/>
    <col min="12548" max="12548" width="4.7109375" style="630" customWidth="1"/>
    <col min="12549" max="12549" width="14.42578125" style="630" customWidth="1"/>
    <col min="12550" max="12550" width="11.140625" style="630" customWidth="1"/>
    <col min="12551" max="12551" width="10.28515625" style="630" customWidth="1"/>
    <col min="12552" max="12552" width="13" style="630" customWidth="1"/>
    <col min="12553" max="12553" width="8.28515625" style="630" customWidth="1"/>
    <col min="12554" max="12799" width="10" style="630"/>
    <col min="12800" max="12800" width="2.5703125" style="630" customWidth="1"/>
    <col min="12801" max="12801" width="7.140625" style="630" customWidth="1"/>
    <col min="12802" max="12802" width="23.5703125" style="630" customWidth="1"/>
    <col min="12803" max="12803" width="9.7109375" style="630" customWidth="1"/>
    <col min="12804" max="12804" width="4.7109375" style="630" customWidth="1"/>
    <col min="12805" max="12805" width="14.42578125" style="630" customWidth="1"/>
    <col min="12806" max="12806" width="11.140625" style="630" customWidth="1"/>
    <col min="12807" max="12807" width="10.28515625" style="630" customWidth="1"/>
    <col min="12808" max="12808" width="13" style="630" customWidth="1"/>
    <col min="12809" max="12809" width="8.28515625" style="630" customWidth="1"/>
    <col min="12810" max="13055" width="10" style="630"/>
    <col min="13056" max="13056" width="2.5703125" style="630" customWidth="1"/>
    <col min="13057" max="13057" width="7.140625" style="630" customWidth="1"/>
    <col min="13058" max="13058" width="23.5703125" style="630" customWidth="1"/>
    <col min="13059" max="13059" width="9.7109375" style="630" customWidth="1"/>
    <col min="13060" max="13060" width="4.7109375" style="630" customWidth="1"/>
    <col min="13061" max="13061" width="14.42578125" style="630" customWidth="1"/>
    <col min="13062" max="13062" width="11.140625" style="630" customWidth="1"/>
    <col min="13063" max="13063" width="10.28515625" style="630" customWidth="1"/>
    <col min="13064" max="13064" width="13" style="630" customWidth="1"/>
    <col min="13065" max="13065" width="8.28515625" style="630" customWidth="1"/>
    <col min="13066" max="13311" width="10" style="630"/>
    <col min="13312" max="13312" width="2.5703125" style="630" customWidth="1"/>
    <col min="13313" max="13313" width="7.140625" style="630" customWidth="1"/>
    <col min="13314" max="13314" width="23.5703125" style="630" customWidth="1"/>
    <col min="13315" max="13315" width="9.7109375" style="630" customWidth="1"/>
    <col min="13316" max="13316" width="4.7109375" style="630" customWidth="1"/>
    <col min="13317" max="13317" width="14.42578125" style="630" customWidth="1"/>
    <col min="13318" max="13318" width="11.140625" style="630" customWidth="1"/>
    <col min="13319" max="13319" width="10.28515625" style="630" customWidth="1"/>
    <col min="13320" max="13320" width="13" style="630" customWidth="1"/>
    <col min="13321" max="13321" width="8.28515625" style="630" customWidth="1"/>
    <col min="13322" max="13567" width="10" style="630"/>
    <col min="13568" max="13568" width="2.5703125" style="630" customWidth="1"/>
    <col min="13569" max="13569" width="7.140625" style="630" customWidth="1"/>
    <col min="13570" max="13570" width="23.5703125" style="630" customWidth="1"/>
    <col min="13571" max="13571" width="9.7109375" style="630" customWidth="1"/>
    <col min="13572" max="13572" width="4.7109375" style="630" customWidth="1"/>
    <col min="13573" max="13573" width="14.42578125" style="630" customWidth="1"/>
    <col min="13574" max="13574" width="11.140625" style="630" customWidth="1"/>
    <col min="13575" max="13575" width="10.28515625" style="630" customWidth="1"/>
    <col min="13576" max="13576" width="13" style="630" customWidth="1"/>
    <col min="13577" max="13577" width="8.28515625" style="630" customWidth="1"/>
    <col min="13578" max="13823" width="10" style="630"/>
    <col min="13824" max="13824" width="2.5703125" style="630" customWidth="1"/>
    <col min="13825" max="13825" width="7.140625" style="630" customWidth="1"/>
    <col min="13826" max="13826" width="23.5703125" style="630" customWidth="1"/>
    <col min="13827" max="13827" width="9.7109375" style="630" customWidth="1"/>
    <col min="13828" max="13828" width="4.7109375" style="630" customWidth="1"/>
    <col min="13829" max="13829" width="14.42578125" style="630" customWidth="1"/>
    <col min="13830" max="13830" width="11.140625" style="630" customWidth="1"/>
    <col min="13831" max="13831" width="10.28515625" style="630" customWidth="1"/>
    <col min="13832" max="13832" width="13" style="630" customWidth="1"/>
    <col min="13833" max="13833" width="8.28515625" style="630" customWidth="1"/>
    <col min="13834" max="14079" width="10" style="630"/>
    <col min="14080" max="14080" width="2.5703125" style="630" customWidth="1"/>
    <col min="14081" max="14081" width="7.140625" style="630" customWidth="1"/>
    <col min="14082" max="14082" width="23.5703125" style="630" customWidth="1"/>
    <col min="14083" max="14083" width="9.7109375" style="630" customWidth="1"/>
    <col min="14084" max="14084" width="4.7109375" style="630" customWidth="1"/>
    <col min="14085" max="14085" width="14.42578125" style="630" customWidth="1"/>
    <col min="14086" max="14086" width="11.140625" style="630" customWidth="1"/>
    <col min="14087" max="14087" width="10.28515625" style="630" customWidth="1"/>
    <col min="14088" max="14088" width="13" style="630" customWidth="1"/>
    <col min="14089" max="14089" width="8.28515625" style="630" customWidth="1"/>
    <col min="14090" max="14335" width="10" style="630"/>
    <col min="14336" max="14336" width="2.5703125" style="630" customWidth="1"/>
    <col min="14337" max="14337" width="7.140625" style="630" customWidth="1"/>
    <col min="14338" max="14338" width="23.5703125" style="630" customWidth="1"/>
    <col min="14339" max="14339" width="9.7109375" style="630" customWidth="1"/>
    <col min="14340" max="14340" width="4.7109375" style="630" customWidth="1"/>
    <col min="14341" max="14341" width="14.42578125" style="630" customWidth="1"/>
    <col min="14342" max="14342" width="11.140625" style="630" customWidth="1"/>
    <col min="14343" max="14343" width="10.28515625" style="630" customWidth="1"/>
    <col min="14344" max="14344" width="13" style="630" customWidth="1"/>
    <col min="14345" max="14345" width="8.28515625" style="630" customWidth="1"/>
    <col min="14346" max="14591" width="10" style="630"/>
    <col min="14592" max="14592" width="2.5703125" style="630" customWidth="1"/>
    <col min="14593" max="14593" width="7.140625" style="630" customWidth="1"/>
    <col min="14594" max="14594" width="23.5703125" style="630" customWidth="1"/>
    <col min="14595" max="14595" width="9.7109375" style="630" customWidth="1"/>
    <col min="14596" max="14596" width="4.7109375" style="630" customWidth="1"/>
    <col min="14597" max="14597" width="14.42578125" style="630" customWidth="1"/>
    <col min="14598" max="14598" width="11.140625" style="630" customWidth="1"/>
    <col min="14599" max="14599" width="10.28515625" style="630" customWidth="1"/>
    <col min="14600" max="14600" width="13" style="630" customWidth="1"/>
    <col min="14601" max="14601" width="8.28515625" style="630" customWidth="1"/>
    <col min="14602" max="14847" width="10" style="630"/>
    <col min="14848" max="14848" width="2.5703125" style="630" customWidth="1"/>
    <col min="14849" max="14849" width="7.140625" style="630" customWidth="1"/>
    <col min="14850" max="14850" width="23.5703125" style="630" customWidth="1"/>
    <col min="14851" max="14851" width="9.7109375" style="630" customWidth="1"/>
    <col min="14852" max="14852" width="4.7109375" style="630" customWidth="1"/>
    <col min="14853" max="14853" width="14.42578125" style="630" customWidth="1"/>
    <col min="14854" max="14854" width="11.140625" style="630" customWidth="1"/>
    <col min="14855" max="14855" width="10.28515625" style="630" customWidth="1"/>
    <col min="14856" max="14856" width="13" style="630" customWidth="1"/>
    <col min="14857" max="14857" width="8.28515625" style="630" customWidth="1"/>
    <col min="14858" max="15103" width="10" style="630"/>
    <col min="15104" max="15104" width="2.5703125" style="630" customWidth="1"/>
    <col min="15105" max="15105" width="7.140625" style="630" customWidth="1"/>
    <col min="15106" max="15106" width="23.5703125" style="630" customWidth="1"/>
    <col min="15107" max="15107" width="9.7109375" style="630" customWidth="1"/>
    <col min="15108" max="15108" width="4.7109375" style="630" customWidth="1"/>
    <col min="15109" max="15109" width="14.42578125" style="630" customWidth="1"/>
    <col min="15110" max="15110" width="11.140625" style="630" customWidth="1"/>
    <col min="15111" max="15111" width="10.28515625" style="630" customWidth="1"/>
    <col min="15112" max="15112" width="13" style="630" customWidth="1"/>
    <col min="15113" max="15113" width="8.28515625" style="630" customWidth="1"/>
    <col min="15114" max="15359" width="10" style="630"/>
    <col min="15360" max="15360" width="2.5703125" style="630" customWidth="1"/>
    <col min="15361" max="15361" width="7.140625" style="630" customWidth="1"/>
    <col min="15362" max="15362" width="23.5703125" style="630" customWidth="1"/>
    <col min="15363" max="15363" width="9.7109375" style="630" customWidth="1"/>
    <col min="15364" max="15364" width="4.7109375" style="630" customWidth="1"/>
    <col min="15365" max="15365" width="14.42578125" style="630" customWidth="1"/>
    <col min="15366" max="15366" width="11.140625" style="630" customWidth="1"/>
    <col min="15367" max="15367" width="10.28515625" style="630" customWidth="1"/>
    <col min="15368" max="15368" width="13" style="630" customWidth="1"/>
    <col min="15369" max="15369" width="8.28515625" style="630" customWidth="1"/>
    <col min="15370" max="15615" width="10" style="630"/>
    <col min="15616" max="15616" width="2.5703125" style="630" customWidth="1"/>
    <col min="15617" max="15617" width="7.140625" style="630" customWidth="1"/>
    <col min="15618" max="15618" width="23.5703125" style="630" customWidth="1"/>
    <col min="15619" max="15619" width="9.7109375" style="630" customWidth="1"/>
    <col min="15620" max="15620" width="4.7109375" style="630" customWidth="1"/>
    <col min="15621" max="15621" width="14.42578125" style="630" customWidth="1"/>
    <col min="15622" max="15622" width="11.140625" style="630" customWidth="1"/>
    <col min="15623" max="15623" width="10.28515625" style="630" customWidth="1"/>
    <col min="15624" max="15624" width="13" style="630" customWidth="1"/>
    <col min="15625" max="15625" width="8.28515625" style="630" customWidth="1"/>
    <col min="15626" max="15871" width="10" style="630"/>
    <col min="15872" max="15872" width="2.5703125" style="630" customWidth="1"/>
    <col min="15873" max="15873" width="7.140625" style="630" customWidth="1"/>
    <col min="15874" max="15874" width="23.5703125" style="630" customWidth="1"/>
    <col min="15875" max="15875" width="9.7109375" style="630" customWidth="1"/>
    <col min="15876" max="15876" width="4.7109375" style="630" customWidth="1"/>
    <col min="15877" max="15877" width="14.42578125" style="630" customWidth="1"/>
    <col min="15878" max="15878" width="11.140625" style="630" customWidth="1"/>
    <col min="15879" max="15879" width="10.28515625" style="630" customWidth="1"/>
    <col min="15880" max="15880" width="13" style="630" customWidth="1"/>
    <col min="15881" max="15881" width="8.28515625" style="630" customWidth="1"/>
    <col min="15882" max="16127" width="10" style="630"/>
    <col min="16128" max="16128" width="2.5703125" style="630" customWidth="1"/>
    <col min="16129" max="16129" width="7.140625" style="630" customWidth="1"/>
    <col min="16130" max="16130" width="23.5703125" style="630" customWidth="1"/>
    <col min="16131" max="16131" width="9.7109375" style="630" customWidth="1"/>
    <col min="16132" max="16132" width="4.7109375" style="630" customWidth="1"/>
    <col min="16133" max="16133" width="14.42578125" style="630" customWidth="1"/>
    <col min="16134" max="16134" width="11.140625" style="630" customWidth="1"/>
    <col min="16135" max="16135" width="10.28515625" style="630" customWidth="1"/>
    <col min="16136" max="16136" width="13" style="630" customWidth="1"/>
    <col min="16137" max="16137" width="8.28515625" style="630" customWidth="1"/>
    <col min="16138" max="16384" width="10" style="630"/>
  </cols>
  <sheetData>
    <row r="1" spans="1:11" ht="15.75">
      <c r="A1" s="387"/>
      <c r="B1" s="388" t="s">
        <v>131</v>
      </c>
      <c r="C1" s="389"/>
      <c r="D1" s="389"/>
      <c r="E1" s="627"/>
      <c r="F1" s="389"/>
      <c r="G1" s="389"/>
      <c r="H1" s="628"/>
      <c r="I1" s="629"/>
    </row>
    <row r="2" spans="1:11" ht="15.75">
      <c r="A2" s="387"/>
      <c r="B2" s="388" t="s">
        <v>849</v>
      </c>
      <c r="C2" s="389"/>
      <c r="D2" s="389"/>
      <c r="E2" s="627"/>
      <c r="F2" s="389"/>
      <c r="G2" s="389"/>
      <c r="H2" s="628"/>
      <c r="I2" s="629"/>
    </row>
    <row r="3" spans="1:11" ht="15.75">
      <c r="A3" s="387"/>
      <c r="B3" s="388" t="s">
        <v>239</v>
      </c>
      <c r="C3" s="389"/>
      <c r="D3" s="389"/>
      <c r="E3" s="627"/>
      <c r="F3" s="389"/>
      <c r="G3" s="389"/>
      <c r="H3" s="628"/>
      <c r="I3" s="629"/>
    </row>
    <row r="4" spans="1:11" ht="15.75">
      <c r="A4" s="387"/>
      <c r="B4" s="388" t="s">
        <v>1064</v>
      </c>
      <c r="C4" s="389"/>
      <c r="D4" s="389"/>
      <c r="E4" s="627"/>
      <c r="F4" s="389"/>
      <c r="G4" s="389"/>
      <c r="H4" s="628"/>
      <c r="I4" s="629"/>
    </row>
    <row r="5" spans="1:11" ht="15.75">
      <c r="A5" s="387"/>
      <c r="B5" s="387"/>
      <c r="C5" s="389"/>
      <c r="D5" s="389"/>
      <c r="E5" s="627"/>
      <c r="F5" s="389"/>
      <c r="G5" s="389"/>
      <c r="H5" s="628"/>
      <c r="I5" s="629"/>
    </row>
    <row r="6" spans="1:11" ht="15.75">
      <c r="A6" s="387"/>
      <c r="B6" s="387"/>
      <c r="C6" s="389"/>
      <c r="D6" s="389"/>
      <c r="E6" s="627" t="s">
        <v>249</v>
      </c>
      <c r="F6" s="389"/>
      <c r="G6" s="389"/>
      <c r="H6" s="628" t="s">
        <v>261</v>
      </c>
      <c r="I6" s="629"/>
    </row>
    <row r="7" spans="1:11" ht="15.75">
      <c r="A7" s="387"/>
      <c r="B7" s="387"/>
      <c r="C7" s="389" t="s">
        <v>653</v>
      </c>
      <c r="D7" s="389" t="s">
        <v>252</v>
      </c>
      <c r="E7" s="627" t="s">
        <v>253</v>
      </c>
      <c r="F7" s="389" t="s">
        <v>254</v>
      </c>
      <c r="G7" s="389" t="s">
        <v>255</v>
      </c>
      <c r="H7" s="628" t="s">
        <v>652</v>
      </c>
      <c r="I7" s="629"/>
    </row>
    <row r="8" spans="1:11" ht="15.75">
      <c r="A8" s="387"/>
      <c r="B8" s="388" t="s">
        <v>359</v>
      </c>
      <c r="C8" s="391"/>
      <c r="D8" s="391"/>
      <c r="E8" s="631"/>
      <c r="F8" s="391"/>
      <c r="G8" s="391"/>
      <c r="H8" s="632"/>
      <c r="I8" s="633"/>
    </row>
    <row r="9" spans="1:11" ht="15.75">
      <c r="A9" s="392"/>
      <c r="B9" s="634" t="s">
        <v>682</v>
      </c>
      <c r="C9" s="394">
        <v>923</v>
      </c>
      <c r="D9" s="394" t="s">
        <v>260</v>
      </c>
      <c r="E9" s="635">
        <v>1281524</v>
      </c>
      <c r="F9" s="394" t="s">
        <v>245</v>
      </c>
      <c r="G9" s="636">
        <f>'WCA Allocation Factors'!E12</f>
        <v>7.2043717522988007E-2</v>
      </c>
      <c r="H9" s="398">
        <f>+G9*E9</f>
        <v>92325.753054929679</v>
      </c>
      <c r="I9" s="629" t="s">
        <v>856</v>
      </c>
    </row>
    <row r="10" spans="1:11" ht="15.75">
      <c r="A10" s="392"/>
      <c r="B10" s="392"/>
      <c r="C10" s="341"/>
      <c r="D10" s="389"/>
      <c r="E10" s="414"/>
      <c r="F10" s="341"/>
      <c r="G10" s="397"/>
      <c r="H10" s="572"/>
      <c r="I10" s="629"/>
      <c r="J10" s="151"/>
      <c r="K10" s="81"/>
    </row>
    <row r="11" spans="1:11" ht="15.75">
      <c r="A11" s="392"/>
      <c r="B11" s="392" t="s">
        <v>683</v>
      </c>
      <c r="C11" s="341">
        <v>506</v>
      </c>
      <c r="D11" s="389" t="s">
        <v>260</v>
      </c>
      <c r="E11" s="414">
        <v>214779</v>
      </c>
      <c r="F11" s="341" t="s">
        <v>398</v>
      </c>
      <c r="G11" s="397">
        <f>'WCA Allocation Factors'!E18</f>
        <v>0.21559502636118569</v>
      </c>
      <c r="H11" s="572">
        <f>E11*G11</f>
        <v>46305.2841668291</v>
      </c>
      <c r="I11" s="629" t="s">
        <v>856</v>
      </c>
      <c r="J11" s="151"/>
      <c r="K11" s="81"/>
    </row>
    <row r="12" spans="1:11" ht="15.75">
      <c r="A12" s="392"/>
      <c r="B12" s="392"/>
      <c r="C12" s="341">
        <v>535</v>
      </c>
      <c r="D12" s="389" t="s">
        <v>260</v>
      </c>
      <c r="E12" s="414">
        <v>69125</v>
      </c>
      <c r="F12" s="341" t="s">
        <v>365</v>
      </c>
      <c r="G12" s="397">
        <f>'WCA Allocation Factors'!E16</f>
        <v>0.22474202685414957</v>
      </c>
      <c r="H12" s="572">
        <f t="shared" ref="H12:H14" si="0">E12*G12</f>
        <v>15535.292606293089</v>
      </c>
      <c r="I12" s="629" t="s">
        <v>856</v>
      </c>
      <c r="J12" s="151"/>
      <c r="K12" s="81"/>
    </row>
    <row r="13" spans="1:11" ht="15.75">
      <c r="A13" s="392"/>
      <c r="B13" s="392"/>
      <c r="C13" s="341">
        <v>560</v>
      </c>
      <c r="D13" s="389" t="s">
        <v>260</v>
      </c>
      <c r="E13" s="414">
        <v>-600</v>
      </c>
      <c r="F13" s="341" t="s">
        <v>365</v>
      </c>
      <c r="G13" s="397">
        <f>'WCA Allocation Factors'!E16</f>
        <v>0.22474202685414957</v>
      </c>
      <c r="H13" s="572">
        <f t="shared" si="0"/>
        <v>-134.84521611248974</v>
      </c>
      <c r="I13" s="629" t="s">
        <v>856</v>
      </c>
      <c r="J13" s="151"/>
      <c r="K13" s="81"/>
    </row>
    <row r="14" spans="1:11" s="169" customFormat="1" ht="15.75">
      <c r="A14" s="392"/>
      <c r="B14" s="392"/>
      <c r="C14" s="341">
        <v>580</v>
      </c>
      <c r="D14" s="394" t="s">
        <v>260</v>
      </c>
      <c r="E14" s="401">
        <v>-1900</v>
      </c>
      <c r="F14" s="396" t="s">
        <v>272</v>
      </c>
      <c r="G14" s="397">
        <f>'WCA Allocation Factors'!E15</f>
        <v>6.549584753778967E-2</v>
      </c>
      <c r="H14" s="572">
        <f t="shared" si="0"/>
        <v>-124.44211032180037</v>
      </c>
      <c r="I14" s="629" t="s">
        <v>856</v>
      </c>
      <c r="J14" s="122"/>
      <c r="K14" s="115"/>
    </row>
    <row r="15" spans="1:11" s="169" customFormat="1" ht="15.75">
      <c r="A15" s="392"/>
      <c r="B15" s="634" t="s">
        <v>684</v>
      </c>
      <c r="C15" s="394"/>
      <c r="D15" s="394"/>
      <c r="E15" s="637">
        <f>SUM(E11:E14)</f>
        <v>281404</v>
      </c>
      <c r="F15" s="394"/>
      <c r="G15" s="636"/>
      <c r="H15" s="638">
        <f>SUM(H11:H14)</f>
        <v>61581.289446687901</v>
      </c>
      <c r="I15" s="451"/>
      <c r="J15" s="122"/>
      <c r="K15" s="115"/>
    </row>
    <row r="16" spans="1:11" s="169" customFormat="1" ht="15.75">
      <c r="A16" s="392"/>
      <c r="F16" s="341"/>
      <c r="G16" s="397"/>
      <c r="H16" s="398"/>
      <c r="I16" s="451"/>
      <c r="J16" s="122"/>
      <c r="K16" s="115"/>
    </row>
    <row r="17" spans="1:13" s="169" customFormat="1" ht="15.75">
      <c r="A17" s="392"/>
      <c r="B17" s="392" t="s">
        <v>685</v>
      </c>
      <c r="C17" s="341">
        <v>924</v>
      </c>
      <c r="D17" s="394" t="s">
        <v>260</v>
      </c>
      <c r="E17" s="414">
        <v>1230000</v>
      </c>
      <c r="F17" s="341" t="s">
        <v>245</v>
      </c>
      <c r="G17" s="397">
        <f>'WCA Allocation Factors'!E12</f>
        <v>7.2043717522988007E-2</v>
      </c>
      <c r="H17" s="398">
        <f>E17*G17</f>
        <v>88613.772553275252</v>
      </c>
      <c r="I17" s="629" t="s">
        <v>856</v>
      </c>
      <c r="J17" s="122"/>
      <c r="K17" s="115"/>
    </row>
    <row r="18" spans="1:13" s="169" customFormat="1" ht="15.75">
      <c r="A18" s="392"/>
      <c r="B18" s="392" t="s">
        <v>686</v>
      </c>
      <c r="C18" s="341">
        <v>920</v>
      </c>
      <c r="D18" s="394" t="s">
        <v>260</v>
      </c>
      <c r="E18" s="414">
        <v>42847</v>
      </c>
      <c r="F18" s="341" t="s">
        <v>245</v>
      </c>
      <c r="G18" s="397">
        <f>'WCA Allocation Factors'!E12</f>
        <v>7.2043717522988007E-2</v>
      </c>
      <c r="H18" s="398">
        <f>E18*G18</f>
        <v>3086.8571647074673</v>
      </c>
      <c r="I18" s="629" t="s">
        <v>856</v>
      </c>
      <c r="J18" s="122"/>
      <c r="K18" s="115"/>
    </row>
    <row r="19" spans="1:13" s="169" customFormat="1" ht="15.75">
      <c r="A19" s="392"/>
      <c r="B19" s="392" t="s">
        <v>687</v>
      </c>
      <c r="C19" s="341">
        <v>557</v>
      </c>
      <c r="D19" s="394" t="s">
        <v>260</v>
      </c>
      <c r="E19" s="414">
        <v>-3033000</v>
      </c>
      <c r="F19" s="341" t="s">
        <v>267</v>
      </c>
      <c r="G19" s="397">
        <f>'WCA Allocation Factors'!E7</f>
        <v>8.1413745949899183E-2</v>
      </c>
      <c r="H19" s="1898">
        <f>E19*G19</f>
        <v>-246927.89146604421</v>
      </c>
      <c r="I19" s="2078" t="s">
        <v>856</v>
      </c>
      <c r="J19" s="2079"/>
      <c r="K19" s="322"/>
    </row>
    <row r="20" spans="1:13" s="169" customFormat="1" ht="15.75">
      <c r="A20" s="392"/>
      <c r="B20" s="392" t="s">
        <v>857</v>
      </c>
      <c r="C20" s="341">
        <v>557</v>
      </c>
      <c r="D20" s="394" t="s">
        <v>260</v>
      </c>
      <c r="E20" s="414">
        <v>1173017</v>
      </c>
      <c r="F20" s="341" t="s">
        <v>267</v>
      </c>
      <c r="G20" s="397">
        <f>'WCA Allocation Factors'!E7</f>
        <v>8.1413745949899183E-2</v>
      </c>
      <c r="H20" s="1898">
        <f>E20*G20</f>
        <v>95499.708032912895</v>
      </c>
      <c r="I20" s="2078" t="s">
        <v>856</v>
      </c>
      <c r="J20" s="2079"/>
      <c r="K20" s="2076"/>
    </row>
    <row r="21" spans="1:13" s="169" customFormat="1" ht="15.75">
      <c r="A21" s="392"/>
      <c r="C21" s="394">
        <v>254</v>
      </c>
      <c r="D21" s="394" t="s">
        <v>260</v>
      </c>
      <c r="E21" s="1160">
        <v>731734</v>
      </c>
      <c r="F21" s="392" t="s">
        <v>269</v>
      </c>
      <c r="G21" s="397">
        <f>'WCA Allocation Factors'!E9</f>
        <v>7.6865230547261701E-2</v>
      </c>
      <c r="H21" s="1898">
        <f>E21*G21</f>
        <v>56244.902609269993</v>
      </c>
      <c r="I21" s="2078" t="s">
        <v>856</v>
      </c>
      <c r="J21" s="2079"/>
      <c r="K21" s="2076"/>
    </row>
    <row r="22" spans="1:13" s="169" customFormat="1" ht="16.5" thickBot="1">
      <c r="A22" s="392"/>
      <c r="B22" s="449" t="s">
        <v>542</v>
      </c>
      <c r="C22" s="341"/>
      <c r="D22" s="394"/>
      <c r="E22" s="639">
        <f>E9+E15+E17+E18+E19</f>
        <v>-197225</v>
      </c>
      <c r="F22" s="396"/>
      <c r="G22" s="397"/>
      <c r="H22" s="639">
        <f>H9+H15+H17+H18+H19</f>
        <v>-1320.219246443914</v>
      </c>
      <c r="J22" s="122"/>
      <c r="K22" s="415"/>
    </row>
    <row r="23" spans="1:13" s="169" customFormat="1" ht="16.5" thickTop="1">
      <c r="A23" s="392"/>
      <c r="B23" s="634"/>
      <c r="C23" s="341"/>
      <c r="D23" s="394"/>
      <c r="E23" s="401"/>
      <c r="F23" s="396"/>
      <c r="G23" s="397"/>
      <c r="H23" s="398"/>
      <c r="I23" s="451"/>
      <c r="J23" s="122"/>
      <c r="K23" s="115"/>
    </row>
    <row r="24" spans="1:13" ht="15.75">
      <c r="A24" s="392"/>
      <c r="B24" s="392"/>
      <c r="C24" s="394"/>
      <c r="D24" s="389"/>
      <c r="E24" s="401"/>
      <c r="F24" s="394"/>
      <c r="G24" s="563"/>
      <c r="H24" s="572"/>
      <c r="I24" s="629"/>
    </row>
    <row r="25" spans="1:13" ht="15.75">
      <c r="A25" s="392"/>
      <c r="B25" s="388" t="s">
        <v>688</v>
      </c>
      <c r="C25" s="387"/>
      <c r="D25" s="387"/>
      <c r="E25" s="387"/>
      <c r="F25" s="387"/>
      <c r="G25" s="387"/>
      <c r="H25" s="387"/>
      <c r="I25" s="629"/>
      <c r="J25" s="387"/>
      <c r="K25" s="387"/>
      <c r="L25" s="387"/>
      <c r="M25" s="387"/>
    </row>
    <row r="26" spans="1:13" s="169" customFormat="1" ht="15.75">
      <c r="A26" s="392"/>
      <c r="B26" s="392" t="s">
        <v>689</v>
      </c>
      <c r="C26" s="392" t="s">
        <v>351</v>
      </c>
      <c r="D26" s="392" t="s">
        <v>260</v>
      </c>
      <c r="E26" s="1160">
        <v>-1230000</v>
      </c>
      <c r="F26" s="392" t="s">
        <v>285</v>
      </c>
      <c r="G26" s="392">
        <f>'WCA Allocation Factors'!E31</f>
        <v>0</v>
      </c>
      <c r="H26" s="392"/>
      <c r="I26" s="394"/>
      <c r="J26" s="392"/>
      <c r="K26" s="392"/>
      <c r="L26" s="392"/>
      <c r="M26" s="392"/>
    </row>
    <row r="27" spans="1:13" s="169" customFormat="1" ht="15.75">
      <c r="A27" s="392"/>
      <c r="B27" s="392" t="s">
        <v>858</v>
      </c>
      <c r="C27" s="392" t="s">
        <v>348</v>
      </c>
      <c r="D27" s="392" t="s">
        <v>260</v>
      </c>
      <c r="E27" s="1160">
        <v>-1650075</v>
      </c>
      <c r="F27" s="392" t="s">
        <v>440</v>
      </c>
      <c r="G27" s="392">
        <f>'WCA Allocation Factors'!E11</f>
        <v>0</v>
      </c>
      <c r="H27" s="392"/>
      <c r="I27" s="451"/>
      <c r="J27" s="392"/>
      <c r="K27" s="392"/>
      <c r="L27" s="392"/>
      <c r="M27" s="392"/>
    </row>
    <row r="28" spans="1:13" s="169" customFormat="1" ht="15.75">
      <c r="A28" s="392"/>
      <c r="B28" s="392" t="s">
        <v>859</v>
      </c>
      <c r="C28" s="392" t="s">
        <v>351</v>
      </c>
      <c r="D28" s="392" t="s">
        <v>260</v>
      </c>
      <c r="E28" s="1160">
        <v>-1173017</v>
      </c>
      <c r="F28" s="392" t="s">
        <v>440</v>
      </c>
      <c r="G28" s="392">
        <f>'WCA Allocation Factors'!E11</f>
        <v>0</v>
      </c>
      <c r="H28" s="392"/>
      <c r="I28" s="451"/>
      <c r="J28" s="392"/>
      <c r="K28" s="392"/>
      <c r="L28" s="392"/>
      <c r="M28" s="392"/>
    </row>
    <row r="29" spans="1:13" s="169" customFormat="1" ht="15.75">
      <c r="A29" s="392"/>
      <c r="B29" s="392"/>
      <c r="C29" s="392"/>
      <c r="D29" s="392"/>
      <c r="E29" s="392"/>
      <c r="F29" s="392"/>
      <c r="G29" s="392"/>
      <c r="H29" s="392"/>
      <c r="I29" s="451"/>
      <c r="J29" s="392"/>
      <c r="K29" s="392"/>
      <c r="L29" s="392"/>
      <c r="M29" s="392"/>
    </row>
    <row r="30" spans="1:13" s="169" customFormat="1" ht="15.75">
      <c r="A30" s="630"/>
      <c r="B30" s="449" t="s">
        <v>850</v>
      </c>
      <c r="C30" s="394"/>
      <c r="D30" s="389"/>
      <c r="E30" s="618"/>
      <c r="F30" s="394"/>
      <c r="G30" s="394"/>
      <c r="H30" s="392"/>
      <c r="I30" s="451"/>
      <c r="J30" s="392"/>
      <c r="K30" s="392"/>
      <c r="L30" s="392"/>
      <c r="M30" s="392"/>
    </row>
    <row r="31" spans="1:13" s="169" customFormat="1" ht="15.75">
      <c r="B31" s="392"/>
      <c r="C31" s="394"/>
      <c r="D31" s="394"/>
      <c r="E31" s="395"/>
      <c r="F31" s="394"/>
      <c r="G31" s="394"/>
      <c r="H31" s="392"/>
      <c r="I31" s="451"/>
      <c r="J31" s="392"/>
      <c r="K31" s="392"/>
      <c r="L31" s="392"/>
      <c r="M31" s="392"/>
    </row>
    <row r="32" spans="1:13" s="169" customFormat="1" ht="15.75">
      <c r="B32" s="821"/>
      <c r="C32" s="642"/>
      <c r="D32" s="642"/>
      <c r="E32" s="643"/>
      <c r="F32" s="642"/>
      <c r="G32" s="642"/>
      <c r="H32" s="1269"/>
      <c r="I32" s="451"/>
      <c r="J32" s="392"/>
      <c r="K32" s="392"/>
      <c r="L32" s="392"/>
      <c r="M32" s="392"/>
    </row>
    <row r="33" spans="1:13" s="169" customFormat="1" ht="15.75">
      <c r="B33" s="645"/>
      <c r="C33" s="394"/>
      <c r="D33" s="394"/>
      <c r="E33" s="395"/>
      <c r="F33" s="394"/>
      <c r="G33" s="394"/>
      <c r="H33" s="822"/>
      <c r="I33" s="451"/>
      <c r="J33" s="392"/>
      <c r="K33" s="392"/>
      <c r="L33" s="392"/>
      <c r="M33" s="392"/>
    </row>
    <row r="34" spans="1:13" s="169" customFormat="1" ht="15.75">
      <c r="B34" s="645"/>
      <c r="C34" s="394"/>
      <c r="D34" s="394"/>
      <c r="E34" s="395"/>
      <c r="F34" s="394"/>
      <c r="G34" s="394"/>
      <c r="H34" s="822"/>
      <c r="I34" s="394"/>
      <c r="J34" s="392"/>
      <c r="K34" s="392"/>
      <c r="L34" s="392"/>
      <c r="M34" s="392"/>
    </row>
    <row r="35" spans="1:13" s="169" customFormat="1" ht="15.75">
      <c r="B35" s="645"/>
      <c r="C35" s="394"/>
      <c r="D35" s="394"/>
      <c r="E35" s="394"/>
      <c r="F35" s="394"/>
      <c r="G35" s="394"/>
      <c r="H35" s="822"/>
      <c r="I35" s="392"/>
      <c r="J35" s="392"/>
      <c r="K35" s="392"/>
      <c r="L35" s="392"/>
      <c r="M35" s="392"/>
    </row>
    <row r="36" spans="1:13" ht="15.75">
      <c r="A36" s="169"/>
      <c r="B36" s="819"/>
      <c r="C36" s="649"/>
      <c r="D36" s="649"/>
      <c r="E36" s="1270"/>
      <c r="F36" s="649"/>
      <c r="G36" s="649"/>
      <c r="H36" s="1271"/>
      <c r="I36" s="392"/>
    </row>
    <row r="37" spans="1:13" ht="17.25">
      <c r="A37" s="169"/>
      <c r="B37" s="448"/>
      <c r="C37" s="394"/>
      <c r="D37" s="394"/>
      <c r="E37" s="394"/>
      <c r="F37" s="394"/>
      <c r="G37" s="394"/>
      <c r="H37" s="169"/>
      <c r="I37" s="387"/>
      <c r="J37" s="2108"/>
    </row>
    <row r="38" spans="1:13" ht="15.75">
      <c r="A38" s="169"/>
      <c r="B38" s="448"/>
      <c r="C38" s="394"/>
      <c r="D38" s="394"/>
      <c r="E38" s="394"/>
      <c r="F38" s="394"/>
      <c r="G38" s="394"/>
      <c r="H38" s="169"/>
    </row>
    <row r="39" spans="1:13" ht="15.75">
      <c r="A39" s="169"/>
      <c r="B39" s="392"/>
      <c r="C39" s="394"/>
      <c r="D39" s="394"/>
      <c r="E39" s="394"/>
      <c r="F39" s="394"/>
      <c r="G39" s="394"/>
      <c r="H39" s="169"/>
    </row>
    <row r="40" spans="1:13" ht="15.75">
      <c r="A40" s="169"/>
      <c r="B40" s="392"/>
      <c r="C40" s="392"/>
      <c r="D40" s="394"/>
      <c r="E40" s="392"/>
      <c r="F40" s="392"/>
      <c r="G40" s="392"/>
      <c r="H40" s="169"/>
    </row>
    <row r="41" spans="1:13" ht="15.75">
      <c r="A41" s="169"/>
      <c r="B41" s="392"/>
      <c r="C41" s="392"/>
      <c r="D41" s="394"/>
      <c r="E41" s="392"/>
      <c r="F41" s="392"/>
      <c r="G41" s="392"/>
      <c r="H41" s="169"/>
    </row>
    <row r="42" spans="1:13">
      <c r="A42" s="169"/>
      <c r="B42" s="169"/>
      <c r="C42" s="169"/>
      <c r="D42" s="170"/>
      <c r="E42" s="169"/>
      <c r="F42" s="169"/>
      <c r="G42" s="169"/>
      <c r="H42" s="169"/>
    </row>
    <row r="43" spans="1:13">
      <c r="D43" s="640"/>
    </row>
    <row r="44" spans="1:13" ht="15.75">
      <c r="H44" s="415"/>
    </row>
    <row r="45" spans="1:13" ht="15.75">
      <c r="H45" s="415"/>
    </row>
    <row r="46" spans="1:13" ht="15.75">
      <c r="H46" s="415"/>
    </row>
    <row r="47" spans="1:13" ht="15.75">
      <c r="H47" s="415"/>
    </row>
    <row r="48" spans="1:13" ht="15.75">
      <c r="H48" s="415"/>
    </row>
    <row r="49" spans="2:8" ht="15.75">
      <c r="H49" s="394"/>
    </row>
    <row r="50" spans="2:8" ht="15.75">
      <c r="H50" s="394"/>
    </row>
    <row r="51" spans="2:8" ht="15.75">
      <c r="H51" s="394"/>
    </row>
    <row r="52" spans="2:8" ht="15.75">
      <c r="H52" s="394"/>
    </row>
    <row r="53" spans="2:8" ht="15.75">
      <c r="H53" s="394"/>
    </row>
    <row r="54" spans="2:8" ht="15.75">
      <c r="H54" s="392"/>
    </row>
    <row r="55" spans="2:8" ht="15.75">
      <c r="H55" s="392"/>
    </row>
    <row r="56" spans="2:8" ht="15.75">
      <c r="B56" s="387"/>
      <c r="C56" s="387"/>
      <c r="D56" s="389"/>
      <c r="E56" s="387"/>
      <c r="F56" s="387"/>
      <c r="G56" s="387"/>
      <c r="H56" s="387"/>
    </row>
    <row r="57" spans="2:8">
      <c r="D57" s="640"/>
    </row>
    <row r="58" spans="2:8">
      <c r="D58" s="640"/>
    </row>
    <row r="59" spans="2:8">
      <c r="D59" s="640"/>
    </row>
    <row r="60" spans="2:8">
      <c r="D60" s="640"/>
    </row>
    <row r="61" spans="2:8">
      <c r="D61" s="640"/>
    </row>
    <row r="62" spans="2:8">
      <c r="D62" s="640"/>
    </row>
    <row r="63" spans="2:8">
      <c r="D63" s="640"/>
    </row>
    <row r="64" spans="2:8">
      <c r="D64" s="640"/>
    </row>
    <row r="65" spans="4:4">
      <c r="D65" s="640"/>
    </row>
    <row r="66" spans="4:4">
      <c r="D66" s="640"/>
    </row>
    <row r="67" spans="4:4">
      <c r="D67" s="640"/>
    </row>
    <row r="68" spans="4:4">
      <c r="D68" s="640"/>
    </row>
    <row r="69" spans="4:4">
      <c r="D69" s="640"/>
    </row>
    <row r="70" spans="4:4">
      <c r="D70" s="640"/>
    </row>
    <row r="71" spans="4:4">
      <c r="D71" s="640"/>
    </row>
    <row r="72" spans="4:4">
      <c r="D72" s="640"/>
    </row>
    <row r="73" spans="4:4">
      <c r="D73" s="640"/>
    </row>
    <row r="74" spans="4:4">
      <c r="D74" s="640"/>
    </row>
    <row r="75" spans="4:4">
      <c r="D75" s="640"/>
    </row>
    <row r="76" spans="4:4">
      <c r="D76" s="640"/>
    </row>
    <row r="77" spans="4:4">
      <c r="D77" s="640"/>
    </row>
    <row r="78" spans="4:4">
      <c r="D78" s="640"/>
    </row>
    <row r="79" spans="4:4">
      <c r="D79" s="640"/>
    </row>
    <row r="80" spans="4:4">
      <c r="D80" s="640"/>
    </row>
    <row r="81" spans="4:4">
      <c r="D81" s="640"/>
    </row>
    <row r="82" spans="4:4">
      <c r="D82" s="640"/>
    </row>
    <row r="83" spans="4:4">
      <c r="D83" s="640"/>
    </row>
    <row r="84" spans="4:4">
      <c r="D84" s="640"/>
    </row>
    <row r="85" spans="4:4">
      <c r="D85" s="640"/>
    </row>
    <row r="86" spans="4:4">
      <c r="D86" s="640"/>
    </row>
    <row r="87" spans="4:4">
      <c r="D87" s="640"/>
    </row>
    <row r="88" spans="4:4">
      <c r="D88" s="640"/>
    </row>
    <row r="89" spans="4:4">
      <c r="D89" s="640"/>
    </row>
    <row r="90" spans="4:4">
      <c r="D90" s="640"/>
    </row>
    <row r="91" spans="4:4">
      <c r="D91" s="640"/>
    </row>
    <row r="92" spans="4:4">
      <c r="D92" s="640"/>
    </row>
    <row r="93" spans="4:4">
      <c r="D93" s="640"/>
    </row>
    <row r="94" spans="4:4">
      <c r="D94" s="640"/>
    </row>
    <row r="95" spans="4:4">
      <c r="D95" s="640"/>
    </row>
    <row r="96" spans="4:4">
      <c r="D96" s="640"/>
    </row>
    <row r="97" spans="4:4">
      <c r="D97" s="640"/>
    </row>
    <row r="98" spans="4:4">
      <c r="D98" s="640"/>
    </row>
    <row r="99" spans="4:4">
      <c r="D99" s="640"/>
    </row>
    <row r="100" spans="4:4">
      <c r="D100" s="640"/>
    </row>
    <row r="101" spans="4:4">
      <c r="D101" s="640"/>
    </row>
    <row r="102" spans="4:4">
      <c r="D102" s="640"/>
    </row>
    <row r="103" spans="4:4">
      <c r="D103" s="640"/>
    </row>
    <row r="104" spans="4:4">
      <c r="D104" s="640"/>
    </row>
    <row r="105" spans="4:4">
      <c r="D105" s="640"/>
    </row>
    <row r="106" spans="4:4">
      <c r="D106" s="640"/>
    </row>
    <row r="107" spans="4:4">
      <c r="D107" s="640"/>
    </row>
    <row r="108" spans="4:4">
      <c r="D108" s="640"/>
    </row>
    <row r="109" spans="4:4">
      <c r="D109" s="640"/>
    </row>
    <row r="110" spans="4:4">
      <c r="D110" s="640"/>
    </row>
    <row r="111" spans="4:4">
      <c r="D111" s="640"/>
    </row>
    <row r="112" spans="4:4">
      <c r="D112" s="640"/>
    </row>
    <row r="113" spans="4:4">
      <c r="D113" s="640"/>
    </row>
    <row r="114" spans="4:4">
      <c r="D114" s="640"/>
    </row>
    <row r="115" spans="4:4">
      <c r="D115" s="640"/>
    </row>
    <row r="116" spans="4:4">
      <c r="D116" s="640"/>
    </row>
    <row r="117" spans="4:4">
      <c r="D117" s="640"/>
    </row>
    <row r="118" spans="4:4">
      <c r="D118" s="640"/>
    </row>
    <row r="119" spans="4:4">
      <c r="D119" s="640"/>
    </row>
    <row r="120" spans="4:4">
      <c r="D120" s="640"/>
    </row>
    <row r="121" spans="4:4">
      <c r="D121" s="640"/>
    </row>
    <row r="122" spans="4:4">
      <c r="D122" s="640"/>
    </row>
    <row r="123" spans="4:4">
      <c r="D123" s="640"/>
    </row>
    <row r="124" spans="4:4">
      <c r="D124" s="640"/>
    </row>
    <row r="125" spans="4:4">
      <c r="D125" s="640"/>
    </row>
    <row r="126" spans="4:4">
      <c r="D126" s="640"/>
    </row>
    <row r="127" spans="4:4">
      <c r="D127" s="640"/>
    </row>
    <row r="128" spans="4:4">
      <c r="D128" s="640"/>
    </row>
    <row r="129" spans="4:4">
      <c r="D129" s="640"/>
    </row>
    <row r="130" spans="4:4">
      <c r="D130" s="640"/>
    </row>
    <row r="131" spans="4:4">
      <c r="D131" s="640"/>
    </row>
    <row r="132" spans="4:4">
      <c r="D132" s="640"/>
    </row>
    <row r="133" spans="4:4">
      <c r="D133" s="640"/>
    </row>
    <row r="134" spans="4:4">
      <c r="D134" s="640"/>
    </row>
    <row r="135" spans="4:4">
      <c r="D135" s="640"/>
    </row>
    <row r="136" spans="4:4">
      <c r="D136" s="640"/>
    </row>
    <row r="137" spans="4:4">
      <c r="D137" s="640"/>
    </row>
    <row r="138" spans="4:4">
      <c r="D138" s="640"/>
    </row>
    <row r="139" spans="4:4">
      <c r="D139" s="640"/>
    </row>
    <row r="140" spans="4:4">
      <c r="D140" s="640"/>
    </row>
    <row r="141" spans="4:4">
      <c r="D141" s="640"/>
    </row>
    <row r="142" spans="4:4">
      <c r="D142" s="640"/>
    </row>
    <row r="143" spans="4:4">
      <c r="D143" s="640"/>
    </row>
    <row r="144" spans="4:4">
      <c r="D144" s="640"/>
    </row>
    <row r="145" spans="4:4">
      <c r="D145" s="640"/>
    </row>
    <row r="146" spans="4:4">
      <c r="D146" s="640"/>
    </row>
    <row r="147" spans="4:4">
      <c r="D147" s="640"/>
    </row>
    <row r="148" spans="4:4">
      <c r="D148" s="640"/>
    </row>
    <row r="149" spans="4:4">
      <c r="D149" s="640"/>
    </row>
    <row r="150" spans="4:4">
      <c r="D150" s="640"/>
    </row>
    <row r="151" spans="4:4">
      <c r="D151" s="640"/>
    </row>
    <row r="152" spans="4:4">
      <c r="D152" s="640"/>
    </row>
    <row r="153" spans="4:4">
      <c r="D153" s="640"/>
    </row>
    <row r="154" spans="4:4">
      <c r="D154" s="640"/>
    </row>
    <row r="155" spans="4:4">
      <c r="D155" s="640"/>
    </row>
    <row r="156" spans="4:4">
      <c r="D156" s="640"/>
    </row>
    <row r="157" spans="4:4">
      <c r="D157" s="640"/>
    </row>
    <row r="158" spans="4:4">
      <c r="D158" s="640"/>
    </row>
    <row r="159" spans="4:4">
      <c r="D159" s="640"/>
    </row>
    <row r="160" spans="4:4">
      <c r="D160" s="640"/>
    </row>
    <row r="161" spans="4:4">
      <c r="D161" s="640"/>
    </row>
    <row r="162" spans="4:4">
      <c r="D162" s="640"/>
    </row>
    <row r="163" spans="4:4">
      <c r="D163" s="640"/>
    </row>
    <row r="164" spans="4:4">
      <c r="D164" s="640"/>
    </row>
    <row r="165" spans="4:4">
      <c r="D165" s="640"/>
    </row>
    <row r="166" spans="4:4">
      <c r="D166" s="640"/>
    </row>
    <row r="167" spans="4:4">
      <c r="D167" s="640"/>
    </row>
    <row r="168" spans="4:4">
      <c r="D168" s="640"/>
    </row>
    <row r="169" spans="4:4">
      <c r="D169" s="640"/>
    </row>
    <row r="170" spans="4:4">
      <c r="D170" s="640"/>
    </row>
    <row r="171" spans="4:4">
      <c r="D171" s="640"/>
    </row>
    <row r="172" spans="4:4">
      <c r="D172" s="640"/>
    </row>
    <row r="173" spans="4:4">
      <c r="D173" s="640"/>
    </row>
    <row r="174" spans="4:4">
      <c r="D174" s="640"/>
    </row>
    <row r="175" spans="4:4">
      <c r="D175" s="640"/>
    </row>
    <row r="176" spans="4:4">
      <c r="D176" s="640"/>
    </row>
    <row r="177" spans="4:4">
      <c r="D177" s="640"/>
    </row>
    <row r="178" spans="4:4">
      <c r="D178" s="640"/>
    </row>
    <row r="179" spans="4:4">
      <c r="D179" s="640"/>
    </row>
    <row r="180" spans="4:4">
      <c r="D180" s="640"/>
    </row>
    <row r="181" spans="4:4">
      <c r="D181" s="640"/>
    </row>
    <row r="182" spans="4:4">
      <c r="D182" s="640"/>
    </row>
    <row r="183" spans="4:4">
      <c r="D183" s="640"/>
    </row>
    <row r="184" spans="4:4">
      <c r="D184" s="640"/>
    </row>
    <row r="185" spans="4:4">
      <c r="D185" s="640"/>
    </row>
    <row r="186" spans="4:4">
      <c r="D186" s="640"/>
    </row>
    <row r="187" spans="4:4">
      <c r="D187" s="640"/>
    </row>
    <row r="188" spans="4:4">
      <c r="D188" s="640"/>
    </row>
    <row r="189" spans="4:4">
      <c r="D189" s="640"/>
    </row>
    <row r="190" spans="4:4">
      <c r="D190" s="640"/>
    </row>
    <row r="191" spans="4:4">
      <c r="D191" s="640"/>
    </row>
    <row r="192" spans="4:4">
      <c r="D192" s="640"/>
    </row>
    <row r="193" spans="4:4">
      <c r="D193" s="640"/>
    </row>
    <row r="194" spans="4:4">
      <c r="D194" s="640"/>
    </row>
    <row r="195" spans="4:4">
      <c r="D195" s="640"/>
    </row>
    <row r="196" spans="4:4">
      <c r="D196" s="640"/>
    </row>
    <row r="197" spans="4:4">
      <c r="D197" s="640"/>
    </row>
    <row r="198" spans="4:4">
      <c r="D198" s="640"/>
    </row>
    <row r="199" spans="4:4">
      <c r="D199" s="640"/>
    </row>
    <row r="200" spans="4:4">
      <c r="D200" s="640"/>
    </row>
    <row r="201" spans="4:4">
      <c r="D201" s="640"/>
    </row>
    <row r="202" spans="4:4">
      <c r="D202" s="640"/>
    </row>
    <row r="203" spans="4:4">
      <c r="D203" s="640"/>
    </row>
    <row r="204" spans="4:4">
      <c r="D204" s="640"/>
    </row>
    <row r="205" spans="4:4">
      <c r="D205" s="640"/>
    </row>
    <row r="206" spans="4:4">
      <c r="D206" s="640"/>
    </row>
    <row r="207" spans="4:4">
      <c r="D207" s="640"/>
    </row>
    <row r="208" spans="4:4">
      <c r="D208" s="640"/>
    </row>
    <row r="209" spans="4:4">
      <c r="D209" s="640"/>
    </row>
    <row r="210" spans="4:4">
      <c r="D210" s="640"/>
    </row>
    <row r="211" spans="4:4">
      <c r="D211" s="640"/>
    </row>
    <row r="212" spans="4:4">
      <c r="D212" s="640"/>
    </row>
    <row r="213" spans="4:4">
      <c r="D213" s="640"/>
    </row>
    <row r="214" spans="4:4">
      <c r="D214" s="640"/>
    </row>
    <row r="215" spans="4:4">
      <c r="D215" s="640"/>
    </row>
    <row r="216" spans="4:4">
      <c r="D216" s="640"/>
    </row>
    <row r="217" spans="4:4">
      <c r="D217" s="640"/>
    </row>
    <row r="218" spans="4:4">
      <c r="D218" s="640"/>
    </row>
    <row r="219" spans="4:4">
      <c r="D219" s="640"/>
    </row>
    <row r="220" spans="4:4">
      <c r="D220" s="640"/>
    </row>
    <row r="221" spans="4:4">
      <c r="D221" s="640"/>
    </row>
    <row r="222" spans="4:4">
      <c r="D222" s="640"/>
    </row>
    <row r="223" spans="4:4">
      <c r="D223" s="640"/>
    </row>
    <row r="224" spans="4:4">
      <c r="D224" s="640"/>
    </row>
    <row r="225" spans="4:4">
      <c r="D225" s="640"/>
    </row>
    <row r="226" spans="4:4">
      <c r="D226" s="640"/>
    </row>
    <row r="227" spans="4:4">
      <c r="D227" s="640"/>
    </row>
    <row r="228" spans="4:4">
      <c r="D228" s="640"/>
    </row>
    <row r="229" spans="4:4">
      <c r="D229" s="640"/>
    </row>
    <row r="230" spans="4:4">
      <c r="D230" s="640"/>
    </row>
    <row r="231" spans="4:4">
      <c r="D231" s="640"/>
    </row>
    <row r="232" spans="4:4">
      <c r="D232" s="640"/>
    </row>
    <row r="233" spans="4:4">
      <c r="D233" s="640"/>
    </row>
    <row r="234" spans="4:4">
      <c r="D234" s="640"/>
    </row>
    <row r="235" spans="4:4">
      <c r="D235" s="640"/>
    </row>
    <row r="236" spans="4:4">
      <c r="D236" s="640"/>
    </row>
    <row r="237" spans="4:4">
      <c r="D237" s="640"/>
    </row>
    <row r="238" spans="4:4">
      <c r="D238" s="640"/>
    </row>
    <row r="239" spans="4:4">
      <c r="D239" s="640"/>
    </row>
    <row r="240" spans="4:4">
      <c r="D240" s="640"/>
    </row>
    <row r="241" spans="4:4">
      <c r="D241" s="640"/>
    </row>
    <row r="242" spans="4:4">
      <c r="D242" s="640"/>
    </row>
    <row r="243" spans="4:4">
      <c r="D243" s="640"/>
    </row>
    <row r="244" spans="4:4">
      <c r="D244" s="640"/>
    </row>
    <row r="245" spans="4:4">
      <c r="D245" s="640"/>
    </row>
    <row r="246" spans="4:4">
      <c r="D246" s="640"/>
    </row>
    <row r="247" spans="4:4">
      <c r="D247" s="640"/>
    </row>
    <row r="248" spans="4:4">
      <c r="D248" s="640"/>
    </row>
    <row r="249" spans="4:4">
      <c r="D249" s="640"/>
    </row>
    <row r="250" spans="4:4">
      <c r="D250" s="640"/>
    </row>
    <row r="251" spans="4:4">
      <c r="D251" s="640"/>
    </row>
    <row r="252" spans="4:4">
      <c r="D252" s="640"/>
    </row>
    <row r="253" spans="4:4">
      <c r="D253" s="640"/>
    </row>
    <row r="254" spans="4:4">
      <c r="D254" s="640"/>
    </row>
    <row r="255" spans="4:4">
      <c r="D255" s="640"/>
    </row>
    <row r="256" spans="4:4">
      <c r="D256" s="640"/>
    </row>
    <row r="257" spans="4:4">
      <c r="D257" s="640"/>
    </row>
    <row r="258" spans="4:4">
      <c r="D258" s="640"/>
    </row>
    <row r="259" spans="4:4">
      <c r="D259" s="640"/>
    </row>
    <row r="260" spans="4:4">
      <c r="D260" s="640"/>
    </row>
    <row r="261" spans="4:4">
      <c r="D261" s="640"/>
    </row>
    <row r="262" spans="4:4">
      <c r="D262" s="640"/>
    </row>
    <row r="263" spans="4:4">
      <c r="D263" s="640"/>
    </row>
    <row r="264" spans="4:4">
      <c r="D264" s="640"/>
    </row>
    <row r="265" spans="4:4">
      <c r="D265" s="640"/>
    </row>
    <row r="266" spans="4:4">
      <c r="D266" s="640"/>
    </row>
    <row r="267" spans="4:4">
      <c r="D267" s="640"/>
    </row>
    <row r="268" spans="4:4">
      <c r="D268" s="640"/>
    </row>
    <row r="269" spans="4:4">
      <c r="D269" s="640"/>
    </row>
    <row r="270" spans="4:4">
      <c r="D270" s="640"/>
    </row>
    <row r="271" spans="4:4">
      <c r="D271" s="640"/>
    </row>
    <row r="272" spans="4:4">
      <c r="D272" s="640"/>
    </row>
    <row r="273" spans="4:4">
      <c r="D273" s="640"/>
    </row>
    <row r="274" spans="4:4">
      <c r="D274" s="640"/>
    </row>
    <row r="275" spans="4:4">
      <c r="D275" s="640"/>
    </row>
    <row r="276" spans="4:4">
      <c r="D276" s="640"/>
    </row>
    <row r="277" spans="4:4">
      <c r="D277" s="640"/>
    </row>
    <row r="278" spans="4:4">
      <c r="D278" s="640"/>
    </row>
    <row r="279" spans="4:4">
      <c r="D279" s="640"/>
    </row>
    <row r="280" spans="4:4">
      <c r="D280" s="640"/>
    </row>
    <row r="281" spans="4:4">
      <c r="D281" s="640"/>
    </row>
    <row r="282" spans="4:4">
      <c r="D282" s="640"/>
    </row>
    <row r="283" spans="4:4">
      <c r="D283" s="640"/>
    </row>
    <row r="284" spans="4:4">
      <c r="D284" s="640"/>
    </row>
    <row r="285" spans="4:4">
      <c r="D285" s="640"/>
    </row>
    <row r="286" spans="4:4">
      <c r="D286" s="640"/>
    </row>
    <row r="287" spans="4:4">
      <c r="D287" s="640"/>
    </row>
    <row r="288" spans="4:4">
      <c r="D288" s="640"/>
    </row>
    <row r="289" spans="4:4">
      <c r="D289" s="640"/>
    </row>
    <row r="290" spans="4:4">
      <c r="D290" s="640"/>
    </row>
    <row r="291" spans="4:4">
      <c r="D291" s="640"/>
    </row>
    <row r="292" spans="4:4">
      <c r="D292" s="640"/>
    </row>
    <row r="293" spans="4:4">
      <c r="D293" s="640"/>
    </row>
    <row r="294" spans="4:4">
      <c r="D294" s="640"/>
    </row>
    <row r="295" spans="4:4">
      <c r="D295" s="640"/>
    </row>
    <row r="296" spans="4:4">
      <c r="D296" s="640"/>
    </row>
    <row r="297" spans="4:4">
      <c r="D297" s="640"/>
    </row>
    <row r="298" spans="4:4">
      <c r="D298" s="640"/>
    </row>
    <row r="299" spans="4:4">
      <c r="D299" s="640"/>
    </row>
    <row r="300" spans="4:4">
      <c r="D300" s="640"/>
    </row>
    <row r="301" spans="4:4">
      <c r="D301" s="640"/>
    </row>
    <row r="302" spans="4:4">
      <c r="D302" s="640"/>
    </row>
    <row r="303" spans="4:4">
      <c r="D303" s="640"/>
    </row>
    <row r="304" spans="4:4">
      <c r="D304" s="640"/>
    </row>
    <row r="305" spans="4:4">
      <c r="D305" s="640"/>
    </row>
    <row r="306" spans="4:4">
      <c r="D306" s="640"/>
    </row>
    <row r="307" spans="4:4">
      <c r="D307" s="640"/>
    </row>
    <row r="308" spans="4:4">
      <c r="D308" s="640"/>
    </row>
    <row r="309" spans="4:4">
      <c r="D309" s="640"/>
    </row>
    <row r="310" spans="4:4">
      <c r="D310" s="640"/>
    </row>
    <row r="311" spans="4:4">
      <c r="D311" s="640"/>
    </row>
    <row r="312" spans="4:4">
      <c r="D312" s="640"/>
    </row>
    <row r="313" spans="4:4">
      <c r="D313" s="640"/>
    </row>
    <row r="314" spans="4:4">
      <c r="D314" s="640"/>
    </row>
    <row r="315" spans="4:4">
      <c r="D315" s="640"/>
    </row>
    <row r="316" spans="4:4">
      <c r="D316" s="640"/>
    </row>
    <row r="317" spans="4:4">
      <c r="D317" s="640"/>
    </row>
    <row r="318" spans="4:4">
      <c r="D318" s="640"/>
    </row>
    <row r="319" spans="4:4">
      <c r="D319" s="640"/>
    </row>
    <row r="320" spans="4:4">
      <c r="D320" s="640"/>
    </row>
    <row r="321" spans="4:4">
      <c r="D321" s="640"/>
    </row>
    <row r="322" spans="4:4">
      <c r="D322" s="640"/>
    </row>
    <row r="323" spans="4:4">
      <c r="D323" s="640"/>
    </row>
    <row r="324" spans="4:4">
      <c r="D324" s="640"/>
    </row>
    <row r="325" spans="4:4">
      <c r="D325" s="640"/>
    </row>
    <row r="326" spans="4:4">
      <c r="D326" s="640"/>
    </row>
    <row r="327" spans="4:4">
      <c r="D327" s="640"/>
    </row>
    <row r="328" spans="4:4">
      <c r="D328" s="640"/>
    </row>
    <row r="329" spans="4:4">
      <c r="D329" s="640"/>
    </row>
    <row r="330" spans="4:4">
      <c r="D330" s="640"/>
    </row>
    <row r="331" spans="4:4">
      <c r="D331" s="640"/>
    </row>
    <row r="332" spans="4:4">
      <c r="D332" s="640"/>
    </row>
    <row r="333" spans="4:4">
      <c r="D333" s="640"/>
    </row>
    <row r="334" spans="4:4">
      <c r="D334" s="640"/>
    </row>
    <row r="335" spans="4:4">
      <c r="D335" s="640"/>
    </row>
    <row r="336" spans="4:4">
      <c r="D336" s="640"/>
    </row>
    <row r="337" spans="4:4">
      <c r="D337" s="640"/>
    </row>
    <row r="338" spans="4:4">
      <c r="D338" s="640"/>
    </row>
    <row r="339" spans="4:4">
      <c r="D339" s="640"/>
    </row>
    <row r="340" spans="4:4">
      <c r="D340" s="640"/>
    </row>
    <row r="341" spans="4:4">
      <c r="D341" s="640"/>
    </row>
    <row r="342" spans="4:4">
      <c r="D342" s="640"/>
    </row>
    <row r="343" spans="4:4">
      <c r="D343" s="640"/>
    </row>
    <row r="344" spans="4:4">
      <c r="D344" s="640"/>
    </row>
    <row r="345" spans="4:4">
      <c r="D345" s="640"/>
    </row>
    <row r="346" spans="4:4">
      <c r="D346" s="640"/>
    </row>
    <row r="347" spans="4:4">
      <c r="D347" s="640"/>
    </row>
    <row r="348" spans="4:4">
      <c r="D348" s="640"/>
    </row>
    <row r="349" spans="4:4">
      <c r="D349" s="640"/>
    </row>
    <row r="350" spans="4:4">
      <c r="D350" s="640"/>
    </row>
    <row r="351" spans="4:4">
      <c r="D351" s="640"/>
    </row>
    <row r="352" spans="4:4">
      <c r="D352" s="640"/>
    </row>
    <row r="353" spans="4:4">
      <c r="D353" s="640"/>
    </row>
    <row r="354" spans="4:4">
      <c r="D354" s="640"/>
    </row>
    <row r="355" spans="4:4">
      <c r="D355" s="640"/>
    </row>
    <row r="356" spans="4:4">
      <c r="D356" s="640"/>
    </row>
    <row r="357" spans="4:4">
      <c r="D357" s="640"/>
    </row>
    <row r="358" spans="4:4">
      <c r="D358" s="640"/>
    </row>
    <row r="359" spans="4:4">
      <c r="D359" s="640"/>
    </row>
    <row r="360" spans="4:4">
      <c r="D360" s="640"/>
    </row>
    <row r="361" spans="4:4">
      <c r="D361" s="640"/>
    </row>
    <row r="362" spans="4:4">
      <c r="D362" s="640"/>
    </row>
    <row r="363" spans="4:4">
      <c r="D363" s="640"/>
    </row>
    <row r="364" spans="4:4">
      <c r="D364" s="640"/>
    </row>
    <row r="365" spans="4:4">
      <c r="D365" s="640"/>
    </row>
    <row r="366" spans="4:4">
      <c r="D366" s="640"/>
    </row>
    <row r="367" spans="4:4">
      <c r="D367" s="640"/>
    </row>
    <row r="368" spans="4:4">
      <c r="D368" s="640"/>
    </row>
    <row r="369" spans="4:4">
      <c r="D369" s="640"/>
    </row>
    <row r="370" spans="4:4">
      <c r="D370" s="640"/>
    </row>
    <row r="371" spans="4:4">
      <c r="D371" s="640"/>
    </row>
    <row r="372" spans="4:4">
      <c r="D372" s="640"/>
    </row>
    <row r="373" spans="4:4">
      <c r="D373" s="640"/>
    </row>
    <row r="374" spans="4:4">
      <c r="D374" s="640"/>
    </row>
    <row r="375" spans="4:4">
      <c r="D375" s="640"/>
    </row>
    <row r="376" spans="4:4">
      <c r="D376" s="640"/>
    </row>
    <row r="377" spans="4:4">
      <c r="D377" s="640"/>
    </row>
    <row r="378" spans="4:4">
      <c r="D378" s="640"/>
    </row>
    <row r="379" spans="4:4">
      <c r="D379" s="640"/>
    </row>
    <row r="380" spans="4:4">
      <c r="D380" s="640"/>
    </row>
    <row r="381" spans="4:4">
      <c r="D381" s="640"/>
    </row>
    <row r="382" spans="4:4">
      <c r="D382" s="640"/>
    </row>
    <row r="383" spans="4:4">
      <c r="D383" s="640"/>
    </row>
    <row r="384" spans="4:4">
      <c r="D384" s="640"/>
    </row>
    <row r="385" spans="4:4">
      <c r="D385" s="640"/>
    </row>
    <row r="386" spans="4:4">
      <c r="D386" s="640"/>
    </row>
    <row r="387" spans="4:4">
      <c r="D387" s="640"/>
    </row>
    <row r="388" spans="4:4">
      <c r="D388" s="640"/>
    </row>
    <row r="389" spans="4:4">
      <c r="D389" s="640"/>
    </row>
    <row r="390" spans="4:4">
      <c r="D390" s="640"/>
    </row>
    <row r="391" spans="4:4">
      <c r="D391" s="640"/>
    </row>
    <row r="392" spans="4:4">
      <c r="D392" s="640"/>
    </row>
    <row r="393" spans="4:4">
      <c r="D393" s="640"/>
    </row>
    <row r="394" spans="4:4">
      <c r="D394" s="640"/>
    </row>
    <row r="395" spans="4:4">
      <c r="D395" s="640"/>
    </row>
    <row r="396" spans="4:4">
      <c r="D396" s="640"/>
    </row>
    <row r="397" spans="4:4">
      <c r="D397" s="640"/>
    </row>
    <row r="398" spans="4:4">
      <c r="D398" s="640"/>
    </row>
    <row r="399" spans="4:4">
      <c r="D399" s="640"/>
    </row>
    <row r="400" spans="4:4">
      <c r="D400" s="640"/>
    </row>
    <row r="401" spans="4:4">
      <c r="D401" s="640"/>
    </row>
    <row r="402" spans="4:4">
      <c r="D402" s="640"/>
    </row>
    <row r="403" spans="4:4">
      <c r="D403" s="640"/>
    </row>
    <row r="404" spans="4:4">
      <c r="D404" s="640"/>
    </row>
    <row r="405" spans="4:4">
      <c r="D405" s="640"/>
    </row>
    <row r="406" spans="4:4">
      <c r="D406" s="640"/>
    </row>
    <row r="407" spans="4:4">
      <c r="D407" s="640"/>
    </row>
    <row r="408" spans="4:4">
      <c r="D408" s="640"/>
    </row>
    <row r="409" spans="4:4">
      <c r="D409" s="640"/>
    </row>
    <row r="410" spans="4:4">
      <c r="D410" s="640"/>
    </row>
    <row r="411" spans="4:4">
      <c r="D411" s="640"/>
    </row>
    <row r="412" spans="4:4">
      <c r="D412" s="640"/>
    </row>
    <row r="413" spans="4:4">
      <c r="D413" s="640"/>
    </row>
    <row r="414" spans="4:4">
      <c r="D414" s="640"/>
    </row>
    <row r="415" spans="4:4">
      <c r="D415" s="640"/>
    </row>
    <row r="416" spans="4:4">
      <c r="D416" s="640"/>
    </row>
    <row r="417" spans="4:4">
      <c r="D417" s="640"/>
    </row>
    <row r="418" spans="4:4">
      <c r="D418" s="640"/>
    </row>
    <row r="419" spans="4:4">
      <c r="D419" s="640"/>
    </row>
    <row r="420" spans="4:4">
      <c r="D420" s="640"/>
    </row>
    <row r="421" spans="4:4">
      <c r="D421" s="640"/>
    </row>
    <row r="422" spans="4:4">
      <c r="D422" s="640"/>
    </row>
    <row r="423" spans="4:4">
      <c r="D423" s="640"/>
    </row>
    <row r="424" spans="4:4">
      <c r="D424" s="640"/>
    </row>
    <row r="425" spans="4:4">
      <c r="D425" s="640"/>
    </row>
    <row r="426" spans="4:4">
      <c r="D426" s="640"/>
    </row>
    <row r="427" spans="4:4">
      <c r="D427" s="640"/>
    </row>
    <row r="428" spans="4:4">
      <c r="D428" s="640"/>
    </row>
    <row r="429" spans="4:4">
      <c r="D429" s="640"/>
    </row>
    <row r="430" spans="4:4">
      <c r="D430" s="640"/>
    </row>
    <row r="431" spans="4:4">
      <c r="D431" s="640"/>
    </row>
    <row r="432" spans="4:4">
      <c r="D432" s="640"/>
    </row>
    <row r="433" spans="4:4">
      <c r="D433" s="640"/>
    </row>
    <row r="434" spans="4:4">
      <c r="D434" s="640"/>
    </row>
    <row r="435" spans="4:4">
      <c r="D435" s="640"/>
    </row>
    <row r="436" spans="4:4">
      <c r="D436" s="640"/>
    </row>
    <row r="437" spans="4:4">
      <c r="D437" s="640"/>
    </row>
    <row r="438" spans="4:4">
      <c r="D438" s="640"/>
    </row>
    <row r="439" spans="4:4">
      <c r="D439" s="640"/>
    </row>
    <row r="440" spans="4:4">
      <c r="D440" s="640"/>
    </row>
    <row r="441" spans="4:4">
      <c r="D441" s="640"/>
    </row>
    <row r="442" spans="4:4">
      <c r="D442" s="640"/>
    </row>
    <row r="443" spans="4:4">
      <c r="D443" s="640"/>
    </row>
    <row r="444" spans="4:4">
      <c r="D444" s="640"/>
    </row>
    <row r="445" spans="4:4">
      <c r="D445" s="640"/>
    </row>
    <row r="446" spans="4:4">
      <c r="D446" s="640"/>
    </row>
    <row r="447" spans="4:4">
      <c r="D447" s="640"/>
    </row>
    <row r="448" spans="4:4">
      <c r="D448" s="640"/>
    </row>
    <row r="449" spans="4:4">
      <c r="D449" s="640"/>
    </row>
    <row r="450" spans="4:4">
      <c r="D450" s="640"/>
    </row>
    <row r="451" spans="4:4">
      <c r="D451" s="640"/>
    </row>
    <row r="452" spans="4:4">
      <c r="D452" s="640"/>
    </row>
    <row r="453" spans="4:4">
      <c r="D453" s="640"/>
    </row>
    <row r="454" spans="4:4">
      <c r="D454" s="640"/>
    </row>
    <row r="455" spans="4:4">
      <c r="D455" s="640"/>
    </row>
    <row r="456" spans="4:4">
      <c r="D456" s="640"/>
    </row>
    <row r="457" spans="4:4">
      <c r="D457" s="640"/>
    </row>
    <row r="458" spans="4:4">
      <c r="D458" s="640"/>
    </row>
    <row r="459" spans="4:4">
      <c r="D459" s="640"/>
    </row>
    <row r="460" spans="4:4">
      <c r="D460" s="640"/>
    </row>
    <row r="461" spans="4:4">
      <c r="D461" s="640"/>
    </row>
    <row r="462" spans="4:4">
      <c r="D462" s="640"/>
    </row>
    <row r="463" spans="4:4">
      <c r="D463" s="640"/>
    </row>
    <row r="464" spans="4:4">
      <c r="D464" s="640"/>
    </row>
    <row r="465" spans="4:4">
      <c r="D465" s="640"/>
    </row>
    <row r="466" spans="4:4">
      <c r="D466" s="640"/>
    </row>
    <row r="467" spans="4:4">
      <c r="D467" s="640"/>
    </row>
    <row r="468" spans="4:4">
      <c r="D468" s="640"/>
    </row>
    <row r="469" spans="4:4">
      <c r="D469" s="640"/>
    </row>
    <row r="470" spans="4:4">
      <c r="D470" s="640"/>
    </row>
    <row r="471" spans="4:4">
      <c r="D471" s="640"/>
    </row>
    <row r="472" spans="4:4">
      <c r="D472" s="640"/>
    </row>
    <row r="473" spans="4:4">
      <c r="D473" s="640"/>
    </row>
    <row r="474" spans="4:4">
      <c r="D474" s="640"/>
    </row>
    <row r="475" spans="4:4">
      <c r="D475" s="640"/>
    </row>
    <row r="476" spans="4:4">
      <c r="D476" s="640"/>
    </row>
    <row r="477" spans="4:4">
      <c r="D477" s="640"/>
    </row>
    <row r="478" spans="4:4">
      <c r="D478" s="640"/>
    </row>
    <row r="479" spans="4:4">
      <c r="D479" s="640"/>
    </row>
    <row r="480" spans="4:4">
      <c r="D480" s="640"/>
    </row>
    <row r="481" spans="4:4">
      <c r="D481" s="640"/>
    </row>
    <row r="482" spans="4:4">
      <c r="D482" s="640"/>
    </row>
    <row r="483" spans="4:4">
      <c r="D483" s="640"/>
    </row>
    <row r="484" spans="4:4">
      <c r="D484" s="640"/>
    </row>
    <row r="485" spans="4:4">
      <c r="D485" s="640"/>
    </row>
    <row r="486" spans="4:4">
      <c r="D486" s="640"/>
    </row>
    <row r="487" spans="4:4">
      <c r="D487" s="640"/>
    </row>
    <row r="488" spans="4:4">
      <c r="D488" s="640"/>
    </row>
    <row r="489" spans="4:4">
      <c r="D489" s="640"/>
    </row>
    <row r="490" spans="4:4">
      <c r="D490" s="640"/>
    </row>
    <row r="491" spans="4:4">
      <c r="D491" s="640"/>
    </row>
    <row r="492" spans="4:4">
      <c r="D492" s="640"/>
    </row>
    <row r="493" spans="4:4">
      <c r="D493" s="640"/>
    </row>
    <row r="494" spans="4:4">
      <c r="D494" s="640"/>
    </row>
    <row r="495" spans="4:4">
      <c r="D495" s="640"/>
    </row>
    <row r="496" spans="4:4">
      <c r="D496" s="640"/>
    </row>
    <row r="497" spans="4:4">
      <c r="D497" s="640"/>
    </row>
    <row r="498" spans="4:4">
      <c r="D498" s="640"/>
    </row>
    <row r="499" spans="4:4">
      <c r="D499" s="640"/>
    </row>
    <row r="500" spans="4:4">
      <c r="D500" s="640"/>
    </row>
    <row r="501" spans="4:4">
      <c r="D501" s="640"/>
    </row>
    <row r="502" spans="4:4">
      <c r="D502" s="640"/>
    </row>
    <row r="503" spans="4:4">
      <c r="D503" s="640"/>
    </row>
    <row r="504" spans="4:4">
      <c r="D504" s="640"/>
    </row>
    <row r="505" spans="4:4">
      <c r="D505" s="640"/>
    </row>
  </sheetData>
  <conditionalFormatting sqref="I1">
    <cfRule type="cellIs" dxfId="69" priority="3" stopIfTrue="1" operator="equal">
      <formula>"x.x"</formula>
    </cfRule>
  </conditionalFormatting>
  <conditionalFormatting sqref="B10:B14 B22 B17:B20">
    <cfRule type="cellIs" dxfId="68" priority="2" stopIfTrue="1" operator="equal">
      <formula>"Title"</formula>
    </cfRule>
  </conditionalFormatting>
  <conditionalFormatting sqref="B15 B9">
    <cfRule type="cellIs" dxfId="67"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F65532:F65534 WVN983058:WVN983064 WLR983058:WLR983064 WBV983058:WBV983064 VRZ983058:VRZ983064 VID983058:VID983064 UYH983058:UYH983064 UOL983058:UOL983064 UEP983058:UEP983064 TUT983058:TUT983064 TKX983058:TKX983064 TBB983058:TBB983064 SRF983058:SRF983064 SHJ983058:SHJ983064 RXN983058:RXN983064 RNR983058:RNR983064 RDV983058:RDV983064 QTZ983058:QTZ983064 QKD983058:QKD983064 QAH983058:QAH983064 PQL983058:PQL983064 PGP983058:PGP983064 OWT983058:OWT983064 OMX983058:OMX983064 ODB983058:ODB983064 NTF983058:NTF983064 NJJ983058:NJJ983064 MZN983058:MZN983064 MPR983058:MPR983064 MFV983058:MFV983064 LVZ983058:LVZ983064 LMD983058:LMD983064 LCH983058:LCH983064 KSL983058:KSL983064 KIP983058:KIP983064 JYT983058:JYT983064 JOX983058:JOX983064 JFB983058:JFB983064 IVF983058:IVF983064 ILJ983058:ILJ983064 IBN983058:IBN983064 HRR983058:HRR983064 HHV983058:HHV983064 GXZ983058:GXZ983064 GOD983058:GOD983064 GEH983058:GEH983064 FUL983058:FUL983064 FKP983058:FKP983064 FAT983058:FAT983064 EQX983058:EQX983064 EHB983058:EHB983064 DXF983058:DXF983064 DNJ983058:DNJ983064 DDN983058:DDN983064 CTR983058:CTR983064 CJV983058:CJV983064 BZZ983058:BZZ983064 BQD983058:BQD983064 BGH983058:BGH983064 AWL983058:AWL983064 AMP983058:AMP983064 ACT983058:ACT983064 SX983058:SX983064 JB983058:JB983064 F983058:F983064 WVN917522:WVN917528 WLR917522:WLR917528 WBV917522:WBV917528 VRZ917522:VRZ917528 VID917522:VID917528 UYH917522:UYH917528 UOL917522:UOL917528 UEP917522:UEP917528 TUT917522:TUT917528 TKX917522:TKX917528 TBB917522:TBB917528 SRF917522:SRF917528 SHJ917522:SHJ917528 RXN917522:RXN917528 RNR917522:RNR917528 RDV917522:RDV917528 QTZ917522:QTZ917528 QKD917522:QKD917528 QAH917522:QAH917528 PQL917522:PQL917528 PGP917522:PGP917528 OWT917522:OWT917528 OMX917522:OMX917528 ODB917522:ODB917528 NTF917522:NTF917528 NJJ917522:NJJ917528 MZN917522:MZN917528 MPR917522:MPR917528 MFV917522:MFV917528 LVZ917522:LVZ917528 LMD917522:LMD917528 LCH917522:LCH917528 KSL917522:KSL917528 KIP917522:KIP917528 JYT917522:JYT917528 JOX917522:JOX917528 JFB917522:JFB917528 IVF917522:IVF917528 ILJ917522:ILJ917528 IBN917522:IBN917528 HRR917522:HRR917528 HHV917522:HHV917528 GXZ917522:GXZ917528 GOD917522:GOD917528 GEH917522:GEH917528 FUL917522:FUL917528 FKP917522:FKP917528 FAT917522:FAT917528 EQX917522:EQX917528 EHB917522:EHB917528 DXF917522:DXF917528 DNJ917522:DNJ917528 DDN917522:DDN917528 CTR917522:CTR917528 CJV917522:CJV917528 BZZ917522:BZZ917528 BQD917522:BQD917528 BGH917522:BGH917528 AWL917522:AWL917528 AMP917522:AMP917528 ACT917522:ACT917528 SX917522:SX917528 JB917522:JB917528 F917522:F917528 WVN851986:WVN851992 WLR851986:WLR851992 WBV851986:WBV851992 VRZ851986:VRZ851992 VID851986:VID851992 UYH851986:UYH851992 UOL851986:UOL851992 UEP851986:UEP851992 TUT851986:TUT851992 TKX851986:TKX851992 TBB851986:TBB851992 SRF851986:SRF851992 SHJ851986:SHJ851992 RXN851986:RXN851992 RNR851986:RNR851992 RDV851986:RDV851992 QTZ851986:QTZ851992 QKD851986:QKD851992 QAH851986:QAH851992 PQL851986:PQL851992 PGP851986:PGP851992 OWT851986:OWT851992 OMX851986:OMX851992 ODB851986:ODB851992 NTF851986:NTF851992 NJJ851986:NJJ851992 MZN851986:MZN851992 MPR851986:MPR851992 MFV851986:MFV851992 LVZ851986:LVZ851992 LMD851986:LMD851992 LCH851986:LCH851992 KSL851986:KSL851992 KIP851986:KIP851992 JYT851986:JYT851992 JOX851986:JOX851992 JFB851986:JFB851992 IVF851986:IVF851992 ILJ851986:ILJ851992 IBN851986:IBN851992 HRR851986:HRR851992 HHV851986:HHV851992 GXZ851986:GXZ851992 GOD851986:GOD851992 GEH851986:GEH851992 FUL851986:FUL851992 FKP851986:FKP851992 FAT851986:FAT851992 EQX851986:EQX851992 EHB851986:EHB851992 DXF851986:DXF851992 DNJ851986:DNJ851992 DDN851986:DDN851992 CTR851986:CTR851992 CJV851986:CJV851992 BZZ851986:BZZ851992 BQD851986:BQD851992 BGH851986:BGH851992 AWL851986:AWL851992 AMP851986:AMP851992 ACT851986:ACT851992 SX851986:SX851992 JB851986:JB851992 F851986:F851992 WVN786450:WVN786456 WLR786450:WLR786456 WBV786450:WBV786456 VRZ786450:VRZ786456 VID786450:VID786456 UYH786450:UYH786456 UOL786450:UOL786456 UEP786450:UEP786456 TUT786450:TUT786456 TKX786450:TKX786456 TBB786450:TBB786456 SRF786450:SRF786456 SHJ786450:SHJ786456 RXN786450:RXN786456 RNR786450:RNR786456 RDV786450:RDV786456 QTZ786450:QTZ786456 QKD786450:QKD786456 QAH786450:QAH786456 PQL786450:PQL786456 PGP786450:PGP786456 OWT786450:OWT786456 OMX786450:OMX786456 ODB786450:ODB786456 NTF786450:NTF786456 NJJ786450:NJJ786456 MZN786450:MZN786456 MPR786450:MPR786456 MFV786450:MFV786456 LVZ786450:LVZ786456 LMD786450:LMD786456 LCH786450:LCH786456 KSL786450:KSL786456 KIP786450:KIP786456 JYT786450:JYT786456 JOX786450:JOX786456 JFB786450:JFB786456 IVF786450:IVF786456 ILJ786450:ILJ786456 IBN786450:IBN786456 HRR786450:HRR786456 HHV786450:HHV786456 GXZ786450:GXZ786456 GOD786450:GOD786456 GEH786450:GEH786456 FUL786450:FUL786456 FKP786450:FKP786456 FAT786450:FAT786456 EQX786450:EQX786456 EHB786450:EHB786456 DXF786450:DXF786456 DNJ786450:DNJ786456 DDN786450:DDN786456 CTR786450:CTR786456 CJV786450:CJV786456 BZZ786450:BZZ786456 BQD786450:BQD786456 BGH786450:BGH786456 AWL786450:AWL786456 AMP786450:AMP786456 ACT786450:ACT786456 SX786450:SX786456 JB786450:JB786456 F786450:F786456 WVN720914:WVN720920 WLR720914:WLR720920 WBV720914:WBV720920 VRZ720914:VRZ720920 VID720914:VID720920 UYH720914:UYH720920 UOL720914:UOL720920 UEP720914:UEP720920 TUT720914:TUT720920 TKX720914:TKX720920 TBB720914:TBB720920 SRF720914:SRF720920 SHJ720914:SHJ720920 RXN720914:RXN720920 RNR720914:RNR720920 RDV720914:RDV720920 QTZ720914:QTZ720920 QKD720914:QKD720920 QAH720914:QAH720920 PQL720914:PQL720920 PGP720914:PGP720920 OWT720914:OWT720920 OMX720914:OMX720920 ODB720914:ODB720920 NTF720914:NTF720920 NJJ720914:NJJ720920 MZN720914:MZN720920 MPR720914:MPR720920 MFV720914:MFV720920 LVZ720914:LVZ720920 LMD720914:LMD720920 LCH720914:LCH720920 KSL720914:KSL720920 KIP720914:KIP720920 JYT720914:JYT720920 JOX720914:JOX720920 JFB720914:JFB720920 IVF720914:IVF720920 ILJ720914:ILJ720920 IBN720914:IBN720920 HRR720914:HRR720920 HHV720914:HHV720920 GXZ720914:GXZ720920 GOD720914:GOD720920 GEH720914:GEH720920 FUL720914:FUL720920 FKP720914:FKP720920 FAT720914:FAT720920 EQX720914:EQX720920 EHB720914:EHB720920 DXF720914:DXF720920 DNJ720914:DNJ720920 DDN720914:DDN720920 CTR720914:CTR720920 CJV720914:CJV720920 BZZ720914:BZZ720920 BQD720914:BQD720920 BGH720914:BGH720920 AWL720914:AWL720920 AMP720914:AMP720920 ACT720914:ACT720920 SX720914:SX720920 JB720914:JB720920 F720914:F720920 WVN655378:WVN655384 WLR655378:WLR655384 WBV655378:WBV655384 VRZ655378:VRZ655384 VID655378:VID655384 UYH655378:UYH655384 UOL655378:UOL655384 UEP655378:UEP655384 TUT655378:TUT655384 TKX655378:TKX655384 TBB655378:TBB655384 SRF655378:SRF655384 SHJ655378:SHJ655384 RXN655378:RXN655384 RNR655378:RNR655384 RDV655378:RDV655384 QTZ655378:QTZ655384 QKD655378:QKD655384 QAH655378:QAH655384 PQL655378:PQL655384 PGP655378:PGP655384 OWT655378:OWT655384 OMX655378:OMX655384 ODB655378:ODB655384 NTF655378:NTF655384 NJJ655378:NJJ655384 MZN655378:MZN655384 MPR655378:MPR655384 MFV655378:MFV655384 LVZ655378:LVZ655384 LMD655378:LMD655384 LCH655378:LCH655384 KSL655378:KSL655384 KIP655378:KIP655384 JYT655378:JYT655384 JOX655378:JOX655384 JFB655378:JFB655384 IVF655378:IVF655384 ILJ655378:ILJ655384 IBN655378:IBN655384 HRR655378:HRR655384 HHV655378:HHV655384 GXZ655378:GXZ655384 GOD655378:GOD655384 GEH655378:GEH655384 FUL655378:FUL655384 FKP655378:FKP655384 FAT655378:FAT655384 EQX655378:EQX655384 EHB655378:EHB655384 DXF655378:DXF655384 DNJ655378:DNJ655384 DDN655378:DDN655384 CTR655378:CTR655384 CJV655378:CJV655384 BZZ655378:BZZ655384 BQD655378:BQD655384 BGH655378:BGH655384 AWL655378:AWL655384 AMP655378:AMP655384 ACT655378:ACT655384 SX655378:SX655384 JB655378:JB655384 F655378:F655384 WVN589842:WVN589848 WLR589842:WLR589848 WBV589842:WBV589848 VRZ589842:VRZ589848 VID589842:VID589848 UYH589842:UYH589848 UOL589842:UOL589848 UEP589842:UEP589848 TUT589842:TUT589848 TKX589842:TKX589848 TBB589842:TBB589848 SRF589842:SRF589848 SHJ589842:SHJ589848 RXN589842:RXN589848 RNR589842:RNR589848 RDV589842:RDV589848 QTZ589842:QTZ589848 QKD589842:QKD589848 QAH589842:QAH589848 PQL589842:PQL589848 PGP589842:PGP589848 OWT589842:OWT589848 OMX589842:OMX589848 ODB589842:ODB589848 NTF589842:NTF589848 NJJ589842:NJJ589848 MZN589842:MZN589848 MPR589842:MPR589848 MFV589842:MFV589848 LVZ589842:LVZ589848 LMD589842:LMD589848 LCH589842:LCH589848 KSL589842:KSL589848 KIP589842:KIP589848 JYT589842:JYT589848 JOX589842:JOX589848 JFB589842:JFB589848 IVF589842:IVF589848 ILJ589842:ILJ589848 IBN589842:IBN589848 HRR589842:HRR589848 HHV589842:HHV589848 GXZ589842:GXZ589848 GOD589842:GOD589848 GEH589842:GEH589848 FUL589842:FUL589848 FKP589842:FKP589848 FAT589842:FAT589848 EQX589842:EQX589848 EHB589842:EHB589848 DXF589842:DXF589848 DNJ589842:DNJ589848 DDN589842:DDN589848 CTR589842:CTR589848 CJV589842:CJV589848 BZZ589842:BZZ589848 BQD589842:BQD589848 BGH589842:BGH589848 AWL589842:AWL589848 AMP589842:AMP589848 ACT589842:ACT589848 SX589842:SX589848 JB589842:JB589848 F589842:F589848 WVN524306:WVN524312 WLR524306:WLR524312 WBV524306:WBV524312 VRZ524306:VRZ524312 VID524306:VID524312 UYH524306:UYH524312 UOL524306:UOL524312 UEP524306:UEP524312 TUT524306:TUT524312 TKX524306:TKX524312 TBB524306:TBB524312 SRF524306:SRF524312 SHJ524306:SHJ524312 RXN524306:RXN524312 RNR524306:RNR524312 RDV524306:RDV524312 QTZ524306:QTZ524312 QKD524306:QKD524312 QAH524306:QAH524312 PQL524306:PQL524312 PGP524306:PGP524312 OWT524306:OWT524312 OMX524306:OMX524312 ODB524306:ODB524312 NTF524306:NTF524312 NJJ524306:NJJ524312 MZN524306:MZN524312 MPR524306:MPR524312 MFV524306:MFV524312 LVZ524306:LVZ524312 LMD524306:LMD524312 LCH524306:LCH524312 KSL524306:KSL524312 KIP524306:KIP524312 JYT524306:JYT524312 JOX524306:JOX524312 JFB524306:JFB524312 IVF524306:IVF524312 ILJ524306:ILJ524312 IBN524306:IBN524312 HRR524306:HRR524312 HHV524306:HHV524312 GXZ524306:GXZ524312 GOD524306:GOD524312 GEH524306:GEH524312 FUL524306:FUL524312 FKP524306:FKP524312 FAT524306:FAT524312 EQX524306:EQX524312 EHB524306:EHB524312 DXF524306:DXF524312 DNJ524306:DNJ524312 DDN524306:DDN524312 CTR524306:CTR524312 CJV524306:CJV524312 BZZ524306:BZZ524312 BQD524306:BQD524312 BGH524306:BGH524312 AWL524306:AWL524312 AMP524306:AMP524312 ACT524306:ACT524312 SX524306:SX524312 JB524306:JB524312 F524306:F524312 WVN458770:WVN458776 WLR458770:WLR458776 WBV458770:WBV458776 VRZ458770:VRZ458776 VID458770:VID458776 UYH458770:UYH458776 UOL458770:UOL458776 UEP458770:UEP458776 TUT458770:TUT458776 TKX458770:TKX458776 TBB458770:TBB458776 SRF458770:SRF458776 SHJ458770:SHJ458776 RXN458770:RXN458776 RNR458770:RNR458776 RDV458770:RDV458776 QTZ458770:QTZ458776 QKD458770:QKD458776 QAH458770:QAH458776 PQL458770:PQL458776 PGP458770:PGP458776 OWT458770:OWT458776 OMX458770:OMX458776 ODB458770:ODB458776 NTF458770:NTF458776 NJJ458770:NJJ458776 MZN458770:MZN458776 MPR458770:MPR458776 MFV458770:MFV458776 LVZ458770:LVZ458776 LMD458770:LMD458776 LCH458770:LCH458776 KSL458770:KSL458776 KIP458770:KIP458776 JYT458770:JYT458776 JOX458770:JOX458776 JFB458770:JFB458776 IVF458770:IVF458776 ILJ458770:ILJ458776 IBN458770:IBN458776 HRR458770:HRR458776 HHV458770:HHV458776 GXZ458770:GXZ458776 GOD458770:GOD458776 GEH458770:GEH458776 FUL458770:FUL458776 FKP458770:FKP458776 FAT458770:FAT458776 EQX458770:EQX458776 EHB458770:EHB458776 DXF458770:DXF458776 DNJ458770:DNJ458776 DDN458770:DDN458776 CTR458770:CTR458776 CJV458770:CJV458776 BZZ458770:BZZ458776 BQD458770:BQD458776 BGH458770:BGH458776 AWL458770:AWL458776 AMP458770:AMP458776 ACT458770:ACT458776 SX458770:SX458776 JB458770:JB458776 F458770:F458776 WVN393234:WVN393240 WLR393234:WLR393240 WBV393234:WBV393240 VRZ393234:VRZ393240 VID393234:VID393240 UYH393234:UYH393240 UOL393234:UOL393240 UEP393234:UEP393240 TUT393234:TUT393240 TKX393234:TKX393240 TBB393234:TBB393240 SRF393234:SRF393240 SHJ393234:SHJ393240 RXN393234:RXN393240 RNR393234:RNR393240 RDV393234:RDV393240 QTZ393234:QTZ393240 QKD393234:QKD393240 QAH393234:QAH393240 PQL393234:PQL393240 PGP393234:PGP393240 OWT393234:OWT393240 OMX393234:OMX393240 ODB393234:ODB393240 NTF393234:NTF393240 NJJ393234:NJJ393240 MZN393234:MZN393240 MPR393234:MPR393240 MFV393234:MFV393240 LVZ393234:LVZ393240 LMD393234:LMD393240 LCH393234:LCH393240 KSL393234:KSL393240 KIP393234:KIP393240 JYT393234:JYT393240 JOX393234:JOX393240 JFB393234:JFB393240 IVF393234:IVF393240 ILJ393234:ILJ393240 IBN393234:IBN393240 HRR393234:HRR393240 HHV393234:HHV393240 GXZ393234:GXZ393240 GOD393234:GOD393240 GEH393234:GEH393240 FUL393234:FUL393240 FKP393234:FKP393240 FAT393234:FAT393240 EQX393234:EQX393240 EHB393234:EHB393240 DXF393234:DXF393240 DNJ393234:DNJ393240 DDN393234:DDN393240 CTR393234:CTR393240 CJV393234:CJV393240 BZZ393234:BZZ393240 BQD393234:BQD393240 BGH393234:BGH393240 AWL393234:AWL393240 AMP393234:AMP393240 ACT393234:ACT393240 SX393234:SX393240 JB393234:JB393240 F393234:F393240 WVN327698:WVN327704 WLR327698:WLR327704 WBV327698:WBV327704 VRZ327698:VRZ327704 VID327698:VID327704 UYH327698:UYH327704 UOL327698:UOL327704 UEP327698:UEP327704 TUT327698:TUT327704 TKX327698:TKX327704 TBB327698:TBB327704 SRF327698:SRF327704 SHJ327698:SHJ327704 RXN327698:RXN327704 RNR327698:RNR327704 RDV327698:RDV327704 QTZ327698:QTZ327704 QKD327698:QKD327704 QAH327698:QAH327704 PQL327698:PQL327704 PGP327698:PGP327704 OWT327698:OWT327704 OMX327698:OMX327704 ODB327698:ODB327704 NTF327698:NTF327704 NJJ327698:NJJ327704 MZN327698:MZN327704 MPR327698:MPR327704 MFV327698:MFV327704 LVZ327698:LVZ327704 LMD327698:LMD327704 LCH327698:LCH327704 KSL327698:KSL327704 KIP327698:KIP327704 JYT327698:JYT327704 JOX327698:JOX327704 JFB327698:JFB327704 IVF327698:IVF327704 ILJ327698:ILJ327704 IBN327698:IBN327704 HRR327698:HRR327704 HHV327698:HHV327704 GXZ327698:GXZ327704 GOD327698:GOD327704 GEH327698:GEH327704 FUL327698:FUL327704 FKP327698:FKP327704 FAT327698:FAT327704 EQX327698:EQX327704 EHB327698:EHB327704 DXF327698:DXF327704 DNJ327698:DNJ327704 DDN327698:DDN327704 CTR327698:CTR327704 CJV327698:CJV327704 BZZ327698:BZZ327704 BQD327698:BQD327704 BGH327698:BGH327704 AWL327698:AWL327704 AMP327698:AMP327704 ACT327698:ACT327704 SX327698:SX327704 JB327698:JB327704 F327698:F327704 WVN262162:WVN262168 WLR262162:WLR262168 WBV262162:WBV262168 VRZ262162:VRZ262168 VID262162:VID262168 UYH262162:UYH262168 UOL262162:UOL262168 UEP262162:UEP262168 TUT262162:TUT262168 TKX262162:TKX262168 TBB262162:TBB262168 SRF262162:SRF262168 SHJ262162:SHJ262168 RXN262162:RXN262168 RNR262162:RNR262168 RDV262162:RDV262168 QTZ262162:QTZ262168 QKD262162:QKD262168 QAH262162:QAH262168 PQL262162:PQL262168 PGP262162:PGP262168 OWT262162:OWT262168 OMX262162:OMX262168 ODB262162:ODB262168 NTF262162:NTF262168 NJJ262162:NJJ262168 MZN262162:MZN262168 MPR262162:MPR262168 MFV262162:MFV262168 LVZ262162:LVZ262168 LMD262162:LMD262168 LCH262162:LCH262168 KSL262162:KSL262168 KIP262162:KIP262168 JYT262162:JYT262168 JOX262162:JOX262168 JFB262162:JFB262168 IVF262162:IVF262168 ILJ262162:ILJ262168 IBN262162:IBN262168 HRR262162:HRR262168 HHV262162:HHV262168 GXZ262162:GXZ262168 GOD262162:GOD262168 GEH262162:GEH262168 FUL262162:FUL262168 FKP262162:FKP262168 FAT262162:FAT262168 EQX262162:EQX262168 EHB262162:EHB262168 DXF262162:DXF262168 DNJ262162:DNJ262168 DDN262162:DDN262168 CTR262162:CTR262168 CJV262162:CJV262168 BZZ262162:BZZ262168 BQD262162:BQD262168 BGH262162:BGH262168 AWL262162:AWL262168 AMP262162:AMP262168 ACT262162:ACT262168 SX262162:SX262168 JB262162:JB262168 F262162:F262168 WVN196626:WVN196632 WLR196626:WLR196632 WBV196626:WBV196632 VRZ196626:VRZ196632 VID196626:VID196632 UYH196626:UYH196632 UOL196626:UOL196632 UEP196626:UEP196632 TUT196626:TUT196632 TKX196626:TKX196632 TBB196626:TBB196632 SRF196626:SRF196632 SHJ196626:SHJ196632 RXN196626:RXN196632 RNR196626:RNR196632 RDV196626:RDV196632 QTZ196626:QTZ196632 QKD196626:QKD196632 QAH196626:QAH196632 PQL196626:PQL196632 PGP196626:PGP196632 OWT196626:OWT196632 OMX196626:OMX196632 ODB196626:ODB196632 NTF196626:NTF196632 NJJ196626:NJJ196632 MZN196626:MZN196632 MPR196626:MPR196632 MFV196626:MFV196632 LVZ196626:LVZ196632 LMD196626:LMD196632 LCH196626:LCH196632 KSL196626:KSL196632 KIP196626:KIP196632 JYT196626:JYT196632 JOX196626:JOX196632 JFB196626:JFB196632 IVF196626:IVF196632 ILJ196626:ILJ196632 IBN196626:IBN196632 HRR196626:HRR196632 HHV196626:HHV196632 GXZ196626:GXZ196632 GOD196626:GOD196632 GEH196626:GEH196632 FUL196626:FUL196632 FKP196626:FKP196632 FAT196626:FAT196632 EQX196626:EQX196632 EHB196626:EHB196632 DXF196626:DXF196632 DNJ196626:DNJ196632 DDN196626:DDN196632 CTR196626:CTR196632 CJV196626:CJV196632 BZZ196626:BZZ196632 BQD196626:BQD196632 BGH196626:BGH196632 AWL196626:AWL196632 AMP196626:AMP196632 ACT196626:ACT196632 SX196626:SX196632 JB196626:JB196632 F196626:F196632 WVN131090:WVN131096 WLR131090:WLR131096 WBV131090:WBV131096 VRZ131090:VRZ131096 VID131090:VID131096 UYH131090:UYH131096 UOL131090:UOL131096 UEP131090:UEP131096 TUT131090:TUT131096 TKX131090:TKX131096 TBB131090:TBB131096 SRF131090:SRF131096 SHJ131090:SHJ131096 RXN131090:RXN131096 RNR131090:RNR131096 RDV131090:RDV131096 QTZ131090:QTZ131096 QKD131090:QKD131096 QAH131090:QAH131096 PQL131090:PQL131096 PGP131090:PGP131096 OWT131090:OWT131096 OMX131090:OMX131096 ODB131090:ODB131096 NTF131090:NTF131096 NJJ131090:NJJ131096 MZN131090:MZN131096 MPR131090:MPR131096 MFV131090:MFV131096 LVZ131090:LVZ131096 LMD131090:LMD131096 LCH131090:LCH131096 KSL131090:KSL131096 KIP131090:KIP131096 JYT131090:JYT131096 JOX131090:JOX131096 JFB131090:JFB131096 IVF131090:IVF131096 ILJ131090:ILJ131096 IBN131090:IBN131096 HRR131090:HRR131096 HHV131090:HHV131096 GXZ131090:GXZ131096 GOD131090:GOD131096 GEH131090:GEH131096 FUL131090:FUL131096 FKP131090:FKP131096 FAT131090:FAT131096 EQX131090:EQX131096 EHB131090:EHB131096 DXF131090:DXF131096 DNJ131090:DNJ131096 DDN131090:DDN131096 CTR131090:CTR131096 CJV131090:CJV131096 BZZ131090:BZZ131096 BQD131090:BQD131096 BGH131090:BGH131096 AWL131090:AWL131096 AMP131090:AMP131096 ACT131090:ACT131096 SX131090:SX131096 JB131090:JB131096 F131090:F131096 WVN65554:WVN65560 WLR65554:WLR65560 WBV65554:WBV65560 VRZ65554:VRZ65560 VID65554:VID65560 UYH65554:UYH65560 UOL65554:UOL65560 UEP65554:UEP65560 TUT65554:TUT65560 TKX65554:TKX65560 TBB65554:TBB65560 SRF65554:SRF65560 SHJ65554:SHJ65560 RXN65554:RXN65560 RNR65554:RNR65560 RDV65554:RDV65560 QTZ65554:QTZ65560 QKD65554:QKD65560 QAH65554:QAH65560 PQL65554:PQL65560 PGP65554:PGP65560 OWT65554:OWT65560 OMX65554:OMX65560 ODB65554:ODB65560 NTF65554:NTF65560 NJJ65554:NJJ65560 MZN65554:MZN65560 MPR65554:MPR65560 MFV65554:MFV65560 LVZ65554:LVZ65560 LMD65554:LMD65560 LCH65554:LCH65560 KSL65554:KSL65560 KIP65554:KIP65560 JYT65554:JYT65560 JOX65554:JOX65560 JFB65554:JFB65560 IVF65554:IVF65560 ILJ65554:ILJ65560 IBN65554:IBN65560 HRR65554:HRR65560 HHV65554:HHV65560 GXZ65554:GXZ65560 GOD65554:GOD65560 GEH65554:GEH65560 FUL65554:FUL65560 FKP65554:FKP65560 FAT65554:FAT65560 EQX65554:EQX65560 EHB65554:EHB65560 DXF65554:DXF65560 DNJ65554:DNJ65560 DDN65554:DDN65560 CTR65554:CTR65560 CJV65554:CJV65560 BZZ65554:BZZ65560 BQD65554:BQD65560 BGH65554:BGH65560 AWL65554:AWL65560 AMP65554:AMP65560 ACT65554:ACT65560 SX65554:SX65560 JB65554:JB65560 F65554:F65560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24 WVN983047:WVN983049 WLR983047:WLR983049 WBV983047:WBV983049 VRZ983047:VRZ983049 VID983047:VID983049 UYH983047:UYH983049 UOL983047:UOL983049 UEP983047:UEP983049 TUT983047:TUT983049 TKX983047:TKX983049 TBB983047:TBB983049 SRF983047:SRF983049 SHJ983047:SHJ983049 RXN983047:RXN983049 RNR983047:RNR983049 RDV983047:RDV983049 QTZ983047:QTZ983049 QKD983047:QKD983049 QAH983047:QAH983049 PQL983047:PQL983049 PGP983047:PGP983049 OWT983047:OWT983049 OMX983047:OMX983049 ODB983047:ODB983049 NTF983047:NTF983049 NJJ983047:NJJ983049 MZN983047:MZN983049 MPR983047:MPR983049 MFV983047:MFV983049 LVZ983047:LVZ983049 LMD983047:LMD983049 LCH983047:LCH983049 KSL983047:KSL983049 KIP983047:KIP983049 JYT983047:JYT983049 JOX983047:JOX983049 JFB983047:JFB983049 IVF983047:IVF983049 ILJ983047:ILJ983049 IBN983047:IBN983049 HRR983047:HRR983049 HHV983047:HHV983049 GXZ983047:GXZ983049 GOD983047:GOD983049 GEH983047:GEH983049 FUL983047:FUL983049 FKP983047:FKP983049 FAT983047:FAT983049 EQX983047:EQX983049 EHB983047:EHB983049 DXF983047:DXF983049 DNJ983047:DNJ983049 DDN983047:DDN983049 CTR983047:CTR983049 CJV983047:CJV983049 BZZ983047:BZZ983049 BQD983047:BQD983049 BGH983047:BGH983049 AWL983047:AWL983049 AMP983047:AMP983049 ACT983047:ACT983049 SX983047:SX983049 JB983047:JB983049 F983047:F983049 WVN917511:WVN917513 WLR917511:WLR917513 WBV917511:WBV917513 VRZ917511:VRZ917513 VID917511:VID917513 UYH917511:UYH917513 UOL917511:UOL917513 UEP917511:UEP917513 TUT917511:TUT917513 TKX917511:TKX917513 TBB917511:TBB917513 SRF917511:SRF917513 SHJ917511:SHJ917513 RXN917511:RXN917513 RNR917511:RNR917513 RDV917511:RDV917513 QTZ917511:QTZ917513 QKD917511:QKD917513 QAH917511:QAH917513 PQL917511:PQL917513 PGP917511:PGP917513 OWT917511:OWT917513 OMX917511:OMX917513 ODB917511:ODB917513 NTF917511:NTF917513 NJJ917511:NJJ917513 MZN917511:MZN917513 MPR917511:MPR917513 MFV917511:MFV917513 LVZ917511:LVZ917513 LMD917511:LMD917513 LCH917511:LCH917513 KSL917511:KSL917513 KIP917511:KIP917513 JYT917511:JYT917513 JOX917511:JOX917513 JFB917511:JFB917513 IVF917511:IVF917513 ILJ917511:ILJ917513 IBN917511:IBN917513 HRR917511:HRR917513 HHV917511:HHV917513 GXZ917511:GXZ917513 GOD917511:GOD917513 GEH917511:GEH917513 FUL917511:FUL917513 FKP917511:FKP917513 FAT917511:FAT917513 EQX917511:EQX917513 EHB917511:EHB917513 DXF917511:DXF917513 DNJ917511:DNJ917513 DDN917511:DDN917513 CTR917511:CTR917513 CJV917511:CJV917513 BZZ917511:BZZ917513 BQD917511:BQD917513 BGH917511:BGH917513 AWL917511:AWL917513 AMP917511:AMP917513 ACT917511:ACT917513 SX917511:SX917513 JB917511:JB917513 F917511:F917513 WVN851975:WVN851977 WLR851975:WLR851977 WBV851975:WBV851977 VRZ851975:VRZ851977 VID851975:VID851977 UYH851975:UYH851977 UOL851975:UOL851977 UEP851975:UEP851977 TUT851975:TUT851977 TKX851975:TKX851977 TBB851975:TBB851977 SRF851975:SRF851977 SHJ851975:SHJ851977 RXN851975:RXN851977 RNR851975:RNR851977 RDV851975:RDV851977 QTZ851975:QTZ851977 QKD851975:QKD851977 QAH851975:QAH851977 PQL851975:PQL851977 PGP851975:PGP851977 OWT851975:OWT851977 OMX851975:OMX851977 ODB851975:ODB851977 NTF851975:NTF851977 NJJ851975:NJJ851977 MZN851975:MZN851977 MPR851975:MPR851977 MFV851975:MFV851977 LVZ851975:LVZ851977 LMD851975:LMD851977 LCH851975:LCH851977 KSL851975:KSL851977 KIP851975:KIP851977 JYT851975:JYT851977 JOX851975:JOX851977 JFB851975:JFB851977 IVF851975:IVF851977 ILJ851975:ILJ851977 IBN851975:IBN851977 HRR851975:HRR851977 HHV851975:HHV851977 GXZ851975:GXZ851977 GOD851975:GOD851977 GEH851975:GEH851977 FUL851975:FUL851977 FKP851975:FKP851977 FAT851975:FAT851977 EQX851975:EQX851977 EHB851975:EHB851977 DXF851975:DXF851977 DNJ851975:DNJ851977 DDN851975:DDN851977 CTR851975:CTR851977 CJV851975:CJV851977 BZZ851975:BZZ851977 BQD851975:BQD851977 BGH851975:BGH851977 AWL851975:AWL851977 AMP851975:AMP851977 ACT851975:ACT851977 SX851975:SX851977 JB851975:JB851977 F851975:F851977 WVN786439:WVN786441 WLR786439:WLR786441 WBV786439:WBV786441 VRZ786439:VRZ786441 VID786439:VID786441 UYH786439:UYH786441 UOL786439:UOL786441 UEP786439:UEP786441 TUT786439:TUT786441 TKX786439:TKX786441 TBB786439:TBB786441 SRF786439:SRF786441 SHJ786439:SHJ786441 RXN786439:RXN786441 RNR786439:RNR786441 RDV786439:RDV786441 QTZ786439:QTZ786441 QKD786439:QKD786441 QAH786439:QAH786441 PQL786439:PQL786441 PGP786439:PGP786441 OWT786439:OWT786441 OMX786439:OMX786441 ODB786439:ODB786441 NTF786439:NTF786441 NJJ786439:NJJ786441 MZN786439:MZN786441 MPR786439:MPR786441 MFV786439:MFV786441 LVZ786439:LVZ786441 LMD786439:LMD786441 LCH786439:LCH786441 KSL786439:KSL786441 KIP786439:KIP786441 JYT786439:JYT786441 JOX786439:JOX786441 JFB786439:JFB786441 IVF786439:IVF786441 ILJ786439:ILJ786441 IBN786439:IBN786441 HRR786439:HRR786441 HHV786439:HHV786441 GXZ786439:GXZ786441 GOD786439:GOD786441 GEH786439:GEH786441 FUL786439:FUL786441 FKP786439:FKP786441 FAT786439:FAT786441 EQX786439:EQX786441 EHB786439:EHB786441 DXF786439:DXF786441 DNJ786439:DNJ786441 DDN786439:DDN786441 CTR786439:CTR786441 CJV786439:CJV786441 BZZ786439:BZZ786441 BQD786439:BQD786441 BGH786439:BGH786441 AWL786439:AWL786441 AMP786439:AMP786441 ACT786439:ACT786441 SX786439:SX786441 JB786439:JB786441 F786439:F786441 WVN720903:WVN720905 WLR720903:WLR720905 WBV720903:WBV720905 VRZ720903:VRZ720905 VID720903:VID720905 UYH720903:UYH720905 UOL720903:UOL720905 UEP720903:UEP720905 TUT720903:TUT720905 TKX720903:TKX720905 TBB720903:TBB720905 SRF720903:SRF720905 SHJ720903:SHJ720905 RXN720903:RXN720905 RNR720903:RNR720905 RDV720903:RDV720905 QTZ720903:QTZ720905 QKD720903:QKD720905 QAH720903:QAH720905 PQL720903:PQL720905 PGP720903:PGP720905 OWT720903:OWT720905 OMX720903:OMX720905 ODB720903:ODB720905 NTF720903:NTF720905 NJJ720903:NJJ720905 MZN720903:MZN720905 MPR720903:MPR720905 MFV720903:MFV720905 LVZ720903:LVZ720905 LMD720903:LMD720905 LCH720903:LCH720905 KSL720903:KSL720905 KIP720903:KIP720905 JYT720903:JYT720905 JOX720903:JOX720905 JFB720903:JFB720905 IVF720903:IVF720905 ILJ720903:ILJ720905 IBN720903:IBN720905 HRR720903:HRR720905 HHV720903:HHV720905 GXZ720903:GXZ720905 GOD720903:GOD720905 GEH720903:GEH720905 FUL720903:FUL720905 FKP720903:FKP720905 FAT720903:FAT720905 EQX720903:EQX720905 EHB720903:EHB720905 DXF720903:DXF720905 DNJ720903:DNJ720905 DDN720903:DDN720905 CTR720903:CTR720905 CJV720903:CJV720905 BZZ720903:BZZ720905 BQD720903:BQD720905 BGH720903:BGH720905 AWL720903:AWL720905 AMP720903:AMP720905 ACT720903:ACT720905 SX720903:SX720905 JB720903:JB720905 F720903:F720905 WVN655367:WVN655369 WLR655367:WLR655369 WBV655367:WBV655369 VRZ655367:VRZ655369 VID655367:VID655369 UYH655367:UYH655369 UOL655367:UOL655369 UEP655367:UEP655369 TUT655367:TUT655369 TKX655367:TKX655369 TBB655367:TBB655369 SRF655367:SRF655369 SHJ655367:SHJ655369 RXN655367:RXN655369 RNR655367:RNR655369 RDV655367:RDV655369 QTZ655367:QTZ655369 QKD655367:QKD655369 QAH655367:QAH655369 PQL655367:PQL655369 PGP655367:PGP655369 OWT655367:OWT655369 OMX655367:OMX655369 ODB655367:ODB655369 NTF655367:NTF655369 NJJ655367:NJJ655369 MZN655367:MZN655369 MPR655367:MPR655369 MFV655367:MFV655369 LVZ655367:LVZ655369 LMD655367:LMD655369 LCH655367:LCH655369 KSL655367:KSL655369 KIP655367:KIP655369 JYT655367:JYT655369 JOX655367:JOX655369 JFB655367:JFB655369 IVF655367:IVF655369 ILJ655367:ILJ655369 IBN655367:IBN655369 HRR655367:HRR655369 HHV655367:HHV655369 GXZ655367:GXZ655369 GOD655367:GOD655369 GEH655367:GEH655369 FUL655367:FUL655369 FKP655367:FKP655369 FAT655367:FAT655369 EQX655367:EQX655369 EHB655367:EHB655369 DXF655367:DXF655369 DNJ655367:DNJ655369 DDN655367:DDN655369 CTR655367:CTR655369 CJV655367:CJV655369 BZZ655367:BZZ655369 BQD655367:BQD655369 BGH655367:BGH655369 AWL655367:AWL655369 AMP655367:AMP655369 ACT655367:ACT655369 SX655367:SX655369 JB655367:JB655369 F655367:F655369 WVN589831:WVN589833 WLR589831:WLR589833 WBV589831:WBV589833 VRZ589831:VRZ589833 VID589831:VID589833 UYH589831:UYH589833 UOL589831:UOL589833 UEP589831:UEP589833 TUT589831:TUT589833 TKX589831:TKX589833 TBB589831:TBB589833 SRF589831:SRF589833 SHJ589831:SHJ589833 RXN589831:RXN589833 RNR589831:RNR589833 RDV589831:RDV589833 QTZ589831:QTZ589833 QKD589831:QKD589833 QAH589831:QAH589833 PQL589831:PQL589833 PGP589831:PGP589833 OWT589831:OWT589833 OMX589831:OMX589833 ODB589831:ODB589833 NTF589831:NTF589833 NJJ589831:NJJ589833 MZN589831:MZN589833 MPR589831:MPR589833 MFV589831:MFV589833 LVZ589831:LVZ589833 LMD589831:LMD589833 LCH589831:LCH589833 KSL589831:KSL589833 KIP589831:KIP589833 JYT589831:JYT589833 JOX589831:JOX589833 JFB589831:JFB589833 IVF589831:IVF589833 ILJ589831:ILJ589833 IBN589831:IBN589833 HRR589831:HRR589833 HHV589831:HHV589833 GXZ589831:GXZ589833 GOD589831:GOD589833 GEH589831:GEH589833 FUL589831:FUL589833 FKP589831:FKP589833 FAT589831:FAT589833 EQX589831:EQX589833 EHB589831:EHB589833 DXF589831:DXF589833 DNJ589831:DNJ589833 DDN589831:DDN589833 CTR589831:CTR589833 CJV589831:CJV589833 BZZ589831:BZZ589833 BQD589831:BQD589833 BGH589831:BGH589833 AWL589831:AWL589833 AMP589831:AMP589833 ACT589831:ACT589833 SX589831:SX589833 JB589831:JB589833 F589831:F589833 WVN524295:WVN524297 WLR524295:WLR524297 WBV524295:WBV524297 VRZ524295:VRZ524297 VID524295:VID524297 UYH524295:UYH524297 UOL524295:UOL524297 UEP524295:UEP524297 TUT524295:TUT524297 TKX524295:TKX524297 TBB524295:TBB524297 SRF524295:SRF524297 SHJ524295:SHJ524297 RXN524295:RXN524297 RNR524295:RNR524297 RDV524295:RDV524297 QTZ524295:QTZ524297 QKD524295:QKD524297 QAH524295:QAH524297 PQL524295:PQL524297 PGP524295:PGP524297 OWT524295:OWT524297 OMX524295:OMX524297 ODB524295:ODB524297 NTF524295:NTF524297 NJJ524295:NJJ524297 MZN524295:MZN524297 MPR524295:MPR524297 MFV524295:MFV524297 LVZ524295:LVZ524297 LMD524295:LMD524297 LCH524295:LCH524297 KSL524295:KSL524297 KIP524295:KIP524297 JYT524295:JYT524297 JOX524295:JOX524297 JFB524295:JFB524297 IVF524295:IVF524297 ILJ524295:ILJ524297 IBN524295:IBN524297 HRR524295:HRR524297 HHV524295:HHV524297 GXZ524295:GXZ524297 GOD524295:GOD524297 GEH524295:GEH524297 FUL524295:FUL524297 FKP524295:FKP524297 FAT524295:FAT524297 EQX524295:EQX524297 EHB524295:EHB524297 DXF524295:DXF524297 DNJ524295:DNJ524297 DDN524295:DDN524297 CTR524295:CTR524297 CJV524295:CJV524297 BZZ524295:BZZ524297 BQD524295:BQD524297 BGH524295:BGH524297 AWL524295:AWL524297 AMP524295:AMP524297 ACT524295:ACT524297 SX524295:SX524297 JB524295:JB524297 F524295:F524297 WVN458759:WVN458761 WLR458759:WLR458761 WBV458759:WBV458761 VRZ458759:VRZ458761 VID458759:VID458761 UYH458759:UYH458761 UOL458759:UOL458761 UEP458759:UEP458761 TUT458759:TUT458761 TKX458759:TKX458761 TBB458759:TBB458761 SRF458759:SRF458761 SHJ458759:SHJ458761 RXN458759:RXN458761 RNR458759:RNR458761 RDV458759:RDV458761 QTZ458759:QTZ458761 QKD458759:QKD458761 QAH458759:QAH458761 PQL458759:PQL458761 PGP458759:PGP458761 OWT458759:OWT458761 OMX458759:OMX458761 ODB458759:ODB458761 NTF458759:NTF458761 NJJ458759:NJJ458761 MZN458759:MZN458761 MPR458759:MPR458761 MFV458759:MFV458761 LVZ458759:LVZ458761 LMD458759:LMD458761 LCH458759:LCH458761 KSL458759:KSL458761 KIP458759:KIP458761 JYT458759:JYT458761 JOX458759:JOX458761 JFB458759:JFB458761 IVF458759:IVF458761 ILJ458759:ILJ458761 IBN458759:IBN458761 HRR458759:HRR458761 HHV458759:HHV458761 GXZ458759:GXZ458761 GOD458759:GOD458761 GEH458759:GEH458761 FUL458759:FUL458761 FKP458759:FKP458761 FAT458759:FAT458761 EQX458759:EQX458761 EHB458759:EHB458761 DXF458759:DXF458761 DNJ458759:DNJ458761 DDN458759:DDN458761 CTR458759:CTR458761 CJV458759:CJV458761 BZZ458759:BZZ458761 BQD458759:BQD458761 BGH458759:BGH458761 AWL458759:AWL458761 AMP458759:AMP458761 ACT458759:ACT458761 SX458759:SX458761 JB458759:JB458761 F458759:F458761 WVN393223:WVN393225 WLR393223:WLR393225 WBV393223:WBV393225 VRZ393223:VRZ393225 VID393223:VID393225 UYH393223:UYH393225 UOL393223:UOL393225 UEP393223:UEP393225 TUT393223:TUT393225 TKX393223:TKX393225 TBB393223:TBB393225 SRF393223:SRF393225 SHJ393223:SHJ393225 RXN393223:RXN393225 RNR393223:RNR393225 RDV393223:RDV393225 QTZ393223:QTZ393225 QKD393223:QKD393225 QAH393223:QAH393225 PQL393223:PQL393225 PGP393223:PGP393225 OWT393223:OWT393225 OMX393223:OMX393225 ODB393223:ODB393225 NTF393223:NTF393225 NJJ393223:NJJ393225 MZN393223:MZN393225 MPR393223:MPR393225 MFV393223:MFV393225 LVZ393223:LVZ393225 LMD393223:LMD393225 LCH393223:LCH393225 KSL393223:KSL393225 KIP393223:KIP393225 JYT393223:JYT393225 JOX393223:JOX393225 JFB393223:JFB393225 IVF393223:IVF393225 ILJ393223:ILJ393225 IBN393223:IBN393225 HRR393223:HRR393225 HHV393223:HHV393225 GXZ393223:GXZ393225 GOD393223:GOD393225 GEH393223:GEH393225 FUL393223:FUL393225 FKP393223:FKP393225 FAT393223:FAT393225 EQX393223:EQX393225 EHB393223:EHB393225 DXF393223:DXF393225 DNJ393223:DNJ393225 DDN393223:DDN393225 CTR393223:CTR393225 CJV393223:CJV393225 BZZ393223:BZZ393225 BQD393223:BQD393225 BGH393223:BGH393225 AWL393223:AWL393225 AMP393223:AMP393225 ACT393223:ACT393225 SX393223:SX393225 JB393223:JB393225 F393223:F393225 WVN327687:WVN327689 WLR327687:WLR327689 WBV327687:WBV327689 VRZ327687:VRZ327689 VID327687:VID327689 UYH327687:UYH327689 UOL327687:UOL327689 UEP327687:UEP327689 TUT327687:TUT327689 TKX327687:TKX327689 TBB327687:TBB327689 SRF327687:SRF327689 SHJ327687:SHJ327689 RXN327687:RXN327689 RNR327687:RNR327689 RDV327687:RDV327689 QTZ327687:QTZ327689 QKD327687:QKD327689 QAH327687:QAH327689 PQL327687:PQL327689 PGP327687:PGP327689 OWT327687:OWT327689 OMX327687:OMX327689 ODB327687:ODB327689 NTF327687:NTF327689 NJJ327687:NJJ327689 MZN327687:MZN327689 MPR327687:MPR327689 MFV327687:MFV327689 LVZ327687:LVZ327689 LMD327687:LMD327689 LCH327687:LCH327689 KSL327687:KSL327689 KIP327687:KIP327689 JYT327687:JYT327689 JOX327687:JOX327689 JFB327687:JFB327689 IVF327687:IVF327689 ILJ327687:ILJ327689 IBN327687:IBN327689 HRR327687:HRR327689 HHV327687:HHV327689 GXZ327687:GXZ327689 GOD327687:GOD327689 GEH327687:GEH327689 FUL327687:FUL327689 FKP327687:FKP327689 FAT327687:FAT327689 EQX327687:EQX327689 EHB327687:EHB327689 DXF327687:DXF327689 DNJ327687:DNJ327689 DDN327687:DDN327689 CTR327687:CTR327689 CJV327687:CJV327689 BZZ327687:BZZ327689 BQD327687:BQD327689 BGH327687:BGH327689 AWL327687:AWL327689 AMP327687:AMP327689 ACT327687:ACT327689 SX327687:SX327689 JB327687:JB327689 F327687:F327689 WVN262151:WVN262153 WLR262151:WLR262153 WBV262151:WBV262153 VRZ262151:VRZ262153 VID262151:VID262153 UYH262151:UYH262153 UOL262151:UOL262153 UEP262151:UEP262153 TUT262151:TUT262153 TKX262151:TKX262153 TBB262151:TBB262153 SRF262151:SRF262153 SHJ262151:SHJ262153 RXN262151:RXN262153 RNR262151:RNR262153 RDV262151:RDV262153 QTZ262151:QTZ262153 QKD262151:QKD262153 QAH262151:QAH262153 PQL262151:PQL262153 PGP262151:PGP262153 OWT262151:OWT262153 OMX262151:OMX262153 ODB262151:ODB262153 NTF262151:NTF262153 NJJ262151:NJJ262153 MZN262151:MZN262153 MPR262151:MPR262153 MFV262151:MFV262153 LVZ262151:LVZ262153 LMD262151:LMD262153 LCH262151:LCH262153 KSL262151:KSL262153 KIP262151:KIP262153 JYT262151:JYT262153 JOX262151:JOX262153 JFB262151:JFB262153 IVF262151:IVF262153 ILJ262151:ILJ262153 IBN262151:IBN262153 HRR262151:HRR262153 HHV262151:HHV262153 GXZ262151:GXZ262153 GOD262151:GOD262153 GEH262151:GEH262153 FUL262151:FUL262153 FKP262151:FKP262153 FAT262151:FAT262153 EQX262151:EQX262153 EHB262151:EHB262153 DXF262151:DXF262153 DNJ262151:DNJ262153 DDN262151:DDN262153 CTR262151:CTR262153 CJV262151:CJV262153 BZZ262151:BZZ262153 BQD262151:BQD262153 BGH262151:BGH262153 AWL262151:AWL262153 AMP262151:AMP262153 ACT262151:ACT262153 SX262151:SX262153 JB262151:JB262153 F262151:F262153 WVN196615:WVN196617 WLR196615:WLR196617 WBV196615:WBV196617 VRZ196615:VRZ196617 VID196615:VID196617 UYH196615:UYH196617 UOL196615:UOL196617 UEP196615:UEP196617 TUT196615:TUT196617 TKX196615:TKX196617 TBB196615:TBB196617 SRF196615:SRF196617 SHJ196615:SHJ196617 RXN196615:RXN196617 RNR196615:RNR196617 RDV196615:RDV196617 QTZ196615:QTZ196617 QKD196615:QKD196617 QAH196615:QAH196617 PQL196615:PQL196617 PGP196615:PGP196617 OWT196615:OWT196617 OMX196615:OMX196617 ODB196615:ODB196617 NTF196615:NTF196617 NJJ196615:NJJ196617 MZN196615:MZN196617 MPR196615:MPR196617 MFV196615:MFV196617 LVZ196615:LVZ196617 LMD196615:LMD196617 LCH196615:LCH196617 KSL196615:KSL196617 KIP196615:KIP196617 JYT196615:JYT196617 JOX196615:JOX196617 JFB196615:JFB196617 IVF196615:IVF196617 ILJ196615:ILJ196617 IBN196615:IBN196617 HRR196615:HRR196617 HHV196615:HHV196617 GXZ196615:GXZ196617 GOD196615:GOD196617 GEH196615:GEH196617 FUL196615:FUL196617 FKP196615:FKP196617 FAT196615:FAT196617 EQX196615:EQX196617 EHB196615:EHB196617 DXF196615:DXF196617 DNJ196615:DNJ196617 DDN196615:DDN196617 CTR196615:CTR196617 CJV196615:CJV196617 BZZ196615:BZZ196617 BQD196615:BQD196617 BGH196615:BGH196617 AWL196615:AWL196617 AMP196615:AMP196617 ACT196615:ACT196617 SX196615:SX196617 JB196615:JB196617 F196615:F196617 WVN131079:WVN131081 WLR131079:WLR131081 WBV131079:WBV131081 VRZ131079:VRZ131081 VID131079:VID131081 UYH131079:UYH131081 UOL131079:UOL131081 UEP131079:UEP131081 TUT131079:TUT131081 TKX131079:TKX131081 TBB131079:TBB131081 SRF131079:SRF131081 SHJ131079:SHJ131081 RXN131079:RXN131081 RNR131079:RNR131081 RDV131079:RDV131081 QTZ131079:QTZ131081 QKD131079:QKD131081 QAH131079:QAH131081 PQL131079:PQL131081 PGP131079:PGP131081 OWT131079:OWT131081 OMX131079:OMX131081 ODB131079:ODB131081 NTF131079:NTF131081 NJJ131079:NJJ131081 MZN131079:MZN131081 MPR131079:MPR131081 MFV131079:MFV131081 LVZ131079:LVZ131081 LMD131079:LMD131081 LCH131079:LCH131081 KSL131079:KSL131081 KIP131079:KIP131081 JYT131079:JYT131081 JOX131079:JOX131081 JFB131079:JFB131081 IVF131079:IVF131081 ILJ131079:ILJ131081 IBN131079:IBN131081 HRR131079:HRR131081 HHV131079:HHV131081 GXZ131079:GXZ131081 GOD131079:GOD131081 GEH131079:GEH131081 FUL131079:FUL131081 FKP131079:FKP131081 FAT131079:FAT131081 EQX131079:EQX131081 EHB131079:EHB131081 DXF131079:DXF131081 DNJ131079:DNJ131081 DDN131079:DDN131081 CTR131079:CTR131081 CJV131079:CJV131081 BZZ131079:BZZ131081 BQD131079:BQD131081 BGH131079:BGH131081 AWL131079:AWL131081 AMP131079:AMP131081 ACT131079:ACT131081 SX131079:SX131081 JB131079:JB131081 F131079:F131081 WVN65543:WVN65545 WLR65543:WLR65545 WBV65543:WBV65545 VRZ65543:VRZ65545 VID65543:VID65545 UYH65543:UYH65545 UOL65543:UOL65545 UEP65543:UEP65545 TUT65543:TUT65545 TKX65543:TKX65545 TBB65543:TBB65545 SRF65543:SRF65545 SHJ65543:SHJ65545 RXN65543:RXN65545 RNR65543:RNR65545 RDV65543:RDV65545 QTZ65543:QTZ65545 QKD65543:QKD65545 QAH65543:QAH65545 PQL65543:PQL65545 PGP65543:PGP65545 OWT65543:OWT65545 OMX65543:OMX65545 ODB65543:ODB65545 NTF65543:NTF65545 NJJ65543:NJJ65545 MZN65543:MZN65545 MPR65543:MPR65545 MFV65543:MFV65545 LVZ65543:LVZ65545 LMD65543:LMD65545 LCH65543:LCH65545 KSL65543:KSL65545 KIP65543:KIP65545 JYT65543:JYT65545 JOX65543:JOX65545 JFB65543:JFB65545 IVF65543:IVF65545 ILJ65543:ILJ65545 IBN65543:IBN65545 HRR65543:HRR65545 HHV65543:HHV65545 GXZ65543:GXZ65545 GOD65543:GOD65545 GEH65543:GEH65545 FUL65543:FUL65545 FKP65543:FKP65545 FAT65543:FAT65545 EQX65543:EQX65545 EHB65543:EHB65545 DXF65543:DXF65545 DNJ65543:DNJ65545 DDN65543:DDN65545 CTR65543:CTR65545 CJV65543:CJV65545 BZZ65543:BZZ65545 BQD65543:BQD65545 BGH65543:BGH65545 AWL65543:AWL65545 AMP65543:AMP65545 ACT65543:ACT65545 SX65543:SX65545 JB65543:JB65545 F65543:F65545 WVN983036:WVN983038 WLR983036:WLR983038 WBV983036:WBV983038 VRZ983036:VRZ983038 VID983036:VID983038 UYH983036:UYH983038 UOL983036:UOL983038 UEP983036:UEP983038 TUT983036:TUT983038 TKX983036:TKX983038 TBB983036:TBB983038 SRF983036:SRF983038 SHJ983036:SHJ983038 RXN983036:RXN983038 RNR983036:RNR983038 RDV983036:RDV983038 QTZ983036:QTZ983038 QKD983036:QKD983038 QAH983036:QAH983038 PQL983036:PQL983038 PGP983036:PGP983038 OWT983036:OWT983038 OMX983036:OMX983038 ODB983036:ODB983038 NTF983036:NTF983038 NJJ983036:NJJ983038 MZN983036:MZN983038 MPR983036:MPR983038 MFV983036:MFV983038 LVZ983036:LVZ983038 LMD983036:LMD983038 LCH983036:LCH983038 KSL983036:KSL983038 KIP983036:KIP983038 JYT983036:JYT983038 JOX983036:JOX983038 JFB983036:JFB983038 IVF983036:IVF983038 ILJ983036:ILJ983038 IBN983036:IBN983038 HRR983036:HRR983038 HHV983036:HHV983038 GXZ983036:GXZ983038 GOD983036:GOD983038 GEH983036:GEH983038 FUL983036:FUL983038 FKP983036:FKP983038 FAT983036:FAT983038 EQX983036:EQX983038 EHB983036:EHB983038 DXF983036:DXF983038 DNJ983036:DNJ983038 DDN983036:DDN983038 CTR983036:CTR983038 CJV983036:CJV983038 BZZ983036:BZZ983038 BQD983036:BQD983038 BGH983036:BGH983038 AWL983036:AWL983038 AMP983036:AMP983038 ACT983036:ACT983038 SX983036:SX983038 JB983036:JB983038 F983036:F983038 WVN917500:WVN917502 WLR917500:WLR917502 WBV917500:WBV917502 VRZ917500:VRZ917502 VID917500:VID917502 UYH917500:UYH917502 UOL917500:UOL917502 UEP917500:UEP917502 TUT917500:TUT917502 TKX917500:TKX917502 TBB917500:TBB917502 SRF917500:SRF917502 SHJ917500:SHJ917502 RXN917500:RXN917502 RNR917500:RNR917502 RDV917500:RDV917502 QTZ917500:QTZ917502 QKD917500:QKD917502 QAH917500:QAH917502 PQL917500:PQL917502 PGP917500:PGP917502 OWT917500:OWT917502 OMX917500:OMX917502 ODB917500:ODB917502 NTF917500:NTF917502 NJJ917500:NJJ917502 MZN917500:MZN917502 MPR917500:MPR917502 MFV917500:MFV917502 LVZ917500:LVZ917502 LMD917500:LMD917502 LCH917500:LCH917502 KSL917500:KSL917502 KIP917500:KIP917502 JYT917500:JYT917502 JOX917500:JOX917502 JFB917500:JFB917502 IVF917500:IVF917502 ILJ917500:ILJ917502 IBN917500:IBN917502 HRR917500:HRR917502 HHV917500:HHV917502 GXZ917500:GXZ917502 GOD917500:GOD917502 GEH917500:GEH917502 FUL917500:FUL917502 FKP917500:FKP917502 FAT917500:FAT917502 EQX917500:EQX917502 EHB917500:EHB917502 DXF917500:DXF917502 DNJ917500:DNJ917502 DDN917500:DDN917502 CTR917500:CTR917502 CJV917500:CJV917502 BZZ917500:BZZ917502 BQD917500:BQD917502 BGH917500:BGH917502 AWL917500:AWL917502 AMP917500:AMP917502 ACT917500:ACT917502 SX917500:SX917502 JB917500:JB917502 F917500:F917502 WVN851964:WVN851966 WLR851964:WLR851966 WBV851964:WBV851966 VRZ851964:VRZ851966 VID851964:VID851966 UYH851964:UYH851966 UOL851964:UOL851966 UEP851964:UEP851966 TUT851964:TUT851966 TKX851964:TKX851966 TBB851964:TBB851966 SRF851964:SRF851966 SHJ851964:SHJ851966 RXN851964:RXN851966 RNR851964:RNR851966 RDV851964:RDV851966 QTZ851964:QTZ851966 QKD851964:QKD851966 QAH851964:QAH851966 PQL851964:PQL851966 PGP851964:PGP851966 OWT851964:OWT851966 OMX851964:OMX851966 ODB851964:ODB851966 NTF851964:NTF851966 NJJ851964:NJJ851966 MZN851964:MZN851966 MPR851964:MPR851966 MFV851964:MFV851966 LVZ851964:LVZ851966 LMD851964:LMD851966 LCH851964:LCH851966 KSL851964:KSL851966 KIP851964:KIP851966 JYT851964:JYT851966 JOX851964:JOX851966 JFB851964:JFB851966 IVF851964:IVF851966 ILJ851964:ILJ851966 IBN851964:IBN851966 HRR851964:HRR851966 HHV851964:HHV851966 GXZ851964:GXZ851966 GOD851964:GOD851966 GEH851964:GEH851966 FUL851964:FUL851966 FKP851964:FKP851966 FAT851964:FAT851966 EQX851964:EQX851966 EHB851964:EHB851966 DXF851964:DXF851966 DNJ851964:DNJ851966 DDN851964:DDN851966 CTR851964:CTR851966 CJV851964:CJV851966 BZZ851964:BZZ851966 BQD851964:BQD851966 BGH851964:BGH851966 AWL851964:AWL851966 AMP851964:AMP851966 ACT851964:ACT851966 SX851964:SX851966 JB851964:JB851966 F851964:F851966 WVN786428:WVN786430 WLR786428:WLR786430 WBV786428:WBV786430 VRZ786428:VRZ786430 VID786428:VID786430 UYH786428:UYH786430 UOL786428:UOL786430 UEP786428:UEP786430 TUT786428:TUT786430 TKX786428:TKX786430 TBB786428:TBB786430 SRF786428:SRF786430 SHJ786428:SHJ786430 RXN786428:RXN786430 RNR786428:RNR786430 RDV786428:RDV786430 QTZ786428:QTZ786430 QKD786428:QKD786430 QAH786428:QAH786430 PQL786428:PQL786430 PGP786428:PGP786430 OWT786428:OWT786430 OMX786428:OMX786430 ODB786428:ODB786430 NTF786428:NTF786430 NJJ786428:NJJ786430 MZN786428:MZN786430 MPR786428:MPR786430 MFV786428:MFV786430 LVZ786428:LVZ786430 LMD786428:LMD786430 LCH786428:LCH786430 KSL786428:KSL786430 KIP786428:KIP786430 JYT786428:JYT786430 JOX786428:JOX786430 JFB786428:JFB786430 IVF786428:IVF786430 ILJ786428:ILJ786430 IBN786428:IBN786430 HRR786428:HRR786430 HHV786428:HHV786430 GXZ786428:GXZ786430 GOD786428:GOD786430 GEH786428:GEH786430 FUL786428:FUL786430 FKP786428:FKP786430 FAT786428:FAT786430 EQX786428:EQX786430 EHB786428:EHB786430 DXF786428:DXF786430 DNJ786428:DNJ786430 DDN786428:DDN786430 CTR786428:CTR786430 CJV786428:CJV786430 BZZ786428:BZZ786430 BQD786428:BQD786430 BGH786428:BGH786430 AWL786428:AWL786430 AMP786428:AMP786430 ACT786428:ACT786430 SX786428:SX786430 JB786428:JB786430 F786428:F786430 WVN720892:WVN720894 WLR720892:WLR720894 WBV720892:WBV720894 VRZ720892:VRZ720894 VID720892:VID720894 UYH720892:UYH720894 UOL720892:UOL720894 UEP720892:UEP720894 TUT720892:TUT720894 TKX720892:TKX720894 TBB720892:TBB720894 SRF720892:SRF720894 SHJ720892:SHJ720894 RXN720892:RXN720894 RNR720892:RNR720894 RDV720892:RDV720894 QTZ720892:QTZ720894 QKD720892:QKD720894 QAH720892:QAH720894 PQL720892:PQL720894 PGP720892:PGP720894 OWT720892:OWT720894 OMX720892:OMX720894 ODB720892:ODB720894 NTF720892:NTF720894 NJJ720892:NJJ720894 MZN720892:MZN720894 MPR720892:MPR720894 MFV720892:MFV720894 LVZ720892:LVZ720894 LMD720892:LMD720894 LCH720892:LCH720894 KSL720892:KSL720894 KIP720892:KIP720894 JYT720892:JYT720894 JOX720892:JOX720894 JFB720892:JFB720894 IVF720892:IVF720894 ILJ720892:ILJ720894 IBN720892:IBN720894 HRR720892:HRR720894 HHV720892:HHV720894 GXZ720892:GXZ720894 GOD720892:GOD720894 GEH720892:GEH720894 FUL720892:FUL720894 FKP720892:FKP720894 FAT720892:FAT720894 EQX720892:EQX720894 EHB720892:EHB720894 DXF720892:DXF720894 DNJ720892:DNJ720894 DDN720892:DDN720894 CTR720892:CTR720894 CJV720892:CJV720894 BZZ720892:BZZ720894 BQD720892:BQD720894 BGH720892:BGH720894 AWL720892:AWL720894 AMP720892:AMP720894 ACT720892:ACT720894 SX720892:SX720894 JB720892:JB720894 F720892:F720894 WVN655356:WVN655358 WLR655356:WLR655358 WBV655356:WBV655358 VRZ655356:VRZ655358 VID655356:VID655358 UYH655356:UYH655358 UOL655356:UOL655358 UEP655356:UEP655358 TUT655356:TUT655358 TKX655356:TKX655358 TBB655356:TBB655358 SRF655356:SRF655358 SHJ655356:SHJ655358 RXN655356:RXN655358 RNR655356:RNR655358 RDV655356:RDV655358 QTZ655356:QTZ655358 QKD655356:QKD655358 QAH655356:QAH655358 PQL655356:PQL655358 PGP655356:PGP655358 OWT655356:OWT655358 OMX655356:OMX655358 ODB655356:ODB655358 NTF655356:NTF655358 NJJ655356:NJJ655358 MZN655356:MZN655358 MPR655356:MPR655358 MFV655356:MFV655358 LVZ655356:LVZ655358 LMD655356:LMD655358 LCH655356:LCH655358 KSL655356:KSL655358 KIP655356:KIP655358 JYT655356:JYT655358 JOX655356:JOX655358 JFB655356:JFB655358 IVF655356:IVF655358 ILJ655356:ILJ655358 IBN655356:IBN655358 HRR655356:HRR655358 HHV655356:HHV655358 GXZ655356:GXZ655358 GOD655356:GOD655358 GEH655356:GEH655358 FUL655356:FUL655358 FKP655356:FKP655358 FAT655356:FAT655358 EQX655356:EQX655358 EHB655356:EHB655358 DXF655356:DXF655358 DNJ655356:DNJ655358 DDN655356:DDN655358 CTR655356:CTR655358 CJV655356:CJV655358 BZZ655356:BZZ655358 BQD655356:BQD655358 BGH655356:BGH655358 AWL655356:AWL655358 AMP655356:AMP655358 ACT655356:ACT655358 SX655356:SX655358 JB655356:JB655358 F655356:F655358 WVN589820:WVN589822 WLR589820:WLR589822 WBV589820:WBV589822 VRZ589820:VRZ589822 VID589820:VID589822 UYH589820:UYH589822 UOL589820:UOL589822 UEP589820:UEP589822 TUT589820:TUT589822 TKX589820:TKX589822 TBB589820:TBB589822 SRF589820:SRF589822 SHJ589820:SHJ589822 RXN589820:RXN589822 RNR589820:RNR589822 RDV589820:RDV589822 QTZ589820:QTZ589822 QKD589820:QKD589822 QAH589820:QAH589822 PQL589820:PQL589822 PGP589820:PGP589822 OWT589820:OWT589822 OMX589820:OMX589822 ODB589820:ODB589822 NTF589820:NTF589822 NJJ589820:NJJ589822 MZN589820:MZN589822 MPR589820:MPR589822 MFV589820:MFV589822 LVZ589820:LVZ589822 LMD589820:LMD589822 LCH589820:LCH589822 KSL589820:KSL589822 KIP589820:KIP589822 JYT589820:JYT589822 JOX589820:JOX589822 JFB589820:JFB589822 IVF589820:IVF589822 ILJ589820:ILJ589822 IBN589820:IBN589822 HRR589820:HRR589822 HHV589820:HHV589822 GXZ589820:GXZ589822 GOD589820:GOD589822 GEH589820:GEH589822 FUL589820:FUL589822 FKP589820:FKP589822 FAT589820:FAT589822 EQX589820:EQX589822 EHB589820:EHB589822 DXF589820:DXF589822 DNJ589820:DNJ589822 DDN589820:DDN589822 CTR589820:CTR589822 CJV589820:CJV589822 BZZ589820:BZZ589822 BQD589820:BQD589822 BGH589820:BGH589822 AWL589820:AWL589822 AMP589820:AMP589822 ACT589820:ACT589822 SX589820:SX589822 JB589820:JB589822 F589820:F589822 WVN524284:WVN524286 WLR524284:WLR524286 WBV524284:WBV524286 VRZ524284:VRZ524286 VID524284:VID524286 UYH524284:UYH524286 UOL524284:UOL524286 UEP524284:UEP524286 TUT524284:TUT524286 TKX524284:TKX524286 TBB524284:TBB524286 SRF524284:SRF524286 SHJ524284:SHJ524286 RXN524284:RXN524286 RNR524284:RNR524286 RDV524284:RDV524286 QTZ524284:QTZ524286 QKD524284:QKD524286 QAH524284:QAH524286 PQL524284:PQL524286 PGP524284:PGP524286 OWT524284:OWT524286 OMX524284:OMX524286 ODB524284:ODB524286 NTF524284:NTF524286 NJJ524284:NJJ524286 MZN524284:MZN524286 MPR524284:MPR524286 MFV524284:MFV524286 LVZ524284:LVZ524286 LMD524284:LMD524286 LCH524284:LCH524286 KSL524284:KSL524286 KIP524284:KIP524286 JYT524284:JYT524286 JOX524284:JOX524286 JFB524284:JFB524286 IVF524284:IVF524286 ILJ524284:ILJ524286 IBN524284:IBN524286 HRR524284:HRR524286 HHV524284:HHV524286 GXZ524284:GXZ524286 GOD524284:GOD524286 GEH524284:GEH524286 FUL524284:FUL524286 FKP524284:FKP524286 FAT524284:FAT524286 EQX524284:EQX524286 EHB524284:EHB524286 DXF524284:DXF524286 DNJ524284:DNJ524286 DDN524284:DDN524286 CTR524284:CTR524286 CJV524284:CJV524286 BZZ524284:BZZ524286 BQD524284:BQD524286 BGH524284:BGH524286 AWL524284:AWL524286 AMP524284:AMP524286 ACT524284:ACT524286 SX524284:SX524286 JB524284:JB524286 F524284:F524286 WVN458748:WVN458750 WLR458748:WLR458750 WBV458748:WBV458750 VRZ458748:VRZ458750 VID458748:VID458750 UYH458748:UYH458750 UOL458748:UOL458750 UEP458748:UEP458750 TUT458748:TUT458750 TKX458748:TKX458750 TBB458748:TBB458750 SRF458748:SRF458750 SHJ458748:SHJ458750 RXN458748:RXN458750 RNR458748:RNR458750 RDV458748:RDV458750 QTZ458748:QTZ458750 QKD458748:QKD458750 QAH458748:QAH458750 PQL458748:PQL458750 PGP458748:PGP458750 OWT458748:OWT458750 OMX458748:OMX458750 ODB458748:ODB458750 NTF458748:NTF458750 NJJ458748:NJJ458750 MZN458748:MZN458750 MPR458748:MPR458750 MFV458748:MFV458750 LVZ458748:LVZ458750 LMD458748:LMD458750 LCH458748:LCH458750 KSL458748:KSL458750 KIP458748:KIP458750 JYT458748:JYT458750 JOX458748:JOX458750 JFB458748:JFB458750 IVF458748:IVF458750 ILJ458748:ILJ458750 IBN458748:IBN458750 HRR458748:HRR458750 HHV458748:HHV458750 GXZ458748:GXZ458750 GOD458748:GOD458750 GEH458748:GEH458750 FUL458748:FUL458750 FKP458748:FKP458750 FAT458748:FAT458750 EQX458748:EQX458750 EHB458748:EHB458750 DXF458748:DXF458750 DNJ458748:DNJ458750 DDN458748:DDN458750 CTR458748:CTR458750 CJV458748:CJV458750 BZZ458748:BZZ458750 BQD458748:BQD458750 BGH458748:BGH458750 AWL458748:AWL458750 AMP458748:AMP458750 ACT458748:ACT458750 SX458748:SX458750 JB458748:JB458750 F458748:F458750 WVN393212:WVN393214 WLR393212:WLR393214 WBV393212:WBV393214 VRZ393212:VRZ393214 VID393212:VID393214 UYH393212:UYH393214 UOL393212:UOL393214 UEP393212:UEP393214 TUT393212:TUT393214 TKX393212:TKX393214 TBB393212:TBB393214 SRF393212:SRF393214 SHJ393212:SHJ393214 RXN393212:RXN393214 RNR393212:RNR393214 RDV393212:RDV393214 QTZ393212:QTZ393214 QKD393212:QKD393214 QAH393212:QAH393214 PQL393212:PQL393214 PGP393212:PGP393214 OWT393212:OWT393214 OMX393212:OMX393214 ODB393212:ODB393214 NTF393212:NTF393214 NJJ393212:NJJ393214 MZN393212:MZN393214 MPR393212:MPR393214 MFV393212:MFV393214 LVZ393212:LVZ393214 LMD393212:LMD393214 LCH393212:LCH393214 KSL393212:KSL393214 KIP393212:KIP393214 JYT393212:JYT393214 JOX393212:JOX393214 JFB393212:JFB393214 IVF393212:IVF393214 ILJ393212:ILJ393214 IBN393212:IBN393214 HRR393212:HRR393214 HHV393212:HHV393214 GXZ393212:GXZ393214 GOD393212:GOD393214 GEH393212:GEH393214 FUL393212:FUL393214 FKP393212:FKP393214 FAT393212:FAT393214 EQX393212:EQX393214 EHB393212:EHB393214 DXF393212:DXF393214 DNJ393212:DNJ393214 DDN393212:DDN393214 CTR393212:CTR393214 CJV393212:CJV393214 BZZ393212:BZZ393214 BQD393212:BQD393214 BGH393212:BGH393214 AWL393212:AWL393214 AMP393212:AMP393214 ACT393212:ACT393214 SX393212:SX393214 JB393212:JB393214 F393212:F393214 WVN327676:WVN327678 WLR327676:WLR327678 WBV327676:WBV327678 VRZ327676:VRZ327678 VID327676:VID327678 UYH327676:UYH327678 UOL327676:UOL327678 UEP327676:UEP327678 TUT327676:TUT327678 TKX327676:TKX327678 TBB327676:TBB327678 SRF327676:SRF327678 SHJ327676:SHJ327678 RXN327676:RXN327678 RNR327676:RNR327678 RDV327676:RDV327678 QTZ327676:QTZ327678 QKD327676:QKD327678 QAH327676:QAH327678 PQL327676:PQL327678 PGP327676:PGP327678 OWT327676:OWT327678 OMX327676:OMX327678 ODB327676:ODB327678 NTF327676:NTF327678 NJJ327676:NJJ327678 MZN327676:MZN327678 MPR327676:MPR327678 MFV327676:MFV327678 LVZ327676:LVZ327678 LMD327676:LMD327678 LCH327676:LCH327678 KSL327676:KSL327678 KIP327676:KIP327678 JYT327676:JYT327678 JOX327676:JOX327678 JFB327676:JFB327678 IVF327676:IVF327678 ILJ327676:ILJ327678 IBN327676:IBN327678 HRR327676:HRR327678 HHV327676:HHV327678 GXZ327676:GXZ327678 GOD327676:GOD327678 GEH327676:GEH327678 FUL327676:FUL327678 FKP327676:FKP327678 FAT327676:FAT327678 EQX327676:EQX327678 EHB327676:EHB327678 DXF327676:DXF327678 DNJ327676:DNJ327678 DDN327676:DDN327678 CTR327676:CTR327678 CJV327676:CJV327678 BZZ327676:BZZ327678 BQD327676:BQD327678 BGH327676:BGH327678 AWL327676:AWL327678 AMP327676:AMP327678 ACT327676:ACT327678 SX327676:SX327678 JB327676:JB327678 F327676:F327678 WVN262140:WVN262142 WLR262140:WLR262142 WBV262140:WBV262142 VRZ262140:VRZ262142 VID262140:VID262142 UYH262140:UYH262142 UOL262140:UOL262142 UEP262140:UEP262142 TUT262140:TUT262142 TKX262140:TKX262142 TBB262140:TBB262142 SRF262140:SRF262142 SHJ262140:SHJ262142 RXN262140:RXN262142 RNR262140:RNR262142 RDV262140:RDV262142 QTZ262140:QTZ262142 QKD262140:QKD262142 QAH262140:QAH262142 PQL262140:PQL262142 PGP262140:PGP262142 OWT262140:OWT262142 OMX262140:OMX262142 ODB262140:ODB262142 NTF262140:NTF262142 NJJ262140:NJJ262142 MZN262140:MZN262142 MPR262140:MPR262142 MFV262140:MFV262142 LVZ262140:LVZ262142 LMD262140:LMD262142 LCH262140:LCH262142 KSL262140:KSL262142 KIP262140:KIP262142 JYT262140:JYT262142 JOX262140:JOX262142 JFB262140:JFB262142 IVF262140:IVF262142 ILJ262140:ILJ262142 IBN262140:IBN262142 HRR262140:HRR262142 HHV262140:HHV262142 GXZ262140:GXZ262142 GOD262140:GOD262142 GEH262140:GEH262142 FUL262140:FUL262142 FKP262140:FKP262142 FAT262140:FAT262142 EQX262140:EQX262142 EHB262140:EHB262142 DXF262140:DXF262142 DNJ262140:DNJ262142 DDN262140:DDN262142 CTR262140:CTR262142 CJV262140:CJV262142 BZZ262140:BZZ262142 BQD262140:BQD262142 BGH262140:BGH262142 AWL262140:AWL262142 AMP262140:AMP262142 ACT262140:ACT262142 SX262140:SX262142 JB262140:JB262142 F262140:F262142 WVN196604:WVN196606 WLR196604:WLR196606 WBV196604:WBV196606 VRZ196604:VRZ196606 VID196604:VID196606 UYH196604:UYH196606 UOL196604:UOL196606 UEP196604:UEP196606 TUT196604:TUT196606 TKX196604:TKX196606 TBB196604:TBB196606 SRF196604:SRF196606 SHJ196604:SHJ196606 RXN196604:RXN196606 RNR196604:RNR196606 RDV196604:RDV196606 QTZ196604:QTZ196606 QKD196604:QKD196606 QAH196604:QAH196606 PQL196604:PQL196606 PGP196604:PGP196606 OWT196604:OWT196606 OMX196604:OMX196606 ODB196604:ODB196606 NTF196604:NTF196606 NJJ196604:NJJ196606 MZN196604:MZN196606 MPR196604:MPR196606 MFV196604:MFV196606 LVZ196604:LVZ196606 LMD196604:LMD196606 LCH196604:LCH196606 KSL196604:KSL196606 KIP196604:KIP196606 JYT196604:JYT196606 JOX196604:JOX196606 JFB196604:JFB196606 IVF196604:IVF196606 ILJ196604:ILJ196606 IBN196604:IBN196606 HRR196604:HRR196606 HHV196604:HHV196606 GXZ196604:GXZ196606 GOD196604:GOD196606 GEH196604:GEH196606 FUL196604:FUL196606 FKP196604:FKP196606 FAT196604:FAT196606 EQX196604:EQX196606 EHB196604:EHB196606 DXF196604:DXF196606 DNJ196604:DNJ196606 DDN196604:DDN196606 CTR196604:CTR196606 CJV196604:CJV196606 BZZ196604:BZZ196606 BQD196604:BQD196606 BGH196604:BGH196606 AWL196604:AWL196606 AMP196604:AMP196606 ACT196604:ACT196606 SX196604:SX196606 JB196604:JB196606 F196604:F196606 WVN131068:WVN131070 WLR131068:WLR131070 WBV131068:WBV131070 VRZ131068:VRZ131070 VID131068:VID131070 UYH131068:UYH131070 UOL131068:UOL131070 UEP131068:UEP131070 TUT131068:TUT131070 TKX131068:TKX131070 TBB131068:TBB131070 SRF131068:SRF131070 SHJ131068:SHJ131070 RXN131068:RXN131070 RNR131068:RNR131070 RDV131068:RDV131070 QTZ131068:QTZ131070 QKD131068:QKD131070 QAH131068:QAH131070 PQL131068:PQL131070 PGP131068:PGP131070 OWT131068:OWT131070 OMX131068:OMX131070 ODB131068:ODB131070 NTF131068:NTF131070 NJJ131068:NJJ131070 MZN131068:MZN131070 MPR131068:MPR131070 MFV131068:MFV131070 LVZ131068:LVZ131070 LMD131068:LMD131070 LCH131068:LCH131070 KSL131068:KSL131070 KIP131068:KIP131070 JYT131068:JYT131070 JOX131068:JOX131070 JFB131068:JFB131070 IVF131068:IVF131070 ILJ131068:ILJ131070 IBN131068:IBN131070 HRR131068:HRR131070 HHV131068:HHV131070 GXZ131068:GXZ131070 GOD131068:GOD131070 GEH131068:GEH131070 FUL131068:FUL131070 FKP131068:FKP131070 FAT131068:FAT131070 EQX131068:EQX131070 EHB131068:EHB131070 DXF131068:DXF131070 DNJ131068:DNJ131070 DDN131068:DDN131070 CTR131068:CTR131070 CJV131068:CJV131070 BZZ131068:BZZ131070 BQD131068:BQD131070 BGH131068:BGH131070 AWL131068:AWL131070 AMP131068:AMP131070 ACT131068:ACT131070 SX131068:SX131070 JB131068:JB131070 F131068:F131070 WVN65532:WVN65534 WLR65532:WLR65534 WBV65532:WBV65534 VRZ65532:VRZ65534 VID65532:VID65534 UYH65532:UYH65534 UOL65532:UOL65534 UEP65532:UEP65534 TUT65532:TUT65534 TKX65532:TKX65534 TBB65532:TBB65534 SRF65532:SRF65534 SHJ65532:SHJ65534 RXN65532:RXN65534 RNR65532:RNR65534 RDV65532:RDV65534 QTZ65532:QTZ65534 QKD65532:QKD65534 QAH65532:QAH65534 PQL65532:PQL65534 PGP65532:PGP65534 OWT65532:OWT65534 OMX65532:OMX65534 ODB65532:ODB65534 NTF65532:NTF65534 NJJ65532:NJJ65534 MZN65532:MZN65534 MPR65532:MPR65534 MFV65532:MFV65534 LVZ65532:LVZ65534 LMD65532:LMD65534 LCH65532:LCH65534 KSL65532:KSL65534 KIP65532:KIP65534 JYT65532:JYT65534 JOX65532:JOX65534 JFB65532:JFB65534 IVF65532:IVF65534 ILJ65532:ILJ65534 IBN65532:IBN65534 HRR65532:HRR65534 HHV65532:HHV65534 GXZ65532:GXZ65534 GOD65532:GOD65534 GEH65532:GEH65534 FUL65532:FUL65534 FKP65532:FKP65534 FAT65532:FAT65534 EQX65532:EQX65534 EHB65532:EHB65534 DXF65532:DXF65534 DNJ65532:DNJ65534 DDN65532:DDN65534 CTR65532:CTR65534 CJV65532:CJV65534 BZZ65532:BZZ65534 BQD65532:BQD65534 BGH65532:BGH65534 AWL65532:AWL65534 AMP65532:AMP65534 ACT65532:ACT65534 SX65532:SX65534 JB65532:JB65534">
      <formula1>$F$42:$F$129</formula1>
    </dataValidation>
    <dataValidation type="list" errorStyle="warning" allowBlank="1" showInputMessage="1" showErrorMessage="1" errorTitle="FERC ACCOUNT" error="This FERC Account is not included in the drop-down list. Is this the account you want to use?" sqref="C65532:C65545 WVK983058:WVK983064 WLO983058:WLO983064 WBS983058:WBS983064 VRW983058:VRW983064 VIA983058:VIA983064 UYE983058:UYE983064 UOI983058:UOI983064 UEM983058:UEM983064 TUQ983058:TUQ983064 TKU983058:TKU983064 TAY983058:TAY983064 SRC983058:SRC983064 SHG983058:SHG983064 RXK983058:RXK983064 RNO983058:RNO983064 RDS983058:RDS983064 QTW983058:QTW983064 QKA983058:QKA983064 QAE983058:QAE983064 PQI983058:PQI983064 PGM983058:PGM983064 OWQ983058:OWQ983064 OMU983058:OMU983064 OCY983058:OCY983064 NTC983058:NTC983064 NJG983058:NJG983064 MZK983058:MZK983064 MPO983058:MPO983064 MFS983058:MFS983064 LVW983058:LVW983064 LMA983058:LMA983064 LCE983058:LCE983064 KSI983058:KSI983064 KIM983058:KIM983064 JYQ983058:JYQ983064 JOU983058:JOU983064 JEY983058:JEY983064 IVC983058:IVC983064 ILG983058:ILG983064 IBK983058:IBK983064 HRO983058:HRO983064 HHS983058:HHS983064 GXW983058:GXW983064 GOA983058:GOA983064 GEE983058:GEE983064 FUI983058:FUI983064 FKM983058:FKM983064 FAQ983058:FAQ983064 EQU983058:EQU983064 EGY983058:EGY983064 DXC983058:DXC983064 DNG983058:DNG983064 DDK983058:DDK983064 CTO983058:CTO983064 CJS983058:CJS983064 BZW983058:BZW983064 BQA983058:BQA983064 BGE983058:BGE983064 AWI983058:AWI983064 AMM983058:AMM983064 ACQ983058:ACQ983064 SU983058:SU983064 IY983058:IY983064 C983058:C983064 WVK917522:WVK917528 WLO917522:WLO917528 WBS917522:WBS917528 VRW917522:VRW917528 VIA917522:VIA917528 UYE917522:UYE917528 UOI917522:UOI917528 UEM917522:UEM917528 TUQ917522:TUQ917528 TKU917522:TKU917528 TAY917522:TAY917528 SRC917522:SRC917528 SHG917522:SHG917528 RXK917522:RXK917528 RNO917522:RNO917528 RDS917522:RDS917528 QTW917522:QTW917528 QKA917522:QKA917528 QAE917522:QAE917528 PQI917522:PQI917528 PGM917522:PGM917528 OWQ917522:OWQ917528 OMU917522:OMU917528 OCY917522:OCY917528 NTC917522:NTC917528 NJG917522:NJG917528 MZK917522:MZK917528 MPO917522:MPO917528 MFS917522:MFS917528 LVW917522:LVW917528 LMA917522:LMA917528 LCE917522:LCE917528 KSI917522:KSI917528 KIM917522:KIM917528 JYQ917522:JYQ917528 JOU917522:JOU917528 JEY917522:JEY917528 IVC917522:IVC917528 ILG917522:ILG917528 IBK917522:IBK917528 HRO917522:HRO917528 HHS917522:HHS917528 GXW917522:GXW917528 GOA917522:GOA917528 GEE917522:GEE917528 FUI917522:FUI917528 FKM917522:FKM917528 FAQ917522:FAQ917528 EQU917522:EQU917528 EGY917522:EGY917528 DXC917522:DXC917528 DNG917522:DNG917528 DDK917522:DDK917528 CTO917522:CTO917528 CJS917522:CJS917528 BZW917522:BZW917528 BQA917522:BQA917528 BGE917522:BGE917528 AWI917522:AWI917528 AMM917522:AMM917528 ACQ917522:ACQ917528 SU917522:SU917528 IY917522:IY917528 C917522:C917528 WVK851986:WVK851992 WLO851986:WLO851992 WBS851986:WBS851992 VRW851986:VRW851992 VIA851986:VIA851992 UYE851986:UYE851992 UOI851986:UOI851992 UEM851986:UEM851992 TUQ851986:TUQ851992 TKU851986:TKU851992 TAY851986:TAY851992 SRC851986:SRC851992 SHG851986:SHG851992 RXK851986:RXK851992 RNO851986:RNO851992 RDS851986:RDS851992 QTW851986:QTW851992 QKA851986:QKA851992 QAE851986:QAE851992 PQI851986:PQI851992 PGM851986:PGM851992 OWQ851986:OWQ851992 OMU851986:OMU851992 OCY851986:OCY851992 NTC851986:NTC851992 NJG851986:NJG851992 MZK851986:MZK851992 MPO851986:MPO851992 MFS851986:MFS851992 LVW851986:LVW851992 LMA851986:LMA851992 LCE851986:LCE851992 KSI851986:KSI851992 KIM851986:KIM851992 JYQ851986:JYQ851992 JOU851986:JOU851992 JEY851986:JEY851992 IVC851986:IVC851992 ILG851986:ILG851992 IBK851986:IBK851992 HRO851986:HRO851992 HHS851986:HHS851992 GXW851986:GXW851992 GOA851986:GOA851992 GEE851986:GEE851992 FUI851986:FUI851992 FKM851986:FKM851992 FAQ851986:FAQ851992 EQU851986:EQU851992 EGY851986:EGY851992 DXC851986:DXC851992 DNG851986:DNG851992 DDK851986:DDK851992 CTO851986:CTO851992 CJS851986:CJS851992 BZW851986:BZW851992 BQA851986:BQA851992 BGE851986:BGE851992 AWI851986:AWI851992 AMM851986:AMM851992 ACQ851986:ACQ851992 SU851986:SU851992 IY851986:IY851992 C851986:C851992 WVK786450:WVK786456 WLO786450:WLO786456 WBS786450:WBS786456 VRW786450:VRW786456 VIA786450:VIA786456 UYE786450:UYE786456 UOI786450:UOI786456 UEM786450:UEM786456 TUQ786450:TUQ786456 TKU786450:TKU786456 TAY786450:TAY786456 SRC786450:SRC786456 SHG786450:SHG786456 RXK786450:RXK786456 RNO786450:RNO786456 RDS786450:RDS786456 QTW786450:QTW786456 QKA786450:QKA786456 QAE786450:QAE786456 PQI786450:PQI786456 PGM786450:PGM786456 OWQ786450:OWQ786456 OMU786450:OMU786456 OCY786450:OCY786456 NTC786450:NTC786456 NJG786450:NJG786456 MZK786450:MZK786456 MPO786450:MPO786456 MFS786450:MFS786456 LVW786450:LVW786456 LMA786450:LMA786456 LCE786450:LCE786456 KSI786450:KSI786456 KIM786450:KIM786456 JYQ786450:JYQ786456 JOU786450:JOU786456 JEY786450:JEY786456 IVC786450:IVC786456 ILG786450:ILG786456 IBK786450:IBK786456 HRO786450:HRO786456 HHS786450:HHS786456 GXW786450:GXW786456 GOA786450:GOA786456 GEE786450:GEE786456 FUI786450:FUI786456 FKM786450:FKM786456 FAQ786450:FAQ786456 EQU786450:EQU786456 EGY786450:EGY786456 DXC786450:DXC786456 DNG786450:DNG786456 DDK786450:DDK786456 CTO786450:CTO786456 CJS786450:CJS786456 BZW786450:BZW786456 BQA786450:BQA786456 BGE786450:BGE786456 AWI786450:AWI786456 AMM786450:AMM786456 ACQ786450:ACQ786456 SU786450:SU786456 IY786450:IY786456 C786450:C786456 WVK720914:WVK720920 WLO720914:WLO720920 WBS720914:WBS720920 VRW720914:VRW720920 VIA720914:VIA720920 UYE720914:UYE720920 UOI720914:UOI720920 UEM720914:UEM720920 TUQ720914:TUQ720920 TKU720914:TKU720920 TAY720914:TAY720920 SRC720914:SRC720920 SHG720914:SHG720920 RXK720914:RXK720920 RNO720914:RNO720920 RDS720914:RDS720920 QTW720914:QTW720920 QKA720914:QKA720920 QAE720914:QAE720920 PQI720914:PQI720920 PGM720914:PGM720920 OWQ720914:OWQ720920 OMU720914:OMU720920 OCY720914:OCY720920 NTC720914:NTC720920 NJG720914:NJG720920 MZK720914:MZK720920 MPO720914:MPO720920 MFS720914:MFS720920 LVW720914:LVW720920 LMA720914:LMA720920 LCE720914:LCE720920 KSI720914:KSI720920 KIM720914:KIM720920 JYQ720914:JYQ720920 JOU720914:JOU720920 JEY720914:JEY720920 IVC720914:IVC720920 ILG720914:ILG720920 IBK720914:IBK720920 HRO720914:HRO720920 HHS720914:HHS720920 GXW720914:GXW720920 GOA720914:GOA720920 GEE720914:GEE720920 FUI720914:FUI720920 FKM720914:FKM720920 FAQ720914:FAQ720920 EQU720914:EQU720920 EGY720914:EGY720920 DXC720914:DXC720920 DNG720914:DNG720920 DDK720914:DDK720920 CTO720914:CTO720920 CJS720914:CJS720920 BZW720914:BZW720920 BQA720914:BQA720920 BGE720914:BGE720920 AWI720914:AWI720920 AMM720914:AMM720920 ACQ720914:ACQ720920 SU720914:SU720920 IY720914:IY720920 C720914:C720920 WVK655378:WVK655384 WLO655378:WLO655384 WBS655378:WBS655384 VRW655378:VRW655384 VIA655378:VIA655384 UYE655378:UYE655384 UOI655378:UOI655384 UEM655378:UEM655384 TUQ655378:TUQ655384 TKU655378:TKU655384 TAY655378:TAY655384 SRC655378:SRC655384 SHG655378:SHG655384 RXK655378:RXK655384 RNO655378:RNO655384 RDS655378:RDS655384 QTW655378:QTW655384 QKA655378:QKA655384 QAE655378:QAE655384 PQI655378:PQI655384 PGM655378:PGM655384 OWQ655378:OWQ655384 OMU655378:OMU655384 OCY655378:OCY655384 NTC655378:NTC655384 NJG655378:NJG655384 MZK655378:MZK655384 MPO655378:MPO655384 MFS655378:MFS655384 LVW655378:LVW655384 LMA655378:LMA655384 LCE655378:LCE655384 KSI655378:KSI655384 KIM655378:KIM655384 JYQ655378:JYQ655384 JOU655378:JOU655384 JEY655378:JEY655384 IVC655378:IVC655384 ILG655378:ILG655384 IBK655378:IBK655384 HRO655378:HRO655384 HHS655378:HHS655384 GXW655378:GXW655384 GOA655378:GOA655384 GEE655378:GEE655384 FUI655378:FUI655384 FKM655378:FKM655384 FAQ655378:FAQ655384 EQU655378:EQU655384 EGY655378:EGY655384 DXC655378:DXC655384 DNG655378:DNG655384 DDK655378:DDK655384 CTO655378:CTO655384 CJS655378:CJS655384 BZW655378:BZW655384 BQA655378:BQA655384 BGE655378:BGE655384 AWI655378:AWI655384 AMM655378:AMM655384 ACQ655378:ACQ655384 SU655378:SU655384 IY655378:IY655384 C655378:C655384 WVK589842:WVK589848 WLO589842:WLO589848 WBS589842:WBS589848 VRW589842:VRW589848 VIA589842:VIA589848 UYE589842:UYE589848 UOI589842:UOI589848 UEM589842:UEM589848 TUQ589842:TUQ589848 TKU589842:TKU589848 TAY589842:TAY589848 SRC589842:SRC589848 SHG589842:SHG589848 RXK589842:RXK589848 RNO589842:RNO589848 RDS589842:RDS589848 QTW589842:QTW589848 QKA589842:QKA589848 QAE589842:QAE589848 PQI589842:PQI589848 PGM589842:PGM589848 OWQ589842:OWQ589848 OMU589842:OMU589848 OCY589842:OCY589848 NTC589842:NTC589848 NJG589842:NJG589848 MZK589842:MZK589848 MPO589842:MPO589848 MFS589842:MFS589848 LVW589842:LVW589848 LMA589842:LMA589848 LCE589842:LCE589848 KSI589842:KSI589848 KIM589842:KIM589848 JYQ589842:JYQ589848 JOU589842:JOU589848 JEY589842:JEY589848 IVC589842:IVC589848 ILG589842:ILG589848 IBK589842:IBK589848 HRO589842:HRO589848 HHS589842:HHS589848 GXW589842:GXW589848 GOA589842:GOA589848 GEE589842:GEE589848 FUI589842:FUI589848 FKM589842:FKM589848 FAQ589842:FAQ589848 EQU589842:EQU589848 EGY589842:EGY589848 DXC589842:DXC589848 DNG589842:DNG589848 DDK589842:DDK589848 CTO589842:CTO589848 CJS589842:CJS589848 BZW589842:BZW589848 BQA589842:BQA589848 BGE589842:BGE589848 AWI589842:AWI589848 AMM589842:AMM589848 ACQ589842:ACQ589848 SU589842:SU589848 IY589842:IY589848 C589842:C589848 WVK524306:WVK524312 WLO524306:WLO524312 WBS524306:WBS524312 VRW524306:VRW524312 VIA524306:VIA524312 UYE524306:UYE524312 UOI524306:UOI524312 UEM524306:UEM524312 TUQ524306:TUQ524312 TKU524306:TKU524312 TAY524306:TAY524312 SRC524306:SRC524312 SHG524306:SHG524312 RXK524306:RXK524312 RNO524306:RNO524312 RDS524306:RDS524312 QTW524306:QTW524312 QKA524306:QKA524312 QAE524306:QAE524312 PQI524306:PQI524312 PGM524306:PGM524312 OWQ524306:OWQ524312 OMU524306:OMU524312 OCY524306:OCY524312 NTC524306:NTC524312 NJG524306:NJG524312 MZK524306:MZK524312 MPO524306:MPO524312 MFS524306:MFS524312 LVW524306:LVW524312 LMA524306:LMA524312 LCE524306:LCE524312 KSI524306:KSI524312 KIM524306:KIM524312 JYQ524306:JYQ524312 JOU524306:JOU524312 JEY524306:JEY524312 IVC524306:IVC524312 ILG524306:ILG524312 IBK524306:IBK524312 HRO524306:HRO524312 HHS524306:HHS524312 GXW524306:GXW524312 GOA524306:GOA524312 GEE524306:GEE524312 FUI524306:FUI524312 FKM524306:FKM524312 FAQ524306:FAQ524312 EQU524306:EQU524312 EGY524306:EGY524312 DXC524306:DXC524312 DNG524306:DNG524312 DDK524306:DDK524312 CTO524306:CTO524312 CJS524306:CJS524312 BZW524306:BZW524312 BQA524306:BQA524312 BGE524306:BGE524312 AWI524306:AWI524312 AMM524306:AMM524312 ACQ524306:ACQ524312 SU524306:SU524312 IY524306:IY524312 C524306:C524312 WVK458770:WVK458776 WLO458770:WLO458776 WBS458770:WBS458776 VRW458770:VRW458776 VIA458770:VIA458776 UYE458770:UYE458776 UOI458770:UOI458776 UEM458770:UEM458776 TUQ458770:TUQ458776 TKU458770:TKU458776 TAY458770:TAY458776 SRC458770:SRC458776 SHG458770:SHG458776 RXK458770:RXK458776 RNO458770:RNO458776 RDS458770:RDS458776 QTW458770:QTW458776 QKA458770:QKA458776 QAE458770:QAE458776 PQI458770:PQI458776 PGM458770:PGM458776 OWQ458770:OWQ458776 OMU458770:OMU458776 OCY458770:OCY458776 NTC458770:NTC458776 NJG458770:NJG458776 MZK458770:MZK458776 MPO458770:MPO458776 MFS458770:MFS458776 LVW458770:LVW458776 LMA458770:LMA458776 LCE458770:LCE458776 KSI458770:KSI458776 KIM458770:KIM458776 JYQ458770:JYQ458776 JOU458770:JOU458776 JEY458770:JEY458776 IVC458770:IVC458776 ILG458770:ILG458776 IBK458770:IBK458776 HRO458770:HRO458776 HHS458770:HHS458776 GXW458770:GXW458776 GOA458770:GOA458776 GEE458770:GEE458776 FUI458770:FUI458776 FKM458770:FKM458776 FAQ458770:FAQ458776 EQU458770:EQU458776 EGY458770:EGY458776 DXC458770:DXC458776 DNG458770:DNG458776 DDK458770:DDK458776 CTO458770:CTO458776 CJS458770:CJS458776 BZW458770:BZW458776 BQA458770:BQA458776 BGE458770:BGE458776 AWI458770:AWI458776 AMM458770:AMM458776 ACQ458770:ACQ458776 SU458770:SU458776 IY458770:IY458776 C458770:C458776 WVK393234:WVK393240 WLO393234:WLO393240 WBS393234:WBS393240 VRW393234:VRW393240 VIA393234:VIA393240 UYE393234:UYE393240 UOI393234:UOI393240 UEM393234:UEM393240 TUQ393234:TUQ393240 TKU393234:TKU393240 TAY393234:TAY393240 SRC393234:SRC393240 SHG393234:SHG393240 RXK393234:RXK393240 RNO393234:RNO393240 RDS393234:RDS393240 QTW393234:QTW393240 QKA393234:QKA393240 QAE393234:QAE393240 PQI393234:PQI393240 PGM393234:PGM393240 OWQ393234:OWQ393240 OMU393234:OMU393240 OCY393234:OCY393240 NTC393234:NTC393240 NJG393234:NJG393240 MZK393234:MZK393240 MPO393234:MPO393240 MFS393234:MFS393240 LVW393234:LVW393240 LMA393234:LMA393240 LCE393234:LCE393240 KSI393234:KSI393240 KIM393234:KIM393240 JYQ393234:JYQ393240 JOU393234:JOU393240 JEY393234:JEY393240 IVC393234:IVC393240 ILG393234:ILG393240 IBK393234:IBK393240 HRO393234:HRO393240 HHS393234:HHS393240 GXW393234:GXW393240 GOA393234:GOA393240 GEE393234:GEE393240 FUI393234:FUI393240 FKM393234:FKM393240 FAQ393234:FAQ393240 EQU393234:EQU393240 EGY393234:EGY393240 DXC393234:DXC393240 DNG393234:DNG393240 DDK393234:DDK393240 CTO393234:CTO393240 CJS393234:CJS393240 BZW393234:BZW393240 BQA393234:BQA393240 BGE393234:BGE393240 AWI393234:AWI393240 AMM393234:AMM393240 ACQ393234:ACQ393240 SU393234:SU393240 IY393234:IY393240 C393234:C393240 WVK327698:WVK327704 WLO327698:WLO327704 WBS327698:WBS327704 VRW327698:VRW327704 VIA327698:VIA327704 UYE327698:UYE327704 UOI327698:UOI327704 UEM327698:UEM327704 TUQ327698:TUQ327704 TKU327698:TKU327704 TAY327698:TAY327704 SRC327698:SRC327704 SHG327698:SHG327704 RXK327698:RXK327704 RNO327698:RNO327704 RDS327698:RDS327704 QTW327698:QTW327704 QKA327698:QKA327704 QAE327698:QAE327704 PQI327698:PQI327704 PGM327698:PGM327704 OWQ327698:OWQ327704 OMU327698:OMU327704 OCY327698:OCY327704 NTC327698:NTC327704 NJG327698:NJG327704 MZK327698:MZK327704 MPO327698:MPO327704 MFS327698:MFS327704 LVW327698:LVW327704 LMA327698:LMA327704 LCE327698:LCE327704 KSI327698:KSI327704 KIM327698:KIM327704 JYQ327698:JYQ327704 JOU327698:JOU327704 JEY327698:JEY327704 IVC327698:IVC327704 ILG327698:ILG327704 IBK327698:IBK327704 HRO327698:HRO327704 HHS327698:HHS327704 GXW327698:GXW327704 GOA327698:GOA327704 GEE327698:GEE327704 FUI327698:FUI327704 FKM327698:FKM327704 FAQ327698:FAQ327704 EQU327698:EQU327704 EGY327698:EGY327704 DXC327698:DXC327704 DNG327698:DNG327704 DDK327698:DDK327704 CTO327698:CTO327704 CJS327698:CJS327704 BZW327698:BZW327704 BQA327698:BQA327704 BGE327698:BGE327704 AWI327698:AWI327704 AMM327698:AMM327704 ACQ327698:ACQ327704 SU327698:SU327704 IY327698:IY327704 C327698:C327704 WVK262162:WVK262168 WLO262162:WLO262168 WBS262162:WBS262168 VRW262162:VRW262168 VIA262162:VIA262168 UYE262162:UYE262168 UOI262162:UOI262168 UEM262162:UEM262168 TUQ262162:TUQ262168 TKU262162:TKU262168 TAY262162:TAY262168 SRC262162:SRC262168 SHG262162:SHG262168 RXK262162:RXK262168 RNO262162:RNO262168 RDS262162:RDS262168 QTW262162:QTW262168 QKA262162:QKA262168 QAE262162:QAE262168 PQI262162:PQI262168 PGM262162:PGM262168 OWQ262162:OWQ262168 OMU262162:OMU262168 OCY262162:OCY262168 NTC262162:NTC262168 NJG262162:NJG262168 MZK262162:MZK262168 MPO262162:MPO262168 MFS262162:MFS262168 LVW262162:LVW262168 LMA262162:LMA262168 LCE262162:LCE262168 KSI262162:KSI262168 KIM262162:KIM262168 JYQ262162:JYQ262168 JOU262162:JOU262168 JEY262162:JEY262168 IVC262162:IVC262168 ILG262162:ILG262168 IBK262162:IBK262168 HRO262162:HRO262168 HHS262162:HHS262168 GXW262162:GXW262168 GOA262162:GOA262168 GEE262162:GEE262168 FUI262162:FUI262168 FKM262162:FKM262168 FAQ262162:FAQ262168 EQU262162:EQU262168 EGY262162:EGY262168 DXC262162:DXC262168 DNG262162:DNG262168 DDK262162:DDK262168 CTO262162:CTO262168 CJS262162:CJS262168 BZW262162:BZW262168 BQA262162:BQA262168 BGE262162:BGE262168 AWI262162:AWI262168 AMM262162:AMM262168 ACQ262162:ACQ262168 SU262162:SU262168 IY262162:IY262168 C262162:C262168 WVK196626:WVK196632 WLO196626:WLO196632 WBS196626:WBS196632 VRW196626:VRW196632 VIA196626:VIA196632 UYE196626:UYE196632 UOI196626:UOI196632 UEM196626:UEM196632 TUQ196626:TUQ196632 TKU196626:TKU196632 TAY196626:TAY196632 SRC196626:SRC196632 SHG196626:SHG196632 RXK196626:RXK196632 RNO196626:RNO196632 RDS196626:RDS196632 QTW196626:QTW196632 QKA196626:QKA196632 QAE196626:QAE196632 PQI196626:PQI196632 PGM196626:PGM196632 OWQ196626:OWQ196632 OMU196626:OMU196632 OCY196626:OCY196632 NTC196626:NTC196632 NJG196626:NJG196632 MZK196626:MZK196632 MPO196626:MPO196632 MFS196626:MFS196632 LVW196626:LVW196632 LMA196626:LMA196632 LCE196626:LCE196632 KSI196626:KSI196632 KIM196626:KIM196632 JYQ196626:JYQ196632 JOU196626:JOU196632 JEY196626:JEY196632 IVC196626:IVC196632 ILG196626:ILG196632 IBK196626:IBK196632 HRO196626:HRO196632 HHS196626:HHS196632 GXW196626:GXW196632 GOA196626:GOA196632 GEE196626:GEE196632 FUI196626:FUI196632 FKM196626:FKM196632 FAQ196626:FAQ196632 EQU196626:EQU196632 EGY196626:EGY196632 DXC196626:DXC196632 DNG196626:DNG196632 DDK196626:DDK196632 CTO196626:CTO196632 CJS196626:CJS196632 BZW196626:BZW196632 BQA196626:BQA196632 BGE196626:BGE196632 AWI196626:AWI196632 AMM196626:AMM196632 ACQ196626:ACQ196632 SU196626:SU196632 IY196626:IY196632 C196626:C196632 WVK131090:WVK131096 WLO131090:WLO131096 WBS131090:WBS131096 VRW131090:VRW131096 VIA131090:VIA131096 UYE131090:UYE131096 UOI131090:UOI131096 UEM131090:UEM131096 TUQ131090:TUQ131096 TKU131090:TKU131096 TAY131090:TAY131096 SRC131090:SRC131096 SHG131090:SHG131096 RXK131090:RXK131096 RNO131090:RNO131096 RDS131090:RDS131096 QTW131090:QTW131096 QKA131090:QKA131096 QAE131090:QAE131096 PQI131090:PQI131096 PGM131090:PGM131096 OWQ131090:OWQ131096 OMU131090:OMU131096 OCY131090:OCY131096 NTC131090:NTC131096 NJG131090:NJG131096 MZK131090:MZK131096 MPO131090:MPO131096 MFS131090:MFS131096 LVW131090:LVW131096 LMA131090:LMA131096 LCE131090:LCE131096 KSI131090:KSI131096 KIM131090:KIM131096 JYQ131090:JYQ131096 JOU131090:JOU131096 JEY131090:JEY131096 IVC131090:IVC131096 ILG131090:ILG131096 IBK131090:IBK131096 HRO131090:HRO131096 HHS131090:HHS131096 GXW131090:GXW131096 GOA131090:GOA131096 GEE131090:GEE131096 FUI131090:FUI131096 FKM131090:FKM131096 FAQ131090:FAQ131096 EQU131090:EQU131096 EGY131090:EGY131096 DXC131090:DXC131096 DNG131090:DNG131096 DDK131090:DDK131096 CTO131090:CTO131096 CJS131090:CJS131096 BZW131090:BZW131096 BQA131090:BQA131096 BGE131090:BGE131096 AWI131090:AWI131096 AMM131090:AMM131096 ACQ131090:ACQ131096 SU131090:SU131096 IY131090:IY131096 C131090:C131096 WVK65554:WVK65560 WLO65554:WLO65560 WBS65554:WBS65560 VRW65554:VRW65560 VIA65554:VIA65560 UYE65554:UYE65560 UOI65554:UOI65560 UEM65554:UEM65560 TUQ65554:TUQ65560 TKU65554:TKU65560 TAY65554:TAY65560 SRC65554:SRC65560 SHG65554:SHG65560 RXK65554:RXK65560 RNO65554:RNO65560 RDS65554:RDS65560 QTW65554:QTW65560 QKA65554:QKA65560 QAE65554:QAE65560 PQI65554:PQI65560 PGM65554:PGM65560 OWQ65554:OWQ65560 OMU65554:OMU65560 OCY65554:OCY65560 NTC65554:NTC65560 NJG65554:NJG65560 MZK65554:MZK65560 MPO65554:MPO65560 MFS65554:MFS65560 LVW65554:LVW65560 LMA65554:LMA65560 LCE65554:LCE65560 KSI65554:KSI65560 KIM65554:KIM65560 JYQ65554:JYQ65560 JOU65554:JOU65560 JEY65554:JEY65560 IVC65554:IVC65560 ILG65554:ILG65560 IBK65554:IBK65560 HRO65554:HRO65560 HHS65554:HHS65560 GXW65554:GXW65560 GOA65554:GOA65560 GEE65554:GEE65560 FUI65554:FUI65560 FKM65554:FKM65560 FAQ65554:FAQ65560 EQU65554:EQU65560 EGY65554:EGY65560 DXC65554:DXC65560 DNG65554:DNG65560 DDK65554:DDK65560 CTO65554:CTO65560 CJS65554:CJS65560 BZW65554:BZW65560 BQA65554:BQA65560 BGE65554:BGE65560 AWI65554:AWI65560 AMM65554:AMM65560 ACQ65554:ACQ65560 SU65554:SU65560 IY65554:IY65560 C65554:C65560 WVK24 WLO24 WBS24 VRW24 VIA24 UYE24 UOI24 UEM24 TUQ24 TKU24 TAY24 SRC24 SHG24 RXK24 RNO24 RDS24 QTW24 QKA24 QAE24 PQI24 PGM24 OWQ24 OMU24 OCY24 NTC24 NJG24 MZK24 MPO24 MFS24 LVW24 LMA24 LCE24 KSI24 KIM24 JYQ24 JOU24 JEY24 IVC24 ILG24 IBK24 HRO24 HHS24 GXW24 GOA24 GEE24 FUI24 FKM24 FAQ24 EQU24 EGY24 DXC24 DNG24 DDK24 CTO24 CJS24 BZW24 BQA24 BGE24 AWI24 AMM24 ACQ24 SU24 IY24 C24 WVK983036:WVK983049 WLO983036:WLO983049 WBS983036:WBS983049 VRW983036:VRW983049 VIA983036:VIA983049 UYE983036:UYE983049 UOI983036:UOI983049 UEM983036:UEM983049 TUQ983036:TUQ983049 TKU983036:TKU983049 TAY983036:TAY983049 SRC983036:SRC983049 SHG983036:SHG983049 RXK983036:RXK983049 RNO983036:RNO983049 RDS983036:RDS983049 QTW983036:QTW983049 QKA983036:QKA983049 QAE983036:QAE983049 PQI983036:PQI983049 PGM983036:PGM983049 OWQ983036:OWQ983049 OMU983036:OMU983049 OCY983036:OCY983049 NTC983036:NTC983049 NJG983036:NJG983049 MZK983036:MZK983049 MPO983036:MPO983049 MFS983036:MFS983049 LVW983036:LVW983049 LMA983036:LMA983049 LCE983036:LCE983049 KSI983036:KSI983049 KIM983036:KIM983049 JYQ983036:JYQ983049 JOU983036:JOU983049 JEY983036:JEY983049 IVC983036:IVC983049 ILG983036:ILG983049 IBK983036:IBK983049 HRO983036:HRO983049 HHS983036:HHS983049 GXW983036:GXW983049 GOA983036:GOA983049 GEE983036:GEE983049 FUI983036:FUI983049 FKM983036:FKM983049 FAQ983036:FAQ983049 EQU983036:EQU983049 EGY983036:EGY983049 DXC983036:DXC983049 DNG983036:DNG983049 DDK983036:DDK983049 CTO983036:CTO983049 CJS983036:CJS983049 BZW983036:BZW983049 BQA983036:BQA983049 BGE983036:BGE983049 AWI983036:AWI983049 AMM983036:AMM983049 ACQ983036:ACQ983049 SU983036:SU983049 IY983036:IY983049 C983036:C983049 WVK917500:WVK917513 WLO917500:WLO917513 WBS917500:WBS917513 VRW917500:VRW917513 VIA917500:VIA917513 UYE917500:UYE917513 UOI917500:UOI917513 UEM917500:UEM917513 TUQ917500:TUQ917513 TKU917500:TKU917513 TAY917500:TAY917513 SRC917500:SRC917513 SHG917500:SHG917513 RXK917500:RXK917513 RNO917500:RNO917513 RDS917500:RDS917513 QTW917500:QTW917513 QKA917500:QKA917513 QAE917500:QAE917513 PQI917500:PQI917513 PGM917500:PGM917513 OWQ917500:OWQ917513 OMU917500:OMU917513 OCY917500:OCY917513 NTC917500:NTC917513 NJG917500:NJG917513 MZK917500:MZK917513 MPO917500:MPO917513 MFS917500:MFS917513 LVW917500:LVW917513 LMA917500:LMA917513 LCE917500:LCE917513 KSI917500:KSI917513 KIM917500:KIM917513 JYQ917500:JYQ917513 JOU917500:JOU917513 JEY917500:JEY917513 IVC917500:IVC917513 ILG917500:ILG917513 IBK917500:IBK917513 HRO917500:HRO917513 HHS917500:HHS917513 GXW917500:GXW917513 GOA917500:GOA917513 GEE917500:GEE917513 FUI917500:FUI917513 FKM917500:FKM917513 FAQ917500:FAQ917513 EQU917500:EQU917513 EGY917500:EGY917513 DXC917500:DXC917513 DNG917500:DNG917513 DDK917500:DDK917513 CTO917500:CTO917513 CJS917500:CJS917513 BZW917500:BZW917513 BQA917500:BQA917513 BGE917500:BGE917513 AWI917500:AWI917513 AMM917500:AMM917513 ACQ917500:ACQ917513 SU917500:SU917513 IY917500:IY917513 C917500:C917513 WVK851964:WVK851977 WLO851964:WLO851977 WBS851964:WBS851977 VRW851964:VRW851977 VIA851964:VIA851977 UYE851964:UYE851977 UOI851964:UOI851977 UEM851964:UEM851977 TUQ851964:TUQ851977 TKU851964:TKU851977 TAY851964:TAY851977 SRC851964:SRC851977 SHG851964:SHG851977 RXK851964:RXK851977 RNO851964:RNO851977 RDS851964:RDS851977 QTW851964:QTW851977 QKA851964:QKA851977 QAE851964:QAE851977 PQI851964:PQI851977 PGM851964:PGM851977 OWQ851964:OWQ851977 OMU851964:OMU851977 OCY851964:OCY851977 NTC851964:NTC851977 NJG851964:NJG851977 MZK851964:MZK851977 MPO851964:MPO851977 MFS851964:MFS851977 LVW851964:LVW851977 LMA851964:LMA851977 LCE851964:LCE851977 KSI851964:KSI851977 KIM851964:KIM851977 JYQ851964:JYQ851977 JOU851964:JOU851977 JEY851964:JEY851977 IVC851964:IVC851977 ILG851964:ILG851977 IBK851964:IBK851977 HRO851964:HRO851977 HHS851964:HHS851977 GXW851964:GXW851977 GOA851964:GOA851977 GEE851964:GEE851977 FUI851964:FUI851977 FKM851964:FKM851977 FAQ851964:FAQ851977 EQU851964:EQU851977 EGY851964:EGY851977 DXC851964:DXC851977 DNG851964:DNG851977 DDK851964:DDK851977 CTO851964:CTO851977 CJS851964:CJS851977 BZW851964:BZW851977 BQA851964:BQA851977 BGE851964:BGE851977 AWI851964:AWI851977 AMM851964:AMM851977 ACQ851964:ACQ851977 SU851964:SU851977 IY851964:IY851977 C851964:C851977 WVK786428:WVK786441 WLO786428:WLO786441 WBS786428:WBS786441 VRW786428:VRW786441 VIA786428:VIA786441 UYE786428:UYE786441 UOI786428:UOI786441 UEM786428:UEM786441 TUQ786428:TUQ786441 TKU786428:TKU786441 TAY786428:TAY786441 SRC786428:SRC786441 SHG786428:SHG786441 RXK786428:RXK786441 RNO786428:RNO786441 RDS786428:RDS786441 QTW786428:QTW786441 QKA786428:QKA786441 QAE786428:QAE786441 PQI786428:PQI786441 PGM786428:PGM786441 OWQ786428:OWQ786441 OMU786428:OMU786441 OCY786428:OCY786441 NTC786428:NTC786441 NJG786428:NJG786441 MZK786428:MZK786441 MPO786428:MPO786441 MFS786428:MFS786441 LVW786428:LVW786441 LMA786428:LMA786441 LCE786428:LCE786441 KSI786428:KSI786441 KIM786428:KIM786441 JYQ786428:JYQ786441 JOU786428:JOU786441 JEY786428:JEY786441 IVC786428:IVC786441 ILG786428:ILG786441 IBK786428:IBK786441 HRO786428:HRO786441 HHS786428:HHS786441 GXW786428:GXW786441 GOA786428:GOA786441 GEE786428:GEE786441 FUI786428:FUI786441 FKM786428:FKM786441 FAQ786428:FAQ786441 EQU786428:EQU786441 EGY786428:EGY786441 DXC786428:DXC786441 DNG786428:DNG786441 DDK786428:DDK786441 CTO786428:CTO786441 CJS786428:CJS786441 BZW786428:BZW786441 BQA786428:BQA786441 BGE786428:BGE786441 AWI786428:AWI786441 AMM786428:AMM786441 ACQ786428:ACQ786441 SU786428:SU786441 IY786428:IY786441 C786428:C786441 WVK720892:WVK720905 WLO720892:WLO720905 WBS720892:WBS720905 VRW720892:VRW720905 VIA720892:VIA720905 UYE720892:UYE720905 UOI720892:UOI720905 UEM720892:UEM720905 TUQ720892:TUQ720905 TKU720892:TKU720905 TAY720892:TAY720905 SRC720892:SRC720905 SHG720892:SHG720905 RXK720892:RXK720905 RNO720892:RNO720905 RDS720892:RDS720905 QTW720892:QTW720905 QKA720892:QKA720905 QAE720892:QAE720905 PQI720892:PQI720905 PGM720892:PGM720905 OWQ720892:OWQ720905 OMU720892:OMU720905 OCY720892:OCY720905 NTC720892:NTC720905 NJG720892:NJG720905 MZK720892:MZK720905 MPO720892:MPO720905 MFS720892:MFS720905 LVW720892:LVW720905 LMA720892:LMA720905 LCE720892:LCE720905 KSI720892:KSI720905 KIM720892:KIM720905 JYQ720892:JYQ720905 JOU720892:JOU720905 JEY720892:JEY720905 IVC720892:IVC720905 ILG720892:ILG720905 IBK720892:IBK720905 HRO720892:HRO720905 HHS720892:HHS720905 GXW720892:GXW720905 GOA720892:GOA720905 GEE720892:GEE720905 FUI720892:FUI720905 FKM720892:FKM720905 FAQ720892:FAQ720905 EQU720892:EQU720905 EGY720892:EGY720905 DXC720892:DXC720905 DNG720892:DNG720905 DDK720892:DDK720905 CTO720892:CTO720905 CJS720892:CJS720905 BZW720892:BZW720905 BQA720892:BQA720905 BGE720892:BGE720905 AWI720892:AWI720905 AMM720892:AMM720905 ACQ720892:ACQ720905 SU720892:SU720905 IY720892:IY720905 C720892:C720905 WVK655356:WVK655369 WLO655356:WLO655369 WBS655356:WBS655369 VRW655356:VRW655369 VIA655356:VIA655369 UYE655356:UYE655369 UOI655356:UOI655369 UEM655356:UEM655369 TUQ655356:TUQ655369 TKU655356:TKU655369 TAY655356:TAY655369 SRC655356:SRC655369 SHG655356:SHG655369 RXK655356:RXK655369 RNO655356:RNO655369 RDS655356:RDS655369 QTW655356:QTW655369 QKA655356:QKA655369 QAE655356:QAE655369 PQI655356:PQI655369 PGM655356:PGM655369 OWQ655356:OWQ655369 OMU655356:OMU655369 OCY655356:OCY655369 NTC655356:NTC655369 NJG655356:NJG655369 MZK655356:MZK655369 MPO655356:MPO655369 MFS655356:MFS655369 LVW655356:LVW655369 LMA655356:LMA655369 LCE655356:LCE655369 KSI655356:KSI655369 KIM655356:KIM655369 JYQ655356:JYQ655369 JOU655356:JOU655369 JEY655356:JEY655369 IVC655356:IVC655369 ILG655356:ILG655369 IBK655356:IBK655369 HRO655356:HRO655369 HHS655356:HHS655369 GXW655356:GXW655369 GOA655356:GOA655369 GEE655356:GEE655369 FUI655356:FUI655369 FKM655356:FKM655369 FAQ655356:FAQ655369 EQU655356:EQU655369 EGY655356:EGY655369 DXC655356:DXC655369 DNG655356:DNG655369 DDK655356:DDK655369 CTO655356:CTO655369 CJS655356:CJS655369 BZW655356:BZW655369 BQA655356:BQA655369 BGE655356:BGE655369 AWI655356:AWI655369 AMM655356:AMM655369 ACQ655356:ACQ655369 SU655356:SU655369 IY655356:IY655369 C655356:C655369 WVK589820:WVK589833 WLO589820:WLO589833 WBS589820:WBS589833 VRW589820:VRW589833 VIA589820:VIA589833 UYE589820:UYE589833 UOI589820:UOI589833 UEM589820:UEM589833 TUQ589820:TUQ589833 TKU589820:TKU589833 TAY589820:TAY589833 SRC589820:SRC589833 SHG589820:SHG589833 RXK589820:RXK589833 RNO589820:RNO589833 RDS589820:RDS589833 QTW589820:QTW589833 QKA589820:QKA589833 QAE589820:QAE589833 PQI589820:PQI589833 PGM589820:PGM589833 OWQ589820:OWQ589833 OMU589820:OMU589833 OCY589820:OCY589833 NTC589820:NTC589833 NJG589820:NJG589833 MZK589820:MZK589833 MPO589820:MPO589833 MFS589820:MFS589833 LVW589820:LVW589833 LMA589820:LMA589833 LCE589820:LCE589833 KSI589820:KSI589833 KIM589820:KIM589833 JYQ589820:JYQ589833 JOU589820:JOU589833 JEY589820:JEY589833 IVC589820:IVC589833 ILG589820:ILG589833 IBK589820:IBK589833 HRO589820:HRO589833 HHS589820:HHS589833 GXW589820:GXW589833 GOA589820:GOA589833 GEE589820:GEE589833 FUI589820:FUI589833 FKM589820:FKM589833 FAQ589820:FAQ589833 EQU589820:EQU589833 EGY589820:EGY589833 DXC589820:DXC589833 DNG589820:DNG589833 DDK589820:DDK589833 CTO589820:CTO589833 CJS589820:CJS589833 BZW589820:BZW589833 BQA589820:BQA589833 BGE589820:BGE589833 AWI589820:AWI589833 AMM589820:AMM589833 ACQ589820:ACQ589833 SU589820:SU589833 IY589820:IY589833 C589820:C589833 WVK524284:WVK524297 WLO524284:WLO524297 WBS524284:WBS524297 VRW524284:VRW524297 VIA524284:VIA524297 UYE524284:UYE524297 UOI524284:UOI524297 UEM524284:UEM524297 TUQ524284:TUQ524297 TKU524284:TKU524297 TAY524284:TAY524297 SRC524284:SRC524297 SHG524284:SHG524297 RXK524284:RXK524297 RNO524284:RNO524297 RDS524284:RDS524297 QTW524284:QTW524297 QKA524284:QKA524297 QAE524284:QAE524297 PQI524284:PQI524297 PGM524284:PGM524297 OWQ524284:OWQ524297 OMU524284:OMU524297 OCY524284:OCY524297 NTC524284:NTC524297 NJG524284:NJG524297 MZK524284:MZK524297 MPO524284:MPO524297 MFS524284:MFS524297 LVW524284:LVW524297 LMA524284:LMA524297 LCE524284:LCE524297 KSI524284:KSI524297 KIM524284:KIM524297 JYQ524284:JYQ524297 JOU524284:JOU524297 JEY524284:JEY524297 IVC524284:IVC524297 ILG524284:ILG524297 IBK524284:IBK524297 HRO524284:HRO524297 HHS524284:HHS524297 GXW524284:GXW524297 GOA524284:GOA524297 GEE524284:GEE524297 FUI524284:FUI524297 FKM524284:FKM524297 FAQ524284:FAQ524297 EQU524284:EQU524297 EGY524284:EGY524297 DXC524284:DXC524297 DNG524284:DNG524297 DDK524284:DDK524297 CTO524284:CTO524297 CJS524284:CJS524297 BZW524284:BZW524297 BQA524284:BQA524297 BGE524284:BGE524297 AWI524284:AWI524297 AMM524284:AMM524297 ACQ524284:ACQ524297 SU524284:SU524297 IY524284:IY524297 C524284:C524297 WVK458748:WVK458761 WLO458748:WLO458761 WBS458748:WBS458761 VRW458748:VRW458761 VIA458748:VIA458761 UYE458748:UYE458761 UOI458748:UOI458761 UEM458748:UEM458761 TUQ458748:TUQ458761 TKU458748:TKU458761 TAY458748:TAY458761 SRC458748:SRC458761 SHG458748:SHG458761 RXK458748:RXK458761 RNO458748:RNO458761 RDS458748:RDS458761 QTW458748:QTW458761 QKA458748:QKA458761 QAE458748:QAE458761 PQI458748:PQI458761 PGM458748:PGM458761 OWQ458748:OWQ458761 OMU458748:OMU458761 OCY458748:OCY458761 NTC458748:NTC458761 NJG458748:NJG458761 MZK458748:MZK458761 MPO458748:MPO458761 MFS458748:MFS458761 LVW458748:LVW458761 LMA458748:LMA458761 LCE458748:LCE458761 KSI458748:KSI458761 KIM458748:KIM458761 JYQ458748:JYQ458761 JOU458748:JOU458761 JEY458748:JEY458761 IVC458748:IVC458761 ILG458748:ILG458761 IBK458748:IBK458761 HRO458748:HRO458761 HHS458748:HHS458761 GXW458748:GXW458761 GOA458748:GOA458761 GEE458748:GEE458761 FUI458748:FUI458761 FKM458748:FKM458761 FAQ458748:FAQ458761 EQU458748:EQU458761 EGY458748:EGY458761 DXC458748:DXC458761 DNG458748:DNG458761 DDK458748:DDK458761 CTO458748:CTO458761 CJS458748:CJS458761 BZW458748:BZW458761 BQA458748:BQA458761 BGE458748:BGE458761 AWI458748:AWI458761 AMM458748:AMM458761 ACQ458748:ACQ458761 SU458748:SU458761 IY458748:IY458761 C458748:C458761 WVK393212:WVK393225 WLO393212:WLO393225 WBS393212:WBS393225 VRW393212:VRW393225 VIA393212:VIA393225 UYE393212:UYE393225 UOI393212:UOI393225 UEM393212:UEM393225 TUQ393212:TUQ393225 TKU393212:TKU393225 TAY393212:TAY393225 SRC393212:SRC393225 SHG393212:SHG393225 RXK393212:RXK393225 RNO393212:RNO393225 RDS393212:RDS393225 QTW393212:QTW393225 QKA393212:QKA393225 QAE393212:QAE393225 PQI393212:PQI393225 PGM393212:PGM393225 OWQ393212:OWQ393225 OMU393212:OMU393225 OCY393212:OCY393225 NTC393212:NTC393225 NJG393212:NJG393225 MZK393212:MZK393225 MPO393212:MPO393225 MFS393212:MFS393225 LVW393212:LVW393225 LMA393212:LMA393225 LCE393212:LCE393225 KSI393212:KSI393225 KIM393212:KIM393225 JYQ393212:JYQ393225 JOU393212:JOU393225 JEY393212:JEY393225 IVC393212:IVC393225 ILG393212:ILG393225 IBK393212:IBK393225 HRO393212:HRO393225 HHS393212:HHS393225 GXW393212:GXW393225 GOA393212:GOA393225 GEE393212:GEE393225 FUI393212:FUI393225 FKM393212:FKM393225 FAQ393212:FAQ393225 EQU393212:EQU393225 EGY393212:EGY393225 DXC393212:DXC393225 DNG393212:DNG393225 DDK393212:DDK393225 CTO393212:CTO393225 CJS393212:CJS393225 BZW393212:BZW393225 BQA393212:BQA393225 BGE393212:BGE393225 AWI393212:AWI393225 AMM393212:AMM393225 ACQ393212:ACQ393225 SU393212:SU393225 IY393212:IY393225 C393212:C393225 WVK327676:WVK327689 WLO327676:WLO327689 WBS327676:WBS327689 VRW327676:VRW327689 VIA327676:VIA327689 UYE327676:UYE327689 UOI327676:UOI327689 UEM327676:UEM327689 TUQ327676:TUQ327689 TKU327676:TKU327689 TAY327676:TAY327689 SRC327676:SRC327689 SHG327676:SHG327689 RXK327676:RXK327689 RNO327676:RNO327689 RDS327676:RDS327689 QTW327676:QTW327689 QKA327676:QKA327689 QAE327676:QAE327689 PQI327676:PQI327689 PGM327676:PGM327689 OWQ327676:OWQ327689 OMU327676:OMU327689 OCY327676:OCY327689 NTC327676:NTC327689 NJG327676:NJG327689 MZK327676:MZK327689 MPO327676:MPO327689 MFS327676:MFS327689 LVW327676:LVW327689 LMA327676:LMA327689 LCE327676:LCE327689 KSI327676:KSI327689 KIM327676:KIM327689 JYQ327676:JYQ327689 JOU327676:JOU327689 JEY327676:JEY327689 IVC327676:IVC327689 ILG327676:ILG327689 IBK327676:IBK327689 HRO327676:HRO327689 HHS327676:HHS327689 GXW327676:GXW327689 GOA327676:GOA327689 GEE327676:GEE327689 FUI327676:FUI327689 FKM327676:FKM327689 FAQ327676:FAQ327689 EQU327676:EQU327689 EGY327676:EGY327689 DXC327676:DXC327689 DNG327676:DNG327689 DDK327676:DDK327689 CTO327676:CTO327689 CJS327676:CJS327689 BZW327676:BZW327689 BQA327676:BQA327689 BGE327676:BGE327689 AWI327676:AWI327689 AMM327676:AMM327689 ACQ327676:ACQ327689 SU327676:SU327689 IY327676:IY327689 C327676:C327689 WVK262140:WVK262153 WLO262140:WLO262153 WBS262140:WBS262153 VRW262140:VRW262153 VIA262140:VIA262153 UYE262140:UYE262153 UOI262140:UOI262153 UEM262140:UEM262153 TUQ262140:TUQ262153 TKU262140:TKU262153 TAY262140:TAY262153 SRC262140:SRC262153 SHG262140:SHG262153 RXK262140:RXK262153 RNO262140:RNO262153 RDS262140:RDS262153 QTW262140:QTW262153 QKA262140:QKA262153 QAE262140:QAE262153 PQI262140:PQI262153 PGM262140:PGM262153 OWQ262140:OWQ262153 OMU262140:OMU262153 OCY262140:OCY262153 NTC262140:NTC262153 NJG262140:NJG262153 MZK262140:MZK262153 MPO262140:MPO262153 MFS262140:MFS262153 LVW262140:LVW262153 LMA262140:LMA262153 LCE262140:LCE262153 KSI262140:KSI262153 KIM262140:KIM262153 JYQ262140:JYQ262153 JOU262140:JOU262153 JEY262140:JEY262153 IVC262140:IVC262153 ILG262140:ILG262153 IBK262140:IBK262153 HRO262140:HRO262153 HHS262140:HHS262153 GXW262140:GXW262153 GOA262140:GOA262153 GEE262140:GEE262153 FUI262140:FUI262153 FKM262140:FKM262153 FAQ262140:FAQ262153 EQU262140:EQU262153 EGY262140:EGY262153 DXC262140:DXC262153 DNG262140:DNG262153 DDK262140:DDK262153 CTO262140:CTO262153 CJS262140:CJS262153 BZW262140:BZW262153 BQA262140:BQA262153 BGE262140:BGE262153 AWI262140:AWI262153 AMM262140:AMM262153 ACQ262140:ACQ262153 SU262140:SU262153 IY262140:IY262153 C262140:C262153 WVK196604:WVK196617 WLO196604:WLO196617 WBS196604:WBS196617 VRW196604:VRW196617 VIA196604:VIA196617 UYE196604:UYE196617 UOI196604:UOI196617 UEM196604:UEM196617 TUQ196604:TUQ196617 TKU196604:TKU196617 TAY196604:TAY196617 SRC196604:SRC196617 SHG196604:SHG196617 RXK196604:RXK196617 RNO196604:RNO196617 RDS196604:RDS196617 QTW196604:QTW196617 QKA196604:QKA196617 QAE196604:QAE196617 PQI196604:PQI196617 PGM196604:PGM196617 OWQ196604:OWQ196617 OMU196604:OMU196617 OCY196604:OCY196617 NTC196604:NTC196617 NJG196604:NJG196617 MZK196604:MZK196617 MPO196604:MPO196617 MFS196604:MFS196617 LVW196604:LVW196617 LMA196604:LMA196617 LCE196604:LCE196617 KSI196604:KSI196617 KIM196604:KIM196617 JYQ196604:JYQ196617 JOU196604:JOU196617 JEY196604:JEY196617 IVC196604:IVC196617 ILG196604:ILG196617 IBK196604:IBK196617 HRO196604:HRO196617 HHS196604:HHS196617 GXW196604:GXW196617 GOA196604:GOA196617 GEE196604:GEE196617 FUI196604:FUI196617 FKM196604:FKM196617 FAQ196604:FAQ196617 EQU196604:EQU196617 EGY196604:EGY196617 DXC196604:DXC196617 DNG196604:DNG196617 DDK196604:DDK196617 CTO196604:CTO196617 CJS196604:CJS196617 BZW196604:BZW196617 BQA196604:BQA196617 BGE196604:BGE196617 AWI196604:AWI196617 AMM196604:AMM196617 ACQ196604:ACQ196617 SU196604:SU196617 IY196604:IY196617 C196604:C196617 WVK131068:WVK131081 WLO131068:WLO131081 WBS131068:WBS131081 VRW131068:VRW131081 VIA131068:VIA131081 UYE131068:UYE131081 UOI131068:UOI131081 UEM131068:UEM131081 TUQ131068:TUQ131081 TKU131068:TKU131081 TAY131068:TAY131081 SRC131068:SRC131081 SHG131068:SHG131081 RXK131068:RXK131081 RNO131068:RNO131081 RDS131068:RDS131081 QTW131068:QTW131081 QKA131068:QKA131081 QAE131068:QAE131081 PQI131068:PQI131081 PGM131068:PGM131081 OWQ131068:OWQ131081 OMU131068:OMU131081 OCY131068:OCY131081 NTC131068:NTC131081 NJG131068:NJG131081 MZK131068:MZK131081 MPO131068:MPO131081 MFS131068:MFS131081 LVW131068:LVW131081 LMA131068:LMA131081 LCE131068:LCE131081 KSI131068:KSI131081 KIM131068:KIM131081 JYQ131068:JYQ131081 JOU131068:JOU131081 JEY131068:JEY131081 IVC131068:IVC131081 ILG131068:ILG131081 IBK131068:IBK131081 HRO131068:HRO131081 HHS131068:HHS131081 GXW131068:GXW131081 GOA131068:GOA131081 GEE131068:GEE131081 FUI131068:FUI131081 FKM131068:FKM131081 FAQ131068:FAQ131081 EQU131068:EQU131081 EGY131068:EGY131081 DXC131068:DXC131081 DNG131068:DNG131081 DDK131068:DDK131081 CTO131068:CTO131081 CJS131068:CJS131081 BZW131068:BZW131081 BQA131068:BQA131081 BGE131068:BGE131081 AWI131068:AWI131081 AMM131068:AMM131081 ACQ131068:ACQ131081 SU131068:SU131081 IY131068:IY131081 C131068:C131081 WVK65532:WVK65545 WLO65532:WLO65545 WBS65532:WBS65545 VRW65532:VRW65545 VIA65532:VIA65545 UYE65532:UYE65545 UOI65532:UOI65545 UEM65532:UEM65545 TUQ65532:TUQ65545 TKU65532:TKU65545 TAY65532:TAY65545 SRC65532:SRC65545 SHG65532:SHG65545 RXK65532:RXK65545 RNO65532:RNO65545 RDS65532:RDS65545 QTW65532:QTW65545 QKA65532:QKA65545 QAE65532:QAE65545 PQI65532:PQI65545 PGM65532:PGM65545 OWQ65532:OWQ65545 OMU65532:OMU65545 OCY65532:OCY65545 NTC65532:NTC65545 NJG65532:NJG65545 MZK65532:MZK65545 MPO65532:MPO65545 MFS65532:MFS65545 LVW65532:LVW65545 LMA65532:LMA65545 LCE65532:LCE65545 KSI65532:KSI65545 KIM65532:KIM65545 JYQ65532:JYQ65545 JOU65532:JOU65545 JEY65532:JEY65545 IVC65532:IVC65545 ILG65532:ILG65545 IBK65532:IBK65545 HRO65532:HRO65545 HHS65532:HHS65545 GXW65532:GXW65545 GOA65532:GOA65545 GEE65532:GEE65545 FUI65532:FUI65545 FKM65532:FKM65545 FAQ65532:FAQ65545 EQU65532:EQU65545 EGY65532:EGY65545 DXC65532:DXC65545 DNG65532:DNG65545 DDK65532:DDK65545 CTO65532:CTO65545 CJS65532:CJS65545 BZW65532:BZW65545 BQA65532:BQA65545 BGE65532:BGE65545 AWI65532:AWI65545 AMM65532:AMM65545 ACQ65532:ACQ65545 SU65532:SU65545 IY65532:IY65545">
      <formula1>$C$42:$C$372</formula1>
    </dataValidation>
  </dataValidations>
  <pageMargins left="0.75" right="0.75" top="1.25" bottom="1" header="0.5" footer="0.25"/>
  <pageSetup scale="74"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tabSelected="1" workbookViewId="0">
      <selection activeCell="D9" sqref="D9"/>
    </sheetView>
  </sheetViews>
  <sheetFormatPr defaultColWidth="16.28515625" defaultRowHeight="12.75"/>
  <cols>
    <col min="1" max="1" width="2.7109375" style="81" customWidth="1"/>
    <col min="2" max="2" width="42.140625" style="81" customWidth="1"/>
    <col min="3" max="3" width="9.28515625" style="81" customWidth="1"/>
    <col min="4" max="4" width="12" style="81" customWidth="1"/>
    <col min="5" max="5" width="7.28515625" style="81" customWidth="1"/>
    <col min="6" max="6" width="14" style="81" customWidth="1"/>
    <col min="7" max="7" width="10.85546875" style="81" customWidth="1"/>
    <col min="8" max="8" width="12.140625" style="81" customWidth="1"/>
    <col min="9" max="9" width="18" style="81" customWidth="1"/>
    <col min="10" max="10" width="8.5703125" style="81" customWidth="1"/>
    <col min="11" max="16384" width="16.28515625" style="81"/>
  </cols>
  <sheetData>
    <row r="1" spans="2:10" ht="15.75">
      <c r="B1" s="370" t="s">
        <v>131</v>
      </c>
      <c r="C1" s="111"/>
      <c r="D1" s="369"/>
      <c r="E1" s="369"/>
      <c r="F1" s="543"/>
      <c r="G1" s="369"/>
      <c r="H1" s="369"/>
      <c r="I1" s="523"/>
      <c r="J1" s="514"/>
    </row>
    <row r="2" spans="2:10" ht="15.75">
      <c r="B2" s="370" t="s">
        <v>849</v>
      </c>
      <c r="C2" s="111"/>
      <c r="D2" s="369"/>
      <c r="E2" s="369"/>
      <c r="F2" s="543"/>
      <c r="G2" s="369"/>
      <c r="H2" s="369"/>
      <c r="I2" s="523"/>
      <c r="J2" s="523"/>
    </row>
    <row r="3" spans="2:10" ht="15.75">
      <c r="B3" s="370" t="s">
        <v>690</v>
      </c>
      <c r="C3" s="111"/>
      <c r="D3" s="369"/>
      <c r="E3" s="369"/>
      <c r="F3" s="543"/>
      <c r="G3" s="369"/>
      <c r="H3" s="369"/>
      <c r="I3" s="523"/>
      <c r="J3" s="523"/>
    </row>
    <row r="4" spans="2:10" ht="15.75">
      <c r="B4" s="370" t="s">
        <v>1065</v>
      </c>
      <c r="C4" s="111"/>
      <c r="D4" s="369"/>
      <c r="E4" s="369"/>
      <c r="F4" s="543"/>
      <c r="G4" s="369"/>
      <c r="H4" s="369"/>
      <c r="I4" s="523"/>
      <c r="J4" s="523"/>
    </row>
    <row r="5" spans="2:10" ht="15.75">
      <c r="B5" s="111"/>
      <c r="C5" s="111"/>
      <c r="D5" s="369"/>
      <c r="E5" s="369"/>
      <c r="F5" s="543"/>
      <c r="G5" s="369"/>
      <c r="H5" s="369"/>
      <c r="I5" s="523"/>
      <c r="J5" s="523"/>
    </row>
    <row r="6" spans="2:10" ht="15.75">
      <c r="B6" s="111"/>
      <c r="C6" s="111"/>
      <c r="D6" s="369"/>
      <c r="E6" s="369"/>
      <c r="F6" s="543" t="s">
        <v>249</v>
      </c>
      <c r="G6" s="369"/>
      <c r="H6" s="369"/>
      <c r="I6" s="523" t="s">
        <v>405</v>
      </c>
      <c r="J6" s="369"/>
    </row>
    <row r="7" spans="2:10" s="614" customFormat="1" ht="15.75">
      <c r="B7" s="609"/>
      <c r="C7" s="609"/>
      <c r="D7" s="610" t="s">
        <v>251</v>
      </c>
      <c r="E7" s="610" t="s">
        <v>252</v>
      </c>
      <c r="F7" s="611" t="s">
        <v>253</v>
      </c>
      <c r="G7" s="610" t="s">
        <v>254</v>
      </c>
      <c r="H7" s="612" t="s">
        <v>255</v>
      </c>
      <c r="I7" s="613" t="s">
        <v>256</v>
      </c>
      <c r="J7" s="610" t="s">
        <v>257</v>
      </c>
    </row>
    <row r="8" spans="2:10" ht="15.75">
      <c r="B8" s="615" t="s">
        <v>359</v>
      </c>
      <c r="C8" s="342"/>
      <c r="D8" s="341"/>
      <c r="E8" s="341"/>
      <c r="F8" s="597"/>
      <c r="G8" s="341"/>
      <c r="H8" s="463"/>
      <c r="I8" s="398"/>
      <c r="J8" s="369"/>
    </row>
    <row r="9" spans="2:10" ht="15.75">
      <c r="B9" s="399" t="s">
        <v>535</v>
      </c>
      <c r="C9" s="342"/>
      <c r="D9" s="341">
        <v>920</v>
      </c>
      <c r="E9" s="409" t="s">
        <v>260</v>
      </c>
      <c r="F9" s="401">
        <v>1013716</v>
      </c>
      <c r="G9" s="341" t="s">
        <v>261</v>
      </c>
      <c r="H9" s="563" t="s">
        <v>262</v>
      </c>
      <c r="I9" s="572">
        <f>F9</f>
        <v>1013716</v>
      </c>
      <c r="J9" s="369" t="s">
        <v>860</v>
      </c>
    </row>
    <row r="10" spans="2:10" ht="16.5" thickBot="1">
      <c r="B10" s="399" t="s">
        <v>691</v>
      </c>
      <c r="C10" s="342"/>
      <c r="D10" s="409">
        <v>920</v>
      </c>
      <c r="E10" s="409" t="s">
        <v>260</v>
      </c>
      <c r="F10" s="401">
        <v>-1013713</v>
      </c>
      <c r="G10" s="341" t="s">
        <v>261</v>
      </c>
      <c r="H10" s="563" t="s">
        <v>262</v>
      </c>
      <c r="I10" s="1272">
        <f>F10</f>
        <v>-1013713</v>
      </c>
      <c r="J10" s="369" t="s">
        <v>861</v>
      </c>
    </row>
    <row r="11" spans="2:10" ht="15.75">
      <c r="B11" s="111"/>
      <c r="C11" s="342"/>
      <c r="D11" s="341"/>
      <c r="E11" s="341"/>
      <c r="F11" s="401"/>
      <c r="G11" s="341"/>
      <c r="H11" s="563"/>
      <c r="I11" s="572">
        <f>SUM(I9:I10)</f>
        <v>3</v>
      </c>
      <c r="J11" s="369"/>
    </row>
    <row r="12" spans="2:10" ht="15.75">
      <c r="B12" s="593" t="s">
        <v>402</v>
      </c>
      <c r="C12" s="342"/>
      <c r="D12" s="341"/>
      <c r="E12" s="341"/>
      <c r="F12" s="401"/>
      <c r="G12" s="341"/>
      <c r="H12" s="563"/>
      <c r="I12" s="572"/>
      <c r="J12" s="369"/>
    </row>
    <row r="13" spans="2:10" ht="15.75">
      <c r="B13" s="111" t="s">
        <v>403</v>
      </c>
      <c r="C13" s="111"/>
      <c r="D13" s="369" t="s">
        <v>348</v>
      </c>
      <c r="E13" s="369" t="s">
        <v>660</v>
      </c>
      <c r="F13" s="1274">
        <v>-1013713</v>
      </c>
      <c r="G13" s="369" t="s">
        <v>261</v>
      </c>
      <c r="H13" s="369" t="s">
        <v>262</v>
      </c>
      <c r="I13" s="1274">
        <f>F13</f>
        <v>-1013713</v>
      </c>
      <c r="J13" s="369" t="s">
        <v>861</v>
      </c>
    </row>
    <row r="14" spans="2:10" ht="15.75">
      <c r="B14" s="342" t="s">
        <v>433</v>
      </c>
      <c r="C14" s="342"/>
      <c r="D14" s="341"/>
      <c r="E14" s="369" t="s">
        <v>660</v>
      </c>
      <c r="F14" s="1275">
        <v>354800</v>
      </c>
      <c r="G14" s="396" t="s">
        <v>261</v>
      </c>
      <c r="H14" s="616" t="s">
        <v>262</v>
      </c>
      <c r="I14" s="1277">
        <f>F14</f>
        <v>354800</v>
      </c>
      <c r="J14" s="369" t="s">
        <v>861</v>
      </c>
    </row>
    <row r="15" spans="2:10" ht="15.75">
      <c r="B15" s="342"/>
      <c r="C15" s="342"/>
      <c r="D15" s="341"/>
      <c r="E15" s="369"/>
      <c r="F15" s="1275"/>
      <c r="G15" s="396"/>
      <c r="H15" s="616"/>
      <c r="I15" s="1277"/>
      <c r="J15" s="369"/>
    </row>
    <row r="16" spans="2:10" ht="15.75">
      <c r="B16" s="593" t="s">
        <v>389</v>
      </c>
      <c r="C16" s="342"/>
      <c r="D16" s="341"/>
      <c r="E16" s="369"/>
      <c r="F16" s="1275"/>
      <c r="G16" s="396"/>
      <c r="H16" s="616"/>
      <c r="I16" s="1277"/>
      <c r="J16" s="369"/>
    </row>
    <row r="17" spans="2:11" ht="15.75">
      <c r="B17" s="342" t="s">
        <v>1030</v>
      </c>
      <c r="C17" s="342"/>
      <c r="D17" s="341">
        <v>283</v>
      </c>
      <c r="E17" s="369" t="s">
        <v>660</v>
      </c>
      <c r="F17" s="1276">
        <v>-1087280</v>
      </c>
      <c r="G17" s="341" t="s">
        <v>261</v>
      </c>
      <c r="H17" s="397" t="s">
        <v>262</v>
      </c>
      <c r="I17" s="729">
        <f>F17</f>
        <v>-1087280</v>
      </c>
      <c r="J17" s="369" t="s">
        <v>862</v>
      </c>
    </row>
    <row r="18" spans="2:11" ht="15.75">
      <c r="B18" s="342" t="s">
        <v>1030</v>
      </c>
      <c r="C18" s="342"/>
      <c r="D18" s="341">
        <v>283</v>
      </c>
      <c r="E18" s="1485" t="s">
        <v>660</v>
      </c>
      <c r="F18" s="401">
        <v>838631</v>
      </c>
      <c r="G18" s="396" t="s">
        <v>261</v>
      </c>
      <c r="H18" s="616" t="s">
        <v>262</v>
      </c>
      <c r="I18" s="572">
        <f>F18</f>
        <v>838631</v>
      </c>
      <c r="J18" s="369"/>
    </row>
    <row r="19" spans="2:11" ht="15.75">
      <c r="B19" s="404" t="s">
        <v>389</v>
      </c>
      <c r="C19" s="342"/>
      <c r="D19" s="341"/>
      <c r="E19" s="1273"/>
      <c r="F19" s="401"/>
      <c r="G19" s="396"/>
      <c r="H19" s="616"/>
      <c r="I19" s="572"/>
      <c r="J19" s="369"/>
    </row>
    <row r="20" spans="2:11" ht="15.75">
      <c r="B20" s="404" t="s">
        <v>996</v>
      </c>
      <c r="C20" s="342"/>
      <c r="D20" s="341">
        <v>254</v>
      </c>
      <c r="E20" s="409" t="s">
        <v>660</v>
      </c>
      <c r="F20" s="401">
        <v>-2396090</v>
      </c>
      <c r="G20" s="369" t="s">
        <v>261</v>
      </c>
      <c r="H20" s="396" t="s">
        <v>262</v>
      </c>
      <c r="I20" s="572">
        <f>F20</f>
        <v>-2396090</v>
      </c>
      <c r="J20" s="369"/>
      <c r="K20" s="111"/>
    </row>
    <row r="21" spans="2:11" ht="15.75">
      <c r="B21" s="342"/>
      <c r="C21" s="342"/>
      <c r="D21" s="341"/>
      <c r="E21" s="341"/>
      <c r="F21" s="401"/>
      <c r="G21" s="341"/>
      <c r="H21" s="480"/>
      <c r="I21" s="572"/>
      <c r="J21" s="369"/>
    </row>
    <row r="22" spans="2:11" ht="15.75">
      <c r="B22" s="111" t="s">
        <v>850</v>
      </c>
      <c r="C22" s="342"/>
      <c r="D22" s="341"/>
      <c r="E22" s="341"/>
      <c r="F22" s="401"/>
      <c r="G22" s="341"/>
      <c r="H22" s="480"/>
      <c r="I22" s="572"/>
      <c r="J22" s="341"/>
    </row>
    <row r="23" spans="2:11" ht="15.75">
      <c r="B23" s="593"/>
      <c r="C23" s="342"/>
      <c r="D23" s="341"/>
      <c r="E23" s="341"/>
      <c r="F23" s="618"/>
      <c r="G23" s="341"/>
      <c r="H23" s="341"/>
      <c r="I23" s="596"/>
      <c r="J23" s="341"/>
    </row>
    <row r="24" spans="2:11" ht="15.75">
      <c r="B24" s="375"/>
      <c r="C24" s="376"/>
      <c r="D24" s="377"/>
      <c r="E24" s="377"/>
      <c r="F24" s="619"/>
      <c r="G24" s="377"/>
      <c r="H24" s="377"/>
      <c r="I24" s="620"/>
      <c r="J24" s="341"/>
    </row>
    <row r="25" spans="2:11" ht="15.75">
      <c r="B25" s="621"/>
      <c r="C25" s="342"/>
      <c r="D25" s="341"/>
      <c r="E25" s="341"/>
      <c r="F25" s="597"/>
      <c r="G25" s="341"/>
      <c r="H25" s="341"/>
      <c r="I25" s="622"/>
      <c r="J25" s="341"/>
    </row>
    <row r="26" spans="2:11" ht="15.75">
      <c r="B26" s="621"/>
      <c r="C26" s="342"/>
      <c r="D26" s="341"/>
      <c r="E26" s="341"/>
      <c r="F26" s="597"/>
      <c r="G26" s="341"/>
      <c r="H26" s="341"/>
      <c r="I26" s="622"/>
      <c r="J26" s="341"/>
    </row>
    <row r="27" spans="2:11" ht="15.75">
      <c r="B27" s="621"/>
      <c r="C27" s="342"/>
      <c r="D27" s="341"/>
      <c r="E27" s="341"/>
      <c r="F27" s="597"/>
      <c r="G27" s="341"/>
      <c r="H27" s="341"/>
      <c r="I27" s="622"/>
      <c r="J27" s="341"/>
    </row>
    <row r="28" spans="2:11" ht="15.75">
      <c r="B28" s="621"/>
      <c r="C28" s="342"/>
      <c r="D28" s="341"/>
      <c r="E28" s="341"/>
      <c r="F28" s="597"/>
      <c r="G28" s="341"/>
      <c r="H28" s="341"/>
      <c r="I28" s="622"/>
      <c r="J28" s="596"/>
    </row>
    <row r="29" spans="2:11" ht="15.75">
      <c r="B29" s="623"/>
      <c r="C29" s="382"/>
      <c r="D29" s="383"/>
      <c r="E29" s="383"/>
      <c r="F29" s="624"/>
      <c r="G29" s="383"/>
      <c r="H29" s="383"/>
      <c r="I29" s="625"/>
      <c r="J29" s="596"/>
    </row>
    <row r="30" spans="2:11" ht="15.75">
      <c r="B30" s="626"/>
      <c r="C30" s="342"/>
      <c r="D30" s="341"/>
      <c r="E30" s="341"/>
      <c r="F30" s="597"/>
      <c r="G30" s="341"/>
      <c r="H30" s="341"/>
      <c r="I30" s="596"/>
      <c r="J30" s="596"/>
    </row>
    <row r="31" spans="2:11">
      <c r="B31" s="337" t="s">
        <v>1036</v>
      </c>
      <c r="C31" s="115"/>
      <c r="D31" s="116"/>
      <c r="E31" s="116"/>
      <c r="F31" s="119"/>
      <c r="G31" s="116"/>
      <c r="H31" s="116"/>
      <c r="I31" s="142"/>
      <c r="J31" s="142"/>
    </row>
    <row r="32" spans="2:11">
      <c r="B32" s="115"/>
      <c r="C32" s="115"/>
      <c r="D32" s="116"/>
      <c r="E32" s="116"/>
      <c r="F32" s="119"/>
      <c r="G32" s="116"/>
      <c r="H32" s="116"/>
      <c r="I32" s="142"/>
      <c r="J32" s="142"/>
    </row>
    <row r="33" spans="2:10">
      <c r="B33" s="2186" t="s">
        <v>1043</v>
      </c>
      <c r="C33" s="2187"/>
      <c r="D33" s="2187"/>
      <c r="E33" s="2187"/>
      <c r="F33" s="2187"/>
      <c r="G33" s="2187"/>
      <c r="H33" s="2187"/>
      <c r="I33" s="2188"/>
      <c r="J33" s="143"/>
    </row>
    <row r="34" spans="2:10">
      <c r="B34" s="2193"/>
      <c r="C34" s="2194"/>
      <c r="D34" s="2194"/>
      <c r="E34" s="2194"/>
      <c r="F34" s="2194"/>
      <c r="G34" s="2194"/>
      <c r="H34" s="2194"/>
      <c r="I34" s="2195"/>
      <c r="J34" s="143"/>
    </row>
    <row r="35" spans="2:10">
      <c r="B35" s="2189"/>
      <c r="C35" s="2190"/>
      <c r="D35" s="2190"/>
      <c r="E35" s="2190"/>
      <c r="F35" s="2190"/>
      <c r="G35" s="2190"/>
      <c r="H35" s="2190"/>
      <c r="I35" s="2191"/>
      <c r="J35" s="226"/>
    </row>
    <row r="36" spans="2:10">
      <c r="F36" s="227"/>
      <c r="I36" s="226"/>
      <c r="J36" s="226"/>
    </row>
    <row r="37" spans="2:10" ht="17.25">
      <c r="F37" s="227"/>
      <c r="I37" s="226"/>
      <c r="J37" s="2107"/>
    </row>
    <row r="38" spans="2:10">
      <c r="F38" s="227"/>
      <c r="I38" s="226"/>
      <c r="J38" s="226"/>
    </row>
    <row r="39" spans="2:10">
      <c r="F39" s="227"/>
      <c r="I39" s="226"/>
      <c r="J39" s="226"/>
    </row>
    <row r="40" spans="2:10">
      <c r="F40" s="227"/>
      <c r="I40" s="226"/>
      <c r="J40" s="226"/>
    </row>
    <row r="41" spans="2:10">
      <c r="F41" s="227"/>
      <c r="I41" s="226"/>
      <c r="J41" s="226"/>
    </row>
    <row r="42" spans="2:10">
      <c r="F42" s="227"/>
      <c r="I42" s="226"/>
      <c r="J42" s="226"/>
    </row>
    <row r="43" spans="2:10">
      <c r="F43" s="227"/>
      <c r="I43" s="226"/>
      <c r="J43" s="226"/>
    </row>
  </sheetData>
  <dataConsolidate/>
  <mergeCells count="1">
    <mergeCell ref="B33:I35"/>
  </mergeCells>
  <conditionalFormatting sqref="B8">
    <cfRule type="cellIs" dxfId="66" priority="2" stopIfTrue="1" operator="equal">
      <formula>"Adjustment to Income/Expense/Rate Base:"</formula>
    </cfRule>
  </conditionalFormatting>
  <conditionalFormatting sqref="J1">
    <cfRule type="cellIs" dxfId="65" priority="1" stopIfTrue="1" operator="equal">
      <formula>"x.x"</formula>
    </cfRule>
  </conditionalFormatting>
  <dataValidations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44:WVM983062 WLQ983044:WLQ983062 WBU983044:WBU983062 VRY983044:VRY983062 VIC983044:VIC983062 UYG983044:UYG983062 UOK983044:UOK983062 UEO983044:UEO983062 TUS983044:TUS983062 TKW983044:TKW983062 TBA983044:TBA983062 SRE983044:SRE983062 SHI983044:SHI983062 RXM983044:RXM983062 RNQ983044:RNQ983062 RDU983044:RDU983062 QTY983044:QTY983062 QKC983044:QKC983062 QAG983044:QAG983062 PQK983044:PQK983062 PGO983044:PGO983062 OWS983044:OWS983062 OMW983044:OMW983062 ODA983044:ODA983062 NTE983044:NTE983062 NJI983044:NJI983062 MZM983044:MZM983062 MPQ983044:MPQ983062 MFU983044:MFU983062 LVY983044:LVY983062 LMC983044:LMC983062 LCG983044:LCG983062 KSK983044:KSK983062 KIO983044:KIO983062 JYS983044:JYS983062 JOW983044:JOW983062 JFA983044:JFA983062 IVE983044:IVE983062 ILI983044:ILI983062 IBM983044:IBM983062 HRQ983044:HRQ983062 HHU983044:HHU983062 GXY983044:GXY983062 GOC983044:GOC983062 GEG983044:GEG983062 FUK983044:FUK983062 FKO983044:FKO983062 FAS983044:FAS983062 EQW983044:EQW983062 EHA983044:EHA983062 DXE983044:DXE983062 DNI983044:DNI983062 DDM983044:DDM983062 CTQ983044:CTQ983062 CJU983044:CJU983062 BZY983044:BZY983062 BQC983044:BQC983062 BGG983044:BGG983062 AWK983044:AWK983062 AMO983044:AMO983062 ACS983044:ACS983062 SW983044:SW983062 JA983044:JA983062 E983044:E983062 WVM917508:WVM917526 WLQ917508:WLQ917526 WBU917508:WBU917526 VRY917508:VRY917526 VIC917508:VIC917526 UYG917508:UYG917526 UOK917508:UOK917526 UEO917508:UEO917526 TUS917508:TUS917526 TKW917508:TKW917526 TBA917508:TBA917526 SRE917508:SRE917526 SHI917508:SHI917526 RXM917508:RXM917526 RNQ917508:RNQ917526 RDU917508:RDU917526 QTY917508:QTY917526 QKC917508:QKC917526 QAG917508:QAG917526 PQK917508:PQK917526 PGO917508:PGO917526 OWS917508:OWS917526 OMW917508:OMW917526 ODA917508:ODA917526 NTE917508:NTE917526 NJI917508:NJI917526 MZM917508:MZM917526 MPQ917508:MPQ917526 MFU917508:MFU917526 LVY917508:LVY917526 LMC917508:LMC917526 LCG917508:LCG917526 KSK917508:KSK917526 KIO917508:KIO917526 JYS917508:JYS917526 JOW917508:JOW917526 JFA917508:JFA917526 IVE917508:IVE917526 ILI917508:ILI917526 IBM917508:IBM917526 HRQ917508:HRQ917526 HHU917508:HHU917526 GXY917508:GXY917526 GOC917508:GOC917526 GEG917508:GEG917526 FUK917508:FUK917526 FKO917508:FKO917526 FAS917508:FAS917526 EQW917508:EQW917526 EHA917508:EHA917526 DXE917508:DXE917526 DNI917508:DNI917526 DDM917508:DDM917526 CTQ917508:CTQ917526 CJU917508:CJU917526 BZY917508:BZY917526 BQC917508:BQC917526 BGG917508:BGG917526 AWK917508:AWK917526 AMO917508:AMO917526 ACS917508:ACS917526 SW917508:SW917526 JA917508:JA917526 E917508:E917526 WVM851972:WVM851990 WLQ851972:WLQ851990 WBU851972:WBU851990 VRY851972:VRY851990 VIC851972:VIC851990 UYG851972:UYG851990 UOK851972:UOK851990 UEO851972:UEO851990 TUS851972:TUS851990 TKW851972:TKW851990 TBA851972:TBA851990 SRE851972:SRE851990 SHI851972:SHI851990 RXM851972:RXM851990 RNQ851972:RNQ851990 RDU851972:RDU851990 QTY851972:QTY851990 QKC851972:QKC851990 QAG851972:QAG851990 PQK851972:PQK851990 PGO851972:PGO851990 OWS851972:OWS851990 OMW851972:OMW851990 ODA851972:ODA851990 NTE851972:NTE851990 NJI851972:NJI851990 MZM851972:MZM851990 MPQ851972:MPQ851990 MFU851972:MFU851990 LVY851972:LVY851990 LMC851972:LMC851990 LCG851972:LCG851990 KSK851972:KSK851990 KIO851972:KIO851990 JYS851972:JYS851990 JOW851972:JOW851990 JFA851972:JFA851990 IVE851972:IVE851990 ILI851972:ILI851990 IBM851972:IBM851990 HRQ851972:HRQ851990 HHU851972:HHU851990 GXY851972:GXY851990 GOC851972:GOC851990 GEG851972:GEG851990 FUK851972:FUK851990 FKO851972:FKO851990 FAS851972:FAS851990 EQW851972:EQW851990 EHA851972:EHA851990 DXE851972:DXE851990 DNI851972:DNI851990 DDM851972:DDM851990 CTQ851972:CTQ851990 CJU851972:CJU851990 BZY851972:BZY851990 BQC851972:BQC851990 BGG851972:BGG851990 AWK851972:AWK851990 AMO851972:AMO851990 ACS851972:ACS851990 SW851972:SW851990 JA851972:JA851990 E851972:E851990 WVM786436:WVM786454 WLQ786436:WLQ786454 WBU786436:WBU786454 VRY786436:VRY786454 VIC786436:VIC786454 UYG786436:UYG786454 UOK786436:UOK786454 UEO786436:UEO786454 TUS786436:TUS786454 TKW786436:TKW786454 TBA786436:TBA786454 SRE786436:SRE786454 SHI786436:SHI786454 RXM786436:RXM786454 RNQ786436:RNQ786454 RDU786436:RDU786454 QTY786436:QTY786454 QKC786436:QKC786454 QAG786436:QAG786454 PQK786436:PQK786454 PGO786436:PGO786454 OWS786436:OWS786454 OMW786436:OMW786454 ODA786436:ODA786454 NTE786436:NTE786454 NJI786436:NJI786454 MZM786436:MZM786454 MPQ786436:MPQ786454 MFU786436:MFU786454 LVY786436:LVY786454 LMC786436:LMC786454 LCG786436:LCG786454 KSK786436:KSK786454 KIO786436:KIO786454 JYS786436:JYS786454 JOW786436:JOW786454 JFA786436:JFA786454 IVE786436:IVE786454 ILI786436:ILI786454 IBM786436:IBM786454 HRQ786436:HRQ786454 HHU786436:HHU786454 GXY786436:GXY786454 GOC786436:GOC786454 GEG786436:GEG786454 FUK786436:FUK786454 FKO786436:FKO786454 FAS786436:FAS786454 EQW786436:EQW786454 EHA786436:EHA786454 DXE786436:DXE786454 DNI786436:DNI786454 DDM786436:DDM786454 CTQ786436:CTQ786454 CJU786436:CJU786454 BZY786436:BZY786454 BQC786436:BQC786454 BGG786436:BGG786454 AWK786436:AWK786454 AMO786436:AMO786454 ACS786436:ACS786454 SW786436:SW786454 JA786436:JA786454 E786436:E786454 WVM720900:WVM720918 WLQ720900:WLQ720918 WBU720900:WBU720918 VRY720900:VRY720918 VIC720900:VIC720918 UYG720900:UYG720918 UOK720900:UOK720918 UEO720900:UEO720918 TUS720900:TUS720918 TKW720900:TKW720918 TBA720900:TBA720918 SRE720900:SRE720918 SHI720900:SHI720918 RXM720900:RXM720918 RNQ720900:RNQ720918 RDU720900:RDU720918 QTY720900:QTY720918 QKC720900:QKC720918 QAG720900:QAG720918 PQK720900:PQK720918 PGO720900:PGO720918 OWS720900:OWS720918 OMW720900:OMW720918 ODA720900:ODA720918 NTE720900:NTE720918 NJI720900:NJI720918 MZM720900:MZM720918 MPQ720900:MPQ720918 MFU720900:MFU720918 LVY720900:LVY720918 LMC720900:LMC720918 LCG720900:LCG720918 KSK720900:KSK720918 KIO720900:KIO720918 JYS720900:JYS720918 JOW720900:JOW720918 JFA720900:JFA720918 IVE720900:IVE720918 ILI720900:ILI720918 IBM720900:IBM720918 HRQ720900:HRQ720918 HHU720900:HHU720918 GXY720900:GXY720918 GOC720900:GOC720918 GEG720900:GEG720918 FUK720900:FUK720918 FKO720900:FKO720918 FAS720900:FAS720918 EQW720900:EQW720918 EHA720900:EHA720918 DXE720900:DXE720918 DNI720900:DNI720918 DDM720900:DDM720918 CTQ720900:CTQ720918 CJU720900:CJU720918 BZY720900:BZY720918 BQC720900:BQC720918 BGG720900:BGG720918 AWK720900:AWK720918 AMO720900:AMO720918 ACS720900:ACS720918 SW720900:SW720918 JA720900:JA720918 E720900:E720918 WVM655364:WVM655382 WLQ655364:WLQ655382 WBU655364:WBU655382 VRY655364:VRY655382 VIC655364:VIC655382 UYG655364:UYG655382 UOK655364:UOK655382 UEO655364:UEO655382 TUS655364:TUS655382 TKW655364:TKW655382 TBA655364:TBA655382 SRE655364:SRE655382 SHI655364:SHI655382 RXM655364:RXM655382 RNQ655364:RNQ655382 RDU655364:RDU655382 QTY655364:QTY655382 QKC655364:QKC655382 QAG655364:QAG655382 PQK655364:PQK655382 PGO655364:PGO655382 OWS655364:OWS655382 OMW655364:OMW655382 ODA655364:ODA655382 NTE655364:NTE655382 NJI655364:NJI655382 MZM655364:MZM655382 MPQ655364:MPQ655382 MFU655364:MFU655382 LVY655364:LVY655382 LMC655364:LMC655382 LCG655364:LCG655382 KSK655364:KSK655382 KIO655364:KIO655382 JYS655364:JYS655382 JOW655364:JOW655382 JFA655364:JFA655382 IVE655364:IVE655382 ILI655364:ILI655382 IBM655364:IBM655382 HRQ655364:HRQ655382 HHU655364:HHU655382 GXY655364:GXY655382 GOC655364:GOC655382 GEG655364:GEG655382 FUK655364:FUK655382 FKO655364:FKO655382 FAS655364:FAS655382 EQW655364:EQW655382 EHA655364:EHA655382 DXE655364:DXE655382 DNI655364:DNI655382 DDM655364:DDM655382 CTQ655364:CTQ655382 CJU655364:CJU655382 BZY655364:BZY655382 BQC655364:BQC655382 BGG655364:BGG655382 AWK655364:AWK655382 AMO655364:AMO655382 ACS655364:ACS655382 SW655364:SW655382 JA655364:JA655382 E655364:E655382 WVM589828:WVM589846 WLQ589828:WLQ589846 WBU589828:WBU589846 VRY589828:VRY589846 VIC589828:VIC589846 UYG589828:UYG589846 UOK589828:UOK589846 UEO589828:UEO589846 TUS589828:TUS589846 TKW589828:TKW589846 TBA589828:TBA589846 SRE589828:SRE589846 SHI589828:SHI589846 RXM589828:RXM589846 RNQ589828:RNQ589846 RDU589828:RDU589846 QTY589828:QTY589846 QKC589828:QKC589846 QAG589828:QAG589846 PQK589828:PQK589846 PGO589828:PGO589846 OWS589828:OWS589846 OMW589828:OMW589846 ODA589828:ODA589846 NTE589828:NTE589846 NJI589828:NJI589846 MZM589828:MZM589846 MPQ589828:MPQ589846 MFU589828:MFU589846 LVY589828:LVY589846 LMC589828:LMC589846 LCG589828:LCG589846 KSK589828:KSK589846 KIO589828:KIO589846 JYS589828:JYS589846 JOW589828:JOW589846 JFA589828:JFA589846 IVE589828:IVE589846 ILI589828:ILI589846 IBM589828:IBM589846 HRQ589828:HRQ589846 HHU589828:HHU589846 GXY589828:GXY589846 GOC589828:GOC589846 GEG589828:GEG589846 FUK589828:FUK589846 FKO589828:FKO589846 FAS589828:FAS589846 EQW589828:EQW589846 EHA589828:EHA589846 DXE589828:DXE589846 DNI589828:DNI589846 DDM589828:DDM589846 CTQ589828:CTQ589846 CJU589828:CJU589846 BZY589828:BZY589846 BQC589828:BQC589846 BGG589828:BGG589846 AWK589828:AWK589846 AMO589828:AMO589846 ACS589828:ACS589846 SW589828:SW589846 JA589828:JA589846 E589828:E589846 WVM524292:WVM524310 WLQ524292:WLQ524310 WBU524292:WBU524310 VRY524292:VRY524310 VIC524292:VIC524310 UYG524292:UYG524310 UOK524292:UOK524310 UEO524292:UEO524310 TUS524292:TUS524310 TKW524292:TKW524310 TBA524292:TBA524310 SRE524292:SRE524310 SHI524292:SHI524310 RXM524292:RXM524310 RNQ524292:RNQ524310 RDU524292:RDU524310 QTY524292:QTY524310 QKC524292:QKC524310 QAG524292:QAG524310 PQK524292:PQK524310 PGO524292:PGO524310 OWS524292:OWS524310 OMW524292:OMW524310 ODA524292:ODA524310 NTE524292:NTE524310 NJI524292:NJI524310 MZM524292:MZM524310 MPQ524292:MPQ524310 MFU524292:MFU524310 LVY524292:LVY524310 LMC524292:LMC524310 LCG524292:LCG524310 KSK524292:KSK524310 KIO524292:KIO524310 JYS524292:JYS524310 JOW524292:JOW524310 JFA524292:JFA524310 IVE524292:IVE524310 ILI524292:ILI524310 IBM524292:IBM524310 HRQ524292:HRQ524310 HHU524292:HHU524310 GXY524292:GXY524310 GOC524292:GOC524310 GEG524292:GEG524310 FUK524292:FUK524310 FKO524292:FKO524310 FAS524292:FAS524310 EQW524292:EQW524310 EHA524292:EHA524310 DXE524292:DXE524310 DNI524292:DNI524310 DDM524292:DDM524310 CTQ524292:CTQ524310 CJU524292:CJU524310 BZY524292:BZY524310 BQC524292:BQC524310 BGG524292:BGG524310 AWK524292:AWK524310 AMO524292:AMO524310 ACS524292:ACS524310 SW524292:SW524310 JA524292:JA524310 E524292:E524310 WVM458756:WVM458774 WLQ458756:WLQ458774 WBU458756:WBU458774 VRY458756:VRY458774 VIC458756:VIC458774 UYG458756:UYG458774 UOK458756:UOK458774 UEO458756:UEO458774 TUS458756:TUS458774 TKW458756:TKW458774 TBA458756:TBA458774 SRE458756:SRE458774 SHI458756:SHI458774 RXM458756:RXM458774 RNQ458756:RNQ458774 RDU458756:RDU458774 QTY458756:QTY458774 QKC458756:QKC458774 QAG458756:QAG458774 PQK458756:PQK458774 PGO458756:PGO458774 OWS458756:OWS458774 OMW458756:OMW458774 ODA458756:ODA458774 NTE458756:NTE458774 NJI458756:NJI458774 MZM458756:MZM458774 MPQ458756:MPQ458774 MFU458756:MFU458774 LVY458756:LVY458774 LMC458756:LMC458774 LCG458756:LCG458774 KSK458756:KSK458774 KIO458756:KIO458774 JYS458756:JYS458774 JOW458756:JOW458774 JFA458756:JFA458774 IVE458756:IVE458774 ILI458756:ILI458774 IBM458756:IBM458774 HRQ458756:HRQ458774 HHU458756:HHU458774 GXY458756:GXY458774 GOC458756:GOC458774 GEG458756:GEG458774 FUK458756:FUK458774 FKO458756:FKO458774 FAS458756:FAS458774 EQW458756:EQW458774 EHA458756:EHA458774 DXE458756:DXE458774 DNI458756:DNI458774 DDM458756:DDM458774 CTQ458756:CTQ458774 CJU458756:CJU458774 BZY458756:BZY458774 BQC458756:BQC458774 BGG458756:BGG458774 AWK458756:AWK458774 AMO458756:AMO458774 ACS458756:ACS458774 SW458756:SW458774 JA458756:JA458774 E458756:E458774 WVM393220:WVM393238 WLQ393220:WLQ393238 WBU393220:WBU393238 VRY393220:VRY393238 VIC393220:VIC393238 UYG393220:UYG393238 UOK393220:UOK393238 UEO393220:UEO393238 TUS393220:TUS393238 TKW393220:TKW393238 TBA393220:TBA393238 SRE393220:SRE393238 SHI393220:SHI393238 RXM393220:RXM393238 RNQ393220:RNQ393238 RDU393220:RDU393238 QTY393220:QTY393238 QKC393220:QKC393238 QAG393220:QAG393238 PQK393220:PQK393238 PGO393220:PGO393238 OWS393220:OWS393238 OMW393220:OMW393238 ODA393220:ODA393238 NTE393220:NTE393238 NJI393220:NJI393238 MZM393220:MZM393238 MPQ393220:MPQ393238 MFU393220:MFU393238 LVY393220:LVY393238 LMC393220:LMC393238 LCG393220:LCG393238 KSK393220:KSK393238 KIO393220:KIO393238 JYS393220:JYS393238 JOW393220:JOW393238 JFA393220:JFA393238 IVE393220:IVE393238 ILI393220:ILI393238 IBM393220:IBM393238 HRQ393220:HRQ393238 HHU393220:HHU393238 GXY393220:GXY393238 GOC393220:GOC393238 GEG393220:GEG393238 FUK393220:FUK393238 FKO393220:FKO393238 FAS393220:FAS393238 EQW393220:EQW393238 EHA393220:EHA393238 DXE393220:DXE393238 DNI393220:DNI393238 DDM393220:DDM393238 CTQ393220:CTQ393238 CJU393220:CJU393238 BZY393220:BZY393238 BQC393220:BQC393238 BGG393220:BGG393238 AWK393220:AWK393238 AMO393220:AMO393238 ACS393220:ACS393238 SW393220:SW393238 JA393220:JA393238 E393220:E393238 WVM327684:WVM327702 WLQ327684:WLQ327702 WBU327684:WBU327702 VRY327684:VRY327702 VIC327684:VIC327702 UYG327684:UYG327702 UOK327684:UOK327702 UEO327684:UEO327702 TUS327684:TUS327702 TKW327684:TKW327702 TBA327684:TBA327702 SRE327684:SRE327702 SHI327684:SHI327702 RXM327684:RXM327702 RNQ327684:RNQ327702 RDU327684:RDU327702 QTY327684:QTY327702 QKC327684:QKC327702 QAG327684:QAG327702 PQK327684:PQK327702 PGO327684:PGO327702 OWS327684:OWS327702 OMW327684:OMW327702 ODA327684:ODA327702 NTE327684:NTE327702 NJI327684:NJI327702 MZM327684:MZM327702 MPQ327684:MPQ327702 MFU327684:MFU327702 LVY327684:LVY327702 LMC327684:LMC327702 LCG327684:LCG327702 KSK327684:KSK327702 KIO327684:KIO327702 JYS327684:JYS327702 JOW327684:JOW327702 JFA327684:JFA327702 IVE327684:IVE327702 ILI327684:ILI327702 IBM327684:IBM327702 HRQ327684:HRQ327702 HHU327684:HHU327702 GXY327684:GXY327702 GOC327684:GOC327702 GEG327684:GEG327702 FUK327684:FUK327702 FKO327684:FKO327702 FAS327684:FAS327702 EQW327684:EQW327702 EHA327684:EHA327702 DXE327684:DXE327702 DNI327684:DNI327702 DDM327684:DDM327702 CTQ327684:CTQ327702 CJU327684:CJU327702 BZY327684:BZY327702 BQC327684:BQC327702 BGG327684:BGG327702 AWK327684:AWK327702 AMO327684:AMO327702 ACS327684:ACS327702 SW327684:SW327702 JA327684:JA327702 E327684:E327702 WVM262148:WVM262166 WLQ262148:WLQ262166 WBU262148:WBU262166 VRY262148:VRY262166 VIC262148:VIC262166 UYG262148:UYG262166 UOK262148:UOK262166 UEO262148:UEO262166 TUS262148:TUS262166 TKW262148:TKW262166 TBA262148:TBA262166 SRE262148:SRE262166 SHI262148:SHI262166 RXM262148:RXM262166 RNQ262148:RNQ262166 RDU262148:RDU262166 QTY262148:QTY262166 QKC262148:QKC262166 QAG262148:QAG262166 PQK262148:PQK262166 PGO262148:PGO262166 OWS262148:OWS262166 OMW262148:OMW262166 ODA262148:ODA262166 NTE262148:NTE262166 NJI262148:NJI262166 MZM262148:MZM262166 MPQ262148:MPQ262166 MFU262148:MFU262166 LVY262148:LVY262166 LMC262148:LMC262166 LCG262148:LCG262166 KSK262148:KSK262166 KIO262148:KIO262166 JYS262148:JYS262166 JOW262148:JOW262166 JFA262148:JFA262166 IVE262148:IVE262166 ILI262148:ILI262166 IBM262148:IBM262166 HRQ262148:HRQ262166 HHU262148:HHU262166 GXY262148:GXY262166 GOC262148:GOC262166 GEG262148:GEG262166 FUK262148:FUK262166 FKO262148:FKO262166 FAS262148:FAS262166 EQW262148:EQW262166 EHA262148:EHA262166 DXE262148:DXE262166 DNI262148:DNI262166 DDM262148:DDM262166 CTQ262148:CTQ262166 CJU262148:CJU262166 BZY262148:BZY262166 BQC262148:BQC262166 BGG262148:BGG262166 AWK262148:AWK262166 AMO262148:AMO262166 ACS262148:ACS262166 SW262148:SW262166 JA262148:JA262166 E262148:E262166 WVM196612:WVM196630 WLQ196612:WLQ196630 WBU196612:WBU196630 VRY196612:VRY196630 VIC196612:VIC196630 UYG196612:UYG196630 UOK196612:UOK196630 UEO196612:UEO196630 TUS196612:TUS196630 TKW196612:TKW196630 TBA196612:TBA196630 SRE196612:SRE196630 SHI196612:SHI196630 RXM196612:RXM196630 RNQ196612:RNQ196630 RDU196612:RDU196630 QTY196612:QTY196630 QKC196612:QKC196630 QAG196612:QAG196630 PQK196612:PQK196630 PGO196612:PGO196630 OWS196612:OWS196630 OMW196612:OMW196630 ODA196612:ODA196630 NTE196612:NTE196630 NJI196612:NJI196630 MZM196612:MZM196630 MPQ196612:MPQ196630 MFU196612:MFU196630 LVY196612:LVY196630 LMC196612:LMC196630 LCG196612:LCG196630 KSK196612:KSK196630 KIO196612:KIO196630 JYS196612:JYS196630 JOW196612:JOW196630 JFA196612:JFA196630 IVE196612:IVE196630 ILI196612:ILI196630 IBM196612:IBM196630 HRQ196612:HRQ196630 HHU196612:HHU196630 GXY196612:GXY196630 GOC196612:GOC196630 GEG196612:GEG196630 FUK196612:FUK196630 FKO196612:FKO196630 FAS196612:FAS196630 EQW196612:EQW196630 EHA196612:EHA196630 DXE196612:DXE196630 DNI196612:DNI196630 DDM196612:DDM196630 CTQ196612:CTQ196630 CJU196612:CJU196630 BZY196612:BZY196630 BQC196612:BQC196630 BGG196612:BGG196630 AWK196612:AWK196630 AMO196612:AMO196630 ACS196612:ACS196630 SW196612:SW196630 JA196612:JA196630 E196612:E196630 WVM131076:WVM131094 WLQ131076:WLQ131094 WBU131076:WBU131094 VRY131076:VRY131094 VIC131076:VIC131094 UYG131076:UYG131094 UOK131076:UOK131094 UEO131076:UEO131094 TUS131076:TUS131094 TKW131076:TKW131094 TBA131076:TBA131094 SRE131076:SRE131094 SHI131076:SHI131094 RXM131076:RXM131094 RNQ131076:RNQ131094 RDU131076:RDU131094 QTY131076:QTY131094 QKC131076:QKC131094 QAG131076:QAG131094 PQK131076:PQK131094 PGO131076:PGO131094 OWS131076:OWS131094 OMW131076:OMW131094 ODA131076:ODA131094 NTE131076:NTE131094 NJI131076:NJI131094 MZM131076:MZM131094 MPQ131076:MPQ131094 MFU131076:MFU131094 LVY131076:LVY131094 LMC131076:LMC131094 LCG131076:LCG131094 KSK131076:KSK131094 KIO131076:KIO131094 JYS131076:JYS131094 JOW131076:JOW131094 JFA131076:JFA131094 IVE131076:IVE131094 ILI131076:ILI131094 IBM131076:IBM131094 HRQ131076:HRQ131094 HHU131076:HHU131094 GXY131076:GXY131094 GOC131076:GOC131094 GEG131076:GEG131094 FUK131076:FUK131094 FKO131076:FKO131094 FAS131076:FAS131094 EQW131076:EQW131094 EHA131076:EHA131094 DXE131076:DXE131094 DNI131076:DNI131094 DDM131076:DDM131094 CTQ131076:CTQ131094 CJU131076:CJU131094 BZY131076:BZY131094 BQC131076:BQC131094 BGG131076:BGG131094 AWK131076:AWK131094 AMO131076:AMO131094 ACS131076:ACS131094 SW131076:SW131094 JA131076:JA131094 E131076:E131094 WVM65540:WVM65558 WLQ65540:WLQ65558 WBU65540:WBU65558 VRY65540:VRY65558 VIC65540:VIC65558 UYG65540:UYG65558 UOK65540:UOK65558 UEO65540:UEO65558 TUS65540:TUS65558 TKW65540:TKW65558 TBA65540:TBA65558 SRE65540:SRE65558 SHI65540:SHI65558 RXM65540:RXM65558 RNQ65540:RNQ65558 RDU65540:RDU65558 QTY65540:QTY65558 QKC65540:QKC65558 QAG65540:QAG65558 PQK65540:PQK65558 PGO65540:PGO65558 OWS65540:OWS65558 OMW65540:OMW65558 ODA65540:ODA65558 NTE65540:NTE65558 NJI65540:NJI65558 MZM65540:MZM65558 MPQ65540:MPQ65558 MFU65540:MFU65558 LVY65540:LVY65558 LMC65540:LMC65558 LCG65540:LCG65558 KSK65540:KSK65558 KIO65540:KIO65558 JYS65540:JYS65558 JOW65540:JOW65558 JFA65540:JFA65558 IVE65540:IVE65558 ILI65540:ILI65558 IBM65540:IBM65558 HRQ65540:HRQ65558 HHU65540:HHU65558 GXY65540:GXY65558 GOC65540:GOC65558 GEG65540:GEG65558 FUK65540:FUK65558 FKO65540:FKO65558 FAS65540:FAS65558 EQW65540:EQW65558 EHA65540:EHA65558 DXE65540:DXE65558 DNI65540:DNI65558 DDM65540:DDM65558 CTQ65540:CTQ65558 CJU65540:CJU65558 BZY65540:BZY65558 BQC65540:BQC65558 BGG65540:BGG65558 AWK65540:AWK65558 AMO65540:AMO65558 ACS65540:ACS65558 SW65540:SW65558 JA65540:JA65558 E65540:E65558 WVM983035:WVM983042 WLQ983035:WLQ983042 WBU983035:WBU983042 VRY983035:VRY983042 VIC983035:VIC983042 UYG983035:UYG983042 UOK983035:UOK983042 UEO983035:UEO983042 TUS983035:TUS983042 TKW983035:TKW983042 TBA983035:TBA983042 SRE983035:SRE983042 SHI983035:SHI983042 RXM983035:RXM983042 RNQ983035:RNQ983042 RDU983035:RDU983042 QTY983035:QTY983042 QKC983035:QKC983042 QAG983035:QAG983042 PQK983035:PQK983042 PGO983035:PGO983042 OWS983035:OWS983042 OMW983035:OMW983042 ODA983035:ODA983042 NTE983035:NTE983042 NJI983035:NJI983042 MZM983035:MZM983042 MPQ983035:MPQ983042 MFU983035:MFU983042 LVY983035:LVY983042 LMC983035:LMC983042 LCG983035:LCG983042 KSK983035:KSK983042 KIO983035:KIO983042 JYS983035:JYS983042 JOW983035:JOW983042 JFA983035:JFA983042 IVE983035:IVE983042 ILI983035:ILI983042 IBM983035:IBM983042 HRQ983035:HRQ983042 HHU983035:HHU983042 GXY983035:GXY983042 GOC983035:GOC983042 GEG983035:GEG983042 FUK983035:FUK983042 FKO983035:FKO983042 FAS983035:FAS983042 EQW983035:EQW983042 EHA983035:EHA983042 DXE983035:DXE983042 DNI983035:DNI983042 DDM983035:DDM983042 CTQ983035:CTQ983042 CJU983035:CJU983042 BZY983035:BZY983042 BQC983035:BQC983042 BGG983035:BGG983042 AWK983035:AWK983042 AMO983035:AMO983042 ACS983035:ACS983042 SW983035:SW983042 JA983035:JA983042 E983035:E983042 WVM917499:WVM917506 WLQ917499:WLQ917506 WBU917499:WBU917506 VRY917499:VRY917506 VIC917499:VIC917506 UYG917499:UYG917506 UOK917499:UOK917506 UEO917499:UEO917506 TUS917499:TUS917506 TKW917499:TKW917506 TBA917499:TBA917506 SRE917499:SRE917506 SHI917499:SHI917506 RXM917499:RXM917506 RNQ917499:RNQ917506 RDU917499:RDU917506 QTY917499:QTY917506 QKC917499:QKC917506 QAG917499:QAG917506 PQK917499:PQK917506 PGO917499:PGO917506 OWS917499:OWS917506 OMW917499:OMW917506 ODA917499:ODA917506 NTE917499:NTE917506 NJI917499:NJI917506 MZM917499:MZM917506 MPQ917499:MPQ917506 MFU917499:MFU917506 LVY917499:LVY917506 LMC917499:LMC917506 LCG917499:LCG917506 KSK917499:KSK917506 KIO917499:KIO917506 JYS917499:JYS917506 JOW917499:JOW917506 JFA917499:JFA917506 IVE917499:IVE917506 ILI917499:ILI917506 IBM917499:IBM917506 HRQ917499:HRQ917506 HHU917499:HHU917506 GXY917499:GXY917506 GOC917499:GOC917506 GEG917499:GEG917506 FUK917499:FUK917506 FKO917499:FKO917506 FAS917499:FAS917506 EQW917499:EQW917506 EHA917499:EHA917506 DXE917499:DXE917506 DNI917499:DNI917506 DDM917499:DDM917506 CTQ917499:CTQ917506 CJU917499:CJU917506 BZY917499:BZY917506 BQC917499:BQC917506 BGG917499:BGG917506 AWK917499:AWK917506 AMO917499:AMO917506 ACS917499:ACS917506 SW917499:SW917506 JA917499:JA917506 E917499:E917506 WVM851963:WVM851970 WLQ851963:WLQ851970 WBU851963:WBU851970 VRY851963:VRY851970 VIC851963:VIC851970 UYG851963:UYG851970 UOK851963:UOK851970 UEO851963:UEO851970 TUS851963:TUS851970 TKW851963:TKW851970 TBA851963:TBA851970 SRE851963:SRE851970 SHI851963:SHI851970 RXM851963:RXM851970 RNQ851963:RNQ851970 RDU851963:RDU851970 QTY851963:QTY851970 QKC851963:QKC851970 QAG851963:QAG851970 PQK851963:PQK851970 PGO851963:PGO851970 OWS851963:OWS851970 OMW851963:OMW851970 ODA851963:ODA851970 NTE851963:NTE851970 NJI851963:NJI851970 MZM851963:MZM851970 MPQ851963:MPQ851970 MFU851963:MFU851970 LVY851963:LVY851970 LMC851963:LMC851970 LCG851963:LCG851970 KSK851963:KSK851970 KIO851963:KIO851970 JYS851963:JYS851970 JOW851963:JOW851970 JFA851963:JFA851970 IVE851963:IVE851970 ILI851963:ILI851970 IBM851963:IBM851970 HRQ851963:HRQ851970 HHU851963:HHU851970 GXY851963:GXY851970 GOC851963:GOC851970 GEG851963:GEG851970 FUK851963:FUK851970 FKO851963:FKO851970 FAS851963:FAS851970 EQW851963:EQW851970 EHA851963:EHA851970 DXE851963:DXE851970 DNI851963:DNI851970 DDM851963:DDM851970 CTQ851963:CTQ851970 CJU851963:CJU851970 BZY851963:BZY851970 BQC851963:BQC851970 BGG851963:BGG851970 AWK851963:AWK851970 AMO851963:AMO851970 ACS851963:ACS851970 SW851963:SW851970 JA851963:JA851970 E851963:E851970 WVM786427:WVM786434 WLQ786427:WLQ786434 WBU786427:WBU786434 VRY786427:VRY786434 VIC786427:VIC786434 UYG786427:UYG786434 UOK786427:UOK786434 UEO786427:UEO786434 TUS786427:TUS786434 TKW786427:TKW786434 TBA786427:TBA786434 SRE786427:SRE786434 SHI786427:SHI786434 RXM786427:RXM786434 RNQ786427:RNQ786434 RDU786427:RDU786434 QTY786427:QTY786434 QKC786427:QKC786434 QAG786427:QAG786434 PQK786427:PQK786434 PGO786427:PGO786434 OWS786427:OWS786434 OMW786427:OMW786434 ODA786427:ODA786434 NTE786427:NTE786434 NJI786427:NJI786434 MZM786427:MZM786434 MPQ786427:MPQ786434 MFU786427:MFU786434 LVY786427:LVY786434 LMC786427:LMC786434 LCG786427:LCG786434 KSK786427:KSK786434 KIO786427:KIO786434 JYS786427:JYS786434 JOW786427:JOW786434 JFA786427:JFA786434 IVE786427:IVE786434 ILI786427:ILI786434 IBM786427:IBM786434 HRQ786427:HRQ786434 HHU786427:HHU786434 GXY786427:GXY786434 GOC786427:GOC786434 GEG786427:GEG786434 FUK786427:FUK786434 FKO786427:FKO786434 FAS786427:FAS786434 EQW786427:EQW786434 EHA786427:EHA786434 DXE786427:DXE786434 DNI786427:DNI786434 DDM786427:DDM786434 CTQ786427:CTQ786434 CJU786427:CJU786434 BZY786427:BZY786434 BQC786427:BQC786434 BGG786427:BGG786434 AWK786427:AWK786434 AMO786427:AMO786434 ACS786427:ACS786434 SW786427:SW786434 JA786427:JA786434 E786427:E786434 WVM720891:WVM720898 WLQ720891:WLQ720898 WBU720891:WBU720898 VRY720891:VRY720898 VIC720891:VIC720898 UYG720891:UYG720898 UOK720891:UOK720898 UEO720891:UEO720898 TUS720891:TUS720898 TKW720891:TKW720898 TBA720891:TBA720898 SRE720891:SRE720898 SHI720891:SHI720898 RXM720891:RXM720898 RNQ720891:RNQ720898 RDU720891:RDU720898 QTY720891:QTY720898 QKC720891:QKC720898 QAG720891:QAG720898 PQK720891:PQK720898 PGO720891:PGO720898 OWS720891:OWS720898 OMW720891:OMW720898 ODA720891:ODA720898 NTE720891:NTE720898 NJI720891:NJI720898 MZM720891:MZM720898 MPQ720891:MPQ720898 MFU720891:MFU720898 LVY720891:LVY720898 LMC720891:LMC720898 LCG720891:LCG720898 KSK720891:KSK720898 KIO720891:KIO720898 JYS720891:JYS720898 JOW720891:JOW720898 JFA720891:JFA720898 IVE720891:IVE720898 ILI720891:ILI720898 IBM720891:IBM720898 HRQ720891:HRQ720898 HHU720891:HHU720898 GXY720891:GXY720898 GOC720891:GOC720898 GEG720891:GEG720898 FUK720891:FUK720898 FKO720891:FKO720898 FAS720891:FAS720898 EQW720891:EQW720898 EHA720891:EHA720898 DXE720891:DXE720898 DNI720891:DNI720898 DDM720891:DDM720898 CTQ720891:CTQ720898 CJU720891:CJU720898 BZY720891:BZY720898 BQC720891:BQC720898 BGG720891:BGG720898 AWK720891:AWK720898 AMO720891:AMO720898 ACS720891:ACS720898 SW720891:SW720898 JA720891:JA720898 E720891:E720898 WVM655355:WVM655362 WLQ655355:WLQ655362 WBU655355:WBU655362 VRY655355:VRY655362 VIC655355:VIC655362 UYG655355:UYG655362 UOK655355:UOK655362 UEO655355:UEO655362 TUS655355:TUS655362 TKW655355:TKW655362 TBA655355:TBA655362 SRE655355:SRE655362 SHI655355:SHI655362 RXM655355:RXM655362 RNQ655355:RNQ655362 RDU655355:RDU655362 QTY655355:QTY655362 QKC655355:QKC655362 QAG655355:QAG655362 PQK655355:PQK655362 PGO655355:PGO655362 OWS655355:OWS655362 OMW655355:OMW655362 ODA655355:ODA655362 NTE655355:NTE655362 NJI655355:NJI655362 MZM655355:MZM655362 MPQ655355:MPQ655362 MFU655355:MFU655362 LVY655355:LVY655362 LMC655355:LMC655362 LCG655355:LCG655362 KSK655355:KSK655362 KIO655355:KIO655362 JYS655355:JYS655362 JOW655355:JOW655362 JFA655355:JFA655362 IVE655355:IVE655362 ILI655355:ILI655362 IBM655355:IBM655362 HRQ655355:HRQ655362 HHU655355:HHU655362 GXY655355:GXY655362 GOC655355:GOC655362 GEG655355:GEG655362 FUK655355:FUK655362 FKO655355:FKO655362 FAS655355:FAS655362 EQW655355:EQW655362 EHA655355:EHA655362 DXE655355:DXE655362 DNI655355:DNI655362 DDM655355:DDM655362 CTQ655355:CTQ655362 CJU655355:CJU655362 BZY655355:BZY655362 BQC655355:BQC655362 BGG655355:BGG655362 AWK655355:AWK655362 AMO655355:AMO655362 ACS655355:ACS655362 SW655355:SW655362 JA655355:JA655362 E655355:E655362 WVM589819:WVM589826 WLQ589819:WLQ589826 WBU589819:WBU589826 VRY589819:VRY589826 VIC589819:VIC589826 UYG589819:UYG589826 UOK589819:UOK589826 UEO589819:UEO589826 TUS589819:TUS589826 TKW589819:TKW589826 TBA589819:TBA589826 SRE589819:SRE589826 SHI589819:SHI589826 RXM589819:RXM589826 RNQ589819:RNQ589826 RDU589819:RDU589826 QTY589819:QTY589826 QKC589819:QKC589826 QAG589819:QAG589826 PQK589819:PQK589826 PGO589819:PGO589826 OWS589819:OWS589826 OMW589819:OMW589826 ODA589819:ODA589826 NTE589819:NTE589826 NJI589819:NJI589826 MZM589819:MZM589826 MPQ589819:MPQ589826 MFU589819:MFU589826 LVY589819:LVY589826 LMC589819:LMC589826 LCG589819:LCG589826 KSK589819:KSK589826 KIO589819:KIO589826 JYS589819:JYS589826 JOW589819:JOW589826 JFA589819:JFA589826 IVE589819:IVE589826 ILI589819:ILI589826 IBM589819:IBM589826 HRQ589819:HRQ589826 HHU589819:HHU589826 GXY589819:GXY589826 GOC589819:GOC589826 GEG589819:GEG589826 FUK589819:FUK589826 FKO589819:FKO589826 FAS589819:FAS589826 EQW589819:EQW589826 EHA589819:EHA589826 DXE589819:DXE589826 DNI589819:DNI589826 DDM589819:DDM589826 CTQ589819:CTQ589826 CJU589819:CJU589826 BZY589819:BZY589826 BQC589819:BQC589826 BGG589819:BGG589826 AWK589819:AWK589826 AMO589819:AMO589826 ACS589819:ACS589826 SW589819:SW589826 JA589819:JA589826 E589819:E589826 WVM524283:WVM524290 WLQ524283:WLQ524290 WBU524283:WBU524290 VRY524283:VRY524290 VIC524283:VIC524290 UYG524283:UYG524290 UOK524283:UOK524290 UEO524283:UEO524290 TUS524283:TUS524290 TKW524283:TKW524290 TBA524283:TBA524290 SRE524283:SRE524290 SHI524283:SHI524290 RXM524283:RXM524290 RNQ524283:RNQ524290 RDU524283:RDU524290 QTY524283:QTY524290 QKC524283:QKC524290 QAG524283:QAG524290 PQK524283:PQK524290 PGO524283:PGO524290 OWS524283:OWS524290 OMW524283:OMW524290 ODA524283:ODA524290 NTE524283:NTE524290 NJI524283:NJI524290 MZM524283:MZM524290 MPQ524283:MPQ524290 MFU524283:MFU524290 LVY524283:LVY524290 LMC524283:LMC524290 LCG524283:LCG524290 KSK524283:KSK524290 KIO524283:KIO524290 JYS524283:JYS524290 JOW524283:JOW524290 JFA524283:JFA524290 IVE524283:IVE524290 ILI524283:ILI524290 IBM524283:IBM524290 HRQ524283:HRQ524290 HHU524283:HHU524290 GXY524283:GXY524290 GOC524283:GOC524290 GEG524283:GEG524290 FUK524283:FUK524290 FKO524283:FKO524290 FAS524283:FAS524290 EQW524283:EQW524290 EHA524283:EHA524290 DXE524283:DXE524290 DNI524283:DNI524290 DDM524283:DDM524290 CTQ524283:CTQ524290 CJU524283:CJU524290 BZY524283:BZY524290 BQC524283:BQC524290 BGG524283:BGG524290 AWK524283:AWK524290 AMO524283:AMO524290 ACS524283:ACS524290 SW524283:SW524290 JA524283:JA524290 E524283:E524290 WVM458747:WVM458754 WLQ458747:WLQ458754 WBU458747:WBU458754 VRY458747:VRY458754 VIC458747:VIC458754 UYG458747:UYG458754 UOK458747:UOK458754 UEO458747:UEO458754 TUS458747:TUS458754 TKW458747:TKW458754 TBA458747:TBA458754 SRE458747:SRE458754 SHI458747:SHI458754 RXM458747:RXM458754 RNQ458747:RNQ458754 RDU458747:RDU458754 QTY458747:QTY458754 QKC458747:QKC458754 QAG458747:QAG458754 PQK458747:PQK458754 PGO458747:PGO458754 OWS458747:OWS458754 OMW458747:OMW458754 ODA458747:ODA458754 NTE458747:NTE458754 NJI458747:NJI458754 MZM458747:MZM458754 MPQ458747:MPQ458754 MFU458747:MFU458754 LVY458747:LVY458754 LMC458747:LMC458754 LCG458747:LCG458754 KSK458747:KSK458754 KIO458747:KIO458754 JYS458747:JYS458754 JOW458747:JOW458754 JFA458747:JFA458754 IVE458747:IVE458754 ILI458747:ILI458754 IBM458747:IBM458754 HRQ458747:HRQ458754 HHU458747:HHU458754 GXY458747:GXY458754 GOC458747:GOC458754 GEG458747:GEG458754 FUK458747:FUK458754 FKO458747:FKO458754 FAS458747:FAS458754 EQW458747:EQW458754 EHA458747:EHA458754 DXE458747:DXE458754 DNI458747:DNI458754 DDM458747:DDM458754 CTQ458747:CTQ458754 CJU458747:CJU458754 BZY458747:BZY458754 BQC458747:BQC458754 BGG458747:BGG458754 AWK458747:AWK458754 AMO458747:AMO458754 ACS458747:ACS458754 SW458747:SW458754 JA458747:JA458754 E458747:E458754 WVM393211:WVM393218 WLQ393211:WLQ393218 WBU393211:WBU393218 VRY393211:VRY393218 VIC393211:VIC393218 UYG393211:UYG393218 UOK393211:UOK393218 UEO393211:UEO393218 TUS393211:TUS393218 TKW393211:TKW393218 TBA393211:TBA393218 SRE393211:SRE393218 SHI393211:SHI393218 RXM393211:RXM393218 RNQ393211:RNQ393218 RDU393211:RDU393218 QTY393211:QTY393218 QKC393211:QKC393218 QAG393211:QAG393218 PQK393211:PQK393218 PGO393211:PGO393218 OWS393211:OWS393218 OMW393211:OMW393218 ODA393211:ODA393218 NTE393211:NTE393218 NJI393211:NJI393218 MZM393211:MZM393218 MPQ393211:MPQ393218 MFU393211:MFU393218 LVY393211:LVY393218 LMC393211:LMC393218 LCG393211:LCG393218 KSK393211:KSK393218 KIO393211:KIO393218 JYS393211:JYS393218 JOW393211:JOW393218 JFA393211:JFA393218 IVE393211:IVE393218 ILI393211:ILI393218 IBM393211:IBM393218 HRQ393211:HRQ393218 HHU393211:HHU393218 GXY393211:GXY393218 GOC393211:GOC393218 GEG393211:GEG393218 FUK393211:FUK393218 FKO393211:FKO393218 FAS393211:FAS393218 EQW393211:EQW393218 EHA393211:EHA393218 DXE393211:DXE393218 DNI393211:DNI393218 DDM393211:DDM393218 CTQ393211:CTQ393218 CJU393211:CJU393218 BZY393211:BZY393218 BQC393211:BQC393218 BGG393211:BGG393218 AWK393211:AWK393218 AMO393211:AMO393218 ACS393211:ACS393218 SW393211:SW393218 JA393211:JA393218 E393211:E393218 WVM327675:WVM327682 WLQ327675:WLQ327682 WBU327675:WBU327682 VRY327675:VRY327682 VIC327675:VIC327682 UYG327675:UYG327682 UOK327675:UOK327682 UEO327675:UEO327682 TUS327675:TUS327682 TKW327675:TKW327682 TBA327675:TBA327682 SRE327675:SRE327682 SHI327675:SHI327682 RXM327675:RXM327682 RNQ327675:RNQ327682 RDU327675:RDU327682 QTY327675:QTY327682 QKC327675:QKC327682 QAG327675:QAG327682 PQK327675:PQK327682 PGO327675:PGO327682 OWS327675:OWS327682 OMW327675:OMW327682 ODA327675:ODA327682 NTE327675:NTE327682 NJI327675:NJI327682 MZM327675:MZM327682 MPQ327675:MPQ327682 MFU327675:MFU327682 LVY327675:LVY327682 LMC327675:LMC327682 LCG327675:LCG327682 KSK327675:KSK327682 KIO327675:KIO327682 JYS327675:JYS327682 JOW327675:JOW327682 JFA327675:JFA327682 IVE327675:IVE327682 ILI327675:ILI327682 IBM327675:IBM327682 HRQ327675:HRQ327682 HHU327675:HHU327682 GXY327675:GXY327682 GOC327675:GOC327682 GEG327675:GEG327682 FUK327675:FUK327682 FKO327675:FKO327682 FAS327675:FAS327682 EQW327675:EQW327682 EHA327675:EHA327682 DXE327675:DXE327682 DNI327675:DNI327682 DDM327675:DDM327682 CTQ327675:CTQ327682 CJU327675:CJU327682 BZY327675:BZY327682 BQC327675:BQC327682 BGG327675:BGG327682 AWK327675:AWK327682 AMO327675:AMO327682 ACS327675:ACS327682 SW327675:SW327682 JA327675:JA327682 E327675:E327682 WVM262139:WVM262146 WLQ262139:WLQ262146 WBU262139:WBU262146 VRY262139:VRY262146 VIC262139:VIC262146 UYG262139:UYG262146 UOK262139:UOK262146 UEO262139:UEO262146 TUS262139:TUS262146 TKW262139:TKW262146 TBA262139:TBA262146 SRE262139:SRE262146 SHI262139:SHI262146 RXM262139:RXM262146 RNQ262139:RNQ262146 RDU262139:RDU262146 QTY262139:QTY262146 QKC262139:QKC262146 QAG262139:QAG262146 PQK262139:PQK262146 PGO262139:PGO262146 OWS262139:OWS262146 OMW262139:OMW262146 ODA262139:ODA262146 NTE262139:NTE262146 NJI262139:NJI262146 MZM262139:MZM262146 MPQ262139:MPQ262146 MFU262139:MFU262146 LVY262139:LVY262146 LMC262139:LMC262146 LCG262139:LCG262146 KSK262139:KSK262146 KIO262139:KIO262146 JYS262139:JYS262146 JOW262139:JOW262146 JFA262139:JFA262146 IVE262139:IVE262146 ILI262139:ILI262146 IBM262139:IBM262146 HRQ262139:HRQ262146 HHU262139:HHU262146 GXY262139:GXY262146 GOC262139:GOC262146 GEG262139:GEG262146 FUK262139:FUK262146 FKO262139:FKO262146 FAS262139:FAS262146 EQW262139:EQW262146 EHA262139:EHA262146 DXE262139:DXE262146 DNI262139:DNI262146 DDM262139:DDM262146 CTQ262139:CTQ262146 CJU262139:CJU262146 BZY262139:BZY262146 BQC262139:BQC262146 BGG262139:BGG262146 AWK262139:AWK262146 AMO262139:AMO262146 ACS262139:ACS262146 SW262139:SW262146 JA262139:JA262146 E262139:E262146 WVM196603:WVM196610 WLQ196603:WLQ196610 WBU196603:WBU196610 VRY196603:VRY196610 VIC196603:VIC196610 UYG196603:UYG196610 UOK196603:UOK196610 UEO196603:UEO196610 TUS196603:TUS196610 TKW196603:TKW196610 TBA196603:TBA196610 SRE196603:SRE196610 SHI196603:SHI196610 RXM196603:RXM196610 RNQ196603:RNQ196610 RDU196603:RDU196610 QTY196603:QTY196610 QKC196603:QKC196610 QAG196603:QAG196610 PQK196603:PQK196610 PGO196603:PGO196610 OWS196603:OWS196610 OMW196603:OMW196610 ODA196603:ODA196610 NTE196603:NTE196610 NJI196603:NJI196610 MZM196603:MZM196610 MPQ196603:MPQ196610 MFU196603:MFU196610 LVY196603:LVY196610 LMC196603:LMC196610 LCG196603:LCG196610 KSK196603:KSK196610 KIO196603:KIO196610 JYS196603:JYS196610 JOW196603:JOW196610 JFA196603:JFA196610 IVE196603:IVE196610 ILI196603:ILI196610 IBM196603:IBM196610 HRQ196603:HRQ196610 HHU196603:HHU196610 GXY196603:GXY196610 GOC196603:GOC196610 GEG196603:GEG196610 FUK196603:FUK196610 FKO196603:FKO196610 FAS196603:FAS196610 EQW196603:EQW196610 EHA196603:EHA196610 DXE196603:DXE196610 DNI196603:DNI196610 DDM196603:DDM196610 CTQ196603:CTQ196610 CJU196603:CJU196610 BZY196603:BZY196610 BQC196603:BQC196610 BGG196603:BGG196610 AWK196603:AWK196610 AMO196603:AMO196610 ACS196603:ACS196610 SW196603:SW196610 JA196603:JA196610 E196603:E196610 WVM131067:WVM131074 WLQ131067:WLQ131074 WBU131067:WBU131074 VRY131067:VRY131074 VIC131067:VIC131074 UYG131067:UYG131074 UOK131067:UOK131074 UEO131067:UEO131074 TUS131067:TUS131074 TKW131067:TKW131074 TBA131067:TBA131074 SRE131067:SRE131074 SHI131067:SHI131074 RXM131067:RXM131074 RNQ131067:RNQ131074 RDU131067:RDU131074 QTY131067:QTY131074 QKC131067:QKC131074 QAG131067:QAG131074 PQK131067:PQK131074 PGO131067:PGO131074 OWS131067:OWS131074 OMW131067:OMW131074 ODA131067:ODA131074 NTE131067:NTE131074 NJI131067:NJI131074 MZM131067:MZM131074 MPQ131067:MPQ131074 MFU131067:MFU131074 LVY131067:LVY131074 LMC131067:LMC131074 LCG131067:LCG131074 KSK131067:KSK131074 KIO131067:KIO131074 JYS131067:JYS131074 JOW131067:JOW131074 JFA131067:JFA131074 IVE131067:IVE131074 ILI131067:ILI131074 IBM131067:IBM131074 HRQ131067:HRQ131074 HHU131067:HHU131074 GXY131067:GXY131074 GOC131067:GOC131074 GEG131067:GEG131074 FUK131067:FUK131074 FKO131067:FKO131074 FAS131067:FAS131074 EQW131067:EQW131074 EHA131067:EHA131074 DXE131067:DXE131074 DNI131067:DNI131074 DDM131067:DDM131074 CTQ131067:CTQ131074 CJU131067:CJU131074 BZY131067:BZY131074 BQC131067:BQC131074 BGG131067:BGG131074 AWK131067:AWK131074 AMO131067:AMO131074 ACS131067:ACS131074 SW131067:SW131074 JA131067:JA131074 E131067:E131074 WVM65531:WVM65538 WLQ65531:WLQ65538 WBU65531:WBU65538 VRY65531:VRY65538 VIC65531:VIC65538 UYG65531:UYG65538 UOK65531:UOK65538 UEO65531:UEO65538 TUS65531:TUS65538 TKW65531:TKW65538 TBA65531:TBA65538 SRE65531:SRE65538 SHI65531:SHI65538 RXM65531:RXM65538 RNQ65531:RNQ65538 RDU65531:RDU65538 QTY65531:QTY65538 QKC65531:QKC65538 QAG65531:QAG65538 PQK65531:PQK65538 PGO65531:PGO65538 OWS65531:OWS65538 OMW65531:OMW65538 ODA65531:ODA65538 NTE65531:NTE65538 NJI65531:NJI65538 MZM65531:MZM65538 MPQ65531:MPQ65538 MFU65531:MFU65538 LVY65531:LVY65538 LMC65531:LMC65538 LCG65531:LCG65538 KSK65531:KSK65538 KIO65531:KIO65538 JYS65531:JYS65538 JOW65531:JOW65538 JFA65531:JFA65538 IVE65531:IVE65538 ILI65531:ILI65538 IBM65531:IBM65538 HRQ65531:HRQ65538 HHU65531:HHU65538 GXY65531:GXY65538 GOC65531:GOC65538 GEG65531:GEG65538 FUK65531:FUK65538 FKO65531:FKO65538 FAS65531:FAS65538 EQW65531:EQW65538 EHA65531:EHA65538 DXE65531:DXE65538 DNI65531:DNI65538 DDM65531:DDM65538 CTQ65531:CTQ65538 CJU65531:CJU65538 BZY65531:BZY65538 BQC65531:BQC65538 BGG65531:BGG65538 AWK65531:AWK65538 AMO65531:AMO65538 ACS65531:ACS65538 SW65531:SW65538 JA65531:JA65538 E65531:E65538 JA11:JA12 JA14:JA22 SW14:SW22 ACS14:ACS22 AMO14:AMO22 AWK14:AWK22 BGG14:BGG22 BQC14:BQC22 BZY14:BZY22 CJU14:CJU22 CTQ14:CTQ22 DDM14:DDM22 DNI14:DNI22 DXE14:DXE22 EHA14:EHA22 EQW14:EQW22 FAS14:FAS22 FKO14:FKO22 FUK14:FUK22 GEG14:GEG22 GOC14:GOC22 GXY14:GXY22 HHU14:HHU22 HRQ14:HRQ22 IBM14:IBM22 ILI14:ILI22 IVE14:IVE22 JFA14:JFA22 JOW14:JOW22 JYS14:JYS22 KIO14:KIO22 KSK14:KSK22 LCG14:LCG22 LMC14:LMC22 LVY14:LVY22 MFU14:MFU22 MPQ14:MPQ22 MZM14:MZM22 NJI14:NJI22 NTE14:NTE22 ODA14:ODA22 OMW14:OMW22 OWS14:OWS22 PGO14:PGO22 PQK14:PQK22 QAG14:QAG22 QKC14:QKC22 QTY14:QTY22 RDU14:RDU22 RNQ14:RNQ22 RXM14:RXM22 SHI14:SHI22 SRE14:SRE22 TBA14:TBA22 TKW14:TKW22 TUS14:TUS22 UEO14:UEO22 UOK14:UOK22 UYG14:UYG22 VIC14:VIC22 VRY14:VRY22 WBU14:WBU22 WLQ14:WLQ22 WVM14:WVM22 WVM11:WVM12 WLQ11:WLQ12 WBU11:WBU12 VRY11:VRY12 VIC11:VIC12 UYG11:UYG12 UOK11:UOK12 UEO11:UEO12 TUS11:TUS12 TKW11:TKW12 TBA11:TBA12 SRE11:SRE12 SHI11:SHI12 RXM11:RXM12 RNQ11:RNQ12 RDU11:RDU12 QTY11:QTY12 QKC11:QKC12 QAG11:QAG12 PQK11:PQK12 PGO11:PGO12 OWS11:OWS12 OMW11:OMW12 ODA11:ODA12 NTE11:NTE12 NJI11:NJI12 MZM11:MZM12 MPQ11:MPQ12 MFU11:MFU12 LVY11:LVY12 LMC11:LMC12 LCG11:LCG12 KSK11:KSK12 KIO11:KIO12 JYS11:JYS12 JOW11:JOW12 JFA11:JFA12 IVE11:IVE12 ILI11:ILI12 IBM11:IBM12 HRQ11:HRQ12 HHU11:HHU12 GXY11:GXY12 GOC11:GOC12 GEG11:GEG12 FUK11:FUK12 FKO11:FKO12 FAS11:FAS12 EQW11:EQW12 EHA11:EHA12 DXE11:DXE12 DNI11:DNI12 DDM11:DDM12 CTQ11:CTQ12 CJU11:CJU12 BZY11:BZY12 BQC11:BQC12 BGG11:BGG12 AWK11:AWK12 AMO11:AMO12 ACS11:ACS12 SW11:SW12 E21:E22 E19">
      <formula1>"1, 2, 3"</formula1>
    </dataValidation>
    <dataValidation errorStyle="warning" allowBlank="1" showInputMessage="1" showErrorMessage="1" errorTitle="Factor" error="This factor is not included in the drop-down list. Is this the factor you want to use?" sqref="WVO983052 WLS983052 WBW983052 VSA983052 VIE983052 UYI983052 UOM983052 UEQ983052 TUU983052 TKY983052 TBC983052 SRG983052 SHK983052 RXO983052 RNS983052 RDW983052 QUA983052 QKE983052 QAI983052 PQM983052 PGQ983052 OWU983052 OMY983052 ODC983052 NTG983052 NJK983052 MZO983052 MPS983052 MFW983052 LWA983052 LME983052 LCI983052 KSM983052 KIQ983052 JYU983052 JOY983052 JFC983052 IVG983052 ILK983052 IBO983052 HRS983052 HHW983052 GYA983052 GOE983052 GEI983052 FUM983052 FKQ983052 FAU983052 EQY983052 EHC983052 DXG983052 DNK983052 DDO983052 CTS983052 CJW983052 CAA983052 BQE983052 BGI983052 AWM983052 AMQ983052 ACU983052 SY983052 JC983052 G983052 WVO917516 WLS917516 WBW917516 VSA917516 VIE917516 UYI917516 UOM917516 UEQ917516 TUU917516 TKY917516 TBC917516 SRG917516 SHK917516 RXO917516 RNS917516 RDW917516 QUA917516 QKE917516 QAI917516 PQM917516 PGQ917516 OWU917516 OMY917516 ODC917516 NTG917516 NJK917516 MZO917516 MPS917516 MFW917516 LWA917516 LME917516 LCI917516 KSM917516 KIQ917516 JYU917516 JOY917516 JFC917516 IVG917516 ILK917516 IBO917516 HRS917516 HHW917516 GYA917516 GOE917516 GEI917516 FUM917516 FKQ917516 FAU917516 EQY917516 EHC917516 DXG917516 DNK917516 DDO917516 CTS917516 CJW917516 CAA917516 BQE917516 BGI917516 AWM917516 AMQ917516 ACU917516 SY917516 JC917516 G917516 WVO851980 WLS851980 WBW851980 VSA851980 VIE851980 UYI851980 UOM851980 UEQ851980 TUU851980 TKY851980 TBC851980 SRG851980 SHK851980 RXO851980 RNS851980 RDW851980 QUA851980 QKE851980 QAI851980 PQM851980 PGQ851980 OWU851980 OMY851980 ODC851980 NTG851980 NJK851980 MZO851980 MPS851980 MFW851980 LWA851980 LME851980 LCI851980 KSM851980 KIQ851980 JYU851980 JOY851980 JFC851980 IVG851980 ILK851980 IBO851980 HRS851980 HHW851980 GYA851980 GOE851980 GEI851980 FUM851980 FKQ851980 FAU851980 EQY851980 EHC851980 DXG851980 DNK851980 DDO851980 CTS851980 CJW851980 CAA851980 BQE851980 BGI851980 AWM851980 AMQ851980 ACU851980 SY851980 JC851980 G851980 WVO786444 WLS786444 WBW786444 VSA786444 VIE786444 UYI786444 UOM786444 UEQ786444 TUU786444 TKY786444 TBC786444 SRG786444 SHK786444 RXO786444 RNS786444 RDW786444 QUA786444 QKE786444 QAI786444 PQM786444 PGQ786444 OWU786444 OMY786444 ODC786444 NTG786444 NJK786444 MZO786444 MPS786444 MFW786444 LWA786444 LME786444 LCI786444 KSM786444 KIQ786444 JYU786444 JOY786444 JFC786444 IVG786444 ILK786444 IBO786444 HRS786444 HHW786444 GYA786444 GOE786444 GEI786444 FUM786444 FKQ786444 FAU786444 EQY786444 EHC786444 DXG786444 DNK786444 DDO786444 CTS786444 CJW786444 CAA786444 BQE786444 BGI786444 AWM786444 AMQ786444 ACU786444 SY786444 JC786444 G786444 WVO720908 WLS720908 WBW720908 VSA720908 VIE720908 UYI720908 UOM720908 UEQ720908 TUU720908 TKY720908 TBC720908 SRG720908 SHK720908 RXO720908 RNS720908 RDW720908 QUA720908 QKE720908 QAI720908 PQM720908 PGQ720908 OWU720908 OMY720908 ODC720908 NTG720908 NJK720908 MZO720908 MPS720908 MFW720908 LWA720908 LME720908 LCI720908 KSM720908 KIQ720908 JYU720908 JOY720908 JFC720908 IVG720908 ILK720908 IBO720908 HRS720908 HHW720908 GYA720908 GOE720908 GEI720908 FUM720908 FKQ720908 FAU720908 EQY720908 EHC720908 DXG720908 DNK720908 DDO720908 CTS720908 CJW720908 CAA720908 BQE720908 BGI720908 AWM720908 AMQ720908 ACU720908 SY720908 JC720908 G720908 WVO655372 WLS655372 WBW655372 VSA655372 VIE655372 UYI655372 UOM655372 UEQ655372 TUU655372 TKY655372 TBC655372 SRG655372 SHK655372 RXO655372 RNS655372 RDW655372 QUA655372 QKE655372 QAI655372 PQM655372 PGQ655372 OWU655372 OMY655372 ODC655372 NTG655372 NJK655372 MZO655372 MPS655372 MFW655372 LWA655372 LME655372 LCI655372 KSM655372 KIQ655372 JYU655372 JOY655372 JFC655372 IVG655372 ILK655372 IBO655372 HRS655372 HHW655372 GYA655372 GOE655372 GEI655372 FUM655372 FKQ655372 FAU655372 EQY655372 EHC655372 DXG655372 DNK655372 DDO655372 CTS655372 CJW655372 CAA655372 BQE655372 BGI655372 AWM655372 AMQ655372 ACU655372 SY655372 JC655372 G655372 WVO589836 WLS589836 WBW589836 VSA589836 VIE589836 UYI589836 UOM589836 UEQ589836 TUU589836 TKY589836 TBC589836 SRG589836 SHK589836 RXO589836 RNS589836 RDW589836 QUA589836 QKE589836 QAI589836 PQM589836 PGQ589836 OWU589836 OMY589836 ODC589836 NTG589836 NJK589836 MZO589836 MPS589836 MFW589836 LWA589836 LME589836 LCI589836 KSM589836 KIQ589836 JYU589836 JOY589836 JFC589836 IVG589836 ILK589836 IBO589836 HRS589836 HHW589836 GYA589836 GOE589836 GEI589836 FUM589836 FKQ589836 FAU589836 EQY589836 EHC589836 DXG589836 DNK589836 DDO589836 CTS589836 CJW589836 CAA589836 BQE589836 BGI589836 AWM589836 AMQ589836 ACU589836 SY589836 JC589836 G589836 WVO524300 WLS524300 WBW524300 VSA524300 VIE524300 UYI524300 UOM524300 UEQ524300 TUU524300 TKY524300 TBC524300 SRG524300 SHK524300 RXO524300 RNS524300 RDW524300 QUA524300 QKE524300 QAI524300 PQM524300 PGQ524300 OWU524300 OMY524300 ODC524300 NTG524300 NJK524300 MZO524300 MPS524300 MFW524300 LWA524300 LME524300 LCI524300 KSM524300 KIQ524300 JYU524300 JOY524300 JFC524300 IVG524300 ILK524300 IBO524300 HRS524300 HHW524300 GYA524300 GOE524300 GEI524300 FUM524300 FKQ524300 FAU524300 EQY524300 EHC524300 DXG524300 DNK524300 DDO524300 CTS524300 CJW524300 CAA524300 BQE524300 BGI524300 AWM524300 AMQ524300 ACU524300 SY524300 JC524300 G524300 WVO458764 WLS458764 WBW458764 VSA458764 VIE458764 UYI458764 UOM458764 UEQ458764 TUU458764 TKY458764 TBC458764 SRG458764 SHK458764 RXO458764 RNS458764 RDW458764 QUA458764 QKE458764 QAI458764 PQM458764 PGQ458764 OWU458764 OMY458764 ODC458764 NTG458764 NJK458764 MZO458764 MPS458764 MFW458764 LWA458764 LME458764 LCI458764 KSM458764 KIQ458764 JYU458764 JOY458764 JFC458764 IVG458764 ILK458764 IBO458764 HRS458764 HHW458764 GYA458764 GOE458764 GEI458764 FUM458764 FKQ458764 FAU458764 EQY458764 EHC458764 DXG458764 DNK458764 DDO458764 CTS458764 CJW458764 CAA458764 BQE458764 BGI458764 AWM458764 AMQ458764 ACU458764 SY458764 JC458764 G458764 WVO393228 WLS393228 WBW393228 VSA393228 VIE393228 UYI393228 UOM393228 UEQ393228 TUU393228 TKY393228 TBC393228 SRG393228 SHK393228 RXO393228 RNS393228 RDW393228 QUA393228 QKE393228 QAI393228 PQM393228 PGQ393228 OWU393228 OMY393228 ODC393228 NTG393228 NJK393228 MZO393228 MPS393228 MFW393228 LWA393228 LME393228 LCI393228 KSM393228 KIQ393228 JYU393228 JOY393228 JFC393228 IVG393228 ILK393228 IBO393228 HRS393228 HHW393228 GYA393228 GOE393228 GEI393228 FUM393228 FKQ393228 FAU393228 EQY393228 EHC393228 DXG393228 DNK393228 DDO393228 CTS393228 CJW393228 CAA393228 BQE393228 BGI393228 AWM393228 AMQ393228 ACU393228 SY393228 JC393228 G393228 WVO327692 WLS327692 WBW327692 VSA327692 VIE327692 UYI327692 UOM327692 UEQ327692 TUU327692 TKY327692 TBC327692 SRG327692 SHK327692 RXO327692 RNS327692 RDW327692 QUA327692 QKE327692 QAI327692 PQM327692 PGQ327692 OWU327692 OMY327692 ODC327692 NTG327692 NJK327692 MZO327692 MPS327692 MFW327692 LWA327692 LME327692 LCI327692 KSM327692 KIQ327692 JYU327692 JOY327692 JFC327692 IVG327692 ILK327692 IBO327692 HRS327692 HHW327692 GYA327692 GOE327692 GEI327692 FUM327692 FKQ327692 FAU327692 EQY327692 EHC327692 DXG327692 DNK327692 DDO327692 CTS327692 CJW327692 CAA327692 BQE327692 BGI327692 AWM327692 AMQ327692 ACU327692 SY327692 JC327692 G327692 WVO262156 WLS262156 WBW262156 VSA262156 VIE262156 UYI262156 UOM262156 UEQ262156 TUU262156 TKY262156 TBC262156 SRG262156 SHK262156 RXO262156 RNS262156 RDW262156 QUA262156 QKE262156 QAI262156 PQM262156 PGQ262156 OWU262156 OMY262156 ODC262156 NTG262156 NJK262156 MZO262156 MPS262156 MFW262156 LWA262156 LME262156 LCI262156 KSM262156 KIQ262156 JYU262156 JOY262156 JFC262156 IVG262156 ILK262156 IBO262156 HRS262156 HHW262156 GYA262156 GOE262156 GEI262156 FUM262156 FKQ262156 FAU262156 EQY262156 EHC262156 DXG262156 DNK262156 DDO262156 CTS262156 CJW262156 CAA262156 BQE262156 BGI262156 AWM262156 AMQ262156 ACU262156 SY262156 JC262156 G262156 WVO196620 WLS196620 WBW196620 VSA196620 VIE196620 UYI196620 UOM196620 UEQ196620 TUU196620 TKY196620 TBC196620 SRG196620 SHK196620 RXO196620 RNS196620 RDW196620 QUA196620 QKE196620 QAI196620 PQM196620 PGQ196620 OWU196620 OMY196620 ODC196620 NTG196620 NJK196620 MZO196620 MPS196620 MFW196620 LWA196620 LME196620 LCI196620 KSM196620 KIQ196620 JYU196620 JOY196620 JFC196620 IVG196620 ILK196620 IBO196620 HRS196620 HHW196620 GYA196620 GOE196620 GEI196620 FUM196620 FKQ196620 FAU196620 EQY196620 EHC196620 DXG196620 DNK196620 DDO196620 CTS196620 CJW196620 CAA196620 BQE196620 BGI196620 AWM196620 AMQ196620 ACU196620 SY196620 JC196620 G196620 WVO131084 WLS131084 WBW131084 VSA131084 VIE131084 UYI131084 UOM131084 UEQ131084 TUU131084 TKY131084 TBC131084 SRG131084 SHK131084 RXO131084 RNS131084 RDW131084 QUA131084 QKE131084 QAI131084 PQM131084 PGQ131084 OWU131084 OMY131084 ODC131084 NTG131084 NJK131084 MZO131084 MPS131084 MFW131084 LWA131084 LME131084 LCI131084 KSM131084 KIQ131084 JYU131084 JOY131084 JFC131084 IVG131084 ILK131084 IBO131084 HRS131084 HHW131084 GYA131084 GOE131084 GEI131084 FUM131084 FKQ131084 FAU131084 EQY131084 EHC131084 DXG131084 DNK131084 DDO131084 CTS131084 CJW131084 CAA131084 BQE131084 BGI131084 AWM131084 AMQ131084 ACU131084 SY131084 JC131084 G131084 WVO65548 WLS65548 WBW65548 VSA65548 VIE65548 UYI65548 UOM65548 UEQ65548 TUU65548 TKY65548 TBC65548 SRG65548 SHK65548 RXO65548 RNS65548 RDW65548 QUA65548 QKE65548 QAI65548 PQM65548 PGQ65548 OWU65548 OMY65548 ODC65548 NTG65548 NJK65548 MZO65548 MPS65548 MFW65548 LWA65548 LME65548 LCI65548 KSM65548 KIQ65548 JYU65548 JOY65548 JFC65548 IVG65548 ILK65548 IBO65548 HRS65548 HHW65548 GYA65548 GOE65548 GEI65548 FUM65548 FKQ65548 FAU65548 EQY65548 EHC65548 DXG65548 DNK65548 DDO65548 CTS65548 CJW65548 CAA65548 BQE65548 BGI65548 AWM65548 AMQ65548 ACU65548 SY65548 JC65548 G65548 WVO983044:WVO983050 WLS983044:WLS983050 WBW983044:WBW983050 VSA983044:VSA983050 VIE983044:VIE983050 UYI983044:UYI983050 UOM983044:UOM983050 UEQ983044:UEQ983050 TUU983044:TUU983050 TKY983044:TKY983050 TBC983044:TBC983050 SRG983044:SRG983050 SHK983044:SHK983050 RXO983044:RXO983050 RNS983044:RNS983050 RDW983044:RDW983050 QUA983044:QUA983050 QKE983044:QKE983050 QAI983044:QAI983050 PQM983044:PQM983050 PGQ983044:PGQ983050 OWU983044:OWU983050 OMY983044:OMY983050 ODC983044:ODC983050 NTG983044:NTG983050 NJK983044:NJK983050 MZO983044:MZO983050 MPS983044:MPS983050 MFW983044:MFW983050 LWA983044:LWA983050 LME983044:LME983050 LCI983044:LCI983050 KSM983044:KSM983050 KIQ983044:KIQ983050 JYU983044:JYU983050 JOY983044:JOY983050 JFC983044:JFC983050 IVG983044:IVG983050 ILK983044:ILK983050 IBO983044:IBO983050 HRS983044:HRS983050 HHW983044:HHW983050 GYA983044:GYA983050 GOE983044:GOE983050 GEI983044:GEI983050 FUM983044:FUM983050 FKQ983044:FKQ983050 FAU983044:FAU983050 EQY983044:EQY983050 EHC983044:EHC983050 DXG983044:DXG983050 DNK983044:DNK983050 DDO983044:DDO983050 CTS983044:CTS983050 CJW983044:CJW983050 CAA983044:CAA983050 BQE983044:BQE983050 BGI983044:BGI983050 AWM983044:AWM983050 AMQ983044:AMQ983050 ACU983044:ACU983050 SY983044:SY983050 JC983044:JC983050 G983044:G983050 WVO917508:WVO917514 WLS917508:WLS917514 WBW917508:WBW917514 VSA917508:VSA917514 VIE917508:VIE917514 UYI917508:UYI917514 UOM917508:UOM917514 UEQ917508:UEQ917514 TUU917508:TUU917514 TKY917508:TKY917514 TBC917508:TBC917514 SRG917508:SRG917514 SHK917508:SHK917514 RXO917508:RXO917514 RNS917508:RNS917514 RDW917508:RDW917514 QUA917508:QUA917514 QKE917508:QKE917514 QAI917508:QAI917514 PQM917508:PQM917514 PGQ917508:PGQ917514 OWU917508:OWU917514 OMY917508:OMY917514 ODC917508:ODC917514 NTG917508:NTG917514 NJK917508:NJK917514 MZO917508:MZO917514 MPS917508:MPS917514 MFW917508:MFW917514 LWA917508:LWA917514 LME917508:LME917514 LCI917508:LCI917514 KSM917508:KSM917514 KIQ917508:KIQ917514 JYU917508:JYU917514 JOY917508:JOY917514 JFC917508:JFC917514 IVG917508:IVG917514 ILK917508:ILK917514 IBO917508:IBO917514 HRS917508:HRS917514 HHW917508:HHW917514 GYA917508:GYA917514 GOE917508:GOE917514 GEI917508:GEI917514 FUM917508:FUM917514 FKQ917508:FKQ917514 FAU917508:FAU917514 EQY917508:EQY917514 EHC917508:EHC917514 DXG917508:DXG917514 DNK917508:DNK917514 DDO917508:DDO917514 CTS917508:CTS917514 CJW917508:CJW917514 CAA917508:CAA917514 BQE917508:BQE917514 BGI917508:BGI917514 AWM917508:AWM917514 AMQ917508:AMQ917514 ACU917508:ACU917514 SY917508:SY917514 JC917508:JC917514 G917508:G917514 WVO851972:WVO851978 WLS851972:WLS851978 WBW851972:WBW851978 VSA851972:VSA851978 VIE851972:VIE851978 UYI851972:UYI851978 UOM851972:UOM851978 UEQ851972:UEQ851978 TUU851972:TUU851978 TKY851972:TKY851978 TBC851972:TBC851978 SRG851972:SRG851978 SHK851972:SHK851978 RXO851972:RXO851978 RNS851972:RNS851978 RDW851972:RDW851978 QUA851972:QUA851978 QKE851972:QKE851978 QAI851972:QAI851978 PQM851972:PQM851978 PGQ851972:PGQ851978 OWU851972:OWU851978 OMY851972:OMY851978 ODC851972:ODC851978 NTG851972:NTG851978 NJK851972:NJK851978 MZO851972:MZO851978 MPS851972:MPS851978 MFW851972:MFW851978 LWA851972:LWA851978 LME851972:LME851978 LCI851972:LCI851978 KSM851972:KSM851978 KIQ851972:KIQ851978 JYU851972:JYU851978 JOY851972:JOY851978 JFC851972:JFC851978 IVG851972:IVG851978 ILK851972:ILK851978 IBO851972:IBO851978 HRS851972:HRS851978 HHW851972:HHW851978 GYA851972:GYA851978 GOE851972:GOE851978 GEI851972:GEI851978 FUM851972:FUM851978 FKQ851972:FKQ851978 FAU851972:FAU851978 EQY851972:EQY851978 EHC851972:EHC851978 DXG851972:DXG851978 DNK851972:DNK851978 DDO851972:DDO851978 CTS851972:CTS851978 CJW851972:CJW851978 CAA851972:CAA851978 BQE851972:BQE851978 BGI851972:BGI851978 AWM851972:AWM851978 AMQ851972:AMQ851978 ACU851972:ACU851978 SY851972:SY851978 JC851972:JC851978 G851972:G851978 WVO786436:WVO786442 WLS786436:WLS786442 WBW786436:WBW786442 VSA786436:VSA786442 VIE786436:VIE786442 UYI786436:UYI786442 UOM786436:UOM786442 UEQ786436:UEQ786442 TUU786436:TUU786442 TKY786436:TKY786442 TBC786436:TBC786442 SRG786436:SRG786442 SHK786436:SHK786442 RXO786436:RXO786442 RNS786436:RNS786442 RDW786436:RDW786442 QUA786436:QUA786442 QKE786436:QKE786442 QAI786436:QAI786442 PQM786436:PQM786442 PGQ786436:PGQ786442 OWU786436:OWU786442 OMY786436:OMY786442 ODC786436:ODC786442 NTG786436:NTG786442 NJK786436:NJK786442 MZO786436:MZO786442 MPS786436:MPS786442 MFW786436:MFW786442 LWA786436:LWA786442 LME786436:LME786442 LCI786436:LCI786442 KSM786436:KSM786442 KIQ786436:KIQ786442 JYU786436:JYU786442 JOY786436:JOY786442 JFC786436:JFC786442 IVG786436:IVG786442 ILK786436:ILK786442 IBO786436:IBO786442 HRS786436:HRS786442 HHW786436:HHW786442 GYA786436:GYA786442 GOE786436:GOE786442 GEI786436:GEI786442 FUM786436:FUM786442 FKQ786436:FKQ786442 FAU786436:FAU786442 EQY786436:EQY786442 EHC786436:EHC786442 DXG786436:DXG786442 DNK786436:DNK786442 DDO786436:DDO786442 CTS786436:CTS786442 CJW786436:CJW786442 CAA786436:CAA786442 BQE786436:BQE786442 BGI786436:BGI786442 AWM786436:AWM786442 AMQ786436:AMQ786442 ACU786436:ACU786442 SY786436:SY786442 JC786436:JC786442 G786436:G786442 WVO720900:WVO720906 WLS720900:WLS720906 WBW720900:WBW720906 VSA720900:VSA720906 VIE720900:VIE720906 UYI720900:UYI720906 UOM720900:UOM720906 UEQ720900:UEQ720906 TUU720900:TUU720906 TKY720900:TKY720906 TBC720900:TBC720906 SRG720900:SRG720906 SHK720900:SHK720906 RXO720900:RXO720906 RNS720900:RNS720906 RDW720900:RDW720906 QUA720900:QUA720906 QKE720900:QKE720906 QAI720900:QAI720906 PQM720900:PQM720906 PGQ720900:PGQ720906 OWU720900:OWU720906 OMY720900:OMY720906 ODC720900:ODC720906 NTG720900:NTG720906 NJK720900:NJK720906 MZO720900:MZO720906 MPS720900:MPS720906 MFW720900:MFW720906 LWA720900:LWA720906 LME720900:LME720906 LCI720900:LCI720906 KSM720900:KSM720906 KIQ720900:KIQ720906 JYU720900:JYU720906 JOY720900:JOY720906 JFC720900:JFC720906 IVG720900:IVG720906 ILK720900:ILK720906 IBO720900:IBO720906 HRS720900:HRS720906 HHW720900:HHW720906 GYA720900:GYA720906 GOE720900:GOE720906 GEI720900:GEI720906 FUM720900:FUM720906 FKQ720900:FKQ720906 FAU720900:FAU720906 EQY720900:EQY720906 EHC720900:EHC720906 DXG720900:DXG720906 DNK720900:DNK720906 DDO720900:DDO720906 CTS720900:CTS720906 CJW720900:CJW720906 CAA720900:CAA720906 BQE720900:BQE720906 BGI720900:BGI720906 AWM720900:AWM720906 AMQ720900:AMQ720906 ACU720900:ACU720906 SY720900:SY720906 JC720900:JC720906 G720900:G720906 WVO655364:WVO655370 WLS655364:WLS655370 WBW655364:WBW655370 VSA655364:VSA655370 VIE655364:VIE655370 UYI655364:UYI655370 UOM655364:UOM655370 UEQ655364:UEQ655370 TUU655364:TUU655370 TKY655364:TKY655370 TBC655364:TBC655370 SRG655364:SRG655370 SHK655364:SHK655370 RXO655364:RXO655370 RNS655364:RNS655370 RDW655364:RDW655370 QUA655364:QUA655370 QKE655364:QKE655370 QAI655364:QAI655370 PQM655364:PQM655370 PGQ655364:PGQ655370 OWU655364:OWU655370 OMY655364:OMY655370 ODC655364:ODC655370 NTG655364:NTG655370 NJK655364:NJK655370 MZO655364:MZO655370 MPS655364:MPS655370 MFW655364:MFW655370 LWA655364:LWA655370 LME655364:LME655370 LCI655364:LCI655370 KSM655364:KSM655370 KIQ655364:KIQ655370 JYU655364:JYU655370 JOY655364:JOY655370 JFC655364:JFC655370 IVG655364:IVG655370 ILK655364:ILK655370 IBO655364:IBO655370 HRS655364:HRS655370 HHW655364:HHW655370 GYA655364:GYA655370 GOE655364:GOE655370 GEI655364:GEI655370 FUM655364:FUM655370 FKQ655364:FKQ655370 FAU655364:FAU655370 EQY655364:EQY655370 EHC655364:EHC655370 DXG655364:DXG655370 DNK655364:DNK655370 DDO655364:DDO655370 CTS655364:CTS655370 CJW655364:CJW655370 CAA655364:CAA655370 BQE655364:BQE655370 BGI655364:BGI655370 AWM655364:AWM655370 AMQ655364:AMQ655370 ACU655364:ACU655370 SY655364:SY655370 JC655364:JC655370 G655364:G655370 WVO589828:WVO589834 WLS589828:WLS589834 WBW589828:WBW589834 VSA589828:VSA589834 VIE589828:VIE589834 UYI589828:UYI589834 UOM589828:UOM589834 UEQ589828:UEQ589834 TUU589828:TUU589834 TKY589828:TKY589834 TBC589828:TBC589834 SRG589828:SRG589834 SHK589828:SHK589834 RXO589828:RXO589834 RNS589828:RNS589834 RDW589828:RDW589834 QUA589828:QUA589834 QKE589828:QKE589834 QAI589828:QAI589834 PQM589828:PQM589834 PGQ589828:PGQ589834 OWU589828:OWU589834 OMY589828:OMY589834 ODC589828:ODC589834 NTG589828:NTG589834 NJK589828:NJK589834 MZO589828:MZO589834 MPS589828:MPS589834 MFW589828:MFW589834 LWA589828:LWA589834 LME589828:LME589834 LCI589828:LCI589834 KSM589828:KSM589834 KIQ589828:KIQ589834 JYU589828:JYU589834 JOY589828:JOY589834 JFC589828:JFC589834 IVG589828:IVG589834 ILK589828:ILK589834 IBO589828:IBO589834 HRS589828:HRS589834 HHW589828:HHW589834 GYA589828:GYA589834 GOE589828:GOE589834 GEI589828:GEI589834 FUM589828:FUM589834 FKQ589828:FKQ589834 FAU589828:FAU589834 EQY589828:EQY589834 EHC589828:EHC589834 DXG589828:DXG589834 DNK589828:DNK589834 DDO589828:DDO589834 CTS589828:CTS589834 CJW589828:CJW589834 CAA589828:CAA589834 BQE589828:BQE589834 BGI589828:BGI589834 AWM589828:AWM589834 AMQ589828:AMQ589834 ACU589828:ACU589834 SY589828:SY589834 JC589828:JC589834 G589828:G589834 WVO524292:WVO524298 WLS524292:WLS524298 WBW524292:WBW524298 VSA524292:VSA524298 VIE524292:VIE524298 UYI524292:UYI524298 UOM524292:UOM524298 UEQ524292:UEQ524298 TUU524292:TUU524298 TKY524292:TKY524298 TBC524292:TBC524298 SRG524292:SRG524298 SHK524292:SHK524298 RXO524292:RXO524298 RNS524292:RNS524298 RDW524292:RDW524298 QUA524292:QUA524298 QKE524292:QKE524298 QAI524292:QAI524298 PQM524292:PQM524298 PGQ524292:PGQ524298 OWU524292:OWU524298 OMY524292:OMY524298 ODC524292:ODC524298 NTG524292:NTG524298 NJK524292:NJK524298 MZO524292:MZO524298 MPS524292:MPS524298 MFW524292:MFW524298 LWA524292:LWA524298 LME524292:LME524298 LCI524292:LCI524298 KSM524292:KSM524298 KIQ524292:KIQ524298 JYU524292:JYU524298 JOY524292:JOY524298 JFC524292:JFC524298 IVG524292:IVG524298 ILK524292:ILK524298 IBO524292:IBO524298 HRS524292:HRS524298 HHW524292:HHW524298 GYA524292:GYA524298 GOE524292:GOE524298 GEI524292:GEI524298 FUM524292:FUM524298 FKQ524292:FKQ524298 FAU524292:FAU524298 EQY524292:EQY524298 EHC524292:EHC524298 DXG524292:DXG524298 DNK524292:DNK524298 DDO524292:DDO524298 CTS524292:CTS524298 CJW524292:CJW524298 CAA524292:CAA524298 BQE524292:BQE524298 BGI524292:BGI524298 AWM524292:AWM524298 AMQ524292:AMQ524298 ACU524292:ACU524298 SY524292:SY524298 JC524292:JC524298 G524292:G524298 WVO458756:WVO458762 WLS458756:WLS458762 WBW458756:WBW458762 VSA458756:VSA458762 VIE458756:VIE458762 UYI458756:UYI458762 UOM458756:UOM458762 UEQ458756:UEQ458762 TUU458756:TUU458762 TKY458756:TKY458762 TBC458756:TBC458762 SRG458756:SRG458762 SHK458756:SHK458762 RXO458756:RXO458762 RNS458756:RNS458762 RDW458756:RDW458762 QUA458756:QUA458762 QKE458756:QKE458762 QAI458756:QAI458762 PQM458756:PQM458762 PGQ458756:PGQ458762 OWU458756:OWU458762 OMY458756:OMY458762 ODC458756:ODC458762 NTG458756:NTG458762 NJK458756:NJK458762 MZO458756:MZO458762 MPS458756:MPS458762 MFW458756:MFW458762 LWA458756:LWA458762 LME458756:LME458762 LCI458756:LCI458762 KSM458756:KSM458762 KIQ458756:KIQ458762 JYU458756:JYU458762 JOY458756:JOY458762 JFC458756:JFC458762 IVG458756:IVG458762 ILK458756:ILK458762 IBO458756:IBO458762 HRS458756:HRS458762 HHW458756:HHW458762 GYA458756:GYA458762 GOE458756:GOE458762 GEI458756:GEI458762 FUM458756:FUM458762 FKQ458756:FKQ458762 FAU458756:FAU458762 EQY458756:EQY458762 EHC458756:EHC458762 DXG458756:DXG458762 DNK458756:DNK458762 DDO458756:DDO458762 CTS458756:CTS458762 CJW458756:CJW458762 CAA458756:CAA458762 BQE458756:BQE458762 BGI458756:BGI458762 AWM458756:AWM458762 AMQ458756:AMQ458762 ACU458756:ACU458762 SY458756:SY458762 JC458756:JC458762 G458756:G458762 WVO393220:WVO393226 WLS393220:WLS393226 WBW393220:WBW393226 VSA393220:VSA393226 VIE393220:VIE393226 UYI393220:UYI393226 UOM393220:UOM393226 UEQ393220:UEQ393226 TUU393220:TUU393226 TKY393220:TKY393226 TBC393220:TBC393226 SRG393220:SRG393226 SHK393220:SHK393226 RXO393220:RXO393226 RNS393220:RNS393226 RDW393220:RDW393226 QUA393220:QUA393226 QKE393220:QKE393226 QAI393220:QAI393226 PQM393220:PQM393226 PGQ393220:PGQ393226 OWU393220:OWU393226 OMY393220:OMY393226 ODC393220:ODC393226 NTG393220:NTG393226 NJK393220:NJK393226 MZO393220:MZO393226 MPS393220:MPS393226 MFW393220:MFW393226 LWA393220:LWA393226 LME393220:LME393226 LCI393220:LCI393226 KSM393220:KSM393226 KIQ393220:KIQ393226 JYU393220:JYU393226 JOY393220:JOY393226 JFC393220:JFC393226 IVG393220:IVG393226 ILK393220:ILK393226 IBO393220:IBO393226 HRS393220:HRS393226 HHW393220:HHW393226 GYA393220:GYA393226 GOE393220:GOE393226 GEI393220:GEI393226 FUM393220:FUM393226 FKQ393220:FKQ393226 FAU393220:FAU393226 EQY393220:EQY393226 EHC393220:EHC393226 DXG393220:DXG393226 DNK393220:DNK393226 DDO393220:DDO393226 CTS393220:CTS393226 CJW393220:CJW393226 CAA393220:CAA393226 BQE393220:BQE393226 BGI393220:BGI393226 AWM393220:AWM393226 AMQ393220:AMQ393226 ACU393220:ACU393226 SY393220:SY393226 JC393220:JC393226 G393220:G393226 WVO327684:WVO327690 WLS327684:WLS327690 WBW327684:WBW327690 VSA327684:VSA327690 VIE327684:VIE327690 UYI327684:UYI327690 UOM327684:UOM327690 UEQ327684:UEQ327690 TUU327684:TUU327690 TKY327684:TKY327690 TBC327684:TBC327690 SRG327684:SRG327690 SHK327684:SHK327690 RXO327684:RXO327690 RNS327684:RNS327690 RDW327684:RDW327690 QUA327684:QUA327690 QKE327684:QKE327690 QAI327684:QAI327690 PQM327684:PQM327690 PGQ327684:PGQ327690 OWU327684:OWU327690 OMY327684:OMY327690 ODC327684:ODC327690 NTG327684:NTG327690 NJK327684:NJK327690 MZO327684:MZO327690 MPS327684:MPS327690 MFW327684:MFW327690 LWA327684:LWA327690 LME327684:LME327690 LCI327684:LCI327690 KSM327684:KSM327690 KIQ327684:KIQ327690 JYU327684:JYU327690 JOY327684:JOY327690 JFC327684:JFC327690 IVG327684:IVG327690 ILK327684:ILK327690 IBO327684:IBO327690 HRS327684:HRS327690 HHW327684:HHW327690 GYA327684:GYA327690 GOE327684:GOE327690 GEI327684:GEI327690 FUM327684:FUM327690 FKQ327684:FKQ327690 FAU327684:FAU327690 EQY327684:EQY327690 EHC327684:EHC327690 DXG327684:DXG327690 DNK327684:DNK327690 DDO327684:DDO327690 CTS327684:CTS327690 CJW327684:CJW327690 CAA327684:CAA327690 BQE327684:BQE327690 BGI327684:BGI327690 AWM327684:AWM327690 AMQ327684:AMQ327690 ACU327684:ACU327690 SY327684:SY327690 JC327684:JC327690 G327684:G327690 WVO262148:WVO262154 WLS262148:WLS262154 WBW262148:WBW262154 VSA262148:VSA262154 VIE262148:VIE262154 UYI262148:UYI262154 UOM262148:UOM262154 UEQ262148:UEQ262154 TUU262148:TUU262154 TKY262148:TKY262154 TBC262148:TBC262154 SRG262148:SRG262154 SHK262148:SHK262154 RXO262148:RXO262154 RNS262148:RNS262154 RDW262148:RDW262154 QUA262148:QUA262154 QKE262148:QKE262154 QAI262148:QAI262154 PQM262148:PQM262154 PGQ262148:PGQ262154 OWU262148:OWU262154 OMY262148:OMY262154 ODC262148:ODC262154 NTG262148:NTG262154 NJK262148:NJK262154 MZO262148:MZO262154 MPS262148:MPS262154 MFW262148:MFW262154 LWA262148:LWA262154 LME262148:LME262154 LCI262148:LCI262154 KSM262148:KSM262154 KIQ262148:KIQ262154 JYU262148:JYU262154 JOY262148:JOY262154 JFC262148:JFC262154 IVG262148:IVG262154 ILK262148:ILK262154 IBO262148:IBO262154 HRS262148:HRS262154 HHW262148:HHW262154 GYA262148:GYA262154 GOE262148:GOE262154 GEI262148:GEI262154 FUM262148:FUM262154 FKQ262148:FKQ262154 FAU262148:FAU262154 EQY262148:EQY262154 EHC262148:EHC262154 DXG262148:DXG262154 DNK262148:DNK262154 DDO262148:DDO262154 CTS262148:CTS262154 CJW262148:CJW262154 CAA262148:CAA262154 BQE262148:BQE262154 BGI262148:BGI262154 AWM262148:AWM262154 AMQ262148:AMQ262154 ACU262148:ACU262154 SY262148:SY262154 JC262148:JC262154 G262148:G262154 WVO196612:WVO196618 WLS196612:WLS196618 WBW196612:WBW196618 VSA196612:VSA196618 VIE196612:VIE196618 UYI196612:UYI196618 UOM196612:UOM196618 UEQ196612:UEQ196618 TUU196612:TUU196618 TKY196612:TKY196618 TBC196612:TBC196618 SRG196612:SRG196618 SHK196612:SHK196618 RXO196612:RXO196618 RNS196612:RNS196618 RDW196612:RDW196618 QUA196612:QUA196618 QKE196612:QKE196618 QAI196612:QAI196618 PQM196612:PQM196618 PGQ196612:PGQ196618 OWU196612:OWU196618 OMY196612:OMY196618 ODC196612:ODC196618 NTG196612:NTG196618 NJK196612:NJK196618 MZO196612:MZO196618 MPS196612:MPS196618 MFW196612:MFW196618 LWA196612:LWA196618 LME196612:LME196618 LCI196612:LCI196618 KSM196612:KSM196618 KIQ196612:KIQ196618 JYU196612:JYU196618 JOY196612:JOY196618 JFC196612:JFC196618 IVG196612:IVG196618 ILK196612:ILK196618 IBO196612:IBO196618 HRS196612:HRS196618 HHW196612:HHW196618 GYA196612:GYA196618 GOE196612:GOE196618 GEI196612:GEI196618 FUM196612:FUM196618 FKQ196612:FKQ196618 FAU196612:FAU196618 EQY196612:EQY196618 EHC196612:EHC196618 DXG196612:DXG196618 DNK196612:DNK196618 DDO196612:DDO196618 CTS196612:CTS196618 CJW196612:CJW196618 CAA196612:CAA196618 BQE196612:BQE196618 BGI196612:BGI196618 AWM196612:AWM196618 AMQ196612:AMQ196618 ACU196612:ACU196618 SY196612:SY196618 JC196612:JC196618 G196612:G196618 WVO131076:WVO131082 WLS131076:WLS131082 WBW131076:WBW131082 VSA131076:VSA131082 VIE131076:VIE131082 UYI131076:UYI131082 UOM131076:UOM131082 UEQ131076:UEQ131082 TUU131076:TUU131082 TKY131076:TKY131082 TBC131076:TBC131082 SRG131076:SRG131082 SHK131076:SHK131082 RXO131076:RXO131082 RNS131076:RNS131082 RDW131076:RDW131082 QUA131076:QUA131082 QKE131076:QKE131082 QAI131076:QAI131082 PQM131076:PQM131082 PGQ131076:PGQ131082 OWU131076:OWU131082 OMY131076:OMY131082 ODC131076:ODC131082 NTG131076:NTG131082 NJK131076:NJK131082 MZO131076:MZO131082 MPS131076:MPS131082 MFW131076:MFW131082 LWA131076:LWA131082 LME131076:LME131082 LCI131076:LCI131082 KSM131076:KSM131082 KIQ131076:KIQ131082 JYU131076:JYU131082 JOY131076:JOY131082 JFC131076:JFC131082 IVG131076:IVG131082 ILK131076:ILK131082 IBO131076:IBO131082 HRS131076:HRS131082 HHW131076:HHW131082 GYA131076:GYA131082 GOE131076:GOE131082 GEI131076:GEI131082 FUM131076:FUM131082 FKQ131076:FKQ131082 FAU131076:FAU131082 EQY131076:EQY131082 EHC131076:EHC131082 DXG131076:DXG131082 DNK131076:DNK131082 DDO131076:DDO131082 CTS131076:CTS131082 CJW131076:CJW131082 CAA131076:CAA131082 BQE131076:BQE131082 BGI131076:BGI131082 AWM131076:AWM131082 AMQ131076:AMQ131082 ACU131076:ACU131082 SY131076:SY131082 JC131076:JC131082 G131076:G131082 WVO65540:WVO65546 WLS65540:WLS65546 WBW65540:WBW65546 VSA65540:VSA65546 VIE65540:VIE65546 UYI65540:UYI65546 UOM65540:UOM65546 UEQ65540:UEQ65546 TUU65540:TUU65546 TKY65540:TKY65546 TBC65540:TBC65546 SRG65540:SRG65546 SHK65540:SHK65546 RXO65540:RXO65546 RNS65540:RNS65546 RDW65540:RDW65546 QUA65540:QUA65546 QKE65540:QKE65546 QAI65540:QAI65546 PQM65540:PQM65546 PGQ65540:PGQ65546 OWU65540:OWU65546 OMY65540:OMY65546 ODC65540:ODC65546 NTG65540:NTG65546 NJK65540:NJK65546 MZO65540:MZO65546 MPS65540:MPS65546 MFW65540:MFW65546 LWA65540:LWA65546 LME65540:LME65546 LCI65540:LCI65546 KSM65540:KSM65546 KIQ65540:KIQ65546 JYU65540:JYU65546 JOY65540:JOY65546 JFC65540:JFC65546 IVG65540:IVG65546 ILK65540:ILK65546 IBO65540:IBO65546 HRS65540:HRS65546 HHW65540:HHW65546 GYA65540:GYA65546 GOE65540:GOE65546 GEI65540:GEI65546 FUM65540:FUM65546 FKQ65540:FKQ65546 FAU65540:FAU65546 EQY65540:EQY65546 EHC65540:EHC65546 DXG65540:DXG65546 DNK65540:DNK65546 DDO65540:DDO65546 CTS65540:CTS65546 CJW65540:CJW65546 CAA65540:CAA65546 BQE65540:BQE65546 BGI65540:BGI65546 AWM65540:AWM65546 AMQ65540:AMQ65546 ACU65540:ACU65546 SY65540:SY65546 JC65540:JC65546 G65540:G65546 JC14:JC20 SY14:SY20 ACU14:ACU20 AMQ14:AMQ20 AWM14:AWM20 BGI14:BGI20 BQE14:BQE20 CAA14:CAA20 CJW14:CJW20 CTS14:CTS20 DDO14:DDO20 DNK14:DNK20 DXG14:DXG20 EHC14:EHC20 EQY14:EQY20 FAU14:FAU20 FKQ14:FKQ20 FUM14:FUM20 GEI14:GEI20 GOE14:GOE20 GYA14:GYA20 HHW14:HHW20 HRS14:HRS20 IBO14:IBO20 ILK14:ILK20 IVG14:IVG20 JFC14:JFC20 JOY14:JOY20 JYU14:JYU20 KIQ14:KIQ20 KSM14:KSM20 LCI14:LCI20 LME14:LME20 LWA14:LWA20 MFW14:MFW20 MPS14:MPS20 MZO14:MZO20 NJK14:NJK20 NTG14:NTG20 ODC14:ODC20 OMY14:OMY20 OWU14:OWU20 PGQ14:PGQ20 PQM14:PQM20 QAI14:QAI20 QKE14:QKE20 QUA14:QUA20 RDW14:RDW20 RNS14:RNS20 RXO14:RXO20 SHK14:SHK20 SRG14:SRG20 TBC14:TBC20 TKY14:TKY20 TUU14:TUU20 UEQ14:UEQ20 UOM14:UOM20 UYI14:UYI20 VIE14:VIE20 VSA14:VSA20 WBW14:WBW20 WLS14:WLS20 WVO14:WVO20 H20 G18:G19"/>
    <dataValidation type="list" errorStyle="warning" allowBlank="1" showInputMessage="1" showErrorMessage="1" errorTitle="FERC ACCOUNT" error="This FERC Account is not included in the drop-down list. Is this the account you want to use?" sqref="WVL983044:WVL983062 D18:D22 D14:D16 ACR9:ACR12 AMN9:AMN12 AWJ9:AWJ12 BGF9:BGF12 BQB9:BQB12 BZX9:BZX12 CJT9:CJT12 CTP9:CTP12 DDL9:DDL12 DNH9:DNH12 DXD9:DXD12 EGZ9:EGZ12 EQV9:EQV12 FAR9:FAR12 FKN9:FKN12 FUJ9:FUJ12 GEF9:GEF12 GOB9:GOB12 GXX9:GXX12 HHT9:HHT12 HRP9:HRP12 IBL9:IBL12 ILH9:ILH12 IVD9:IVD12 JEZ9:JEZ12 JOV9:JOV12 JYR9:JYR12 KIN9:KIN12 KSJ9:KSJ12 LCF9:LCF12 LMB9:LMB12 LVX9:LVX12 MFT9:MFT12 MPP9:MPP12 MZL9:MZL12 NJH9:NJH12 NTD9:NTD12 OCZ9:OCZ12 OMV9:OMV12 OWR9:OWR12 PGN9:PGN12 PQJ9:PQJ12 QAF9:QAF12 QKB9:QKB12 QTX9:QTX12 RDT9:RDT12 RNP9:RNP12 RXL9:RXL12 SHH9:SHH12 SRD9:SRD12 TAZ9:TAZ12 TKV9:TKV12 TUR9:TUR12 UEN9:UEN12 UOJ9:UOJ12 UYF9:UYF12 VIB9:VIB12 VRX9:VRX12 WBT9:WBT12 WLP9:WLP12 WVL9:WVL12 D65527:D65538 IZ65527:IZ65538 SV65527:SV65538 ACR65527:ACR65538 AMN65527:AMN65538 AWJ65527:AWJ65538 BGF65527:BGF65538 BQB65527:BQB65538 BZX65527:BZX65538 CJT65527:CJT65538 CTP65527:CTP65538 DDL65527:DDL65538 DNH65527:DNH65538 DXD65527:DXD65538 EGZ65527:EGZ65538 EQV65527:EQV65538 FAR65527:FAR65538 FKN65527:FKN65538 FUJ65527:FUJ65538 GEF65527:GEF65538 GOB65527:GOB65538 GXX65527:GXX65538 HHT65527:HHT65538 HRP65527:HRP65538 IBL65527:IBL65538 ILH65527:ILH65538 IVD65527:IVD65538 JEZ65527:JEZ65538 JOV65527:JOV65538 JYR65527:JYR65538 KIN65527:KIN65538 KSJ65527:KSJ65538 LCF65527:LCF65538 LMB65527:LMB65538 LVX65527:LVX65538 MFT65527:MFT65538 MPP65527:MPP65538 MZL65527:MZL65538 NJH65527:NJH65538 NTD65527:NTD65538 OCZ65527:OCZ65538 OMV65527:OMV65538 OWR65527:OWR65538 PGN65527:PGN65538 PQJ65527:PQJ65538 QAF65527:QAF65538 QKB65527:QKB65538 QTX65527:QTX65538 RDT65527:RDT65538 RNP65527:RNP65538 RXL65527:RXL65538 SHH65527:SHH65538 SRD65527:SRD65538 TAZ65527:TAZ65538 TKV65527:TKV65538 TUR65527:TUR65538 UEN65527:UEN65538 UOJ65527:UOJ65538 UYF65527:UYF65538 VIB65527:VIB65538 VRX65527:VRX65538 WBT65527:WBT65538 WLP65527:WLP65538 WVL65527:WVL65538 D131063:D131074 IZ131063:IZ131074 SV131063:SV131074 ACR131063:ACR131074 AMN131063:AMN131074 AWJ131063:AWJ131074 BGF131063:BGF131074 BQB131063:BQB131074 BZX131063:BZX131074 CJT131063:CJT131074 CTP131063:CTP131074 DDL131063:DDL131074 DNH131063:DNH131074 DXD131063:DXD131074 EGZ131063:EGZ131074 EQV131063:EQV131074 FAR131063:FAR131074 FKN131063:FKN131074 FUJ131063:FUJ131074 GEF131063:GEF131074 GOB131063:GOB131074 GXX131063:GXX131074 HHT131063:HHT131074 HRP131063:HRP131074 IBL131063:IBL131074 ILH131063:ILH131074 IVD131063:IVD131074 JEZ131063:JEZ131074 JOV131063:JOV131074 JYR131063:JYR131074 KIN131063:KIN131074 KSJ131063:KSJ131074 LCF131063:LCF131074 LMB131063:LMB131074 LVX131063:LVX131074 MFT131063:MFT131074 MPP131063:MPP131074 MZL131063:MZL131074 NJH131063:NJH131074 NTD131063:NTD131074 OCZ131063:OCZ131074 OMV131063:OMV131074 OWR131063:OWR131074 PGN131063:PGN131074 PQJ131063:PQJ131074 QAF131063:QAF131074 QKB131063:QKB131074 QTX131063:QTX131074 RDT131063:RDT131074 RNP131063:RNP131074 RXL131063:RXL131074 SHH131063:SHH131074 SRD131063:SRD131074 TAZ131063:TAZ131074 TKV131063:TKV131074 TUR131063:TUR131074 UEN131063:UEN131074 UOJ131063:UOJ131074 UYF131063:UYF131074 VIB131063:VIB131074 VRX131063:VRX131074 WBT131063:WBT131074 WLP131063:WLP131074 WVL131063:WVL131074 D196599:D196610 IZ196599:IZ196610 SV196599:SV196610 ACR196599:ACR196610 AMN196599:AMN196610 AWJ196599:AWJ196610 BGF196599:BGF196610 BQB196599:BQB196610 BZX196599:BZX196610 CJT196599:CJT196610 CTP196599:CTP196610 DDL196599:DDL196610 DNH196599:DNH196610 DXD196599:DXD196610 EGZ196599:EGZ196610 EQV196599:EQV196610 FAR196599:FAR196610 FKN196599:FKN196610 FUJ196599:FUJ196610 GEF196599:GEF196610 GOB196599:GOB196610 GXX196599:GXX196610 HHT196599:HHT196610 HRP196599:HRP196610 IBL196599:IBL196610 ILH196599:ILH196610 IVD196599:IVD196610 JEZ196599:JEZ196610 JOV196599:JOV196610 JYR196599:JYR196610 KIN196599:KIN196610 KSJ196599:KSJ196610 LCF196599:LCF196610 LMB196599:LMB196610 LVX196599:LVX196610 MFT196599:MFT196610 MPP196599:MPP196610 MZL196599:MZL196610 NJH196599:NJH196610 NTD196599:NTD196610 OCZ196599:OCZ196610 OMV196599:OMV196610 OWR196599:OWR196610 PGN196599:PGN196610 PQJ196599:PQJ196610 QAF196599:QAF196610 QKB196599:QKB196610 QTX196599:QTX196610 RDT196599:RDT196610 RNP196599:RNP196610 RXL196599:RXL196610 SHH196599:SHH196610 SRD196599:SRD196610 TAZ196599:TAZ196610 TKV196599:TKV196610 TUR196599:TUR196610 UEN196599:UEN196610 UOJ196599:UOJ196610 UYF196599:UYF196610 VIB196599:VIB196610 VRX196599:VRX196610 WBT196599:WBT196610 WLP196599:WLP196610 WVL196599:WVL196610 D262135:D262146 IZ262135:IZ262146 SV262135:SV262146 ACR262135:ACR262146 AMN262135:AMN262146 AWJ262135:AWJ262146 BGF262135:BGF262146 BQB262135:BQB262146 BZX262135:BZX262146 CJT262135:CJT262146 CTP262135:CTP262146 DDL262135:DDL262146 DNH262135:DNH262146 DXD262135:DXD262146 EGZ262135:EGZ262146 EQV262135:EQV262146 FAR262135:FAR262146 FKN262135:FKN262146 FUJ262135:FUJ262146 GEF262135:GEF262146 GOB262135:GOB262146 GXX262135:GXX262146 HHT262135:HHT262146 HRP262135:HRP262146 IBL262135:IBL262146 ILH262135:ILH262146 IVD262135:IVD262146 JEZ262135:JEZ262146 JOV262135:JOV262146 JYR262135:JYR262146 KIN262135:KIN262146 KSJ262135:KSJ262146 LCF262135:LCF262146 LMB262135:LMB262146 LVX262135:LVX262146 MFT262135:MFT262146 MPP262135:MPP262146 MZL262135:MZL262146 NJH262135:NJH262146 NTD262135:NTD262146 OCZ262135:OCZ262146 OMV262135:OMV262146 OWR262135:OWR262146 PGN262135:PGN262146 PQJ262135:PQJ262146 QAF262135:QAF262146 QKB262135:QKB262146 QTX262135:QTX262146 RDT262135:RDT262146 RNP262135:RNP262146 RXL262135:RXL262146 SHH262135:SHH262146 SRD262135:SRD262146 TAZ262135:TAZ262146 TKV262135:TKV262146 TUR262135:TUR262146 UEN262135:UEN262146 UOJ262135:UOJ262146 UYF262135:UYF262146 VIB262135:VIB262146 VRX262135:VRX262146 WBT262135:WBT262146 WLP262135:WLP262146 WVL262135:WVL262146 D327671:D327682 IZ327671:IZ327682 SV327671:SV327682 ACR327671:ACR327682 AMN327671:AMN327682 AWJ327671:AWJ327682 BGF327671:BGF327682 BQB327671:BQB327682 BZX327671:BZX327682 CJT327671:CJT327682 CTP327671:CTP327682 DDL327671:DDL327682 DNH327671:DNH327682 DXD327671:DXD327682 EGZ327671:EGZ327682 EQV327671:EQV327682 FAR327671:FAR327682 FKN327671:FKN327682 FUJ327671:FUJ327682 GEF327671:GEF327682 GOB327671:GOB327682 GXX327671:GXX327682 HHT327671:HHT327682 HRP327671:HRP327682 IBL327671:IBL327682 ILH327671:ILH327682 IVD327671:IVD327682 JEZ327671:JEZ327682 JOV327671:JOV327682 JYR327671:JYR327682 KIN327671:KIN327682 KSJ327671:KSJ327682 LCF327671:LCF327682 LMB327671:LMB327682 LVX327671:LVX327682 MFT327671:MFT327682 MPP327671:MPP327682 MZL327671:MZL327682 NJH327671:NJH327682 NTD327671:NTD327682 OCZ327671:OCZ327682 OMV327671:OMV327682 OWR327671:OWR327682 PGN327671:PGN327682 PQJ327671:PQJ327682 QAF327671:QAF327682 QKB327671:QKB327682 QTX327671:QTX327682 RDT327671:RDT327682 RNP327671:RNP327682 RXL327671:RXL327682 SHH327671:SHH327682 SRD327671:SRD327682 TAZ327671:TAZ327682 TKV327671:TKV327682 TUR327671:TUR327682 UEN327671:UEN327682 UOJ327671:UOJ327682 UYF327671:UYF327682 VIB327671:VIB327682 VRX327671:VRX327682 WBT327671:WBT327682 WLP327671:WLP327682 WVL327671:WVL327682 D393207:D393218 IZ393207:IZ393218 SV393207:SV393218 ACR393207:ACR393218 AMN393207:AMN393218 AWJ393207:AWJ393218 BGF393207:BGF393218 BQB393207:BQB393218 BZX393207:BZX393218 CJT393207:CJT393218 CTP393207:CTP393218 DDL393207:DDL393218 DNH393207:DNH393218 DXD393207:DXD393218 EGZ393207:EGZ393218 EQV393207:EQV393218 FAR393207:FAR393218 FKN393207:FKN393218 FUJ393207:FUJ393218 GEF393207:GEF393218 GOB393207:GOB393218 GXX393207:GXX393218 HHT393207:HHT393218 HRP393207:HRP393218 IBL393207:IBL393218 ILH393207:ILH393218 IVD393207:IVD393218 JEZ393207:JEZ393218 JOV393207:JOV393218 JYR393207:JYR393218 KIN393207:KIN393218 KSJ393207:KSJ393218 LCF393207:LCF393218 LMB393207:LMB393218 LVX393207:LVX393218 MFT393207:MFT393218 MPP393207:MPP393218 MZL393207:MZL393218 NJH393207:NJH393218 NTD393207:NTD393218 OCZ393207:OCZ393218 OMV393207:OMV393218 OWR393207:OWR393218 PGN393207:PGN393218 PQJ393207:PQJ393218 QAF393207:QAF393218 QKB393207:QKB393218 QTX393207:QTX393218 RDT393207:RDT393218 RNP393207:RNP393218 RXL393207:RXL393218 SHH393207:SHH393218 SRD393207:SRD393218 TAZ393207:TAZ393218 TKV393207:TKV393218 TUR393207:TUR393218 UEN393207:UEN393218 UOJ393207:UOJ393218 UYF393207:UYF393218 VIB393207:VIB393218 VRX393207:VRX393218 WBT393207:WBT393218 WLP393207:WLP393218 WVL393207:WVL393218 D458743:D458754 IZ458743:IZ458754 SV458743:SV458754 ACR458743:ACR458754 AMN458743:AMN458754 AWJ458743:AWJ458754 BGF458743:BGF458754 BQB458743:BQB458754 BZX458743:BZX458754 CJT458743:CJT458754 CTP458743:CTP458754 DDL458743:DDL458754 DNH458743:DNH458754 DXD458743:DXD458754 EGZ458743:EGZ458754 EQV458743:EQV458754 FAR458743:FAR458754 FKN458743:FKN458754 FUJ458743:FUJ458754 GEF458743:GEF458754 GOB458743:GOB458754 GXX458743:GXX458754 HHT458743:HHT458754 HRP458743:HRP458754 IBL458743:IBL458754 ILH458743:ILH458754 IVD458743:IVD458754 JEZ458743:JEZ458754 JOV458743:JOV458754 JYR458743:JYR458754 KIN458743:KIN458754 KSJ458743:KSJ458754 LCF458743:LCF458754 LMB458743:LMB458754 LVX458743:LVX458754 MFT458743:MFT458754 MPP458743:MPP458754 MZL458743:MZL458754 NJH458743:NJH458754 NTD458743:NTD458754 OCZ458743:OCZ458754 OMV458743:OMV458754 OWR458743:OWR458754 PGN458743:PGN458754 PQJ458743:PQJ458754 QAF458743:QAF458754 QKB458743:QKB458754 QTX458743:QTX458754 RDT458743:RDT458754 RNP458743:RNP458754 RXL458743:RXL458754 SHH458743:SHH458754 SRD458743:SRD458754 TAZ458743:TAZ458754 TKV458743:TKV458754 TUR458743:TUR458754 UEN458743:UEN458754 UOJ458743:UOJ458754 UYF458743:UYF458754 VIB458743:VIB458754 VRX458743:VRX458754 WBT458743:WBT458754 WLP458743:WLP458754 WVL458743:WVL458754 D524279:D524290 IZ524279:IZ524290 SV524279:SV524290 ACR524279:ACR524290 AMN524279:AMN524290 AWJ524279:AWJ524290 BGF524279:BGF524290 BQB524279:BQB524290 BZX524279:BZX524290 CJT524279:CJT524290 CTP524279:CTP524290 DDL524279:DDL524290 DNH524279:DNH524290 DXD524279:DXD524290 EGZ524279:EGZ524290 EQV524279:EQV524290 FAR524279:FAR524290 FKN524279:FKN524290 FUJ524279:FUJ524290 GEF524279:GEF524290 GOB524279:GOB524290 GXX524279:GXX524290 HHT524279:HHT524290 HRP524279:HRP524290 IBL524279:IBL524290 ILH524279:ILH524290 IVD524279:IVD524290 JEZ524279:JEZ524290 JOV524279:JOV524290 JYR524279:JYR524290 KIN524279:KIN524290 KSJ524279:KSJ524290 LCF524279:LCF524290 LMB524279:LMB524290 LVX524279:LVX524290 MFT524279:MFT524290 MPP524279:MPP524290 MZL524279:MZL524290 NJH524279:NJH524290 NTD524279:NTD524290 OCZ524279:OCZ524290 OMV524279:OMV524290 OWR524279:OWR524290 PGN524279:PGN524290 PQJ524279:PQJ524290 QAF524279:QAF524290 QKB524279:QKB524290 QTX524279:QTX524290 RDT524279:RDT524290 RNP524279:RNP524290 RXL524279:RXL524290 SHH524279:SHH524290 SRD524279:SRD524290 TAZ524279:TAZ524290 TKV524279:TKV524290 TUR524279:TUR524290 UEN524279:UEN524290 UOJ524279:UOJ524290 UYF524279:UYF524290 VIB524279:VIB524290 VRX524279:VRX524290 WBT524279:WBT524290 WLP524279:WLP524290 WVL524279:WVL524290 D589815:D589826 IZ589815:IZ589826 SV589815:SV589826 ACR589815:ACR589826 AMN589815:AMN589826 AWJ589815:AWJ589826 BGF589815:BGF589826 BQB589815:BQB589826 BZX589815:BZX589826 CJT589815:CJT589826 CTP589815:CTP589826 DDL589815:DDL589826 DNH589815:DNH589826 DXD589815:DXD589826 EGZ589815:EGZ589826 EQV589815:EQV589826 FAR589815:FAR589826 FKN589815:FKN589826 FUJ589815:FUJ589826 GEF589815:GEF589826 GOB589815:GOB589826 GXX589815:GXX589826 HHT589815:HHT589826 HRP589815:HRP589826 IBL589815:IBL589826 ILH589815:ILH589826 IVD589815:IVD589826 JEZ589815:JEZ589826 JOV589815:JOV589826 JYR589815:JYR589826 KIN589815:KIN589826 KSJ589815:KSJ589826 LCF589815:LCF589826 LMB589815:LMB589826 LVX589815:LVX589826 MFT589815:MFT589826 MPP589815:MPP589826 MZL589815:MZL589826 NJH589815:NJH589826 NTD589815:NTD589826 OCZ589815:OCZ589826 OMV589815:OMV589826 OWR589815:OWR589826 PGN589815:PGN589826 PQJ589815:PQJ589826 QAF589815:QAF589826 QKB589815:QKB589826 QTX589815:QTX589826 RDT589815:RDT589826 RNP589815:RNP589826 RXL589815:RXL589826 SHH589815:SHH589826 SRD589815:SRD589826 TAZ589815:TAZ589826 TKV589815:TKV589826 TUR589815:TUR589826 UEN589815:UEN589826 UOJ589815:UOJ589826 UYF589815:UYF589826 VIB589815:VIB589826 VRX589815:VRX589826 WBT589815:WBT589826 WLP589815:WLP589826 WVL589815:WVL589826 D655351:D655362 IZ655351:IZ655362 SV655351:SV655362 ACR655351:ACR655362 AMN655351:AMN655362 AWJ655351:AWJ655362 BGF655351:BGF655362 BQB655351:BQB655362 BZX655351:BZX655362 CJT655351:CJT655362 CTP655351:CTP655362 DDL655351:DDL655362 DNH655351:DNH655362 DXD655351:DXD655362 EGZ655351:EGZ655362 EQV655351:EQV655362 FAR655351:FAR655362 FKN655351:FKN655362 FUJ655351:FUJ655362 GEF655351:GEF655362 GOB655351:GOB655362 GXX655351:GXX655362 HHT655351:HHT655362 HRP655351:HRP655362 IBL655351:IBL655362 ILH655351:ILH655362 IVD655351:IVD655362 JEZ655351:JEZ655362 JOV655351:JOV655362 JYR655351:JYR655362 KIN655351:KIN655362 KSJ655351:KSJ655362 LCF655351:LCF655362 LMB655351:LMB655362 LVX655351:LVX655362 MFT655351:MFT655362 MPP655351:MPP655362 MZL655351:MZL655362 NJH655351:NJH655362 NTD655351:NTD655362 OCZ655351:OCZ655362 OMV655351:OMV655362 OWR655351:OWR655362 PGN655351:PGN655362 PQJ655351:PQJ655362 QAF655351:QAF655362 QKB655351:QKB655362 QTX655351:QTX655362 RDT655351:RDT655362 RNP655351:RNP655362 RXL655351:RXL655362 SHH655351:SHH655362 SRD655351:SRD655362 TAZ655351:TAZ655362 TKV655351:TKV655362 TUR655351:TUR655362 UEN655351:UEN655362 UOJ655351:UOJ655362 UYF655351:UYF655362 VIB655351:VIB655362 VRX655351:VRX655362 WBT655351:WBT655362 WLP655351:WLP655362 WVL655351:WVL655362 D720887:D720898 IZ720887:IZ720898 SV720887:SV720898 ACR720887:ACR720898 AMN720887:AMN720898 AWJ720887:AWJ720898 BGF720887:BGF720898 BQB720887:BQB720898 BZX720887:BZX720898 CJT720887:CJT720898 CTP720887:CTP720898 DDL720887:DDL720898 DNH720887:DNH720898 DXD720887:DXD720898 EGZ720887:EGZ720898 EQV720887:EQV720898 FAR720887:FAR720898 FKN720887:FKN720898 FUJ720887:FUJ720898 GEF720887:GEF720898 GOB720887:GOB720898 GXX720887:GXX720898 HHT720887:HHT720898 HRP720887:HRP720898 IBL720887:IBL720898 ILH720887:ILH720898 IVD720887:IVD720898 JEZ720887:JEZ720898 JOV720887:JOV720898 JYR720887:JYR720898 KIN720887:KIN720898 KSJ720887:KSJ720898 LCF720887:LCF720898 LMB720887:LMB720898 LVX720887:LVX720898 MFT720887:MFT720898 MPP720887:MPP720898 MZL720887:MZL720898 NJH720887:NJH720898 NTD720887:NTD720898 OCZ720887:OCZ720898 OMV720887:OMV720898 OWR720887:OWR720898 PGN720887:PGN720898 PQJ720887:PQJ720898 QAF720887:QAF720898 QKB720887:QKB720898 QTX720887:QTX720898 RDT720887:RDT720898 RNP720887:RNP720898 RXL720887:RXL720898 SHH720887:SHH720898 SRD720887:SRD720898 TAZ720887:TAZ720898 TKV720887:TKV720898 TUR720887:TUR720898 UEN720887:UEN720898 UOJ720887:UOJ720898 UYF720887:UYF720898 VIB720887:VIB720898 VRX720887:VRX720898 WBT720887:WBT720898 WLP720887:WLP720898 WVL720887:WVL720898 D786423:D786434 IZ786423:IZ786434 SV786423:SV786434 ACR786423:ACR786434 AMN786423:AMN786434 AWJ786423:AWJ786434 BGF786423:BGF786434 BQB786423:BQB786434 BZX786423:BZX786434 CJT786423:CJT786434 CTP786423:CTP786434 DDL786423:DDL786434 DNH786423:DNH786434 DXD786423:DXD786434 EGZ786423:EGZ786434 EQV786423:EQV786434 FAR786423:FAR786434 FKN786423:FKN786434 FUJ786423:FUJ786434 GEF786423:GEF786434 GOB786423:GOB786434 GXX786423:GXX786434 HHT786423:HHT786434 HRP786423:HRP786434 IBL786423:IBL786434 ILH786423:ILH786434 IVD786423:IVD786434 JEZ786423:JEZ786434 JOV786423:JOV786434 JYR786423:JYR786434 KIN786423:KIN786434 KSJ786423:KSJ786434 LCF786423:LCF786434 LMB786423:LMB786434 LVX786423:LVX786434 MFT786423:MFT786434 MPP786423:MPP786434 MZL786423:MZL786434 NJH786423:NJH786434 NTD786423:NTD786434 OCZ786423:OCZ786434 OMV786423:OMV786434 OWR786423:OWR786434 PGN786423:PGN786434 PQJ786423:PQJ786434 QAF786423:QAF786434 QKB786423:QKB786434 QTX786423:QTX786434 RDT786423:RDT786434 RNP786423:RNP786434 RXL786423:RXL786434 SHH786423:SHH786434 SRD786423:SRD786434 TAZ786423:TAZ786434 TKV786423:TKV786434 TUR786423:TUR786434 UEN786423:UEN786434 UOJ786423:UOJ786434 UYF786423:UYF786434 VIB786423:VIB786434 VRX786423:VRX786434 WBT786423:WBT786434 WLP786423:WLP786434 WVL786423:WVL786434 D851959:D851970 IZ851959:IZ851970 SV851959:SV851970 ACR851959:ACR851970 AMN851959:AMN851970 AWJ851959:AWJ851970 BGF851959:BGF851970 BQB851959:BQB851970 BZX851959:BZX851970 CJT851959:CJT851970 CTP851959:CTP851970 DDL851959:DDL851970 DNH851959:DNH851970 DXD851959:DXD851970 EGZ851959:EGZ851970 EQV851959:EQV851970 FAR851959:FAR851970 FKN851959:FKN851970 FUJ851959:FUJ851970 GEF851959:GEF851970 GOB851959:GOB851970 GXX851959:GXX851970 HHT851959:HHT851970 HRP851959:HRP851970 IBL851959:IBL851970 ILH851959:ILH851970 IVD851959:IVD851970 JEZ851959:JEZ851970 JOV851959:JOV851970 JYR851959:JYR851970 KIN851959:KIN851970 KSJ851959:KSJ851970 LCF851959:LCF851970 LMB851959:LMB851970 LVX851959:LVX851970 MFT851959:MFT851970 MPP851959:MPP851970 MZL851959:MZL851970 NJH851959:NJH851970 NTD851959:NTD851970 OCZ851959:OCZ851970 OMV851959:OMV851970 OWR851959:OWR851970 PGN851959:PGN851970 PQJ851959:PQJ851970 QAF851959:QAF851970 QKB851959:QKB851970 QTX851959:QTX851970 RDT851959:RDT851970 RNP851959:RNP851970 RXL851959:RXL851970 SHH851959:SHH851970 SRD851959:SRD851970 TAZ851959:TAZ851970 TKV851959:TKV851970 TUR851959:TUR851970 UEN851959:UEN851970 UOJ851959:UOJ851970 UYF851959:UYF851970 VIB851959:VIB851970 VRX851959:VRX851970 WBT851959:WBT851970 WLP851959:WLP851970 WVL851959:WVL851970 D917495:D917506 IZ917495:IZ917506 SV917495:SV917506 ACR917495:ACR917506 AMN917495:AMN917506 AWJ917495:AWJ917506 BGF917495:BGF917506 BQB917495:BQB917506 BZX917495:BZX917506 CJT917495:CJT917506 CTP917495:CTP917506 DDL917495:DDL917506 DNH917495:DNH917506 DXD917495:DXD917506 EGZ917495:EGZ917506 EQV917495:EQV917506 FAR917495:FAR917506 FKN917495:FKN917506 FUJ917495:FUJ917506 GEF917495:GEF917506 GOB917495:GOB917506 GXX917495:GXX917506 HHT917495:HHT917506 HRP917495:HRP917506 IBL917495:IBL917506 ILH917495:ILH917506 IVD917495:IVD917506 JEZ917495:JEZ917506 JOV917495:JOV917506 JYR917495:JYR917506 KIN917495:KIN917506 KSJ917495:KSJ917506 LCF917495:LCF917506 LMB917495:LMB917506 LVX917495:LVX917506 MFT917495:MFT917506 MPP917495:MPP917506 MZL917495:MZL917506 NJH917495:NJH917506 NTD917495:NTD917506 OCZ917495:OCZ917506 OMV917495:OMV917506 OWR917495:OWR917506 PGN917495:PGN917506 PQJ917495:PQJ917506 QAF917495:QAF917506 QKB917495:QKB917506 QTX917495:QTX917506 RDT917495:RDT917506 RNP917495:RNP917506 RXL917495:RXL917506 SHH917495:SHH917506 SRD917495:SRD917506 TAZ917495:TAZ917506 TKV917495:TKV917506 TUR917495:TUR917506 UEN917495:UEN917506 UOJ917495:UOJ917506 UYF917495:UYF917506 VIB917495:VIB917506 VRX917495:VRX917506 WBT917495:WBT917506 WLP917495:WLP917506 WVL917495:WVL917506 D983031:D983042 IZ983031:IZ983042 SV983031:SV983042 ACR983031:ACR983042 AMN983031:AMN983042 AWJ983031:AWJ983042 BGF983031:BGF983042 BQB983031:BQB983042 BZX983031:BZX983042 CJT983031:CJT983042 CTP983031:CTP983042 DDL983031:DDL983042 DNH983031:DNH983042 DXD983031:DXD983042 EGZ983031:EGZ983042 EQV983031:EQV983042 FAR983031:FAR983042 FKN983031:FKN983042 FUJ983031:FUJ983042 GEF983031:GEF983042 GOB983031:GOB983042 GXX983031:GXX983042 HHT983031:HHT983042 HRP983031:HRP983042 IBL983031:IBL983042 ILH983031:ILH983042 IVD983031:IVD983042 JEZ983031:JEZ983042 JOV983031:JOV983042 JYR983031:JYR983042 KIN983031:KIN983042 KSJ983031:KSJ983042 LCF983031:LCF983042 LMB983031:LMB983042 LVX983031:LVX983042 MFT983031:MFT983042 MPP983031:MPP983042 MZL983031:MZL983042 NJH983031:NJH983042 NTD983031:NTD983042 OCZ983031:OCZ983042 OMV983031:OMV983042 OWR983031:OWR983042 PGN983031:PGN983042 PQJ983031:PQJ983042 QAF983031:QAF983042 QKB983031:QKB983042 QTX983031:QTX983042 RDT983031:RDT983042 RNP983031:RNP983042 RXL983031:RXL983042 SHH983031:SHH983042 SRD983031:SRD983042 TAZ983031:TAZ983042 TKV983031:TKV983042 TUR983031:TUR983042 UEN983031:UEN983042 UOJ983031:UOJ983042 UYF983031:UYF983042 VIB983031:VIB983042 VRX983031:VRX983042 WBT983031:WBT983042 WLP983031:WLP983042 WVL983031:WVL983042 SV9:SV12 IZ14:IZ22 SV14:SV22 ACR14:ACR22 AMN14:AMN22 AWJ14:AWJ22 BGF14:BGF22 BQB14:BQB22 BZX14:BZX22 CJT14:CJT22 CTP14:CTP22 DDL14:DDL22 DNH14:DNH22 DXD14:DXD22 EGZ14:EGZ22 EQV14:EQV22 FAR14:FAR22 FKN14:FKN22 FUJ14:FUJ22 GEF14:GEF22 GOB14:GOB22 GXX14:GXX22 HHT14:HHT22 HRP14:HRP22 IBL14:IBL22 ILH14:ILH22 IVD14:IVD22 JEZ14:JEZ22 JOV14:JOV22 JYR14:JYR22 KIN14:KIN22 KSJ14:KSJ22 LCF14:LCF22 LMB14:LMB22 LVX14:LVX22 MFT14:MFT22 MPP14:MPP22 MZL14:MZL22 NJH14:NJH22 NTD14:NTD22 OCZ14:OCZ22 OMV14:OMV22 OWR14:OWR22 PGN14:PGN22 PQJ14:PQJ22 QAF14:QAF22 QKB14:QKB22 QTX14:QTX22 RDT14:RDT22 RNP14:RNP22 RXL14:RXL22 SHH14:SHH22 SRD14:SRD22 TAZ14:TAZ22 TKV14:TKV22 TUR14:TUR22 UEN14:UEN22 UOJ14:UOJ22 UYF14:UYF22 VIB14:VIB22 VRX14:VRX22 WBT14:WBT22 WLP14:WLP22 WVL14:WVL22 D65540:D65558 IZ65540:IZ65558 SV65540:SV65558 ACR65540:ACR65558 AMN65540:AMN65558 AWJ65540:AWJ65558 BGF65540:BGF65558 BQB65540:BQB65558 BZX65540:BZX65558 CJT65540:CJT65558 CTP65540:CTP65558 DDL65540:DDL65558 DNH65540:DNH65558 DXD65540:DXD65558 EGZ65540:EGZ65558 EQV65540:EQV65558 FAR65540:FAR65558 FKN65540:FKN65558 FUJ65540:FUJ65558 GEF65540:GEF65558 GOB65540:GOB65558 GXX65540:GXX65558 HHT65540:HHT65558 HRP65540:HRP65558 IBL65540:IBL65558 ILH65540:ILH65558 IVD65540:IVD65558 JEZ65540:JEZ65558 JOV65540:JOV65558 JYR65540:JYR65558 KIN65540:KIN65558 KSJ65540:KSJ65558 LCF65540:LCF65558 LMB65540:LMB65558 LVX65540:LVX65558 MFT65540:MFT65558 MPP65540:MPP65558 MZL65540:MZL65558 NJH65540:NJH65558 NTD65540:NTD65558 OCZ65540:OCZ65558 OMV65540:OMV65558 OWR65540:OWR65558 PGN65540:PGN65558 PQJ65540:PQJ65558 QAF65540:QAF65558 QKB65540:QKB65558 QTX65540:QTX65558 RDT65540:RDT65558 RNP65540:RNP65558 RXL65540:RXL65558 SHH65540:SHH65558 SRD65540:SRD65558 TAZ65540:TAZ65558 TKV65540:TKV65558 TUR65540:TUR65558 UEN65540:UEN65558 UOJ65540:UOJ65558 UYF65540:UYF65558 VIB65540:VIB65558 VRX65540:VRX65558 WBT65540:WBT65558 WLP65540:WLP65558 WVL65540:WVL65558 D131076:D131094 IZ131076:IZ131094 SV131076:SV131094 ACR131076:ACR131094 AMN131076:AMN131094 AWJ131076:AWJ131094 BGF131076:BGF131094 BQB131076:BQB131094 BZX131076:BZX131094 CJT131076:CJT131094 CTP131076:CTP131094 DDL131076:DDL131094 DNH131076:DNH131094 DXD131076:DXD131094 EGZ131076:EGZ131094 EQV131076:EQV131094 FAR131076:FAR131094 FKN131076:FKN131094 FUJ131076:FUJ131094 GEF131076:GEF131094 GOB131076:GOB131094 GXX131076:GXX131094 HHT131076:HHT131094 HRP131076:HRP131094 IBL131076:IBL131094 ILH131076:ILH131094 IVD131076:IVD131094 JEZ131076:JEZ131094 JOV131076:JOV131094 JYR131076:JYR131094 KIN131076:KIN131094 KSJ131076:KSJ131094 LCF131076:LCF131094 LMB131076:LMB131094 LVX131076:LVX131094 MFT131076:MFT131094 MPP131076:MPP131094 MZL131076:MZL131094 NJH131076:NJH131094 NTD131076:NTD131094 OCZ131076:OCZ131094 OMV131076:OMV131094 OWR131076:OWR131094 PGN131076:PGN131094 PQJ131076:PQJ131094 QAF131076:QAF131094 QKB131076:QKB131094 QTX131076:QTX131094 RDT131076:RDT131094 RNP131076:RNP131094 RXL131076:RXL131094 SHH131076:SHH131094 SRD131076:SRD131094 TAZ131076:TAZ131094 TKV131076:TKV131094 TUR131076:TUR131094 UEN131076:UEN131094 UOJ131076:UOJ131094 UYF131076:UYF131094 VIB131076:VIB131094 VRX131076:VRX131094 WBT131076:WBT131094 WLP131076:WLP131094 WVL131076:WVL131094 D196612:D196630 IZ196612:IZ196630 SV196612:SV196630 ACR196612:ACR196630 AMN196612:AMN196630 AWJ196612:AWJ196630 BGF196612:BGF196630 BQB196612:BQB196630 BZX196612:BZX196630 CJT196612:CJT196630 CTP196612:CTP196630 DDL196612:DDL196630 DNH196612:DNH196630 DXD196612:DXD196630 EGZ196612:EGZ196630 EQV196612:EQV196630 FAR196612:FAR196630 FKN196612:FKN196630 FUJ196612:FUJ196630 GEF196612:GEF196630 GOB196612:GOB196630 GXX196612:GXX196630 HHT196612:HHT196630 HRP196612:HRP196630 IBL196612:IBL196630 ILH196612:ILH196630 IVD196612:IVD196630 JEZ196612:JEZ196630 JOV196612:JOV196630 JYR196612:JYR196630 KIN196612:KIN196630 KSJ196612:KSJ196630 LCF196612:LCF196630 LMB196612:LMB196630 LVX196612:LVX196630 MFT196612:MFT196630 MPP196612:MPP196630 MZL196612:MZL196630 NJH196612:NJH196630 NTD196612:NTD196630 OCZ196612:OCZ196630 OMV196612:OMV196630 OWR196612:OWR196630 PGN196612:PGN196630 PQJ196612:PQJ196630 QAF196612:QAF196630 QKB196612:QKB196630 QTX196612:QTX196630 RDT196612:RDT196630 RNP196612:RNP196630 RXL196612:RXL196630 SHH196612:SHH196630 SRD196612:SRD196630 TAZ196612:TAZ196630 TKV196612:TKV196630 TUR196612:TUR196630 UEN196612:UEN196630 UOJ196612:UOJ196630 UYF196612:UYF196630 VIB196612:VIB196630 VRX196612:VRX196630 WBT196612:WBT196630 WLP196612:WLP196630 WVL196612:WVL196630 D262148:D262166 IZ262148:IZ262166 SV262148:SV262166 ACR262148:ACR262166 AMN262148:AMN262166 AWJ262148:AWJ262166 BGF262148:BGF262166 BQB262148:BQB262166 BZX262148:BZX262166 CJT262148:CJT262166 CTP262148:CTP262166 DDL262148:DDL262166 DNH262148:DNH262166 DXD262148:DXD262166 EGZ262148:EGZ262166 EQV262148:EQV262166 FAR262148:FAR262166 FKN262148:FKN262166 FUJ262148:FUJ262166 GEF262148:GEF262166 GOB262148:GOB262166 GXX262148:GXX262166 HHT262148:HHT262166 HRP262148:HRP262166 IBL262148:IBL262166 ILH262148:ILH262166 IVD262148:IVD262166 JEZ262148:JEZ262166 JOV262148:JOV262166 JYR262148:JYR262166 KIN262148:KIN262166 KSJ262148:KSJ262166 LCF262148:LCF262166 LMB262148:LMB262166 LVX262148:LVX262166 MFT262148:MFT262166 MPP262148:MPP262166 MZL262148:MZL262166 NJH262148:NJH262166 NTD262148:NTD262166 OCZ262148:OCZ262166 OMV262148:OMV262166 OWR262148:OWR262166 PGN262148:PGN262166 PQJ262148:PQJ262166 QAF262148:QAF262166 QKB262148:QKB262166 QTX262148:QTX262166 RDT262148:RDT262166 RNP262148:RNP262166 RXL262148:RXL262166 SHH262148:SHH262166 SRD262148:SRD262166 TAZ262148:TAZ262166 TKV262148:TKV262166 TUR262148:TUR262166 UEN262148:UEN262166 UOJ262148:UOJ262166 UYF262148:UYF262166 VIB262148:VIB262166 VRX262148:VRX262166 WBT262148:WBT262166 WLP262148:WLP262166 WVL262148:WVL262166 D327684:D327702 IZ327684:IZ327702 SV327684:SV327702 ACR327684:ACR327702 AMN327684:AMN327702 AWJ327684:AWJ327702 BGF327684:BGF327702 BQB327684:BQB327702 BZX327684:BZX327702 CJT327684:CJT327702 CTP327684:CTP327702 DDL327684:DDL327702 DNH327684:DNH327702 DXD327684:DXD327702 EGZ327684:EGZ327702 EQV327684:EQV327702 FAR327684:FAR327702 FKN327684:FKN327702 FUJ327684:FUJ327702 GEF327684:GEF327702 GOB327684:GOB327702 GXX327684:GXX327702 HHT327684:HHT327702 HRP327684:HRP327702 IBL327684:IBL327702 ILH327684:ILH327702 IVD327684:IVD327702 JEZ327684:JEZ327702 JOV327684:JOV327702 JYR327684:JYR327702 KIN327684:KIN327702 KSJ327684:KSJ327702 LCF327684:LCF327702 LMB327684:LMB327702 LVX327684:LVX327702 MFT327684:MFT327702 MPP327684:MPP327702 MZL327684:MZL327702 NJH327684:NJH327702 NTD327684:NTD327702 OCZ327684:OCZ327702 OMV327684:OMV327702 OWR327684:OWR327702 PGN327684:PGN327702 PQJ327684:PQJ327702 QAF327684:QAF327702 QKB327684:QKB327702 QTX327684:QTX327702 RDT327684:RDT327702 RNP327684:RNP327702 RXL327684:RXL327702 SHH327684:SHH327702 SRD327684:SRD327702 TAZ327684:TAZ327702 TKV327684:TKV327702 TUR327684:TUR327702 UEN327684:UEN327702 UOJ327684:UOJ327702 UYF327684:UYF327702 VIB327684:VIB327702 VRX327684:VRX327702 WBT327684:WBT327702 WLP327684:WLP327702 WVL327684:WVL327702 D393220:D393238 IZ393220:IZ393238 SV393220:SV393238 ACR393220:ACR393238 AMN393220:AMN393238 AWJ393220:AWJ393238 BGF393220:BGF393238 BQB393220:BQB393238 BZX393220:BZX393238 CJT393220:CJT393238 CTP393220:CTP393238 DDL393220:DDL393238 DNH393220:DNH393238 DXD393220:DXD393238 EGZ393220:EGZ393238 EQV393220:EQV393238 FAR393220:FAR393238 FKN393220:FKN393238 FUJ393220:FUJ393238 GEF393220:GEF393238 GOB393220:GOB393238 GXX393220:GXX393238 HHT393220:HHT393238 HRP393220:HRP393238 IBL393220:IBL393238 ILH393220:ILH393238 IVD393220:IVD393238 JEZ393220:JEZ393238 JOV393220:JOV393238 JYR393220:JYR393238 KIN393220:KIN393238 KSJ393220:KSJ393238 LCF393220:LCF393238 LMB393220:LMB393238 LVX393220:LVX393238 MFT393220:MFT393238 MPP393220:MPP393238 MZL393220:MZL393238 NJH393220:NJH393238 NTD393220:NTD393238 OCZ393220:OCZ393238 OMV393220:OMV393238 OWR393220:OWR393238 PGN393220:PGN393238 PQJ393220:PQJ393238 QAF393220:QAF393238 QKB393220:QKB393238 QTX393220:QTX393238 RDT393220:RDT393238 RNP393220:RNP393238 RXL393220:RXL393238 SHH393220:SHH393238 SRD393220:SRD393238 TAZ393220:TAZ393238 TKV393220:TKV393238 TUR393220:TUR393238 UEN393220:UEN393238 UOJ393220:UOJ393238 UYF393220:UYF393238 VIB393220:VIB393238 VRX393220:VRX393238 WBT393220:WBT393238 WLP393220:WLP393238 WVL393220:WVL393238 D458756:D458774 IZ458756:IZ458774 SV458756:SV458774 ACR458756:ACR458774 AMN458756:AMN458774 AWJ458756:AWJ458774 BGF458756:BGF458774 BQB458756:BQB458774 BZX458756:BZX458774 CJT458756:CJT458774 CTP458756:CTP458774 DDL458756:DDL458774 DNH458756:DNH458774 DXD458756:DXD458774 EGZ458756:EGZ458774 EQV458756:EQV458774 FAR458756:FAR458774 FKN458756:FKN458774 FUJ458756:FUJ458774 GEF458756:GEF458774 GOB458756:GOB458774 GXX458756:GXX458774 HHT458756:HHT458774 HRP458756:HRP458774 IBL458756:IBL458774 ILH458756:ILH458774 IVD458756:IVD458774 JEZ458756:JEZ458774 JOV458756:JOV458774 JYR458756:JYR458774 KIN458756:KIN458774 KSJ458756:KSJ458774 LCF458756:LCF458774 LMB458756:LMB458774 LVX458756:LVX458774 MFT458756:MFT458774 MPP458756:MPP458774 MZL458756:MZL458774 NJH458756:NJH458774 NTD458756:NTD458774 OCZ458756:OCZ458774 OMV458756:OMV458774 OWR458756:OWR458774 PGN458756:PGN458774 PQJ458756:PQJ458774 QAF458756:QAF458774 QKB458756:QKB458774 QTX458756:QTX458774 RDT458756:RDT458774 RNP458756:RNP458774 RXL458756:RXL458774 SHH458756:SHH458774 SRD458756:SRD458774 TAZ458756:TAZ458774 TKV458756:TKV458774 TUR458756:TUR458774 UEN458756:UEN458774 UOJ458756:UOJ458774 UYF458756:UYF458774 VIB458756:VIB458774 VRX458756:VRX458774 WBT458756:WBT458774 WLP458756:WLP458774 WVL458756:WVL458774 D524292:D524310 IZ524292:IZ524310 SV524292:SV524310 ACR524292:ACR524310 AMN524292:AMN524310 AWJ524292:AWJ524310 BGF524292:BGF524310 BQB524292:BQB524310 BZX524292:BZX524310 CJT524292:CJT524310 CTP524292:CTP524310 DDL524292:DDL524310 DNH524292:DNH524310 DXD524292:DXD524310 EGZ524292:EGZ524310 EQV524292:EQV524310 FAR524292:FAR524310 FKN524292:FKN524310 FUJ524292:FUJ524310 GEF524292:GEF524310 GOB524292:GOB524310 GXX524292:GXX524310 HHT524292:HHT524310 HRP524292:HRP524310 IBL524292:IBL524310 ILH524292:ILH524310 IVD524292:IVD524310 JEZ524292:JEZ524310 JOV524292:JOV524310 JYR524292:JYR524310 KIN524292:KIN524310 KSJ524292:KSJ524310 LCF524292:LCF524310 LMB524292:LMB524310 LVX524292:LVX524310 MFT524292:MFT524310 MPP524292:MPP524310 MZL524292:MZL524310 NJH524292:NJH524310 NTD524292:NTD524310 OCZ524292:OCZ524310 OMV524292:OMV524310 OWR524292:OWR524310 PGN524292:PGN524310 PQJ524292:PQJ524310 QAF524292:QAF524310 QKB524292:QKB524310 QTX524292:QTX524310 RDT524292:RDT524310 RNP524292:RNP524310 RXL524292:RXL524310 SHH524292:SHH524310 SRD524292:SRD524310 TAZ524292:TAZ524310 TKV524292:TKV524310 TUR524292:TUR524310 UEN524292:UEN524310 UOJ524292:UOJ524310 UYF524292:UYF524310 VIB524292:VIB524310 VRX524292:VRX524310 WBT524292:WBT524310 WLP524292:WLP524310 WVL524292:WVL524310 D589828:D589846 IZ589828:IZ589846 SV589828:SV589846 ACR589828:ACR589846 AMN589828:AMN589846 AWJ589828:AWJ589846 BGF589828:BGF589846 BQB589828:BQB589846 BZX589828:BZX589846 CJT589828:CJT589846 CTP589828:CTP589846 DDL589828:DDL589846 DNH589828:DNH589846 DXD589828:DXD589846 EGZ589828:EGZ589846 EQV589828:EQV589846 FAR589828:FAR589846 FKN589828:FKN589846 FUJ589828:FUJ589846 GEF589828:GEF589846 GOB589828:GOB589846 GXX589828:GXX589846 HHT589828:HHT589846 HRP589828:HRP589846 IBL589828:IBL589846 ILH589828:ILH589846 IVD589828:IVD589846 JEZ589828:JEZ589846 JOV589828:JOV589846 JYR589828:JYR589846 KIN589828:KIN589846 KSJ589828:KSJ589846 LCF589828:LCF589846 LMB589828:LMB589846 LVX589828:LVX589846 MFT589828:MFT589846 MPP589828:MPP589846 MZL589828:MZL589846 NJH589828:NJH589846 NTD589828:NTD589846 OCZ589828:OCZ589846 OMV589828:OMV589846 OWR589828:OWR589846 PGN589828:PGN589846 PQJ589828:PQJ589846 QAF589828:QAF589846 QKB589828:QKB589846 QTX589828:QTX589846 RDT589828:RDT589846 RNP589828:RNP589846 RXL589828:RXL589846 SHH589828:SHH589846 SRD589828:SRD589846 TAZ589828:TAZ589846 TKV589828:TKV589846 TUR589828:TUR589846 UEN589828:UEN589846 UOJ589828:UOJ589846 UYF589828:UYF589846 VIB589828:VIB589846 VRX589828:VRX589846 WBT589828:WBT589846 WLP589828:WLP589846 WVL589828:WVL589846 D655364:D655382 IZ655364:IZ655382 SV655364:SV655382 ACR655364:ACR655382 AMN655364:AMN655382 AWJ655364:AWJ655382 BGF655364:BGF655382 BQB655364:BQB655382 BZX655364:BZX655382 CJT655364:CJT655382 CTP655364:CTP655382 DDL655364:DDL655382 DNH655364:DNH655382 DXD655364:DXD655382 EGZ655364:EGZ655382 EQV655364:EQV655382 FAR655364:FAR655382 FKN655364:FKN655382 FUJ655364:FUJ655382 GEF655364:GEF655382 GOB655364:GOB655382 GXX655364:GXX655382 HHT655364:HHT655382 HRP655364:HRP655382 IBL655364:IBL655382 ILH655364:ILH655382 IVD655364:IVD655382 JEZ655364:JEZ655382 JOV655364:JOV655382 JYR655364:JYR655382 KIN655364:KIN655382 KSJ655364:KSJ655382 LCF655364:LCF655382 LMB655364:LMB655382 LVX655364:LVX655382 MFT655364:MFT655382 MPP655364:MPP655382 MZL655364:MZL655382 NJH655364:NJH655382 NTD655364:NTD655382 OCZ655364:OCZ655382 OMV655364:OMV655382 OWR655364:OWR655382 PGN655364:PGN655382 PQJ655364:PQJ655382 QAF655364:QAF655382 QKB655364:QKB655382 QTX655364:QTX655382 RDT655364:RDT655382 RNP655364:RNP655382 RXL655364:RXL655382 SHH655364:SHH655382 SRD655364:SRD655382 TAZ655364:TAZ655382 TKV655364:TKV655382 TUR655364:TUR655382 UEN655364:UEN655382 UOJ655364:UOJ655382 UYF655364:UYF655382 VIB655364:VIB655382 VRX655364:VRX655382 WBT655364:WBT655382 WLP655364:WLP655382 WVL655364:WVL655382 D720900:D720918 IZ720900:IZ720918 SV720900:SV720918 ACR720900:ACR720918 AMN720900:AMN720918 AWJ720900:AWJ720918 BGF720900:BGF720918 BQB720900:BQB720918 BZX720900:BZX720918 CJT720900:CJT720918 CTP720900:CTP720918 DDL720900:DDL720918 DNH720900:DNH720918 DXD720900:DXD720918 EGZ720900:EGZ720918 EQV720900:EQV720918 FAR720900:FAR720918 FKN720900:FKN720918 FUJ720900:FUJ720918 GEF720900:GEF720918 GOB720900:GOB720918 GXX720900:GXX720918 HHT720900:HHT720918 HRP720900:HRP720918 IBL720900:IBL720918 ILH720900:ILH720918 IVD720900:IVD720918 JEZ720900:JEZ720918 JOV720900:JOV720918 JYR720900:JYR720918 KIN720900:KIN720918 KSJ720900:KSJ720918 LCF720900:LCF720918 LMB720900:LMB720918 LVX720900:LVX720918 MFT720900:MFT720918 MPP720900:MPP720918 MZL720900:MZL720918 NJH720900:NJH720918 NTD720900:NTD720918 OCZ720900:OCZ720918 OMV720900:OMV720918 OWR720900:OWR720918 PGN720900:PGN720918 PQJ720900:PQJ720918 QAF720900:QAF720918 QKB720900:QKB720918 QTX720900:QTX720918 RDT720900:RDT720918 RNP720900:RNP720918 RXL720900:RXL720918 SHH720900:SHH720918 SRD720900:SRD720918 TAZ720900:TAZ720918 TKV720900:TKV720918 TUR720900:TUR720918 UEN720900:UEN720918 UOJ720900:UOJ720918 UYF720900:UYF720918 VIB720900:VIB720918 VRX720900:VRX720918 WBT720900:WBT720918 WLP720900:WLP720918 WVL720900:WVL720918 D786436:D786454 IZ786436:IZ786454 SV786436:SV786454 ACR786436:ACR786454 AMN786436:AMN786454 AWJ786436:AWJ786454 BGF786436:BGF786454 BQB786436:BQB786454 BZX786436:BZX786454 CJT786436:CJT786454 CTP786436:CTP786454 DDL786436:DDL786454 DNH786436:DNH786454 DXD786436:DXD786454 EGZ786436:EGZ786454 EQV786436:EQV786454 FAR786436:FAR786454 FKN786436:FKN786454 FUJ786436:FUJ786454 GEF786436:GEF786454 GOB786436:GOB786454 GXX786436:GXX786454 HHT786436:HHT786454 HRP786436:HRP786454 IBL786436:IBL786454 ILH786436:ILH786454 IVD786436:IVD786454 JEZ786436:JEZ786454 JOV786436:JOV786454 JYR786436:JYR786454 KIN786436:KIN786454 KSJ786436:KSJ786454 LCF786436:LCF786454 LMB786436:LMB786454 LVX786436:LVX786454 MFT786436:MFT786454 MPP786436:MPP786454 MZL786436:MZL786454 NJH786436:NJH786454 NTD786436:NTD786454 OCZ786436:OCZ786454 OMV786436:OMV786454 OWR786436:OWR786454 PGN786436:PGN786454 PQJ786436:PQJ786454 QAF786436:QAF786454 QKB786436:QKB786454 QTX786436:QTX786454 RDT786436:RDT786454 RNP786436:RNP786454 RXL786436:RXL786454 SHH786436:SHH786454 SRD786436:SRD786454 TAZ786436:TAZ786454 TKV786436:TKV786454 TUR786436:TUR786454 UEN786436:UEN786454 UOJ786436:UOJ786454 UYF786436:UYF786454 VIB786436:VIB786454 VRX786436:VRX786454 WBT786436:WBT786454 WLP786436:WLP786454 WVL786436:WVL786454 D851972:D851990 IZ851972:IZ851990 SV851972:SV851990 ACR851972:ACR851990 AMN851972:AMN851990 AWJ851972:AWJ851990 BGF851972:BGF851990 BQB851972:BQB851990 BZX851972:BZX851990 CJT851972:CJT851990 CTP851972:CTP851990 DDL851972:DDL851990 DNH851972:DNH851990 DXD851972:DXD851990 EGZ851972:EGZ851990 EQV851972:EQV851990 FAR851972:FAR851990 FKN851972:FKN851990 FUJ851972:FUJ851990 GEF851972:GEF851990 GOB851972:GOB851990 GXX851972:GXX851990 HHT851972:HHT851990 HRP851972:HRP851990 IBL851972:IBL851990 ILH851972:ILH851990 IVD851972:IVD851990 JEZ851972:JEZ851990 JOV851972:JOV851990 JYR851972:JYR851990 KIN851972:KIN851990 KSJ851972:KSJ851990 LCF851972:LCF851990 LMB851972:LMB851990 LVX851972:LVX851990 MFT851972:MFT851990 MPP851972:MPP851990 MZL851972:MZL851990 NJH851972:NJH851990 NTD851972:NTD851990 OCZ851972:OCZ851990 OMV851972:OMV851990 OWR851972:OWR851990 PGN851972:PGN851990 PQJ851972:PQJ851990 QAF851972:QAF851990 QKB851972:QKB851990 QTX851972:QTX851990 RDT851972:RDT851990 RNP851972:RNP851990 RXL851972:RXL851990 SHH851972:SHH851990 SRD851972:SRD851990 TAZ851972:TAZ851990 TKV851972:TKV851990 TUR851972:TUR851990 UEN851972:UEN851990 UOJ851972:UOJ851990 UYF851972:UYF851990 VIB851972:VIB851990 VRX851972:VRX851990 WBT851972:WBT851990 WLP851972:WLP851990 WVL851972:WVL851990 D917508:D917526 IZ917508:IZ917526 SV917508:SV917526 ACR917508:ACR917526 AMN917508:AMN917526 AWJ917508:AWJ917526 BGF917508:BGF917526 BQB917508:BQB917526 BZX917508:BZX917526 CJT917508:CJT917526 CTP917508:CTP917526 DDL917508:DDL917526 DNH917508:DNH917526 DXD917508:DXD917526 EGZ917508:EGZ917526 EQV917508:EQV917526 FAR917508:FAR917526 FKN917508:FKN917526 FUJ917508:FUJ917526 GEF917508:GEF917526 GOB917508:GOB917526 GXX917508:GXX917526 HHT917508:HHT917526 HRP917508:HRP917526 IBL917508:IBL917526 ILH917508:ILH917526 IVD917508:IVD917526 JEZ917508:JEZ917526 JOV917508:JOV917526 JYR917508:JYR917526 KIN917508:KIN917526 KSJ917508:KSJ917526 LCF917508:LCF917526 LMB917508:LMB917526 LVX917508:LVX917526 MFT917508:MFT917526 MPP917508:MPP917526 MZL917508:MZL917526 NJH917508:NJH917526 NTD917508:NTD917526 OCZ917508:OCZ917526 OMV917508:OMV917526 OWR917508:OWR917526 PGN917508:PGN917526 PQJ917508:PQJ917526 QAF917508:QAF917526 QKB917508:QKB917526 QTX917508:QTX917526 RDT917508:RDT917526 RNP917508:RNP917526 RXL917508:RXL917526 SHH917508:SHH917526 SRD917508:SRD917526 TAZ917508:TAZ917526 TKV917508:TKV917526 TUR917508:TUR917526 UEN917508:UEN917526 UOJ917508:UOJ917526 UYF917508:UYF917526 VIB917508:VIB917526 VRX917508:VRX917526 WBT917508:WBT917526 WLP917508:WLP917526 WVL917508:WVL917526 D983044:D983062 IZ983044:IZ983062 SV983044:SV983062 ACR983044:ACR983062 AMN983044:AMN983062 AWJ983044:AWJ983062 BGF983044:BGF983062 BQB983044:BQB983062 BZX983044:BZX983062 CJT983044:CJT983062 CTP983044:CTP983062 DDL983044:DDL983062 DNH983044:DNH983062 DXD983044:DXD983062 EGZ983044:EGZ983062 EQV983044:EQV983062 FAR983044:FAR983062 FKN983044:FKN983062 FUJ983044:FUJ983062 GEF983044:GEF983062 GOB983044:GOB983062 GXX983044:GXX983062 HHT983044:HHT983062 HRP983044:HRP983062 IBL983044:IBL983062 ILH983044:ILH983062 IVD983044:IVD983062 JEZ983044:JEZ983062 JOV983044:JOV983062 JYR983044:JYR983062 KIN983044:KIN983062 KSJ983044:KSJ983062 LCF983044:LCF983062 LMB983044:LMB983062 LVX983044:LVX983062 MFT983044:MFT983062 MPP983044:MPP983062 MZL983044:MZL983062 NJH983044:NJH983062 NTD983044:NTD983062 OCZ983044:OCZ983062 OMV983044:OMV983062 OWR983044:OWR983062 PGN983044:PGN983062 PQJ983044:PQJ983062 QAF983044:QAF983062 QKB983044:QKB983062 QTX983044:QTX983062 RDT983044:RDT983062 RNP983044:RNP983062 RXL983044:RXL983062 SHH983044:SHH983062 SRD983044:SRD983062 TAZ983044:TAZ983062 TKV983044:TKV983062 TUR983044:TUR983062 UEN983044:UEN983062 UOJ983044:UOJ983062 UYF983044:UYF983062 VIB983044:VIB983062 VRX983044:VRX983062 WBT983044:WBT983062 WLP983044:WLP983062 IZ9:IZ12">
      <formula1>$D$36:$D$370</formula1>
    </dataValidation>
    <dataValidation type="list" errorStyle="warning" allowBlank="1" showInputMessage="1" showErrorMessage="1" errorTitle="Factor" error="This factor is not included in the drop-down list. Is this the factor you want to use?" sqref="WVO983031:WVO983043 SY21:SY22 ACU21:ACU22 AMQ21:AMQ22 AWM21:AWM22 BGI21:BGI22 BQE21:BQE22 CAA21:CAA22 CJW21:CJW22 CTS21:CTS22 DDO21:DDO22 DNK21:DNK22 DXG21:DXG22 EHC21:EHC22 EQY21:EQY22 FAU21:FAU22 FKQ21:FKQ22 FUM21:FUM22 GEI21:GEI22 GOE21:GOE22 GYA21:GYA22 HHW21:HHW22 HRS21:HRS22 IBO21:IBO22 ILK21:ILK22 IVG21:IVG22 JFC21:JFC22 JOY21:JOY22 JYU21:JYU22 KIQ21:KIQ22 KSM21:KSM22 LCI21:LCI22 LME21:LME22 LWA21:LWA22 MFW21:MFW22 MPS21:MPS22 MZO21:MZO22 NJK21:NJK22 NTG21:NTG22 ODC21:ODC22 OMY21:OMY22 OWU21:OWU22 PGQ21:PGQ22 PQM21:PQM22 QAI21:QAI22 QKE21:QKE22 QUA21:QUA22 RDW21:RDW22 RNS21:RNS22 RXO21:RXO22 SHK21:SHK22 SRG21:SRG22 TBC21:TBC22 TKY21:TKY22 TUU21:TUU22 UEQ21:UEQ22 UOM21:UOM22 UYI21:UYI22 VIE21:VIE22 VSA21:VSA22 WBW21:WBW22 WLS21:WLS22 WVO21:WVO22 G65549:G65558 JC65549:JC65558 SY65549:SY65558 ACU65549:ACU65558 AMQ65549:AMQ65558 AWM65549:AWM65558 BGI65549:BGI65558 BQE65549:BQE65558 CAA65549:CAA65558 CJW65549:CJW65558 CTS65549:CTS65558 DDO65549:DDO65558 DNK65549:DNK65558 DXG65549:DXG65558 EHC65549:EHC65558 EQY65549:EQY65558 FAU65549:FAU65558 FKQ65549:FKQ65558 FUM65549:FUM65558 GEI65549:GEI65558 GOE65549:GOE65558 GYA65549:GYA65558 HHW65549:HHW65558 HRS65549:HRS65558 IBO65549:IBO65558 ILK65549:ILK65558 IVG65549:IVG65558 JFC65549:JFC65558 JOY65549:JOY65558 JYU65549:JYU65558 KIQ65549:KIQ65558 KSM65549:KSM65558 LCI65549:LCI65558 LME65549:LME65558 LWA65549:LWA65558 MFW65549:MFW65558 MPS65549:MPS65558 MZO65549:MZO65558 NJK65549:NJK65558 NTG65549:NTG65558 ODC65549:ODC65558 OMY65549:OMY65558 OWU65549:OWU65558 PGQ65549:PGQ65558 PQM65549:PQM65558 QAI65549:QAI65558 QKE65549:QKE65558 QUA65549:QUA65558 RDW65549:RDW65558 RNS65549:RNS65558 RXO65549:RXO65558 SHK65549:SHK65558 SRG65549:SRG65558 TBC65549:TBC65558 TKY65549:TKY65558 TUU65549:TUU65558 UEQ65549:UEQ65558 UOM65549:UOM65558 UYI65549:UYI65558 VIE65549:VIE65558 VSA65549:VSA65558 WBW65549:WBW65558 WLS65549:WLS65558 WVO65549:WVO65558 G131085:G131094 JC131085:JC131094 SY131085:SY131094 ACU131085:ACU131094 AMQ131085:AMQ131094 AWM131085:AWM131094 BGI131085:BGI131094 BQE131085:BQE131094 CAA131085:CAA131094 CJW131085:CJW131094 CTS131085:CTS131094 DDO131085:DDO131094 DNK131085:DNK131094 DXG131085:DXG131094 EHC131085:EHC131094 EQY131085:EQY131094 FAU131085:FAU131094 FKQ131085:FKQ131094 FUM131085:FUM131094 GEI131085:GEI131094 GOE131085:GOE131094 GYA131085:GYA131094 HHW131085:HHW131094 HRS131085:HRS131094 IBO131085:IBO131094 ILK131085:ILK131094 IVG131085:IVG131094 JFC131085:JFC131094 JOY131085:JOY131094 JYU131085:JYU131094 KIQ131085:KIQ131094 KSM131085:KSM131094 LCI131085:LCI131094 LME131085:LME131094 LWA131085:LWA131094 MFW131085:MFW131094 MPS131085:MPS131094 MZO131085:MZO131094 NJK131085:NJK131094 NTG131085:NTG131094 ODC131085:ODC131094 OMY131085:OMY131094 OWU131085:OWU131094 PGQ131085:PGQ131094 PQM131085:PQM131094 QAI131085:QAI131094 QKE131085:QKE131094 QUA131085:QUA131094 RDW131085:RDW131094 RNS131085:RNS131094 RXO131085:RXO131094 SHK131085:SHK131094 SRG131085:SRG131094 TBC131085:TBC131094 TKY131085:TKY131094 TUU131085:TUU131094 UEQ131085:UEQ131094 UOM131085:UOM131094 UYI131085:UYI131094 VIE131085:VIE131094 VSA131085:VSA131094 WBW131085:WBW131094 WLS131085:WLS131094 WVO131085:WVO131094 G196621:G196630 JC196621:JC196630 SY196621:SY196630 ACU196621:ACU196630 AMQ196621:AMQ196630 AWM196621:AWM196630 BGI196621:BGI196630 BQE196621:BQE196630 CAA196621:CAA196630 CJW196621:CJW196630 CTS196621:CTS196630 DDO196621:DDO196630 DNK196621:DNK196630 DXG196621:DXG196630 EHC196621:EHC196630 EQY196621:EQY196630 FAU196621:FAU196630 FKQ196621:FKQ196630 FUM196621:FUM196630 GEI196621:GEI196630 GOE196621:GOE196630 GYA196621:GYA196630 HHW196621:HHW196630 HRS196621:HRS196630 IBO196621:IBO196630 ILK196621:ILK196630 IVG196621:IVG196630 JFC196621:JFC196630 JOY196621:JOY196630 JYU196621:JYU196630 KIQ196621:KIQ196630 KSM196621:KSM196630 LCI196621:LCI196630 LME196621:LME196630 LWA196621:LWA196630 MFW196621:MFW196630 MPS196621:MPS196630 MZO196621:MZO196630 NJK196621:NJK196630 NTG196621:NTG196630 ODC196621:ODC196630 OMY196621:OMY196630 OWU196621:OWU196630 PGQ196621:PGQ196630 PQM196621:PQM196630 QAI196621:QAI196630 QKE196621:QKE196630 QUA196621:QUA196630 RDW196621:RDW196630 RNS196621:RNS196630 RXO196621:RXO196630 SHK196621:SHK196630 SRG196621:SRG196630 TBC196621:TBC196630 TKY196621:TKY196630 TUU196621:TUU196630 UEQ196621:UEQ196630 UOM196621:UOM196630 UYI196621:UYI196630 VIE196621:VIE196630 VSA196621:VSA196630 WBW196621:WBW196630 WLS196621:WLS196630 WVO196621:WVO196630 G262157:G262166 JC262157:JC262166 SY262157:SY262166 ACU262157:ACU262166 AMQ262157:AMQ262166 AWM262157:AWM262166 BGI262157:BGI262166 BQE262157:BQE262166 CAA262157:CAA262166 CJW262157:CJW262166 CTS262157:CTS262166 DDO262157:DDO262166 DNK262157:DNK262166 DXG262157:DXG262166 EHC262157:EHC262166 EQY262157:EQY262166 FAU262157:FAU262166 FKQ262157:FKQ262166 FUM262157:FUM262166 GEI262157:GEI262166 GOE262157:GOE262166 GYA262157:GYA262166 HHW262157:HHW262166 HRS262157:HRS262166 IBO262157:IBO262166 ILK262157:ILK262166 IVG262157:IVG262166 JFC262157:JFC262166 JOY262157:JOY262166 JYU262157:JYU262166 KIQ262157:KIQ262166 KSM262157:KSM262166 LCI262157:LCI262166 LME262157:LME262166 LWA262157:LWA262166 MFW262157:MFW262166 MPS262157:MPS262166 MZO262157:MZO262166 NJK262157:NJK262166 NTG262157:NTG262166 ODC262157:ODC262166 OMY262157:OMY262166 OWU262157:OWU262166 PGQ262157:PGQ262166 PQM262157:PQM262166 QAI262157:QAI262166 QKE262157:QKE262166 QUA262157:QUA262166 RDW262157:RDW262166 RNS262157:RNS262166 RXO262157:RXO262166 SHK262157:SHK262166 SRG262157:SRG262166 TBC262157:TBC262166 TKY262157:TKY262166 TUU262157:TUU262166 UEQ262157:UEQ262166 UOM262157:UOM262166 UYI262157:UYI262166 VIE262157:VIE262166 VSA262157:VSA262166 WBW262157:WBW262166 WLS262157:WLS262166 WVO262157:WVO262166 G327693:G327702 JC327693:JC327702 SY327693:SY327702 ACU327693:ACU327702 AMQ327693:AMQ327702 AWM327693:AWM327702 BGI327693:BGI327702 BQE327693:BQE327702 CAA327693:CAA327702 CJW327693:CJW327702 CTS327693:CTS327702 DDO327693:DDO327702 DNK327693:DNK327702 DXG327693:DXG327702 EHC327693:EHC327702 EQY327693:EQY327702 FAU327693:FAU327702 FKQ327693:FKQ327702 FUM327693:FUM327702 GEI327693:GEI327702 GOE327693:GOE327702 GYA327693:GYA327702 HHW327693:HHW327702 HRS327693:HRS327702 IBO327693:IBO327702 ILK327693:ILK327702 IVG327693:IVG327702 JFC327693:JFC327702 JOY327693:JOY327702 JYU327693:JYU327702 KIQ327693:KIQ327702 KSM327693:KSM327702 LCI327693:LCI327702 LME327693:LME327702 LWA327693:LWA327702 MFW327693:MFW327702 MPS327693:MPS327702 MZO327693:MZO327702 NJK327693:NJK327702 NTG327693:NTG327702 ODC327693:ODC327702 OMY327693:OMY327702 OWU327693:OWU327702 PGQ327693:PGQ327702 PQM327693:PQM327702 QAI327693:QAI327702 QKE327693:QKE327702 QUA327693:QUA327702 RDW327693:RDW327702 RNS327693:RNS327702 RXO327693:RXO327702 SHK327693:SHK327702 SRG327693:SRG327702 TBC327693:TBC327702 TKY327693:TKY327702 TUU327693:TUU327702 UEQ327693:UEQ327702 UOM327693:UOM327702 UYI327693:UYI327702 VIE327693:VIE327702 VSA327693:VSA327702 WBW327693:WBW327702 WLS327693:WLS327702 WVO327693:WVO327702 G393229:G393238 JC393229:JC393238 SY393229:SY393238 ACU393229:ACU393238 AMQ393229:AMQ393238 AWM393229:AWM393238 BGI393229:BGI393238 BQE393229:BQE393238 CAA393229:CAA393238 CJW393229:CJW393238 CTS393229:CTS393238 DDO393229:DDO393238 DNK393229:DNK393238 DXG393229:DXG393238 EHC393229:EHC393238 EQY393229:EQY393238 FAU393229:FAU393238 FKQ393229:FKQ393238 FUM393229:FUM393238 GEI393229:GEI393238 GOE393229:GOE393238 GYA393229:GYA393238 HHW393229:HHW393238 HRS393229:HRS393238 IBO393229:IBO393238 ILK393229:ILK393238 IVG393229:IVG393238 JFC393229:JFC393238 JOY393229:JOY393238 JYU393229:JYU393238 KIQ393229:KIQ393238 KSM393229:KSM393238 LCI393229:LCI393238 LME393229:LME393238 LWA393229:LWA393238 MFW393229:MFW393238 MPS393229:MPS393238 MZO393229:MZO393238 NJK393229:NJK393238 NTG393229:NTG393238 ODC393229:ODC393238 OMY393229:OMY393238 OWU393229:OWU393238 PGQ393229:PGQ393238 PQM393229:PQM393238 QAI393229:QAI393238 QKE393229:QKE393238 QUA393229:QUA393238 RDW393229:RDW393238 RNS393229:RNS393238 RXO393229:RXO393238 SHK393229:SHK393238 SRG393229:SRG393238 TBC393229:TBC393238 TKY393229:TKY393238 TUU393229:TUU393238 UEQ393229:UEQ393238 UOM393229:UOM393238 UYI393229:UYI393238 VIE393229:VIE393238 VSA393229:VSA393238 WBW393229:WBW393238 WLS393229:WLS393238 WVO393229:WVO393238 G458765:G458774 JC458765:JC458774 SY458765:SY458774 ACU458765:ACU458774 AMQ458765:AMQ458774 AWM458765:AWM458774 BGI458765:BGI458774 BQE458765:BQE458774 CAA458765:CAA458774 CJW458765:CJW458774 CTS458765:CTS458774 DDO458765:DDO458774 DNK458765:DNK458774 DXG458765:DXG458774 EHC458765:EHC458774 EQY458765:EQY458774 FAU458765:FAU458774 FKQ458765:FKQ458774 FUM458765:FUM458774 GEI458765:GEI458774 GOE458765:GOE458774 GYA458765:GYA458774 HHW458765:HHW458774 HRS458765:HRS458774 IBO458765:IBO458774 ILK458765:ILK458774 IVG458765:IVG458774 JFC458765:JFC458774 JOY458765:JOY458774 JYU458765:JYU458774 KIQ458765:KIQ458774 KSM458765:KSM458774 LCI458765:LCI458774 LME458765:LME458774 LWA458765:LWA458774 MFW458765:MFW458774 MPS458765:MPS458774 MZO458765:MZO458774 NJK458765:NJK458774 NTG458765:NTG458774 ODC458765:ODC458774 OMY458765:OMY458774 OWU458765:OWU458774 PGQ458765:PGQ458774 PQM458765:PQM458774 QAI458765:QAI458774 QKE458765:QKE458774 QUA458765:QUA458774 RDW458765:RDW458774 RNS458765:RNS458774 RXO458765:RXO458774 SHK458765:SHK458774 SRG458765:SRG458774 TBC458765:TBC458774 TKY458765:TKY458774 TUU458765:TUU458774 UEQ458765:UEQ458774 UOM458765:UOM458774 UYI458765:UYI458774 VIE458765:VIE458774 VSA458765:VSA458774 WBW458765:WBW458774 WLS458765:WLS458774 WVO458765:WVO458774 G524301:G524310 JC524301:JC524310 SY524301:SY524310 ACU524301:ACU524310 AMQ524301:AMQ524310 AWM524301:AWM524310 BGI524301:BGI524310 BQE524301:BQE524310 CAA524301:CAA524310 CJW524301:CJW524310 CTS524301:CTS524310 DDO524301:DDO524310 DNK524301:DNK524310 DXG524301:DXG524310 EHC524301:EHC524310 EQY524301:EQY524310 FAU524301:FAU524310 FKQ524301:FKQ524310 FUM524301:FUM524310 GEI524301:GEI524310 GOE524301:GOE524310 GYA524301:GYA524310 HHW524301:HHW524310 HRS524301:HRS524310 IBO524301:IBO524310 ILK524301:ILK524310 IVG524301:IVG524310 JFC524301:JFC524310 JOY524301:JOY524310 JYU524301:JYU524310 KIQ524301:KIQ524310 KSM524301:KSM524310 LCI524301:LCI524310 LME524301:LME524310 LWA524301:LWA524310 MFW524301:MFW524310 MPS524301:MPS524310 MZO524301:MZO524310 NJK524301:NJK524310 NTG524301:NTG524310 ODC524301:ODC524310 OMY524301:OMY524310 OWU524301:OWU524310 PGQ524301:PGQ524310 PQM524301:PQM524310 QAI524301:QAI524310 QKE524301:QKE524310 QUA524301:QUA524310 RDW524301:RDW524310 RNS524301:RNS524310 RXO524301:RXO524310 SHK524301:SHK524310 SRG524301:SRG524310 TBC524301:TBC524310 TKY524301:TKY524310 TUU524301:TUU524310 UEQ524301:UEQ524310 UOM524301:UOM524310 UYI524301:UYI524310 VIE524301:VIE524310 VSA524301:VSA524310 WBW524301:WBW524310 WLS524301:WLS524310 WVO524301:WVO524310 G589837:G589846 JC589837:JC589846 SY589837:SY589846 ACU589837:ACU589846 AMQ589837:AMQ589846 AWM589837:AWM589846 BGI589837:BGI589846 BQE589837:BQE589846 CAA589837:CAA589846 CJW589837:CJW589846 CTS589837:CTS589846 DDO589837:DDO589846 DNK589837:DNK589846 DXG589837:DXG589846 EHC589837:EHC589846 EQY589837:EQY589846 FAU589837:FAU589846 FKQ589837:FKQ589846 FUM589837:FUM589846 GEI589837:GEI589846 GOE589837:GOE589846 GYA589837:GYA589846 HHW589837:HHW589846 HRS589837:HRS589846 IBO589837:IBO589846 ILK589837:ILK589846 IVG589837:IVG589846 JFC589837:JFC589846 JOY589837:JOY589846 JYU589837:JYU589846 KIQ589837:KIQ589846 KSM589837:KSM589846 LCI589837:LCI589846 LME589837:LME589846 LWA589837:LWA589846 MFW589837:MFW589846 MPS589837:MPS589846 MZO589837:MZO589846 NJK589837:NJK589846 NTG589837:NTG589846 ODC589837:ODC589846 OMY589837:OMY589846 OWU589837:OWU589846 PGQ589837:PGQ589846 PQM589837:PQM589846 QAI589837:QAI589846 QKE589837:QKE589846 QUA589837:QUA589846 RDW589837:RDW589846 RNS589837:RNS589846 RXO589837:RXO589846 SHK589837:SHK589846 SRG589837:SRG589846 TBC589837:TBC589846 TKY589837:TKY589846 TUU589837:TUU589846 UEQ589837:UEQ589846 UOM589837:UOM589846 UYI589837:UYI589846 VIE589837:VIE589846 VSA589837:VSA589846 WBW589837:WBW589846 WLS589837:WLS589846 WVO589837:WVO589846 G655373:G655382 JC655373:JC655382 SY655373:SY655382 ACU655373:ACU655382 AMQ655373:AMQ655382 AWM655373:AWM655382 BGI655373:BGI655382 BQE655373:BQE655382 CAA655373:CAA655382 CJW655373:CJW655382 CTS655373:CTS655382 DDO655373:DDO655382 DNK655373:DNK655382 DXG655373:DXG655382 EHC655373:EHC655382 EQY655373:EQY655382 FAU655373:FAU655382 FKQ655373:FKQ655382 FUM655373:FUM655382 GEI655373:GEI655382 GOE655373:GOE655382 GYA655373:GYA655382 HHW655373:HHW655382 HRS655373:HRS655382 IBO655373:IBO655382 ILK655373:ILK655382 IVG655373:IVG655382 JFC655373:JFC655382 JOY655373:JOY655382 JYU655373:JYU655382 KIQ655373:KIQ655382 KSM655373:KSM655382 LCI655373:LCI655382 LME655373:LME655382 LWA655373:LWA655382 MFW655373:MFW655382 MPS655373:MPS655382 MZO655373:MZO655382 NJK655373:NJK655382 NTG655373:NTG655382 ODC655373:ODC655382 OMY655373:OMY655382 OWU655373:OWU655382 PGQ655373:PGQ655382 PQM655373:PQM655382 QAI655373:QAI655382 QKE655373:QKE655382 QUA655373:QUA655382 RDW655373:RDW655382 RNS655373:RNS655382 RXO655373:RXO655382 SHK655373:SHK655382 SRG655373:SRG655382 TBC655373:TBC655382 TKY655373:TKY655382 TUU655373:TUU655382 UEQ655373:UEQ655382 UOM655373:UOM655382 UYI655373:UYI655382 VIE655373:VIE655382 VSA655373:VSA655382 WBW655373:WBW655382 WLS655373:WLS655382 WVO655373:WVO655382 G720909:G720918 JC720909:JC720918 SY720909:SY720918 ACU720909:ACU720918 AMQ720909:AMQ720918 AWM720909:AWM720918 BGI720909:BGI720918 BQE720909:BQE720918 CAA720909:CAA720918 CJW720909:CJW720918 CTS720909:CTS720918 DDO720909:DDO720918 DNK720909:DNK720918 DXG720909:DXG720918 EHC720909:EHC720918 EQY720909:EQY720918 FAU720909:FAU720918 FKQ720909:FKQ720918 FUM720909:FUM720918 GEI720909:GEI720918 GOE720909:GOE720918 GYA720909:GYA720918 HHW720909:HHW720918 HRS720909:HRS720918 IBO720909:IBO720918 ILK720909:ILK720918 IVG720909:IVG720918 JFC720909:JFC720918 JOY720909:JOY720918 JYU720909:JYU720918 KIQ720909:KIQ720918 KSM720909:KSM720918 LCI720909:LCI720918 LME720909:LME720918 LWA720909:LWA720918 MFW720909:MFW720918 MPS720909:MPS720918 MZO720909:MZO720918 NJK720909:NJK720918 NTG720909:NTG720918 ODC720909:ODC720918 OMY720909:OMY720918 OWU720909:OWU720918 PGQ720909:PGQ720918 PQM720909:PQM720918 QAI720909:QAI720918 QKE720909:QKE720918 QUA720909:QUA720918 RDW720909:RDW720918 RNS720909:RNS720918 RXO720909:RXO720918 SHK720909:SHK720918 SRG720909:SRG720918 TBC720909:TBC720918 TKY720909:TKY720918 TUU720909:TUU720918 UEQ720909:UEQ720918 UOM720909:UOM720918 UYI720909:UYI720918 VIE720909:VIE720918 VSA720909:VSA720918 WBW720909:WBW720918 WLS720909:WLS720918 WVO720909:WVO720918 G786445:G786454 JC786445:JC786454 SY786445:SY786454 ACU786445:ACU786454 AMQ786445:AMQ786454 AWM786445:AWM786454 BGI786445:BGI786454 BQE786445:BQE786454 CAA786445:CAA786454 CJW786445:CJW786454 CTS786445:CTS786454 DDO786445:DDO786454 DNK786445:DNK786454 DXG786445:DXG786454 EHC786445:EHC786454 EQY786445:EQY786454 FAU786445:FAU786454 FKQ786445:FKQ786454 FUM786445:FUM786454 GEI786445:GEI786454 GOE786445:GOE786454 GYA786445:GYA786454 HHW786445:HHW786454 HRS786445:HRS786454 IBO786445:IBO786454 ILK786445:ILK786454 IVG786445:IVG786454 JFC786445:JFC786454 JOY786445:JOY786454 JYU786445:JYU786454 KIQ786445:KIQ786454 KSM786445:KSM786454 LCI786445:LCI786454 LME786445:LME786454 LWA786445:LWA786454 MFW786445:MFW786454 MPS786445:MPS786454 MZO786445:MZO786454 NJK786445:NJK786454 NTG786445:NTG786454 ODC786445:ODC786454 OMY786445:OMY786454 OWU786445:OWU786454 PGQ786445:PGQ786454 PQM786445:PQM786454 QAI786445:QAI786454 QKE786445:QKE786454 QUA786445:QUA786454 RDW786445:RDW786454 RNS786445:RNS786454 RXO786445:RXO786454 SHK786445:SHK786454 SRG786445:SRG786454 TBC786445:TBC786454 TKY786445:TKY786454 TUU786445:TUU786454 UEQ786445:UEQ786454 UOM786445:UOM786454 UYI786445:UYI786454 VIE786445:VIE786454 VSA786445:VSA786454 WBW786445:WBW786454 WLS786445:WLS786454 WVO786445:WVO786454 G851981:G851990 JC851981:JC851990 SY851981:SY851990 ACU851981:ACU851990 AMQ851981:AMQ851990 AWM851981:AWM851990 BGI851981:BGI851990 BQE851981:BQE851990 CAA851981:CAA851990 CJW851981:CJW851990 CTS851981:CTS851990 DDO851981:DDO851990 DNK851981:DNK851990 DXG851981:DXG851990 EHC851981:EHC851990 EQY851981:EQY851990 FAU851981:FAU851990 FKQ851981:FKQ851990 FUM851981:FUM851990 GEI851981:GEI851990 GOE851981:GOE851990 GYA851981:GYA851990 HHW851981:HHW851990 HRS851981:HRS851990 IBO851981:IBO851990 ILK851981:ILK851990 IVG851981:IVG851990 JFC851981:JFC851990 JOY851981:JOY851990 JYU851981:JYU851990 KIQ851981:KIQ851990 KSM851981:KSM851990 LCI851981:LCI851990 LME851981:LME851990 LWA851981:LWA851990 MFW851981:MFW851990 MPS851981:MPS851990 MZO851981:MZO851990 NJK851981:NJK851990 NTG851981:NTG851990 ODC851981:ODC851990 OMY851981:OMY851990 OWU851981:OWU851990 PGQ851981:PGQ851990 PQM851981:PQM851990 QAI851981:QAI851990 QKE851981:QKE851990 QUA851981:QUA851990 RDW851981:RDW851990 RNS851981:RNS851990 RXO851981:RXO851990 SHK851981:SHK851990 SRG851981:SRG851990 TBC851981:TBC851990 TKY851981:TKY851990 TUU851981:TUU851990 UEQ851981:UEQ851990 UOM851981:UOM851990 UYI851981:UYI851990 VIE851981:VIE851990 VSA851981:VSA851990 WBW851981:WBW851990 WLS851981:WLS851990 WVO851981:WVO851990 G917517:G917526 JC917517:JC917526 SY917517:SY917526 ACU917517:ACU917526 AMQ917517:AMQ917526 AWM917517:AWM917526 BGI917517:BGI917526 BQE917517:BQE917526 CAA917517:CAA917526 CJW917517:CJW917526 CTS917517:CTS917526 DDO917517:DDO917526 DNK917517:DNK917526 DXG917517:DXG917526 EHC917517:EHC917526 EQY917517:EQY917526 FAU917517:FAU917526 FKQ917517:FKQ917526 FUM917517:FUM917526 GEI917517:GEI917526 GOE917517:GOE917526 GYA917517:GYA917526 HHW917517:HHW917526 HRS917517:HRS917526 IBO917517:IBO917526 ILK917517:ILK917526 IVG917517:IVG917526 JFC917517:JFC917526 JOY917517:JOY917526 JYU917517:JYU917526 KIQ917517:KIQ917526 KSM917517:KSM917526 LCI917517:LCI917526 LME917517:LME917526 LWA917517:LWA917526 MFW917517:MFW917526 MPS917517:MPS917526 MZO917517:MZO917526 NJK917517:NJK917526 NTG917517:NTG917526 ODC917517:ODC917526 OMY917517:OMY917526 OWU917517:OWU917526 PGQ917517:PGQ917526 PQM917517:PQM917526 QAI917517:QAI917526 QKE917517:QKE917526 QUA917517:QUA917526 RDW917517:RDW917526 RNS917517:RNS917526 RXO917517:RXO917526 SHK917517:SHK917526 SRG917517:SRG917526 TBC917517:TBC917526 TKY917517:TKY917526 TUU917517:TUU917526 UEQ917517:UEQ917526 UOM917517:UOM917526 UYI917517:UYI917526 VIE917517:VIE917526 VSA917517:VSA917526 WBW917517:WBW917526 WLS917517:WLS917526 WVO917517:WVO917526 G983053:G983062 JC983053:JC983062 SY983053:SY983062 ACU983053:ACU983062 AMQ983053:AMQ983062 AWM983053:AWM983062 BGI983053:BGI983062 BQE983053:BQE983062 CAA983053:CAA983062 CJW983053:CJW983062 CTS983053:CTS983062 DDO983053:DDO983062 DNK983053:DNK983062 DXG983053:DXG983062 EHC983053:EHC983062 EQY983053:EQY983062 FAU983053:FAU983062 FKQ983053:FKQ983062 FUM983053:FUM983062 GEI983053:GEI983062 GOE983053:GOE983062 GYA983053:GYA983062 HHW983053:HHW983062 HRS983053:HRS983062 IBO983053:IBO983062 ILK983053:ILK983062 IVG983053:IVG983062 JFC983053:JFC983062 JOY983053:JOY983062 JYU983053:JYU983062 KIQ983053:KIQ983062 KSM983053:KSM983062 LCI983053:LCI983062 LME983053:LME983062 LWA983053:LWA983062 MFW983053:MFW983062 MPS983053:MPS983062 MZO983053:MZO983062 NJK983053:NJK983062 NTG983053:NTG983062 ODC983053:ODC983062 OMY983053:OMY983062 OWU983053:OWU983062 PGQ983053:PGQ983062 PQM983053:PQM983062 QAI983053:QAI983062 QKE983053:QKE983062 QUA983053:QUA983062 RDW983053:RDW983062 RNS983053:RNS983062 RXO983053:RXO983062 SHK983053:SHK983062 SRG983053:SRG983062 TBC983053:TBC983062 TKY983053:TKY983062 TUU983053:TUU983062 UEQ983053:UEQ983062 UOM983053:UOM983062 UYI983053:UYI983062 VIE983053:VIE983062 VSA983053:VSA983062 WBW983053:WBW983062 WLS983053:WLS983062 WVO983053:WVO983062 JC21:JC22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27:G65539 JC65527:JC65539 SY65527:SY65539 ACU65527:ACU65539 AMQ65527:AMQ65539 AWM65527:AWM65539 BGI65527:BGI65539 BQE65527:BQE65539 CAA65527:CAA65539 CJW65527:CJW65539 CTS65527:CTS65539 DDO65527:DDO65539 DNK65527:DNK65539 DXG65527:DXG65539 EHC65527:EHC65539 EQY65527:EQY65539 FAU65527:FAU65539 FKQ65527:FKQ65539 FUM65527:FUM65539 GEI65527:GEI65539 GOE65527:GOE65539 GYA65527:GYA65539 HHW65527:HHW65539 HRS65527:HRS65539 IBO65527:IBO65539 ILK65527:ILK65539 IVG65527:IVG65539 JFC65527:JFC65539 JOY65527:JOY65539 JYU65527:JYU65539 KIQ65527:KIQ65539 KSM65527:KSM65539 LCI65527:LCI65539 LME65527:LME65539 LWA65527:LWA65539 MFW65527:MFW65539 MPS65527:MPS65539 MZO65527:MZO65539 NJK65527:NJK65539 NTG65527:NTG65539 ODC65527:ODC65539 OMY65527:OMY65539 OWU65527:OWU65539 PGQ65527:PGQ65539 PQM65527:PQM65539 QAI65527:QAI65539 QKE65527:QKE65539 QUA65527:QUA65539 RDW65527:RDW65539 RNS65527:RNS65539 RXO65527:RXO65539 SHK65527:SHK65539 SRG65527:SRG65539 TBC65527:TBC65539 TKY65527:TKY65539 TUU65527:TUU65539 UEQ65527:UEQ65539 UOM65527:UOM65539 UYI65527:UYI65539 VIE65527:VIE65539 VSA65527:VSA65539 WBW65527:WBW65539 WLS65527:WLS65539 WVO65527:WVO65539 G131063:G131075 JC131063:JC131075 SY131063:SY131075 ACU131063:ACU131075 AMQ131063:AMQ131075 AWM131063:AWM131075 BGI131063:BGI131075 BQE131063:BQE131075 CAA131063:CAA131075 CJW131063:CJW131075 CTS131063:CTS131075 DDO131063:DDO131075 DNK131063:DNK131075 DXG131063:DXG131075 EHC131063:EHC131075 EQY131063:EQY131075 FAU131063:FAU131075 FKQ131063:FKQ131075 FUM131063:FUM131075 GEI131063:GEI131075 GOE131063:GOE131075 GYA131063:GYA131075 HHW131063:HHW131075 HRS131063:HRS131075 IBO131063:IBO131075 ILK131063:ILK131075 IVG131063:IVG131075 JFC131063:JFC131075 JOY131063:JOY131075 JYU131063:JYU131075 KIQ131063:KIQ131075 KSM131063:KSM131075 LCI131063:LCI131075 LME131063:LME131075 LWA131063:LWA131075 MFW131063:MFW131075 MPS131063:MPS131075 MZO131063:MZO131075 NJK131063:NJK131075 NTG131063:NTG131075 ODC131063:ODC131075 OMY131063:OMY131075 OWU131063:OWU131075 PGQ131063:PGQ131075 PQM131063:PQM131075 QAI131063:QAI131075 QKE131063:QKE131075 QUA131063:QUA131075 RDW131063:RDW131075 RNS131063:RNS131075 RXO131063:RXO131075 SHK131063:SHK131075 SRG131063:SRG131075 TBC131063:TBC131075 TKY131063:TKY131075 TUU131063:TUU131075 UEQ131063:UEQ131075 UOM131063:UOM131075 UYI131063:UYI131075 VIE131063:VIE131075 VSA131063:VSA131075 WBW131063:WBW131075 WLS131063:WLS131075 WVO131063:WVO131075 G196599:G196611 JC196599:JC196611 SY196599:SY196611 ACU196599:ACU196611 AMQ196599:AMQ196611 AWM196599:AWM196611 BGI196599:BGI196611 BQE196599:BQE196611 CAA196599:CAA196611 CJW196599:CJW196611 CTS196599:CTS196611 DDO196599:DDO196611 DNK196599:DNK196611 DXG196599:DXG196611 EHC196599:EHC196611 EQY196599:EQY196611 FAU196599:FAU196611 FKQ196599:FKQ196611 FUM196599:FUM196611 GEI196599:GEI196611 GOE196599:GOE196611 GYA196599:GYA196611 HHW196599:HHW196611 HRS196599:HRS196611 IBO196599:IBO196611 ILK196599:ILK196611 IVG196599:IVG196611 JFC196599:JFC196611 JOY196599:JOY196611 JYU196599:JYU196611 KIQ196599:KIQ196611 KSM196599:KSM196611 LCI196599:LCI196611 LME196599:LME196611 LWA196599:LWA196611 MFW196599:MFW196611 MPS196599:MPS196611 MZO196599:MZO196611 NJK196599:NJK196611 NTG196599:NTG196611 ODC196599:ODC196611 OMY196599:OMY196611 OWU196599:OWU196611 PGQ196599:PGQ196611 PQM196599:PQM196611 QAI196599:QAI196611 QKE196599:QKE196611 QUA196599:QUA196611 RDW196599:RDW196611 RNS196599:RNS196611 RXO196599:RXO196611 SHK196599:SHK196611 SRG196599:SRG196611 TBC196599:TBC196611 TKY196599:TKY196611 TUU196599:TUU196611 UEQ196599:UEQ196611 UOM196599:UOM196611 UYI196599:UYI196611 VIE196599:VIE196611 VSA196599:VSA196611 WBW196599:WBW196611 WLS196599:WLS196611 WVO196599:WVO196611 G262135:G262147 JC262135:JC262147 SY262135:SY262147 ACU262135:ACU262147 AMQ262135:AMQ262147 AWM262135:AWM262147 BGI262135:BGI262147 BQE262135:BQE262147 CAA262135:CAA262147 CJW262135:CJW262147 CTS262135:CTS262147 DDO262135:DDO262147 DNK262135:DNK262147 DXG262135:DXG262147 EHC262135:EHC262147 EQY262135:EQY262147 FAU262135:FAU262147 FKQ262135:FKQ262147 FUM262135:FUM262147 GEI262135:GEI262147 GOE262135:GOE262147 GYA262135:GYA262147 HHW262135:HHW262147 HRS262135:HRS262147 IBO262135:IBO262147 ILK262135:ILK262147 IVG262135:IVG262147 JFC262135:JFC262147 JOY262135:JOY262147 JYU262135:JYU262147 KIQ262135:KIQ262147 KSM262135:KSM262147 LCI262135:LCI262147 LME262135:LME262147 LWA262135:LWA262147 MFW262135:MFW262147 MPS262135:MPS262147 MZO262135:MZO262147 NJK262135:NJK262147 NTG262135:NTG262147 ODC262135:ODC262147 OMY262135:OMY262147 OWU262135:OWU262147 PGQ262135:PGQ262147 PQM262135:PQM262147 QAI262135:QAI262147 QKE262135:QKE262147 QUA262135:QUA262147 RDW262135:RDW262147 RNS262135:RNS262147 RXO262135:RXO262147 SHK262135:SHK262147 SRG262135:SRG262147 TBC262135:TBC262147 TKY262135:TKY262147 TUU262135:TUU262147 UEQ262135:UEQ262147 UOM262135:UOM262147 UYI262135:UYI262147 VIE262135:VIE262147 VSA262135:VSA262147 WBW262135:WBW262147 WLS262135:WLS262147 WVO262135:WVO262147 G327671:G327683 JC327671:JC327683 SY327671:SY327683 ACU327671:ACU327683 AMQ327671:AMQ327683 AWM327671:AWM327683 BGI327671:BGI327683 BQE327671:BQE327683 CAA327671:CAA327683 CJW327671:CJW327683 CTS327671:CTS327683 DDO327671:DDO327683 DNK327671:DNK327683 DXG327671:DXG327683 EHC327671:EHC327683 EQY327671:EQY327683 FAU327671:FAU327683 FKQ327671:FKQ327683 FUM327671:FUM327683 GEI327671:GEI327683 GOE327671:GOE327683 GYA327671:GYA327683 HHW327671:HHW327683 HRS327671:HRS327683 IBO327671:IBO327683 ILK327671:ILK327683 IVG327671:IVG327683 JFC327671:JFC327683 JOY327671:JOY327683 JYU327671:JYU327683 KIQ327671:KIQ327683 KSM327671:KSM327683 LCI327671:LCI327683 LME327671:LME327683 LWA327671:LWA327683 MFW327671:MFW327683 MPS327671:MPS327683 MZO327671:MZO327683 NJK327671:NJK327683 NTG327671:NTG327683 ODC327671:ODC327683 OMY327671:OMY327683 OWU327671:OWU327683 PGQ327671:PGQ327683 PQM327671:PQM327683 QAI327671:QAI327683 QKE327671:QKE327683 QUA327671:QUA327683 RDW327671:RDW327683 RNS327671:RNS327683 RXO327671:RXO327683 SHK327671:SHK327683 SRG327671:SRG327683 TBC327671:TBC327683 TKY327671:TKY327683 TUU327671:TUU327683 UEQ327671:UEQ327683 UOM327671:UOM327683 UYI327671:UYI327683 VIE327671:VIE327683 VSA327671:VSA327683 WBW327671:WBW327683 WLS327671:WLS327683 WVO327671:WVO327683 G393207:G393219 JC393207:JC393219 SY393207:SY393219 ACU393207:ACU393219 AMQ393207:AMQ393219 AWM393207:AWM393219 BGI393207:BGI393219 BQE393207:BQE393219 CAA393207:CAA393219 CJW393207:CJW393219 CTS393207:CTS393219 DDO393207:DDO393219 DNK393207:DNK393219 DXG393207:DXG393219 EHC393207:EHC393219 EQY393207:EQY393219 FAU393207:FAU393219 FKQ393207:FKQ393219 FUM393207:FUM393219 GEI393207:GEI393219 GOE393207:GOE393219 GYA393207:GYA393219 HHW393207:HHW393219 HRS393207:HRS393219 IBO393207:IBO393219 ILK393207:ILK393219 IVG393207:IVG393219 JFC393207:JFC393219 JOY393207:JOY393219 JYU393207:JYU393219 KIQ393207:KIQ393219 KSM393207:KSM393219 LCI393207:LCI393219 LME393207:LME393219 LWA393207:LWA393219 MFW393207:MFW393219 MPS393207:MPS393219 MZO393207:MZO393219 NJK393207:NJK393219 NTG393207:NTG393219 ODC393207:ODC393219 OMY393207:OMY393219 OWU393207:OWU393219 PGQ393207:PGQ393219 PQM393207:PQM393219 QAI393207:QAI393219 QKE393207:QKE393219 QUA393207:QUA393219 RDW393207:RDW393219 RNS393207:RNS393219 RXO393207:RXO393219 SHK393207:SHK393219 SRG393207:SRG393219 TBC393207:TBC393219 TKY393207:TKY393219 TUU393207:TUU393219 UEQ393207:UEQ393219 UOM393207:UOM393219 UYI393207:UYI393219 VIE393207:VIE393219 VSA393207:VSA393219 WBW393207:WBW393219 WLS393207:WLS393219 WVO393207:WVO393219 G458743:G458755 JC458743:JC458755 SY458743:SY458755 ACU458743:ACU458755 AMQ458743:AMQ458755 AWM458743:AWM458755 BGI458743:BGI458755 BQE458743:BQE458755 CAA458743:CAA458755 CJW458743:CJW458755 CTS458743:CTS458755 DDO458743:DDO458755 DNK458743:DNK458755 DXG458743:DXG458755 EHC458743:EHC458755 EQY458743:EQY458755 FAU458743:FAU458755 FKQ458743:FKQ458755 FUM458743:FUM458755 GEI458743:GEI458755 GOE458743:GOE458755 GYA458743:GYA458755 HHW458743:HHW458755 HRS458743:HRS458755 IBO458743:IBO458755 ILK458743:ILK458755 IVG458743:IVG458755 JFC458743:JFC458755 JOY458743:JOY458755 JYU458743:JYU458755 KIQ458743:KIQ458755 KSM458743:KSM458755 LCI458743:LCI458755 LME458743:LME458755 LWA458743:LWA458755 MFW458743:MFW458755 MPS458743:MPS458755 MZO458743:MZO458755 NJK458743:NJK458755 NTG458743:NTG458755 ODC458743:ODC458755 OMY458743:OMY458755 OWU458743:OWU458755 PGQ458743:PGQ458755 PQM458743:PQM458755 QAI458743:QAI458755 QKE458743:QKE458755 QUA458743:QUA458755 RDW458743:RDW458755 RNS458743:RNS458755 RXO458743:RXO458755 SHK458743:SHK458755 SRG458743:SRG458755 TBC458743:TBC458755 TKY458743:TKY458755 TUU458743:TUU458755 UEQ458743:UEQ458755 UOM458743:UOM458755 UYI458743:UYI458755 VIE458743:VIE458755 VSA458743:VSA458755 WBW458743:WBW458755 WLS458743:WLS458755 WVO458743:WVO458755 G524279:G524291 JC524279:JC524291 SY524279:SY524291 ACU524279:ACU524291 AMQ524279:AMQ524291 AWM524279:AWM524291 BGI524279:BGI524291 BQE524279:BQE524291 CAA524279:CAA524291 CJW524279:CJW524291 CTS524279:CTS524291 DDO524279:DDO524291 DNK524279:DNK524291 DXG524279:DXG524291 EHC524279:EHC524291 EQY524279:EQY524291 FAU524279:FAU524291 FKQ524279:FKQ524291 FUM524279:FUM524291 GEI524279:GEI524291 GOE524279:GOE524291 GYA524279:GYA524291 HHW524279:HHW524291 HRS524279:HRS524291 IBO524279:IBO524291 ILK524279:ILK524291 IVG524279:IVG524291 JFC524279:JFC524291 JOY524279:JOY524291 JYU524279:JYU524291 KIQ524279:KIQ524291 KSM524279:KSM524291 LCI524279:LCI524291 LME524279:LME524291 LWA524279:LWA524291 MFW524279:MFW524291 MPS524279:MPS524291 MZO524279:MZO524291 NJK524279:NJK524291 NTG524279:NTG524291 ODC524279:ODC524291 OMY524279:OMY524291 OWU524279:OWU524291 PGQ524279:PGQ524291 PQM524279:PQM524291 QAI524279:QAI524291 QKE524279:QKE524291 QUA524279:QUA524291 RDW524279:RDW524291 RNS524279:RNS524291 RXO524279:RXO524291 SHK524279:SHK524291 SRG524279:SRG524291 TBC524279:TBC524291 TKY524279:TKY524291 TUU524279:TUU524291 UEQ524279:UEQ524291 UOM524279:UOM524291 UYI524279:UYI524291 VIE524279:VIE524291 VSA524279:VSA524291 WBW524279:WBW524291 WLS524279:WLS524291 WVO524279:WVO524291 G589815:G589827 JC589815:JC589827 SY589815:SY589827 ACU589815:ACU589827 AMQ589815:AMQ589827 AWM589815:AWM589827 BGI589815:BGI589827 BQE589815:BQE589827 CAA589815:CAA589827 CJW589815:CJW589827 CTS589815:CTS589827 DDO589815:DDO589827 DNK589815:DNK589827 DXG589815:DXG589827 EHC589815:EHC589827 EQY589815:EQY589827 FAU589815:FAU589827 FKQ589815:FKQ589827 FUM589815:FUM589827 GEI589815:GEI589827 GOE589815:GOE589827 GYA589815:GYA589827 HHW589815:HHW589827 HRS589815:HRS589827 IBO589815:IBO589827 ILK589815:ILK589827 IVG589815:IVG589827 JFC589815:JFC589827 JOY589815:JOY589827 JYU589815:JYU589827 KIQ589815:KIQ589827 KSM589815:KSM589827 LCI589815:LCI589827 LME589815:LME589827 LWA589815:LWA589827 MFW589815:MFW589827 MPS589815:MPS589827 MZO589815:MZO589827 NJK589815:NJK589827 NTG589815:NTG589827 ODC589815:ODC589827 OMY589815:OMY589827 OWU589815:OWU589827 PGQ589815:PGQ589827 PQM589815:PQM589827 QAI589815:QAI589827 QKE589815:QKE589827 QUA589815:QUA589827 RDW589815:RDW589827 RNS589815:RNS589827 RXO589815:RXO589827 SHK589815:SHK589827 SRG589815:SRG589827 TBC589815:TBC589827 TKY589815:TKY589827 TUU589815:TUU589827 UEQ589815:UEQ589827 UOM589815:UOM589827 UYI589815:UYI589827 VIE589815:VIE589827 VSA589815:VSA589827 WBW589815:WBW589827 WLS589815:WLS589827 WVO589815:WVO589827 G655351:G655363 JC655351:JC655363 SY655351:SY655363 ACU655351:ACU655363 AMQ655351:AMQ655363 AWM655351:AWM655363 BGI655351:BGI655363 BQE655351:BQE655363 CAA655351:CAA655363 CJW655351:CJW655363 CTS655351:CTS655363 DDO655351:DDO655363 DNK655351:DNK655363 DXG655351:DXG655363 EHC655351:EHC655363 EQY655351:EQY655363 FAU655351:FAU655363 FKQ655351:FKQ655363 FUM655351:FUM655363 GEI655351:GEI655363 GOE655351:GOE655363 GYA655351:GYA655363 HHW655351:HHW655363 HRS655351:HRS655363 IBO655351:IBO655363 ILK655351:ILK655363 IVG655351:IVG655363 JFC655351:JFC655363 JOY655351:JOY655363 JYU655351:JYU655363 KIQ655351:KIQ655363 KSM655351:KSM655363 LCI655351:LCI655363 LME655351:LME655363 LWA655351:LWA655363 MFW655351:MFW655363 MPS655351:MPS655363 MZO655351:MZO655363 NJK655351:NJK655363 NTG655351:NTG655363 ODC655351:ODC655363 OMY655351:OMY655363 OWU655351:OWU655363 PGQ655351:PGQ655363 PQM655351:PQM655363 QAI655351:QAI655363 QKE655351:QKE655363 QUA655351:QUA655363 RDW655351:RDW655363 RNS655351:RNS655363 RXO655351:RXO655363 SHK655351:SHK655363 SRG655351:SRG655363 TBC655351:TBC655363 TKY655351:TKY655363 TUU655351:TUU655363 UEQ655351:UEQ655363 UOM655351:UOM655363 UYI655351:UYI655363 VIE655351:VIE655363 VSA655351:VSA655363 WBW655351:WBW655363 WLS655351:WLS655363 WVO655351:WVO655363 G720887:G720899 JC720887:JC720899 SY720887:SY720899 ACU720887:ACU720899 AMQ720887:AMQ720899 AWM720887:AWM720899 BGI720887:BGI720899 BQE720887:BQE720899 CAA720887:CAA720899 CJW720887:CJW720899 CTS720887:CTS720899 DDO720887:DDO720899 DNK720887:DNK720899 DXG720887:DXG720899 EHC720887:EHC720899 EQY720887:EQY720899 FAU720887:FAU720899 FKQ720887:FKQ720899 FUM720887:FUM720899 GEI720887:GEI720899 GOE720887:GOE720899 GYA720887:GYA720899 HHW720887:HHW720899 HRS720887:HRS720899 IBO720887:IBO720899 ILK720887:ILK720899 IVG720887:IVG720899 JFC720887:JFC720899 JOY720887:JOY720899 JYU720887:JYU720899 KIQ720887:KIQ720899 KSM720887:KSM720899 LCI720887:LCI720899 LME720887:LME720899 LWA720887:LWA720899 MFW720887:MFW720899 MPS720887:MPS720899 MZO720887:MZO720899 NJK720887:NJK720899 NTG720887:NTG720899 ODC720887:ODC720899 OMY720887:OMY720899 OWU720887:OWU720899 PGQ720887:PGQ720899 PQM720887:PQM720899 QAI720887:QAI720899 QKE720887:QKE720899 QUA720887:QUA720899 RDW720887:RDW720899 RNS720887:RNS720899 RXO720887:RXO720899 SHK720887:SHK720899 SRG720887:SRG720899 TBC720887:TBC720899 TKY720887:TKY720899 TUU720887:TUU720899 UEQ720887:UEQ720899 UOM720887:UOM720899 UYI720887:UYI720899 VIE720887:VIE720899 VSA720887:VSA720899 WBW720887:WBW720899 WLS720887:WLS720899 WVO720887:WVO720899 G786423:G786435 JC786423:JC786435 SY786423:SY786435 ACU786423:ACU786435 AMQ786423:AMQ786435 AWM786423:AWM786435 BGI786423:BGI786435 BQE786423:BQE786435 CAA786423:CAA786435 CJW786423:CJW786435 CTS786423:CTS786435 DDO786423:DDO786435 DNK786423:DNK786435 DXG786423:DXG786435 EHC786423:EHC786435 EQY786423:EQY786435 FAU786423:FAU786435 FKQ786423:FKQ786435 FUM786423:FUM786435 GEI786423:GEI786435 GOE786423:GOE786435 GYA786423:GYA786435 HHW786423:HHW786435 HRS786423:HRS786435 IBO786423:IBO786435 ILK786423:ILK786435 IVG786423:IVG786435 JFC786423:JFC786435 JOY786423:JOY786435 JYU786423:JYU786435 KIQ786423:KIQ786435 KSM786423:KSM786435 LCI786423:LCI786435 LME786423:LME786435 LWA786423:LWA786435 MFW786423:MFW786435 MPS786423:MPS786435 MZO786423:MZO786435 NJK786423:NJK786435 NTG786423:NTG786435 ODC786423:ODC786435 OMY786423:OMY786435 OWU786423:OWU786435 PGQ786423:PGQ786435 PQM786423:PQM786435 QAI786423:QAI786435 QKE786423:QKE786435 QUA786423:QUA786435 RDW786423:RDW786435 RNS786423:RNS786435 RXO786423:RXO786435 SHK786423:SHK786435 SRG786423:SRG786435 TBC786423:TBC786435 TKY786423:TKY786435 TUU786423:TUU786435 UEQ786423:UEQ786435 UOM786423:UOM786435 UYI786423:UYI786435 VIE786423:VIE786435 VSA786423:VSA786435 WBW786423:WBW786435 WLS786423:WLS786435 WVO786423:WVO786435 G851959:G851971 JC851959:JC851971 SY851959:SY851971 ACU851959:ACU851971 AMQ851959:AMQ851971 AWM851959:AWM851971 BGI851959:BGI851971 BQE851959:BQE851971 CAA851959:CAA851971 CJW851959:CJW851971 CTS851959:CTS851971 DDO851959:DDO851971 DNK851959:DNK851971 DXG851959:DXG851971 EHC851959:EHC851971 EQY851959:EQY851971 FAU851959:FAU851971 FKQ851959:FKQ851971 FUM851959:FUM851971 GEI851959:GEI851971 GOE851959:GOE851971 GYA851959:GYA851971 HHW851959:HHW851971 HRS851959:HRS851971 IBO851959:IBO851971 ILK851959:ILK851971 IVG851959:IVG851971 JFC851959:JFC851971 JOY851959:JOY851971 JYU851959:JYU851971 KIQ851959:KIQ851971 KSM851959:KSM851971 LCI851959:LCI851971 LME851959:LME851971 LWA851959:LWA851971 MFW851959:MFW851971 MPS851959:MPS851971 MZO851959:MZO851971 NJK851959:NJK851971 NTG851959:NTG851971 ODC851959:ODC851971 OMY851959:OMY851971 OWU851959:OWU851971 PGQ851959:PGQ851971 PQM851959:PQM851971 QAI851959:QAI851971 QKE851959:QKE851971 QUA851959:QUA851971 RDW851959:RDW851971 RNS851959:RNS851971 RXO851959:RXO851971 SHK851959:SHK851971 SRG851959:SRG851971 TBC851959:TBC851971 TKY851959:TKY851971 TUU851959:TUU851971 UEQ851959:UEQ851971 UOM851959:UOM851971 UYI851959:UYI851971 VIE851959:VIE851971 VSA851959:VSA851971 WBW851959:WBW851971 WLS851959:WLS851971 WVO851959:WVO851971 G917495:G917507 JC917495:JC917507 SY917495:SY917507 ACU917495:ACU917507 AMQ917495:AMQ917507 AWM917495:AWM917507 BGI917495:BGI917507 BQE917495:BQE917507 CAA917495:CAA917507 CJW917495:CJW917507 CTS917495:CTS917507 DDO917495:DDO917507 DNK917495:DNK917507 DXG917495:DXG917507 EHC917495:EHC917507 EQY917495:EQY917507 FAU917495:FAU917507 FKQ917495:FKQ917507 FUM917495:FUM917507 GEI917495:GEI917507 GOE917495:GOE917507 GYA917495:GYA917507 HHW917495:HHW917507 HRS917495:HRS917507 IBO917495:IBO917507 ILK917495:ILK917507 IVG917495:IVG917507 JFC917495:JFC917507 JOY917495:JOY917507 JYU917495:JYU917507 KIQ917495:KIQ917507 KSM917495:KSM917507 LCI917495:LCI917507 LME917495:LME917507 LWA917495:LWA917507 MFW917495:MFW917507 MPS917495:MPS917507 MZO917495:MZO917507 NJK917495:NJK917507 NTG917495:NTG917507 ODC917495:ODC917507 OMY917495:OMY917507 OWU917495:OWU917507 PGQ917495:PGQ917507 PQM917495:PQM917507 QAI917495:QAI917507 QKE917495:QKE917507 QUA917495:QUA917507 RDW917495:RDW917507 RNS917495:RNS917507 RXO917495:RXO917507 SHK917495:SHK917507 SRG917495:SRG917507 TBC917495:TBC917507 TKY917495:TKY917507 TUU917495:TUU917507 UEQ917495:UEQ917507 UOM917495:UOM917507 UYI917495:UYI917507 VIE917495:VIE917507 VSA917495:VSA917507 WBW917495:WBW917507 WLS917495:WLS917507 WVO917495:WVO917507 G983031:G983043 JC983031:JC983043 SY983031:SY983043 ACU983031:ACU983043 AMQ983031:AMQ983043 AWM983031:AWM983043 BGI983031:BGI983043 BQE983031:BQE983043 CAA983031:CAA983043 CJW983031:CJW983043 CTS983031:CTS983043 DDO983031:DDO983043 DNK983031:DNK983043 DXG983031:DXG983043 EHC983031:EHC983043 EQY983031:EQY983043 FAU983031:FAU983043 FKQ983031:FKQ983043 FUM983031:FUM983043 GEI983031:GEI983043 GOE983031:GOE983043 GYA983031:GYA983043 HHW983031:HHW983043 HRS983031:HRS983043 IBO983031:IBO983043 ILK983031:ILK983043 IVG983031:IVG983043 JFC983031:JFC983043 JOY983031:JOY983043 JYU983031:JYU983043 KIQ983031:KIQ983043 KSM983031:KSM983043 LCI983031:LCI983043 LME983031:LME983043 LWA983031:LWA983043 MFW983031:MFW983043 MPS983031:MPS983043 MZO983031:MZO983043 NJK983031:NJK983043 NTG983031:NTG983043 ODC983031:ODC983043 OMY983031:OMY983043 OWU983031:OWU983043 PGQ983031:PGQ983043 PQM983031:PQM983043 QAI983031:QAI983043 QKE983031:QKE983043 QUA983031:QUA983043 RDW983031:RDW983043 RNS983031:RNS983043 RXO983031:RXO983043 SHK983031:SHK983043 SRG983031:SRG983043 TBC983031:TBC983043 TKY983031:TKY983043 TUU983031:TUU983043 UEQ983031:UEQ983043 UOM983031:UOM983043 UYI983031:UYI983043 VIE983031:VIE983043 VSA983031:VSA983043 WBW983031:WBW983043 WLS983031:WLS983043 G21:G22">
      <formula1>$G$36:$G$127</formula1>
    </dataValidation>
    <dataValidation type="list" allowBlank="1" showInputMessage="1" showErrorMessage="1" errorTitle="Adjustment Type Entry Error" error="An invalid adjustment type was entered._x000a__x000a_Valid values are 1, 2, or 3. " sqref="WVM983032 WLQ983032 WBU983032 VRY983032 VIC983032 UYG983032 UOK983032 UEO983032 TUS983032 TKW983032 TBA983032 SRE983032 SHI983032 RXM983032 RNQ983032 RDU983032 QTY983032 QKC983032 QAG983032 PQK983032 PGO983032 OWS983032 OMW983032 ODA983032 NTE983032 NJI983032 MZM983032 MPQ983032 MFU983032 LVY983032 LMC983032 LCG983032 KSK983032 KIO983032 JYS983032 JOW983032 JFA983032 IVE983032 ILI983032 IBM983032 HRQ983032 HHU983032 GXY983032 GOC983032 GEG983032 FUK983032 FKO983032 FAS983032 EQW983032 EHA983032 DXE983032 DNI983032 DDM983032 CTQ983032 CJU983032 BZY983032 BQC983032 BGG983032 AWK983032 AMO983032 ACS983032 SW983032 JA983032 E983032 WVM917496 WLQ917496 WBU917496 VRY917496 VIC917496 UYG917496 UOK917496 UEO917496 TUS917496 TKW917496 TBA917496 SRE917496 SHI917496 RXM917496 RNQ917496 RDU917496 QTY917496 QKC917496 QAG917496 PQK917496 PGO917496 OWS917496 OMW917496 ODA917496 NTE917496 NJI917496 MZM917496 MPQ917496 MFU917496 LVY917496 LMC917496 LCG917496 KSK917496 KIO917496 JYS917496 JOW917496 JFA917496 IVE917496 ILI917496 IBM917496 HRQ917496 HHU917496 GXY917496 GOC917496 GEG917496 FUK917496 FKO917496 FAS917496 EQW917496 EHA917496 DXE917496 DNI917496 DDM917496 CTQ917496 CJU917496 BZY917496 BQC917496 BGG917496 AWK917496 AMO917496 ACS917496 SW917496 JA917496 E917496 WVM851960 WLQ851960 WBU851960 VRY851960 VIC851960 UYG851960 UOK851960 UEO851960 TUS851960 TKW851960 TBA851960 SRE851960 SHI851960 RXM851960 RNQ851960 RDU851960 QTY851960 QKC851960 QAG851960 PQK851960 PGO851960 OWS851960 OMW851960 ODA851960 NTE851960 NJI851960 MZM851960 MPQ851960 MFU851960 LVY851960 LMC851960 LCG851960 KSK851960 KIO851960 JYS851960 JOW851960 JFA851960 IVE851960 ILI851960 IBM851960 HRQ851960 HHU851960 GXY851960 GOC851960 GEG851960 FUK851960 FKO851960 FAS851960 EQW851960 EHA851960 DXE851960 DNI851960 DDM851960 CTQ851960 CJU851960 BZY851960 BQC851960 BGG851960 AWK851960 AMO851960 ACS851960 SW851960 JA851960 E851960 WVM786424 WLQ786424 WBU786424 VRY786424 VIC786424 UYG786424 UOK786424 UEO786424 TUS786424 TKW786424 TBA786424 SRE786424 SHI786424 RXM786424 RNQ786424 RDU786424 QTY786424 QKC786424 QAG786424 PQK786424 PGO786424 OWS786424 OMW786424 ODA786424 NTE786424 NJI786424 MZM786424 MPQ786424 MFU786424 LVY786424 LMC786424 LCG786424 KSK786424 KIO786424 JYS786424 JOW786424 JFA786424 IVE786424 ILI786424 IBM786424 HRQ786424 HHU786424 GXY786424 GOC786424 GEG786424 FUK786424 FKO786424 FAS786424 EQW786424 EHA786424 DXE786424 DNI786424 DDM786424 CTQ786424 CJU786424 BZY786424 BQC786424 BGG786424 AWK786424 AMO786424 ACS786424 SW786424 JA786424 E786424 WVM720888 WLQ720888 WBU720888 VRY720888 VIC720888 UYG720888 UOK720888 UEO720888 TUS720888 TKW720888 TBA720888 SRE720888 SHI720888 RXM720888 RNQ720888 RDU720888 QTY720888 QKC720888 QAG720888 PQK720888 PGO720888 OWS720888 OMW720888 ODA720888 NTE720888 NJI720888 MZM720888 MPQ720888 MFU720888 LVY720888 LMC720888 LCG720888 KSK720888 KIO720888 JYS720888 JOW720888 JFA720888 IVE720888 ILI720888 IBM720888 HRQ720888 HHU720888 GXY720888 GOC720888 GEG720888 FUK720888 FKO720888 FAS720888 EQW720888 EHA720888 DXE720888 DNI720888 DDM720888 CTQ720888 CJU720888 BZY720888 BQC720888 BGG720888 AWK720888 AMO720888 ACS720888 SW720888 JA720888 E720888 WVM655352 WLQ655352 WBU655352 VRY655352 VIC655352 UYG655352 UOK655352 UEO655352 TUS655352 TKW655352 TBA655352 SRE655352 SHI655352 RXM655352 RNQ655352 RDU655352 QTY655352 QKC655352 QAG655352 PQK655352 PGO655352 OWS655352 OMW655352 ODA655352 NTE655352 NJI655352 MZM655352 MPQ655352 MFU655352 LVY655352 LMC655352 LCG655352 KSK655352 KIO655352 JYS655352 JOW655352 JFA655352 IVE655352 ILI655352 IBM655352 HRQ655352 HHU655352 GXY655352 GOC655352 GEG655352 FUK655352 FKO655352 FAS655352 EQW655352 EHA655352 DXE655352 DNI655352 DDM655352 CTQ655352 CJU655352 BZY655352 BQC655352 BGG655352 AWK655352 AMO655352 ACS655352 SW655352 JA655352 E655352 WVM589816 WLQ589816 WBU589816 VRY589816 VIC589816 UYG589816 UOK589816 UEO589816 TUS589816 TKW589816 TBA589816 SRE589816 SHI589816 RXM589816 RNQ589816 RDU589816 QTY589816 QKC589816 QAG589816 PQK589816 PGO589816 OWS589816 OMW589816 ODA589816 NTE589816 NJI589816 MZM589816 MPQ589816 MFU589816 LVY589816 LMC589816 LCG589816 KSK589816 KIO589816 JYS589816 JOW589816 JFA589816 IVE589816 ILI589816 IBM589816 HRQ589816 HHU589816 GXY589816 GOC589816 GEG589816 FUK589816 FKO589816 FAS589816 EQW589816 EHA589816 DXE589816 DNI589816 DDM589816 CTQ589816 CJU589816 BZY589816 BQC589816 BGG589816 AWK589816 AMO589816 ACS589816 SW589816 JA589816 E589816 WVM524280 WLQ524280 WBU524280 VRY524280 VIC524280 UYG524280 UOK524280 UEO524280 TUS524280 TKW524280 TBA524280 SRE524280 SHI524280 RXM524280 RNQ524280 RDU524280 QTY524280 QKC524280 QAG524280 PQK524280 PGO524280 OWS524280 OMW524280 ODA524280 NTE524280 NJI524280 MZM524280 MPQ524280 MFU524280 LVY524280 LMC524280 LCG524280 KSK524280 KIO524280 JYS524280 JOW524280 JFA524280 IVE524280 ILI524280 IBM524280 HRQ524280 HHU524280 GXY524280 GOC524280 GEG524280 FUK524280 FKO524280 FAS524280 EQW524280 EHA524280 DXE524280 DNI524280 DDM524280 CTQ524280 CJU524280 BZY524280 BQC524280 BGG524280 AWK524280 AMO524280 ACS524280 SW524280 JA524280 E524280 WVM458744 WLQ458744 WBU458744 VRY458744 VIC458744 UYG458744 UOK458744 UEO458744 TUS458744 TKW458744 TBA458744 SRE458744 SHI458744 RXM458744 RNQ458744 RDU458744 QTY458744 QKC458744 QAG458744 PQK458744 PGO458744 OWS458744 OMW458744 ODA458744 NTE458744 NJI458744 MZM458744 MPQ458744 MFU458744 LVY458744 LMC458744 LCG458744 KSK458744 KIO458744 JYS458744 JOW458744 JFA458744 IVE458744 ILI458744 IBM458744 HRQ458744 HHU458744 GXY458744 GOC458744 GEG458744 FUK458744 FKO458744 FAS458744 EQW458744 EHA458744 DXE458744 DNI458744 DDM458744 CTQ458744 CJU458744 BZY458744 BQC458744 BGG458744 AWK458744 AMO458744 ACS458744 SW458744 JA458744 E458744 WVM393208 WLQ393208 WBU393208 VRY393208 VIC393208 UYG393208 UOK393208 UEO393208 TUS393208 TKW393208 TBA393208 SRE393208 SHI393208 RXM393208 RNQ393208 RDU393208 QTY393208 QKC393208 QAG393208 PQK393208 PGO393208 OWS393208 OMW393208 ODA393208 NTE393208 NJI393208 MZM393208 MPQ393208 MFU393208 LVY393208 LMC393208 LCG393208 KSK393208 KIO393208 JYS393208 JOW393208 JFA393208 IVE393208 ILI393208 IBM393208 HRQ393208 HHU393208 GXY393208 GOC393208 GEG393208 FUK393208 FKO393208 FAS393208 EQW393208 EHA393208 DXE393208 DNI393208 DDM393208 CTQ393208 CJU393208 BZY393208 BQC393208 BGG393208 AWK393208 AMO393208 ACS393208 SW393208 JA393208 E393208 WVM327672 WLQ327672 WBU327672 VRY327672 VIC327672 UYG327672 UOK327672 UEO327672 TUS327672 TKW327672 TBA327672 SRE327672 SHI327672 RXM327672 RNQ327672 RDU327672 QTY327672 QKC327672 QAG327672 PQK327672 PGO327672 OWS327672 OMW327672 ODA327672 NTE327672 NJI327672 MZM327672 MPQ327672 MFU327672 LVY327672 LMC327672 LCG327672 KSK327672 KIO327672 JYS327672 JOW327672 JFA327672 IVE327672 ILI327672 IBM327672 HRQ327672 HHU327672 GXY327672 GOC327672 GEG327672 FUK327672 FKO327672 FAS327672 EQW327672 EHA327672 DXE327672 DNI327672 DDM327672 CTQ327672 CJU327672 BZY327672 BQC327672 BGG327672 AWK327672 AMO327672 ACS327672 SW327672 JA327672 E327672 WVM262136 WLQ262136 WBU262136 VRY262136 VIC262136 UYG262136 UOK262136 UEO262136 TUS262136 TKW262136 TBA262136 SRE262136 SHI262136 RXM262136 RNQ262136 RDU262136 QTY262136 QKC262136 QAG262136 PQK262136 PGO262136 OWS262136 OMW262136 ODA262136 NTE262136 NJI262136 MZM262136 MPQ262136 MFU262136 LVY262136 LMC262136 LCG262136 KSK262136 KIO262136 JYS262136 JOW262136 JFA262136 IVE262136 ILI262136 IBM262136 HRQ262136 HHU262136 GXY262136 GOC262136 GEG262136 FUK262136 FKO262136 FAS262136 EQW262136 EHA262136 DXE262136 DNI262136 DDM262136 CTQ262136 CJU262136 BZY262136 BQC262136 BGG262136 AWK262136 AMO262136 ACS262136 SW262136 JA262136 E262136 WVM196600 WLQ196600 WBU196600 VRY196600 VIC196600 UYG196600 UOK196600 UEO196600 TUS196600 TKW196600 TBA196600 SRE196600 SHI196600 RXM196600 RNQ196600 RDU196600 QTY196600 QKC196600 QAG196600 PQK196600 PGO196600 OWS196600 OMW196600 ODA196600 NTE196600 NJI196600 MZM196600 MPQ196600 MFU196600 LVY196600 LMC196600 LCG196600 KSK196600 KIO196600 JYS196600 JOW196600 JFA196600 IVE196600 ILI196600 IBM196600 HRQ196600 HHU196600 GXY196600 GOC196600 GEG196600 FUK196600 FKO196600 FAS196600 EQW196600 EHA196600 DXE196600 DNI196600 DDM196600 CTQ196600 CJU196600 BZY196600 BQC196600 BGG196600 AWK196600 AMO196600 ACS196600 SW196600 JA196600 E196600 WVM131064 WLQ131064 WBU131064 VRY131064 VIC131064 UYG131064 UOK131064 UEO131064 TUS131064 TKW131064 TBA131064 SRE131064 SHI131064 RXM131064 RNQ131064 RDU131064 QTY131064 QKC131064 QAG131064 PQK131064 PGO131064 OWS131064 OMW131064 ODA131064 NTE131064 NJI131064 MZM131064 MPQ131064 MFU131064 LVY131064 LMC131064 LCG131064 KSK131064 KIO131064 JYS131064 JOW131064 JFA131064 IVE131064 ILI131064 IBM131064 HRQ131064 HHU131064 GXY131064 GOC131064 GEG131064 FUK131064 FKO131064 FAS131064 EQW131064 EHA131064 DXE131064 DNI131064 DDM131064 CTQ131064 CJU131064 BZY131064 BQC131064 BGG131064 AWK131064 AMO131064 ACS131064 SW131064 JA131064 E131064 WVM65528 WLQ65528 WBU65528 VRY65528 VIC65528 UYG65528 UOK65528 UEO65528 TUS65528 TKW65528 TBA65528 SRE65528 SHI65528 RXM65528 RNQ65528 RDU65528 QTY65528 QKC65528 QAG65528 PQK65528 PGO65528 OWS65528 OMW65528 ODA65528 NTE65528 NJI65528 MZM65528 MPQ65528 MFU65528 LVY65528 LMC65528 LCG65528 KSK65528 KIO65528 JYS65528 JOW65528 JFA65528 IVE65528 ILI65528 IBM65528 HRQ65528 HHU65528 GXY65528 GOC65528 GEG65528 FUK65528 FKO65528 FAS65528 EQW65528 EHA65528 DXE65528 DNI65528 DDM65528 CTQ65528 CJU65528 BZY65528 BQC65528 BGG65528 AWK65528 AMO65528 ACS65528 SW65528 JA65528 E65528 WVM983034 WLQ983034 WBU983034 VRY983034 VIC983034 UYG983034 UOK983034 UEO983034 TUS983034 TKW983034 TBA983034 SRE983034 SHI983034 RXM983034 RNQ983034 RDU983034 QTY983034 QKC983034 QAG983034 PQK983034 PGO983034 OWS983034 OMW983034 ODA983034 NTE983034 NJI983034 MZM983034 MPQ983034 MFU983034 LVY983034 LMC983034 LCG983034 KSK983034 KIO983034 JYS983034 JOW983034 JFA983034 IVE983034 ILI983034 IBM983034 HRQ983034 HHU983034 GXY983034 GOC983034 GEG983034 FUK983034 FKO983034 FAS983034 EQW983034 EHA983034 DXE983034 DNI983034 DDM983034 CTQ983034 CJU983034 BZY983034 BQC983034 BGG983034 AWK983034 AMO983034 ACS983034 SW983034 JA983034 E983034 WVM917498 WLQ917498 WBU917498 VRY917498 VIC917498 UYG917498 UOK917498 UEO917498 TUS917498 TKW917498 TBA917498 SRE917498 SHI917498 RXM917498 RNQ917498 RDU917498 QTY917498 QKC917498 QAG917498 PQK917498 PGO917498 OWS917498 OMW917498 ODA917498 NTE917498 NJI917498 MZM917498 MPQ917498 MFU917498 LVY917498 LMC917498 LCG917498 KSK917498 KIO917498 JYS917498 JOW917498 JFA917498 IVE917498 ILI917498 IBM917498 HRQ917498 HHU917498 GXY917498 GOC917498 GEG917498 FUK917498 FKO917498 FAS917498 EQW917498 EHA917498 DXE917498 DNI917498 DDM917498 CTQ917498 CJU917498 BZY917498 BQC917498 BGG917498 AWK917498 AMO917498 ACS917498 SW917498 JA917498 E917498 WVM851962 WLQ851962 WBU851962 VRY851962 VIC851962 UYG851962 UOK851962 UEO851962 TUS851962 TKW851962 TBA851962 SRE851962 SHI851962 RXM851962 RNQ851962 RDU851962 QTY851962 QKC851962 QAG851962 PQK851962 PGO851962 OWS851962 OMW851962 ODA851962 NTE851962 NJI851962 MZM851962 MPQ851962 MFU851962 LVY851962 LMC851962 LCG851962 KSK851962 KIO851962 JYS851962 JOW851962 JFA851962 IVE851962 ILI851962 IBM851962 HRQ851962 HHU851962 GXY851962 GOC851962 GEG851962 FUK851962 FKO851962 FAS851962 EQW851962 EHA851962 DXE851962 DNI851962 DDM851962 CTQ851962 CJU851962 BZY851962 BQC851962 BGG851962 AWK851962 AMO851962 ACS851962 SW851962 JA851962 E851962 WVM786426 WLQ786426 WBU786426 VRY786426 VIC786426 UYG786426 UOK786426 UEO786426 TUS786426 TKW786426 TBA786426 SRE786426 SHI786426 RXM786426 RNQ786426 RDU786426 QTY786426 QKC786426 QAG786426 PQK786426 PGO786426 OWS786426 OMW786426 ODA786426 NTE786426 NJI786426 MZM786426 MPQ786426 MFU786426 LVY786426 LMC786426 LCG786426 KSK786426 KIO786426 JYS786426 JOW786426 JFA786426 IVE786426 ILI786426 IBM786426 HRQ786426 HHU786426 GXY786426 GOC786426 GEG786426 FUK786426 FKO786426 FAS786426 EQW786426 EHA786426 DXE786426 DNI786426 DDM786426 CTQ786426 CJU786426 BZY786426 BQC786426 BGG786426 AWK786426 AMO786426 ACS786426 SW786426 JA786426 E786426 WVM720890 WLQ720890 WBU720890 VRY720890 VIC720890 UYG720890 UOK720890 UEO720890 TUS720890 TKW720890 TBA720890 SRE720890 SHI720890 RXM720890 RNQ720890 RDU720890 QTY720890 QKC720890 QAG720890 PQK720890 PGO720890 OWS720890 OMW720890 ODA720890 NTE720890 NJI720890 MZM720890 MPQ720890 MFU720890 LVY720890 LMC720890 LCG720890 KSK720890 KIO720890 JYS720890 JOW720890 JFA720890 IVE720890 ILI720890 IBM720890 HRQ720890 HHU720890 GXY720890 GOC720890 GEG720890 FUK720890 FKO720890 FAS720890 EQW720890 EHA720890 DXE720890 DNI720890 DDM720890 CTQ720890 CJU720890 BZY720890 BQC720890 BGG720890 AWK720890 AMO720890 ACS720890 SW720890 JA720890 E720890 WVM655354 WLQ655354 WBU655354 VRY655354 VIC655354 UYG655354 UOK655354 UEO655354 TUS655354 TKW655354 TBA655354 SRE655354 SHI655354 RXM655354 RNQ655354 RDU655354 QTY655354 QKC655354 QAG655354 PQK655354 PGO655354 OWS655354 OMW655354 ODA655354 NTE655354 NJI655354 MZM655354 MPQ655354 MFU655354 LVY655354 LMC655354 LCG655354 KSK655354 KIO655354 JYS655354 JOW655354 JFA655354 IVE655354 ILI655354 IBM655354 HRQ655354 HHU655354 GXY655354 GOC655354 GEG655354 FUK655354 FKO655354 FAS655354 EQW655354 EHA655354 DXE655354 DNI655354 DDM655354 CTQ655354 CJU655354 BZY655354 BQC655354 BGG655354 AWK655354 AMO655354 ACS655354 SW655354 JA655354 E655354 WVM589818 WLQ589818 WBU589818 VRY589818 VIC589818 UYG589818 UOK589818 UEO589818 TUS589818 TKW589818 TBA589818 SRE589818 SHI589818 RXM589818 RNQ589818 RDU589818 QTY589818 QKC589818 QAG589818 PQK589818 PGO589818 OWS589818 OMW589818 ODA589818 NTE589818 NJI589818 MZM589818 MPQ589818 MFU589818 LVY589818 LMC589818 LCG589818 KSK589818 KIO589818 JYS589818 JOW589818 JFA589818 IVE589818 ILI589818 IBM589818 HRQ589818 HHU589818 GXY589818 GOC589818 GEG589818 FUK589818 FKO589818 FAS589818 EQW589818 EHA589818 DXE589818 DNI589818 DDM589818 CTQ589818 CJU589818 BZY589818 BQC589818 BGG589818 AWK589818 AMO589818 ACS589818 SW589818 JA589818 E589818 WVM524282 WLQ524282 WBU524282 VRY524282 VIC524282 UYG524282 UOK524282 UEO524282 TUS524282 TKW524282 TBA524282 SRE524282 SHI524282 RXM524282 RNQ524282 RDU524282 QTY524282 QKC524282 QAG524282 PQK524282 PGO524282 OWS524282 OMW524282 ODA524282 NTE524282 NJI524282 MZM524282 MPQ524282 MFU524282 LVY524282 LMC524282 LCG524282 KSK524282 KIO524282 JYS524282 JOW524282 JFA524282 IVE524282 ILI524282 IBM524282 HRQ524282 HHU524282 GXY524282 GOC524282 GEG524282 FUK524282 FKO524282 FAS524282 EQW524282 EHA524282 DXE524282 DNI524282 DDM524282 CTQ524282 CJU524282 BZY524282 BQC524282 BGG524282 AWK524282 AMO524282 ACS524282 SW524282 JA524282 E524282 WVM458746 WLQ458746 WBU458746 VRY458746 VIC458746 UYG458746 UOK458746 UEO458746 TUS458746 TKW458746 TBA458746 SRE458746 SHI458746 RXM458746 RNQ458746 RDU458746 QTY458746 QKC458746 QAG458746 PQK458746 PGO458746 OWS458746 OMW458746 ODA458746 NTE458746 NJI458746 MZM458746 MPQ458746 MFU458746 LVY458746 LMC458746 LCG458746 KSK458746 KIO458746 JYS458746 JOW458746 JFA458746 IVE458746 ILI458746 IBM458746 HRQ458746 HHU458746 GXY458746 GOC458746 GEG458746 FUK458746 FKO458746 FAS458746 EQW458746 EHA458746 DXE458746 DNI458746 DDM458746 CTQ458746 CJU458746 BZY458746 BQC458746 BGG458746 AWK458746 AMO458746 ACS458746 SW458746 JA458746 E458746 WVM393210 WLQ393210 WBU393210 VRY393210 VIC393210 UYG393210 UOK393210 UEO393210 TUS393210 TKW393210 TBA393210 SRE393210 SHI393210 RXM393210 RNQ393210 RDU393210 QTY393210 QKC393210 QAG393210 PQK393210 PGO393210 OWS393210 OMW393210 ODA393210 NTE393210 NJI393210 MZM393210 MPQ393210 MFU393210 LVY393210 LMC393210 LCG393210 KSK393210 KIO393210 JYS393210 JOW393210 JFA393210 IVE393210 ILI393210 IBM393210 HRQ393210 HHU393210 GXY393210 GOC393210 GEG393210 FUK393210 FKO393210 FAS393210 EQW393210 EHA393210 DXE393210 DNI393210 DDM393210 CTQ393210 CJU393210 BZY393210 BQC393210 BGG393210 AWK393210 AMO393210 ACS393210 SW393210 JA393210 E393210 WVM327674 WLQ327674 WBU327674 VRY327674 VIC327674 UYG327674 UOK327674 UEO327674 TUS327674 TKW327674 TBA327674 SRE327674 SHI327674 RXM327674 RNQ327674 RDU327674 QTY327674 QKC327674 QAG327674 PQK327674 PGO327674 OWS327674 OMW327674 ODA327674 NTE327674 NJI327674 MZM327674 MPQ327674 MFU327674 LVY327674 LMC327674 LCG327674 KSK327674 KIO327674 JYS327674 JOW327674 JFA327674 IVE327674 ILI327674 IBM327674 HRQ327674 HHU327674 GXY327674 GOC327674 GEG327674 FUK327674 FKO327674 FAS327674 EQW327674 EHA327674 DXE327674 DNI327674 DDM327674 CTQ327674 CJU327674 BZY327674 BQC327674 BGG327674 AWK327674 AMO327674 ACS327674 SW327674 JA327674 E327674 WVM262138 WLQ262138 WBU262138 VRY262138 VIC262138 UYG262138 UOK262138 UEO262138 TUS262138 TKW262138 TBA262138 SRE262138 SHI262138 RXM262138 RNQ262138 RDU262138 QTY262138 QKC262138 QAG262138 PQK262138 PGO262138 OWS262138 OMW262138 ODA262138 NTE262138 NJI262138 MZM262138 MPQ262138 MFU262138 LVY262138 LMC262138 LCG262138 KSK262138 KIO262138 JYS262138 JOW262138 JFA262138 IVE262138 ILI262138 IBM262138 HRQ262138 HHU262138 GXY262138 GOC262138 GEG262138 FUK262138 FKO262138 FAS262138 EQW262138 EHA262138 DXE262138 DNI262138 DDM262138 CTQ262138 CJU262138 BZY262138 BQC262138 BGG262138 AWK262138 AMO262138 ACS262138 SW262138 JA262138 E262138 WVM196602 WLQ196602 WBU196602 VRY196602 VIC196602 UYG196602 UOK196602 UEO196602 TUS196602 TKW196602 TBA196602 SRE196602 SHI196602 RXM196602 RNQ196602 RDU196602 QTY196602 QKC196602 QAG196602 PQK196602 PGO196602 OWS196602 OMW196602 ODA196602 NTE196602 NJI196602 MZM196602 MPQ196602 MFU196602 LVY196602 LMC196602 LCG196602 KSK196602 KIO196602 JYS196602 JOW196602 JFA196602 IVE196602 ILI196602 IBM196602 HRQ196602 HHU196602 GXY196602 GOC196602 GEG196602 FUK196602 FKO196602 FAS196602 EQW196602 EHA196602 DXE196602 DNI196602 DDM196602 CTQ196602 CJU196602 BZY196602 BQC196602 BGG196602 AWK196602 AMO196602 ACS196602 SW196602 JA196602 E196602 WVM131066 WLQ131066 WBU131066 VRY131066 VIC131066 UYG131066 UOK131066 UEO131066 TUS131066 TKW131066 TBA131066 SRE131066 SHI131066 RXM131066 RNQ131066 RDU131066 QTY131066 QKC131066 QAG131066 PQK131066 PGO131066 OWS131066 OMW131066 ODA131066 NTE131066 NJI131066 MZM131066 MPQ131066 MFU131066 LVY131066 LMC131066 LCG131066 KSK131066 KIO131066 JYS131066 JOW131066 JFA131066 IVE131066 ILI131066 IBM131066 HRQ131066 HHU131066 GXY131066 GOC131066 GEG131066 FUK131066 FKO131066 FAS131066 EQW131066 EHA131066 DXE131066 DNI131066 DDM131066 CTQ131066 CJU131066 BZY131066 BQC131066 BGG131066 AWK131066 AMO131066 ACS131066 SW131066 JA131066 E131066 WVM65530 WLQ65530 WBU65530 VRY65530 VIC65530 UYG65530 UOK65530 UEO65530 TUS65530 TKW65530 TBA65530 SRE65530 SHI65530 RXM65530 RNQ65530 RDU65530 QTY65530 QKC65530 QAG65530 PQK65530 PGO65530 OWS65530 OMW65530 ODA65530 NTE65530 NJI65530 MZM65530 MPQ65530 MFU65530 LVY65530 LMC65530 LCG65530 KSK65530 KIO65530 JYS65530 JOW65530 JFA65530 IVE65530 ILI65530 IBM65530 HRQ65530 HHU65530 GXY65530 GOC65530 GEG65530 FUK65530 FKO65530 FAS65530 EQW65530 EHA65530 DXE65530 DNI65530 DDM65530 CTQ65530 CJU65530 BZY65530 BQC65530 BGG65530 AWK65530 AMO65530 ACS65530 SW65530 JA65530 E65530 WVM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formula1>"1,2,3"</formula1>
    </dataValidation>
  </dataValidations>
  <pageMargins left="0.75" right="0.75" top="1.25" bottom="1" header="0.5" footer="0.25"/>
  <pageSetup scale="66"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R83"/>
  <sheetViews>
    <sheetView tabSelected="1" workbookViewId="0">
      <selection activeCell="D9" sqref="D9"/>
    </sheetView>
  </sheetViews>
  <sheetFormatPr defaultColWidth="46.7109375" defaultRowHeight="12.75"/>
  <cols>
    <col min="1" max="1" width="4.7109375" style="81" customWidth="1"/>
    <col min="2" max="2" width="9.7109375" style="81" customWidth="1"/>
    <col min="3" max="3" width="26" style="81" customWidth="1"/>
    <col min="4" max="4" width="12.28515625" style="146" customWidth="1"/>
    <col min="5" max="5" width="6.85546875" style="81" customWidth="1"/>
    <col min="6" max="6" width="17.7109375" style="594" bestFit="1" customWidth="1"/>
    <col min="7" max="7" width="10.140625" style="146" customWidth="1"/>
    <col min="8" max="8" width="12" style="146" customWidth="1"/>
    <col min="9" max="9" width="17.85546875" style="81" customWidth="1"/>
    <col min="10" max="10" width="8" style="81" customWidth="1"/>
    <col min="11" max="96" width="46.7109375" style="115"/>
    <col min="97" max="16384" width="46.7109375" style="81"/>
  </cols>
  <sheetData>
    <row r="1" spans="2:27" ht="15.75">
      <c r="B1" s="370" t="s">
        <v>131</v>
      </c>
      <c r="C1" s="111"/>
      <c r="D1" s="369"/>
      <c r="E1" s="369"/>
      <c r="F1" s="455"/>
      <c r="G1" s="369"/>
      <c r="H1" s="369"/>
      <c r="I1" s="576"/>
      <c r="J1" s="577"/>
      <c r="L1" s="114"/>
      <c r="S1" s="144"/>
      <c r="U1" s="114"/>
      <c r="AA1" s="144"/>
    </row>
    <row r="2" spans="2:27" ht="15.75">
      <c r="B2" s="370" t="s">
        <v>849</v>
      </c>
      <c r="C2" s="111"/>
      <c r="D2" s="369"/>
      <c r="E2" s="369"/>
      <c r="F2" s="455"/>
      <c r="G2" s="369"/>
      <c r="H2" s="369"/>
      <c r="I2" s="372"/>
      <c r="J2" s="372"/>
      <c r="L2" s="118"/>
      <c r="U2" s="337"/>
    </row>
    <row r="3" spans="2:27" ht="15.75">
      <c r="B3" s="370" t="s">
        <v>692</v>
      </c>
      <c r="C3" s="111"/>
      <c r="D3" s="369"/>
      <c r="E3" s="369"/>
      <c r="F3" s="455"/>
      <c r="G3" s="369"/>
      <c r="H3" s="369"/>
      <c r="I3" s="372"/>
      <c r="J3" s="372"/>
      <c r="L3" s="337"/>
      <c r="O3" s="116"/>
      <c r="P3" s="116"/>
      <c r="Q3" s="116"/>
      <c r="R3" s="116"/>
      <c r="S3" s="116"/>
    </row>
    <row r="4" spans="2:27" ht="15.75">
      <c r="B4" s="370" t="s">
        <v>1066</v>
      </c>
      <c r="C4" s="111"/>
      <c r="D4" s="369"/>
      <c r="E4" s="369"/>
      <c r="F4" s="455"/>
      <c r="G4" s="369"/>
      <c r="H4" s="369"/>
      <c r="I4" s="523"/>
      <c r="J4" s="372"/>
      <c r="L4" s="337"/>
      <c r="O4" s="116"/>
      <c r="P4" s="116"/>
      <c r="Q4" s="116"/>
      <c r="R4" s="116"/>
      <c r="S4" s="116"/>
    </row>
    <row r="5" spans="2:27" ht="15.75">
      <c r="B5" s="111"/>
      <c r="C5" s="111"/>
      <c r="D5" s="369"/>
      <c r="E5" s="369"/>
      <c r="F5" s="455"/>
      <c r="G5" s="369"/>
      <c r="H5" s="369"/>
      <c r="I5" s="372"/>
      <c r="J5" s="372"/>
      <c r="L5" s="337"/>
      <c r="O5" s="116"/>
      <c r="P5" s="116"/>
      <c r="Q5" s="116"/>
      <c r="R5" s="116"/>
      <c r="S5" s="116"/>
    </row>
    <row r="6" spans="2:27" ht="15.75">
      <c r="B6" s="111"/>
      <c r="C6" s="111"/>
      <c r="D6" s="369"/>
      <c r="E6" s="369"/>
      <c r="F6" s="543" t="s">
        <v>249</v>
      </c>
      <c r="G6" s="369"/>
      <c r="H6" s="369"/>
      <c r="I6" s="523" t="s">
        <v>405</v>
      </c>
      <c r="J6" s="111"/>
      <c r="L6" s="337"/>
      <c r="O6" s="116"/>
      <c r="P6" s="116"/>
      <c r="Q6" s="116"/>
      <c r="R6" s="116"/>
      <c r="S6" s="116"/>
    </row>
    <row r="7" spans="2:27" ht="15.75">
      <c r="B7" s="111"/>
      <c r="C7" s="111"/>
      <c r="D7" s="369" t="s">
        <v>251</v>
      </c>
      <c r="E7" s="369" t="s">
        <v>252</v>
      </c>
      <c r="F7" s="543" t="s">
        <v>253</v>
      </c>
      <c r="G7" s="369" t="s">
        <v>254</v>
      </c>
      <c r="H7" s="369" t="s">
        <v>255</v>
      </c>
      <c r="I7" s="523" t="s">
        <v>256</v>
      </c>
      <c r="J7" s="111" t="s">
        <v>257</v>
      </c>
      <c r="O7" s="578"/>
      <c r="P7" s="578"/>
      <c r="Q7" s="128"/>
      <c r="R7" s="128"/>
      <c r="S7" s="128"/>
      <c r="X7" s="579"/>
      <c r="Y7" s="128"/>
      <c r="Z7" s="116"/>
    </row>
    <row r="8" spans="2:27" ht="15.75">
      <c r="B8" s="370" t="s">
        <v>693</v>
      </c>
      <c r="C8" s="111"/>
      <c r="D8" s="369"/>
      <c r="E8" s="369"/>
      <c r="F8" s="369"/>
      <c r="G8" s="369"/>
      <c r="H8" s="369"/>
      <c r="I8" s="523"/>
      <c r="J8" s="372"/>
      <c r="O8" s="128"/>
      <c r="P8" s="128"/>
      <c r="Q8" s="128"/>
      <c r="R8" s="128"/>
      <c r="S8" s="128"/>
      <c r="X8" s="128"/>
      <c r="Y8" s="128"/>
      <c r="Z8" s="116"/>
    </row>
    <row r="9" spans="2:27" ht="15.75">
      <c r="B9" s="111" t="s">
        <v>694</v>
      </c>
      <c r="C9" s="111"/>
      <c r="D9" s="369">
        <v>456</v>
      </c>
      <c r="E9" s="520" t="s">
        <v>260</v>
      </c>
      <c r="F9" s="543">
        <v>-865247</v>
      </c>
      <c r="G9" s="369" t="s">
        <v>291</v>
      </c>
      <c r="H9" s="580" t="s">
        <v>262</v>
      </c>
      <c r="I9" s="523">
        <f>0</f>
        <v>0</v>
      </c>
      <c r="J9" s="581"/>
    </row>
    <row r="10" spans="2:27" ht="15.75">
      <c r="B10" s="342"/>
      <c r="C10" s="342"/>
      <c r="D10" s="341">
        <v>456</v>
      </c>
      <c r="E10" s="341" t="s">
        <v>260</v>
      </c>
      <c r="F10" s="385">
        <v>-5939833</v>
      </c>
      <c r="G10" s="341" t="s">
        <v>294</v>
      </c>
      <c r="H10" s="463" t="s">
        <v>262</v>
      </c>
      <c r="I10" s="465">
        <v>0</v>
      </c>
      <c r="L10" s="126"/>
      <c r="O10" s="582"/>
      <c r="P10" s="583"/>
      <c r="Q10" s="279"/>
      <c r="R10" s="584"/>
      <c r="S10" s="279"/>
      <c r="U10" s="126"/>
      <c r="X10" s="585"/>
      <c r="Y10" s="586"/>
      <c r="Z10" s="279"/>
    </row>
    <row r="11" spans="2:27" ht="15.75">
      <c r="B11" s="399"/>
      <c r="C11" s="342"/>
      <c r="D11" s="369">
        <v>456</v>
      </c>
      <c r="E11" s="410" t="s">
        <v>260</v>
      </c>
      <c r="F11" s="587">
        <v>-18762568</v>
      </c>
      <c r="G11" s="341" t="s">
        <v>292</v>
      </c>
      <c r="H11" s="397" t="s">
        <v>262</v>
      </c>
      <c r="I11" s="588">
        <v>0</v>
      </c>
      <c r="J11" s="369"/>
      <c r="L11" s="126"/>
      <c r="O11" s="582"/>
      <c r="P11" s="583"/>
      <c r="Q11" s="279"/>
      <c r="R11" s="584"/>
      <c r="S11" s="279"/>
      <c r="U11" s="126"/>
      <c r="X11" s="585"/>
      <c r="Y11" s="586"/>
      <c r="Z11" s="279"/>
    </row>
    <row r="12" spans="2:27" ht="15.75">
      <c r="B12" s="342"/>
      <c r="C12" s="342"/>
      <c r="D12" s="341">
        <v>456</v>
      </c>
      <c r="E12" s="341" t="s">
        <v>260</v>
      </c>
      <c r="F12" s="587">
        <v>-62981154</v>
      </c>
      <c r="G12" s="341" t="s">
        <v>293</v>
      </c>
      <c r="H12" s="397" t="s">
        <v>262</v>
      </c>
      <c r="I12" s="587">
        <v>0</v>
      </c>
      <c r="J12" s="589"/>
      <c r="M12" s="279"/>
      <c r="O12" s="582"/>
      <c r="P12" s="583"/>
      <c r="X12" s="585"/>
    </row>
    <row r="13" spans="2:27" ht="15.75">
      <c r="B13" s="111"/>
      <c r="C13" s="111"/>
      <c r="D13" s="369">
        <v>456</v>
      </c>
      <c r="E13" s="369" t="s">
        <v>260</v>
      </c>
      <c r="F13" s="455">
        <v>-8855002</v>
      </c>
      <c r="G13" s="369" t="s">
        <v>261</v>
      </c>
      <c r="H13" s="458" t="s">
        <v>262</v>
      </c>
      <c r="I13" s="465">
        <f>F13</f>
        <v>-8855002</v>
      </c>
      <c r="J13" s="111"/>
      <c r="M13" s="279"/>
      <c r="O13" s="582"/>
      <c r="P13" s="583"/>
      <c r="X13" s="585"/>
    </row>
    <row r="14" spans="2:27" ht="15.75">
      <c r="B14" s="342"/>
      <c r="C14" s="342"/>
      <c r="D14" s="341">
        <v>456</v>
      </c>
      <c r="E14" s="341" t="s">
        <v>260</v>
      </c>
      <c r="F14" s="587">
        <v>-2691337</v>
      </c>
      <c r="G14" s="341" t="s">
        <v>451</v>
      </c>
      <c r="H14" s="397" t="s">
        <v>262</v>
      </c>
      <c r="I14" s="588">
        <v>0</v>
      </c>
      <c r="J14" s="590"/>
      <c r="M14" s="279"/>
      <c r="O14" s="582"/>
      <c r="P14" s="583"/>
      <c r="X14" s="585"/>
    </row>
    <row r="15" spans="2:27" ht="15.75">
      <c r="B15" s="342"/>
      <c r="C15" s="342"/>
      <c r="D15" s="341"/>
      <c r="E15" s="341"/>
      <c r="F15" s="591">
        <f>SUM(F9:F14)</f>
        <v>-100095141</v>
      </c>
      <c r="G15" s="341"/>
      <c r="H15" s="397"/>
      <c r="I15" s="592">
        <f>SUM(I9:I14)</f>
        <v>-8855002</v>
      </c>
      <c r="J15" s="111" t="s">
        <v>541</v>
      </c>
      <c r="M15" s="279"/>
      <c r="O15" s="582"/>
      <c r="P15" s="583"/>
      <c r="X15" s="585"/>
    </row>
    <row r="16" spans="2:27" ht="15.75">
      <c r="B16" s="342"/>
      <c r="C16" s="342"/>
      <c r="D16" s="341"/>
      <c r="E16" s="341"/>
      <c r="F16" s="587"/>
      <c r="G16" s="341"/>
      <c r="H16" s="397"/>
      <c r="I16" s="465"/>
      <c r="J16" s="590"/>
      <c r="M16" s="279"/>
      <c r="O16" s="582"/>
      <c r="P16" s="583"/>
      <c r="X16" s="585"/>
    </row>
    <row r="17" spans="2:24" ht="15.75">
      <c r="B17" s="593" t="s">
        <v>359</v>
      </c>
      <c r="C17" s="342"/>
      <c r="D17" s="369">
        <v>456</v>
      </c>
      <c r="E17" s="520" t="s">
        <v>260</v>
      </c>
      <c r="F17" s="543">
        <v>-865247</v>
      </c>
      <c r="G17" s="369" t="s">
        <v>291</v>
      </c>
      <c r="H17" s="580" t="s">
        <v>262</v>
      </c>
      <c r="I17" s="523">
        <f>0</f>
        <v>0</v>
      </c>
      <c r="J17" s="589"/>
      <c r="M17" s="279"/>
      <c r="O17" s="582"/>
      <c r="P17" s="583"/>
      <c r="X17" s="585"/>
    </row>
    <row r="18" spans="2:24" ht="15.75">
      <c r="B18" s="342" t="s">
        <v>695</v>
      </c>
      <c r="C18" s="342"/>
      <c r="D18" s="341">
        <v>456</v>
      </c>
      <c r="E18" s="341" t="s">
        <v>260</v>
      </c>
      <c r="F18" s="385">
        <v>-5939833</v>
      </c>
      <c r="G18" s="341" t="s">
        <v>294</v>
      </c>
      <c r="H18" s="463" t="s">
        <v>262</v>
      </c>
      <c r="I18" s="465">
        <v>0</v>
      </c>
      <c r="J18" s="589"/>
      <c r="M18" s="279"/>
      <c r="O18" s="582"/>
      <c r="P18" s="583"/>
      <c r="X18" s="585"/>
    </row>
    <row r="19" spans="2:24" ht="15.75">
      <c r="B19" s="342"/>
      <c r="C19" s="342"/>
      <c r="D19" s="369">
        <v>456</v>
      </c>
      <c r="E19" s="410" t="s">
        <v>260</v>
      </c>
      <c r="F19" s="587">
        <v>-18762568</v>
      </c>
      <c r="G19" s="341" t="s">
        <v>292</v>
      </c>
      <c r="H19" s="397" t="s">
        <v>262</v>
      </c>
      <c r="I19" s="588">
        <v>0</v>
      </c>
      <c r="J19" s="589"/>
      <c r="M19" s="279"/>
      <c r="O19" s="582"/>
      <c r="P19" s="583"/>
      <c r="X19" s="585"/>
    </row>
    <row r="20" spans="2:24" ht="15.75">
      <c r="B20" s="342"/>
      <c r="C20" s="342"/>
      <c r="D20" s="341">
        <v>456</v>
      </c>
      <c r="E20" s="341" t="s">
        <v>260</v>
      </c>
      <c r="F20" s="587">
        <v>-73831154</v>
      </c>
      <c r="G20" s="341" t="s">
        <v>293</v>
      </c>
      <c r="H20" s="397" t="s">
        <v>262</v>
      </c>
      <c r="I20" s="587">
        <v>0</v>
      </c>
      <c r="J20" s="589"/>
      <c r="M20" s="279"/>
      <c r="O20" s="582"/>
      <c r="P20" s="583"/>
      <c r="X20" s="585"/>
    </row>
    <row r="21" spans="2:24" ht="15.75">
      <c r="B21" s="342"/>
      <c r="C21" s="342"/>
      <c r="D21" s="369">
        <v>456</v>
      </c>
      <c r="E21" s="369" t="s">
        <v>260</v>
      </c>
      <c r="F21" s="455">
        <v>-8855002</v>
      </c>
      <c r="G21" s="369" t="s">
        <v>261</v>
      </c>
      <c r="H21" s="458" t="s">
        <v>262</v>
      </c>
      <c r="I21" s="465">
        <f>F21</f>
        <v>-8855002</v>
      </c>
      <c r="J21" s="589"/>
      <c r="M21" s="279"/>
      <c r="O21" s="582"/>
      <c r="P21" s="583"/>
      <c r="X21" s="585"/>
    </row>
    <row r="22" spans="2:24" ht="15.75">
      <c r="B22" s="342"/>
      <c r="C22" s="342"/>
      <c r="D22" s="341">
        <v>456</v>
      </c>
      <c r="E22" s="341" t="s">
        <v>260</v>
      </c>
      <c r="F22" s="587">
        <v>-2691337</v>
      </c>
      <c r="G22" s="341" t="s">
        <v>451</v>
      </c>
      <c r="H22" s="397" t="s">
        <v>262</v>
      </c>
      <c r="I22" s="588">
        <v>0</v>
      </c>
      <c r="J22" s="589"/>
      <c r="M22" s="279"/>
      <c r="O22" s="582"/>
      <c r="P22" s="583"/>
      <c r="X22" s="585"/>
    </row>
    <row r="23" spans="2:24" ht="15.75">
      <c r="B23" s="342"/>
      <c r="C23" s="342"/>
      <c r="D23" s="341"/>
      <c r="E23" s="341"/>
      <c r="F23" s="591">
        <f>SUM(F17:F22)</f>
        <v>-110945141</v>
      </c>
      <c r="G23" s="341"/>
      <c r="H23" s="397"/>
      <c r="I23" s="592">
        <f>SUM(I17:I22)</f>
        <v>-8855002</v>
      </c>
      <c r="J23" s="111" t="s">
        <v>541</v>
      </c>
    </row>
    <row r="25" spans="2:24" ht="15.75">
      <c r="B25" s="370" t="s">
        <v>696</v>
      </c>
    </row>
    <row r="26" spans="2:24" ht="15.75">
      <c r="B26" s="111" t="s">
        <v>403</v>
      </c>
      <c r="C26" s="111"/>
      <c r="D26" s="369" t="s">
        <v>348</v>
      </c>
      <c r="E26" s="111" t="s">
        <v>260</v>
      </c>
      <c r="F26" s="569">
        <v>-28318709</v>
      </c>
      <c r="G26" s="369" t="s">
        <v>245</v>
      </c>
      <c r="H26" s="458">
        <f>'WCA Allocation Factors'!E12</f>
        <v>7.2043717522988007E-2</v>
      </c>
      <c r="I26" s="567">
        <f>F26*H26</f>
        <v>-2040185.0718116981</v>
      </c>
      <c r="J26" s="111" t="s">
        <v>863</v>
      </c>
    </row>
    <row r="27" spans="2:24" ht="15.75">
      <c r="B27" s="111" t="s">
        <v>403</v>
      </c>
      <c r="C27" s="111"/>
      <c r="D27" s="369" t="s">
        <v>348</v>
      </c>
      <c r="E27" s="111" t="s">
        <v>260</v>
      </c>
      <c r="F27" s="569">
        <v>-1516395</v>
      </c>
      <c r="G27" s="369" t="s">
        <v>292</v>
      </c>
      <c r="H27" s="369" t="s">
        <v>262</v>
      </c>
      <c r="I27" s="111">
        <v>0</v>
      </c>
      <c r="J27" s="111" t="s">
        <v>863</v>
      </c>
    </row>
    <row r="28" spans="2:24" ht="15.75">
      <c r="B28" s="111"/>
      <c r="C28" s="111"/>
      <c r="D28" s="369"/>
      <c r="E28" s="111"/>
      <c r="F28" s="595"/>
      <c r="G28" s="369"/>
      <c r="H28" s="369"/>
      <c r="I28" s="111"/>
      <c r="J28" s="111"/>
    </row>
    <row r="29" spans="2:24" ht="15.75">
      <c r="B29" s="111"/>
      <c r="C29" s="111"/>
      <c r="D29" s="369"/>
      <c r="E29" s="111"/>
      <c r="F29" s="595"/>
      <c r="G29" s="369"/>
      <c r="H29" s="369"/>
      <c r="I29" s="111"/>
      <c r="J29" s="111"/>
    </row>
    <row r="30" spans="2:24" ht="15.75">
      <c r="B30" s="342" t="s">
        <v>850</v>
      </c>
      <c r="C30" s="342"/>
      <c r="D30" s="341"/>
      <c r="E30" s="341"/>
      <c r="F30" s="385"/>
      <c r="G30" s="341"/>
      <c r="H30" s="596"/>
      <c r="I30" s="465"/>
      <c r="J30" s="465"/>
    </row>
    <row r="31" spans="2:24" ht="15.75">
      <c r="B31" s="593"/>
      <c r="C31" s="342"/>
      <c r="D31" s="341"/>
      <c r="E31" s="537"/>
      <c r="F31" s="385"/>
      <c r="G31" s="341"/>
      <c r="H31" s="596"/>
      <c r="I31" s="596"/>
      <c r="J31" s="398"/>
    </row>
    <row r="32" spans="2:24" ht="15.75">
      <c r="B32" s="342"/>
      <c r="C32" s="342"/>
      <c r="D32" s="341"/>
      <c r="E32" s="342"/>
      <c r="F32" s="597"/>
      <c r="G32" s="341"/>
      <c r="H32" s="596"/>
      <c r="I32" s="596"/>
      <c r="J32" s="596"/>
    </row>
    <row r="33" spans="2:28" ht="15.75">
      <c r="B33" s="342"/>
      <c r="C33" s="342"/>
      <c r="D33" s="341"/>
      <c r="E33" s="342"/>
      <c r="F33" s="597"/>
      <c r="G33" s="341"/>
      <c r="H33" s="596"/>
      <c r="I33" s="596"/>
      <c r="J33" s="596"/>
    </row>
    <row r="34" spans="2:28" ht="15.75">
      <c r="B34" s="342"/>
      <c r="C34" s="342"/>
      <c r="D34" s="341"/>
      <c r="E34" s="342"/>
      <c r="F34" s="597"/>
      <c r="G34" s="341"/>
      <c r="H34" s="596"/>
      <c r="I34" s="596"/>
      <c r="J34" s="596"/>
    </row>
    <row r="35" spans="2:28" ht="15.75">
      <c r="B35" s="342"/>
      <c r="C35" s="342"/>
      <c r="D35" s="341"/>
      <c r="E35" s="342"/>
      <c r="F35" s="597"/>
      <c r="G35" s="341"/>
      <c r="H35" s="341"/>
      <c r="I35" s="596"/>
      <c r="J35" s="596"/>
    </row>
    <row r="36" spans="2:28" ht="15.75">
      <c r="B36" s="342"/>
      <c r="C36" s="342"/>
      <c r="D36" s="341"/>
      <c r="E36" s="342"/>
      <c r="F36" s="597"/>
      <c r="G36" s="341"/>
      <c r="H36" s="341"/>
      <c r="I36" s="465"/>
      <c r="J36" s="465"/>
      <c r="T36" s="144"/>
      <c r="AB36" s="144"/>
    </row>
    <row r="37" spans="2:28" ht="17.25">
      <c r="B37" s="342"/>
      <c r="C37" s="342"/>
      <c r="D37" s="341"/>
      <c r="E37" s="342"/>
      <c r="F37" s="597"/>
      <c r="G37" s="341"/>
      <c r="H37" s="341"/>
      <c r="I37" s="465"/>
      <c r="J37" s="2106"/>
    </row>
    <row r="38" spans="2:28" ht="15.75">
      <c r="B38" s="342"/>
      <c r="C38" s="342"/>
      <c r="D38" s="341"/>
      <c r="E38" s="342"/>
      <c r="F38" s="597"/>
      <c r="G38" s="341"/>
      <c r="H38" s="341"/>
      <c r="I38" s="465"/>
      <c r="J38" s="465"/>
    </row>
    <row r="39" spans="2:28">
      <c r="B39" s="153"/>
      <c r="E39" s="146"/>
      <c r="F39" s="227"/>
      <c r="I39" s="226"/>
      <c r="J39" s="226"/>
      <c r="W39" s="126"/>
    </row>
    <row r="40" spans="2:28">
      <c r="E40" s="146"/>
      <c r="F40" s="227"/>
      <c r="I40" s="226"/>
      <c r="J40" s="226"/>
    </row>
    <row r="41" spans="2:28">
      <c r="E41" s="146"/>
      <c r="J41" s="598"/>
      <c r="P41" s="578"/>
      <c r="Q41" s="578"/>
      <c r="R41" s="116"/>
      <c r="S41" s="116"/>
      <c r="T41" s="116"/>
      <c r="Z41" s="578"/>
      <c r="AA41" s="116"/>
      <c r="AB41" s="116"/>
    </row>
    <row r="42" spans="2:28">
      <c r="E42" s="146"/>
      <c r="F42" s="599"/>
      <c r="I42" s="146"/>
      <c r="J42" s="598"/>
      <c r="P42" s="116"/>
      <c r="Q42" s="116"/>
      <c r="R42" s="116"/>
      <c r="S42" s="116"/>
      <c r="T42" s="116"/>
      <c r="Z42" s="116"/>
      <c r="AA42" s="116"/>
      <c r="AB42" s="116"/>
    </row>
    <row r="43" spans="2:28">
      <c r="D43" s="148"/>
      <c r="E43" s="315"/>
      <c r="F43" s="600"/>
      <c r="G43" s="148"/>
      <c r="H43" s="315"/>
      <c r="I43" s="148"/>
      <c r="J43" s="328"/>
    </row>
    <row r="44" spans="2:28">
      <c r="B44" s="114"/>
      <c r="C44" s="115"/>
      <c r="D44" s="116"/>
      <c r="E44" s="116"/>
      <c r="F44" s="601"/>
      <c r="G44" s="116"/>
      <c r="H44" s="116"/>
      <c r="I44" s="115"/>
      <c r="J44" s="598"/>
      <c r="P44" s="279"/>
      <c r="Q44" s="602"/>
      <c r="R44" s="279"/>
      <c r="S44" s="603"/>
      <c r="T44" s="279"/>
      <c r="Z44" s="602"/>
      <c r="AA44" s="603"/>
      <c r="AB44" s="279"/>
    </row>
    <row r="45" spans="2:28">
      <c r="B45" s="115"/>
      <c r="C45" s="115"/>
      <c r="D45" s="116"/>
      <c r="E45" s="116"/>
      <c r="F45" s="601"/>
      <c r="G45" s="116"/>
      <c r="H45" s="116"/>
      <c r="I45" s="115"/>
      <c r="J45" s="598"/>
      <c r="P45" s="602"/>
      <c r="Q45" s="602"/>
      <c r="R45" s="279"/>
      <c r="S45" s="603"/>
      <c r="T45" s="279"/>
      <c r="Z45" s="602"/>
      <c r="AA45" s="603"/>
      <c r="AB45" s="279"/>
    </row>
    <row r="46" spans="2:28">
      <c r="B46" s="115"/>
      <c r="C46" s="115"/>
      <c r="D46" s="116"/>
      <c r="E46" s="146"/>
      <c r="F46" s="604"/>
      <c r="G46" s="121"/>
      <c r="H46" s="149"/>
      <c r="I46" s="121"/>
      <c r="J46" s="605"/>
      <c r="P46" s="602"/>
      <c r="Q46" s="602"/>
      <c r="R46" s="279"/>
      <c r="S46" s="603"/>
      <c r="T46" s="279"/>
      <c r="Z46" s="602"/>
      <c r="AA46" s="603"/>
      <c r="AB46" s="279"/>
    </row>
    <row r="47" spans="2:28">
      <c r="B47" s="115"/>
      <c r="C47" s="115"/>
      <c r="D47" s="116"/>
      <c r="E47" s="116"/>
      <c r="F47" s="606"/>
      <c r="G47" s="129"/>
      <c r="H47" s="129"/>
      <c r="I47" s="129"/>
      <c r="J47" s="127"/>
      <c r="P47" s="602"/>
      <c r="Q47" s="602"/>
      <c r="R47" s="279"/>
      <c r="S47" s="603"/>
      <c r="T47" s="279"/>
      <c r="Z47" s="602"/>
      <c r="AA47" s="603"/>
      <c r="AB47" s="279"/>
    </row>
    <row r="48" spans="2:28">
      <c r="B48" s="115"/>
      <c r="C48" s="115"/>
      <c r="D48" s="116"/>
      <c r="E48" s="116"/>
      <c r="F48" s="606"/>
      <c r="G48" s="116"/>
      <c r="H48" s="116"/>
      <c r="I48" s="116"/>
      <c r="J48" s="127"/>
      <c r="P48" s="602"/>
      <c r="Q48" s="602"/>
      <c r="R48" s="279"/>
      <c r="S48" s="603"/>
      <c r="T48" s="279"/>
      <c r="Z48" s="279"/>
      <c r="AA48" s="603"/>
      <c r="AB48" s="279"/>
    </row>
    <row r="49" spans="2:28">
      <c r="B49" s="115"/>
      <c r="C49" s="115"/>
      <c r="D49" s="116"/>
      <c r="E49" s="116"/>
      <c r="F49" s="606"/>
      <c r="G49" s="116"/>
      <c r="H49" s="116"/>
      <c r="I49" s="116"/>
      <c r="J49" s="127"/>
      <c r="P49" s="602"/>
      <c r="Q49" s="602"/>
      <c r="R49" s="279"/>
      <c r="S49" s="603"/>
      <c r="T49" s="279"/>
      <c r="Z49" s="602"/>
      <c r="AA49" s="603"/>
      <c r="AB49" s="279"/>
    </row>
    <row r="50" spans="2:28">
      <c r="B50" s="115"/>
      <c r="C50" s="115"/>
      <c r="D50" s="116"/>
      <c r="E50" s="116"/>
      <c r="F50" s="606"/>
      <c r="G50" s="116"/>
      <c r="H50" s="116"/>
      <c r="I50" s="116"/>
      <c r="J50" s="127"/>
      <c r="P50" s="602"/>
      <c r="Q50" s="602"/>
      <c r="R50" s="279"/>
      <c r="S50" s="603"/>
      <c r="T50" s="279"/>
      <c r="Z50" s="602"/>
      <c r="AA50" s="603"/>
      <c r="AB50" s="279"/>
    </row>
    <row r="51" spans="2:28">
      <c r="B51" s="115"/>
      <c r="C51" s="115"/>
      <c r="D51" s="116"/>
      <c r="E51" s="116"/>
      <c r="F51" s="606"/>
      <c r="G51" s="116"/>
      <c r="H51" s="116"/>
      <c r="I51" s="116"/>
      <c r="J51" s="127"/>
      <c r="P51" s="602"/>
      <c r="Q51" s="602"/>
      <c r="R51" s="279"/>
      <c r="S51" s="603"/>
      <c r="T51" s="279"/>
      <c r="Z51" s="602"/>
      <c r="AA51" s="603"/>
      <c r="AB51" s="279"/>
    </row>
    <row r="52" spans="2:28">
      <c r="B52" s="115"/>
      <c r="C52" s="115"/>
      <c r="D52" s="116"/>
      <c r="E52" s="116"/>
      <c r="F52" s="606"/>
      <c r="G52" s="116"/>
      <c r="H52" s="116"/>
      <c r="I52" s="116"/>
      <c r="J52" s="127"/>
      <c r="P52" s="602"/>
      <c r="Q52" s="602"/>
      <c r="R52" s="279"/>
      <c r="S52" s="603"/>
      <c r="T52" s="279"/>
      <c r="Z52" s="602"/>
      <c r="AA52" s="603"/>
      <c r="AB52" s="279"/>
    </row>
    <row r="53" spans="2:28">
      <c r="B53" s="115"/>
      <c r="C53" s="115"/>
      <c r="D53" s="116"/>
      <c r="E53" s="116"/>
      <c r="F53" s="606"/>
      <c r="G53" s="129"/>
      <c r="H53" s="129"/>
      <c r="I53" s="129"/>
      <c r="J53" s="127"/>
      <c r="P53" s="602"/>
      <c r="Q53" s="602"/>
      <c r="R53" s="279"/>
      <c r="S53" s="603"/>
      <c r="T53" s="279"/>
      <c r="Z53" s="602"/>
      <c r="AA53" s="603"/>
      <c r="AB53" s="279"/>
    </row>
    <row r="54" spans="2:28">
      <c r="B54" s="115"/>
      <c r="C54" s="115"/>
      <c r="D54" s="116"/>
      <c r="E54" s="116"/>
      <c r="F54" s="606"/>
      <c r="G54" s="116"/>
      <c r="H54" s="116"/>
      <c r="I54" s="116"/>
      <c r="J54" s="127"/>
      <c r="P54" s="602"/>
      <c r="Q54" s="602"/>
      <c r="R54" s="279"/>
      <c r="S54" s="603"/>
      <c r="T54" s="279"/>
      <c r="Z54" s="602"/>
      <c r="AA54" s="603"/>
      <c r="AB54" s="279"/>
    </row>
    <row r="55" spans="2:28">
      <c r="B55" s="115"/>
      <c r="C55" s="115"/>
      <c r="D55" s="116"/>
      <c r="E55" s="116"/>
      <c r="F55" s="606"/>
      <c r="G55" s="116"/>
      <c r="H55" s="116"/>
      <c r="I55" s="116"/>
      <c r="J55" s="127"/>
      <c r="P55" s="602"/>
      <c r="Q55" s="602"/>
      <c r="R55" s="279"/>
      <c r="S55" s="603"/>
      <c r="T55" s="279"/>
      <c r="Z55" s="602"/>
      <c r="AA55" s="603"/>
      <c r="AB55" s="279"/>
    </row>
    <row r="56" spans="2:28">
      <c r="B56" s="114"/>
      <c r="C56" s="115"/>
      <c r="D56" s="116"/>
      <c r="E56" s="116"/>
      <c r="F56" s="601"/>
      <c r="G56" s="116"/>
      <c r="H56" s="116"/>
      <c r="I56" s="115"/>
      <c r="J56" s="607"/>
      <c r="P56" s="602"/>
      <c r="Q56" s="602"/>
      <c r="R56" s="279"/>
      <c r="S56" s="603"/>
      <c r="T56" s="279"/>
      <c r="Z56" s="602"/>
      <c r="AA56" s="603"/>
      <c r="AB56" s="279"/>
    </row>
    <row r="57" spans="2:28">
      <c r="B57" s="115"/>
      <c r="C57" s="115"/>
      <c r="D57" s="116"/>
      <c r="E57" s="116"/>
      <c r="F57" s="601"/>
      <c r="G57" s="116"/>
      <c r="H57" s="116"/>
      <c r="I57" s="115"/>
      <c r="J57" s="607"/>
      <c r="P57" s="602"/>
      <c r="Q57" s="602"/>
      <c r="R57" s="279"/>
      <c r="S57" s="603"/>
      <c r="T57" s="279"/>
      <c r="Z57" s="602"/>
      <c r="AA57" s="603"/>
      <c r="AB57" s="279"/>
    </row>
    <row r="58" spans="2:28">
      <c r="B58" s="115"/>
      <c r="C58" s="115"/>
      <c r="D58" s="116"/>
      <c r="E58" s="116"/>
      <c r="F58" s="606"/>
      <c r="G58" s="317"/>
      <c r="H58" s="317"/>
      <c r="I58" s="317"/>
      <c r="J58" s="608"/>
      <c r="P58" s="602"/>
      <c r="Q58" s="602"/>
      <c r="R58" s="279"/>
      <c r="S58" s="603"/>
      <c r="T58" s="279"/>
      <c r="Z58" s="602"/>
      <c r="AA58" s="603"/>
      <c r="AB58" s="279"/>
    </row>
    <row r="59" spans="2:28">
      <c r="B59" s="115"/>
      <c r="C59" s="115"/>
      <c r="D59" s="116"/>
      <c r="E59" s="116"/>
      <c r="F59" s="606"/>
      <c r="G59" s="317"/>
      <c r="H59" s="317"/>
      <c r="I59" s="317"/>
      <c r="J59" s="608"/>
      <c r="P59" s="602"/>
      <c r="Q59" s="602"/>
      <c r="R59" s="279"/>
      <c r="S59" s="603"/>
      <c r="T59" s="279"/>
      <c r="Z59" s="602"/>
      <c r="AA59" s="603"/>
      <c r="AB59" s="279"/>
    </row>
    <row r="60" spans="2:28">
      <c r="B60" s="115"/>
      <c r="C60" s="115"/>
      <c r="D60" s="116"/>
      <c r="E60" s="116"/>
      <c r="F60" s="606"/>
      <c r="G60" s="317"/>
      <c r="H60" s="317"/>
      <c r="I60" s="317"/>
      <c r="J60" s="608"/>
      <c r="P60" s="602"/>
      <c r="Q60" s="602"/>
      <c r="R60" s="279"/>
      <c r="S60" s="603"/>
      <c r="T60" s="279"/>
      <c r="Z60" s="602"/>
      <c r="AA60" s="603"/>
      <c r="AB60" s="279"/>
    </row>
    <row r="61" spans="2:28">
      <c r="B61" s="115"/>
      <c r="C61" s="115"/>
      <c r="D61" s="116"/>
      <c r="E61" s="116"/>
      <c r="F61" s="606"/>
      <c r="G61" s="116"/>
      <c r="H61" s="116"/>
      <c r="I61" s="115"/>
      <c r="J61" s="607"/>
      <c r="P61" s="602"/>
      <c r="Q61" s="602"/>
      <c r="R61" s="279"/>
      <c r="S61" s="603"/>
      <c r="T61" s="279"/>
      <c r="Z61" s="602"/>
      <c r="AA61" s="603"/>
      <c r="AB61" s="279"/>
    </row>
    <row r="62" spans="2:28">
      <c r="B62" s="115"/>
      <c r="C62" s="115"/>
      <c r="D62" s="116"/>
      <c r="E62" s="116"/>
      <c r="F62" s="606"/>
      <c r="G62" s="116"/>
      <c r="H62" s="116"/>
      <c r="I62" s="115"/>
      <c r="J62" s="607"/>
      <c r="P62" s="602"/>
      <c r="Q62" s="602"/>
      <c r="R62" s="279"/>
      <c r="S62" s="603"/>
      <c r="T62" s="279"/>
      <c r="Z62" s="602"/>
      <c r="AA62" s="603"/>
      <c r="AB62" s="279"/>
    </row>
    <row r="63" spans="2:28">
      <c r="B63" s="115"/>
      <c r="C63" s="115"/>
      <c r="D63" s="116"/>
      <c r="E63" s="116"/>
      <c r="F63" s="606"/>
      <c r="G63" s="317"/>
      <c r="H63" s="317"/>
      <c r="I63" s="317"/>
      <c r="J63" s="608"/>
      <c r="P63" s="279"/>
      <c r="Q63" s="279"/>
      <c r="R63" s="279"/>
      <c r="S63" s="279"/>
      <c r="T63" s="279"/>
      <c r="Z63" s="279"/>
      <c r="AA63" s="279"/>
      <c r="AB63" s="279"/>
    </row>
    <row r="64" spans="2:28">
      <c r="B64" s="115"/>
      <c r="C64" s="115"/>
      <c r="D64" s="116"/>
      <c r="E64" s="116"/>
      <c r="F64" s="606"/>
      <c r="G64" s="317"/>
      <c r="H64" s="317"/>
      <c r="I64" s="317"/>
      <c r="J64" s="608"/>
      <c r="P64" s="279"/>
      <c r="Q64" s="279"/>
      <c r="R64" s="279"/>
      <c r="S64" s="279"/>
      <c r="T64" s="279"/>
      <c r="Z64" s="279"/>
      <c r="AA64" s="279"/>
      <c r="AB64" s="279"/>
    </row>
    <row r="65" spans="2:10">
      <c r="B65" s="115"/>
      <c r="C65" s="115"/>
      <c r="D65" s="116"/>
      <c r="E65" s="116"/>
      <c r="F65" s="606"/>
      <c r="G65" s="317"/>
      <c r="H65" s="317"/>
      <c r="I65" s="317"/>
      <c r="J65" s="608"/>
    </row>
    <row r="66" spans="2:10">
      <c r="B66" s="115"/>
      <c r="C66" s="115"/>
      <c r="D66" s="116"/>
      <c r="E66" s="116"/>
      <c r="F66" s="606"/>
      <c r="G66" s="116"/>
      <c r="H66" s="116"/>
      <c r="I66" s="115"/>
      <c r="J66" s="607"/>
    </row>
    <row r="67" spans="2:10">
      <c r="B67" s="115"/>
      <c r="C67" s="115"/>
      <c r="D67" s="116"/>
      <c r="E67" s="116"/>
      <c r="F67" s="606"/>
      <c r="G67" s="116"/>
      <c r="H67" s="116"/>
      <c r="I67" s="115"/>
      <c r="J67" s="607"/>
    </row>
    <row r="68" spans="2:10">
      <c r="B68" s="115"/>
      <c r="C68" s="115"/>
      <c r="D68" s="116"/>
      <c r="E68" s="116"/>
      <c r="F68" s="606"/>
      <c r="G68" s="317"/>
      <c r="H68" s="317"/>
      <c r="I68" s="317"/>
      <c r="J68" s="608"/>
    </row>
    <row r="69" spans="2:10">
      <c r="B69" s="115"/>
      <c r="C69" s="115"/>
      <c r="D69" s="116"/>
      <c r="E69" s="116"/>
      <c r="F69" s="606"/>
      <c r="G69" s="317"/>
      <c r="H69" s="317"/>
      <c r="I69" s="317"/>
      <c r="J69" s="608"/>
    </row>
    <row r="70" spans="2:10">
      <c r="B70" s="126"/>
      <c r="C70" s="115"/>
      <c r="D70" s="116"/>
      <c r="E70" s="116"/>
      <c r="F70" s="606"/>
      <c r="G70" s="317"/>
      <c r="H70" s="317"/>
      <c r="I70" s="317"/>
      <c r="J70" s="608"/>
    </row>
    <row r="71" spans="2:10">
      <c r="B71" s="126"/>
      <c r="C71" s="115"/>
      <c r="D71" s="116"/>
      <c r="E71" s="116"/>
      <c r="F71" s="606"/>
      <c r="G71" s="116"/>
      <c r="H71" s="116"/>
      <c r="I71" s="115"/>
      <c r="J71" s="607"/>
    </row>
    <row r="72" spans="2:10">
      <c r="B72" s="114"/>
      <c r="C72" s="115"/>
      <c r="D72" s="116"/>
      <c r="E72" s="116"/>
      <c r="F72" s="601"/>
      <c r="G72" s="116"/>
      <c r="H72" s="116"/>
      <c r="I72" s="116"/>
      <c r="J72" s="132"/>
    </row>
    <row r="73" spans="2:10">
      <c r="B73" s="115"/>
      <c r="C73" s="115"/>
      <c r="D73" s="116"/>
      <c r="E73" s="116"/>
      <c r="F73" s="601"/>
      <c r="G73" s="116"/>
      <c r="H73" s="116"/>
      <c r="I73" s="116"/>
      <c r="J73" s="127"/>
    </row>
    <row r="74" spans="2:10">
      <c r="B74" s="115"/>
      <c r="C74" s="115"/>
      <c r="D74" s="116"/>
      <c r="E74" s="116"/>
      <c r="F74" s="601"/>
      <c r="G74" s="116"/>
      <c r="H74" s="116"/>
      <c r="I74" s="116"/>
      <c r="J74" s="127"/>
    </row>
    <row r="75" spans="2:10">
      <c r="B75" s="115"/>
      <c r="C75" s="115"/>
      <c r="D75" s="116"/>
      <c r="E75" s="116"/>
      <c r="F75" s="601"/>
      <c r="G75" s="116"/>
      <c r="H75" s="116"/>
      <c r="I75" s="116"/>
      <c r="J75" s="127"/>
    </row>
    <row r="76" spans="2:10">
      <c r="B76" s="115"/>
      <c r="C76" s="115"/>
      <c r="D76" s="116"/>
      <c r="E76" s="116"/>
      <c r="F76" s="601"/>
      <c r="G76" s="116"/>
      <c r="H76" s="116"/>
      <c r="I76" s="116"/>
      <c r="J76" s="127"/>
    </row>
    <row r="77" spans="2:10">
      <c r="B77" s="115"/>
      <c r="C77" s="115"/>
      <c r="D77" s="116"/>
      <c r="E77" s="116"/>
      <c r="F77" s="601"/>
      <c r="G77" s="116"/>
      <c r="H77" s="116"/>
      <c r="I77" s="115"/>
      <c r="J77" s="607"/>
    </row>
    <row r="78" spans="2:10">
      <c r="B78" s="115"/>
      <c r="C78" s="115"/>
      <c r="D78" s="116"/>
      <c r="E78" s="116"/>
      <c r="F78" s="601"/>
      <c r="G78" s="116"/>
      <c r="H78" s="116"/>
      <c r="I78" s="115"/>
      <c r="J78" s="607"/>
    </row>
    <row r="79" spans="2:10">
      <c r="B79" s="115"/>
      <c r="C79" s="115"/>
      <c r="D79" s="116"/>
      <c r="E79" s="116"/>
      <c r="F79" s="601"/>
      <c r="G79" s="116"/>
      <c r="H79" s="116"/>
      <c r="I79" s="115"/>
      <c r="J79" s="607"/>
    </row>
    <row r="80" spans="2:10">
      <c r="B80" s="115"/>
      <c r="C80" s="115"/>
      <c r="D80" s="116"/>
      <c r="E80" s="116"/>
      <c r="F80" s="601"/>
      <c r="G80" s="116"/>
      <c r="H80" s="116"/>
      <c r="I80" s="115"/>
      <c r="J80" s="607"/>
    </row>
    <row r="81" spans="2:10">
      <c r="B81" s="115"/>
      <c r="C81" s="115"/>
      <c r="D81" s="116"/>
      <c r="E81" s="116"/>
      <c r="F81" s="601"/>
      <c r="G81" s="116"/>
      <c r="H81" s="116"/>
      <c r="I81" s="115"/>
      <c r="J81" s="607"/>
    </row>
    <row r="82" spans="2:10">
      <c r="B82" s="115"/>
      <c r="C82" s="115"/>
      <c r="D82" s="116"/>
      <c r="E82" s="116"/>
      <c r="F82" s="601"/>
      <c r="G82" s="116"/>
      <c r="H82" s="116"/>
      <c r="I82" s="115"/>
      <c r="J82" s="607"/>
    </row>
    <row r="83" spans="2:10">
      <c r="E83" s="146"/>
      <c r="J83" s="598"/>
    </row>
  </sheetData>
  <dataValidations count="2">
    <dataValidation type="list" allowBlank="1" showInputMessage="1" showErrorMessage="1" errorTitle="Account Input Error" error="The account number entered is not valid." sqref="D44:D81 D10 D18 D30:D38">
      <formula1>ValidAccount</formula1>
    </dataValidation>
    <dataValidation type="list" allowBlank="1" showInputMessage="1" showErrorMessage="1" errorTitle="Adjsutment Type Input Error" error="An invalid adjustment type was entered._x000a__x000a_Valid values are 1, 2, or 3." sqref="E44:E81 E32:E38">
      <formula1>"1,2,3"</formula1>
    </dataValidation>
  </dataValidations>
  <pageMargins left="0.75" right="0.75" top="1.25" bottom="1" header="0.5" footer="0.25"/>
  <pageSetup scale="75"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7"/>
  <sheetViews>
    <sheetView tabSelected="1" workbookViewId="0">
      <selection activeCell="D9" sqref="D9"/>
    </sheetView>
  </sheetViews>
  <sheetFormatPr defaultRowHeight="15.75"/>
  <cols>
    <col min="1" max="1" width="9.7109375" style="111" customWidth="1"/>
    <col min="2" max="2" width="55.85546875" style="111" bestFit="1" customWidth="1"/>
    <col min="3" max="3" width="13.85546875" style="111" customWidth="1"/>
    <col min="4" max="4" width="3" style="111" bestFit="1" customWidth="1"/>
    <col min="5" max="5" width="10.7109375" style="111" customWidth="1"/>
    <col min="6" max="6" width="12.7109375" style="111" bestFit="1" customWidth="1"/>
    <col min="7" max="7" width="10" style="111" bestFit="1" customWidth="1"/>
    <col min="8" max="16384" width="9.140625" style="111"/>
  </cols>
  <sheetData>
    <row r="1" spans="1:8">
      <c r="B1" s="111" t="s">
        <v>132</v>
      </c>
    </row>
    <row r="2" spans="1:8">
      <c r="B2" s="1051" t="s">
        <v>98</v>
      </c>
    </row>
    <row r="3" spans="1:8">
      <c r="B3" s="1051"/>
      <c r="E3" s="369" t="s">
        <v>130</v>
      </c>
    </row>
    <row r="4" spans="1:8">
      <c r="B4" s="111" t="s">
        <v>247</v>
      </c>
      <c r="C4" s="1052"/>
      <c r="D4" s="1053"/>
      <c r="E4" s="369" t="s">
        <v>129</v>
      </c>
      <c r="F4" s="1053"/>
      <c r="G4" s="1053"/>
    </row>
    <row r="5" spans="1:8">
      <c r="A5" s="111">
        <v>1</v>
      </c>
      <c r="B5" s="1054" t="s">
        <v>71</v>
      </c>
      <c r="C5" s="1055">
        <v>1</v>
      </c>
      <c r="D5" s="1053"/>
    </row>
    <row r="6" spans="1:8">
      <c r="A6" s="111">
        <v>2</v>
      </c>
      <c r="B6" s="1056" t="s">
        <v>99</v>
      </c>
      <c r="C6" s="1055"/>
      <c r="D6" s="1057"/>
      <c r="H6" s="1057"/>
    </row>
    <row r="7" spans="1:8">
      <c r="A7" s="111">
        <v>3</v>
      </c>
      <c r="B7" s="1058" t="s">
        <v>100</v>
      </c>
      <c r="C7" s="1957">
        <v>5.0699999999999999E-3</v>
      </c>
      <c r="D7" s="1059"/>
      <c r="H7" s="1060"/>
    </row>
    <row r="8" spans="1:8">
      <c r="A8" s="111">
        <v>4</v>
      </c>
      <c r="B8" s="1058" t="s">
        <v>101</v>
      </c>
      <c r="C8" s="1955">
        <v>0</v>
      </c>
      <c r="D8" s="1060"/>
      <c r="H8" s="1060"/>
    </row>
    <row r="9" spans="1:8">
      <c r="A9" s="111">
        <v>5</v>
      </c>
      <c r="B9" s="1058" t="s">
        <v>102</v>
      </c>
      <c r="C9" s="1955">
        <v>3.8730000000000001E-2</v>
      </c>
      <c r="D9" s="1060"/>
    </row>
    <row r="10" spans="1:8">
      <c r="A10" s="111">
        <v>6</v>
      </c>
      <c r="B10" s="1061" t="s">
        <v>103</v>
      </c>
      <c r="C10" s="1956">
        <v>2E-3</v>
      </c>
      <c r="D10" s="1062"/>
      <c r="H10" s="567"/>
    </row>
    <row r="11" spans="1:8">
      <c r="A11" s="111">
        <v>7</v>
      </c>
      <c r="B11" s="1056" t="s">
        <v>104</v>
      </c>
      <c r="C11" s="1955">
        <f>C5-SUM(C7:C10)</f>
        <v>0.95420000000000005</v>
      </c>
      <c r="D11" s="1063"/>
      <c r="H11" s="567"/>
    </row>
    <row r="12" spans="1:8">
      <c r="A12" s="111">
        <v>8</v>
      </c>
      <c r="B12" s="1061" t="s">
        <v>77</v>
      </c>
      <c r="C12" s="1055">
        <f>+C11*E12</f>
        <v>0</v>
      </c>
      <c r="D12" s="1064"/>
      <c r="E12" s="521">
        <v>0</v>
      </c>
      <c r="H12" s="567"/>
    </row>
    <row r="13" spans="1:8">
      <c r="A13" s="111">
        <v>9</v>
      </c>
      <c r="B13" s="1056" t="s">
        <v>104</v>
      </c>
      <c r="C13" s="1065">
        <f>C11-C12</f>
        <v>0.95420000000000005</v>
      </c>
      <c r="D13" s="1066"/>
      <c r="H13" s="568"/>
    </row>
    <row r="14" spans="1:8">
      <c r="A14" s="111">
        <v>10</v>
      </c>
      <c r="B14" s="1058" t="s">
        <v>105</v>
      </c>
      <c r="C14" s="1067">
        <f>+C13*E14</f>
        <v>0.33396999999999999</v>
      </c>
      <c r="D14" s="1066"/>
      <c r="E14" s="1068">
        <v>0.35</v>
      </c>
      <c r="H14" s="1066"/>
    </row>
    <row r="15" spans="1:8" ht="16.5" thickBot="1">
      <c r="A15" s="111">
        <v>11</v>
      </c>
      <c r="B15" s="1069" t="s">
        <v>114</v>
      </c>
      <c r="C15" s="1070">
        <f>ROUND(C13-C14,5)</f>
        <v>0.62022999999999995</v>
      </c>
      <c r="D15" s="1064"/>
    </row>
    <row r="16" spans="1:8" ht="16.5" thickTop="1">
      <c r="A16" s="111">
        <v>12</v>
      </c>
      <c r="B16" s="747" t="s">
        <v>134</v>
      </c>
      <c r="C16" s="1071">
        <f>ROUND(1/C15,6)</f>
        <v>1.6123050000000001</v>
      </c>
    </row>
    <row r="17" spans="1:6">
      <c r="A17" s="111">
        <v>13</v>
      </c>
    </row>
    <row r="18" spans="1:6">
      <c r="A18" s="111">
        <v>14</v>
      </c>
      <c r="B18" s="369"/>
    </row>
    <row r="19" spans="1:6">
      <c r="A19" s="111">
        <v>15</v>
      </c>
      <c r="B19" s="111" t="s">
        <v>113</v>
      </c>
    </row>
    <row r="20" spans="1:6">
      <c r="A20" s="111">
        <v>16</v>
      </c>
      <c r="B20" s="1058" t="s">
        <v>111</v>
      </c>
      <c r="C20" s="1072">
        <f>+C7</f>
        <v>5.0699999999999999E-3</v>
      </c>
    </row>
    <row r="21" spans="1:6">
      <c r="A21" s="111">
        <v>17</v>
      </c>
      <c r="B21" s="1073" t="s">
        <v>112</v>
      </c>
      <c r="C21" s="1073">
        <f>SUM(C8:C10)</f>
        <v>4.0730000000000002E-2</v>
      </c>
      <c r="E21" s="456">
        <f>+C20+C21</f>
        <v>4.58E-2</v>
      </c>
    </row>
    <row r="22" spans="1:6">
      <c r="A22" s="111">
        <v>18</v>
      </c>
      <c r="B22" s="1060"/>
      <c r="C22" s="1060"/>
      <c r="E22" s="456">
        <f>1-E21</f>
        <v>0.95420000000000005</v>
      </c>
    </row>
    <row r="23" spans="1:6">
      <c r="A23" s="111">
        <v>19</v>
      </c>
    </row>
    <row r="24" spans="1:6">
      <c r="A24" s="111">
        <v>20</v>
      </c>
      <c r="B24" s="111" t="s">
        <v>984</v>
      </c>
    </row>
    <row r="25" spans="1:6">
      <c r="A25" s="111">
        <v>21</v>
      </c>
      <c r="B25" s="111" t="s">
        <v>629</v>
      </c>
      <c r="C25" s="567">
        <v>1537567</v>
      </c>
      <c r="E25" s="111" t="s">
        <v>643</v>
      </c>
    </row>
    <row r="26" spans="1:6">
      <c r="A26" s="111">
        <v>22</v>
      </c>
      <c r="B26" s="111" t="s">
        <v>630</v>
      </c>
      <c r="C26" s="567">
        <v>303193343</v>
      </c>
      <c r="E26" s="111" t="s">
        <v>631</v>
      </c>
    </row>
    <row r="27" spans="1:6">
      <c r="A27" s="111">
        <v>23</v>
      </c>
      <c r="B27" s="111" t="s">
        <v>632</v>
      </c>
      <c r="C27" s="456">
        <f>C25/C26</f>
        <v>5.07124260970334E-3</v>
      </c>
      <c r="E27" s="111" t="s">
        <v>633</v>
      </c>
    </row>
    <row r="28" spans="1:6">
      <c r="A28" s="111">
        <v>24</v>
      </c>
    </row>
    <row r="29" spans="1:6">
      <c r="A29" s="342">
        <v>25</v>
      </c>
      <c r="B29" s="342"/>
      <c r="C29" s="342"/>
      <c r="D29" s="342"/>
      <c r="E29" s="342"/>
      <c r="F29" s="342"/>
    </row>
    <row r="30" spans="1:6" s="744" customFormat="1"/>
    <row r="31" spans="1:6" s="744" customFormat="1">
      <c r="B31" s="1074"/>
      <c r="E31" s="409"/>
    </row>
    <row r="32" spans="1:6" s="744" customFormat="1">
      <c r="C32" s="1075"/>
      <c r="D32" s="1076"/>
      <c r="E32" s="409"/>
    </row>
    <row r="33" spans="2:10" s="744" customFormat="1">
      <c r="B33" s="1077"/>
      <c r="C33" s="1078"/>
      <c r="D33" s="1076"/>
    </row>
    <row r="34" spans="2:10" s="744" customFormat="1">
      <c r="B34" s="343"/>
      <c r="C34" s="1078"/>
      <c r="D34" s="1079"/>
    </row>
    <row r="35" spans="2:10" s="744" customFormat="1">
      <c r="B35" s="1080"/>
      <c r="C35" s="1078"/>
      <c r="D35" s="1081"/>
      <c r="F35" s="1082"/>
    </row>
    <row r="36" spans="2:10" s="744" customFormat="1">
      <c r="B36" s="1080"/>
      <c r="C36" s="1078"/>
      <c r="D36" s="1081"/>
      <c r="F36" s="1083"/>
    </row>
    <row r="37" spans="2:10" s="744" customFormat="1" ht="17.25">
      <c r="B37" s="1080"/>
      <c r="C37" s="1078"/>
      <c r="D37" s="1081"/>
      <c r="F37" s="1083"/>
      <c r="J37" s="2096"/>
    </row>
    <row r="38" spans="2:10" s="744" customFormat="1">
      <c r="B38" s="1084"/>
      <c r="C38" s="1085"/>
      <c r="D38" s="1086"/>
    </row>
    <row r="39" spans="2:10" s="744" customFormat="1">
      <c r="B39" s="343"/>
      <c r="C39" s="1078"/>
      <c r="D39" s="1087"/>
    </row>
    <row r="40" spans="2:10" s="744" customFormat="1">
      <c r="B40" s="1084"/>
      <c r="C40" s="1078"/>
      <c r="D40" s="1088"/>
      <c r="E40" s="1089"/>
    </row>
    <row r="41" spans="2:10" s="744" customFormat="1">
      <c r="B41" s="343"/>
      <c r="C41" s="1078"/>
      <c r="D41" s="1088"/>
    </row>
    <row r="42" spans="2:10" s="744" customFormat="1">
      <c r="B42" s="1080"/>
      <c r="C42" s="1078"/>
      <c r="D42" s="1088"/>
      <c r="E42" s="1082"/>
    </row>
    <row r="43" spans="2:10" s="744" customFormat="1">
      <c r="B43" s="1090"/>
      <c r="C43" s="1091"/>
      <c r="D43" s="1088"/>
    </row>
    <row r="44" spans="2:10" s="744" customFormat="1">
      <c r="B44" s="1092"/>
      <c r="C44" s="1093"/>
    </row>
    <row r="45" spans="2:10" s="744" customFormat="1"/>
    <row r="46" spans="2:10" s="744" customFormat="1">
      <c r="B46" s="409"/>
    </row>
    <row r="47" spans="2:10" s="744" customFormat="1"/>
    <row r="48" spans="2:10" s="744" customFormat="1">
      <c r="B48" s="1080"/>
      <c r="C48" s="1094"/>
    </row>
    <row r="49" spans="1:5" s="744" customFormat="1">
      <c r="B49" s="1095"/>
      <c r="C49" s="1095"/>
      <c r="E49" s="1083"/>
    </row>
    <row r="50" spans="1:5" s="744" customFormat="1">
      <c r="B50" s="1081"/>
      <c r="C50" s="1081"/>
      <c r="E50" s="1083"/>
    </row>
    <row r="51" spans="1:5">
      <c r="A51" s="111">
        <f t="shared" ref="A51:A57" si="0">+A50+1</f>
        <v>1</v>
      </c>
    </row>
    <row r="52" spans="1:5">
      <c r="A52" s="111">
        <f t="shared" si="0"/>
        <v>2</v>
      </c>
    </row>
    <row r="53" spans="1:5">
      <c r="A53" s="111">
        <f t="shared" si="0"/>
        <v>3</v>
      </c>
    </row>
    <row r="54" spans="1:5">
      <c r="A54" s="111">
        <f t="shared" si="0"/>
        <v>4</v>
      </c>
    </row>
    <row r="55" spans="1:5">
      <c r="A55" s="111">
        <f t="shared" si="0"/>
        <v>5</v>
      </c>
    </row>
    <row r="56" spans="1:5">
      <c r="A56" s="111">
        <f t="shared" si="0"/>
        <v>6</v>
      </c>
    </row>
    <row r="57" spans="1:5">
      <c r="A57" s="111">
        <f t="shared" si="0"/>
        <v>7</v>
      </c>
    </row>
  </sheetData>
  <phoneticPr fontId="0" type="noConversion"/>
  <pageMargins left="0.75" right="0.75" top="1.25" bottom="1" header="0.5" footer="0.25"/>
  <pageSetup scale="86" orientation="portrait" r:id="rId1"/>
  <headerFooter scaleWithDoc="0" alignWithMargins="0">
    <oddHeader>&amp;R&amp;"Times New Roman,Regular"PacifiCorp Docket UE-111190
Exhibit No. ___ (MDF-2)
Page &amp;P of &amp;N</oddHeader>
    <oddFooter>&amp;C&amp;P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12"/>
  <sheetViews>
    <sheetView tabSelected="1" zoomScaleNormal="100" workbookViewId="0">
      <selection activeCell="D9" sqref="D9"/>
    </sheetView>
  </sheetViews>
  <sheetFormatPr defaultRowHeight="15.75"/>
  <cols>
    <col min="1" max="1" width="9.7109375" style="545" customWidth="1"/>
    <col min="2" max="2" width="38.85546875" style="545" bestFit="1" customWidth="1"/>
    <col min="3" max="3" width="27.28515625" style="545" customWidth="1"/>
    <col min="4" max="4" width="12.42578125" style="545" customWidth="1"/>
    <col min="5" max="5" width="4.7109375" style="545" customWidth="1"/>
    <col min="6" max="6" width="12.42578125" style="545" customWidth="1"/>
    <col min="7" max="7" width="9.85546875" style="545" customWidth="1"/>
    <col min="8" max="8" width="12.85546875" style="545" customWidth="1"/>
    <col min="9" max="9" width="14.42578125" style="545" customWidth="1"/>
    <col min="10" max="10" width="7.85546875" style="545" customWidth="1"/>
    <col min="11" max="17" width="10" style="545" customWidth="1"/>
    <col min="18" max="18" width="11" style="545" bestFit="1" customWidth="1"/>
    <col min="19" max="23" width="10" style="545" customWidth="1"/>
    <col min="24" max="24" width="3.28515625" style="545" customWidth="1"/>
    <col min="25" max="25" width="5.140625" style="545" customWidth="1"/>
    <col min="26" max="256" width="10" style="545"/>
    <col min="257" max="257" width="2.5703125" style="545" customWidth="1"/>
    <col min="258" max="258" width="8.85546875" style="545" customWidth="1"/>
    <col min="259" max="259" width="23.5703125" style="545" customWidth="1"/>
    <col min="260" max="260" width="9.7109375" style="545" customWidth="1"/>
    <col min="261" max="261" width="4.7109375" style="545" customWidth="1"/>
    <col min="262" max="262" width="14.42578125" style="545" customWidth="1"/>
    <col min="263" max="263" width="9.85546875" style="545" customWidth="1"/>
    <col min="264" max="264" width="10.28515625" style="545" customWidth="1"/>
    <col min="265" max="266" width="11" style="545" bestFit="1" customWidth="1"/>
    <col min="267" max="273" width="10" style="545" customWidth="1"/>
    <col min="274" max="274" width="11" style="545" bestFit="1" customWidth="1"/>
    <col min="275" max="279" width="10" style="545" customWidth="1"/>
    <col min="280" max="280" width="3.28515625" style="545" customWidth="1"/>
    <col min="281" max="281" width="5.140625" style="545" customWidth="1"/>
    <col min="282" max="512" width="10" style="545"/>
    <col min="513" max="513" width="2.5703125" style="545" customWidth="1"/>
    <col min="514" max="514" width="8.85546875" style="545" customWidth="1"/>
    <col min="515" max="515" width="23.5703125" style="545" customWidth="1"/>
    <col min="516" max="516" width="9.7109375" style="545" customWidth="1"/>
    <col min="517" max="517" width="4.7109375" style="545" customWidth="1"/>
    <col min="518" max="518" width="14.42578125" style="545" customWidth="1"/>
    <col min="519" max="519" width="9.85546875" style="545" customWidth="1"/>
    <col min="520" max="520" width="10.28515625" style="545" customWidth="1"/>
    <col min="521" max="522" width="11" style="545" bestFit="1" customWidth="1"/>
    <col min="523" max="529" width="10" style="545" customWidth="1"/>
    <col min="530" max="530" width="11" style="545" bestFit="1" customWidth="1"/>
    <col min="531" max="535" width="10" style="545" customWidth="1"/>
    <col min="536" max="536" width="3.28515625" style="545" customWidth="1"/>
    <col min="537" max="537" width="5.140625" style="545" customWidth="1"/>
    <col min="538" max="768" width="10" style="545"/>
    <col min="769" max="769" width="2.5703125" style="545" customWidth="1"/>
    <col min="770" max="770" width="8.85546875" style="545" customWidth="1"/>
    <col min="771" max="771" width="23.5703125" style="545" customWidth="1"/>
    <col min="772" max="772" width="9.7109375" style="545" customWidth="1"/>
    <col min="773" max="773" width="4.7109375" style="545" customWidth="1"/>
    <col min="774" max="774" width="14.42578125" style="545" customWidth="1"/>
    <col min="775" max="775" width="9.85546875" style="545" customWidth="1"/>
    <col min="776" max="776" width="10.28515625" style="545" customWidth="1"/>
    <col min="777" max="778" width="11" style="545" bestFit="1" customWidth="1"/>
    <col min="779" max="785" width="10" style="545" customWidth="1"/>
    <col min="786" max="786" width="11" style="545" bestFit="1" customWidth="1"/>
    <col min="787" max="791" width="10" style="545" customWidth="1"/>
    <col min="792" max="792" width="3.28515625" style="545" customWidth="1"/>
    <col min="793" max="793" width="5.140625" style="545" customWidth="1"/>
    <col min="794" max="1024" width="9.140625" style="545"/>
    <col min="1025" max="1025" width="2.5703125" style="545" customWidth="1"/>
    <col min="1026" max="1026" width="8.85546875" style="545" customWidth="1"/>
    <col min="1027" max="1027" width="23.5703125" style="545" customWidth="1"/>
    <col min="1028" max="1028" width="9.7109375" style="545" customWidth="1"/>
    <col min="1029" max="1029" width="4.7109375" style="545" customWidth="1"/>
    <col min="1030" max="1030" width="14.42578125" style="545" customWidth="1"/>
    <col min="1031" max="1031" width="9.85546875" style="545" customWidth="1"/>
    <col min="1032" max="1032" width="10.28515625" style="545" customWidth="1"/>
    <col min="1033" max="1034" width="11" style="545" bestFit="1" customWidth="1"/>
    <col min="1035" max="1041" width="10" style="545" customWidth="1"/>
    <col min="1042" max="1042" width="11" style="545" bestFit="1" customWidth="1"/>
    <col min="1043" max="1047" width="10" style="545" customWidth="1"/>
    <col min="1048" max="1048" width="3.28515625" style="545" customWidth="1"/>
    <col min="1049" max="1049" width="5.140625" style="545" customWidth="1"/>
    <col min="1050" max="1280" width="10" style="545"/>
    <col min="1281" max="1281" width="2.5703125" style="545" customWidth="1"/>
    <col min="1282" max="1282" width="8.85546875" style="545" customWidth="1"/>
    <col min="1283" max="1283" width="23.5703125" style="545" customWidth="1"/>
    <col min="1284" max="1284" width="9.7109375" style="545" customWidth="1"/>
    <col min="1285" max="1285" width="4.7109375" style="545" customWidth="1"/>
    <col min="1286" max="1286" width="14.42578125" style="545" customWidth="1"/>
    <col min="1287" max="1287" width="9.85546875" style="545" customWidth="1"/>
    <col min="1288" max="1288" width="10.28515625" style="545" customWidth="1"/>
    <col min="1289" max="1290" width="11" style="545" bestFit="1" customWidth="1"/>
    <col min="1291" max="1297" width="10" style="545" customWidth="1"/>
    <col min="1298" max="1298" width="11" style="545" bestFit="1" customWidth="1"/>
    <col min="1299" max="1303" width="10" style="545" customWidth="1"/>
    <col min="1304" max="1304" width="3.28515625" style="545" customWidth="1"/>
    <col min="1305" max="1305" width="5.140625" style="545" customWidth="1"/>
    <col min="1306" max="1536" width="10" style="545"/>
    <col min="1537" max="1537" width="2.5703125" style="545" customWidth="1"/>
    <col min="1538" max="1538" width="8.85546875" style="545" customWidth="1"/>
    <col min="1539" max="1539" width="23.5703125" style="545" customWidth="1"/>
    <col min="1540" max="1540" width="9.7109375" style="545" customWidth="1"/>
    <col min="1541" max="1541" width="4.7109375" style="545" customWidth="1"/>
    <col min="1542" max="1542" width="14.42578125" style="545" customWidth="1"/>
    <col min="1543" max="1543" width="9.85546875" style="545" customWidth="1"/>
    <col min="1544" max="1544" width="10.28515625" style="545" customWidth="1"/>
    <col min="1545" max="1546" width="11" style="545" bestFit="1" customWidth="1"/>
    <col min="1547" max="1553" width="10" style="545" customWidth="1"/>
    <col min="1554" max="1554" width="11" style="545" bestFit="1" customWidth="1"/>
    <col min="1555" max="1559" width="10" style="545" customWidth="1"/>
    <col min="1560" max="1560" width="3.28515625" style="545" customWidth="1"/>
    <col min="1561" max="1561" width="5.140625" style="545" customWidth="1"/>
    <col min="1562" max="1792" width="10" style="545"/>
    <col min="1793" max="1793" width="2.5703125" style="545" customWidth="1"/>
    <col min="1794" max="1794" width="8.85546875" style="545" customWidth="1"/>
    <col min="1795" max="1795" width="23.5703125" style="545" customWidth="1"/>
    <col min="1796" max="1796" width="9.7109375" style="545" customWidth="1"/>
    <col min="1797" max="1797" width="4.7109375" style="545" customWidth="1"/>
    <col min="1798" max="1798" width="14.42578125" style="545" customWidth="1"/>
    <col min="1799" max="1799" width="9.85546875" style="545" customWidth="1"/>
    <col min="1800" max="1800" width="10.28515625" style="545" customWidth="1"/>
    <col min="1801" max="1802" width="11" style="545" bestFit="1" customWidth="1"/>
    <col min="1803" max="1809" width="10" style="545" customWidth="1"/>
    <col min="1810" max="1810" width="11" style="545" bestFit="1" customWidth="1"/>
    <col min="1811" max="1815" width="10" style="545" customWidth="1"/>
    <col min="1816" max="1816" width="3.28515625" style="545" customWidth="1"/>
    <col min="1817" max="1817" width="5.140625" style="545" customWidth="1"/>
    <col min="1818" max="2048" width="9.140625" style="545"/>
    <col min="2049" max="2049" width="2.5703125" style="545" customWidth="1"/>
    <col min="2050" max="2050" width="8.85546875" style="545" customWidth="1"/>
    <col min="2051" max="2051" width="23.5703125" style="545" customWidth="1"/>
    <col min="2052" max="2052" width="9.7109375" style="545" customWidth="1"/>
    <col min="2053" max="2053" width="4.7109375" style="545" customWidth="1"/>
    <col min="2054" max="2054" width="14.42578125" style="545" customWidth="1"/>
    <col min="2055" max="2055" width="9.85546875" style="545" customWidth="1"/>
    <col min="2056" max="2056" width="10.28515625" style="545" customWidth="1"/>
    <col min="2057" max="2058" width="11" style="545" bestFit="1" customWidth="1"/>
    <col min="2059" max="2065" width="10" style="545" customWidth="1"/>
    <col min="2066" max="2066" width="11" style="545" bestFit="1" customWidth="1"/>
    <col min="2067" max="2071" width="10" style="545" customWidth="1"/>
    <col min="2072" max="2072" width="3.28515625" style="545" customWidth="1"/>
    <col min="2073" max="2073" width="5.140625" style="545" customWidth="1"/>
    <col min="2074" max="2304" width="10" style="545"/>
    <col min="2305" max="2305" width="2.5703125" style="545" customWidth="1"/>
    <col min="2306" max="2306" width="8.85546875" style="545" customWidth="1"/>
    <col min="2307" max="2307" width="23.5703125" style="545" customWidth="1"/>
    <col min="2308" max="2308" width="9.7109375" style="545" customWidth="1"/>
    <col min="2309" max="2309" width="4.7109375" style="545" customWidth="1"/>
    <col min="2310" max="2310" width="14.42578125" style="545" customWidth="1"/>
    <col min="2311" max="2311" width="9.85546875" style="545" customWidth="1"/>
    <col min="2312" max="2312" width="10.28515625" style="545" customWidth="1"/>
    <col min="2313" max="2314" width="11" style="545" bestFit="1" customWidth="1"/>
    <col min="2315" max="2321" width="10" style="545" customWidth="1"/>
    <col min="2322" max="2322" width="11" style="545" bestFit="1" customWidth="1"/>
    <col min="2323" max="2327" width="10" style="545" customWidth="1"/>
    <col min="2328" max="2328" width="3.28515625" style="545" customWidth="1"/>
    <col min="2329" max="2329" width="5.140625" style="545" customWidth="1"/>
    <col min="2330" max="2560" width="10" style="545"/>
    <col min="2561" max="2561" width="2.5703125" style="545" customWidth="1"/>
    <col min="2562" max="2562" width="8.85546875" style="545" customWidth="1"/>
    <col min="2563" max="2563" width="23.5703125" style="545" customWidth="1"/>
    <col min="2564" max="2564" width="9.7109375" style="545" customWidth="1"/>
    <col min="2565" max="2565" width="4.7109375" style="545" customWidth="1"/>
    <col min="2566" max="2566" width="14.42578125" style="545" customWidth="1"/>
    <col min="2567" max="2567" width="9.85546875" style="545" customWidth="1"/>
    <col min="2568" max="2568" width="10.28515625" style="545" customWidth="1"/>
    <col min="2569" max="2570" width="11" style="545" bestFit="1" customWidth="1"/>
    <col min="2571" max="2577" width="10" style="545" customWidth="1"/>
    <col min="2578" max="2578" width="11" style="545" bestFit="1" customWidth="1"/>
    <col min="2579" max="2583" width="10" style="545" customWidth="1"/>
    <col min="2584" max="2584" width="3.28515625" style="545" customWidth="1"/>
    <col min="2585" max="2585" width="5.140625" style="545" customWidth="1"/>
    <col min="2586" max="2816" width="10" style="545"/>
    <col min="2817" max="2817" width="2.5703125" style="545" customWidth="1"/>
    <col min="2818" max="2818" width="8.85546875" style="545" customWidth="1"/>
    <col min="2819" max="2819" width="23.5703125" style="545" customWidth="1"/>
    <col min="2820" max="2820" width="9.7109375" style="545" customWidth="1"/>
    <col min="2821" max="2821" width="4.7109375" style="545" customWidth="1"/>
    <col min="2822" max="2822" width="14.42578125" style="545" customWidth="1"/>
    <col min="2823" max="2823" width="9.85546875" style="545" customWidth="1"/>
    <col min="2824" max="2824" width="10.28515625" style="545" customWidth="1"/>
    <col min="2825" max="2826" width="11" style="545" bestFit="1" customWidth="1"/>
    <col min="2827" max="2833" width="10" style="545" customWidth="1"/>
    <col min="2834" max="2834" width="11" style="545" bestFit="1" customWidth="1"/>
    <col min="2835" max="2839" width="10" style="545" customWidth="1"/>
    <col min="2840" max="2840" width="3.28515625" style="545" customWidth="1"/>
    <col min="2841" max="2841" width="5.140625" style="545" customWidth="1"/>
    <col min="2842" max="3072" width="9.140625" style="545"/>
    <col min="3073" max="3073" width="2.5703125" style="545" customWidth="1"/>
    <col min="3074" max="3074" width="8.85546875" style="545" customWidth="1"/>
    <col min="3075" max="3075" width="23.5703125" style="545" customWidth="1"/>
    <col min="3076" max="3076" width="9.7109375" style="545" customWidth="1"/>
    <col min="3077" max="3077" width="4.7109375" style="545" customWidth="1"/>
    <col min="3078" max="3078" width="14.42578125" style="545" customWidth="1"/>
    <col min="3079" max="3079" width="9.85546875" style="545" customWidth="1"/>
    <col min="3080" max="3080" width="10.28515625" style="545" customWidth="1"/>
    <col min="3081" max="3082" width="11" style="545" bestFit="1" customWidth="1"/>
    <col min="3083" max="3089" width="10" style="545" customWidth="1"/>
    <col min="3090" max="3090" width="11" style="545" bestFit="1" customWidth="1"/>
    <col min="3091" max="3095" width="10" style="545" customWidth="1"/>
    <col min="3096" max="3096" width="3.28515625" style="545" customWidth="1"/>
    <col min="3097" max="3097" width="5.140625" style="545" customWidth="1"/>
    <col min="3098" max="3328" width="10" style="545"/>
    <col min="3329" max="3329" width="2.5703125" style="545" customWidth="1"/>
    <col min="3330" max="3330" width="8.85546875" style="545" customWidth="1"/>
    <col min="3331" max="3331" width="23.5703125" style="545" customWidth="1"/>
    <col min="3332" max="3332" width="9.7109375" style="545" customWidth="1"/>
    <col min="3333" max="3333" width="4.7109375" style="545" customWidth="1"/>
    <col min="3334" max="3334" width="14.42578125" style="545" customWidth="1"/>
    <col min="3335" max="3335" width="9.85546875" style="545" customWidth="1"/>
    <col min="3336" max="3336" width="10.28515625" style="545" customWidth="1"/>
    <col min="3337" max="3338" width="11" style="545" bestFit="1" customWidth="1"/>
    <col min="3339" max="3345" width="10" style="545" customWidth="1"/>
    <col min="3346" max="3346" width="11" style="545" bestFit="1" customWidth="1"/>
    <col min="3347" max="3351" width="10" style="545" customWidth="1"/>
    <col min="3352" max="3352" width="3.28515625" style="545" customWidth="1"/>
    <col min="3353" max="3353" width="5.140625" style="545" customWidth="1"/>
    <col min="3354" max="3584" width="10" style="545"/>
    <col min="3585" max="3585" width="2.5703125" style="545" customWidth="1"/>
    <col min="3586" max="3586" width="8.85546875" style="545" customWidth="1"/>
    <col min="3587" max="3587" width="23.5703125" style="545" customWidth="1"/>
    <col min="3588" max="3588" width="9.7109375" style="545" customWidth="1"/>
    <col min="3589" max="3589" width="4.7109375" style="545" customWidth="1"/>
    <col min="3590" max="3590" width="14.42578125" style="545" customWidth="1"/>
    <col min="3591" max="3591" width="9.85546875" style="545" customWidth="1"/>
    <col min="3592" max="3592" width="10.28515625" style="545" customWidth="1"/>
    <col min="3593" max="3594" width="11" style="545" bestFit="1" customWidth="1"/>
    <col min="3595" max="3601" width="10" style="545" customWidth="1"/>
    <col min="3602" max="3602" width="11" style="545" bestFit="1" customWidth="1"/>
    <col min="3603" max="3607" width="10" style="545" customWidth="1"/>
    <col min="3608" max="3608" width="3.28515625" style="545" customWidth="1"/>
    <col min="3609" max="3609" width="5.140625" style="545" customWidth="1"/>
    <col min="3610" max="3840" width="10" style="545"/>
    <col min="3841" max="3841" width="2.5703125" style="545" customWidth="1"/>
    <col min="3842" max="3842" width="8.85546875" style="545" customWidth="1"/>
    <col min="3843" max="3843" width="23.5703125" style="545" customWidth="1"/>
    <col min="3844" max="3844" width="9.7109375" style="545" customWidth="1"/>
    <col min="3845" max="3845" width="4.7109375" style="545" customWidth="1"/>
    <col min="3846" max="3846" width="14.42578125" style="545" customWidth="1"/>
    <col min="3847" max="3847" width="9.85546875" style="545" customWidth="1"/>
    <col min="3848" max="3848" width="10.28515625" style="545" customWidth="1"/>
    <col min="3849" max="3850" width="11" style="545" bestFit="1" customWidth="1"/>
    <col min="3851" max="3857" width="10" style="545" customWidth="1"/>
    <col min="3858" max="3858" width="11" style="545" bestFit="1" customWidth="1"/>
    <col min="3859" max="3863" width="10" style="545" customWidth="1"/>
    <col min="3864" max="3864" width="3.28515625" style="545" customWidth="1"/>
    <col min="3865" max="3865" width="5.140625" style="545" customWidth="1"/>
    <col min="3866" max="4096" width="9.140625" style="545"/>
    <col min="4097" max="4097" width="2.5703125" style="545" customWidth="1"/>
    <col min="4098" max="4098" width="8.85546875" style="545" customWidth="1"/>
    <col min="4099" max="4099" width="23.5703125" style="545" customWidth="1"/>
    <col min="4100" max="4100" width="9.7109375" style="545" customWidth="1"/>
    <col min="4101" max="4101" width="4.7109375" style="545" customWidth="1"/>
    <col min="4102" max="4102" width="14.42578125" style="545" customWidth="1"/>
    <col min="4103" max="4103" width="9.85546875" style="545" customWidth="1"/>
    <col min="4104" max="4104" width="10.28515625" style="545" customWidth="1"/>
    <col min="4105" max="4106" width="11" style="545" bestFit="1" customWidth="1"/>
    <col min="4107" max="4113" width="10" style="545" customWidth="1"/>
    <col min="4114" max="4114" width="11" style="545" bestFit="1" customWidth="1"/>
    <col min="4115" max="4119" width="10" style="545" customWidth="1"/>
    <col min="4120" max="4120" width="3.28515625" style="545" customWidth="1"/>
    <col min="4121" max="4121" width="5.140625" style="545" customWidth="1"/>
    <col min="4122" max="4352" width="10" style="545"/>
    <col min="4353" max="4353" width="2.5703125" style="545" customWidth="1"/>
    <col min="4354" max="4354" width="8.85546875" style="545" customWidth="1"/>
    <col min="4355" max="4355" width="23.5703125" style="545" customWidth="1"/>
    <col min="4356" max="4356" width="9.7109375" style="545" customWidth="1"/>
    <col min="4357" max="4357" width="4.7109375" style="545" customWidth="1"/>
    <col min="4358" max="4358" width="14.42578125" style="545" customWidth="1"/>
    <col min="4359" max="4359" width="9.85546875" style="545" customWidth="1"/>
    <col min="4360" max="4360" width="10.28515625" style="545" customWidth="1"/>
    <col min="4361" max="4362" width="11" style="545" bestFit="1" customWidth="1"/>
    <col min="4363" max="4369" width="10" style="545" customWidth="1"/>
    <col min="4370" max="4370" width="11" style="545" bestFit="1" customWidth="1"/>
    <col min="4371" max="4375" width="10" style="545" customWidth="1"/>
    <col min="4376" max="4376" width="3.28515625" style="545" customWidth="1"/>
    <col min="4377" max="4377" width="5.140625" style="545" customWidth="1"/>
    <col min="4378" max="4608" width="10" style="545"/>
    <col min="4609" max="4609" width="2.5703125" style="545" customWidth="1"/>
    <col min="4610" max="4610" width="8.85546875" style="545" customWidth="1"/>
    <col min="4611" max="4611" width="23.5703125" style="545" customWidth="1"/>
    <col min="4612" max="4612" width="9.7109375" style="545" customWidth="1"/>
    <col min="4613" max="4613" width="4.7109375" style="545" customWidth="1"/>
    <col min="4614" max="4614" width="14.42578125" style="545" customWidth="1"/>
    <col min="4615" max="4615" width="9.85546875" style="545" customWidth="1"/>
    <col min="4616" max="4616" width="10.28515625" style="545" customWidth="1"/>
    <col min="4617" max="4618" width="11" style="545" bestFit="1" customWidth="1"/>
    <col min="4619" max="4625" width="10" style="545" customWidth="1"/>
    <col min="4626" max="4626" width="11" style="545" bestFit="1" customWidth="1"/>
    <col min="4627" max="4631" width="10" style="545" customWidth="1"/>
    <col min="4632" max="4632" width="3.28515625" style="545" customWidth="1"/>
    <col min="4633" max="4633" width="5.140625" style="545" customWidth="1"/>
    <col min="4634" max="4864" width="10" style="545"/>
    <col min="4865" max="4865" width="2.5703125" style="545" customWidth="1"/>
    <col min="4866" max="4866" width="8.85546875" style="545" customWidth="1"/>
    <col min="4867" max="4867" width="23.5703125" style="545" customWidth="1"/>
    <col min="4868" max="4868" width="9.7109375" style="545" customWidth="1"/>
    <col min="4869" max="4869" width="4.7109375" style="545" customWidth="1"/>
    <col min="4870" max="4870" width="14.42578125" style="545" customWidth="1"/>
    <col min="4871" max="4871" width="9.85546875" style="545" customWidth="1"/>
    <col min="4872" max="4872" width="10.28515625" style="545" customWidth="1"/>
    <col min="4873" max="4874" width="11" style="545" bestFit="1" customWidth="1"/>
    <col min="4875" max="4881" width="10" style="545" customWidth="1"/>
    <col min="4882" max="4882" width="11" style="545" bestFit="1" customWidth="1"/>
    <col min="4883" max="4887" width="10" style="545" customWidth="1"/>
    <col min="4888" max="4888" width="3.28515625" style="545" customWidth="1"/>
    <col min="4889" max="4889" width="5.140625" style="545" customWidth="1"/>
    <col min="4890" max="5120" width="9.140625" style="545"/>
    <col min="5121" max="5121" width="2.5703125" style="545" customWidth="1"/>
    <col min="5122" max="5122" width="8.85546875" style="545" customWidth="1"/>
    <col min="5123" max="5123" width="23.5703125" style="545" customWidth="1"/>
    <col min="5124" max="5124" width="9.7109375" style="545" customWidth="1"/>
    <col min="5125" max="5125" width="4.7109375" style="545" customWidth="1"/>
    <col min="5126" max="5126" width="14.42578125" style="545" customWidth="1"/>
    <col min="5127" max="5127" width="9.85546875" style="545" customWidth="1"/>
    <col min="5128" max="5128" width="10.28515625" style="545" customWidth="1"/>
    <col min="5129" max="5130" width="11" style="545" bestFit="1" customWidth="1"/>
    <col min="5131" max="5137" width="10" style="545" customWidth="1"/>
    <col min="5138" max="5138" width="11" style="545" bestFit="1" customWidth="1"/>
    <col min="5139" max="5143" width="10" style="545" customWidth="1"/>
    <col min="5144" max="5144" width="3.28515625" style="545" customWidth="1"/>
    <col min="5145" max="5145" width="5.140625" style="545" customWidth="1"/>
    <col min="5146" max="5376" width="10" style="545"/>
    <col min="5377" max="5377" width="2.5703125" style="545" customWidth="1"/>
    <col min="5378" max="5378" width="8.85546875" style="545" customWidth="1"/>
    <col min="5379" max="5379" width="23.5703125" style="545" customWidth="1"/>
    <col min="5380" max="5380" width="9.7109375" style="545" customWidth="1"/>
    <col min="5381" max="5381" width="4.7109375" style="545" customWidth="1"/>
    <col min="5382" max="5382" width="14.42578125" style="545" customWidth="1"/>
    <col min="5383" max="5383" width="9.85546875" style="545" customWidth="1"/>
    <col min="5384" max="5384" width="10.28515625" style="545" customWidth="1"/>
    <col min="5385" max="5386" width="11" style="545" bestFit="1" customWidth="1"/>
    <col min="5387" max="5393" width="10" style="545" customWidth="1"/>
    <col min="5394" max="5394" width="11" style="545" bestFit="1" customWidth="1"/>
    <col min="5395" max="5399" width="10" style="545" customWidth="1"/>
    <col min="5400" max="5400" width="3.28515625" style="545" customWidth="1"/>
    <col min="5401" max="5401" width="5.140625" style="545" customWidth="1"/>
    <col min="5402" max="5632" width="10" style="545"/>
    <col min="5633" max="5633" width="2.5703125" style="545" customWidth="1"/>
    <col min="5634" max="5634" width="8.85546875" style="545" customWidth="1"/>
    <col min="5635" max="5635" width="23.5703125" style="545" customWidth="1"/>
    <col min="5636" max="5636" width="9.7109375" style="545" customWidth="1"/>
    <col min="5637" max="5637" width="4.7109375" style="545" customWidth="1"/>
    <col min="5638" max="5638" width="14.42578125" style="545" customWidth="1"/>
    <col min="5639" max="5639" width="9.85546875" style="545" customWidth="1"/>
    <col min="5640" max="5640" width="10.28515625" style="545" customWidth="1"/>
    <col min="5641" max="5642" width="11" style="545" bestFit="1" customWidth="1"/>
    <col min="5643" max="5649" width="10" style="545" customWidth="1"/>
    <col min="5650" max="5650" width="11" style="545" bestFit="1" customWidth="1"/>
    <col min="5651" max="5655" width="10" style="545" customWidth="1"/>
    <col min="5656" max="5656" width="3.28515625" style="545" customWidth="1"/>
    <col min="5657" max="5657" width="5.140625" style="545" customWidth="1"/>
    <col min="5658" max="5888" width="10" style="545"/>
    <col min="5889" max="5889" width="2.5703125" style="545" customWidth="1"/>
    <col min="5890" max="5890" width="8.85546875" style="545" customWidth="1"/>
    <col min="5891" max="5891" width="23.5703125" style="545" customWidth="1"/>
    <col min="5892" max="5892" width="9.7109375" style="545" customWidth="1"/>
    <col min="5893" max="5893" width="4.7109375" style="545" customWidth="1"/>
    <col min="5894" max="5894" width="14.42578125" style="545" customWidth="1"/>
    <col min="5895" max="5895" width="9.85546875" style="545" customWidth="1"/>
    <col min="5896" max="5896" width="10.28515625" style="545" customWidth="1"/>
    <col min="5897" max="5898" width="11" style="545" bestFit="1" customWidth="1"/>
    <col min="5899" max="5905" width="10" style="545" customWidth="1"/>
    <col min="5906" max="5906" width="11" style="545" bestFit="1" customWidth="1"/>
    <col min="5907" max="5911" width="10" style="545" customWidth="1"/>
    <col min="5912" max="5912" width="3.28515625" style="545" customWidth="1"/>
    <col min="5913" max="5913" width="5.140625" style="545" customWidth="1"/>
    <col min="5914" max="6144" width="9.140625" style="545"/>
    <col min="6145" max="6145" width="2.5703125" style="545" customWidth="1"/>
    <col min="6146" max="6146" width="8.85546875" style="545" customWidth="1"/>
    <col min="6147" max="6147" width="23.5703125" style="545" customWidth="1"/>
    <col min="6148" max="6148" width="9.7109375" style="545" customWidth="1"/>
    <col min="6149" max="6149" width="4.7109375" style="545" customWidth="1"/>
    <col min="6150" max="6150" width="14.42578125" style="545" customWidth="1"/>
    <col min="6151" max="6151" width="9.85546875" style="545" customWidth="1"/>
    <col min="6152" max="6152" width="10.28515625" style="545" customWidth="1"/>
    <col min="6153" max="6154" width="11" style="545" bestFit="1" customWidth="1"/>
    <col min="6155" max="6161" width="10" style="545" customWidth="1"/>
    <col min="6162" max="6162" width="11" style="545" bestFit="1" customWidth="1"/>
    <col min="6163" max="6167" width="10" style="545" customWidth="1"/>
    <col min="6168" max="6168" width="3.28515625" style="545" customWidth="1"/>
    <col min="6169" max="6169" width="5.140625" style="545" customWidth="1"/>
    <col min="6170" max="6400" width="10" style="545"/>
    <col min="6401" max="6401" width="2.5703125" style="545" customWidth="1"/>
    <col min="6402" max="6402" width="8.85546875" style="545" customWidth="1"/>
    <col min="6403" max="6403" width="23.5703125" style="545" customWidth="1"/>
    <col min="6404" max="6404" width="9.7109375" style="545" customWidth="1"/>
    <col min="6405" max="6405" width="4.7109375" style="545" customWidth="1"/>
    <col min="6406" max="6406" width="14.42578125" style="545" customWidth="1"/>
    <col min="6407" max="6407" width="9.85546875" style="545" customWidth="1"/>
    <col min="6408" max="6408" width="10.28515625" style="545" customWidth="1"/>
    <col min="6409" max="6410" width="11" style="545" bestFit="1" customWidth="1"/>
    <col min="6411" max="6417" width="10" style="545" customWidth="1"/>
    <col min="6418" max="6418" width="11" style="545" bestFit="1" customWidth="1"/>
    <col min="6419" max="6423" width="10" style="545" customWidth="1"/>
    <col min="6424" max="6424" width="3.28515625" style="545" customWidth="1"/>
    <col min="6425" max="6425" width="5.140625" style="545" customWidth="1"/>
    <col min="6426" max="6656" width="10" style="545"/>
    <col min="6657" max="6657" width="2.5703125" style="545" customWidth="1"/>
    <col min="6658" max="6658" width="8.85546875" style="545" customWidth="1"/>
    <col min="6659" max="6659" width="23.5703125" style="545" customWidth="1"/>
    <col min="6660" max="6660" width="9.7109375" style="545" customWidth="1"/>
    <col min="6661" max="6661" width="4.7109375" style="545" customWidth="1"/>
    <col min="6662" max="6662" width="14.42578125" style="545" customWidth="1"/>
    <col min="6663" max="6663" width="9.85546875" style="545" customWidth="1"/>
    <col min="6664" max="6664" width="10.28515625" style="545" customWidth="1"/>
    <col min="6665" max="6666" width="11" style="545" bestFit="1" customWidth="1"/>
    <col min="6667" max="6673" width="10" style="545" customWidth="1"/>
    <col min="6674" max="6674" width="11" style="545" bestFit="1" customWidth="1"/>
    <col min="6675" max="6679" width="10" style="545" customWidth="1"/>
    <col min="6680" max="6680" width="3.28515625" style="545" customWidth="1"/>
    <col min="6681" max="6681" width="5.140625" style="545" customWidth="1"/>
    <col min="6682" max="6912" width="10" style="545"/>
    <col min="6913" max="6913" width="2.5703125" style="545" customWidth="1"/>
    <col min="6914" max="6914" width="8.85546875" style="545" customWidth="1"/>
    <col min="6915" max="6915" width="23.5703125" style="545" customWidth="1"/>
    <col min="6916" max="6916" width="9.7109375" style="545" customWidth="1"/>
    <col min="6917" max="6917" width="4.7109375" style="545" customWidth="1"/>
    <col min="6918" max="6918" width="14.42578125" style="545" customWidth="1"/>
    <col min="6919" max="6919" width="9.85546875" style="545" customWidth="1"/>
    <col min="6920" max="6920" width="10.28515625" style="545" customWidth="1"/>
    <col min="6921" max="6922" width="11" style="545" bestFit="1" customWidth="1"/>
    <col min="6923" max="6929" width="10" style="545" customWidth="1"/>
    <col min="6930" max="6930" width="11" style="545" bestFit="1" customWidth="1"/>
    <col min="6931" max="6935" width="10" style="545" customWidth="1"/>
    <col min="6936" max="6936" width="3.28515625" style="545" customWidth="1"/>
    <col min="6937" max="6937" width="5.140625" style="545" customWidth="1"/>
    <col min="6938" max="7168" width="9.140625" style="545"/>
    <col min="7169" max="7169" width="2.5703125" style="545" customWidth="1"/>
    <col min="7170" max="7170" width="8.85546875" style="545" customWidth="1"/>
    <col min="7171" max="7171" width="23.5703125" style="545" customWidth="1"/>
    <col min="7172" max="7172" width="9.7109375" style="545" customWidth="1"/>
    <col min="7173" max="7173" width="4.7109375" style="545" customWidth="1"/>
    <col min="7174" max="7174" width="14.42578125" style="545" customWidth="1"/>
    <col min="7175" max="7175" width="9.85546875" style="545" customWidth="1"/>
    <col min="7176" max="7176" width="10.28515625" style="545" customWidth="1"/>
    <col min="7177" max="7178" width="11" style="545" bestFit="1" customWidth="1"/>
    <col min="7179" max="7185" width="10" style="545" customWidth="1"/>
    <col min="7186" max="7186" width="11" style="545" bestFit="1" customWidth="1"/>
    <col min="7187" max="7191" width="10" style="545" customWidth="1"/>
    <col min="7192" max="7192" width="3.28515625" style="545" customWidth="1"/>
    <col min="7193" max="7193" width="5.140625" style="545" customWidth="1"/>
    <col min="7194" max="7424" width="10" style="545"/>
    <col min="7425" max="7425" width="2.5703125" style="545" customWidth="1"/>
    <col min="7426" max="7426" width="8.85546875" style="545" customWidth="1"/>
    <col min="7427" max="7427" width="23.5703125" style="545" customWidth="1"/>
    <col min="7428" max="7428" width="9.7109375" style="545" customWidth="1"/>
    <col min="7429" max="7429" width="4.7109375" style="545" customWidth="1"/>
    <col min="7430" max="7430" width="14.42578125" style="545" customWidth="1"/>
    <col min="7431" max="7431" width="9.85546875" style="545" customWidth="1"/>
    <col min="7432" max="7432" width="10.28515625" style="545" customWidth="1"/>
    <col min="7433" max="7434" width="11" style="545" bestFit="1" customWidth="1"/>
    <col min="7435" max="7441" width="10" style="545" customWidth="1"/>
    <col min="7442" max="7442" width="11" style="545" bestFit="1" customWidth="1"/>
    <col min="7443" max="7447" width="10" style="545" customWidth="1"/>
    <col min="7448" max="7448" width="3.28515625" style="545" customWidth="1"/>
    <col min="7449" max="7449" width="5.140625" style="545" customWidth="1"/>
    <col min="7450" max="7680" width="10" style="545"/>
    <col min="7681" max="7681" width="2.5703125" style="545" customWidth="1"/>
    <col min="7682" max="7682" width="8.85546875" style="545" customWidth="1"/>
    <col min="7683" max="7683" width="23.5703125" style="545" customWidth="1"/>
    <col min="7684" max="7684" width="9.7109375" style="545" customWidth="1"/>
    <col min="7685" max="7685" width="4.7109375" style="545" customWidth="1"/>
    <col min="7686" max="7686" width="14.42578125" style="545" customWidth="1"/>
    <col min="7687" max="7687" width="9.85546875" style="545" customWidth="1"/>
    <col min="7688" max="7688" width="10.28515625" style="545" customWidth="1"/>
    <col min="7689" max="7690" width="11" style="545" bestFit="1" customWidth="1"/>
    <col min="7691" max="7697" width="10" style="545" customWidth="1"/>
    <col min="7698" max="7698" width="11" style="545" bestFit="1" customWidth="1"/>
    <col min="7699" max="7703" width="10" style="545" customWidth="1"/>
    <col min="7704" max="7704" width="3.28515625" style="545" customWidth="1"/>
    <col min="7705" max="7705" width="5.140625" style="545" customWidth="1"/>
    <col min="7706" max="7936" width="10" style="545"/>
    <col min="7937" max="7937" width="2.5703125" style="545" customWidth="1"/>
    <col min="7938" max="7938" width="8.85546875" style="545" customWidth="1"/>
    <col min="7939" max="7939" width="23.5703125" style="545" customWidth="1"/>
    <col min="7940" max="7940" width="9.7109375" style="545" customWidth="1"/>
    <col min="7941" max="7941" width="4.7109375" style="545" customWidth="1"/>
    <col min="7942" max="7942" width="14.42578125" style="545" customWidth="1"/>
    <col min="7943" max="7943" width="9.85546875" style="545" customWidth="1"/>
    <col min="7944" max="7944" width="10.28515625" style="545" customWidth="1"/>
    <col min="7945" max="7946" width="11" style="545" bestFit="1" customWidth="1"/>
    <col min="7947" max="7953" width="10" style="545" customWidth="1"/>
    <col min="7954" max="7954" width="11" style="545" bestFit="1" customWidth="1"/>
    <col min="7955" max="7959" width="10" style="545" customWidth="1"/>
    <col min="7960" max="7960" width="3.28515625" style="545" customWidth="1"/>
    <col min="7961" max="7961" width="5.140625" style="545" customWidth="1"/>
    <col min="7962" max="8192" width="9.140625" style="545"/>
    <col min="8193" max="8193" width="2.5703125" style="545" customWidth="1"/>
    <col min="8194" max="8194" width="8.85546875" style="545" customWidth="1"/>
    <col min="8195" max="8195" width="23.5703125" style="545" customWidth="1"/>
    <col min="8196" max="8196" width="9.7109375" style="545" customWidth="1"/>
    <col min="8197" max="8197" width="4.7109375" style="545" customWidth="1"/>
    <col min="8198" max="8198" width="14.42578125" style="545" customWidth="1"/>
    <col min="8199" max="8199" width="9.85546875" style="545" customWidth="1"/>
    <col min="8200" max="8200" width="10.28515625" style="545" customWidth="1"/>
    <col min="8201" max="8202" width="11" style="545" bestFit="1" customWidth="1"/>
    <col min="8203" max="8209" width="10" style="545" customWidth="1"/>
    <col min="8210" max="8210" width="11" style="545" bestFit="1" customWidth="1"/>
    <col min="8211" max="8215" width="10" style="545" customWidth="1"/>
    <col min="8216" max="8216" width="3.28515625" style="545" customWidth="1"/>
    <col min="8217" max="8217" width="5.140625" style="545" customWidth="1"/>
    <col min="8218" max="8448" width="10" style="545"/>
    <col min="8449" max="8449" width="2.5703125" style="545" customWidth="1"/>
    <col min="8450" max="8450" width="8.85546875" style="545" customWidth="1"/>
    <col min="8451" max="8451" width="23.5703125" style="545" customWidth="1"/>
    <col min="8452" max="8452" width="9.7109375" style="545" customWidth="1"/>
    <col min="8453" max="8453" width="4.7109375" style="545" customWidth="1"/>
    <col min="8454" max="8454" width="14.42578125" style="545" customWidth="1"/>
    <col min="8455" max="8455" width="9.85546875" style="545" customWidth="1"/>
    <col min="8456" max="8456" width="10.28515625" style="545" customWidth="1"/>
    <col min="8457" max="8458" width="11" style="545" bestFit="1" customWidth="1"/>
    <col min="8459" max="8465" width="10" style="545" customWidth="1"/>
    <col min="8466" max="8466" width="11" style="545" bestFit="1" customWidth="1"/>
    <col min="8467" max="8471" width="10" style="545" customWidth="1"/>
    <col min="8472" max="8472" width="3.28515625" style="545" customWidth="1"/>
    <col min="8473" max="8473" width="5.140625" style="545" customWidth="1"/>
    <col min="8474" max="8704" width="10" style="545"/>
    <col min="8705" max="8705" width="2.5703125" style="545" customWidth="1"/>
    <col min="8706" max="8706" width="8.85546875" style="545" customWidth="1"/>
    <col min="8707" max="8707" width="23.5703125" style="545" customWidth="1"/>
    <col min="8708" max="8708" width="9.7109375" style="545" customWidth="1"/>
    <col min="8709" max="8709" width="4.7109375" style="545" customWidth="1"/>
    <col min="8710" max="8710" width="14.42578125" style="545" customWidth="1"/>
    <col min="8711" max="8711" width="9.85546875" style="545" customWidth="1"/>
    <col min="8712" max="8712" width="10.28515625" style="545" customWidth="1"/>
    <col min="8713" max="8714" width="11" style="545" bestFit="1" customWidth="1"/>
    <col min="8715" max="8721" width="10" style="545" customWidth="1"/>
    <col min="8722" max="8722" width="11" style="545" bestFit="1" customWidth="1"/>
    <col min="8723" max="8727" width="10" style="545" customWidth="1"/>
    <col min="8728" max="8728" width="3.28515625" style="545" customWidth="1"/>
    <col min="8729" max="8729" width="5.140625" style="545" customWidth="1"/>
    <col min="8730" max="8960" width="10" style="545"/>
    <col min="8961" max="8961" width="2.5703125" style="545" customWidth="1"/>
    <col min="8962" max="8962" width="8.85546875" style="545" customWidth="1"/>
    <col min="8963" max="8963" width="23.5703125" style="545" customWidth="1"/>
    <col min="8964" max="8964" width="9.7109375" style="545" customWidth="1"/>
    <col min="8965" max="8965" width="4.7109375" style="545" customWidth="1"/>
    <col min="8966" max="8966" width="14.42578125" style="545" customWidth="1"/>
    <col min="8967" max="8967" width="9.85546875" style="545" customWidth="1"/>
    <col min="8968" max="8968" width="10.28515625" style="545" customWidth="1"/>
    <col min="8969" max="8970" width="11" style="545" bestFit="1" customWidth="1"/>
    <col min="8971" max="8977" width="10" style="545" customWidth="1"/>
    <col min="8978" max="8978" width="11" style="545" bestFit="1" customWidth="1"/>
    <col min="8979" max="8983" width="10" style="545" customWidth="1"/>
    <col min="8984" max="8984" width="3.28515625" style="545" customWidth="1"/>
    <col min="8985" max="8985" width="5.140625" style="545" customWidth="1"/>
    <col min="8986" max="9216" width="9.140625" style="545"/>
    <col min="9217" max="9217" width="2.5703125" style="545" customWidth="1"/>
    <col min="9218" max="9218" width="8.85546875" style="545" customWidth="1"/>
    <col min="9219" max="9219" width="23.5703125" style="545" customWidth="1"/>
    <col min="9220" max="9220" width="9.7109375" style="545" customWidth="1"/>
    <col min="9221" max="9221" width="4.7109375" style="545" customWidth="1"/>
    <col min="9222" max="9222" width="14.42578125" style="545" customWidth="1"/>
    <col min="9223" max="9223" width="9.85546875" style="545" customWidth="1"/>
    <col min="9224" max="9224" width="10.28515625" style="545" customWidth="1"/>
    <col min="9225" max="9226" width="11" style="545" bestFit="1" customWidth="1"/>
    <col min="9227" max="9233" width="10" style="545" customWidth="1"/>
    <col min="9234" max="9234" width="11" style="545" bestFit="1" customWidth="1"/>
    <col min="9235" max="9239" width="10" style="545" customWidth="1"/>
    <col min="9240" max="9240" width="3.28515625" style="545" customWidth="1"/>
    <col min="9241" max="9241" width="5.140625" style="545" customWidth="1"/>
    <col min="9242" max="9472" width="10" style="545"/>
    <col min="9473" max="9473" width="2.5703125" style="545" customWidth="1"/>
    <col min="9474" max="9474" width="8.85546875" style="545" customWidth="1"/>
    <col min="9475" max="9475" width="23.5703125" style="545" customWidth="1"/>
    <col min="9476" max="9476" width="9.7109375" style="545" customWidth="1"/>
    <col min="9477" max="9477" width="4.7109375" style="545" customWidth="1"/>
    <col min="9478" max="9478" width="14.42578125" style="545" customWidth="1"/>
    <col min="9479" max="9479" width="9.85546875" style="545" customWidth="1"/>
    <col min="9480" max="9480" width="10.28515625" style="545" customWidth="1"/>
    <col min="9481" max="9482" width="11" style="545" bestFit="1" customWidth="1"/>
    <col min="9483" max="9489" width="10" style="545" customWidth="1"/>
    <col min="9490" max="9490" width="11" style="545" bestFit="1" customWidth="1"/>
    <col min="9491" max="9495" width="10" style="545" customWidth="1"/>
    <col min="9496" max="9496" width="3.28515625" style="545" customWidth="1"/>
    <col min="9497" max="9497" width="5.140625" style="545" customWidth="1"/>
    <col min="9498" max="9728" width="10" style="545"/>
    <col min="9729" max="9729" width="2.5703125" style="545" customWidth="1"/>
    <col min="9730" max="9730" width="8.85546875" style="545" customWidth="1"/>
    <col min="9731" max="9731" width="23.5703125" style="545" customWidth="1"/>
    <col min="9732" max="9732" width="9.7109375" style="545" customWidth="1"/>
    <col min="9733" max="9733" width="4.7109375" style="545" customWidth="1"/>
    <col min="9734" max="9734" width="14.42578125" style="545" customWidth="1"/>
    <col min="9735" max="9735" width="9.85546875" style="545" customWidth="1"/>
    <col min="9736" max="9736" width="10.28515625" style="545" customWidth="1"/>
    <col min="9737" max="9738" width="11" style="545" bestFit="1" customWidth="1"/>
    <col min="9739" max="9745" width="10" style="545" customWidth="1"/>
    <col min="9746" max="9746" width="11" style="545" bestFit="1" customWidth="1"/>
    <col min="9747" max="9751" width="10" style="545" customWidth="1"/>
    <col min="9752" max="9752" width="3.28515625" style="545" customWidth="1"/>
    <col min="9753" max="9753" width="5.140625" style="545" customWidth="1"/>
    <col min="9754" max="9984" width="10" style="545"/>
    <col min="9985" max="9985" width="2.5703125" style="545" customWidth="1"/>
    <col min="9986" max="9986" width="8.85546875" style="545" customWidth="1"/>
    <col min="9987" max="9987" width="23.5703125" style="545" customWidth="1"/>
    <col min="9988" max="9988" width="9.7109375" style="545" customWidth="1"/>
    <col min="9989" max="9989" width="4.7109375" style="545" customWidth="1"/>
    <col min="9990" max="9990" width="14.42578125" style="545" customWidth="1"/>
    <col min="9991" max="9991" width="9.85546875" style="545" customWidth="1"/>
    <col min="9992" max="9992" width="10.28515625" style="545" customWidth="1"/>
    <col min="9993" max="9994" width="11" style="545" bestFit="1" customWidth="1"/>
    <col min="9995" max="10001" width="10" style="545" customWidth="1"/>
    <col min="10002" max="10002" width="11" style="545" bestFit="1" customWidth="1"/>
    <col min="10003" max="10007" width="10" style="545" customWidth="1"/>
    <col min="10008" max="10008" width="3.28515625" style="545" customWidth="1"/>
    <col min="10009" max="10009" width="5.140625" style="545" customWidth="1"/>
    <col min="10010" max="10240" width="9.140625" style="545"/>
    <col min="10241" max="10241" width="2.5703125" style="545" customWidth="1"/>
    <col min="10242" max="10242" width="8.85546875" style="545" customWidth="1"/>
    <col min="10243" max="10243" width="23.5703125" style="545" customWidth="1"/>
    <col min="10244" max="10244" width="9.7109375" style="545" customWidth="1"/>
    <col min="10245" max="10245" width="4.7109375" style="545" customWidth="1"/>
    <col min="10246" max="10246" width="14.42578125" style="545" customWidth="1"/>
    <col min="10247" max="10247" width="9.85546875" style="545" customWidth="1"/>
    <col min="10248" max="10248" width="10.28515625" style="545" customWidth="1"/>
    <col min="10249" max="10250" width="11" style="545" bestFit="1" customWidth="1"/>
    <col min="10251" max="10257" width="10" style="545" customWidth="1"/>
    <col min="10258" max="10258" width="11" style="545" bestFit="1" customWidth="1"/>
    <col min="10259" max="10263" width="10" style="545" customWidth="1"/>
    <col min="10264" max="10264" width="3.28515625" style="545" customWidth="1"/>
    <col min="10265" max="10265" width="5.140625" style="545" customWidth="1"/>
    <col min="10266" max="10496" width="10" style="545"/>
    <col min="10497" max="10497" width="2.5703125" style="545" customWidth="1"/>
    <col min="10498" max="10498" width="8.85546875" style="545" customWidth="1"/>
    <col min="10499" max="10499" width="23.5703125" style="545" customWidth="1"/>
    <col min="10500" max="10500" width="9.7109375" style="545" customWidth="1"/>
    <col min="10501" max="10501" width="4.7109375" style="545" customWidth="1"/>
    <col min="10502" max="10502" width="14.42578125" style="545" customWidth="1"/>
    <col min="10503" max="10503" width="9.85546875" style="545" customWidth="1"/>
    <col min="10504" max="10504" width="10.28515625" style="545" customWidth="1"/>
    <col min="10505" max="10506" width="11" style="545" bestFit="1" customWidth="1"/>
    <col min="10507" max="10513" width="10" style="545" customWidth="1"/>
    <col min="10514" max="10514" width="11" style="545" bestFit="1" customWidth="1"/>
    <col min="10515" max="10519" width="10" style="545" customWidth="1"/>
    <col min="10520" max="10520" width="3.28515625" style="545" customWidth="1"/>
    <col min="10521" max="10521" width="5.140625" style="545" customWidth="1"/>
    <col min="10522" max="10752" width="10" style="545"/>
    <col min="10753" max="10753" width="2.5703125" style="545" customWidth="1"/>
    <col min="10754" max="10754" width="8.85546875" style="545" customWidth="1"/>
    <col min="10755" max="10755" width="23.5703125" style="545" customWidth="1"/>
    <col min="10756" max="10756" width="9.7109375" style="545" customWidth="1"/>
    <col min="10757" max="10757" width="4.7109375" style="545" customWidth="1"/>
    <col min="10758" max="10758" width="14.42578125" style="545" customWidth="1"/>
    <col min="10759" max="10759" width="9.85546875" style="545" customWidth="1"/>
    <col min="10760" max="10760" width="10.28515625" style="545" customWidth="1"/>
    <col min="10761" max="10762" width="11" style="545" bestFit="1" customWidth="1"/>
    <col min="10763" max="10769" width="10" style="545" customWidth="1"/>
    <col min="10770" max="10770" width="11" style="545" bestFit="1" customWidth="1"/>
    <col min="10771" max="10775" width="10" style="545" customWidth="1"/>
    <col min="10776" max="10776" width="3.28515625" style="545" customWidth="1"/>
    <col min="10777" max="10777" width="5.140625" style="545" customWidth="1"/>
    <col min="10778" max="11008" width="10" style="545"/>
    <col min="11009" max="11009" width="2.5703125" style="545" customWidth="1"/>
    <col min="11010" max="11010" width="8.85546875" style="545" customWidth="1"/>
    <col min="11011" max="11011" width="23.5703125" style="545" customWidth="1"/>
    <col min="11012" max="11012" width="9.7109375" style="545" customWidth="1"/>
    <col min="11013" max="11013" width="4.7109375" style="545" customWidth="1"/>
    <col min="11014" max="11014" width="14.42578125" style="545" customWidth="1"/>
    <col min="11015" max="11015" width="9.85546875" style="545" customWidth="1"/>
    <col min="11016" max="11016" width="10.28515625" style="545" customWidth="1"/>
    <col min="11017" max="11018" width="11" style="545" bestFit="1" customWidth="1"/>
    <col min="11019" max="11025" width="10" style="545" customWidth="1"/>
    <col min="11026" max="11026" width="11" style="545" bestFit="1" customWidth="1"/>
    <col min="11027" max="11031" width="10" style="545" customWidth="1"/>
    <col min="11032" max="11032" width="3.28515625" style="545" customWidth="1"/>
    <col min="11033" max="11033" width="5.140625" style="545" customWidth="1"/>
    <col min="11034" max="11264" width="9.140625" style="545"/>
    <col min="11265" max="11265" width="2.5703125" style="545" customWidth="1"/>
    <col min="11266" max="11266" width="8.85546875" style="545" customWidth="1"/>
    <col min="11267" max="11267" width="23.5703125" style="545" customWidth="1"/>
    <col min="11268" max="11268" width="9.7109375" style="545" customWidth="1"/>
    <col min="11269" max="11269" width="4.7109375" style="545" customWidth="1"/>
    <col min="11270" max="11270" width="14.42578125" style="545" customWidth="1"/>
    <col min="11271" max="11271" width="9.85546875" style="545" customWidth="1"/>
    <col min="11272" max="11272" width="10.28515625" style="545" customWidth="1"/>
    <col min="11273" max="11274" width="11" style="545" bestFit="1" customWidth="1"/>
    <col min="11275" max="11281" width="10" style="545" customWidth="1"/>
    <col min="11282" max="11282" width="11" style="545" bestFit="1" customWidth="1"/>
    <col min="11283" max="11287" width="10" style="545" customWidth="1"/>
    <col min="11288" max="11288" width="3.28515625" style="545" customWidth="1"/>
    <col min="11289" max="11289" width="5.140625" style="545" customWidth="1"/>
    <col min="11290" max="11520" width="10" style="545"/>
    <col min="11521" max="11521" width="2.5703125" style="545" customWidth="1"/>
    <col min="11522" max="11522" width="8.85546875" style="545" customWidth="1"/>
    <col min="11523" max="11523" width="23.5703125" style="545" customWidth="1"/>
    <col min="11524" max="11524" width="9.7109375" style="545" customWidth="1"/>
    <col min="11525" max="11525" width="4.7109375" style="545" customWidth="1"/>
    <col min="11526" max="11526" width="14.42578125" style="545" customWidth="1"/>
    <col min="11527" max="11527" width="9.85546875" style="545" customWidth="1"/>
    <col min="11528" max="11528" width="10.28515625" style="545" customWidth="1"/>
    <col min="11529" max="11530" width="11" style="545" bestFit="1" customWidth="1"/>
    <col min="11531" max="11537" width="10" style="545" customWidth="1"/>
    <col min="11538" max="11538" width="11" style="545" bestFit="1" customWidth="1"/>
    <col min="11539" max="11543" width="10" style="545" customWidth="1"/>
    <col min="11544" max="11544" width="3.28515625" style="545" customWidth="1"/>
    <col min="11545" max="11545" width="5.140625" style="545" customWidth="1"/>
    <col min="11546" max="11776" width="10" style="545"/>
    <col min="11777" max="11777" width="2.5703125" style="545" customWidth="1"/>
    <col min="11778" max="11778" width="8.85546875" style="545" customWidth="1"/>
    <col min="11779" max="11779" width="23.5703125" style="545" customWidth="1"/>
    <col min="11780" max="11780" width="9.7109375" style="545" customWidth="1"/>
    <col min="11781" max="11781" width="4.7109375" style="545" customWidth="1"/>
    <col min="11782" max="11782" width="14.42578125" style="545" customWidth="1"/>
    <col min="11783" max="11783" width="9.85546875" style="545" customWidth="1"/>
    <col min="11784" max="11784" width="10.28515625" style="545" customWidth="1"/>
    <col min="11785" max="11786" width="11" style="545" bestFit="1" customWidth="1"/>
    <col min="11787" max="11793" width="10" style="545" customWidth="1"/>
    <col min="11794" max="11794" width="11" style="545" bestFit="1" customWidth="1"/>
    <col min="11795" max="11799" width="10" style="545" customWidth="1"/>
    <col min="11800" max="11800" width="3.28515625" style="545" customWidth="1"/>
    <col min="11801" max="11801" width="5.140625" style="545" customWidth="1"/>
    <col min="11802" max="12032" width="10" style="545"/>
    <col min="12033" max="12033" width="2.5703125" style="545" customWidth="1"/>
    <col min="12034" max="12034" width="8.85546875" style="545" customWidth="1"/>
    <col min="12035" max="12035" width="23.5703125" style="545" customWidth="1"/>
    <col min="12036" max="12036" width="9.7109375" style="545" customWidth="1"/>
    <col min="12037" max="12037" width="4.7109375" style="545" customWidth="1"/>
    <col min="12038" max="12038" width="14.42578125" style="545" customWidth="1"/>
    <col min="12039" max="12039" width="9.85546875" style="545" customWidth="1"/>
    <col min="12040" max="12040" width="10.28515625" style="545" customWidth="1"/>
    <col min="12041" max="12042" width="11" style="545" bestFit="1" customWidth="1"/>
    <col min="12043" max="12049" width="10" style="545" customWidth="1"/>
    <col min="12050" max="12050" width="11" style="545" bestFit="1" customWidth="1"/>
    <col min="12051" max="12055" width="10" style="545" customWidth="1"/>
    <col min="12056" max="12056" width="3.28515625" style="545" customWidth="1"/>
    <col min="12057" max="12057" width="5.140625" style="545" customWidth="1"/>
    <col min="12058" max="12288" width="9.140625" style="545"/>
    <col min="12289" max="12289" width="2.5703125" style="545" customWidth="1"/>
    <col min="12290" max="12290" width="8.85546875" style="545" customWidth="1"/>
    <col min="12291" max="12291" width="23.5703125" style="545" customWidth="1"/>
    <col min="12292" max="12292" width="9.7109375" style="545" customWidth="1"/>
    <col min="12293" max="12293" width="4.7109375" style="545" customWidth="1"/>
    <col min="12294" max="12294" width="14.42578125" style="545" customWidth="1"/>
    <col min="12295" max="12295" width="9.85546875" style="545" customWidth="1"/>
    <col min="12296" max="12296" width="10.28515625" style="545" customWidth="1"/>
    <col min="12297" max="12298" width="11" style="545" bestFit="1" customWidth="1"/>
    <col min="12299" max="12305" width="10" style="545" customWidth="1"/>
    <col min="12306" max="12306" width="11" style="545" bestFit="1" customWidth="1"/>
    <col min="12307" max="12311" width="10" style="545" customWidth="1"/>
    <col min="12312" max="12312" width="3.28515625" style="545" customWidth="1"/>
    <col min="12313" max="12313" width="5.140625" style="545" customWidth="1"/>
    <col min="12314" max="12544" width="10" style="545"/>
    <col min="12545" max="12545" width="2.5703125" style="545" customWidth="1"/>
    <col min="12546" max="12546" width="8.85546875" style="545" customWidth="1"/>
    <col min="12547" max="12547" width="23.5703125" style="545" customWidth="1"/>
    <col min="12548" max="12548" width="9.7109375" style="545" customWidth="1"/>
    <col min="12549" max="12549" width="4.7109375" style="545" customWidth="1"/>
    <col min="12550" max="12550" width="14.42578125" style="545" customWidth="1"/>
    <col min="12551" max="12551" width="9.85546875" style="545" customWidth="1"/>
    <col min="12552" max="12552" width="10.28515625" style="545" customWidth="1"/>
    <col min="12553" max="12554" width="11" style="545" bestFit="1" customWidth="1"/>
    <col min="12555" max="12561" width="10" style="545" customWidth="1"/>
    <col min="12562" max="12562" width="11" style="545" bestFit="1" customWidth="1"/>
    <col min="12563" max="12567" width="10" style="545" customWidth="1"/>
    <col min="12568" max="12568" width="3.28515625" style="545" customWidth="1"/>
    <col min="12569" max="12569" width="5.140625" style="545" customWidth="1"/>
    <col min="12570" max="12800" width="10" style="545"/>
    <col min="12801" max="12801" width="2.5703125" style="545" customWidth="1"/>
    <col min="12802" max="12802" width="8.85546875" style="545" customWidth="1"/>
    <col min="12803" max="12803" width="23.5703125" style="545" customWidth="1"/>
    <col min="12804" max="12804" width="9.7109375" style="545" customWidth="1"/>
    <col min="12805" max="12805" width="4.7109375" style="545" customWidth="1"/>
    <col min="12806" max="12806" width="14.42578125" style="545" customWidth="1"/>
    <col min="12807" max="12807" width="9.85546875" style="545" customWidth="1"/>
    <col min="12808" max="12808" width="10.28515625" style="545" customWidth="1"/>
    <col min="12809" max="12810" width="11" style="545" bestFit="1" customWidth="1"/>
    <col min="12811" max="12817" width="10" style="545" customWidth="1"/>
    <col min="12818" max="12818" width="11" style="545" bestFit="1" customWidth="1"/>
    <col min="12819" max="12823" width="10" style="545" customWidth="1"/>
    <col min="12824" max="12824" width="3.28515625" style="545" customWidth="1"/>
    <col min="12825" max="12825" width="5.140625" style="545" customWidth="1"/>
    <col min="12826" max="13056" width="10" style="545"/>
    <col min="13057" max="13057" width="2.5703125" style="545" customWidth="1"/>
    <col min="13058" max="13058" width="8.85546875" style="545" customWidth="1"/>
    <col min="13059" max="13059" width="23.5703125" style="545" customWidth="1"/>
    <col min="13060" max="13060" width="9.7109375" style="545" customWidth="1"/>
    <col min="13061" max="13061" width="4.7109375" style="545" customWidth="1"/>
    <col min="13062" max="13062" width="14.42578125" style="545" customWidth="1"/>
    <col min="13063" max="13063" width="9.85546875" style="545" customWidth="1"/>
    <col min="13064" max="13064" width="10.28515625" style="545" customWidth="1"/>
    <col min="13065" max="13066" width="11" style="545" bestFit="1" customWidth="1"/>
    <col min="13067" max="13073" width="10" style="545" customWidth="1"/>
    <col min="13074" max="13074" width="11" style="545" bestFit="1" customWidth="1"/>
    <col min="13075" max="13079" width="10" style="545" customWidth="1"/>
    <col min="13080" max="13080" width="3.28515625" style="545" customWidth="1"/>
    <col min="13081" max="13081" width="5.140625" style="545" customWidth="1"/>
    <col min="13082" max="13312" width="9.140625" style="545"/>
    <col min="13313" max="13313" width="2.5703125" style="545" customWidth="1"/>
    <col min="13314" max="13314" width="8.85546875" style="545" customWidth="1"/>
    <col min="13315" max="13315" width="23.5703125" style="545" customWidth="1"/>
    <col min="13316" max="13316" width="9.7109375" style="545" customWidth="1"/>
    <col min="13317" max="13317" width="4.7109375" style="545" customWidth="1"/>
    <col min="13318" max="13318" width="14.42578125" style="545" customWidth="1"/>
    <col min="13319" max="13319" width="9.85546875" style="545" customWidth="1"/>
    <col min="13320" max="13320" width="10.28515625" style="545" customWidth="1"/>
    <col min="13321" max="13322" width="11" style="545" bestFit="1" customWidth="1"/>
    <col min="13323" max="13329" width="10" style="545" customWidth="1"/>
    <col min="13330" max="13330" width="11" style="545" bestFit="1" customWidth="1"/>
    <col min="13331" max="13335" width="10" style="545" customWidth="1"/>
    <col min="13336" max="13336" width="3.28515625" style="545" customWidth="1"/>
    <col min="13337" max="13337" width="5.140625" style="545" customWidth="1"/>
    <col min="13338" max="13568" width="10" style="545"/>
    <col min="13569" max="13569" width="2.5703125" style="545" customWidth="1"/>
    <col min="13570" max="13570" width="8.85546875" style="545" customWidth="1"/>
    <col min="13571" max="13571" width="23.5703125" style="545" customWidth="1"/>
    <col min="13572" max="13572" width="9.7109375" style="545" customWidth="1"/>
    <col min="13573" max="13573" width="4.7109375" style="545" customWidth="1"/>
    <col min="13574" max="13574" width="14.42578125" style="545" customWidth="1"/>
    <col min="13575" max="13575" width="9.85546875" style="545" customWidth="1"/>
    <col min="13576" max="13576" width="10.28515625" style="545" customWidth="1"/>
    <col min="13577" max="13578" width="11" style="545" bestFit="1" customWidth="1"/>
    <col min="13579" max="13585" width="10" style="545" customWidth="1"/>
    <col min="13586" max="13586" width="11" style="545" bestFit="1" customWidth="1"/>
    <col min="13587" max="13591" width="10" style="545" customWidth="1"/>
    <col min="13592" max="13592" width="3.28515625" style="545" customWidth="1"/>
    <col min="13593" max="13593" width="5.140625" style="545" customWidth="1"/>
    <col min="13594" max="13824" width="10" style="545"/>
    <col min="13825" max="13825" width="2.5703125" style="545" customWidth="1"/>
    <col min="13826" max="13826" width="8.85546875" style="545" customWidth="1"/>
    <col min="13827" max="13827" width="23.5703125" style="545" customWidth="1"/>
    <col min="13828" max="13828" width="9.7109375" style="545" customWidth="1"/>
    <col min="13829" max="13829" width="4.7109375" style="545" customWidth="1"/>
    <col min="13830" max="13830" width="14.42578125" style="545" customWidth="1"/>
    <col min="13831" max="13831" width="9.85546875" style="545" customWidth="1"/>
    <col min="13832" max="13832" width="10.28515625" style="545" customWidth="1"/>
    <col min="13833" max="13834" width="11" style="545" bestFit="1" customWidth="1"/>
    <col min="13835" max="13841" width="10" style="545" customWidth="1"/>
    <col min="13842" max="13842" width="11" style="545" bestFit="1" customWidth="1"/>
    <col min="13843" max="13847" width="10" style="545" customWidth="1"/>
    <col min="13848" max="13848" width="3.28515625" style="545" customWidth="1"/>
    <col min="13849" max="13849" width="5.140625" style="545" customWidth="1"/>
    <col min="13850" max="14080" width="10" style="545"/>
    <col min="14081" max="14081" width="2.5703125" style="545" customWidth="1"/>
    <col min="14082" max="14082" width="8.85546875" style="545" customWidth="1"/>
    <col min="14083" max="14083" width="23.5703125" style="545" customWidth="1"/>
    <col min="14084" max="14084" width="9.7109375" style="545" customWidth="1"/>
    <col min="14085" max="14085" width="4.7109375" style="545" customWidth="1"/>
    <col min="14086" max="14086" width="14.42578125" style="545" customWidth="1"/>
    <col min="14087" max="14087" width="9.85546875" style="545" customWidth="1"/>
    <col min="14088" max="14088" width="10.28515625" style="545" customWidth="1"/>
    <col min="14089" max="14090" width="11" style="545" bestFit="1" customWidth="1"/>
    <col min="14091" max="14097" width="10" style="545" customWidth="1"/>
    <col min="14098" max="14098" width="11" style="545" bestFit="1" customWidth="1"/>
    <col min="14099" max="14103" width="10" style="545" customWidth="1"/>
    <col min="14104" max="14104" width="3.28515625" style="545" customWidth="1"/>
    <col min="14105" max="14105" width="5.140625" style="545" customWidth="1"/>
    <col min="14106" max="14336" width="9.140625" style="545"/>
    <col min="14337" max="14337" width="2.5703125" style="545" customWidth="1"/>
    <col min="14338" max="14338" width="8.85546875" style="545" customWidth="1"/>
    <col min="14339" max="14339" width="23.5703125" style="545" customWidth="1"/>
    <col min="14340" max="14340" width="9.7109375" style="545" customWidth="1"/>
    <col min="14341" max="14341" width="4.7109375" style="545" customWidth="1"/>
    <col min="14342" max="14342" width="14.42578125" style="545" customWidth="1"/>
    <col min="14343" max="14343" width="9.85546875" style="545" customWidth="1"/>
    <col min="14344" max="14344" width="10.28515625" style="545" customWidth="1"/>
    <col min="14345" max="14346" width="11" style="545" bestFit="1" customWidth="1"/>
    <col min="14347" max="14353" width="10" style="545" customWidth="1"/>
    <col min="14354" max="14354" width="11" style="545" bestFit="1" customWidth="1"/>
    <col min="14355" max="14359" width="10" style="545" customWidth="1"/>
    <col min="14360" max="14360" width="3.28515625" style="545" customWidth="1"/>
    <col min="14361" max="14361" width="5.140625" style="545" customWidth="1"/>
    <col min="14362" max="14592" width="10" style="545"/>
    <col min="14593" max="14593" width="2.5703125" style="545" customWidth="1"/>
    <col min="14594" max="14594" width="8.85546875" style="545" customWidth="1"/>
    <col min="14595" max="14595" width="23.5703125" style="545" customWidth="1"/>
    <col min="14596" max="14596" width="9.7109375" style="545" customWidth="1"/>
    <col min="14597" max="14597" width="4.7109375" style="545" customWidth="1"/>
    <col min="14598" max="14598" width="14.42578125" style="545" customWidth="1"/>
    <col min="14599" max="14599" width="9.85546875" style="545" customWidth="1"/>
    <col min="14600" max="14600" width="10.28515625" style="545" customWidth="1"/>
    <col min="14601" max="14602" width="11" style="545" bestFit="1" customWidth="1"/>
    <col min="14603" max="14609" width="10" style="545" customWidth="1"/>
    <col min="14610" max="14610" width="11" style="545" bestFit="1" customWidth="1"/>
    <col min="14611" max="14615" width="10" style="545" customWidth="1"/>
    <col min="14616" max="14616" width="3.28515625" style="545" customWidth="1"/>
    <col min="14617" max="14617" width="5.140625" style="545" customWidth="1"/>
    <col min="14618" max="14848" width="10" style="545"/>
    <col min="14849" max="14849" width="2.5703125" style="545" customWidth="1"/>
    <col min="14850" max="14850" width="8.85546875" style="545" customWidth="1"/>
    <col min="14851" max="14851" width="23.5703125" style="545" customWidth="1"/>
    <col min="14852" max="14852" width="9.7109375" style="545" customWidth="1"/>
    <col min="14853" max="14853" width="4.7109375" style="545" customWidth="1"/>
    <col min="14854" max="14854" width="14.42578125" style="545" customWidth="1"/>
    <col min="14855" max="14855" width="9.85546875" style="545" customWidth="1"/>
    <col min="14856" max="14856" width="10.28515625" style="545" customWidth="1"/>
    <col min="14857" max="14858" width="11" style="545" bestFit="1" customWidth="1"/>
    <col min="14859" max="14865" width="10" style="545" customWidth="1"/>
    <col min="14866" max="14866" width="11" style="545" bestFit="1" customWidth="1"/>
    <col min="14867" max="14871" width="10" style="545" customWidth="1"/>
    <col min="14872" max="14872" width="3.28515625" style="545" customWidth="1"/>
    <col min="14873" max="14873" width="5.140625" style="545" customWidth="1"/>
    <col min="14874" max="15104" width="10" style="545"/>
    <col min="15105" max="15105" width="2.5703125" style="545" customWidth="1"/>
    <col min="15106" max="15106" width="8.85546875" style="545" customWidth="1"/>
    <col min="15107" max="15107" width="23.5703125" style="545" customWidth="1"/>
    <col min="15108" max="15108" width="9.7109375" style="545" customWidth="1"/>
    <col min="15109" max="15109" width="4.7109375" style="545" customWidth="1"/>
    <col min="15110" max="15110" width="14.42578125" style="545" customWidth="1"/>
    <col min="15111" max="15111" width="9.85546875" style="545" customWidth="1"/>
    <col min="15112" max="15112" width="10.28515625" style="545" customWidth="1"/>
    <col min="15113" max="15114" width="11" style="545" bestFit="1" customWidth="1"/>
    <col min="15115" max="15121" width="10" style="545" customWidth="1"/>
    <col min="15122" max="15122" width="11" style="545" bestFit="1" customWidth="1"/>
    <col min="15123" max="15127" width="10" style="545" customWidth="1"/>
    <col min="15128" max="15128" width="3.28515625" style="545" customWidth="1"/>
    <col min="15129" max="15129" width="5.140625" style="545" customWidth="1"/>
    <col min="15130" max="15360" width="9.140625" style="545"/>
    <col min="15361" max="15361" width="2.5703125" style="545" customWidth="1"/>
    <col min="15362" max="15362" width="8.85546875" style="545" customWidth="1"/>
    <col min="15363" max="15363" width="23.5703125" style="545" customWidth="1"/>
    <col min="15364" max="15364" width="9.7109375" style="545" customWidth="1"/>
    <col min="15365" max="15365" width="4.7109375" style="545" customWidth="1"/>
    <col min="15366" max="15366" width="14.42578125" style="545" customWidth="1"/>
    <col min="15367" max="15367" width="9.85546875" style="545" customWidth="1"/>
    <col min="15368" max="15368" width="10.28515625" style="545" customWidth="1"/>
    <col min="15369" max="15370" width="11" style="545" bestFit="1" customWidth="1"/>
    <col min="15371" max="15377" width="10" style="545" customWidth="1"/>
    <col min="15378" max="15378" width="11" style="545" bestFit="1" customWidth="1"/>
    <col min="15379" max="15383" width="10" style="545" customWidth="1"/>
    <col min="15384" max="15384" width="3.28515625" style="545" customWidth="1"/>
    <col min="15385" max="15385" width="5.140625" style="545" customWidth="1"/>
    <col min="15386" max="15616" width="10" style="545"/>
    <col min="15617" max="15617" width="2.5703125" style="545" customWidth="1"/>
    <col min="15618" max="15618" width="8.85546875" style="545" customWidth="1"/>
    <col min="15619" max="15619" width="23.5703125" style="545" customWidth="1"/>
    <col min="15620" max="15620" width="9.7109375" style="545" customWidth="1"/>
    <col min="15621" max="15621" width="4.7109375" style="545" customWidth="1"/>
    <col min="15622" max="15622" width="14.42578125" style="545" customWidth="1"/>
    <col min="15623" max="15623" width="9.85546875" style="545" customWidth="1"/>
    <col min="15624" max="15624" width="10.28515625" style="545" customWidth="1"/>
    <col min="15625" max="15626" width="11" style="545" bestFit="1" customWidth="1"/>
    <col min="15627" max="15633" width="10" style="545" customWidth="1"/>
    <col min="15634" max="15634" width="11" style="545" bestFit="1" customWidth="1"/>
    <col min="15635" max="15639" width="10" style="545" customWidth="1"/>
    <col min="15640" max="15640" width="3.28515625" style="545" customWidth="1"/>
    <col min="15641" max="15641" width="5.140625" style="545" customWidth="1"/>
    <col min="15642" max="15872" width="10" style="545"/>
    <col min="15873" max="15873" width="2.5703125" style="545" customWidth="1"/>
    <col min="15874" max="15874" width="8.85546875" style="545" customWidth="1"/>
    <col min="15875" max="15875" width="23.5703125" style="545" customWidth="1"/>
    <col min="15876" max="15876" width="9.7109375" style="545" customWidth="1"/>
    <col min="15877" max="15877" width="4.7109375" style="545" customWidth="1"/>
    <col min="15878" max="15878" width="14.42578125" style="545" customWidth="1"/>
    <col min="15879" max="15879" width="9.85546875" style="545" customWidth="1"/>
    <col min="15880" max="15880" width="10.28515625" style="545" customWidth="1"/>
    <col min="15881" max="15882" width="11" style="545" bestFit="1" customWidth="1"/>
    <col min="15883" max="15889" width="10" style="545" customWidth="1"/>
    <col min="15890" max="15890" width="11" style="545" bestFit="1" customWidth="1"/>
    <col min="15891" max="15895" width="10" style="545" customWidth="1"/>
    <col min="15896" max="15896" width="3.28515625" style="545" customWidth="1"/>
    <col min="15897" max="15897" width="5.140625" style="545" customWidth="1"/>
    <col min="15898" max="16128" width="10" style="545"/>
    <col min="16129" max="16129" width="2.5703125" style="545" customWidth="1"/>
    <col min="16130" max="16130" width="8.85546875" style="545" customWidth="1"/>
    <col min="16131" max="16131" width="23.5703125" style="545" customWidth="1"/>
    <col min="16132" max="16132" width="9.7109375" style="545" customWidth="1"/>
    <col min="16133" max="16133" width="4.7109375" style="545" customWidth="1"/>
    <col min="16134" max="16134" width="14.42578125" style="545" customWidth="1"/>
    <col min="16135" max="16135" width="9.85546875" style="545" customWidth="1"/>
    <col min="16136" max="16136" width="10.28515625" style="545" customWidth="1"/>
    <col min="16137" max="16138" width="11" style="545" bestFit="1" customWidth="1"/>
    <col min="16139" max="16145" width="10" style="545" customWidth="1"/>
    <col min="16146" max="16146" width="11" style="545" bestFit="1" customWidth="1"/>
    <col min="16147" max="16151" width="10" style="545" customWidth="1"/>
    <col min="16152" max="16152" width="3.28515625" style="545" customWidth="1"/>
    <col min="16153" max="16153" width="5.140625" style="545" customWidth="1"/>
    <col min="16154" max="16384" width="9.140625" style="545"/>
  </cols>
  <sheetData>
    <row r="1" spans="1:27" ht="12" customHeight="1">
      <c r="B1" s="544" t="s">
        <v>131</v>
      </c>
      <c r="E1" s="546"/>
      <c r="F1" s="547"/>
      <c r="G1" s="546"/>
      <c r="H1" s="546"/>
      <c r="I1" s="549"/>
      <c r="J1" s="550"/>
    </row>
    <row r="2" spans="1:27" ht="12" customHeight="1">
      <c r="B2" s="551" t="s">
        <v>849</v>
      </c>
      <c r="D2" s="546"/>
      <c r="E2" s="546"/>
      <c r="F2" s="547"/>
      <c r="G2" s="546"/>
      <c r="H2" s="546"/>
      <c r="I2" s="549"/>
      <c r="J2" s="549"/>
    </row>
    <row r="3" spans="1:27" ht="12" customHeight="1">
      <c r="B3" s="551" t="s">
        <v>697</v>
      </c>
      <c r="D3" s="546"/>
      <c r="E3" s="546"/>
      <c r="F3" s="547"/>
      <c r="G3" s="546"/>
      <c r="H3" s="546"/>
      <c r="I3" s="549"/>
      <c r="J3" s="549"/>
    </row>
    <row r="4" spans="1:27" ht="12" customHeight="1">
      <c r="B4" s="545" t="s">
        <v>1067</v>
      </c>
      <c r="D4" s="546"/>
      <c r="E4" s="546"/>
      <c r="F4" s="547"/>
      <c r="G4" s="546"/>
      <c r="H4" s="546"/>
      <c r="I4" s="549"/>
      <c r="J4" s="549"/>
    </row>
    <row r="5" spans="1:27" ht="12" customHeight="1">
      <c r="D5" s="546"/>
      <c r="E5" s="546"/>
      <c r="F5" s="547"/>
      <c r="G5" s="546"/>
      <c r="H5" s="546"/>
      <c r="I5" s="549"/>
      <c r="J5" s="549"/>
    </row>
    <row r="6" spans="1:27" ht="12" customHeight="1">
      <c r="D6" s="546"/>
      <c r="E6" s="546"/>
      <c r="F6" s="547" t="s">
        <v>249</v>
      </c>
      <c r="G6" s="546"/>
      <c r="H6" s="546"/>
      <c r="I6" s="549" t="s">
        <v>405</v>
      </c>
      <c r="J6" s="546"/>
    </row>
    <row r="7" spans="1:27" ht="12" customHeight="1">
      <c r="D7" s="552" t="s">
        <v>251</v>
      </c>
      <c r="E7" s="552" t="s">
        <v>252</v>
      </c>
      <c r="F7" s="553" t="s">
        <v>253</v>
      </c>
      <c r="G7" s="552" t="s">
        <v>254</v>
      </c>
      <c r="H7" s="552" t="s">
        <v>255</v>
      </c>
      <c r="I7" s="555" t="s">
        <v>256</v>
      </c>
      <c r="J7" s="552" t="s">
        <v>257</v>
      </c>
    </row>
    <row r="8" spans="1:27" ht="12" customHeight="1">
      <c r="A8" s="557"/>
      <c r="B8" s="556"/>
      <c r="C8" s="557"/>
      <c r="D8" s="558"/>
      <c r="E8" s="558"/>
      <c r="F8" s="558"/>
      <c r="G8" s="558"/>
      <c r="H8" s="558"/>
      <c r="I8" s="398"/>
      <c r="J8" s="546"/>
    </row>
    <row r="9" spans="1:27" ht="12" customHeight="1">
      <c r="A9" s="557"/>
      <c r="B9" s="545" t="s">
        <v>359</v>
      </c>
      <c r="F9" s="564"/>
      <c r="H9" s="570"/>
      <c r="I9" s="561"/>
    </row>
    <row r="10" spans="1:27" ht="12" customHeight="1">
      <c r="A10" s="557"/>
      <c r="B10" s="545" t="s">
        <v>698</v>
      </c>
      <c r="C10" s="557"/>
      <c r="D10" s="558">
        <v>909</v>
      </c>
      <c r="E10" s="558" t="s">
        <v>260</v>
      </c>
      <c r="F10" s="401">
        <v>52198</v>
      </c>
      <c r="G10" s="562" t="s">
        <v>273</v>
      </c>
      <c r="H10" s="563">
        <f>'WCA Allocation Factors'!E22</f>
        <v>7.0289076871698261E-2</v>
      </c>
      <c r="I10" s="571">
        <f>F10*H10</f>
        <v>3668.9492345489057</v>
      </c>
      <c r="J10" s="546" t="s">
        <v>544</v>
      </c>
      <c r="K10" s="564"/>
    </row>
    <row r="11" spans="1:27" ht="12" customHeight="1">
      <c r="A11" s="557"/>
      <c r="B11" s="1278"/>
      <c r="C11" s="557"/>
      <c r="D11" s="558"/>
      <c r="E11" s="558"/>
      <c r="F11" s="398"/>
      <c r="G11" s="558"/>
      <c r="H11" s="563"/>
      <c r="I11" s="572"/>
      <c r="J11" s="546"/>
    </row>
    <row r="12" spans="1:27" ht="12" customHeight="1">
      <c r="A12" s="557"/>
      <c r="C12" s="565"/>
      <c r="D12" s="566"/>
      <c r="E12" s="566"/>
      <c r="F12" s="398"/>
      <c r="G12" s="566"/>
      <c r="H12" s="563"/>
      <c r="I12" s="571"/>
      <c r="J12" s="546"/>
      <c r="Z12" s="1279"/>
      <c r="AA12" s="1279"/>
    </row>
    <row r="13" spans="1:27" ht="12" customHeight="1">
      <c r="A13" s="557"/>
      <c r="B13" s="1306" t="s">
        <v>864</v>
      </c>
      <c r="C13" s="565"/>
      <c r="D13" s="566"/>
      <c r="E13" s="566"/>
      <c r="F13" s="398"/>
      <c r="G13" s="566"/>
      <c r="H13" s="563"/>
      <c r="I13" s="571"/>
      <c r="J13" s="546"/>
      <c r="Z13" s="1279"/>
      <c r="AA13" s="1279"/>
    </row>
    <row r="14" spans="1:27" ht="12" customHeight="1">
      <c r="A14" s="557"/>
      <c r="C14" s="565"/>
      <c r="D14" s="566"/>
      <c r="E14" s="566"/>
      <c r="F14" s="398"/>
      <c r="G14" s="566"/>
      <c r="H14" s="563"/>
      <c r="I14" s="572"/>
      <c r="J14" s="546"/>
      <c r="K14" s="561"/>
      <c r="Z14" s="1280"/>
      <c r="AA14" s="1280"/>
    </row>
    <row r="15" spans="1:27" ht="12" customHeight="1">
      <c r="A15" s="557"/>
      <c r="B15" s="1295"/>
      <c r="C15" s="1296"/>
      <c r="D15" s="1297"/>
      <c r="E15" s="1297"/>
      <c r="F15" s="817"/>
      <c r="G15" s="1297"/>
      <c r="H15" s="816"/>
      <c r="I15" s="420"/>
      <c r="J15" s="1298"/>
      <c r="Z15" s="813"/>
      <c r="AA15" s="813"/>
    </row>
    <row r="16" spans="1:27" ht="12" customHeight="1">
      <c r="A16" s="557"/>
      <c r="B16" s="1299"/>
      <c r="C16" s="565"/>
      <c r="D16" s="566"/>
      <c r="E16" s="566"/>
      <c r="F16" s="398"/>
      <c r="G16" s="566"/>
      <c r="H16" s="397"/>
      <c r="I16" s="398"/>
      <c r="J16" s="1300"/>
      <c r="Q16" s="1281"/>
      <c r="Z16" s="813"/>
      <c r="AA16" s="813"/>
    </row>
    <row r="17" spans="1:27" ht="12" customHeight="1">
      <c r="A17" s="557"/>
      <c r="B17" s="1299"/>
      <c r="C17" s="565"/>
      <c r="D17" s="566"/>
      <c r="E17" s="566"/>
      <c r="F17" s="398"/>
      <c r="G17" s="566"/>
      <c r="H17" s="397"/>
      <c r="I17" s="398"/>
      <c r="J17" s="1300"/>
      <c r="Z17" s="813"/>
      <c r="AA17" s="813"/>
    </row>
    <row r="18" spans="1:27" ht="12" customHeight="1">
      <c r="A18" s="557"/>
      <c r="B18" s="1299"/>
      <c r="C18" s="565"/>
      <c r="D18" s="566"/>
      <c r="E18" s="566"/>
      <c r="F18" s="398"/>
      <c r="G18" s="566"/>
      <c r="H18" s="397"/>
      <c r="I18" s="398"/>
      <c r="J18" s="1300"/>
      <c r="Z18" s="813"/>
      <c r="AA18" s="813"/>
    </row>
    <row r="19" spans="1:27" ht="12" customHeight="1">
      <c r="A19" s="557"/>
      <c r="B19" s="1301"/>
      <c r="C19" s="1302"/>
      <c r="D19" s="1303"/>
      <c r="E19" s="1303"/>
      <c r="F19" s="1254"/>
      <c r="G19" s="1303"/>
      <c r="H19" s="820"/>
      <c r="I19" s="795"/>
      <c r="J19" s="1304"/>
      <c r="Z19" s="813"/>
      <c r="AA19" s="813"/>
    </row>
    <row r="20" spans="1:27" ht="12" customHeight="1">
      <c r="A20" s="557"/>
      <c r="C20" s="565"/>
      <c r="D20" s="566"/>
      <c r="E20" s="566"/>
      <c r="F20" s="398"/>
      <c r="G20" s="566"/>
      <c r="H20" s="563"/>
      <c r="I20" s="571"/>
      <c r="J20" s="546"/>
      <c r="Z20" s="813"/>
      <c r="AA20" s="813"/>
    </row>
    <row r="21" spans="1:27" ht="12" customHeight="1">
      <c r="A21" s="557"/>
      <c r="C21" s="565"/>
      <c r="D21" s="566"/>
      <c r="E21" s="566"/>
      <c r="F21" s="401"/>
      <c r="G21" s="566"/>
      <c r="H21" s="563"/>
      <c r="I21" s="571"/>
      <c r="J21" s="546"/>
      <c r="Z21" s="813"/>
      <c r="AA21" s="813"/>
    </row>
    <row r="22" spans="1:27" ht="12" customHeight="1">
      <c r="A22" s="557"/>
      <c r="B22" s="1282"/>
      <c r="C22" s="557"/>
      <c r="D22" s="558"/>
      <c r="E22" s="558"/>
      <c r="F22" s="401"/>
      <c r="G22" s="558"/>
      <c r="H22" s="563"/>
      <c r="I22" s="571"/>
      <c r="J22" s="546"/>
      <c r="Z22" s="813"/>
      <c r="AA22" s="813"/>
    </row>
    <row r="23" spans="1:27" ht="12" customHeight="1">
      <c r="A23" s="557"/>
      <c r="B23" s="1282"/>
      <c r="C23" s="557"/>
      <c r="D23" s="558"/>
      <c r="E23" s="558"/>
      <c r="F23" s="401"/>
      <c r="G23" s="558"/>
      <c r="H23" s="563"/>
      <c r="I23" s="571"/>
      <c r="J23" s="546"/>
      <c r="Z23" s="813"/>
      <c r="AA23" s="813"/>
    </row>
    <row r="24" spans="1:27" ht="12" customHeight="1">
      <c r="A24" s="557"/>
      <c r="B24" s="1282"/>
      <c r="C24" s="557"/>
      <c r="D24" s="558"/>
      <c r="E24" s="558"/>
      <c r="F24" s="401"/>
      <c r="G24" s="558"/>
      <c r="H24" s="563"/>
      <c r="I24" s="571"/>
      <c r="J24" s="546"/>
      <c r="L24" s="561"/>
      <c r="Z24" s="813"/>
      <c r="AA24" s="813"/>
    </row>
    <row r="25" spans="1:27" ht="12" customHeight="1">
      <c r="A25" s="557"/>
      <c r="B25" s="1282"/>
      <c r="C25" s="557"/>
      <c r="D25" s="558"/>
      <c r="E25" s="558"/>
      <c r="F25" s="401"/>
      <c r="G25" s="558"/>
      <c r="H25" s="563"/>
      <c r="I25" s="571"/>
      <c r="J25" s="546"/>
      <c r="X25" s="2196"/>
      <c r="Y25" s="2196"/>
      <c r="Z25" s="1283"/>
      <c r="AA25" s="1283"/>
    </row>
    <row r="26" spans="1:27" ht="12" customHeight="1">
      <c r="A26" s="557"/>
      <c r="B26" s="1282"/>
      <c r="C26" s="557"/>
      <c r="D26" s="558"/>
      <c r="E26" s="558"/>
      <c r="F26" s="401"/>
      <c r="G26" s="558"/>
      <c r="H26" s="563"/>
      <c r="I26" s="572"/>
      <c r="J26" s="546"/>
      <c r="X26" s="1284"/>
      <c r="Y26" s="1284"/>
      <c r="Z26" s="1283"/>
      <c r="AA26" s="1283"/>
    </row>
    <row r="27" spans="1:27" ht="12" customHeight="1">
      <c r="A27" s="557"/>
      <c r="B27" s="1282"/>
      <c r="C27" s="557"/>
      <c r="D27" s="558"/>
      <c r="E27" s="558"/>
      <c r="F27" s="401"/>
      <c r="G27" s="558"/>
      <c r="H27" s="563"/>
      <c r="I27" s="571"/>
      <c r="J27" s="549"/>
      <c r="X27" s="1284"/>
      <c r="Y27" s="1284"/>
      <c r="Z27" s="1283"/>
      <c r="AA27" s="1283"/>
    </row>
    <row r="28" spans="1:27" ht="12" customHeight="1">
      <c r="A28" s="557"/>
      <c r="B28" s="1285"/>
      <c r="C28" s="557"/>
      <c r="D28" s="558"/>
      <c r="E28" s="558"/>
      <c r="F28" s="401"/>
      <c r="G28" s="558"/>
      <c r="H28" s="563"/>
      <c r="I28" s="571"/>
      <c r="J28" s="549"/>
      <c r="X28" s="1284"/>
      <c r="Y28" s="1284"/>
      <c r="Z28" s="1283"/>
      <c r="AA28" s="1283"/>
    </row>
    <row r="29" spans="1:27" ht="12" customHeight="1">
      <c r="A29" s="557"/>
      <c r="B29" s="1285"/>
      <c r="C29" s="557"/>
      <c r="D29" s="558"/>
      <c r="E29" s="558"/>
      <c r="F29" s="401"/>
      <c r="G29" s="558"/>
      <c r="H29" s="1286"/>
      <c r="I29" s="401"/>
      <c r="J29" s="1289"/>
      <c r="K29" s="557"/>
      <c r="L29" s="557"/>
      <c r="M29" s="557"/>
      <c r="N29" s="557"/>
      <c r="X29" s="1284"/>
      <c r="Y29" s="1284"/>
      <c r="Z29" s="1283"/>
      <c r="AA29" s="1283"/>
    </row>
    <row r="30" spans="1:27" ht="12" customHeight="1">
      <c r="A30" s="557"/>
      <c r="B30" s="1294"/>
      <c r="C30" s="557"/>
      <c r="D30" s="558"/>
      <c r="E30" s="558"/>
      <c r="F30" s="401"/>
      <c r="G30" s="558"/>
      <c r="H30" s="1286"/>
      <c r="I30" s="414"/>
      <c r="J30" s="1289"/>
      <c r="K30" s="557"/>
      <c r="L30" s="557"/>
      <c r="M30" s="557"/>
      <c r="N30" s="557"/>
      <c r="X30" s="1284"/>
      <c r="Y30" s="1284"/>
      <c r="Z30" s="1283"/>
      <c r="AA30" s="1283"/>
    </row>
    <row r="31" spans="1:27" ht="12" customHeight="1">
      <c r="A31" s="557"/>
      <c r="B31" s="1285"/>
      <c r="C31" s="557"/>
      <c r="D31" s="558"/>
      <c r="E31" s="558"/>
      <c r="F31" s="401"/>
      <c r="G31" s="558"/>
      <c r="H31" s="1286"/>
      <c r="I31" s="401"/>
      <c r="J31" s="1289"/>
      <c r="K31" s="557"/>
      <c r="L31" s="557"/>
      <c r="M31" s="557"/>
      <c r="N31" s="557"/>
      <c r="X31" s="1284"/>
      <c r="Y31" s="1284"/>
      <c r="Z31" s="1283"/>
      <c r="AA31" s="1283"/>
    </row>
    <row r="32" spans="1:27" ht="12" customHeight="1">
      <c r="A32" s="557"/>
      <c r="B32" s="556"/>
      <c r="C32" s="557"/>
      <c r="D32" s="558"/>
      <c r="E32" s="558"/>
      <c r="F32" s="1287"/>
      <c r="G32" s="558"/>
      <c r="H32" s="1286"/>
      <c r="I32" s="401"/>
      <c r="J32" s="1289"/>
      <c r="K32" s="557"/>
      <c r="L32" s="557"/>
      <c r="M32" s="557"/>
      <c r="N32" s="557"/>
      <c r="X32" s="1284"/>
      <c r="Y32" s="1284"/>
      <c r="Z32" s="1283"/>
      <c r="AA32" s="1283"/>
    </row>
    <row r="33" spans="1:27" ht="12" customHeight="1">
      <c r="A33" s="557"/>
      <c r="B33" s="1282"/>
      <c r="C33" s="557"/>
      <c r="D33" s="558"/>
      <c r="E33" s="558"/>
      <c r="F33" s="401"/>
      <c r="G33" s="558"/>
      <c r="H33" s="1286"/>
      <c r="I33" s="401"/>
      <c r="J33" s="1289"/>
      <c r="K33" s="557"/>
      <c r="L33" s="557"/>
      <c r="M33" s="557"/>
      <c r="N33" s="557"/>
      <c r="X33" s="1284"/>
      <c r="Y33" s="1284"/>
      <c r="Z33" s="1283"/>
      <c r="AA33" s="1283"/>
    </row>
    <row r="34" spans="1:27" ht="12" customHeight="1">
      <c r="A34" s="557"/>
      <c r="B34" s="1282"/>
      <c r="C34" s="557"/>
      <c r="D34" s="558"/>
      <c r="E34" s="558"/>
      <c r="F34" s="401"/>
      <c r="G34" s="558"/>
      <c r="H34" s="1286"/>
      <c r="I34" s="401"/>
      <c r="J34" s="1289"/>
      <c r="K34" s="557"/>
      <c r="L34" s="557"/>
      <c r="M34" s="557"/>
      <c r="N34" s="557"/>
      <c r="X34" s="1284"/>
      <c r="Y34" s="1284"/>
      <c r="Z34" s="1283"/>
      <c r="AA34" s="1283"/>
    </row>
    <row r="35" spans="1:27" ht="12" customHeight="1">
      <c r="A35" s="557"/>
      <c r="B35" s="556"/>
      <c r="C35" s="557"/>
      <c r="D35" s="558"/>
      <c r="E35" s="558"/>
      <c r="F35" s="1287"/>
      <c r="G35" s="558"/>
      <c r="H35" s="1286"/>
      <c r="I35" s="401"/>
      <c r="J35" s="1289"/>
      <c r="K35" s="557"/>
      <c r="L35" s="557"/>
      <c r="M35" s="557"/>
      <c r="N35" s="557"/>
    </row>
    <row r="36" spans="1:27" ht="12" customHeight="1">
      <c r="A36" s="557"/>
      <c r="B36" s="1288"/>
      <c r="C36" s="557"/>
      <c r="D36" s="558"/>
      <c r="E36" s="558"/>
      <c r="F36" s="401"/>
      <c r="G36" s="558"/>
      <c r="H36" s="1286"/>
      <c r="I36" s="401"/>
      <c r="J36" s="1289"/>
      <c r="K36" s="557"/>
      <c r="L36" s="557"/>
      <c r="M36" s="557"/>
      <c r="N36" s="557"/>
    </row>
    <row r="37" spans="1:27" s="557" customFormat="1" ht="12" customHeight="1">
      <c r="B37" s="1288"/>
      <c r="D37" s="558"/>
      <c r="E37" s="558"/>
      <c r="F37" s="401"/>
      <c r="G37" s="558"/>
      <c r="H37" s="1286"/>
      <c r="I37" s="401"/>
      <c r="J37" s="2105"/>
      <c r="O37" s="1290"/>
      <c r="P37" s="1290"/>
      <c r="Q37" s="1290"/>
      <c r="R37" s="1290"/>
    </row>
    <row r="38" spans="1:27" s="557" customFormat="1" ht="12" customHeight="1">
      <c r="B38" s="1288"/>
      <c r="D38" s="558"/>
      <c r="E38" s="558"/>
      <c r="F38" s="401"/>
      <c r="G38" s="558"/>
      <c r="H38" s="1286"/>
      <c r="I38" s="401"/>
      <c r="J38" s="1289"/>
      <c r="O38" s="1290"/>
      <c r="P38" s="1290"/>
      <c r="Q38" s="1290"/>
      <c r="R38" s="1290"/>
    </row>
    <row r="39" spans="1:27" s="557" customFormat="1" ht="12" customHeight="1">
      <c r="B39" s="1288"/>
      <c r="D39" s="558"/>
      <c r="E39" s="558"/>
      <c r="F39" s="401"/>
      <c r="G39" s="558"/>
      <c r="H39" s="1286"/>
      <c r="I39" s="401"/>
      <c r="J39" s="1289"/>
      <c r="O39" s="1290"/>
      <c r="P39" s="1290"/>
      <c r="Q39" s="1290"/>
      <c r="R39" s="1290"/>
    </row>
    <row r="40" spans="1:27" s="557" customFormat="1" ht="12" customHeight="1">
      <c r="B40" s="1288"/>
      <c r="D40" s="558"/>
      <c r="E40" s="558"/>
      <c r="F40" s="401"/>
      <c r="G40" s="558"/>
      <c r="H40" s="1286"/>
      <c r="I40" s="401"/>
      <c r="J40" s="1289"/>
      <c r="O40" s="1290"/>
      <c r="P40" s="1290"/>
      <c r="Q40" s="1290"/>
      <c r="R40" s="1290"/>
    </row>
    <row r="41" spans="1:27" s="557" customFormat="1" ht="12" customHeight="1">
      <c r="B41" s="1288"/>
      <c r="D41" s="558"/>
      <c r="E41" s="558"/>
      <c r="F41" s="401"/>
      <c r="G41" s="558"/>
      <c r="H41" s="1286"/>
      <c r="I41" s="401"/>
      <c r="J41" s="1289"/>
      <c r="O41" s="1290"/>
      <c r="P41" s="1290"/>
      <c r="Q41" s="1290"/>
      <c r="R41" s="1290"/>
    </row>
    <row r="42" spans="1:27" s="557" customFormat="1" ht="12" customHeight="1">
      <c r="B42" s="1288"/>
      <c r="D42" s="558"/>
      <c r="E42" s="558"/>
      <c r="F42" s="401"/>
      <c r="G42" s="558"/>
      <c r="H42" s="1286"/>
      <c r="I42" s="401"/>
      <c r="J42" s="1289"/>
      <c r="O42" s="1290"/>
      <c r="P42" s="1290"/>
      <c r="Q42" s="1290"/>
      <c r="R42" s="1290"/>
    </row>
    <row r="43" spans="1:27" s="557" customFormat="1" ht="12" customHeight="1">
      <c r="B43" s="1288"/>
      <c r="D43" s="558"/>
      <c r="E43" s="558"/>
      <c r="F43" s="401"/>
      <c r="G43" s="558"/>
      <c r="H43" s="1286"/>
      <c r="I43" s="401"/>
      <c r="J43" s="1289"/>
      <c r="O43" s="1290"/>
      <c r="P43" s="1290"/>
      <c r="Q43" s="1290"/>
      <c r="R43" s="1290"/>
    </row>
    <row r="44" spans="1:27" s="557" customFormat="1" ht="12" customHeight="1">
      <c r="B44" s="1288"/>
      <c r="D44" s="558"/>
      <c r="E44" s="558"/>
      <c r="F44" s="401"/>
      <c r="G44" s="558"/>
      <c r="H44" s="1286"/>
      <c r="I44" s="401"/>
      <c r="J44" s="1289"/>
      <c r="O44" s="1290"/>
      <c r="P44" s="1290"/>
      <c r="Q44" s="1290"/>
      <c r="R44" s="1290"/>
    </row>
    <row r="45" spans="1:27" s="557" customFormat="1" ht="12" customHeight="1">
      <c r="B45" s="1288"/>
      <c r="D45" s="558"/>
      <c r="E45" s="558"/>
      <c r="F45" s="401"/>
      <c r="G45" s="558"/>
      <c r="H45" s="1286"/>
      <c r="I45" s="401"/>
      <c r="J45" s="1289"/>
      <c r="O45" s="1290"/>
      <c r="P45" s="1290"/>
      <c r="Q45" s="1290"/>
      <c r="R45" s="1290"/>
    </row>
    <row r="46" spans="1:27" s="557" customFormat="1" ht="12" customHeight="1">
      <c r="B46" s="1288"/>
      <c r="D46" s="558"/>
      <c r="E46" s="558"/>
      <c r="F46" s="401"/>
      <c r="G46" s="558"/>
      <c r="H46" s="1286"/>
      <c r="I46" s="401"/>
      <c r="J46" s="1289"/>
      <c r="O46" s="1290"/>
      <c r="P46" s="1290"/>
      <c r="Q46" s="1290"/>
      <c r="R46" s="1290"/>
    </row>
    <row r="47" spans="1:27" s="557" customFormat="1" ht="12" customHeight="1">
      <c r="B47" s="1288"/>
      <c r="D47" s="558"/>
      <c r="E47" s="558"/>
      <c r="F47" s="401"/>
      <c r="G47" s="558"/>
      <c r="H47" s="1286"/>
      <c r="I47" s="401"/>
      <c r="J47" s="1289"/>
      <c r="O47" s="1290"/>
      <c r="P47" s="1290"/>
      <c r="Q47" s="1290"/>
      <c r="R47" s="1290"/>
    </row>
    <row r="48" spans="1:27" s="557" customFormat="1" ht="12" customHeight="1">
      <c r="B48" s="1288"/>
      <c r="D48" s="558"/>
      <c r="E48" s="558"/>
      <c r="F48" s="401"/>
      <c r="G48" s="558"/>
      <c r="H48" s="1286"/>
      <c r="I48" s="401"/>
      <c r="J48" s="1289"/>
      <c r="O48" s="1290"/>
      <c r="P48" s="1290"/>
      <c r="Q48" s="1290"/>
      <c r="R48" s="1290"/>
    </row>
    <row r="49" spans="2:18" s="557" customFormat="1" ht="12" customHeight="1">
      <c r="B49" s="1288"/>
      <c r="D49" s="558"/>
      <c r="E49" s="558"/>
      <c r="F49" s="401"/>
      <c r="G49" s="558"/>
      <c r="H49" s="1286"/>
      <c r="I49" s="401"/>
      <c r="J49" s="1289"/>
      <c r="O49" s="1290"/>
      <c r="P49" s="1290"/>
      <c r="Q49" s="1290"/>
      <c r="R49" s="1290"/>
    </row>
    <row r="50" spans="2:18" s="557" customFormat="1" ht="12" customHeight="1">
      <c r="B50" s="1288"/>
      <c r="D50" s="558"/>
      <c r="E50" s="558"/>
      <c r="F50" s="401"/>
      <c r="G50" s="558"/>
      <c r="H50" s="1286"/>
      <c r="I50" s="401"/>
      <c r="J50" s="1289"/>
      <c r="O50" s="1290"/>
      <c r="P50" s="1290"/>
      <c r="Q50" s="1290"/>
      <c r="R50" s="1290"/>
    </row>
    <row r="51" spans="2:18" s="557" customFormat="1" ht="12" customHeight="1">
      <c r="B51" s="1288"/>
      <c r="D51" s="558"/>
      <c r="E51" s="558"/>
      <c r="F51" s="401"/>
      <c r="G51" s="558"/>
      <c r="H51" s="1286"/>
      <c r="I51" s="401"/>
      <c r="J51" s="1289"/>
      <c r="O51" s="1290"/>
      <c r="P51" s="1290"/>
      <c r="Q51" s="1290"/>
      <c r="R51" s="1290"/>
    </row>
    <row r="52" spans="2:18" s="557" customFormat="1" ht="12" customHeight="1">
      <c r="B52" s="1288"/>
      <c r="D52" s="558"/>
      <c r="E52" s="558"/>
      <c r="F52" s="401"/>
      <c r="G52" s="558"/>
      <c r="H52" s="1286"/>
      <c r="I52" s="401"/>
      <c r="J52" s="1289"/>
      <c r="O52" s="1290"/>
      <c r="P52" s="1290"/>
      <c r="Q52" s="1290"/>
      <c r="R52" s="1290"/>
    </row>
    <row r="53" spans="2:18" s="557" customFormat="1" ht="12" customHeight="1">
      <c r="B53" s="1288"/>
      <c r="D53" s="558"/>
      <c r="E53" s="558"/>
      <c r="F53" s="401"/>
      <c r="G53" s="558"/>
      <c r="H53" s="1286"/>
      <c r="I53" s="401"/>
      <c r="J53" s="1289"/>
      <c r="O53" s="1290"/>
      <c r="P53" s="1290"/>
      <c r="Q53" s="1290"/>
      <c r="R53" s="1290"/>
    </row>
    <row r="54" spans="2:18" s="557" customFormat="1" ht="12" customHeight="1">
      <c r="B54" s="1288"/>
      <c r="D54" s="558"/>
      <c r="E54" s="558"/>
      <c r="F54" s="401"/>
      <c r="G54" s="558"/>
      <c r="H54" s="1286"/>
      <c r="I54" s="401"/>
      <c r="J54" s="1289"/>
      <c r="O54" s="1290"/>
      <c r="P54" s="1290"/>
      <c r="Q54" s="1290"/>
      <c r="R54" s="1290"/>
    </row>
    <row r="55" spans="2:18" s="557" customFormat="1" ht="12" customHeight="1">
      <c r="B55" s="1288"/>
      <c r="D55" s="558"/>
      <c r="E55" s="558"/>
      <c r="F55" s="401"/>
      <c r="G55" s="558"/>
      <c r="H55" s="1286"/>
      <c r="I55" s="401"/>
      <c r="J55" s="1289"/>
      <c r="O55" s="1290"/>
      <c r="P55" s="1290"/>
      <c r="Q55" s="1290"/>
      <c r="R55" s="1290"/>
    </row>
    <row r="56" spans="2:18" s="557" customFormat="1" ht="12" customHeight="1">
      <c r="B56" s="545"/>
      <c r="D56" s="558"/>
      <c r="E56" s="558"/>
      <c r="F56" s="401"/>
      <c r="G56" s="558"/>
      <c r="H56" s="1286"/>
      <c r="I56" s="401"/>
      <c r="J56" s="1289"/>
      <c r="Q56" s="1290"/>
      <c r="R56" s="1290"/>
    </row>
    <row r="57" spans="2:18" s="557" customFormat="1" ht="12" customHeight="1">
      <c r="B57" s="1288"/>
      <c r="D57" s="558"/>
      <c r="E57" s="558"/>
      <c r="F57" s="401"/>
      <c r="G57" s="558"/>
      <c r="H57" s="1286"/>
      <c r="I57" s="401"/>
      <c r="J57" s="1289"/>
      <c r="O57" s="1290"/>
      <c r="P57" s="1290"/>
      <c r="Q57" s="1290"/>
    </row>
    <row r="58" spans="2:18" s="557" customFormat="1" ht="12" customHeight="1">
      <c r="B58" s="1291"/>
      <c r="D58" s="558"/>
      <c r="E58" s="558"/>
      <c r="F58" s="450"/>
      <c r="G58" s="558"/>
      <c r="H58" s="1286"/>
      <c r="I58" s="401"/>
      <c r="J58" s="1289"/>
    </row>
    <row r="59" spans="2:18" s="557" customFormat="1">
      <c r="D59" s="558"/>
      <c r="E59" s="558"/>
      <c r="F59" s="558"/>
      <c r="G59" s="558"/>
    </row>
    <row r="60" spans="2:18" s="557" customFormat="1"/>
    <row r="61" spans="2:18" s="557" customFormat="1"/>
    <row r="62" spans="2:18" s="557" customFormat="1" ht="12.75" customHeight="1"/>
    <row r="63" spans="2:18" s="557" customFormat="1"/>
    <row r="64" spans="2:18" s="557" customFormat="1"/>
    <row r="65" spans="4:7" s="557" customFormat="1"/>
    <row r="66" spans="4:7" s="557" customFormat="1"/>
    <row r="67" spans="4:7" s="557" customFormat="1"/>
    <row r="68" spans="4:7" s="557" customFormat="1"/>
    <row r="69" spans="4:7" s="557" customFormat="1"/>
    <row r="70" spans="4:7" s="557" customFormat="1"/>
    <row r="71" spans="4:7" s="557" customFormat="1"/>
    <row r="72" spans="4:7" s="557" customFormat="1"/>
    <row r="73" spans="4:7" s="557" customFormat="1"/>
    <row r="74" spans="4:7" s="557" customFormat="1"/>
    <row r="75" spans="4:7" s="557" customFormat="1"/>
    <row r="76" spans="4:7" s="557" customFormat="1"/>
    <row r="77" spans="4:7" s="557" customFormat="1">
      <c r="D77" s="1292"/>
      <c r="G77" s="1292"/>
    </row>
    <row r="78" spans="4:7">
      <c r="D78" s="1293"/>
    </row>
    <row r="79" spans="4:7">
      <c r="D79" s="1293"/>
    </row>
    <row r="80" spans="4:7">
      <c r="D80" s="1293"/>
    </row>
    <row r="81" spans="4:10">
      <c r="D81" s="1293"/>
    </row>
    <row r="82" spans="4:10">
      <c r="D82" s="1293"/>
    </row>
    <row r="83" spans="4:10">
      <c r="D83" s="1293"/>
    </row>
    <row r="84" spans="4:10">
      <c r="D84" s="1293"/>
    </row>
    <row r="85" spans="4:10">
      <c r="D85" s="1293"/>
    </row>
    <row r="86" spans="4:10">
      <c r="D86" s="1293"/>
    </row>
    <row r="87" spans="4:10">
      <c r="D87" s="1293"/>
    </row>
    <row r="88" spans="4:10">
      <c r="D88" s="1293"/>
    </row>
    <row r="89" spans="4:10">
      <c r="D89" s="1293"/>
    </row>
    <row r="90" spans="4:10">
      <c r="D90" s="1293"/>
    </row>
    <row r="91" spans="4:10">
      <c r="D91" s="1293"/>
    </row>
    <row r="92" spans="4:10">
      <c r="D92" s="1293"/>
    </row>
    <row r="93" spans="4:10">
      <c r="D93" s="1293"/>
    </row>
    <row r="94" spans="4:10">
      <c r="D94" s="1293"/>
    </row>
    <row r="95" spans="4:10">
      <c r="D95" s="1293"/>
      <c r="J95" s="1281"/>
    </row>
    <row r="96" spans="4:10">
      <c r="D96" s="1293"/>
    </row>
    <row r="97" spans="4:10">
      <c r="D97" s="1293"/>
      <c r="J97" s="1281"/>
    </row>
    <row r="98" spans="4:10">
      <c r="D98" s="1293"/>
    </row>
    <row r="99" spans="4:10">
      <c r="D99" s="1293"/>
    </row>
    <row r="100" spans="4:10">
      <c r="D100" s="1293"/>
    </row>
    <row r="101" spans="4:10">
      <c r="D101" s="1293"/>
    </row>
    <row r="102" spans="4:10">
      <c r="D102" s="1293"/>
    </row>
    <row r="103" spans="4:10">
      <c r="D103" s="1293"/>
    </row>
    <row r="104" spans="4:10">
      <c r="D104" s="1293"/>
    </row>
    <row r="105" spans="4:10">
      <c r="D105" s="1293"/>
    </row>
    <row r="106" spans="4:10">
      <c r="D106" s="1293"/>
    </row>
    <row r="107" spans="4:10">
      <c r="D107" s="1293"/>
    </row>
    <row r="108" spans="4:10">
      <c r="D108" s="1293"/>
    </row>
    <row r="109" spans="4:10">
      <c r="D109" s="1293"/>
    </row>
    <row r="110" spans="4:10">
      <c r="D110" s="1293"/>
    </row>
    <row r="111" spans="4:10">
      <c r="D111" s="1293"/>
    </row>
    <row r="112" spans="4:10">
      <c r="D112" s="1293"/>
    </row>
    <row r="113" spans="4:4">
      <c r="D113" s="1293"/>
    </row>
    <row r="114" spans="4:4">
      <c r="D114" s="1293"/>
    </row>
    <row r="115" spans="4:4">
      <c r="D115" s="1293"/>
    </row>
    <row r="116" spans="4:4">
      <c r="D116" s="1293"/>
    </row>
    <row r="117" spans="4:4">
      <c r="D117" s="1293"/>
    </row>
    <row r="118" spans="4:4">
      <c r="D118" s="1293"/>
    </row>
    <row r="119" spans="4:4">
      <c r="D119" s="1293"/>
    </row>
    <row r="120" spans="4:4">
      <c r="D120" s="1293"/>
    </row>
    <row r="121" spans="4:4">
      <c r="D121" s="1293"/>
    </row>
    <row r="122" spans="4:4">
      <c r="D122" s="1293"/>
    </row>
    <row r="123" spans="4:4">
      <c r="D123" s="1293"/>
    </row>
    <row r="124" spans="4:4">
      <c r="D124" s="1293"/>
    </row>
    <row r="125" spans="4:4">
      <c r="D125" s="1293"/>
    </row>
    <row r="126" spans="4:4">
      <c r="D126" s="1293"/>
    </row>
    <row r="127" spans="4:4">
      <c r="D127" s="1293"/>
    </row>
    <row r="128" spans="4:4">
      <c r="D128" s="1293"/>
    </row>
    <row r="129" spans="4:4">
      <c r="D129" s="1293"/>
    </row>
    <row r="130" spans="4:4">
      <c r="D130" s="1293"/>
    </row>
    <row r="131" spans="4:4">
      <c r="D131" s="1293"/>
    </row>
    <row r="132" spans="4:4">
      <c r="D132" s="1293"/>
    </row>
    <row r="133" spans="4:4">
      <c r="D133" s="1293"/>
    </row>
    <row r="134" spans="4:4">
      <c r="D134" s="1293"/>
    </row>
    <row r="135" spans="4:4">
      <c r="D135" s="1293"/>
    </row>
    <row r="136" spans="4:4">
      <c r="D136" s="1293"/>
    </row>
    <row r="137" spans="4:4">
      <c r="D137" s="1293"/>
    </row>
    <row r="138" spans="4:4">
      <c r="D138" s="1293"/>
    </row>
    <row r="139" spans="4:4">
      <c r="D139" s="1293"/>
    </row>
    <row r="140" spans="4:4">
      <c r="D140" s="1293"/>
    </row>
    <row r="141" spans="4:4">
      <c r="D141" s="1293"/>
    </row>
    <row r="142" spans="4:4">
      <c r="D142" s="1293"/>
    </row>
    <row r="143" spans="4:4">
      <c r="D143" s="1293"/>
    </row>
    <row r="144" spans="4:4">
      <c r="D144" s="1293"/>
    </row>
    <row r="145" spans="4:4">
      <c r="D145" s="1293"/>
    </row>
    <row r="146" spans="4:4">
      <c r="D146" s="1293"/>
    </row>
    <row r="147" spans="4:4">
      <c r="D147" s="1293"/>
    </row>
    <row r="148" spans="4:4">
      <c r="D148" s="1293"/>
    </row>
    <row r="149" spans="4:4">
      <c r="D149" s="1293"/>
    </row>
    <row r="150" spans="4:4">
      <c r="D150" s="1293"/>
    </row>
    <row r="151" spans="4:4">
      <c r="D151" s="1293"/>
    </row>
    <row r="152" spans="4:4">
      <c r="D152" s="1293"/>
    </row>
    <row r="153" spans="4:4">
      <c r="D153" s="1293"/>
    </row>
    <row r="154" spans="4:4">
      <c r="D154" s="1293"/>
    </row>
    <row r="155" spans="4:4">
      <c r="D155" s="1293"/>
    </row>
    <row r="156" spans="4:4">
      <c r="D156" s="1293"/>
    </row>
    <row r="157" spans="4:4">
      <c r="D157" s="1293"/>
    </row>
    <row r="158" spans="4:4">
      <c r="D158" s="1293"/>
    </row>
    <row r="159" spans="4:4">
      <c r="D159" s="1293"/>
    </row>
    <row r="160" spans="4:4">
      <c r="D160" s="1293"/>
    </row>
    <row r="161" spans="4:4">
      <c r="D161" s="1293"/>
    </row>
    <row r="162" spans="4:4">
      <c r="D162" s="1293"/>
    </row>
    <row r="163" spans="4:4">
      <c r="D163" s="1293"/>
    </row>
    <row r="164" spans="4:4">
      <c r="D164" s="1293"/>
    </row>
    <row r="165" spans="4:4">
      <c r="D165" s="1293"/>
    </row>
    <row r="166" spans="4:4">
      <c r="D166" s="1293"/>
    </row>
    <row r="167" spans="4:4">
      <c r="D167" s="1293"/>
    </row>
    <row r="168" spans="4:4">
      <c r="D168" s="1293"/>
    </row>
    <row r="169" spans="4:4">
      <c r="D169" s="1293"/>
    </row>
    <row r="170" spans="4:4">
      <c r="D170" s="1293"/>
    </row>
    <row r="171" spans="4:4">
      <c r="D171" s="1293"/>
    </row>
    <row r="172" spans="4:4">
      <c r="D172" s="1293"/>
    </row>
    <row r="173" spans="4:4">
      <c r="D173" s="1293"/>
    </row>
    <row r="174" spans="4:4">
      <c r="D174" s="1293"/>
    </row>
    <row r="175" spans="4:4">
      <c r="D175" s="1293"/>
    </row>
    <row r="176" spans="4:4">
      <c r="D176" s="1293"/>
    </row>
    <row r="177" spans="4:4">
      <c r="D177" s="1293"/>
    </row>
    <row r="178" spans="4:4">
      <c r="D178" s="1293"/>
    </row>
    <row r="179" spans="4:4">
      <c r="D179" s="1293"/>
    </row>
    <row r="180" spans="4:4">
      <c r="D180" s="1293"/>
    </row>
    <row r="181" spans="4:4">
      <c r="D181" s="1293"/>
    </row>
    <row r="182" spans="4:4">
      <c r="D182" s="1293"/>
    </row>
    <row r="183" spans="4:4">
      <c r="D183" s="1293"/>
    </row>
    <row r="184" spans="4:4">
      <c r="D184" s="1293"/>
    </row>
    <row r="185" spans="4:4">
      <c r="D185" s="1293"/>
    </row>
    <row r="186" spans="4:4">
      <c r="D186" s="1293"/>
    </row>
    <row r="187" spans="4:4">
      <c r="D187" s="1293"/>
    </row>
    <row r="188" spans="4:4">
      <c r="D188" s="1293"/>
    </row>
    <row r="189" spans="4:4">
      <c r="D189" s="1293"/>
    </row>
    <row r="190" spans="4:4">
      <c r="D190" s="1293"/>
    </row>
    <row r="191" spans="4:4">
      <c r="D191" s="1293"/>
    </row>
    <row r="192" spans="4:4">
      <c r="D192" s="1293"/>
    </row>
    <row r="193" spans="4:4">
      <c r="D193" s="1293"/>
    </row>
    <row r="194" spans="4:4">
      <c r="D194" s="1293"/>
    </row>
    <row r="195" spans="4:4">
      <c r="D195" s="1293"/>
    </row>
    <row r="196" spans="4:4">
      <c r="D196" s="1293"/>
    </row>
    <row r="197" spans="4:4">
      <c r="D197" s="1293"/>
    </row>
    <row r="198" spans="4:4">
      <c r="D198" s="1293"/>
    </row>
    <row r="199" spans="4:4">
      <c r="D199" s="1293"/>
    </row>
    <row r="200" spans="4:4">
      <c r="D200" s="1293"/>
    </row>
    <row r="201" spans="4:4">
      <c r="D201" s="1293"/>
    </row>
    <row r="202" spans="4:4">
      <c r="D202" s="1293"/>
    </row>
    <row r="203" spans="4:4">
      <c r="D203" s="1293"/>
    </row>
    <row r="204" spans="4:4">
      <c r="D204" s="1293"/>
    </row>
    <row r="205" spans="4:4">
      <c r="D205" s="1293"/>
    </row>
    <row r="206" spans="4:4">
      <c r="D206" s="1293"/>
    </row>
    <row r="207" spans="4:4">
      <c r="D207" s="1293"/>
    </row>
    <row r="208" spans="4:4">
      <c r="D208" s="1293"/>
    </row>
    <row r="209" spans="4:4">
      <c r="D209" s="1293"/>
    </row>
    <row r="210" spans="4:4">
      <c r="D210" s="1293"/>
    </row>
    <row r="211" spans="4:4">
      <c r="D211" s="1293"/>
    </row>
    <row r="212" spans="4:4">
      <c r="D212" s="1293"/>
    </row>
    <row r="213" spans="4:4">
      <c r="D213" s="1293"/>
    </row>
    <row r="214" spans="4:4">
      <c r="D214" s="1293"/>
    </row>
    <row r="215" spans="4:4">
      <c r="D215" s="1293"/>
    </row>
    <row r="216" spans="4:4">
      <c r="D216" s="1293"/>
    </row>
    <row r="217" spans="4:4">
      <c r="D217" s="1293"/>
    </row>
    <row r="218" spans="4:4">
      <c r="D218" s="1293"/>
    </row>
    <row r="219" spans="4:4">
      <c r="D219" s="1293"/>
    </row>
    <row r="220" spans="4:4">
      <c r="D220" s="1293"/>
    </row>
    <row r="221" spans="4:4">
      <c r="D221" s="1293"/>
    </row>
    <row r="222" spans="4:4">
      <c r="D222" s="1293"/>
    </row>
    <row r="223" spans="4:4">
      <c r="D223" s="1293"/>
    </row>
    <row r="224" spans="4:4">
      <c r="D224" s="1293"/>
    </row>
    <row r="225" spans="4:4">
      <c r="D225" s="1293"/>
    </row>
    <row r="226" spans="4:4">
      <c r="D226" s="1293"/>
    </row>
    <row r="227" spans="4:4">
      <c r="D227" s="1293"/>
    </row>
    <row r="228" spans="4:4">
      <c r="D228" s="1293"/>
    </row>
    <row r="229" spans="4:4">
      <c r="D229" s="1293"/>
    </row>
    <row r="230" spans="4:4">
      <c r="D230" s="1293"/>
    </row>
    <row r="231" spans="4:4">
      <c r="D231" s="1293"/>
    </row>
    <row r="232" spans="4:4">
      <c r="D232" s="1293"/>
    </row>
    <row r="233" spans="4:4">
      <c r="D233" s="1293"/>
    </row>
    <row r="234" spans="4:4">
      <c r="D234" s="1293"/>
    </row>
    <row r="235" spans="4:4">
      <c r="D235" s="1293"/>
    </row>
    <row r="236" spans="4:4">
      <c r="D236" s="1293"/>
    </row>
    <row r="237" spans="4:4">
      <c r="D237" s="1293"/>
    </row>
    <row r="238" spans="4:4">
      <c r="D238" s="1293"/>
    </row>
    <row r="239" spans="4:4">
      <c r="D239" s="1293"/>
    </row>
    <row r="240" spans="4:4">
      <c r="D240" s="1293"/>
    </row>
    <row r="241" spans="4:4">
      <c r="D241" s="1293"/>
    </row>
    <row r="242" spans="4:4">
      <c r="D242" s="1293"/>
    </row>
    <row r="243" spans="4:4">
      <c r="D243" s="1293"/>
    </row>
    <row r="244" spans="4:4">
      <c r="D244" s="1293"/>
    </row>
    <row r="245" spans="4:4">
      <c r="D245" s="1293"/>
    </row>
    <row r="246" spans="4:4">
      <c r="D246" s="1293"/>
    </row>
    <row r="247" spans="4:4">
      <c r="D247" s="1293"/>
    </row>
    <row r="248" spans="4:4">
      <c r="D248" s="1293"/>
    </row>
    <row r="249" spans="4:4">
      <c r="D249" s="1293"/>
    </row>
    <row r="250" spans="4:4">
      <c r="D250" s="1293"/>
    </row>
    <row r="251" spans="4:4">
      <c r="D251" s="1293"/>
    </row>
    <row r="252" spans="4:4">
      <c r="D252" s="1293"/>
    </row>
    <row r="253" spans="4:4">
      <c r="D253" s="1293"/>
    </row>
    <row r="254" spans="4:4">
      <c r="D254" s="1293"/>
    </row>
    <row r="255" spans="4:4">
      <c r="D255" s="1293"/>
    </row>
    <row r="256" spans="4:4">
      <c r="D256" s="1293"/>
    </row>
    <row r="257" spans="4:4">
      <c r="D257" s="1293"/>
    </row>
    <row r="258" spans="4:4">
      <c r="D258" s="1293"/>
    </row>
    <row r="259" spans="4:4">
      <c r="D259" s="1293"/>
    </row>
    <row r="260" spans="4:4">
      <c r="D260" s="1293"/>
    </row>
    <row r="261" spans="4:4">
      <c r="D261" s="1293"/>
    </row>
    <row r="262" spans="4:4">
      <c r="D262" s="1293"/>
    </row>
    <row r="263" spans="4:4">
      <c r="D263" s="1293"/>
    </row>
    <row r="264" spans="4:4">
      <c r="D264" s="1293"/>
    </row>
    <row r="265" spans="4:4">
      <c r="D265" s="1293"/>
    </row>
    <row r="266" spans="4:4">
      <c r="D266" s="1293"/>
    </row>
    <row r="267" spans="4:4">
      <c r="D267" s="1293"/>
    </row>
    <row r="268" spans="4:4">
      <c r="D268" s="1293"/>
    </row>
    <row r="269" spans="4:4">
      <c r="D269" s="1293"/>
    </row>
    <row r="270" spans="4:4">
      <c r="D270" s="1293"/>
    </row>
    <row r="271" spans="4:4">
      <c r="D271" s="1293"/>
    </row>
    <row r="272" spans="4:4">
      <c r="D272" s="1293"/>
    </row>
    <row r="273" spans="4:4">
      <c r="D273" s="1293"/>
    </row>
    <row r="274" spans="4:4">
      <c r="D274" s="1293"/>
    </row>
    <row r="275" spans="4:4">
      <c r="D275" s="1293"/>
    </row>
    <row r="276" spans="4:4">
      <c r="D276" s="1293"/>
    </row>
    <row r="277" spans="4:4">
      <c r="D277" s="1293"/>
    </row>
    <row r="278" spans="4:4">
      <c r="D278" s="1293"/>
    </row>
    <row r="279" spans="4:4">
      <c r="D279" s="1293"/>
    </row>
    <row r="280" spans="4:4">
      <c r="D280" s="1293"/>
    </row>
    <row r="281" spans="4:4">
      <c r="D281" s="1293"/>
    </row>
    <row r="282" spans="4:4">
      <c r="D282" s="1293"/>
    </row>
    <row r="283" spans="4:4">
      <c r="D283" s="1293"/>
    </row>
    <row r="284" spans="4:4">
      <c r="D284" s="1293"/>
    </row>
    <row r="285" spans="4:4">
      <c r="D285" s="1293"/>
    </row>
    <row r="286" spans="4:4">
      <c r="D286" s="1293"/>
    </row>
    <row r="287" spans="4:4">
      <c r="D287" s="1293"/>
    </row>
    <row r="288" spans="4:4">
      <c r="D288" s="1293"/>
    </row>
    <row r="289" spans="4:4">
      <c r="D289" s="1293"/>
    </row>
    <row r="290" spans="4:4">
      <c r="D290" s="1293"/>
    </row>
    <row r="291" spans="4:4">
      <c r="D291" s="1293"/>
    </row>
    <row r="292" spans="4:4">
      <c r="D292" s="1293"/>
    </row>
    <row r="293" spans="4:4">
      <c r="D293" s="1293"/>
    </row>
    <row r="294" spans="4:4">
      <c r="D294" s="1293"/>
    </row>
    <row r="295" spans="4:4">
      <c r="D295" s="1293"/>
    </row>
    <row r="296" spans="4:4">
      <c r="D296" s="1293"/>
    </row>
    <row r="297" spans="4:4">
      <c r="D297" s="1293"/>
    </row>
    <row r="298" spans="4:4">
      <c r="D298" s="1293"/>
    </row>
    <row r="299" spans="4:4">
      <c r="D299" s="1293"/>
    </row>
    <row r="300" spans="4:4">
      <c r="D300" s="1293"/>
    </row>
    <row r="301" spans="4:4">
      <c r="D301" s="1293"/>
    </row>
    <row r="302" spans="4:4">
      <c r="D302" s="1293"/>
    </row>
    <row r="303" spans="4:4">
      <c r="D303" s="1293"/>
    </row>
    <row r="304" spans="4:4">
      <c r="D304" s="1293"/>
    </row>
    <row r="305" spans="4:4">
      <c r="D305" s="1293"/>
    </row>
    <row r="306" spans="4:4">
      <c r="D306" s="1293"/>
    </row>
    <row r="307" spans="4:4">
      <c r="D307" s="1293"/>
    </row>
    <row r="308" spans="4:4">
      <c r="D308" s="1293"/>
    </row>
    <row r="309" spans="4:4">
      <c r="D309" s="1293"/>
    </row>
    <row r="310" spans="4:4">
      <c r="D310" s="1293"/>
    </row>
    <row r="311" spans="4:4">
      <c r="D311" s="1293"/>
    </row>
    <row r="312" spans="4:4">
      <c r="D312" s="1293"/>
    </row>
    <row r="313" spans="4:4">
      <c r="D313" s="1293"/>
    </row>
    <row r="314" spans="4:4">
      <c r="D314" s="1293"/>
    </row>
    <row r="315" spans="4:4">
      <c r="D315" s="1293"/>
    </row>
    <row r="316" spans="4:4">
      <c r="D316" s="1293"/>
    </row>
    <row r="317" spans="4:4">
      <c r="D317" s="1293"/>
    </row>
    <row r="318" spans="4:4">
      <c r="D318" s="1293"/>
    </row>
    <row r="319" spans="4:4">
      <c r="D319" s="1293"/>
    </row>
    <row r="320" spans="4:4">
      <c r="D320" s="1293"/>
    </row>
    <row r="321" spans="4:4">
      <c r="D321" s="1293"/>
    </row>
    <row r="322" spans="4:4">
      <c r="D322" s="1293"/>
    </row>
    <row r="323" spans="4:4">
      <c r="D323" s="1293"/>
    </row>
    <row r="324" spans="4:4">
      <c r="D324" s="1293"/>
    </row>
    <row r="325" spans="4:4">
      <c r="D325" s="1293"/>
    </row>
    <row r="326" spans="4:4">
      <c r="D326" s="1293"/>
    </row>
    <row r="327" spans="4:4">
      <c r="D327" s="1293"/>
    </row>
    <row r="328" spans="4:4">
      <c r="D328" s="1293"/>
    </row>
    <row r="329" spans="4:4">
      <c r="D329" s="1293"/>
    </row>
    <row r="330" spans="4:4">
      <c r="D330" s="1293"/>
    </row>
    <row r="331" spans="4:4">
      <c r="D331" s="1293"/>
    </row>
    <row r="332" spans="4:4">
      <c r="D332" s="1293"/>
    </row>
    <row r="333" spans="4:4">
      <c r="D333" s="1293"/>
    </row>
    <row r="334" spans="4:4">
      <c r="D334" s="1293"/>
    </row>
    <row r="335" spans="4:4">
      <c r="D335" s="1293"/>
    </row>
    <row r="336" spans="4:4">
      <c r="D336" s="1293"/>
    </row>
    <row r="337" spans="4:4">
      <c r="D337" s="1293"/>
    </row>
    <row r="338" spans="4:4">
      <c r="D338" s="1293"/>
    </row>
    <row r="339" spans="4:4">
      <c r="D339" s="1293"/>
    </row>
    <row r="340" spans="4:4">
      <c r="D340" s="1293"/>
    </row>
    <row r="341" spans="4:4">
      <c r="D341" s="1293"/>
    </row>
    <row r="342" spans="4:4">
      <c r="D342" s="1293"/>
    </row>
    <row r="343" spans="4:4">
      <c r="D343" s="1293"/>
    </row>
    <row r="344" spans="4:4">
      <c r="D344" s="1293"/>
    </row>
    <row r="345" spans="4:4">
      <c r="D345" s="1293"/>
    </row>
    <row r="346" spans="4:4">
      <c r="D346" s="1293"/>
    </row>
    <row r="347" spans="4:4">
      <c r="D347" s="1293"/>
    </row>
    <row r="348" spans="4:4">
      <c r="D348" s="1293"/>
    </row>
    <row r="349" spans="4:4">
      <c r="D349" s="1293"/>
    </row>
    <row r="350" spans="4:4">
      <c r="D350" s="1293"/>
    </row>
    <row r="351" spans="4:4">
      <c r="D351" s="1293"/>
    </row>
    <row r="352" spans="4:4">
      <c r="D352" s="1293"/>
    </row>
    <row r="353" spans="4:4">
      <c r="D353" s="1293"/>
    </row>
    <row r="354" spans="4:4">
      <c r="D354" s="1293"/>
    </row>
    <row r="355" spans="4:4">
      <c r="D355" s="1293"/>
    </row>
    <row r="356" spans="4:4">
      <c r="D356" s="1293"/>
    </row>
    <row r="357" spans="4:4">
      <c r="D357" s="1293"/>
    </row>
    <row r="358" spans="4:4">
      <c r="D358" s="1293"/>
    </row>
    <row r="359" spans="4:4">
      <c r="D359" s="1293"/>
    </row>
    <row r="360" spans="4:4">
      <c r="D360" s="1293"/>
    </row>
    <row r="361" spans="4:4">
      <c r="D361" s="1293"/>
    </row>
    <row r="362" spans="4:4">
      <c r="D362" s="1293"/>
    </row>
    <row r="363" spans="4:4">
      <c r="D363" s="1293"/>
    </row>
    <row r="364" spans="4:4">
      <c r="D364" s="1293"/>
    </row>
    <row r="365" spans="4:4">
      <c r="D365" s="1293"/>
    </row>
    <row r="366" spans="4:4">
      <c r="D366" s="1293"/>
    </row>
    <row r="367" spans="4:4">
      <c r="D367" s="1293"/>
    </row>
    <row r="368" spans="4:4">
      <c r="D368" s="1293"/>
    </row>
    <row r="369" spans="4:4">
      <c r="D369" s="1293"/>
    </row>
    <row r="370" spans="4:4">
      <c r="D370" s="1293"/>
    </row>
    <row r="371" spans="4:4">
      <c r="D371" s="1293"/>
    </row>
    <row r="372" spans="4:4">
      <c r="D372" s="1293"/>
    </row>
    <row r="373" spans="4:4">
      <c r="D373" s="1293"/>
    </row>
    <row r="374" spans="4:4">
      <c r="D374" s="1293"/>
    </row>
    <row r="375" spans="4:4">
      <c r="D375" s="1293"/>
    </row>
    <row r="376" spans="4:4">
      <c r="D376" s="1293"/>
    </row>
    <row r="377" spans="4:4">
      <c r="D377" s="1293"/>
    </row>
    <row r="378" spans="4:4">
      <c r="D378" s="1293"/>
    </row>
    <row r="379" spans="4:4">
      <c r="D379" s="1293"/>
    </row>
    <row r="380" spans="4:4">
      <c r="D380" s="1293"/>
    </row>
    <row r="381" spans="4:4">
      <c r="D381" s="1293"/>
    </row>
    <row r="382" spans="4:4">
      <c r="D382" s="1293"/>
    </row>
    <row r="383" spans="4:4">
      <c r="D383" s="1293"/>
    </row>
    <row r="384" spans="4:4">
      <c r="D384" s="1293"/>
    </row>
    <row r="385" spans="4:4">
      <c r="D385" s="1293"/>
    </row>
    <row r="386" spans="4:4">
      <c r="D386" s="1293"/>
    </row>
    <row r="387" spans="4:4">
      <c r="D387" s="1293"/>
    </row>
    <row r="388" spans="4:4">
      <c r="D388" s="1293"/>
    </row>
    <row r="389" spans="4:4">
      <c r="D389" s="1293"/>
    </row>
    <row r="390" spans="4:4">
      <c r="D390" s="1293"/>
    </row>
    <row r="391" spans="4:4">
      <c r="D391" s="1293"/>
    </row>
    <row r="392" spans="4:4">
      <c r="D392" s="1293"/>
    </row>
    <row r="393" spans="4:4">
      <c r="D393" s="1293"/>
    </row>
    <row r="394" spans="4:4">
      <c r="D394" s="1293"/>
    </row>
    <row r="395" spans="4:4">
      <c r="D395" s="1293"/>
    </row>
    <row r="396" spans="4:4">
      <c r="D396" s="1293"/>
    </row>
    <row r="397" spans="4:4">
      <c r="D397" s="1293"/>
    </row>
    <row r="398" spans="4:4">
      <c r="D398" s="1293"/>
    </row>
    <row r="399" spans="4:4">
      <c r="D399" s="1293"/>
    </row>
    <row r="400" spans="4:4">
      <c r="D400" s="1293"/>
    </row>
    <row r="401" spans="4:4">
      <c r="D401" s="1293"/>
    </row>
    <row r="402" spans="4:4">
      <c r="D402" s="1293"/>
    </row>
    <row r="403" spans="4:4">
      <c r="D403" s="1293"/>
    </row>
    <row r="404" spans="4:4">
      <c r="D404" s="1293"/>
    </row>
    <row r="405" spans="4:4">
      <c r="D405" s="1293"/>
    </row>
    <row r="406" spans="4:4">
      <c r="D406" s="1293"/>
    </row>
    <row r="407" spans="4:4">
      <c r="D407" s="1293"/>
    </row>
    <row r="408" spans="4:4">
      <c r="D408" s="1293"/>
    </row>
    <row r="409" spans="4:4">
      <c r="D409" s="1293"/>
    </row>
    <row r="410" spans="4:4">
      <c r="D410" s="1293"/>
    </row>
    <row r="411" spans="4:4">
      <c r="D411" s="1293"/>
    </row>
    <row r="412" spans="4:4">
      <c r="D412" s="1293"/>
    </row>
  </sheetData>
  <mergeCells count="1">
    <mergeCell ref="X25:Y25"/>
  </mergeCells>
  <conditionalFormatting sqref="B11">
    <cfRule type="cellIs" dxfId="64" priority="3" stopIfTrue="1" operator="equal">
      <formula>"Title"</formula>
    </cfRule>
  </conditionalFormatting>
  <conditionalFormatting sqref="B8">
    <cfRule type="cellIs" dxfId="63" priority="2" stopIfTrue="1" operator="equal">
      <formula>"Adjustment to Income/Expense/Rate Base:"</formula>
    </cfRule>
  </conditionalFormatting>
  <conditionalFormatting sqref="J1">
    <cfRule type="cellIs" dxfId="62"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E17:E25 JA17:JA25 SW17:SW25 ACS17:ACS25 AMO17:AMO25 AWK17:AWK25 BGG17:BGG25 BQC17:BQC25 BZY17:BZY25 CJU17:CJU25 CTQ17:CTQ25 DDM17:DDM25 DNI17:DNI25 DXE17:DXE25 EHA17:EHA25 EQW17:EQW25 FAS17:FAS25 FKO17:FKO25 FUK17:FUK25 GEG17:GEG25 GOC17:GOC25 GXY17:GXY25 HHU17:HHU25 HRQ17:HRQ25 IBM17:IBM25 ILI17:ILI25 IVE17:IVE25 JFA17:JFA25 JOW17:JOW25 JYS17:JYS25 KIO17:KIO25 KSK17:KSK25 LCG17:LCG25 LMC17:LMC25 LVY17:LVY25 MFU17:MFU25 MPQ17:MPQ25 MZM17:MZM25 NJI17:NJI25 NTE17:NTE25 ODA17:ODA25 OMW17:OMW25 OWS17:OWS25 PGO17:PGO25 PQK17:PQK25 QAG17:QAG25 QKC17:QKC25 QTY17:QTY25 RDU17:RDU25 RNQ17:RNQ25 RXM17:RXM25 SHI17:SHI25 SRE17:SRE25 TBA17:TBA25 TKW17:TKW25 TUS17:TUS25 UEO17:UEO25 UOK17:UOK25 UYG17:UYG25 VIC17:VIC25 VRY17:VRY25 WBU17:WBU25 WLQ17:WLQ25 WVM17:WVM25 E65553:E65561 JA65553:JA65561 SW65553:SW65561 ACS65553:ACS65561 AMO65553:AMO65561 AWK65553:AWK65561 BGG65553:BGG65561 BQC65553:BQC65561 BZY65553:BZY65561 CJU65553:CJU65561 CTQ65553:CTQ65561 DDM65553:DDM65561 DNI65553:DNI65561 DXE65553:DXE65561 EHA65553:EHA65561 EQW65553:EQW65561 FAS65553:FAS65561 FKO65553:FKO65561 FUK65553:FUK65561 GEG65553:GEG65561 GOC65553:GOC65561 GXY65553:GXY65561 HHU65553:HHU65561 HRQ65553:HRQ65561 IBM65553:IBM65561 ILI65553:ILI65561 IVE65553:IVE65561 JFA65553:JFA65561 JOW65553:JOW65561 JYS65553:JYS65561 KIO65553:KIO65561 KSK65553:KSK65561 LCG65553:LCG65561 LMC65553:LMC65561 LVY65553:LVY65561 MFU65553:MFU65561 MPQ65553:MPQ65561 MZM65553:MZM65561 NJI65553:NJI65561 NTE65553:NTE65561 ODA65553:ODA65561 OMW65553:OMW65561 OWS65553:OWS65561 PGO65553:PGO65561 PQK65553:PQK65561 QAG65553:QAG65561 QKC65553:QKC65561 QTY65553:QTY65561 RDU65553:RDU65561 RNQ65553:RNQ65561 RXM65553:RXM65561 SHI65553:SHI65561 SRE65553:SRE65561 TBA65553:TBA65561 TKW65553:TKW65561 TUS65553:TUS65561 UEO65553:UEO65561 UOK65553:UOK65561 UYG65553:UYG65561 VIC65553:VIC65561 VRY65553:VRY65561 WBU65553:WBU65561 WLQ65553:WLQ65561 WVM65553:WVM65561 E131089:E131097 JA131089:JA131097 SW131089:SW131097 ACS131089:ACS131097 AMO131089:AMO131097 AWK131089:AWK131097 BGG131089:BGG131097 BQC131089:BQC131097 BZY131089:BZY131097 CJU131089:CJU131097 CTQ131089:CTQ131097 DDM131089:DDM131097 DNI131089:DNI131097 DXE131089:DXE131097 EHA131089:EHA131097 EQW131089:EQW131097 FAS131089:FAS131097 FKO131089:FKO131097 FUK131089:FUK131097 GEG131089:GEG131097 GOC131089:GOC131097 GXY131089:GXY131097 HHU131089:HHU131097 HRQ131089:HRQ131097 IBM131089:IBM131097 ILI131089:ILI131097 IVE131089:IVE131097 JFA131089:JFA131097 JOW131089:JOW131097 JYS131089:JYS131097 KIO131089:KIO131097 KSK131089:KSK131097 LCG131089:LCG131097 LMC131089:LMC131097 LVY131089:LVY131097 MFU131089:MFU131097 MPQ131089:MPQ131097 MZM131089:MZM131097 NJI131089:NJI131097 NTE131089:NTE131097 ODA131089:ODA131097 OMW131089:OMW131097 OWS131089:OWS131097 PGO131089:PGO131097 PQK131089:PQK131097 QAG131089:QAG131097 QKC131089:QKC131097 QTY131089:QTY131097 RDU131089:RDU131097 RNQ131089:RNQ131097 RXM131089:RXM131097 SHI131089:SHI131097 SRE131089:SRE131097 TBA131089:TBA131097 TKW131089:TKW131097 TUS131089:TUS131097 UEO131089:UEO131097 UOK131089:UOK131097 UYG131089:UYG131097 VIC131089:VIC131097 VRY131089:VRY131097 WBU131089:WBU131097 WLQ131089:WLQ131097 WVM131089:WVM131097 E196625:E196633 JA196625:JA196633 SW196625:SW196633 ACS196625:ACS196633 AMO196625:AMO196633 AWK196625:AWK196633 BGG196625:BGG196633 BQC196625:BQC196633 BZY196625:BZY196633 CJU196625:CJU196633 CTQ196625:CTQ196633 DDM196625:DDM196633 DNI196625:DNI196633 DXE196625:DXE196633 EHA196625:EHA196633 EQW196625:EQW196633 FAS196625:FAS196633 FKO196625:FKO196633 FUK196625:FUK196633 GEG196625:GEG196633 GOC196625:GOC196633 GXY196625:GXY196633 HHU196625:HHU196633 HRQ196625:HRQ196633 IBM196625:IBM196633 ILI196625:ILI196633 IVE196625:IVE196633 JFA196625:JFA196633 JOW196625:JOW196633 JYS196625:JYS196633 KIO196625:KIO196633 KSK196625:KSK196633 LCG196625:LCG196633 LMC196625:LMC196633 LVY196625:LVY196633 MFU196625:MFU196633 MPQ196625:MPQ196633 MZM196625:MZM196633 NJI196625:NJI196633 NTE196625:NTE196633 ODA196625:ODA196633 OMW196625:OMW196633 OWS196625:OWS196633 PGO196625:PGO196633 PQK196625:PQK196633 QAG196625:QAG196633 QKC196625:QKC196633 QTY196625:QTY196633 RDU196625:RDU196633 RNQ196625:RNQ196633 RXM196625:RXM196633 SHI196625:SHI196633 SRE196625:SRE196633 TBA196625:TBA196633 TKW196625:TKW196633 TUS196625:TUS196633 UEO196625:UEO196633 UOK196625:UOK196633 UYG196625:UYG196633 VIC196625:VIC196633 VRY196625:VRY196633 WBU196625:WBU196633 WLQ196625:WLQ196633 WVM196625:WVM196633 E262161:E262169 JA262161:JA262169 SW262161:SW262169 ACS262161:ACS262169 AMO262161:AMO262169 AWK262161:AWK262169 BGG262161:BGG262169 BQC262161:BQC262169 BZY262161:BZY262169 CJU262161:CJU262169 CTQ262161:CTQ262169 DDM262161:DDM262169 DNI262161:DNI262169 DXE262161:DXE262169 EHA262161:EHA262169 EQW262161:EQW262169 FAS262161:FAS262169 FKO262161:FKO262169 FUK262161:FUK262169 GEG262161:GEG262169 GOC262161:GOC262169 GXY262161:GXY262169 HHU262161:HHU262169 HRQ262161:HRQ262169 IBM262161:IBM262169 ILI262161:ILI262169 IVE262161:IVE262169 JFA262161:JFA262169 JOW262161:JOW262169 JYS262161:JYS262169 KIO262161:KIO262169 KSK262161:KSK262169 LCG262161:LCG262169 LMC262161:LMC262169 LVY262161:LVY262169 MFU262161:MFU262169 MPQ262161:MPQ262169 MZM262161:MZM262169 NJI262161:NJI262169 NTE262161:NTE262169 ODA262161:ODA262169 OMW262161:OMW262169 OWS262161:OWS262169 PGO262161:PGO262169 PQK262161:PQK262169 QAG262161:QAG262169 QKC262161:QKC262169 QTY262161:QTY262169 RDU262161:RDU262169 RNQ262161:RNQ262169 RXM262161:RXM262169 SHI262161:SHI262169 SRE262161:SRE262169 TBA262161:TBA262169 TKW262161:TKW262169 TUS262161:TUS262169 UEO262161:UEO262169 UOK262161:UOK262169 UYG262161:UYG262169 VIC262161:VIC262169 VRY262161:VRY262169 WBU262161:WBU262169 WLQ262161:WLQ262169 WVM262161:WVM262169 E327697:E327705 JA327697:JA327705 SW327697:SW327705 ACS327697:ACS327705 AMO327697:AMO327705 AWK327697:AWK327705 BGG327697:BGG327705 BQC327697:BQC327705 BZY327697:BZY327705 CJU327697:CJU327705 CTQ327697:CTQ327705 DDM327697:DDM327705 DNI327697:DNI327705 DXE327697:DXE327705 EHA327697:EHA327705 EQW327697:EQW327705 FAS327697:FAS327705 FKO327697:FKO327705 FUK327697:FUK327705 GEG327697:GEG327705 GOC327697:GOC327705 GXY327697:GXY327705 HHU327697:HHU327705 HRQ327697:HRQ327705 IBM327697:IBM327705 ILI327697:ILI327705 IVE327697:IVE327705 JFA327697:JFA327705 JOW327697:JOW327705 JYS327697:JYS327705 KIO327697:KIO327705 KSK327697:KSK327705 LCG327697:LCG327705 LMC327697:LMC327705 LVY327697:LVY327705 MFU327697:MFU327705 MPQ327697:MPQ327705 MZM327697:MZM327705 NJI327697:NJI327705 NTE327697:NTE327705 ODA327697:ODA327705 OMW327697:OMW327705 OWS327697:OWS327705 PGO327697:PGO327705 PQK327697:PQK327705 QAG327697:QAG327705 QKC327697:QKC327705 QTY327697:QTY327705 RDU327697:RDU327705 RNQ327697:RNQ327705 RXM327697:RXM327705 SHI327697:SHI327705 SRE327697:SRE327705 TBA327697:TBA327705 TKW327697:TKW327705 TUS327697:TUS327705 UEO327697:UEO327705 UOK327697:UOK327705 UYG327697:UYG327705 VIC327697:VIC327705 VRY327697:VRY327705 WBU327697:WBU327705 WLQ327697:WLQ327705 WVM327697:WVM327705 E393233:E393241 JA393233:JA393241 SW393233:SW393241 ACS393233:ACS393241 AMO393233:AMO393241 AWK393233:AWK393241 BGG393233:BGG393241 BQC393233:BQC393241 BZY393233:BZY393241 CJU393233:CJU393241 CTQ393233:CTQ393241 DDM393233:DDM393241 DNI393233:DNI393241 DXE393233:DXE393241 EHA393233:EHA393241 EQW393233:EQW393241 FAS393233:FAS393241 FKO393233:FKO393241 FUK393233:FUK393241 GEG393233:GEG393241 GOC393233:GOC393241 GXY393233:GXY393241 HHU393233:HHU393241 HRQ393233:HRQ393241 IBM393233:IBM393241 ILI393233:ILI393241 IVE393233:IVE393241 JFA393233:JFA393241 JOW393233:JOW393241 JYS393233:JYS393241 KIO393233:KIO393241 KSK393233:KSK393241 LCG393233:LCG393241 LMC393233:LMC393241 LVY393233:LVY393241 MFU393233:MFU393241 MPQ393233:MPQ393241 MZM393233:MZM393241 NJI393233:NJI393241 NTE393233:NTE393241 ODA393233:ODA393241 OMW393233:OMW393241 OWS393233:OWS393241 PGO393233:PGO393241 PQK393233:PQK393241 QAG393233:QAG393241 QKC393233:QKC393241 QTY393233:QTY393241 RDU393233:RDU393241 RNQ393233:RNQ393241 RXM393233:RXM393241 SHI393233:SHI393241 SRE393233:SRE393241 TBA393233:TBA393241 TKW393233:TKW393241 TUS393233:TUS393241 UEO393233:UEO393241 UOK393233:UOK393241 UYG393233:UYG393241 VIC393233:VIC393241 VRY393233:VRY393241 WBU393233:WBU393241 WLQ393233:WLQ393241 WVM393233:WVM393241 E458769:E458777 JA458769:JA458777 SW458769:SW458777 ACS458769:ACS458777 AMO458769:AMO458777 AWK458769:AWK458777 BGG458769:BGG458777 BQC458769:BQC458777 BZY458769:BZY458777 CJU458769:CJU458777 CTQ458769:CTQ458777 DDM458769:DDM458777 DNI458769:DNI458777 DXE458769:DXE458777 EHA458769:EHA458777 EQW458769:EQW458777 FAS458769:FAS458777 FKO458769:FKO458777 FUK458769:FUK458777 GEG458769:GEG458777 GOC458769:GOC458777 GXY458769:GXY458777 HHU458769:HHU458777 HRQ458769:HRQ458777 IBM458769:IBM458777 ILI458769:ILI458777 IVE458769:IVE458777 JFA458769:JFA458777 JOW458769:JOW458777 JYS458769:JYS458777 KIO458769:KIO458777 KSK458769:KSK458777 LCG458769:LCG458777 LMC458769:LMC458777 LVY458769:LVY458777 MFU458769:MFU458777 MPQ458769:MPQ458777 MZM458769:MZM458777 NJI458769:NJI458777 NTE458769:NTE458777 ODA458769:ODA458777 OMW458769:OMW458777 OWS458769:OWS458777 PGO458769:PGO458777 PQK458769:PQK458777 QAG458769:QAG458777 QKC458769:QKC458777 QTY458769:QTY458777 RDU458769:RDU458777 RNQ458769:RNQ458777 RXM458769:RXM458777 SHI458769:SHI458777 SRE458769:SRE458777 TBA458769:TBA458777 TKW458769:TKW458777 TUS458769:TUS458777 UEO458769:UEO458777 UOK458769:UOK458777 UYG458769:UYG458777 VIC458769:VIC458777 VRY458769:VRY458777 WBU458769:WBU458777 WLQ458769:WLQ458777 WVM458769:WVM458777 E524305:E524313 JA524305:JA524313 SW524305:SW524313 ACS524305:ACS524313 AMO524305:AMO524313 AWK524305:AWK524313 BGG524305:BGG524313 BQC524305:BQC524313 BZY524305:BZY524313 CJU524305:CJU524313 CTQ524305:CTQ524313 DDM524305:DDM524313 DNI524305:DNI524313 DXE524305:DXE524313 EHA524305:EHA524313 EQW524305:EQW524313 FAS524305:FAS524313 FKO524305:FKO524313 FUK524305:FUK524313 GEG524305:GEG524313 GOC524305:GOC524313 GXY524305:GXY524313 HHU524305:HHU524313 HRQ524305:HRQ524313 IBM524305:IBM524313 ILI524305:ILI524313 IVE524305:IVE524313 JFA524305:JFA524313 JOW524305:JOW524313 JYS524305:JYS524313 KIO524305:KIO524313 KSK524305:KSK524313 LCG524305:LCG524313 LMC524305:LMC524313 LVY524305:LVY524313 MFU524305:MFU524313 MPQ524305:MPQ524313 MZM524305:MZM524313 NJI524305:NJI524313 NTE524305:NTE524313 ODA524305:ODA524313 OMW524305:OMW524313 OWS524305:OWS524313 PGO524305:PGO524313 PQK524305:PQK524313 QAG524305:QAG524313 QKC524305:QKC524313 QTY524305:QTY524313 RDU524305:RDU524313 RNQ524305:RNQ524313 RXM524305:RXM524313 SHI524305:SHI524313 SRE524305:SRE524313 TBA524305:TBA524313 TKW524305:TKW524313 TUS524305:TUS524313 UEO524305:UEO524313 UOK524305:UOK524313 UYG524305:UYG524313 VIC524305:VIC524313 VRY524305:VRY524313 WBU524305:WBU524313 WLQ524305:WLQ524313 WVM524305:WVM524313 E589841:E589849 JA589841:JA589849 SW589841:SW589849 ACS589841:ACS589849 AMO589841:AMO589849 AWK589841:AWK589849 BGG589841:BGG589849 BQC589841:BQC589849 BZY589841:BZY589849 CJU589841:CJU589849 CTQ589841:CTQ589849 DDM589841:DDM589849 DNI589841:DNI589849 DXE589841:DXE589849 EHA589841:EHA589849 EQW589841:EQW589849 FAS589841:FAS589849 FKO589841:FKO589849 FUK589841:FUK589849 GEG589841:GEG589849 GOC589841:GOC589849 GXY589841:GXY589849 HHU589841:HHU589849 HRQ589841:HRQ589849 IBM589841:IBM589849 ILI589841:ILI589849 IVE589841:IVE589849 JFA589841:JFA589849 JOW589841:JOW589849 JYS589841:JYS589849 KIO589841:KIO589849 KSK589841:KSK589849 LCG589841:LCG589849 LMC589841:LMC589849 LVY589841:LVY589849 MFU589841:MFU589849 MPQ589841:MPQ589849 MZM589841:MZM589849 NJI589841:NJI589849 NTE589841:NTE589849 ODA589841:ODA589849 OMW589841:OMW589849 OWS589841:OWS589849 PGO589841:PGO589849 PQK589841:PQK589849 QAG589841:QAG589849 QKC589841:QKC589849 QTY589841:QTY589849 RDU589841:RDU589849 RNQ589841:RNQ589849 RXM589841:RXM589849 SHI589841:SHI589849 SRE589841:SRE589849 TBA589841:TBA589849 TKW589841:TKW589849 TUS589841:TUS589849 UEO589841:UEO589849 UOK589841:UOK589849 UYG589841:UYG589849 VIC589841:VIC589849 VRY589841:VRY589849 WBU589841:WBU589849 WLQ589841:WLQ589849 WVM589841:WVM589849 E655377:E655385 JA655377:JA655385 SW655377:SW655385 ACS655377:ACS655385 AMO655377:AMO655385 AWK655377:AWK655385 BGG655377:BGG655385 BQC655377:BQC655385 BZY655377:BZY655385 CJU655377:CJU655385 CTQ655377:CTQ655385 DDM655377:DDM655385 DNI655377:DNI655385 DXE655377:DXE655385 EHA655377:EHA655385 EQW655377:EQW655385 FAS655377:FAS655385 FKO655377:FKO655385 FUK655377:FUK655385 GEG655377:GEG655385 GOC655377:GOC655385 GXY655377:GXY655385 HHU655377:HHU655385 HRQ655377:HRQ655385 IBM655377:IBM655385 ILI655377:ILI655385 IVE655377:IVE655385 JFA655377:JFA655385 JOW655377:JOW655385 JYS655377:JYS655385 KIO655377:KIO655385 KSK655377:KSK655385 LCG655377:LCG655385 LMC655377:LMC655385 LVY655377:LVY655385 MFU655377:MFU655385 MPQ655377:MPQ655385 MZM655377:MZM655385 NJI655377:NJI655385 NTE655377:NTE655385 ODA655377:ODA655385 OMW655377:OMW655385 OWS655377:OWS655385 PGO655377:PGO655385 PQK655377:PQK655385 QAG655377:QAG655385 QKC655377:QKC655385 QTY655377:QTY655385 RDU655377:RDU655385 RNQ655377:RNQ655385 RXM655377:RXM655385 SHI655377:SHI655385 SRE655377:SRE655385 TBA655377:TBA655385 TKW655377:TKW655385 TUS655377:TUS655385 UEO655377:UEO655385 UOK655377:UOK655385 UYG655377:UYG655385 VIC655377:VIC655385 VRY655377:VRY655385 WBU655377:WBU655385 WLQ655377:WLQ655385 WVM655377:WVM655385 E720913:E720921 JA720913:JA720921 SW720913:SW720921 ACS720913:ACS720921 AMO720913:AMO720921 AWK720913:AWK720921 BGG720913:BGG720921 BQC720913:BQC720921 BZY720913:BZY720921 CJU720913:CJU720921 CTQ720913:CTQ720921 DDM720913:DDM720921 DNI720913:DNI720921 DXE720913:DXE720921 EHA720913:EHA720921 EQW720913:EQW720921 FAS720913:FAS720921 FKO720913:FKO720921 FUK720913:FUK720921 GEG720913:GEG720921 GOC720913:GOC720921 GXY720913:GXY720921 HHU720913:HHU720921 HRQ720913:HRQ720921 IBM720913:IBM720921 ILI720913:ILI720921 IVE720913:IVE720921 JFA720913:JFA720921 JOW720913:JOW720921 JYS720913:JYS720921 KIO720913:KIO720921 KSK720913:KSK720921 LCG720913:LCG720921 LMC720913:LMC720921 LVY720913:LVY720921 MFU720913:MFU720921 MPQ720913:MPQ720921 MZM720913:MZM720921 NJI720913:NJI720921 NTE720913:NTE720921 ODA720913:ODA720921 OMW720913:OMW720921 OWS720913:OWS720921 PGO720913:PGO720921 PQK720913:PQK720921 QAG720913:QAG720921 QKC720913:QKC720921 QTY720913:QTY720921 RDU720913:RDU720921 RNQ720913:RNQ720921 RXM720913:RXM720921 SHI720913:SHI720921 SRE720913:SRE720921 TBA720913:TBA720921 TKW720913:TKW720921 TUS720913:TUS720921 UEO720913:UEO720921 UOK720913:UOK720921 UYG720913:UYG720921 VIC720913:VIC720921 VRY720913:VRY720921 WBU720913:WBU720921 WLQ720913:WLQ720921 WVM720913:WVM720921 E786449:E786457 JA786449:JA786457 SW786449:SW786457 ACS786449:ACS786457 AMO786449:AMO786457 AWK786449:AWK786457 BGG786449:BGG786457 BQC786449:BQC786457 BZY786449:BZY786457 CJU786449:CJU786457 CTQ786449:CTQ786457 DDM786449:DDM786457 DNI786449:DNI786457 DXE786449:DXE786457 EHA786449:EHA786457 EQW786449:EQW786457 FAS786449:FAS786457 FKO786449:FKO786457 FUK786449:FUK786457 GEG786449:GEG786457 GOC786449:GOC786457 GXY786449:GXY786457 HHU786449:HHU786457 HRQ786449:HRQ786457 IBM786449:IBM786457 ILI786449:ILI786457 IVE786449:IVE786457 JFA786449:JFA786457 JOW786449:JOW786457 JYS786449:JYS786457 KIO786449:KIO786457 KSK786449:KSK786457 LCG786449:LCG786457 LMC786449:LMC786457 LVY786449:LVY786457 MFU786449:MFU786457 MPQ786449:MPQ786457 MZM786449:MZM786457 NJI786449:NJI786457 NTE786449:NTE786457 ODA786449:ODA786457 OMW786449:OMW786457 OWS786449:OWS786457 PGO786449:PGO786457 PQK786449:PQK786457 QAG786449:QAG786457 QKC786449:QKC786457 QTY786449:QTY786457 RDU786449:RDU786457 RNQ786449:RNQ786457 RXM786449:RXM786457 SHI786449:SHI786457 SRE786449:SRE786457 TBA786449:TBA786457 TKW786449:TKW786457 TUS786449:TUS786457 UEO786449:UEO786457 UOK786449:UOK786457 UYG786449:UYG786457 VIC786449:VIC786457 VRY786449:VRY786457 WBU786449:WBU786457 WLQ786449:WLQ786457 WVM786449:WVM786457 E851985:E851993 JA851985:JA851993 SW851985:SW851993 ACS851985:ACS851993 AMO851985:AMO851993 AWK851985:AWK851993 BGG851985:BGG851993 BQC851985:BQC851993 BZY851985:BZY851993 CJU851985:CJU851993 CTQ851985:CTQ851993 DDM851985:DDM851993 DNI851985:DNI851993 DXE851985:DXE851993 EHA851985:EHA851993 EQW851985:EQW851993 FAS851985:FAS851993 FKO851985:FKO851993 FUK851985:FUK851993 GEG851985:GEG851993 GOC851985:GOC851993 GXY851985:GXY851993 HHU851985:HHU851993 HRQ851985:HRQ851993 IBM851985:IBM851993 ILI851985:ILI851993 IVE851985:IVE851993 JFA851985:JFA851993 JOW851985:JOW851993 JYS851985:JYS851993 KIO851985:KIO851993 KSK851985:KSK851993 LCG851985:LCG851993 LMC851985:LMC851993 LVY851985:LVY851993 MFU851985:MFU851993 MPQ851985:MPQ851993 MZM851985:MZM851993 NJI851985:NJI851993 NTE851985:NTE851993 ODA851985:ODA851993 OMW851985:OMW851993 OWS851985:OWS851993 PGO851985:PGO851993 PQK851985:PQK851993 QAG851985:QAG851993 QKC851985:QKC851993 QTY851985:QTY851993 RDU851985:RDU851993 RNQ851985:RNQ851993 RXM851985:RXM851993 SHI851985:SHI851993 SRE851985:SRE851993 TBA851985:TBA851993 TKW851985:TKW851993 TUS851985:TUS851993 UEO851985:UEO851993 UOK851985:UOK851993 UYG851985:UYG851993 VIC851985:VIC851993 VRY851985:VRY851993 WBU851985:WBU851993 WLQ851985:WLQ851993 WVM851985:WVM851993 E917521:E917529 JA917521:JA917529 SW917521:SW917529 ACS917521:ACS917529 AMO917521:AMO917529 AWK917521:AWK917529 BGG917521:BGG917529 BQC917521:BQC917529 BZY917521:BZY917529 CJU917521:CJU917529 CTQ917521:CTQ917529 DDM917521:DDM917529 DNI917521:DNI917529 DXE917521:DXE917529 EHA917521:EHA917529 EQW917521:EQW917529 FAS917521:FAS917529 FKO917521:FKO917529 FUK917521:FUK917529 GEG917521:GEG917529 GOC917521:GOC917529 GXY917521:GXY917529 HHU917521:HHU917529 HRQ917521:HRQ917529 IBM917521:IBM917529 ILI917521:ILI917529 IVE917521:IVE917529 JFA917521:JFA917529 JOW917521:JOW917529 JYS917521:JYS917529 KIO917521:KIO917529 KSK917521:KSK917529 LCG917521:LCG917529 LMC917521:LMC917529 LVY917521:LVY917529 MFU917521:MFU917529 MPQ917521:MPQ917529 MZM917521:MZM917529 NJI917521:NJI917529 NTE917521:NTE917529 ODA917521:ODA917529 OMW917521:OMW917529 OWS917521:OWS917529 PGO917521:PGO917529 PQK917521:PQK917529 QAG917521:QAG917529 QKC917521:QKC917529 QTY917521:QTY917529 RDU917521:RDU917529 RNQ917521:RNQ917529 RXM917521:RXM917529 SHI917521:SHI917529 SRE917521:SRE917529 TBA917521:TBA917529 TKW917521:TKW917529 TUS917521:TUS917529 UEO917521:UEO917529 UOK917521:UOK917529 UYG917521:UYG917529 VIC917521:VIC917529 VRY917521:VRY917529 WBU917521:WBU917529 WLQ917521:WLQ917529 WVM917521:WVM917529 E983057:E983065 JA983057:JA983065 SW983057:SW983065 ACS983057:ACS983065 AMO983057:AMO983065 AWK983057:AWK983065 BGG983057:BGG983065 BQC983057:BQC983065 BZY983057:BZY983065 CJU983057:CJU983065 CTQ983057:CTQ983065 DDM983057:DDM983065 DNI983057:DNI983065 DXE983057:DXE983065 EHA983057:EHA983065 EQW983057:EQW983065 FAS983057:FAS983065 FKO983057:FKO983065 FUK983057:FUK983065 GEG983057:GEG983065 GOC983057:GOC983065 GXY983057:GXY983065 HHU983057:HHU983065 HRQ983057:HRQ983065 IBM983057:IBM983065 ILI983057:ILI983065 IVE983057:IVE983065 JFA983057:JFA983065 JOW983057:JOW983065 JYS983057:JYS983065 KIO983057:KIO983065 KSK983057:KSK983065 LCG983057:LCG983065 LMC983057:LMC983065 LVY983057:LVY983065 MFU983057:MFU983065 MPQ983057:MPQ983065 MZM983057:MZM983065 NJI983057:NJI983065 NTE983057:NTE983065 ODA983057:ODA983065 OMW983057:OMW983065 OWS983057:OWS983065 PGO983057:PGO983065 PQK983057:PQK983065 QAG983057:QAG983065 QKC983057:QKC983065 QTY983057:QTY983065 RDU983057:RDU983065 RNQ983057:RNQ983065 RXM983057:RXM983065 SHI983057:SHI983065 SRE983057:SRE983065 TBA983057:TBA983065 TKW983057:TKW983065 TUS983057:TUS983065 UEO983057:UEO983065 UOK983057:UOK983065 UYG983057:UYG983065 VIC983057:VIC983065 VRY983057:VRY983065 WBU983057:WBU983065 WLQ983057:WLQ983065 WVM983057:WVM983065">
      <formula1>"1,2,3"</formula1>
    </dataValidation>
    <dataValidation type="list" errorStyle="warning" allowBlank="1" showInputMessage="1" showErrorMessage="1" errorTitle="FERC ACCOUNT" error="This FERC Account is not included in the drop-down list. Is this the account you want to use?" sqref="D12:D21 IZ12:IZ21 SV12:SV21 ACR12:ACR21 AMN12:AMN21 AWJ12:AWJ21 BGF12:BGF21 BQB12:BQB21 BZX12:BZX21 CJT12:CJT21 CTP12:CTP21 DDL12:DDL21 DNH12:DNH21 DXD12:DXD21 EGZ12:EGZ21 EQV12:EQV21 FAR12:FAR21 FKN12:FKN21 FUJ12:FUJ21 GEF12:GEF21 GOB12:GOB21 GXX12:GXX21 HHT12:HHT21 HRP12:HRP21 IBL12:IBL21 ILH12:ILH21 IVD12:IVD21 JEZ12:JEZ21 JOV12:JOV21 JYR12:JYR21 KIN12:KIN21 KSJ12:KSJ21 LCF12:LCF21 LMB12:LMB21 LVX12:LVX21 MFT12:MFT21 MPP12:MPP21 MZL12:MZL21 NJH12:NJH21 NTD12:NTD21 OCZ12:OCZ21 OMV12:OMV21 OWR12:OWR21 PGN12:PGN21 PQJ12:PQJ21 QAF12:QAF21 QKB12:QKB21 QTX12:QTX21 RDT12:RDT21 RNP12:RNP21 RXL12:RXL21 SHH12:SHH21 SRD12:SRD21 TAZ12:TAZ21 TKV12:TKV21 TUR12:TUR21 UEN12:UEN21 UOJ12:UOJ21 UYF12:UYF21 VIB12:VIB21 VRX12:VRX21 WBT12:WBT21 WLP12:WLP21 WVL12:WVL21 D65548:D65557 IZ65548:IZ65557 SV65548:SV65557 ACR65548:ACR65557 AMN65548:AMN65557 AWJ65548:AWJ65557 BGF65548:BGF65557 BQB65548:BQB65557 BZX65548:BZX65557 CJT65548:CJT65557 CTP65548:CTP65557 DDL65548:DDL65557 DNH65548:DNH65557 DXD65548:DXD65557 EGZ65548:EGZ65557 EQV65548:EQV65557 FAR65548:FAR65557 FKN65548:FKN65557 FUJ65548:FUJ65557 GEF65548:GEF65557 GOB65548:GOB65557 GXX65548:GXX65557 HHT65548:HHT65557 HRP65548:HRP65557 IBL65548:IBL65557 ILH65548:ILH65557 IVD65548:IVD65557 JEZ65548:JEZ65557 JOV65548:JOV65557 JYR65548:JYR65557 KIN65548:KIN65557 KSJ65548:KSJ65557 LCF65548:LCF65557 LMB65548:LMB65557 LVX65548:LVX65557 MFT65548:MFT65557 MPP65548:MPP65557 MZL65548:MZL65557 NJH65548:NJH65557 NTD65548:NTD65557 OCZ65548:OCZ65557 OMV65548:OMV65557 OWR65548:OWR65557 PGN65548:PGN65557 PQJ65548:PQJ65557 QAF65548:QAF65557 QKB65548:QKB65557 QTX65548:QTX65557 RDT65548:RDT65557 RNP65548:RNP65557 RXL65548:RXL65557 SHH65548:SHH65557 SRD65548:SRD65557 TAZ65548:TAZ65557 TKV65548:TKV65557 TUR65548:TUR65557 UEN65548:UEN65557 UOJ65548:UOJ65557 UYF65548:UYF65557 VIB65548:VIB65557 VRX65548:VRX65557 WBT65548:WBT65557 WLP65548:WLP65557 WVL65548:WVL65557 D131084:D131093 IZ131084:IZ131093 SV131084:SV131093 ACR131084:ACR131093 AMN131084:AMN131093 AWJ131084:AWJ131093 BGF131084:BGF131093 BQB131084:BQB131093 BZX131084:BZX131093 CJT131084:CJT131093 CTP131084:CTP131093 DDL131084:DDL131093 DNH131084:DNH131093 DXD131084:DXD131093 EGZ131084:EGZ131093 EQV131084:EQV131093 FAR131084:FAR131093 FKN131084:FKN131093 FUJ131084:FUJ131093 GEF131084:GEF131093 GOB131084:GOB131093 GXX131084:GXX131093 HHT131084:HHT131093 HRP131084:HRP131093 IBL131084:IBL131093 ILH131084:ILH131093 IVD131084:IVD131093 JEZ131084:JEZ131093 JOV131084:JOV131093 JYR131084:JYR131093 KIN131084:KIN131093 KSJ131084:KSJ131093 LCF131084:LCF131093 LMB131084:LMB131093 LVX131084:LVX131093 MFT131084:MFT131093 MPP131084:MPP131093 MZL131084:MZL131093 NJH131084:NJH131093 NTD131084:NTD131093 OCZ131084:OCZ131093 OMV131084:OMV131093 OWR131084:OWR131093 PGN131084:PGN131093 PQJ131084:PQJ131093 QAF131084:QAF131093 QKB131084:QKB131093 QTX131084:QTX131093 RDT131084:RDT131093 RNP131084:RNP131093 RXL131084:RXL131093 SHH131084:SHH131093 SRD131084:SRD131093 TAZ131084:TAZ131093 TKV131084:TKV131093 TUR131084:TUR131093 UEN131084:UEN131093 UOJ131084:UOJ131093 UYF131084:UYF131093 VIB131084:VIB131093 VRX131084:VRX131093 WBT131084:WBT131093 WLP131084:WLP131093 WVL131084:WVL131093 D196620:D196629 IZ196620:IZ196629 SV196620:SV196629 ACR196620:ACR196629 AMN196620:AMN196629 AWJ196620:AWJ196629 BGF196620:BGF196629 BQB196620:BQB196629 BZX196620:BZX196629 CJT196620:CJT196629 CTP196620:CTP196629 DDL196620:DDL196629 DNH196620:DNH196629 DXD196620:DXD196629 EGZ196620:EGZ196629 EQV196620:EQV196629 FAR196620:FAR196629 FKN196620:FKN196629 FUJ196620:FUJ196629 GEF196620:GEF196629 GOB196620:GOB196629 GXX196620:GXX196629 HHT196620:HHT196629 HRP196620:HRP196629 IBL196620:IBL196629 ILH196620:ILH196629 IVD196620:IVD196629 JEZ196620:JEZ196629 JOV196620:JOV196629 JYR196620:JYR196629 KIN196620:KIN196629 KSJ196620:KSJ196629 LCF196620:LCF196629 LMB196620:LMB196629 LVX196620:LVX196629 MFT196620:MFT196629 MPP196620:MPP196629 MZL196620:MZL196629 NJH196620:NJH196629 NTD196620:NTD196629 OCZ196620:OCZ196629 OMV196620:OMV196629 OWR196620:OWR196629 PGN196620:PGN196629 PQJ196620:PQJ196629 QAF196620:QAF196629 QKB196620:QKB196629 QTX196620:QTX196629 RDT196620:RDT196629 RNP196620:RNP196629 RXL196620:RXL196629 SHH196620:SHH196629 SRD196620:SRD196629 TAZ196620:TAZ196629 TKV196620:TKV196629 TUR196620:TUR196629 UEN196620:UEN196629 UOJ196620:UOJ196629 UYF196620:UYF196629 VIB196620:VIB196629 VRX196620:VRX196629 WBT196620:WBT196629 WLP196620:WLP196629 WVL196620:WVL196629 D262156:D262165 IZ262156:IZ262165 SV262156:SV262165 ACR262156:ACR262165 AMN262156:AMN262165 AWJ262156:AWJ262165 BGF262156:BGF262165 BQB262156:BQB262165 BZX262156:BZX262165 CJT262156:CJT262165 CTP262156:CTP262165 DDL262156:DDL262165 DNH262156:DNH262165 DXD262156:DXD262165 EGZ262156:EGZ262165 EQV262156:EQV262165 FAR262156:FAR262165 FKN262156:FKN262165 FUJ262156:FUJ262165 GEF262156:GEF262165 GOB262156:GOB262165 GXX262156:GXX262165 HHT262156:HHT262165 HRP262156:HRP262165 IBL262156:IBL262165 ILH262156:ILH262165 IVD262156:IVD262165 JEZ262156:JEZ262165 JOV262156:JOV262165 JYR262156:JYR262165 KIN262156:KIN262165 KSJ262156:KSJ262165 LCF262156:LCF262165 LMB262156:LMB262165 LVX262156:LVX262165 MFT262156:MFT262165 MPP262156:MPP262165 MZL262156:MZL262165 NJH262156:NJH262165 NTD262156:NTD262165 OCZ262156:OCZ262165 OMV262156:OMV262165 OWR262156:OWR262165 PGN262156:PGN262165 PQJ262156:PQJ262165 QAF262156:QAF262165 QKB262156:QKB262165 QTX262156:QTX262165 RDT262156:RDT262165 RNP262156:RNP262165 RXL262156:RXL262165 SHH262156:SHH262165 SRD262156:SRD262165 TAZ262156:TAZ262165 TKV262156:TKV262165 TUR262156:TUR262165 UEN262156:UEN262165 UOJ262156:UOJ262165 UYF262156:UYF262165 VIB262156:VIB262165 VRX262156:VRX262165 WBT262156:WBT262165 WLP262156:WLP262165 WVL262156:WVL262165 D327692:D327701 IZ327692:IZ327701 SV327692:SV327701 ACR327692:ACR327701 AMN327692:AMN327701 AWJ327692:AWJ327701 BGF327692:BGF327701 BQB327692:BQB327701 BZX327692:BZX327701 CJT327692:CJT327701 CTP327692:CTP327701 DDL327692:DDL327701 DNH327692:DNH327701 DXD327692:DXD327701 EGZ327692:EGZ327701 EQV327692:EQV327701 FAR327692:FAR327701 FKN327692:FKN327701 FUJ327692:FUJ327701 GEF327692:GEF327701 GOB327692:GOB327701 GXX327692:GXX327701 HHT327692:HHT327701 HRP327692:HRP327701 IBL327692:IBL327701 ILH327692:ILH327701 IVD327692:IVD327701 JEZ327692:JEZ327701 JOV327692:JOV327701 JYR327692:JYR327701 KIN327692:KIN327701 KSJ327692:KSJ327701 LCF327692:LCF327701 LMB327692:LMB327701 LVX327692:LVX327701 MFT327692:MFT327701 MPP327692:MPP327701 MZL327692:MZL327701 NJH327692:NJH327701 NTD327692:NTD327701 OCZ327692:OCZ327701 OMV327692:OMV327701 OWR327692:OWR327701 PGN327692:PGN327701 PQJ327692:PQJ327701 QAF327692:QAF327701 QKB327692:QKB327701 QTX327692:QTX327701 RDT327692:RDT327701 RNP327692:RNP327701 RXL327692:RXL327701 SHH327692:SHH327701 SRD327692:SRD327701 TAZ327692:TAZ327701 TKV327692:TKV327701 TUR327692:TUR327701 UEN327692:UEN327701 UOJ327692:UOJ327701 UYF327692:UYF327701 VIB327692:VIB327701 VRX327692:VRX327701 WBT327692:WBT327701 WLP327692:WLP327701 WVL327692:WVL327701 D393228:D393237 IZ393228:IZ393237 SV393228:SV393237 ACR393228:ACR393237 AMN393228:AMN393237 AWJ393228:AWJ393237 BGF393228:BGF393237 BQB393228:BQB393237 BZX393228:BZX393237 CJT393228:CJT393237 CTP393228:CTP393237 DDL393228:DDL393237 DNH393228:DNH393237 DXD393228:DXD393237 EGZ393228:EGZ393237 EQV393228:EQV393237 FAR393228:FAR393237 FKN393228:FKN393237 FUJ393228:FUJ393237 GEF393228:GEF393237 GOB393228:GOB393237 GXX393228:GXX393237 HHT393228:HHT393237 HRP393228:HRP393237 IBL393228:IBL393237 ILH393228:ILH393237 IVD393228:IVD393237 JEZ393228:JEZ393237 JOV393228:JOV393237 JYR393228:JYR393237 KIN393228:KIN393237 KSJ393228:KSJ393237 LCF393228:LCF393237 LMB393228:LMB393237 LVX393228:LVX393237 MFT393228:MFT393237 MPP393228:MPP393237 MZL393228:MZL393237 NJH393228:NJH393237 NTD393228:NTD393237 OCZ393228:OCZ393237 OMV393228:OMV393237 OWR393228:OWR393237 PGN393228:PGN393237 PQJ393228:PQJ393237 QAF393228:QAF393237 QKB393228:QKB393237 QTX393228:QTX393237 RDT393228:RDT393237 RNP393228:RNP393237 RXL393228:RXL393237 SHH393228:SHH393237 SRD393228:SRD393237 TAZ393228:TAZ393237 TKV393228:TKV393237 TUR393228:TUR393237 UEN393228:UEN393237 UOJ393228:UOJ393237 UYF393228:UYF393237 VIB393228:VIB393237 VRX393228:VRX393237 WBT393228:WBT393237 WLP393228:WLP393237 WVL393228:WVL393237 D458764:D458773 IZ458764:IZ458773 SV458764:SV458773 ACR458764:ACR458773 AMN458764:AMN458773 AWJ458764:AWJ458773 BGF458764:BGF458773 BQB458764:BQB458773 BZX458764:BZX458773 CJT458764:CJT458773 CTP458764:CTP458773 DDL458764:DDL458773 DNH458764:DNH458773 DXD458764:DXD458773 EGZ458764:EGZ458773 EQV458764:EQV458773 FAR458764:FAR458773 FKN458764:FKN458773 FUJ458764:FUJ458773 GEF458764:GEF458773 GOB458764:GOB458773 GXX458764:GXX458773 HHT458764:HHT458773 HRP458764:HRP458773 IBL458764:IBL458773 ILH458764:ILH458773 IVD458764:IVD458773 JEZ458764:JEZ458773 JOV458764:JOV458773 JYR458764:JYR458773 KIN458764:KIN458773 KSJ458764:KSJ458773 LCF458764:LCF458773 LMB458764:LMB458773 LVX458764:LVX458773 MFT458764:MFT458773 MPP458764:MPP458773 MZL458764:MZL458773 NJH458764:NJH458773 NTD458764:NTD458773 OCZ458764:OCZ458773 OMV458764:OMV458773 OWR458764:OWR458773 PGN458764:PGN458773 PQJ458764:PQJ458773 QAF458764:QAF458773 QKB458764:QKB458773 QTX458764:QTX458773 RDT458764:RDT458773 RNP458764:RNP458773 RXL458764:RXL458773 SHH458764:SHH458773 SRD458764:SRD458773 TAZ458764:TAZ458773 TKV458764:TKV458773 TUR458764:TUR458773 UEN458764:UEN458773 UOJ458764:UOJ458773 UYF458764:UYF458773 VIB458764:VIB458773 VRX458764:VRX458773 WBT458764:WBT458773 WLP458764:WLP458773 WVL458764:WVL458773 D524300:D524309 IZ524300:IZ524309 SV524300:SV524309 ACR524300:ACR524309 AMN524300:AMN524309 AWJ524300:AWJ524309 BGF524300:BGF524309 BQB524300:BQB524309 BZX524300:BZX524309 CJT524300:CJT524309 CTP524300:CTP524309 DDL524300:DDL524309 DNH524300:DNH524309 DXD524300:DXD524309 EGZ524300:EGZ524309 EQV524300:EQV524309 FAR524300:FAR524309 FKN524300:FKN524309 FUJ524300:FUJ524309 GEF524300:GEF524309 GOB524300:GOB524309 GXX524300:GXX524309 HHT524300:HHT524309 HRP524300:HRP524309 IBL524300:IBL524309 ILH524300:ILH524309 IVD524300:IVD524309 JEZ524300:JEZ524309 JOV524300:JOV524309 JYR524300:JYR524309 KIN524300:KIN524309 KSJ524300:KSJ524309 LCF524300:LCF524309 LMB524300:LMB524309 LVX524300:LVX524309 MFT524300:MFT524309 MPP524300:MPP524309 MZL524300:MZL524309 NJH524300:NJH524309 NTD524300:NTD524309 OCZ524300:OCZ524309 OMV524300:OMV524309 OWR524300:OWR524309 PGN524300:PGN524309 PQJ524300:PQJ524309 QAF524300:QAF524309 QKB524300:QKB524309 QTX524300:QTX524309 RDT524300:RDT524309 RNP524300:RNP524309 RXL524300:RXL524309 SHH524300:SHH524309 SRD524300:SRD524309 TAZ524300:TAZ524309 TKV524300:TKV524309 TUR524300:TUR524309 UEN524300:UEN524309 UOJ524300:UOJ524309 UYF524300:UYF524309 VIB524300:VIB524309 VRX524300:VRX524309 WBT524300:WBT524309 WLP524300:WLP524309 WVL524300:WVL524309 D589836:D589845 IZ589836:IZ589845 SV589836:SV589845 ACR589836:ACR589845 AMN589836:AMN589845 AWJ589836:AWJ589845 BGF589836:BGF589845 BQB589836:BQB589845 BZX589836:BZX589845 CJT589836:CJT589845 CTP589836:CTP589845 DDL589836:DDL589845 DNH589836:DNH589845 DXD589836:DXD589845 EGZ589836:EGZ589845 EQV589836:EQV589845 FAR589836:FAR589845 FKN589836:FKN589845 FUJ589836:FUJ589845 GEF589836:GEF589845 GOB589836:GOB589845 GXX589836:GXX589845 HHT589836:HHT589845 HRP589836:HRP589845 IBL589836:IBL589845 ILH589836:ILH589845 IVD589836:IVD589845 JEZ589836:JEZ589845 JOV589836:JOV589845 JYR589836:JYR589845 KIN589836:KIN589845 KSJ589836:KSJ589845 LCF589836:LCF589845 LMB589836:LMB589845 LVX589836:LVX589845 MFT589836:MFT589845 MPP589836:MPP589845 MZL589836:MZL589845 NJH589836:NJH589845 NTD589836:NTD589845 OCZ589836:OCZ589845 OMV589836:OMV589845 OWR589836:OWR589845 PGN589836:PGN589845 PQJ589836:PQJ589845 QAF589836:QAF589845 QKB589836:QKB589845 QTX589836:QTX589845 RDT589836:RDT589845 RNP589836:RNP589845 RXL589836:RXL589845 SHH589836:SHH589845 SRD589836:SRD589845 TAZ589836:TAZ589845 TKV589836:TKV589845 TUR589836:TUR589845 UEN589836:UEN589845 UOJ589836:UOJ589845 UYF589836:UYF589845 VIB589836:VIB589845 VRX589836:VRX589845 WBT589836:WBT589845 WLP589836:WLP589845 WVL589836:WVL589845 D655372:D655381 IZ655372:IZ655381 SV655372:SV655381 ACR655372:ACR655381 AMN655372:AMN655381 AWJ655372:AWJ655381 BGF655372:BGF655381 BQB655372:BQB655381 BZX655372:BZX655381 CJT655372:CJT655381 CTP655372:CTP655381 DDL655372:DDL655381 DNH655372:DNH655381 DXD655372:DXD655381 EGZ655372:EGZ655381 EQV655372:EQV655381 FAR655372:FAR655381 FKN655372:FKN655381 FUJ655372:FUJ655381 GEF655372:GEF655381 GOB655372:GOB655381 GXX655372:GXX655381 HHT655372:HHT655381 HRP655372:HRP655381 IBL655372:IBL655381 ILH655372:ILH655381 IVD655372:IVD655381 JEZ655372:JEZ655381 JOV655372:JOV655381 JYR655372:JYR655381 KIN655372:KIN655381 KSJ655372:KSJ655381 LCF655372:LCF655381 LMB655372:LMB655381 LVX655372:LVX655381 MFT655372:MFT655381 MPP655372:MPP655381 MZL655372:MZL655381 NJH655372:NJH655381 NTD655372:NTD655381 OCZ655372:OCZ655381 OMV655372:OMV655381 OWR655372:OWR655381 PGN655372:PGN655381 PQJ655372:PQJ655381 QAF655372:QAF655381 QKB655372:QKB655381 QTX655372:QTX655381 RDT655372:RDT655381 RNP655372:RNP655381 RXL655372:RXL655381 SHH655372:SHH655381 SRD655372:SRD655381 TAZ655372:TAZ655381 TKV655372:TKV655381 TUR655372:TUR655381 UEN655372:UEN655381 UOJ655372:UOJ655381 UYF655372:UYF655381 VIB655372:VIB655381 VRX655372:VRX655381 WBT655372:WBT655381 WLP655372:WLP655381 WVL655372:WVL655381 D720908:D720917 IZ720908:IZ720917 SV720908:SV720917 ACR720908:ACR720917 AMN720908:AMN720917 AWJ720908:AWJ720917 BGF720908:BGF720917 BQB720908:BQB720917 BZX720908:BZX720917 CJT720908:CJT720917 CTP720908:CTP720917 DDL720908:DDL720917 DNH720908:DNH720917 DXD720908:DXD720917 EGZ720908:EGZ720917 EQV720908:EQV720917 FAR720908:FAR720917 FKN720908:FKN720917 FUJ720908:FUJ720917 GEF720908:GEF720917 GOB720908:GOB720917 GXX720908:GXX720917 HHT720908:HHT720917 HRP720908:HRP720917 IBL720908:IBL720917 ILH720908:ILH720917 IVD720908:IVD720917 JEZ720908:JEZ720917 JOV720908:JOV720917 JYR720908:JYR720917 KIN720908:KIN720917 KSJ720908:KSJ720917 LCF720908:LCF720917 LMB720908:LMB720917 LVX720908:LVX720917 MFT720908:MFT720917 MPP720908:MPP720917 MZL720908:MZL720917 NJH720908:NJH720917 NTD720908:NTD720917 OCZ720908:OCZ720917 OMV720908:OMV720917 OWR720908:OWR720917 PGN720908:PGN720917 PQJ720908:PQJ720917 QAF720908:QAF720917 QKB720908:QKB720917 QTX720908:QTX720917 RDT720908:RDT720917 RNP720908:RNP720917 RXL720908:RXL720917 SHH720908:SHH720917 SRD720908:SRD720917 TAZ720908:TAZ720917 TKV720908:TKV720917 TUR720908:TUR720917 UEN720908:UEN720917 UOJ720908:UOJ720917 UYF720908:UYF720917 VIB720908:VIB720917 VRX720908:VRX720917 WBT720908:WBT720917 WLP720908:WLP720917 WVL720908:WVL720917 D786444:D786453 IZ786444:IZ786453 SV786444:SV786453 ACR786444:ACR786453 AMN786444:AMN786453 AWJ786444:AWJ786453 BGF786444:BGF786453 BQB786444:BQB786453 BZX786444:BZX786453 CJT786444:CJT786453 CTP786444:CTP786453 DDL786444:DDL786453 DNH786444:DNH786453 DXD786444:DXD786453 EGZ786444:EGZ786453 EQV786444:EQV786453 FAR786444:FAR786453 FKN786444:FKN786453 FUJ786444:FUJ786453 GEF786444:GEF786453 GOB786444:GOB786453 GXX786444:GXX786453 HHT786444:HHT786453 HRP786444:HRP786453 IBL786444:IBL786453 ILH786444:ILH786453 IVD786444:IVD786453 JEZ786444:JEZ786453 JOV786444:JOV786453 JYR786444:JYR786453 KIN786444:KIN786453 KSJ786444:KSJ786453 LCF786444:LCF786453 LMB786444:LMB786453 LVX786444:LVX786453 MFT786444:MFT786453 MPP786444:MPP786453 MZL786444:MZL786453 NJH786444:NJH786453 NTD786444:NTD786453 OCZ786444:OCZ786453 OMV786444:OMV786453 OWR786444:OWR786453 PGN786444:PGN786453 PQJ786444:PQJ786453 QAF786444:QAF786453 QKB786444:QKB786453 QTX786444:QTX786453 RDT786444:RDT786453 RNP786444:RNP786453 RXL786444:RXL786453 SHH786444:SHH786453 SRD786444:SRD786453 TAZ786444:TAZ786453 TKV786444:TKV786453 TUR786444:TUR786453 UEN786444:UEN786453 UOJ786444:UOJ786453 UYF786444:UYF786453 VIB786444:VIB786453 VRX786444:VRX786453 WBT786444:WBT786453 WLP786444:WLP786453 WVL786444:WVL786453 D851980:D851989 IZ851980:IZ851989 SV851980:SV851989 ACR851980:ACR851989 AMN851980:AMN851989 AWJ851980:AWJ851989 BGF851980:BGF851989 BQB851980:BQB851989 BZX851980:BZX851989 CJT851980:CJT851989 CTP851980:CTP851989 DDL851980:DDL851989 DNH851980:DNH851989 DXD851980:DXD851989 EGZ851980:EGZ851989 EQV851980:EQV851989 FAR851980:FAR851989 FKN851980:FKN851989 FUJ851980:FUJ851989 GEF851980:GEF851989 GOB851980:GOB851989 GXX851980:GXX851989 HHT851980:HHT851989 HRP851980:HRP851989 IBL851980:IBL851989 ILH851980:ILH851989 IVD851980:IVD851989 JEZ851980:JEZ851989 JOV851980:JOV851989 JYR851980:JYR851989 KIN851980:KIN851989 KSJ851980:KSJ851989 LCF851980:LCF851989 LMB851980:LMB851989 LVX851980:LVX851989 MFT851980:MFT851989 MPP851980:MPP851989 MZL851980:MZL851989 NJH851980:NJH851989 NTD851980:NTD851989 OCZ851980:OCZ851989 OMV851980:OMV851989 OWR851980:OWR851989 PGN851980:PGN851989 PQJ851980:PQJ851989 QAF851980:QAF851989 QKB851980:QKB851989 QTX851980:QTX851989 RDT851980:RDT851989 RNP851980:RNP851989 RXL851980:RXL851989 SHH851980:SHH851989 SRD851980:SRD851989 TAZ851980:TAZ851989 TKV851980:TKV851989 TUR851980:TUR851989 UEN851980:UEN851989 UOJ851980:UOJ851989 UYF851980:UYF851989 VIB851980:VIB851989 VRX851980:VRX851989 WBT851980:WBT851989 WLP851980:WLP851989 WVL851980:WVL851989 D917516:D917525 IZ917516:IZ917525 SV917516:SV917525 ACR917516:ACR917525 AMN917516:AMN917525 AWJ917516:AWJ917525 BGF917516:BGF917525 BQB917516:BQB917525 BZX917516:BZX917525 CJT917516:CJT917525 CTP917516:CTP917525 DDL917516:DDL917525 DNH917516:DNH917525 DXD917516:DXD917525 EGZ917516:EGZ917525 EQV917516:EQV917525 FAR917516:FAR917525 FKN917516:FKN917525 FUJ917516:FUJ917525 GEF917516:GEF917525 GOB917516:GOB917525 GXX917516:GXX917525 HHT917516:HHT917525 HRP917516:HRP917525 IBL917516:IBL917525 ILH917516:ILH917525 IVD917516:IVD917525 JEZ917516:JEZ917525 JOV917516:JOV917525 JYR917516:JYR917525 KIN917516:KIN917525 KSJ917516:KSJ917525 LCF917516:LCF917525 LMB917516:LMB917525 LVX917516:LVX917525 MFT917516:MFT917525 MPP917516:MPP917525 MZL917516:MZL917525 NJH917516:NJH917525 NTD917516:NTD917525 OCZ917516:OCZ917525 OMV917516:OMV917525 OWR917516:OWR917525 PGN917516:PGN917525 PQJ917516:PQJ917525 QAF917516:QAF917525 QKB917516:QKB917525 QTX917516:QTX917525 RDT917516:RDT917525 RNP917516:RNP917525 RXL917516:RXL917525 SHH917516:SHH917525 SRD917516:SRD917525 TAZ917516:TAZ917525 TKV917516:TKV917525 TUR917516:TUR917525 UEN917516:UEN917525 UOJ917516:UOJ917525 UYF917516:UYF917525 VIB917516:VIB917525 VRX917516:VRX917525 WBT917516:WBT917525 WLP917516:WLP917525 WVL917516:WVL917525 D983052:D983061 IZ983052:IZ983061 SV983052:SV983061 ACR983052:ACR983061 AMN983052:AMN983061 AWJ983052:AWJ983061 BGF983052:BGF983061 BQB983052:BQB983061 BZX983052:BZX983061 CJT983052:CJT983061 CTP983052:CTP983061 DDL983052:DDL983061 DNH983052:DNH983061 DXD983052:DXD983061 EGZ983052:EGZ983061 EQV983052:EQV983061 FAR983052:FAR983061 FKN983052:FKN983061 FUJ983052:FUJ983061 GEF983052:GEF983061 GOB983052:GOB983061 GXX983052:GXX983061 HHT983052:HHT983061 HRP983052:HRP983061 IBL983052:IBL983061 ILH983052:ILH983061 IVD983052:IVD983061 JEZ983052:JEZ983061 JOV983052:JOV983061 JYR983052:JYR983061 KIN983052:KIN983061 KSJ983052:KSJ983061 LCF983052:LCF983061 LMB983052:LMB983061 LVX983052:LVX983061 MFT983052:MFT983061 MPP983052:MPP983061 MZL983052:MZL983061 NJH983052:NJH983061 NTD983052:NTD983061 OCZ983052:OCZ983061 OMV983052:OMV983061 OWR983052:OWR983061 PGN983052:PGN983061 PQJ983052:PQJ983061 QAF983052:QAF983061 QKB983052:QKB983061 QTX983052:QTX983061 RDT983052:RDT983061 RNP983052:RNP983061 RXL983052:RXL983061 SHH983052:SHH983061 SRD983052:SRD983061 TAZ983052:TAZ983061 TKV983052:TKV983061 TUR983052:TUR983061 UEN983052:UEN983061 UOJ983052:UOJ983061 UYF983052:UYF983061 VIB983052:VIB983061 VRX983052:VRX983061 WBT983052:WBT983061 WLP983052:WLP983061 WVL983052:WVL983061">
      <formula1>$D$60:$D$403</formula1>
    </dataValidation>
    <dataValidation type="list" errorStyle="warning" allowBlank="1" showInputMessage="1" showErrorMessage="1" errorTitle="Factor" error="This factor is not included in the drop-down list. Is this the factor you want to use?" sqref="G12:G21 JC12:JC21 SY12:SY21 ACU12:ACU21 AMQ12:AMQ21 AWM12:AWM21 BGI12:BGI21 BQE12:BQE21 CAA12:CAA21 CJW12:CJW21 CTS12:CTS21 DDO12:DDO21 DNK12:DNK21 DXG12:DXG21 EHC12:EHC21 EQY12:EQY21 FAU12:FAU21 FKQ12:FKQ21 FUM12:FUM21 GEI12:GEI21 GOE12:GOE21 GYA12:GYA21 HHW12:HHW21 HRS12:HRS21 IBO12:IBO21 ILK12:ILK21 IVG12:IVG21 JFC12:JFC21 JOY12:JOY21 JYU12:JYU21 KIQ12:KIQ21 KSM12:KSM21 LCI12:LCI21 LME12:LME21 LWA12:LWA21 MFW12:MFW21 MPS12:MPS21 MZO12:MZO21 NJK12:NJK21 NTG12:NTG21 ODC12:ODC21 OMY12:OMY21 OWU12:OWU21 PGQ12:PGQ21 PQM12:PQM21 QAI12:QAI21 QKE12:QKE21 QUA12:QUA21 RDW12:RDW21 RNS12:RNS21 RXO12:RXO21 SHK12:SHK21 SRG12:SRG21 TBC12:TBC21 TKY12:TKY21 TUU12:TUU21 UEQ12:UEQ21 UOM12:UOM21 UYI12:UYI21 VIE12:VIE21 VSA12:VSA21 WBW12:WBW21 WLS12:WLS21 WVO12:WVO21 G65548:G65557 JC65548:JC65557 SY65548:SY65557 ACU65548:ACU65557 AMQ65548:AMQ65557 AWM65548:AWM65557 BGI65548:BGI65557 BQE65548:BQE65557 CAA65548:CAA65557 CJW65548:CJW65557 CTS65548:CTS65557 DDO65548:DDO65557 DNK65548:DNK65557 DXG65548:DXG65557 EHC65548:EHC65557 EQY65548:EQY65557 FAU65548:FAU65557 FKQ65548:FKQ65557 FUM65548:FUM65557 GEI65548:GEI65557 GOE65548:GOE65557 GYA65548:GYA65557 HHW65548:HHW65557 HRS65548:HRS65557 IBO65548:IBO65557 ILK65548:ILK65557 IVG65548:IVG65557 JFC65548:JFC65557 JOY65548:JOY65557 JYU65548:JYU65557 KIQ65548:KIQ65557 KSM65548:KSM65557 LCI65548:LCI65557 LME65548:LME65557 LWA65548:LWA65557 MFW65548:MFW65557 MPS65548:MPS65557 MZO65548:MZO65557 NJK65548:NJK65557 NTG65548:NTG65557 ODC65548:ODC65557 OMY65548:OMY65557 OWU65548:OWU65557 PGQ65548:PGQ65557 PQM65548:PQM65557 QAI65548:QAI65557 QKE65548:QKE65557 QUA65548:QUA65557 RDW65548:RDW65557 RNS65548:RNS65557 RXO65548:RXO65557 SHK65548:SHK65557 SRG65548:SRG65557 TBC65548:TBC65557 TKY65548:TKY65557 TUU65548:TUU65557 UEQ65548:UEQ65557 UOM65548:UOM65557 UYI65548:UYI65557 VIE65548:VIE65557 VSA65548:VSA65557 WBW65548:WBW65557 WLS65548:WLS65557 WVO65548:WVO65557 G131084:G131093 JC131084:JC131093 SY131084:SY131093 ACU131084:ACU131093 AMQ131084:AMQ131093 AWM131084:AWM131093 BGI131084:BGI131093 BQE131084:BQE131093 CAA131084:CAA131093 CJW131084:CJW131093 CTS131084:CTS131093 DDO131084:DDO131093 DNK131084:DNK131093 DXG131084:DXG131093 EHC131084:EHC131093 EQY131084:EQY131093 FAU131084:FAU131093 FKQ131084:FKQ131093 FUM131084:FUM131093 GEI131084:GEI131093 GOE131084:GOE131093 GYA131084:GYA131093 HHW131084:HHW131093 HRS131084:HRS131093 IBO131084:IBO131093 ILK131084:ILK131093 IVG131084:IVG131093 JFC131084:JFC131093 JOY131084:JOY131093 JYU131084:JYU131093 KIQ131084:KIQ131093 KSM131084:KSM131093 LCI131084:LCI131093 LME131084:LME131093 LWA131084:LWA131093 MFW131084:MFW131093 MPS131084:MPS131093 MZO131084:MZO131093 NJK131084:NJK131093 NTG131084:NTG131093 ODC131084:ODC131093 OMY131084:OMY131093 OWU131084:OWU131093 PGQ131084:PGQ131093 PQM131084:PQM131093 QAI131084:QAI131093 QKE131084:QKE131093 QUA131084:QUA131093 RDW131084:RDW131093 RNS131084:RNS131093 RXO131084:RXO131093 SHK131084:SHK131093 SRG131084:SRG131093 TBC131084:TBC131093 TKY131084:TKY131093 TUU131084:TUU131093 UEQ131084:UEQ131093 UOM131084:UOM131093 UYI131084:UYI131093 VIE131084:VIE131093 VSA131084:VSA131093 WBW131084:WBW131093 WLS131084:WLS131093 WVO131084:WVO131093 G196620:G196629 JC196620:JC196629 SY196620:SY196629 ACU196620:ACU196629 AMQ196620:AMQ196629 AWM196620:AWM196629 BGI196620:BGI196629 BQE196620:BQE196629 CAA196620:CAA196629 CJW196620:CJW196629 CTS196620:CTS196629 DDO196620:DDO196629 DNK196620:DNK196629 DXG196620:DXG196629 EHC196620:EHC196629 EQY196620:EQY196629 FAU196620:FAU196629 FKQ196620:FKQ196629 FUM196620:FUM196629 GEI196620:GEI196629 GOE196620:GOE196629 GYA196620:GYA196629 HHW196620:HHW196629 HRS196620:HRS196629 IBO196620:IBO196629 ILK196620:ILK196629 IVG196620:IVG196629 JFC196620:JFC196629 JOY196620:JOY196629 JYU196620:JYU196629 KIQ196620:KIQ196629 KSM196620:KSM196629 LCI196620:LCI196629 LME196620:LME196629 LWA196620:LWA196629 MFW196620:MFW196629 MPS196620:MPS196629 MZO196620:MZO196629 NJK196620:NJK196629 NTG196620:NTG196629 ODC196620:ODC196629 OMY196620:OMY196629 OWU196620:OWU196629 PGQ196620:PGQ196629 PQM196620:PQM196629 QAI196620:QAI196629 QKE196620:QKE196629 QUA196620:QUA196629 RDW196620:RDW196629 RNS196620:RNS196629 RXO196620:RXO196629 SHK196620:SHK196629 SRG196620:SRG196629 TBC196620:TBC196629 TKY196620:TKY196629 TUU196620:TUU196629 UEQ196620:UEQ196629 UOM196620:UOM196629 UYI196620:UYI196629 VIE196620:VIE196629 VSA196620:VSA196629 WBW196620:WBW196629 WLS196620:WLS196629 WVO196620:WVO196629 G262156:G262165 JC262156:JC262165 SY262156:SY262165 ACU262156:ACU262165 AMQ262156:AMQ262165 AWM262156:AWM262165 BGI262156:BGI262165 BQE262156:BQE262165 CAA262156:CAA262165 CJW262156:CJW262165 CTS262156:CTS262165 DDO262156:DDO262165 DNK262156:DNK262165 DXG262156:DXG262165 EHC262156:EHC262165 EQY262156:EQY262165 FAU262156:FAU262165 FKQ262156:FKQ262165 FUM262156:FUM262165 GEI262156:GEI262165 GOE262156:GOE262165 GYA262156:GYA262165 HHW262156:HHW262165 HRS262156:HRS262165 IBO262156:IBO262165 ILK262156:ILK262165 IVG262156:IVG262165 JFC262156:JFC262165 JOY262156:JOY262165 JYU262156:JYU262165 KIQ262156:KIQ262165 KSM262156:KSM262165 LCI262156:LCI262165 LME262156:LME262165 LWA262156:LWA262165 MFW262156:MFW262165 MPS262156:MPS262165 MZO262156:MZO262165 NJK262156:NJK262165 NTG262156:NTG262165 ODC262156:ODC262165 OMY262156:OMY262165 OWU262156:OWU262165 PGQ262156:PGQ262165 PQM262156:PQM262165 QAI262156:QAI262165 QKE262156:QKE262165 QUA262156:QUA262165 RDW262156:RDW262165 RNS262156:RNS262165 RXO262156:RXO262165 SHK262156:SHK262165 SRG262156:SRG262165 TBC262156:TBC262165 TKY262156:TKY262165 TUU262156:TUU262165 UEQ262156:UEQ262165 UOM262156:UOM262165 UYI262156:UYI262165 VIE262156:VIE262165 VSA262156:VSA262165 WBW262156:WBW262165 WLS262156:WLS262165 WVO262156:WVO262165 G327692:G327701 JC327692:JC327701 SY327692:SY327701 ACU327692:ACU327701 AMQ327692:AMQ327701 AWM327692:AWM327701 BGI327692:BGI327701 BQE327692:BQE327701 CAA327692:CAA327701 CJW327692:CJW327701 CTS327692:CTS327701 DDO327692:DDO327701 DNK327692:DNK327701 DXG327692:DXG327701 EHC327692:EHC327701 EQY327692:EQY327701 FAU327692:FAU327701 FKQ327692:FKQ327701 FUM327692:FUM327701 GEI327692:GEI327701 GOE327692:GOE327701 GYA327692:GYA327701 HHW327692:HHW327701 HRS327692:HRS327701 IBO327692:IBO327701 ILK327692:ILK327701 IVG327692:IVG327701 JFC327692:JFC327701 JOY327692:JOY327701 JYU327692:JYU327701 KIQ327692:KIQ327701 KSM327692:KSM327701 LCI327692:LCI327701 LME327692:LME327701 LWA327692:LWA327701 MFW327692:MFW327701 MPS327692:MPS327701 MZO327692:MZO327701 NJK327692:NJK327701 NTG327692:NTG327701 ODC327692:ODC327701 OMY327692:OMY327701 OWU327692:OWU327701 PGQ327692:PGQ327701 PQM327692:PQM327701 QAI327692:QAI327701 QKE327692:QKE327701 QUA327692:QUA327701 RDW327692:RDW327701 RNS327692:RNS327701 RXO327692:RXO327701 SHK327692:SHK327701 SRG327692:SRG327701 TBC327692:TBC327701 TKY327692:TKY327701 TUU327692:TUU327701 UEQ327692:UEQ327701 UOM327692:UOM327701 UYI327692:UYI327701 VIE327692:VIE327701 VSA327692:VSA327701 WBW327692:WBW327701 WLS327692:WLS327701 WVO327692:WVO327701 G393228:G393237 JC393228:JC393237 SY393228:SY393237 ACU393228:ACU393237 AMQ393228:AMQ393237 AWM393228:AWM393237 BGI393228:BGI393237 BQE393228:BQE393237 CAA393228:CAA393237 CJW393228:CJW393237 CTS393228:CTS393237 DDO393228:DDO393237 DNK393228:DNK393237 DXG393228:DXG393237 EHC393228:EHC393237 EQY393228:EQY393237 FAU393228:FAU393237 FKQ393228:FKQ393237 FUM393228:FUM393237 GEI393228:GEI393237 GOE393228:GOE393237 GYA393228:GYA393237 HHW393228:HHW393237 HRS393228:HRS393237 IBO393228:IBO393237 ILK393228:ILK393237 IVG393228:IVG393237 JFC393228:JFC393237 JOY393228:JOY393237 JYU393228:JYU393237 KIQ393228:KIQ393237 KSM393228:KSM393237 LCI393228:LCI393237 LME393228:LME393237 LWA393228:LWA393237 MFW393228:MFW393237 MPS393228:MPS393237 MZO393228:MZO393237 NJK393228:NJK393237 NTG393228:NTG393237 ODC393228:ODC393237 OMY393228:OMY393237 OWU393228:OWU393237 PGQ393228:PGQ393237 PQM393228:PQM393237 QAI393228:QAI393237 QKE393228:QKE393237 QUA393228:QUA393237 RDW393228:RDW393237 RNS393228:RNS393237 RXO393228:RXO393237 SHK393228:SHK393237 SRG393228:SRG393237 TBC393228:TBC393237 TKY393228:TKY393237 TUU393228:TUU393237 UEQ393228:UEQ393237 UOM393228:UOM393237 UYI393228:UYI393237 VIE393228:VIE393237 VSA393228:VSA393237 WBW393228:WBW393237 WLS393228:WLS393237 WVO393228:WVO393237 G458764:G458773 JC458764:JC458773 SY458764:SY458773 ACU458764:ACU458773 AMQ458764:AMQ458773 AWM458764:AWM458773 BGI458764:BGI458773 BQE458764:BQE458773 CAA458764:CAA458773 CJW458764:CJW458773 CTS458764:CTS458773 DDO458764:DDO458773 DNK458764:DNK458773 DXG458764:DXG458773 EHC458764:EHC458773 EQY458764:EQY458773 FAU458764:FAU458773 FKQ458764:FKQ458773 FUM458764:FUM458773 GEI458764:GEI458773 GOE458764:GOE458773 GYA458764:GYA458773 HHW458764:HHW458773 HRS458764:HRS458773 IBO458764:IBO458773 ILK458764:ILK458773 IVG458764:IVG458773 JFC458764:JFC458773 JOY458764:JOY458773 JYU458764:JYU458773 KIQ458764:KIQ458773 KSM458764:KSM458773 LCI458764:LCI458773 LME458764:LME458773 LWA458764:LWA458773 MFW458764:MFW458773 MPS458764:MPS458773 MZO458764:MZO458773 NJK458764:NJK458773 NTG458764:NTG458773 ODC458764:ODC458773 OMY458764:OMY458773 OWU458764:OWU458773 PGQ458764:PGQ458773 PQM458764:PQM458773 QAI458764:QAI458773 QKE458764:QKE458773 QUA458764:QUA458773 RDW458764:RDW458773 RNS458764:RNS458773 RXO458764:RXO458773 SHK458764:SHK458773 SRG458764:SRG458773 TBC458764:TBC458773 TKY458764:TKY458773 TUU458764:TUU458773 UEQ458764:UEQ458773 UOM458764:UOM458773 UYI458764:UYI458773 VIE458764:VIE458773 VSA458764:VSA458773 WBW458764:WBW458773 WLS458764:WLS458773 WVO458764:WVO458773 G524300:G524309 JC524300:JC524309 SY524300:SY524309 ACU524300:ACU524309 AMQ524300:AMQ524309 AWM524300:AWM524309 BGI524300:BGI524309 BQE524300:BQE524309 CAA524300:CAA524309 CJW524300:CJW524309 CTS524300:CTS524309 DDO524300:DDO524309 DNK524300:DNK524309 DXG524300:DXG524309 EHC524300:EHC524309 EQY524300:EQY524309 FAU524300:FAU524309 FKQ524300:FKQ524309 FUM524300:FUM524309 GEI524300:GEI524309 GOE524300:GOE524309 GYA524300:GYA524309 HHW524300:HHW524309 HRS524300:HRS524309 IBO524300:IBO524309 ILK524300:ILK524309 IVG524300:IVG524309 JFC524300:JFC524309 JOY524300:JOY524309 JYU524300:JYU524309 KIQ524300:KIQ524309 KSM524300:KSM524309 LCI524300:LCI524309 LME524300:LME524309 LWA524300:LWA524309 MFW524300:MFW524309 MPS524300:MPS524309 MZO524300:MZO524309 NJK524300:NJK524309 NTG524300:NTG524309 ODC524300:ODC524309 OMY524300:OMY524309 OWU524300:OWU524309 PGQ524300:PGQ524309 PQM524300:PQM524309 QAI524300:QAI524309 QKE524300:QKE524309 QUA524300:QUA524309 RDW524300:RDW524309 RNS524300:RNS524309 RXO524300:RXO524309 SHK524300:SHK524309 SRG524300:SRG524309 TBC524300:TBC524309 TKY524300:TKY524309 TUU524300:TUU524309 UEQ524300:UEQ524309 UOM524300:UOM524309 UYI524300:UYI524309 VIE524300:VIE524309 VSA524300:VSA524309 WBW524300:WBW524309 WLS524300:WLS524309 WVO524300:WVO524309 G589836:G589845 JC589836:JC589845 SY589836:SY589845 ACU589836:ACU589845 AMQ589836:AMQ589845 AWM589836:AWM589845 BGI589836:BGI589845 BQE589836:BQE589845 CAA589836:CAA589845 CJW589836:CJW589845 CTS589836:CTS589845 DDO589836:DDO589845 DNK589836:DNK589845 DXG589836:DXG589845 EHC589836:EHC589845 EQY589836:EQY589845 FAU589836:FAU589845 FKQ589836:FKQ589845 FUM589836:FUM589845 GEI589836:GEI589845 GOE589836:GOE589845 GYA589836:GYA589845 HHW589836:HHW589845 HRS589836:HRS589845 IBO589836:IBO589845 ILK589836:ILK589845 IVG589836:IVG589845 JFC589836:JFC589845 JOY589836:JOY589845 JYU589836:JYU589845 KIQ589836:KIQ589845 KSM589836:KSM589845 LCI589836:LCI589845 LME589836:LME589845 LWA589836:LWA589845 MFW589836:MFW589845 MPS589836:MPS589845 MZO589836:MZO589845 NJK589836:NJK589845 NTG589836:NTG589845 ODC589836:ODC589845 OMY589836:OMY589845 OWU589836:OWU589845 PGQ589836:PGQ589845 PQM589836:PQM589845 QAI589836:QAI589845 QKE589836:QKE589845 QUA589836:QUA589845 RDW589836:RDW589845 RNS589836:RNS589845 RXO589836:RXO589845 SHK589836:SHK589845 SRG589836:SRG589845 TBC589836:TBC589845 TKY589836:TKY589845 TUU589836:TUU589845 UEQ589836:UEQ589845 UOM589836:UOM589845 UYI589836:UYI589845 VIE589836:VIE589845 VSA589836:VSA589845 WBW589836:WBW589845 WLS589836:WLS589845 WVO589836:WVO589845 G655372:G655381 JC655372:JC655381 SY655372:SY655381 ACU655372:ACU655381 AMQ655372:AMQ655381 AWM655372:AWM655381 BGI655372:BGI655381 BQE655372:BQE655381 CAA655372:CAA655381 CJW655372:CJW655381 CTS655372:CTS655381 DDO655372:DDO655381 DNK655372:DNK655381 DXG655372:DXG655381 EHC655372:EHC655381 EQY655372:EQY655381 FAU655372:FAU655381 FKQ655372:FKQ655381 FUM655372:FUM655381 GEI655372:GEI655381 GOE655372:GOE655381 GYA655372:GYA655381 HHW655372:HHW655381 HRS655372:HRS655381 IBO655372:IBO655381 ILK655372:ILK655381 IVG655372:IVG655381 JFC655372:JFC655381 JOY655372:JOY655381 JYU655372:JYU655381 KIQ655372:KIQ655381 KSM655372:KSM655381 LCI655372:LCI655381 LME655372:LME655381 LWA655372:LWA655381 MFW655372:MFW655381 MPS655372:MPS655381 MZO655372:MZO655381 NJK655372:NJK655381 NTG655372:NTG655381 ODC655372:ODC655381 OMY655372:OMY655381 OWU655372:OWU655381 PGQ655372:PGQ655381 PQM655372:PQM655381 QAI655372:QAI655381 QKE655372:QKE655381 QUA655372:QUA655381 RDW655372:RDW655381 RNS655372:RNS655381 RXO655372:RXO655381 SHK655372:SHK655381 SRG655372:SRG655381 TBC655372:TBC655381 TKY655372:TKY655381 TUU655372:TUU655381 UEQ655372:UEQ655381 UOM655372:UOM655381 UYI655372:UYI655381 VIE655372:VIE655381 VSA655372:VSA655381 WBW655372:WBW655381 WLS655372:WLS655381 WVO655372:WVO655381 G720908:G720917 JC720908:JC720917 SY720908:SY720917 ACU720908:ACU720917 AMQ720908:AMQ720917 AWM720908:AWM720917 BGI720908:BGI720917 BQE720908:BQE720917 CAA720908:CAA720917 CJW720908:CJW720917 CTS720908:CTS720917 DDO720908:DDO720917 DNK720908:DNK720917 DXG720908:DXG720917 EHC720908:EHC720917 EQY720908:EQY720917 FAU720908:FAU720917 FKQ720908:FKQ720917 FUM720908:FUM720917 GEI720908:GEI720917 GOE720908:GOE720917 GYA720908:GYA720917 HHW720908:HHW720917 HRS720908:HRS720917 IBO720908:IBO720917 ILK720908:ILK720917 IVG720908:IVG720917 JFC720908:JFC720917 JOY720908:JOY720917 JYU720908:JYU720917 KIQ720908:KIQ720917 KSM720908:KSM720917 LCI720908:LCI720917 LME720908:LME720917 LWA720908:LWA720917 MFW720908:MFW720917 MPS720908:MPS720917 MZO720908:MZO720917 NJK720908:NJK720917 NTG720908:NTG720917 ODC720908:ODC720917 OMY720908:OMY720917 OWU720908:OWU720917 PGQ720908:PGQ720917 PQM720908:PQM720917 QAI720908:QAI720917 QKE720908:QKE720917 QUA720908:QUA720917 RDW720908:RDW720917 RNS720908:RNS720917 RXO720908:RXO720917 SHK720908:SHK720917 SRG720908:SRG720917 TBC720908:TBC720917 TKY720908:TKY720917 TUU720908:TUU720917 UEQ720908:UEQ720917 UOM720908:UOM720917 UYI720908:UYI720917 VIE720908:VIE720917 VSA720908:VSA720917 WBW720908:WBW720917 WLS720908:WLS720917 WVO720908:WVO720917 G786444:G786453 JC786444:JC786453 SY786444:SY786453 ACU786444:ACU786453 AMQ786444:AMQ786453 AWM786444:AWM786453 BGI786444:BGI786453 BQE786444:BQE786453 CAA786444:CAA786453 CJW786444:CJW786453 CTS786444:CTS786453 DDO786444:DDO786453 DNK786444:DNK786453 DXG786444:DXG786453 EHC786444:EHC786453 EQY786444:EQY786453 FAU786444:FAU786453 FKQ786444:FKQ786453 FUM786444:FUM786453 GEI786444:GEI786453 GOE786444:GOE786453 GYA786444:GYA786453 HHW786444:HHW786453 HRS786444:HRS786453 IBO786444:IBO786453 ILK786444:ILK786453 IVG786444:IVG786453 JFC786444:JFC786453 JOY786444:JOY786453 JYU786444:JYU786453 KIQ786444:KIQ786453 KSM786444:KSM786453 LCI786444:LCI786453 LME786444:LME786453 LWA786444:LWA786453 MFW786444:MFW786453 MPS786444:MPS786453 MZO786444:MZO786453 NJK786444:NJK786453 NTG786444:NTG786453 ODC786444:ODC786453 OMY786444:OMY786453 OWU786444:OWU786453 PGQ786444:PGQ786453 PQM786444:PQM786453 QAI786444:QAI786453 QKE786444:QKE786453 QUA786444:QUA786453 RDW786444:RDW786453 RNS786444:RNS786453 RXO786444:RXO786453 SHK786444:SHK786453 SRG786444:SRG786453 TBC786444:TBC786453 TKY786444:TKY786453 TUU786444:TUU786453 UEQ786444:UEQ786453 UOM786444:UOM786453 UYI786444:UYI786453 VIE786444:VIE786453 VSA786444:VSA786453 WBW786444:WBW786453 WLS786444:WLS786453 WVO786444:WVO786453 G851980:G851989 JC851980:JC851989 SY851980:SY851989 ACU851980:ACU851989 AMQ851980:AMQ851989 AWM851980:AWM851989 BGI851980:BGI851989 BQE851980:BQE851989 CAA851980:CAA851989 CJW851980:CJW851989 CTS851980:CTS851989 DDO851980:DDO851989 DNK851980:DNK851989 DXG851980:DXG851989 EHC851980:EHC851989 EQY851980:EQY851989 FAU851980:FAU851989 FKQ851980:FKQ851989 FUM851980:FUM851989 GEI851980:GEI851989 GOE851980:GOE851989 GYA851980:GYA851989 HHW851980:HHW851989 HRS851980:HRS851989 IBO851980:IBO851989 ILK851980:ILK851989 IVG851980:IVG851989 JFC851980:JFC851989 JOY851980:JOY851989 JYU851980:JYU851989 KIQ851980:KIQ851989 KSM851980:KSM851989 LCI851980:LCI851989 LME851980:LME851989 LWA851980:LWA851989 MFW851980:MFW851989 MPS851980:MPS851989 MZO851980:MZO851989 NJK851980:NJK851989 NTG851980:NTG851989 ODC851980:ODC851989 OMY851980:OMY851989 OWU851980:OWU851989 PGQ851980:PGQ851989 PQM851980:PQM851989 QAI851980:QAI851989 QKE851980:QKE851989 QUA851980:QUA851989 RDW851980:RDW851989 RNS851980:RNS851989 RXO851980:RXO851989 SHK851980:SHK851989 SRG851980:SRG851989 TBC851980:TBC851989 TKY851980:TKY851989 TUU851980:TUU851989 UEQ851980:UEQ851989 UOM851980:UOM851989 UYI851980:UYI851989 VIE851980:VIE851989 VSA851980:VSA851989 WBW851980:WBW851989 WLS851980:WLS851989 WVO851980:WVO851989 G917516:G917525 JC917516:JC917525 SY917516:SY917525 ACU917516:ACU917525 AMQ917516:AMQ917525 AWM917516:AWM917525 BGI917516:BGI917525 BQE917516:BQE917525 CAA917516:CAA917525 CJW917516:CJW917525 CTS917516:CTS917525 DDO917516:DDO917525 DNK917516:DNK917525 DXG917516:DXG917525 EHC917516:EHC917525 EQY917516:EQY917525 FAU917516:FAU917525 FKQ917516:FKQ917525 FUM917516:FUM917525 GEI917516:GEI917525 GOE917516:GOE917525 GYA917516:GYA917525 HHW917516:HHW917525 HRS917516:HRS917525 IBO917516:IBO917525 ILK917516:ILK917525 IVG917516:IVG917525 JFC917516:JFC917525 JOY917516:JOY917525 JYU917516:JYU917525 KIQ917516:KIQ917525 KSM917516:KSM917525 LCI917516:LCI917525 LME917516:LME917525 LWA917516:LWA917525 MFW917516:MFW917525 MPS917516:MPS917525 MZO917516:MZO917525 NJK917516:NJK917525 NTG917516:NTG917525 ODC917516:ODC917525 OMY917516:OMY917525 OWU917516:OWU917525 PGQ917516:PGQ917525 PQM917516:PQM917525 QAI917516:QAI917525 QKE917516:QKE917525 QUA917516:QUA917525 RDW917516:RDW917525 RNS917516:RNS917525 RXO917516:RXO917525 SHK917516:SHK917525 SRG917516:SRG917525 TBC917516:TBC917525 TKY917516:TKY917525 TUU917516:TUU917525 UEQ917516:UEQ917525 UOM917516:UOM917525 UYI917516:UYI917525 VIE917516:VIE917525 VSA917516:VSA917525 WBW917516:WBW917525 WLS917516:WLS917525 WVO917516:WVO917525 G983052:G983061 JC983052:JC983061 SY983052:SY983061 ACU983052:ACU983061 AMQ983052:AMQ983061 AWM983052:AWM983061 BGI983052:BGI983061 BQE983052:BQE983061 CAA983052:CAA983061 CJW983052:CJW983061 CTS983052:CTS983061 DDO983052:DDO983061 DNK983052:DNK983061 DXG983052:DXG983061 EHC983052:EHC983061 EQY983052:EQY983061 FAU983052:FAU983061 FKQ983052:FKQ983061 FUM983052:FUM983061 GEI983052:GEI983061 GOE983052:GOE983061 GYA983052:GYA983061 HHW983052:HHW983061 HRS983052:HRS983061 IBO983052:IBO983061 ILK983052:ILK983061 IVG983052:IVG983061 JFC983052:JFC983061 JOY983052:JOY983061 JYU983052:JYU983061 KIQ983052:KIQ983061 KSM983052:KSM983061 LCI983052:LCI983061 LME983052:LME983061 LWA983052:LWA983061 MFW983052:MFW983061 MPS983052:MPS983061 MZO983052:MZO983061 NJK983052:NJK983061 NTG983052:NTG983061 ODC983052:ODC983061 OMY983052:OMY983061 OWU983052:OWU983061 PGQ983052:PGQ983061 PQM983052:PQM983061 QAI983052:QAI983061 QKE983052:QKE983061 QUA983052:QUA983061 RDW983052:RDW983061 RNS983052:RNS983061 RXO983052:RXO983061 SHK983052:SHK983061 SRG983052:SRG983061 TBC983052:TBC983061 TKY983052:TKY983061 TUU983052:TUU983061 UEQ983052:UEQ983061 UOM983052:UOM983061 UYI983052:UYI983061 VIE983052:VIE983061 VSA983052:VSA983061 WBW983052:WBW983061 WLS983052:WLS983061 WVO983052:WVO983061">
      <formula1>$G$60:$G$160</formula1>
    </dataValidation>
    <dataValidation type="list" errorStyle="warning" allowBlank="1" showInputMessage="1" showErrorMessage="1" errorTitle="FERC ACCOUNT" error="This FERC Account is not included in the drop-down list. Is this the account you want to use?" sqref="WVL983062:WVL983075 IZ10:IZ11 SV10:SV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D65546:D65547 IZ65546:IZ65547 SV65546:SV65547 ACR65546:ACR65547 AMN65546:AMN65547 AWJ65546:AWJ65547 BGF65546:BGF65547 BQB65546:BQB65547 BZX65546:BZX65547 CJT65546:CJT65547 CTP65546:CTP65547 DDL65546:DDL65547 DNH65546:DNH65547 DXD65546:DXD65547 EGZ65546:EGZ65547 EQV65546:EQV65547 FAR65546:FAR65547 FKN65546:FKN65547 FUJ65546:FUJ65547 GEF65546:GEF65547 GOB65546:GOB65547 GXX65546:GXX65547 HHT65546:HHT65547 HRP65546:HRP65547 IBL65546:IBL65547 ILH65546:ILH65547 IVD65546:IVD65547 JEZ65546:JEZ65547 JOV65546:JOV65547 JYR65546:JYR65547 KIN65546:KIN65547 KSJ65546:KSJ65547 LCF65546:LCF65547 LMB65546:LMB65547 LVX65546:LVX65547 MFT65546:MFT65547 MPP65546:MPP65547 MZL65546:MZL65547 NJH65546:NJH65547 NTD65546:NTD65547 OCZ65546:OCZ65547 OMV65546:OMV65547 OWR65546:OWR65547 PGN65546:PGN65547 PQJ65546:PQJ65547 QAF65546:QAF65547 QKB65546:QKB65547 QTX65546:QTX65547 RDT65546:RDT65547 RNP65546:RNP65547 RXL65546:RXL65547 SHH65546:SHH65547 SRD65546:SRD65547 TAZ65546:TAZ65547 TKV65546:TKV65547 TUR65546:TUR65547 UEN65546:UEN65547 UOJ65546:UOJ65547 UYF65546:UYF65547 VIB65546:VIB65547 VRX65546:VRX65547 WBT65546:WBT65547 WLP65546:WLP65547 WVL65546:WVL65547 D131082:D131083 IZ131082:IZ131083 SV131082:SV131083 ACR131082:ACR131083 AMN131082:AMN131083 AWJ131082:AWJ131083 BGF131082:BGF131083 BQB131082:BQB131083 BZX131082:BZX131083 CJT131082:CJT131083 CTP131082:CTP131083 DDL131082:DDL131083 DNH131082:DNH131083 DXD131082:DXD131083 EGZ131082:EGZ131083 EQV131082:EQV131083 FAR131082:FAR131083 FKN131082:FKN131083 FUJ131082:FUJ131083 GEF131082:GEF131083 GOB131082:GOB131083 GXX131082:GXX131083 HHT131082:HHT131083 HRP131082:HRP131083 IBL131082:IBL131083 ILH131082:ILH131083 IVD131082:IVD131083 JEZ131082:JEZ131083 JOV131082:JOV131083 JYR131082:JYR131083 KIN131082:KIN131083 KSJ131082:KSJ131083 LCF131082:LCF131083 LMB131082:LMB131083 LVX131082:LVX131083 MFT131082:MFT131083 MPP131082:MPP131083 MZL131082:MZL131083 NJH131082:NJH131083 NTD131082:NTD131083 OCZ131082:OCZ131083 OMV131082:OMV131083 OWR131082:OWR131083 PGN131082:PGN131083 PQJ131082:PQJ131083 QAF131082:QAF131083 QKB131082:QKB131083 QTX131082:QTX131083 RDT131082:RDT131083 RNP131082:RNP131083 RXL131082:RXL131083 SHH131082:SHH131083 SRD131082:SRD131083 TAZ131082:TAZ131083 TKV131082:TKV131083 TUR131082:TUR131083 UEN131082:UEN131083 UOJ131082:UOJ131083 UYF131082:UYF131083 VIB131082:VIB131083 VRX131082:VRX131083 WBT131082:WBT131083 WLP131082:WLP131083 WVL131082:WVL131083 D196618:D196619 IZ196618:IZ196619 SV196618:SV196619 ACR196618:ACR196619 AMN196618:AMN196619 AWJ196618:AWJ196619 BGF196618:BGF196619 BQB196618:BQB196619 BZX196618:BZX196619 CJT196618:CJT196619 CTP196618:CTP196619 DDL196618:DDL196619 DNH196618:DNH196619 DXD196618:DXD196619 EGZ196618:EGZ196619 EQV196618:EQV196619 FAR196618:FAR196619 FKN196618:FKN196619 FUJ196618:FUJ196619 GEF196618:GEF196619 GOB196618:GOB196619 GXX196618:GXX196619 HHT196618:HHT196619 HRP196618:HRP196619 IBL196618:IBL196619 ILH196618:ILH196619 IVD196618:IVD196619 JEZ196618:JEZ196619 JOV196618:JOV196619 JYR196618:JYR196619 KIN196618:KIN196619 KSJ196618:KSJ196619 LCF196618:LCF196619 LMB196618:LMB196619 LVX196618:LVX196619 MFT196618:MFT196619 MPP196618:MPP196619 MZL196618:MZL196619 NJH196618:NJH196619 NTD196618:NTD196619 OCZ196618:OCZ196619 OMV196618:OMV196619 OWR196618:OWR196619 PGN196618:PGN196619 PQJ196618:PQJ196619 QAF196618:QAF196619 QKB196618:QKB196619 QTX196618:QTX196619 RDT196618:RDT196619 RNP196618:RNP196619 RXL196618:RXL196619 SHH196618:SHH196619 SRD196618:SRD196619 TAZ196618:TAZ196619 TKV196618:TKV196619 TUR196618:TUR196619 UEN196618:UEN196619 UOJ196618:UOJ196619 UYF196618:UYF196619 VIB196618:VIB196619 VRX196618:VRX196619 WBT196618:WBT196619 WLP196618:WLP196619 WVL196618:WVL196619 D262154:D262155 IZ262154:IZ262155 SV262154:SV262155 ACR262154:ACR262155 AMN262154:AMN262155 AWJ262154:AWJ262155 BGF262154:BGF262155 BQB262154:BQB262155 BZX262154:BZX262155 CJT262154:CJT262155 CTP262154:CTP262155 DDL262154:DDL262155 DNH262154:DNH262155 DXD262154:DXD262155 EGZ262154:EGZ262155 EQV262154:EQV262155 FAR262154:FAR262155 FKN262154:FKN262155 FUJ262154:FUJ262155 GEF262154:GEF262155 GOB262154:GOB262155 GXX262154:GXX262155 HHT262154:HHT262155 HRP262154:HRP262155 IBL262154:IBL262155 ILH262154:ILH262155 IVD262154:IVD262155 JEZ262154:JEZ262155 JOV262154:JOV262155 JYR262154:JYR262155 KIN262154:KIN262155 KSJ262154:KSJ262155 LCF262154:LCF262155 LMB262154:LMB262155 LVX262154:LVX262155 MFT262154:MFT262155 MPP262154:MPP262155 MZL262154:MZL262155 NJH262154:NJH262155 NTD262154:NTD262155 OCZ262154:OCZ262155 OMV262154:OMV262155 OWR262154:OWR262155 PGN262154:PGN262155 PQJ262154:PQJ262155 QAF262154:QAF262155 QKB262154:QKB262155 QTX262154:QTX262155 RDT262154:RDT262155 RNP262154:RNP262155 RXL262154:RXL262155 SHH262154:SHH262155 SRD262154:SRD262155 TAZ262154:TAZ262155 TKV262154:TKV262155 TUR262154:TUR262155 UEN262154:UEN262155 UOJ262154:UOJ262155 UYF262154:UYF262155 VIB262154:VIB262155 VRX262154:VRX262155 WBT262154:WBT262155 WLP262154:WLP262155 WVL262154:WVL262155 D327690:D327691 IZ327690:IZ327691 SV327690:SV327691 ACR327690:ACR327691 AMN327690:AMN327691 AWJ327690:AWJ327691 BGF327690:BGF327691 BQB327690:BQB327691 BZX327690:BZX327691 CJT327690:CJT327691 CTP327690:CTP327691 DDL327690:DDL327691 DNH327690:DNH327691 DXD327690:DXD327691 EGZ327690:EGZ327691 EQV327690:EQV327691 FAR327690:FAR327691 FKN327690:FKN327691 FUJ327690:FUJ327691 GEF327690:GEF327691 GOB327690:GOB327691 GXX327690:GXX327691 HHT327690:HHT327691 HRP327690:HRP327691 IBL327690:IBL327691 ILH327690:ILH327691 IVD327690:IVD327691 JEZ327690:JEZ327691 JOV327690:JOV327691 JYR327690:JYR327691 KIN327690:KIN327691 KSJ327690:KSJ327691 LCF327690:LCF327691 LMB327690:LMB327691 LVX327690:LVX327691 MFT327690:MFT327691 MPP327690:MPP327691 MZL327690:MZL327691 NJH327690:NJH327691 NTD327690:NTD327691 OCZ327690:OCZ327691 OMV327690:OMV327691 OWR327690:OWR327691 PGN327690:PGN327691 PQJ327690:PQJ327691 QAF327690:QAF327691 QKB327690:QKB327691 QTX327690:QTX327691 RDT327690:RDT327691 RNP327690:RNP327691 RXL327690:RXL327691 SHH327690:SHH327691 SRD327690:SRD327691 TAZ327690:TAZ327691 TKV327690:TKV327691 TUR327690:TUR327691 UEN327690:UEN327691 UOJ327690:UOJ327691 UYF327690:UYF327691 VIB327690:VIB327691 VRX327690:VRX327691 WBT327690:WBT327691 WLP327690:WLP327691 WVL327690:WVL327691 D393226:D393227 IZ393226:IZ393227 SV393226:SV393227 ACR393226:ACR393227 AMN393226:AMN393227 AWJ393226:AWJ393227 BGF393226:BGF393227 BQB393226:BQB393227 BZX393226:BZX393227 CJT393226:CJT393227 CTP393226:CTP393227 DDL393226:DDL393227 DNH393226:DNH393227 DXD393226:DXD393227 EGZ393226:EGZ393227 EQV393226:EQV393227 FAR393226:FAR393227 FKN393226:FKN393227 FUJ393226:FUJ393227 GEF393226:GEF393227 GOB393226:GOB393227 GXX393226:GXX393227 HHT393226:HHT393227 HRP393226:HRP393227 IBL393226:IBL393227 ILH393226:ILH393227 IVD393226:IVD393227 JEZ393226:JEZ393227 JOV393226:JOV393227 JYR393226:JYR393227 KIN393226:KIN393227 KSJ393226:KSJ393227 LCF393226:LCF393227 LMB393226:LMB393227 LVX393226:LVX393227 MFT393226:MFT393227 MPP393226:MPP393227 MZL393226:MZL393227 NJH393226:NJH393227 NTD393226:NTD393227 OCZ393226:OCZ393227 OMV393226:OMV393227 OWR393226:OWR393227 PGN393226:PGN393227 PQJ393226:PQJ393227 QAF393226:QAF393227 QKB393226:QKB393227 QTX393226:QTX393227 RDT393226:RDT393227 RNP393226:RNP393227 RXL393226:RXL393227 SHH393226:SHH393227 SRD393226:SRD393227 TAZ393226:TAZ393227 TKV393226:TKV393227 TUR393226:TUR393227 UEN393226:UEN393227 UOJ393226:UOJ393227 UYF393226:UYF393227 VIB393226:VIB393227 VRX393226:VRX393227 WBT393226:WBT393227 WLP393226:WLP393227 WVL393226:WVL393227 D458762:D458763 IZ458762:IZ458763 SV458762:SV458763 ACR458762:ACR458763 AMN458762:AMN458763 AWJ458762:AWJ458763 BGF458762:BGF458763 BQB458762:BQB458763 BZX458762:BZX458763 CJT458762:CJT458763 CTP458762:CTP458763 DDL458762:DDL458763 DNH458762:DNH458763 DXD458762:DXD458763 EGZ458762:EGZ458763 EQV458762:EQV458763 FAR458762:FAR458763 FKN458762:FKN458763 FUJ458762:FUJ458763 GEF458762:GEF458763 GOB458762:GOB458763 GXX458762:GXX458763 HHT458762:HHT458763 HRP458762:HRP458763 IBL458762:IBL458763 ILH458762:ILH458763 IVD458762:IVD458763 JEZ458762:JEZ458763 JOV458762:JOV458763 JYR458762:JYR458763 KIN458762:KIN458763 KSJ458762:KSJ458763 LCF458762:LCF458763 LMB458762:LMB458763 LVX458762:LVX458763 MFT458762:MFT458763 MPP458762:MPP458763 MZL458762:MZL458763 NJH458762:NJH458763 NTD458762:NTD458763 OCZ458762:OCZ458763 OMV458762:OMV458763 OWR458762:OWR458763 PGN458762:PGN458763 PQJ458762:PQJ458763 QAF458762:QAF458763 QKB458762:QKB458763 QTX458762:QTX458763 RDT458762:RDT458763 RNP458762:RNP458763 RXL458762:RXL458763 SHH458762:SHH458763 SRD458762:SRD458763 TAZ458762:TAZ458763 TKV458762:TKV458763 TUR458762:TUR458763 UEN458762:UEN458763 UOJ458762:UOJ458763 UYF458762:UYF458763 VIB458762:VIB458763 VRX458762:VRX458763 WBT458762:WBT458763 WLP458762:WLP458763 WVL458762:WVL458763 D524298:D524299 IZ524298:IZ524299 SV524298:SV524299 ACR524298:ACR524299 AMN524298:AMN524299 AWJ524298:AWJ524299 BGF524298:BGF524299 BQB524298:BQB524299 BZX524298:BZX524299 CJT524298:CJT524299 CTP524298:CTP524299 DDL524298:DDL524299 DNH524298:DNH524299 DXD524298:DXD524299 EGZ524298:EGZ524299 EQV524298:EQV524299 FAR524298:FAR524299 FKN524298:FKN524299 FUJ524298:FUJ524299 GEF524298:GEF524299 GOB524298:GOB524299 GXX524298:GXX524299 HHT524298:HHT524299 HRP524298:HRP524299 IBL524298:IBL524299 ILH524298:ILH524299 IVD524298:IVD524299 JEZ524298:JEZ524299 JOV524298:JOV524299 JYR524298:JYR524299 KIN524298:KIN524299 KSJ524298:KSJ524299 LCF524298:LCF524299 LMB524298:LMB524299 LVX524298:LVX524299 MFT524298:MFT524299 MPP524298:MPP524299 MZL524298:MZL524299 NJH524298:NJH524299 NTD524298:NTD524299 OCZ524298:OCZ524299 OMV524298:OMV524299 OWR524298:OWR524299 PGN524298:PGN524299 PQJ524298:PQJ524299 QAF524298:QAF524299 QKB524298:QKB524299 QTX524298:QTX524299 RDT524298:RDT524299 RNP524298:RNP524299 RXL524298:RXL524299 SHH524298:SHH524299 SRD524298:SRD524299 TAZ524298:TAZ524299 TKV524298:TKV524299 TUR524298:TUR524299 UEN524298:UEN524299 UOJ524298:UOJ524299 UYF524298:UYF524299 VIB524298:VIB524299 VRX524298:VRX524299 WBT524298:WBT524299 WLP524298:WLP524299 WVL524298:WVL524299 D589834:D589835 IZ589834:IZ589835 SV589834:SV589835 ACR589834:ACR589835 AMN589834:AMN589835 AWJ589834:AWJ589835 BGF589834:BGF589835 BQB589834:BQB589835 BZX589834:BZX589835 CJT589834:CJT589835 CTP589834:CTP589835 DDL589834:DDL589835 DNH589834:DNH589835 DXD589834:DXD589835 EGZ589834:EGZ589835 EQV589834:EQV589835 FAR589834:FAR589835 FKN589834:FKN589835 FUJ589834:FUJ589835 GEF589834:GEF589835 GOB589834:GOB589835 GXX589834:GXX589835 HHT589834:HHT589835 HRP589834:HRP589835 IBL589834:IBL589835 ILH589834:ILH589835 IVD589834:IVD589835 JEZ589834:JEZ589835 JOV589834:JOV589835 JYR589834:JYR589835 KIN589834:KIN589835 KSJ589834:KSJ589835 LCF589834:LCF589835 LMB589834:LMB589835 LVX589834:LVX589835 MFT589834:MFT589835 MPP589834:MPP589835 MZL589834:MZL589835 NJH589834:NJH589835 NTD589834:NTD589835 OCZ589834:OCZ589835 OMV589834:OMV589835 OWR589834:OWR589835 PGN589834:PGN589835 PQJ589834:PQJ589835 QAF589834:QAF589835 QKB589834:QKB589835 QTX589834:QTX589835 RDT589834:RDT589835 RNP589834:RNP589835 RXL589834:RXL589835 SHH589834:SHH589835 SRD589834:SRD589835 TAZ589834:TAZ589835 TKV589834:TKV589835 TUR589834:TUR589835 UEN589834:UEN589835 UOJ589834:UOJ589835 UYF589834:UYF589835 VIB589834:VIB589835 VRX589834:VRX589835 WBT589834:WBT589835 WLP589834:WLP589835 WVL589834:WVL589835 D655370:D655371 IZ655370:IZ655371 SV655370:SV655371 ACR655370:ACR655371 AMN655370:AMN655371 AWJ655370:AWJ655371 BGF655370:BGF655371 BQB655370:BQB655371 BZX655370:BZX655371 CJT655370:CJT655371 CTP655370:CTP655371 DDL655370:DDL655371 DNH655370:DNH655371 DXD655370:DXD655371 EGZ655370:EGZ655371 EQV655370:EQV655371 FAR655370:FAR655371 FKN655370:FKN655371 FUJ655370:FUJ655371 GEF655370:GEF655371 GOB655370:GOB655371 GXX655370:GXX655371 HHT655370:HHT655371 HRP655370:HRP655371 IBL655370:IBL655371 ILH655370:ILH655371 IVD655370:IVD655371 JEZ655370:JEZ655371 JOV655370:JOV655371 JYR655370:JYR655371 KIN655370:KIN655371 KSJ655370:KSJ655371 LCF655370:LCF655371 LMB655370:LMB655371 LVX655370:LVX655371 MFT655370:MFT655371 MPP655370:MPP655371 MZL655370:MZL655371 NJH655370:NJH655371 NTD655370:NTD655371 OCZ655370:OCZ655371 OMV655370:OMV655371 OWR655370:OWR655371 PGN655370:PGN655371 PQJ655370:PQJ655371 QAF655370:QAF655371 QKB655370:QKB655371 QTX655370:QTX655371 RDT655370:RDT655371 RNP655370:RNP655371 RXL655370:RXL655371 SHH655370:SHH655371 SRD655370:SRD655371 TAZ655370:TAZ655371 TKV655370:TKV655371 TUR655370:TUR655371 UEN655370:UEN655371 UOJ655370:UOJ655371 UYF655370:UYF655371 VIB655370:VIB655371 VRX655370:VRX655371 WBT655370:WBT655371 WLP655370:WLP655371 WVL655370:WVL655371 D720906:D720907 IZ720906:IZ720907 SV720906:SV720907 ACR720906:ACR720907 AMN720906:AMN720907 AWJ720906:AWJ720907 BGF720906:BGF720907 BQB720906:BQB720907 BZX720906:BZX720907 CJT720906:CJT720907 CTP720906:CTP720907 DDL720906:DDL720907 DNH720906:DNH720907 DXD720906:DXD720907 EGZ720906:EGZ720907 EQV720906:EQV720907 FAR720906:FAR720907 FKN720906:FKN720907 FUJ720906:FUJ720907 GEF720906:GEF720907 GOB720906:GOB720907 GXX720906:GXX720907 HHT720906:HHT720907 HRP720906:HRP720907 IBL720906:IBL720907 ILH720906:ILH720907 IVD720906:IVD720907 JEZ720906:JEZ720907 JOV720906:JOV720907 JYR720906:JYR720907 KIN720906:KIN720907 KSJ720906:KSJ720907 LCF720906:LCF720907 LMB720906:LMB720907 LVX720906:LVX720907 MFT720906:MFT720907 MPP720906:MPP720907 MZL720906:MZL720907 NJH720906:NJH720907 NTD720906:NTD720907 OCZ720906:OCZ720907 OMV720906:OMV720907 OWR720906:OWR720907 PGN720906:PGN720907 PQJ720906:PQJ720907 QAF720906:QAF720907 QKB720906:QKB720907 QTX720906:QTX720907 RDT720906:RDT720907 RNP720906:RNP720907 RXL720906:RXL720907 SHH720906:SHH720907 SRD720906:SRD720907 TAZ720906:TAZ720907 TKV720906:TKV720907 TUR720906:TUR720907 UEN720906:UEN720907 UOJ720906:UOJ720907 UYF720906:UYF720907 VIB720906:VIB720907 VRX720906:VRX720907 WBT720906:WBT720907 WLP720906:WLP720907 WVL720906:WVL720907 D786442:D786443 IZ786442:IZ786443 SV786442:SV786443 ACR786442:ACR786443 AMN786442:AMN786443 AWJ786442:AWJ786443 BGF786442:BGF786443 BQB786442:BQB786443 BZX786442:BZX786443 CJT786442:CJT786443 CTP786442:CTP786443 DDL786442:DDL786443 DNH786442:DNH786443 DXD786442:DXD786443 EGZ786442:EGZ786443 EQV786442:EQV786443 FAR786442:FAR786443 FKN786442:FKN786443 FUJ786442:FUJ786443 GEF786442:GEF786443 GOB786442:GOB786443 GXX786442:GXX786443 HHT786442:HHT786443 HRP786442:HRP786443 IBL786442:IBL786443 ILH786442:ILH786443 IVD786442:IVD786443 JEZ786442:JEZ786443 JOV786442:JOV786443 JYR786442:JYR786443 KIN786442:KIN786443 KSJ786442:KSJ786443 LCF786442:LCF786443 LMB786442:LMB786443 LVX786442:LVX786443 MFT786442:MFT786443 MPP786442:MPP786443 MZL786442:MZL786443 NJH786442:NJH786443 NTD786442:NTD786443 OCZ786442:OCZ786443 OMV786442:OMV786443 OWR786442:OWR786443 PGN786442:PGN786443 PQJ786442:PQJ786443 QAF786442:QAF786443 QKB786442:QKB786443 QTX786442:QTX786443 RDT786442:RDT786443 RNP786442:RNP786443 RXL786442:RXL786443 SHH786442:SHH786443 SRD786442:SRD786443 TAZ786442:TAZ786443 TKV786442:TKV786443 TUR786442:TUR786443 UEN786442:UEN786443 UOJ786442:UOJ786443 UYF786442:UYF786443 VIB786442:VIB786443 VRX786442:VRX786443 WBT786442:WBT786443 WLP786442:WLP786443 WVL786442:WVL786443 D851978:D851979 IZ851978:IZ851979 SV851978:SV851979 ACR851978:ACR851979 AMN851978:AMN851979 AWJ851978:AWJ851979 BGF851978:BGF851979 BQB851978:BQB851979 BZX851978:BZX851979 CJT851978:CJT851979 CTP851978:CTP851979 DDL851978:DDL851979 DNH851978:DNH851979 DXD851978:DXD851979 EGZ851978:EGZ851979 EQV851978:EQV851979 FAR851978:FAR851979 FKN851978:FKN851979 FUJ851978:FUJ851979 GEF851978:GEF851979 GOB851978:GOB851979 GXX851978:GXX851979 HHT851978:HHT851979 HRP851978:HRP851979 IBL851978:IBL851979 ILH851978:ILH851979 IVD851978:IVD851979 JEZ851978:JEZ851979 JOV851978:JOV851979 JYR851978:JYR851979 KIN851978:KIN851979 KSJ851978:KSJ851979 LCF851978:LCF851979 LMB851978:LMB851979 LVX851978:LVX851979 MFT851978:MFT851979 MPP851978:MPP851979 MZL851978:MZL851979 NJH851978:NJH851979 NTD851978:NTD851979 OCZ851978:OCZ851979 OMV851978:OMV851979 OWR851978:OWR851979 PGN851978:PGN851979 PQJ851978:PQJ851979 QAF851978:QAF851979 QKB851978:QKB851979 QTX851978:QTX851979 RDT851978:RDT851979 RNP851978:RNP851979 RXL851978:RXL851979 SHH851978:SHH851979 SRD851978:SRD851979 TAZ851978:TAZ851979 TKV851978:TKV851979 TUR851978:TUR851979 UEN851978:UEN851979 UOJ851978:UOJ851979 UYF851978:UYF851979 VIB851978:VIB851979 VRX851978:VRX851979 WBT851978:WBT851979 WLP851978:WLP851979 WVL851978:WVL851979 D917514:D917515 IZ917514:IZ917515 SV917514:SV917515 ACR917514:ACR917515 AMN917514:AMN917515 AWJ917514:AWJ917515 BGF917514:BGF917515 BQB917514:BQB917515 BZX917514:BZX917515 CJT917514:CJT917515 CTP917514:CTP917515 DDL917514:DDL917515 DNH917514:DNH917515 DXD917514:DXD917515 EGZ917514:EGZ917515 EQV917514:EQV917515 FAR917514:FAR917515 FKN917514:FKN917515 FUJ917514:FUJ917515 GEF917514:GEF917515 GOB917514:GOB917515 GXX917514:GXX917515 HHT917514:HHT917515 HRP917514:HRP917515 IBL917514:IBL917515 ILH917514:ILH917515 IVD917514:IVD917515 JEZ917514:JEZ917515 JOV917514:JOV917515 JYR917514:JYR917515 KIN917514:KIN917515 KSJ917514:KSJ917515 LCF917514:LCF917515 LMB917514:LMB917515 LVX917514:LVX917515 MFT917514:MFT917515 MPP917514:MPP917515 MZL917514:MZL917515 NJH917514:NJH917515 NTD917514:NTD917515 OCZ917514:OCZ917515 OMV917514:OMV917515 OWR917514:OWR917515 PGN917514:PGN917515 PQJ917514:PQJ917515 QAF917514:QAF917515 QKB917514:QKB917515 QTX917514:QTX917515 RDT917514:RDT917515 RNP917514:RNP917515 RXL917514:RXL917515 SHH917514:SHH917515 SRD917514:SRD917515 TAZ917514:TAZ917515 TKV917514:TKV917515 TUR917514:TUR917515 UEN917514:UEN917515 UOJ917514:UOJ917515 UYF917514:UYF917515 VIB917514:VIB917515 VRX917514:VRX917515 WBT917514:WBT917515 WLP917514:WLP917515 WVL917514:WVL917515 D983050:D983051 IZ983050:IZ983051 SV983050:SV983051 ACR983050:ACR983051 AMN983050:AMN983051 AWJ983050:AWJ983051 BGF983050:BGF983051 BQB983050:BQB983051 BZX983050:BZX983051 CJT983050:CJT983051 CTP983050:CTP983051 DDL983050:DDL983051 DNH983050:DNH983051 DXD983050:DXD983051 EGZ983050:EGZ983051 EQV983050:EQV983051 FAR983050:FAR983051 FKN983050:FKN983051 FUJ983050:FUJ983051 GEF983050:GEF983051 GOB983050:GOB983051 GXX983050:GXX983051 HHT983050:HHT983051 HRP983050:HRP983051 IBL983050:IBL983051 ILH983050:ILH983051 IVD983050:IVD983051 JEZ983050:JEZ983051 JOV983050:JOV983051 JYR983050:JYR983051 KIN983050:KIN983051 KSJ983050:KSJ983051 LCF983050:LCF983051 LMB983050:LMB983051 LVX983050:LVX983051 MFT983050:MFT983051 MPP983050:MPP983051 MZL983050:MZL983051 NJH983050:NJH983051 NTD983050:NTD983051 OCZ983050:OCZ983051 OMV983050:OMV983051 OWR983050:OWR983051 PGN983050:PGN983051 PQJ983050:PQJ983051 QAF983050:QAF983051 QKB983050:QKB983051 QTX983050:QTX983051 RDT983050:RDT983051 RNP983050:RNP983051 RXL983050:RXL983051 SHH983050:SHH983051 SRD983050:SRD983051 TAZ983050:TAZ983051 TKV983050:TKV983051 TUR983050:TUR983051 UEN983050:UEN983051 UOJ983050:UOJ983051 UYF983050:UYF983051 VIB983050:VIB983051 VRX983050:VRX983051 WBT983050:WBT983051 WLP983050:WLP983051 WVL983050:WVL983051 D22:D35 IZ22:IZ35 SV22:SV35 ACR22:ACR35 AMN22:AMN35 AWJ22:AWJ35 BGF22:BGF35 BQB22:BQB35 BZX22:BZX35 CJT22:CJT35 CTP22:CTP35 DDL22:DDL35 DNH22:DNH35 DXD22:DXD35 EGZ22:EGZ35 EQV22:EQV35 FAR22:FAR35 FKN22:FKN35 FUJ22:FUJ35 GEF22:GEF35 GOB22:GOB35 GXX22:GXX35 HHT22:HHT35 HRP22:HRP35 IBL22:IBL35 ILH22:ILH35 IVD22:IVD35 JEZ22:JEZ35 JOV22:JOV35 JYR22:JYR35 KIN22:KIN35 KSJ22:KSJ35 LCF22:LCF35 LMB22:LMB35 LVX22:LVX35 MFT22:MFT35 MPP22:MPP35 MZL22:MZL35 NJH22:NJH35 NTD22:NTD35 OCZ22:OCZ35 OMV22:OMV35 OWR22:OWR35 PGN22:PGN35 PQJ22:PQJ35 QAF22:QAF35 QKB22:QKB35 QTX22:QTX35 RDT22:RDT35 RNP22:RNP35 RXL22:RXL35 SHH22:SHH35 SRD22:SRD35 TAZ22:TAZ35 TKV22:TKV35 TUR22:TUR35 UEN22:UEN35 UOJ22:UOJ35 UYF22:UYF35 VIB22:VIB35 VRX22:VRX35 WBT22:WBT35 WLP22:WLP35 WVL22:WVL35 D65558:D65571 IZ65558:IZ65571 SV65558:SV65571 ACR65558:ACR65571 AMN65558:AMN65571 AWJ65558:AWJ65571 BGF65558:BGF65571 BQB65558:BQB65571 BZX65558:BZX65571 CJT65558:CJT65571 CTP65558:CTP65571 DDL65558:DDL65571 DNH65558:DNH65571 DXD65558:DXD65571 EGZ65558:EGZ65571 EQV65558:EQV65571 FAR65558:FAR65571 FKN65558:FKN65571 FUJ65558:FUJ65571 GEF65558:GEF65571 GOB65558:GOB65571 GXX65558:GXX65571 HHT65558:HHT65571 HRP65558:HRP65571 IBL65558:IBL65571 ILH65558:ILH65571 IVD65558:IVD65571 JEZ65558:JEZ65571 JOV65558:JOV65571 JYR65558:JYR65571 KIN65558:KIN65571 KSJ65558:KSJ65571 LCF65558:LCF65571 LMB65558:LMB65571 LVX65558:LVX65571 MFT65558:MFT65571 MPP65558:MPP65571 MZL65558:MZL65571 NJH65558:NJH65571 NTD65558:NTD65571 OCZ65558:OCZ65571 OMV65558:OMV65571 OWR65558:OWR65571 PGN65558:PGN65571 PQJ65558:PQJ65571 QAF65558:QAF65571 QKB65558:QKB65571 QTX65558:QTX65571 RDT65558:RDT65571 RNP65558:RNP65571 RXL65558:RXL65571 SHH65558:SHH65571 SRD65558:SRD65571 TAZ65558:TAZ65571 TKV65558:TKV65571 TUR65558:TUR65571 UEN65558:UEN65571 UOJ65558:UOJ65571 UYF65558:UYF65571 VIB65558:VIB65571 VRX65558:VRX65571 WBT65558:WBT65571 WLP65558:WLP65571 WVL65558:WVL65571 D131094:D131107 IZ131094:IZ131107 SV131094:SV131107 ACR131094:ACR131107 AMN131094:AMN131107 AWJ131094:AWJ131107 BGF131094:BGF131107 BQB131094:BQB131107 BZX131094:BZX131107 CJT131094:CJT131107 CTP131094:CTP131107 DDL131094:DDL131107 DNH131094:DNH131107 DXD131094:DXD131107 EGZ131094:EGZ131107 EQV131094:EQV131107 FAR131094:FAR131107 FKN131094:FKN131107 FUJ131094:FUJ131107 GEF131094:GEF131107 GOB131094:GOB131107 GXX131094:GXX131107 HHT131094:HHT131107 HRP131094:HRP131107 IBL131094:IBL131107 ILH131094:ILH131107 IVD131094:IVD131107 JEZ131094:JEZ131107 JOV131094:JOV131107 JYR131094:JYR131107 KIN131094:KIN131107 KSJ131094:KSJ131107 LCF131094:LCF131107 LMB131094:LMB131107 LVX131094:LVX131107 MFT131094:MFT131107 MPP131094:MPP131107 MZL131094:MZL131107 NJH131094:NJH131107 NTD131094:NTD131107 OCZ131094:OCZ131107 OMV131094:OMV131107 OWR131094:OWR131107 PGN131094:PGN131107 PQJ131094:PQJ131107 QAF131094:QAF131107 QKB131094:QKB131107 QTX131094:QTX131107 RDT131094:RDT131107 RNP131094:RNP131107 RXL131094:RXL131107 SHH131094:SHH131107 SRD131094:SRD131107 TAZ131094:TAZ131107 TKV131094:TKV131107 TUR131094:TUR131107 UEN131094:UEN131107 UOJ131094:UOJ131107 UYF131094:UYF131107 VIB131094:VIB131107 VRX131094:VRX131107 WBT131094:WBT131107 WLP131094:WLP131107 WVL131094:WVL131107 D196630:D196643 IZ196630:IZ196643 SV196630:SV196643 ACR196630:ACR196643 AMN196630:AMN196643 AWJ196630:AWJ196643 BGF196630:BGF196643 BQB196630:BQB196643 BZX196630:BZX196643 CJT196630:CJT196643 CTP196630:CTP196643 DDL196630:DDL196643 DNH196630:DNH196643 DXD196630:DXD196643 EGZ196630:EGZ196643 EQV196630:EQV196643 FAR196630:FAR196643 FKN196630:FKN196643 FUJ196630:FUJ196643 GEF196630:GEF196643 GOB196630:GOB196643 GXX196630:GXX196643 HHT196630:HHT196643 HRP196630:HRP196643 IBL196630:IBL196643 ILH196630:ILH196643 IVD196630:IVD196643 JEZ196630:JEZ196643 JOV196630:JOV196643 JYR196630:JYR196643 KIN196630:KIN196643 KSJ196630:KSJ196643 LCF196630:LCF196643 LMB196630:LMB196643 LVX196630:LVX196643 MFT196630:MFT196643 MPP196630:MPP196643 MZL196630:MZL196643 NJH196630:NJH196643 NTD196630:NTD196643 OCZ196630:OCZ196643 OMV196630:OMV196643 OWR196630:OWR196643 PGN196630:PGN196643 PQJ196630:PQJ196643 QAF196630:QAF196643 QKB196630:QKB196643 QTX196630:QTX196643 RDT196630:RDT196643 RNP196630:RNP196643 RXL196630:RXL196643 SHH196630:SHH196643 SRD196630:SRD196643 TAZ196630:TAZ196643 TKV196630:TKV196643 TUR196630:TUR196643 UEN196630:UEN196643 UOJ196630:UOJ196643 UYF196630:UYF196643 VIB196630:VIB196643 VRX196630:VRX196643 WBT196630:WBT196643 WLP196630:WLP196643 WVL196630:WVL196643 D262166:D262179 IZ262166:IZ262179 SV262166:SV262179 ACR262166:ACR262179 AMN262166:AMN262179 AWJ262166:AWJ262179 BGF262166:BGF262179 BQB262166:BQB262179 BZX262166:BZX262179 CJT262166:CJT262179 CTP262166:CTP262179 DDL262166:DDL262179 DNH262166:DNH262179 DXD262166:DXD262179 EGZ262166:EGZ262179 EQV262166:EQV262179 FAR262166:FAR262179 FKN262166:FKN262179 FUJ262166:FUJ262179 GEF262166:GEF262179 GOB262166:GOB262179 GXX262166:GXX262179 HHT262166:HHT262179 HRP262166:HRP262179 IBL262166:IBL262179 ILH262166:ILH262179 IVD262166:IVD262179 JEZ262166:JEZ262179 JOV262166:JOV262179 JYR262166:JYR262179 KIN262166:KIN262179 KSJ262166:KSJ262179 LCF262166:LCF262179 LMB262166:LMB262179 LVX262166:LVX262179 MFT262166:MFT262179 MPP262166:MPP262179 MZL262166:MZL262179 NJH262166:NJH262179 NTD262166:NTD262179 OCZ262166:OCZ262179 OMV262166:OMV262179 OWR262166:OWR262179 PGN262166:PGN262179 PQJ262166:PQJ262179 QAF262166:QAF262179 QKB262166:QKB262179 QTX262166:QTX262179 RDT262166:RDT262179 RNP262166:RNP262179 RXL262166:RXL262179 SHH262166:SHH262179 SRD262166:SRD262179 TAZ262166:TAZ262179 TKV262166:TKV262179 TUR262166:TUR262179 UEN262166:UEN262179 UOJ262166:UOJ262179 UYF262166:UYF262179 VIB262166:VIB262179 VRX262166:VRX262179 WBT262166:WBT262179 WLP262166:WLP262179 WVL262166:WVL262179 D327702:D327715 IZ327702:IZ327715 SV327702:SV327715 ACR327702:ACR327715 AMN327702:AMN327715 AWJ327702:AWJ327715 BGF327702:BGF327715 BQB327702:BQB327715 BZX327702:BZX327715 CJT327702:CJT327715 CTP327702:CTP327715 DDL327702:DDL327715 DNH327702:DNH327715 DXD327702:DXD327715 EGZ327702:EGZ327715 EQV327702:EQV327715 FAR327702:FAR327715 FKN327702:FKN327715 FUJ327702:FUJ327715 GEF327702:GEF327715 GOB327702:GOB327715 GXX327702:GXX327715 HHT327702:HHT327715 HRP327702:HRP327715 IBL327702:IBL327715 ILH327702:ILH327715 IVD327702:IVD327715 JEZ327702:JEZ327715 JOV327702:JOV327715 JYR327702:JYR327715 KIN327702:KIN327715 KSJ327702:KSJ327715 LCF327702:LCF327715 LMB327702:LMB327715 LVX327702:LVX327715 MFT327702:MFT327715 MPP327702:MPP327715 MZL327702:MZL327715 NJH327702:NJH327715 NTD327702:NTD327715 OCZ327702:OCZ327715 OMV327702:OMV327715 OWR327702:OWR327715 PGN327702:PGN327715 PQJ327702:PQJ327715 QAF327702:QAF327715 QKB327702:QKB327715 QTX327702:QTX327715 RDT327702:RDT327715 RNP327702:RNP327715 RXL327702:RXL327715 SHH327702:SHH327715 SRD327702:SRD327715 TAZ327702:TAZ327715 TKV327702:TKV327715 TUR327702:TUR327715 UEN327702:UEN327715 UOJ327702:UOJ327715 UYF327702:UYF327715 VIB327702:VIB327715 VRX327702:VRX327715 WBT327702:WBT327715 WLP327702:WLP327715 WVL327702:WVL327715 D393238:D393251 IZ393238:IZ393251 SV393238:SV393251 ACR393238:ACR393251 AMN393238:AMN393251 AWJ393238:AWJ393251 BGF393238:BGF393251 BQB393238:BQB393251 BZX393238:BZX393251 CJT393238:CJT393251 CTP393238:CTP393251 DDL393238:DDL393251 DNH393238:DNH393251 DXD393238:DXD393251 EGZ393238:EGZ393251 EQV393238:EQV393251 FAR393238:FAR393251 FKN393238:FKN393251 FUJ393238:FUJ393251 GEF393238:GEF393251 GOB393238:GOB393251 GXX393238:GXX393251 HHT393238:HHT393251 HRP393238:HRP393251 IBL393238:IBL393251 ILH393238:ILH393251 IVD393238:IVD393251 JEZ393238:JEZ393251 JOV393238:JOV393251 JYR393238:JYR393251 KIN393238:KIN393251 KSJ393238:KSJ393251 LCF393238:LCF393251 LMB393238:LMB393251 LVX393238:LVX393251 MFT393238:MFT393251 MPP393238:MPP393251 MZL393238:MZL393251 NJH393238:NJH393251 NTD393238:NTD393251 OCZ393238:OCZ393251 OMV393238:OMV393251 OWR393238:OWR393251 PGN393238:PGN393251 PQJ393238:PQJ393251 QAF393238:QAF393251 QKB393238:QKB393251 QTX393238:QTX393251 RDT393238:RDT393251 RNP393238:RNP393251 RXL393238:RXL393251 SHH393238:SHH393251 SRD393238:SRD393251 TAZ393238:TAZ393251 TKV393238:TKV393251 TUR393238:TUR393251 UEN393238:UEN393251 UOJ393238:UOJ393251 UYF393238:UYF393251 VIB393238:VIB393251 VRX393238:VRX393251 WBT393238:WBT393251 WLP393238:WLP393251 WVL393238:WVL393251 D458774:D458787 IZ458774:IZ458787 SV458774:SV458787 ACR458774:ACR458787 AMN458774:AMN458787 AWJ458774:AWJ458787 BGF458774:BGF458787 BQB458774:BQB458787 BZX458774:BZX458787 CJT458774:CJT458787 CTP458774:CTP458787 DDL458774:DDL458787 DNH458774:DNH458787 DXD458774:DXD458787 EGZ458774:EGZ458787 EQV458774:EQV458787 FAR458774:FAR458787 FKN458774:FKN458787 FUJ458774:FUJ458787 GEF458774:GEF458787 GOB458774:GOB458787 GXX458774:GXX458787 HHT458774:HHT458787 HRP458774:HRP458787 IBL458774:IBL458787 ILH458774:ILH458787 IVD458774:IVD458787 JEZ458774:JEZ458787 JOV458774:JOV458787 JYR458774:JYR458787 KIN458774:KIN458787 KSJ458774:KSJ458787 LCF458774:LCF458787 LMB458774:LMB458787 LVX458774:LVX458787 MFT458774:MFT458787 MPP458774:MPP458787 MZL458774:MZL458787 NJH458774:NJH458787 NTD458774:NTD458787 OCZ458774:OCZ458787 OMV458774:OMV458787 OWR458774:OWR458787 PGN458774:PGN458787 PQJ458774:PQJ458787 QAF458774:QAF458787 QKB458774:QKB458787 QTX458774:QTX458787 RDT458774:RDT458787 RNP458774:RNP458787 RXL458774:RXL458787 SHH458774:SHH458787 SRD458774:SRD458787 TAZ458774:TAZ458787 TKV458774:TKV458787 TUR458774:TUR458787 UEN458774:UEN458787 UOJ458774:UOJ458787 UYF458774:UYF458787 VIB458774:VIB458787 VRX458774:VRX458787 WBT458774:WBT458787 WLP458774:WLP458787 WVL458774:WVL458787 D524310:D524323 IZ524310:IZ524323 SV524310:SV524323 ACR524310:ACR524323 AMN524310:AMN524323 AWJ524310:AWJ524323 BGF524310:BGF524323 BQB524310:BQB524323 BZX524310:BZX524323 CJT524310:CJT524323 CTP524310:CTP524323 DDL524310:DDL524323 DNH524310:DNH524323 DXD524310:DXD524323 EGZ524310:EGZ524323 EQV524310:EQV524323 FAR524310:FAR524323 FKN524310:FKN524323 FUJ524310:FUJ524323 GEF524310:GEF524323 GOB524310:GOB524323 GXX524310:GXX524323 HHT524310:HHT524323 HRP524310:HRP524323 IBL524310:IBL524323 ILH524310:ILH524323 IVD524310:IVD524323 JEZ524310:JEZ524323 JOV524310:JOV524323 JYR524310:JYR524323 KIN524310:KIN524323 KSJ524310:KSJ524323 LCF524310:LCF524323 LMB524310:LMB524323 LVX524310:LVX524323 MFT524310:MFT524323 MPP524310:MPP524323 MZL524310:MZL524323 NJH524310:NJH524323 NTD524310:NTD524323 OCZ524310:OCZ524323 OMV524310:OMV524323 OWR524310:OWR524323 PGN524310:PGN524323 PQJ524310:PQJ524323 QAF524310:QAF524323 QKB524310:QKB524323 QTX524310:QTX524323 RDT524310:RDT524323 RNP524310:RNP524323 RXL524310:RXL524323 SHH524310:SHH524323 SRD524310:SRD524323 TAZ524310:TAZ524323 TKV524310:TKV524323 TUR524310:TUR524323 UEN524310:UEN524323 UOJ524310:UOJ524323 UYF524310:UYF524323 VIB524310:VIB524323 VRX524310:VRX524323 WBT524310:WBT524323 WLP524310:WLP524323 WVL524310:WVL524323 D589846:D589859 IZ589846:IZ589859 SV589846:SV589859 ACR589846:ACR589859 AMN589846:AMN589859 AWJ589846:AWJ589859 BGF589846:BGF589859 BQB589846:BQB589859 BZX589846:BZX589859 CJT589846:CJT589859 CTP589846:CTP589859 DDL589846:DDL589859 DNH589846:DNH589859 DXD589846:DXD589859 EGZ589846:EGZ589859 EQV589846:EQV589859 FAR589846:FAR589859 FKN589846:FKN589859 FUJ589846:FUJ589859 GEF589846:GEF589859 GOB589846:GOB589859 GXX589846:GXX589859 HHT589846:HHT589859 HRP589846:HRP589859 IBL589846:IBL589859 ILH589846:ILH589859 IVD589846:IVD589859 JEZ589846:JEZ589859 JOV589846:JOV589859 JYR589846:JYR589859 KIN589846:KIN589859 KSJ589846:KSJ589859 LCF589846:LCF589859 LMB589846:LMB589859 LVX589846:LVX589859 MFT589846:MFT589859 MPP589846:MPP589859 MZL589846:MZL589859 NJH589846:NJH589859 NTD589846:NTD589859 OCZ589846:OCZ589859 OMV589846:OMV589859 OWR589846:OWR589859 PGN589846:PGN589859 PQJ589846:PQJ589859 QAF589846:QAF589859 QKB589846:QKB589859 QTX589846:QTX589859 RDT589846:RDT589859 RNP589846:RNP589859 RXL589846:RXL589859 SHH589846:SHH589859 SRD589846:SRD589859 TAZ589846:TAZ589859 TKV589846:TKV589859 TUR589846:TUR589859 UEN589846:UEN589859 UOJ589846:UOJ589859 UYF589846:UYF589859 VIB589846:VIB589859 VRX589846:VRX589859 WBT589846:WBT589859 WLP589846:WLP589859 WVL589846:WVL589859 D655382:D655395 IZ655382:IZ655395 SV655382:SV655395 ACR655382:ACR655395 AMN655382:AMN655395 AWJ655382:AWJ655395 BGF655382:BGF655395 BQB655382:BQB655395 BZX655382:BZX655395 CJT655382:CJT655395 CTP655382:CTP655395 DDL655382:DDL655395 DNH655382:DNH655395 DXD655382:DXD655395 EGZ655382:EGZ655395 EQV655382:EQV655395 FAR655382:FAR655395 FKN655382:FKN655395 FUJ655382:FUJ655395 GEF655382:GEF655395 GOB655382:GOB655395 GXX655382:GXX655395 HHT655382:HHT655395 HRP655382:HRP655395 IBL655382:IBL655395 ILH655382:ILH655395 IVD655382:IVD655395 JEZ655382:JEZ655395 JOV655382:JOV655395 JYR655382:JYR655395 KIN655382:KIN655395 KSJ655382:KSJ655395 LCF655382:LCF655395 LMB655382:LMB655395 LVX655382:LVX655395 MFT655382:MFT655395 MPP655382:MPP655395 MZL655382:MZL655395 NJH655382:NJH655395 NTD655382:NTD655395 OCZ655382:OCZ655395 OMV655382:OMV655395 OWR655382:OWR655395 PGN655382:PGN655395 PQJ655382:PQJ655395 QAF655382:QAF655395 QKB655382:QKB655395 QTX655382:QTX655395 RDT655382:RDT655395 RNP655382:RNP655395 RXL655382:RXL655395 SHH655382:SHH655395 SRD655382:SRD655395 TAZ655382:TAZ655395 TKV655382:TKV655395 TUR655382:TUR655395 UEN655382:UEN655395 UOJ655382:UOJ655395 UYF655382:UYF655395 VIB655382:VIB655395 VRX655382:VRX655395 WBT655382:WBT655395 WLP655382:WLP655395 WVL655382:WVL655395 D720918:D720931 IZ720918:IZ720931 SV720918:SV720931 ACR720918:ACR720931 AMN720918:AMN720931 AWJ720918:AWJ720931 BGF720918:BGF720931 BQB720918:BQB720931 BZX720918:BZX720931 CJT720918:CJT720931 CTP720918:CTP720931 DDL720918:DDL720931 DNH720918:DNH720931 DXD720918:DXD720931 EGZ720918:EGZ720931 EQV720918:EQV720931 FAR720918:FAR720931 FKN720918:FKN720931 FUJ720918:FUJ720931 GEF720918:GEF720931 GOB720918:GOB720931 GXX720918:GXX720931 HHT720918:HHT720931 HRP720918:HRP720931 IBL720918:IBL720931 ILH720918:ILH720931 IVD720918:IVD720931 JEZ720918:JEZ720931 JOV720918:JOV720931 JYR720918:JYR720931 KIN720918:KIN720931 KSJ720918:KSJ720931 LCF720918:LCF720931 LMB720918:LMB720931 LVX720918:LVX720931 MFT720918:MFT720931 MPP720918:MPP720931 MZL720918:MZL720931 NJH720918:NJH720931 NTD720918:NTD720931 OCZ720918:OCZ720931 OMV720918:OMV720931 OWR720918:OWR720931 PGN720918:PGN720931 PQJ720918:PQJ720931 QAF720918:QAF720931 QKB720918:QKB720931 QTX720918:QTX720931 RDT720918:RDT720931 RNP720918:RNP720931 RXL720918:RXL720931 SHH720918:SHH720931 SRD720918:SRD720931 TAZ720918:TAZ720931 TKV720918:TKV720931 TUR720918:TUR720931 UEN720918:UEN720931 UOJ720918:UOJ720931 UYF720918:UYF720931 VIB720918:VIB720931 VRX720918:VRX720931 WBT720918:WBT720931 WLP720918:WLP720931 WVL720918:WVL720931 D786454:D786467 IZ786454:IZ786467 SV786454:SV786467 ACR786454:ACR786467 AMN786454:AMN786467 AWJ786454:AWJ786467 BGF786454:BGF786467 BQB786454:BQB786467 BZX786454:BZX786467 CJT786454:CJT786467 CTP786454:CTP786467 DDL786454:DDL786467 DNH786454:DNH786467 DXD786454:DXD786467 EGZ786454:EGZ786467 EQV786454:EQV786467 FAR786454:FAR786467 FKN786454:FKN786467 FUJ786454:FUJ786467 GEF786454:GEF786467 GOB786454:GOB786467 GXX786454:GXX786467 HHT786454:HHT786467 HRP786454:HRP786467 IBL786454:IBL786467 ILH786454:ILH786467 IVD786454:IVD786467 JEZ786454:JEZ786467 JOV786454:JOV786467 JYR786454:JYR786467 KIN786454:KIN786467 KSJ786454:KSJ786467 LCF786454:LCF786467 LMB786454:LMB786467 LVX786454:LVX786467 MFT786454:MFT786467 MPP786454:MPP786467 MZL786454:MZL786467 NJH786454:NJH786467 NTD786454:NTD786467 OCZ786454:OCZ786467 OMV786454:OMV786467 OWR786454:OWR786467 PGN786454:PGN786467 PQJ786454:PQJ786467 QAF786454:QAF786467 QKB786454:QKB786467 QTX786454:QTX786467 RDT786454:RDT786467 RNP786454:RNP786467 RXL786454:RXL786467 SHH786454:SHH786467 SRD786454:SRD786467 TAZ786454:TAZ786467 TKV786454:TKV786467 TUR786454:TUR786467 UEN786454:UEN786467 UOJ786454:UOJ786467 UYF786454:UYF786467 VIB786454:VIB786467 VRX786454:VRX786467 WBT786454:WBT786467 WLP786454:WLP786467 WVL786454:WVL786467 D851990:D852003 IZ851990:IZ852003 SV851990:SV852003 ACR851990:ACR852003 AMN851990:AMN852003 AWJ851990:AWJ852003 BGF851990:BGF852003 BQB851990:BQB852003 BZX851990:BZX852003 CJT851990:CJT852003 CTP851990:CTP852003 DDL851990:DDL852003 DNH851990:DNH852003 DXD851990:DXD852003 EGZ851990:EGZ852003 EQV851990:EQV852003 FAR851990:FAR852003 FKN851990:FKN852003 FUJ851990:FUJ852003 GEF851990:GEF852003 GOB851990:GOB852003 GXX851990:GXX852003 HHT851990:HHT852003 HRP851990:HRP852003 IBL851990:IBL852003 ILH851990:ILH852003 IVD851990:IVD852003 JEZ851990:JEZ852003 JOV851990:JOV852003 JYR851990:JYR852003 KIN851990:KIN852003 KSJ851990:KSJ852003 LCF851990:LCF852003 LMB851990:LMB852003 LVX851990:LVX852003 MFT851990:MFT852003 MPP851990:MPP852003 MZL851990:MZL852003 NJH851990:NJH852003 NTD851990:NTD852003 OCZ851990:OCZ852003 OMV851990:OMV852003 OWR851990:OWR852003 PGN851990:PGN852003 PQJ851990:PQJ852003 QAF851990:QAF852003 QKB851990:QKB852003 QTX851990:QTX852003 RDT851990:RDT852003 RNP851990:RNP852003 RXL851990:RXL852003 SHH851990:SHH852003 SRD851990:SRD852003 TAZ851990:TAZ852003 TKV851990:TKV852003 TUR851990:TUR852003 UEN851990:UEN852003 UOJ851990:UOJ852003 UYF851990:UYF852003 VIB851990:VIB852003 VRX851990:VRX852003 WBT851990:WBT852003 WLP851990:WLP852003 WVL851990:WVL852003 D917526:D917539 IZ917526:IZ917539 SV917526:SV917539 ACR917526:ACR917539 AMN917526:AMN917539 AWJ917526:AWJ917539 BGF917526:BGF917539 BQB917526:BQB917539 BZX917526:BZX917539 CJT917526:CJT917539 CTP917526:CTP917539 DDL917526:DDL917539 DNH917526:DNH917539 DXD917526:DXD917539 EGZ917526:EGZ917539 EQV917526:EQV917539 FAR917526:FAR917539 FKN917526:FKN917539 FUJ917526:FUJ917539 GEF917526:GEF917539 GOB917526:GOB917539 GXX917526:GXX917539 HHT917526:HHT917539 HRP917526:HRP917539 IBL917526:IBL917539 ILH917526:ILH917539 IVD917526:IVD917539 JEZ917526:JEZ917539 JOV917526:JOV917539 JYR917526:JYR917539 KIN917526:KIN917539 KSJ917526:KSJ917539 LCF917526:LCF917539 LMB917526:LMB917539 LVX917526:LVX917539 MFT917526:MFT917539 MPP917526:MPP917539 MZL917526:MZL917539 NJH917526:NJH917539 NTD917526:NTD917539 OCZ917526:OCZ917539 OMV917526:OMV917539 OWR917526:OWR917539 PGN917526:PGN917539 PQJ917526:PQJ917539 QAF917526:QAF917539 QKB917526:QKB917539 QTX917526:QTX917539 RDT917526:RDT917539 RNP917526:RNP917539 RXL917526:RXL917539 SHH917526:SHH917539 SRD917526:SRD917539 TAZ917526:TAZ917539 TKV917526:TKV917539 TUR917526:TUR917539 UEN917526:UEN917539 UOJ917526:UOJ917539 UYF917526:UYF917539 VIB917526:VIB917539 VRX917526:VRX917539 WBT917526:WBT917539 WLP917526:WLP917539 WVL917526:WVL917539 D983062:D983075 IZ983062:IZ983075 SV983062:SV983075 ACR983062:ACR983075 AMN983062:AMN983075 AWJ983062:AWJ983075 BGF983062:BGF983075 BQB983062:BQB983075 BZX983062:BZX983075 CJT983062:CJT983075 CTP983062:CTP983075 DDL983062:DDL983075 DNH983062:DNH983075 DXD983062:DXD983075 EGZ983062:EGZ983075 EQV983062:EQV983075 FAR983062:FAR983075 FKN983062:FKN983075 FUJ983062:FUJ983075 GEF983062:GEF983075 GOB983062:GOB983075 GXX983062:GXX983075 HHT983062:HHT983075 HRP983062:HRP983075 IBL983062:IBL983075 ILH983062:ILH983075 IVD983062:IVD983075 JEZ983062:JEZ983075 JOV983062:JOV983075 JYR983062:JYR983075 KIN983062:KIN983075 KSJ983062:KSJ983075 LCF983062:LCF983075 LMB983062:LMB983075 LVX983062:LVX983075 MFT983062:MFT983075 MPP983062:MPP983075 MZL983062:MZL983075 NJH983062:NJH983075 NTD983062:NTD983075 OCZ983062:OCZ983075 OMV983062:OMV983075 OWR983062:OWR983075 PGN983062:PGN983075 PQJ983062:PQJ983075 QAF983062:QAF983075 QKB983062:QKB983075 QTX983062:QTX983075 RDT983062:RDT983075 RNP983062:RNP983075 RXL983062:RXL983075 SHH983062:SHH983075 SRD983062:SRD983075 TAZ983062:TAZ983075 TKV983062:TKV983075 TUR983062:TUR983075 UEN983062:UEN983075 UOJ983062:UOJ983075 UYF983062:UYF983075 VIB983062:VIB983075 VRX983062:VRX983075 WBT983062:WBT983075 WLP983062:WLP983075 D11">
      <formula1>$D$74:$D$408</formula1>
    </dataValidation>
    <dataValidation type="list" errorStyle="warning" allowBlank="1" showInputMessage="1" showErrorMessage="1" errorTitle="Factor" error="This factor is not included in the drop-down list. Is this the factor you want to use?" sqref="WVO983062:WVO983075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G65546:G65547 JC65546:JC65547 SY65546:SY65547 ACU65546:ACU65547 AMQ65546:AMQ65547 AWM65546:AWM65547 BGI65546:BGI65547 BQE65546:BQE65547 CAA65546:CAA65547 CJW65546:CJW65547 CTS65546:CTS65547 DDO65546:DDO65547 DNK65546:DNK65547 DXG65546:DXG65547 EHC65546:EHC65547 EQY65546:EQY65547 FAU65546:FAU65547 FKQ65546:FKQ65547 FUM65546:FUM65547 GEI65546:GEI65547 GOE65546:GOE65547 GYA65546:GYA65547 HHW65546:HHW65547 HRS65546:HRS65547 IBO65546:IBO65547 ILK65546:ILK65547 IVG65546:IVG65547 JFC65546:JFC65547 JOY65546:JOY65547 JYU65546:JYU65547 KIQ65546:KIQ65547 KSM65546:KSM65547 LCI65546:LCI65547 LME65546:LME65547 LWA65546:LWA65547 MFW65546:MFW65547 MPS65546:MPS65547 MZO65546:MZO65547 NJK65546:NJK65547 NTG65546:NTG65547 ODC65546:ODC65547 OMY65546:OMY65547 OWU65546:OWU65547 PGQ65546:PGQ65547 PQM65546:PQM65547 QAI65546:QAI65547 QKE65546:QKE65547 QUA65546:QUA65547 RDW65546:RDW65547 RNS65546:RNS65547 RXO65546:RXO65547 SHK65546:SHK65547 SRG65546:SRG65547 TBC65546:TBC65547 TKY65546:TKY65547 TUU65546:TUU65547 UEQ65546:UEQ65547 UOM65546:UOM65547 UYI65546:UYI65547 VIE65546:VIE65547 VSA65546:VSA65547 WBW65546:WBW65547 WLS65546:WLS65547 WVO65546:WVO65547 G131082:G131083 JC131082:JC131083 SY131082:SY131083 ACU131082:ACU131083 AMQ131082:AMQ131083 AWM131082:AWM131083 BGI131082:BGI131083 BQE131082:BQE131083 CAA131082:CAA131083 CJW131082:CJW131083 CTS131082:CTS131083 DDO131082:DDO131083 DNK131082:DNK131083 DXG131082:DXG131083 EHC131082:EHC131083 EQY131082:EQY131083 FAU131082:FAU131083 FKQ131082:FKQ131083 FUM131082:FUM131083 GEI131082:GEI131083 GOE131082:GOE131083 GYA131082:GYA131083 HHW131082:HHW131083 HRS131082:HRS131083 IBO131082:IBO131083 ILK131082:ILK131083 IVG131082:IVG131083 JFC131082:JFC131083 JOY131082:JOY131083 JYU131082:JYU131083 KIQ131082:KIQ131083 KSM131082:KSM131083 LCI131082:LCI131083 LME131082:LME131083 LWA131082:LWA131083 MFW131082:MFW131083 MPS131082:MPS131083 MZO131082:MZO131083 NJK131082:NJK131083 NTG131082:NTG131083 ODC131082:ODC131083 OMY131082:OMY131083 OWU131082:OWU131083 PGQ131082:PGQ131083 PQM131082:PQM131083 QAI131082:QAI131083 QKE131082:QKE131083 QUA131082:QUA131083 RDW131082:RDW131083 RNS131082:RNS131083 RXO131082:RXO131083 SHK131082:SHK131083 SRG131082:SRG131083 TBC131082:TBC131083 TKY131082:TKY131083 TUU131082:TUU131083 UEQ131082:UEQ131083 UOM131082:UOM131083 UYI131082:UYI131083 VIE131082:VIE131083 VSA131082:VSA131083 WBW131082:WBW131083 WLS131082:WLS131083 WVO131082:WVO131083 G196618:G196619 JC196618:JC196619 SY196618:SY196619 ACU196618:ACU196619 AMQ196618:AMQ196619 AWM196618:AWM196619 BGI196618:BGI196619 BQE196618:BQE196619 CAA196618:CAA196619 CJW196618:CJW196619 CTS196618:CTS196619 DDO196618:DDO196619 DNK196618:DNK196619 DXG196618:DXG196619 EHC196618:EHC196619 EQY196618:EQY196619 FAU196618:FAU196619 FKQ196618:FKQ196619 FUM196618:FUM196619 GEI196618:GEI196619 GOE196618:GOE196619 GYA196618:GYA196619 HHW196618:HHW196619 HRS196618:HRS196619 IBO196618:IBO196619 ILK196618:ILK196619 IVG196618:IVG196619 JFC196618:JFC196619 JOY196618:JOY196619 JYU196618:JYU196619 KIQ196618:KIQ196619 KSM196618:KSM196619 LCI196618:LCI196619 LME196618:LME196619 LWA196618:LWA196619 MFW196618:MFW196619 MPS196618:MPS196619 MZO196618:MZO196619 NJK196618:NJK196619 NTG196618:NTG196619 ODC196618:ODC196619 OMY196618:OMY196619 OWU196618:OWU196619 PGQ196618:PGQ196619 PQM196618:PQM196619 QAI196618:QAI196619 QKE196618:QKE196619 QUA196618:QUA196619 RDW196618:RDW196619 RNS196618:RNS196619 RXO196618:RXO196619 SHK196618:SHK196619 SRG196618:SRG196619 TBC196618:TBC196619 TKY196618:TKY196619 TUU196618:TUU196619 UEQ196618:UEQ196619 UOM196618:UOM196619 UYI196618:UYI196619 VIE196618:VIE196619 VSA196618:VSA196619 WBW196618:WBW196619 WLS196618:WLS196619 WVO196618:WVO196619 G262154:G262155 JC262154:JC262155 SY262154:SY262155 ACU262154:ACU262155 AMQ262154:AMQ262155 AWM262154:AWM262155 BGI262154:BGI262155 BQE262154:BQE262155 CAA262154:CAA262155 CJW262154:CJW262155 CTS262154:CTS262155 DDO262154:DDO262155 DNK262154:DNK262155 DXG262154:DXG262155 EHC262154:EHC262155 EQY262154:EQY262155 FAU262154:FAU262155 FKQ262154:FKQ262155 FUM262154:FUM262155 GEI262154:GEI262155 GOE262154:GOE262155 GYA262154:GYA262155 HHW262154:HHW262155 HRS262154:HRS262155 IBO262154:IBO262155 ILK262154:ILK262155 IVG262154:IVG262155 JFC262154:JFC262155 JOY262154:JOY262155 JYU262154:JYU262155 KIQ262154:KIQ262155 KSM262154:KSM262155 LCI262154:LCI262155 LME262154:LME262155 LWA262154:LWA262155 MFW262154:MFW262155 MPS262154:MPS262155 MZO262154:MZO262155 NJK262154:NJK262155 NTG262154:NTG262155 ODC262154:ODC262155 OMY262154:OMY262155 OWU262154:OWU262155 PGQ262154:PGQ262155 PQM262154:PQM262155 QAI262154:QAI262155 QKE262154:QKE262155 QUA262154:QUA262155 RDW262154:RDW262155 RNS262154:RNS262155 RXO262154:RXO262155 SHK262154:SHK262155 SRG262154:SRG262155 TBC262154:TBC262155 TKY262154:TKY262155 TUU262154:TUU262155 UEQ262154:UEQ262155 UOM262154:UOM262155 UYI262154:UYI262155 VIE262154:VIE262155 VSA262154:VSA262155 WBW262154:WBW262155 WLS262154:WLS262155 WVO262154:WVO262155 G327690:G327691 JC327690:JC327691 SY327690:SY327691 ACU327690:ACU327691 AMQ327690:AMQ327691 AWM327690:AWM327691 BGI327690:BGI327691 BQE327690:BQE327691 CAA327690:CAA327691 CJW327690:CJW327691 CTS327690:CTS327691 DDO327690:DDO327691 DNK327690:DNK327691 DXG327690:DXG327691 EHC327690:EHC327691 EQY327690:EQY327691 FAU327690:FAU327691 FKQ327690:FKQ327691 FUM327690:FUM327691 GEI327690:GEI327691 GOE327690:GOE327691 GYA327690:GYA327691 HHW327690:HHW327691 HRS327690:HRS327691 IBO327690:IBO327691 ILK327690:ILK327691 IVG327690:IVG327691 JFC327690:JFC327691 JOY327690:JOY327691 JYU327690:JYU327691 KIQ327690:KIQ327691 KSM327690:KSM327691 LCI327690:LCI327691 LME327690:LME327691 LWA327690:LWA327691 MFW327690:MFW327691 MPS327690:MPS327691 MZO327690:MZO327691 NJK327690:NJK327691 NTG327690:NTG327691 ODC327690:ODC327691 OMY327690:OMY327691 OWU327690:OWU327691 PGQ327690:PGQ327691 PQM327690:PQM327691 QAI327690:QAI327691 QKE327690:QKE327691 QUA327690:QUA327691 RDW327690:RDW327691 RNS327690:RNS327691 RXO327690:RXO327691 SHK327690:SHK327691 SRG327690:SRG327691 TBC327690:TBC327691 TKY327690:TKY327691 TUU327690:TUU327691 UEQ327690:UEQ327691 UOM327690:UOM327691 UYI327690:UYI327691 VIE327690:VIE327691 VSA327690:VSA327691 WBW327690:WBW327691 WLS327690:WLS327691 WVO327690:WVO327691 G393226:G393227 JC393226:JC393227 SY393226:SY393227 ACU393226:ACU393227 AMQ393226:AMQ393227 AWM393226:AWM393227 BGI393226:BGI393227 BQE393226:BQE393227 CAA393226:CAA393227 CJW393226:CJW393227 CTS393226:CTS393227 DDO393226:DDO393227 DNK393226:DNK393227 DXG393226:DXG393227 EHC393226:EHC393227 EQY393226:EQY393227 FAU393226:FAU393227 FKQ393226:FKQ393227 FUM393226:FUM393227 GEI393226:GEI393227 GOE393226:GOE393227 GYA393226:GYA393227 HHW393226:HHW393227 HRS393226:HRS393227 IBO393226:IBO393227 ILK393226:ILK393227 IVG393226:IVG393227 JFC393226:JFC393227 JOY393226:JOY393227 JYU393226:JYU393227 KIQ393226:KIQ393227 KSM393226:KSM393227 LCI393226:LCI393227 LME393226:LME393227 LWA393226:LWA393227 MFW393226:MFW393227 MPS393226:MPS393227 MZO393226:MZO393227 NJK393226:NJK393227 NTG393226:NTG393227 ODC393226:ODC393227 OMY393226:OMY393227 OWU393226:OWU393227 PGQ393226:PGQ393227 PQM393226:PQM393227 QAI393226:QAI393227 QKE393226:QKE393227 QUA393226:QUA393227 RDW393226:RDW393227 RNS393226:RNS393227 RXO393226:RXO393227 SHK393226:SHK393227 SRG393226:SRG393227 TBC393226:TBC393227 TKY393226:TKY393227 TUU393226:TUU393227 UEQ393226:UEQ393227 UOM393226:UOM393227 UYI393226:UYI393227 VIE393226:VIE393227 VSA393226:VSA393227 WBW393226:WBW393227 WLS393226:WLS393227 WVO393226:WVO393227 G458762:G458763 JC458762:JC458763 SY458762:SY458763 ACU458762:ACU458763 AMQ458762:AMQ458763 AWM458762:AWM458763 BGI458762:BGI458763 BQE458762:BQE458763 CAA458762:CAA458763 CJW458762:CJW458763 CTS458762:CTS458763 DDO458762:DDO458763 DNK458762:DNK458763 DXG458762:DXG458763 EHC458762:EHC458763 EQY458762:EQY458763 FAU458762:FAU458763 FKQ458762:FKQ458763 FUM458762:FUM458763 GEI458762:GEI458763 GOE458762:GOE458763 GYA458762:GYA458763 HHW458762:HHW458763 HRS458762:HRS458763 IBO458762:IBO458763 ILK458762:ILK458763 IVG458762:IVG458763 JFC458762:JFC458763 JOY458762:JOY458763 JYU458762:JYU458763 KIQ458762:KIQ458763 KSM458762:KSM458763 LCI458762:LCI458763 LME458762:LME458763 LWA458762:LWA458763 MFW458762:MFW458763 MPS458762:MPS458763 MZO458762:MZO458763 NJK458762:NJK458763 NTG458762:NTG458763 ODC458762:ODC458763 OMY458762:OMY458763 OWU458762:OWU458763 PGQ458762:PGQ458763 PQM458762:PQM458763 QAI458762:QAI458763 QKE458762:QKE458763 QUA458762:QUA458763 RDW458762:RDW458763 RNS458762:RNS458763 RXO458762:RXO458763 SHK458762:SHK458763 SRG458762:SRG458763 TBC458762:TBC458763 TKY458762:TKY458763 TUU458762:TUU458763 UEQ458762:UEQ458763 UOM458762:UOM458763 UYI458762:UYI458763 VIE458762:VIE458763 VSA458762:VSA458763 WBW458762:WBW458763 WLS458762:WLS458763 WVO458762:WVO458763 G524298:G524299 JC524298:JC524299 SY524298:SY524299 ACU524298:ACU524299 AMQ524298:AMQ524299 AWM524298:AWM524299 BGI524298:BGI524299 BQE524298:BQE524299 CAA524298:CAA524299 CJW524298:CJW524299 CTS524298:CTS524299 DDO524298:DDO524299 DNK524298:DNK524299 DXG524298:DXG524299 EHC524298:EHC524299 EQY524298:EQY524299 FAU524298:FAU524299 FKQ524298:FKQ524299 FUM524298:FUM524299 GEI524298:GEI524299 GOE524298:GOE524299 GYA524298:GYA524299 HHW524298:HHW524299 HRS524298:HRS524299 IBO524298:IBO524299 ILK524298:ILK524299 IVG524298:IVG524299 JFC524298:JFC524299 JOY524298:JOY524299 JYU524298:JYU524299 KIQ524298:KIQ524299 KSM524298:KSM524299 LCI524298:LCI524299 LME524298:LME524299 LWA524298:LWA524299 MFW524298:MFW524299 MPS524298:MPS524299 MZO524298:MZO524299 NJK524298:NJK524299 NTG524298:NTG524299 ODC524298:ODC524299 OMY524298:OMY524299 OWU524298:OWU524299 PGQ524298:PGQ524299 PQM524298:PQM524299 QAI524298:QAI524299 QKE524298:QKE524299 QUA524298:QUA524299 RDW524298:RDW524299 RNS524298:RNS524299 RXO524298:RXO524299 SHK524298:SHK524299 SRG524298:SRG524299 TBC524298:TBC524299 TKY524298:TKY524299 TUU524298:TUU524299 UEQ524298:UEQ524299 UOM524298:UOM524299 UYI524298:UYI524299 VIE524298:VIE524299 VSA524298:VSA524299 WBW524298:WBW524299 WLS524298:WLS524299 WVO524298:WVO524299 G589834:G589835 JC589834:JC589835 SY589834:SY589835 ACU589834:ACU589835 AMQ589834:AMQ589835 AWM589834:AWM589835 BGI589834:BGI589835 BQE589834:BQE589835 CAA589834:CAA589835 CJW589834:CJW589835 CTS589834:CTS589835 DDO589834:DDO589835 DNK589834:DNK589835 DXG589834:DXG589835 EHC589834:EHC589835 EQY589834:EQY589835 FAU589834:FAU589835 FKQ589834:FKQ589835 FUM589834:FUM589835 GEI589834:GEI589835 GOE589834:GOE589835 GYA589834:GYA589835 HHW589834:HHW589835 HRS589834:HRS589835 IBO589834:IBO589835 ILK589834:ILK589835 IVG589834:IVG589835 JFC589834:JFC589835 JOY589834:JOY589835 JYU589834:JYU589835 KIQ589834:KIQ589835 KSM589834:KSM589835 LCI589834:LCI589835 LME589834:LME589835 LWA589834:LWA589835 MFW589834:MFW589835 MPS589834:MPS589835 MZO589834:MZO589835 NJK589834:NJK589835 NTG589834:NTG589835 ODC589834:ODC589835 OMY589834:OMY589835 OWU589834:OWU589835 PGQ589834:PGQ589835 PQM589834:PQM589835 QAI589834:QAI589835 QKE589834:QKE589835 QUA589834:QUA589835 RDW589834:RDW589835 RNS589834:RNS589835 RXO589834:RXO589835 SHK589834:SHK589835 SRG589834:SRG589835 TBC589834:TBC589835 TKY589834:TKY589835 TUU589834:TUU589835 UEQ589834:UEQ589835 UOM589834:UOM589835 UYI589834:UYI589835 VIE589834:VIE589835 VSA589834:VSA589835 WBW589834:WBW589835 WLS589834:WLS589835 WVO589834:WVO589835 G655370:G655371 JC655370:JC655371 SY655370:SY655371 ACU655370:ACU655371 AMQ655370:AMQ655371 AWM655370:AWM655371 BGI655370:BGI655371 BQE655370:BQE655371 CAA655370:CAA655371 CJW655370:CJW655371 CTS655370:CTS655371 DDO655370:DDO655371 DNK655370:DNK655371 DXG655370:DXG655371 EHC655370:EHC655371 EQY655370:EQY655371 FAU655370:FAU655371 FKQ655370:FKQ655371 FUM655370:FUM655371 GEI655370:GEI655371 GOE655370:GOE655371 GYA655370:GYA655371 HHW655370:HHW655371 HRS655370:HRS655371 IBO655370:IBO655371 ILK655370:ILK655371 IVG655370:IVG655371 JFC655370:JFC655371 JOY655370:JOY655371 JYU655370:JYU655371 KIQ655370:KIQ655371 KSM655370:KSM655371 LCI655370:LCI655371 LME655370:LME655371 LWA655370:LWA655371 MFW655370:MFW655371 MPS655370:MPS655371 MZO655370:MZO655371 NJK655370:NJK655371 NTG655370:NTG655371 ODC655370:ODC655371 OMY655370:OMY655371 OWU655370:OWU655371 PGQ655370:PGQ655371 PQM655370:PQM655371 QAI655370:QAI655371 QKE655370:QKE655371 QUA655370:QUA655371 RDW655370:RDW655371 RNS655370:RNS655371 RXO655370:RXO655371 SHK655370:SHK655371 SRG655370:SRG655371 TBC655370:TBC655371 TKY655370:TKY655371 TUU655370:TUU655371 UEQ655370:UEQ655371 UOM655370:UOM655371 UYI655370:UYI655371 VIE655370:VIE655371 VSA655370:VSA655371 WBW655370:WBW655371 WLS655370:WLS655371 WVO655370:WVO655371 G720906:G720907 JC720906:JC720907 SY720906:SY720907 ACU720906:ACU720907 AMQ720906:AMQ720907 AWM720906:AWM720907 BGI720906:BGI720907 BQE720906:BQE720907 CAA720906:CAA720907 CJW720906:CJW720907 CTS720906:CTS720907 DDO720906:DDO720907 DNK720906:DNK720907 DXG720906:DXG720907 EHC720906:EHC720907 EQY720906:EQY720907 FAU720906:FAU720907 FKQ720906:FKQ720907 FUM720906:FUM720907 GEI720906:GEI720907 GOE720906:GOE720907 GYA720906:GYA720907 HHW720906:HHW720907 HRS720906:HRS720907 IBO720906:IBO720907 ILK720906:ILK720907 IVG720906:IVG720907 JFC720906:JFC720907 JOY720906:JOY720907 JYU720906:JYU720907 KIQ720906:KIQ720907 KSM720906:KSM720907 LCI720906:LCI720907 LME720906:LME720907 LWA720906:LWA720907 MFW720906:MFW720907 MPS720906:MPS720907 MZO720906:MZO720907 NJK720906:NJK720907 NTG720906:NTG720907 ODC720906:ODC720907 OMY720906:OMY720907 OWU720906:OWU720907 PGQ720906:PGQ720907 PQM720906:PQM720907 QAI720906:QAI720907 QKE720906:QKE720907 QUA720906:QUA720907 RDW720906:RDW720907 RNS720906:RNS720907 RXO720906:RXO720907 SHK720906:SHK720907 SRG720906:SRG720907 TBC720906:TBC720907 TKY720906:TKY720907 TUU720906:TUU720907 UEQ720906:UEQ720907 UOM720906:UOM720907 UYI720906:UYI720907 VIE720906:VIE720907 VSA720906:VSA720907 WBW720906:WBW720907 WLS720906:WLS720907 WVO720906:WVO720907 G786442:G786443 JC786442:JC786443 SY786442:SY786443 ACU786442:ACU786443 AMQ786442:AMQ786443 AWM786442:AWM786443 BGI786442:BGI786443 BQE786442:BQE786443 CAA786442:CAA786443 CJW786442:CJW786443 CTS786442:CTS786443 DDO786442:DDO786443 DNK786442:DNK786443 DXG786442:DXG786443 EHC786442:EHC786443 EQY786442:EQY786443 FAU786442:FAU786443 FKQ786442:FKQ786443 FUM786442:FUM786443 GEI786442:GEI786443 GOE786442:GOE786443 GYA786442:GYA786443 HHW786442:HHW786443 HRS786442:HRS786443 IBO786442:IBO786443 ILK786442:ILK786443 IVG786442:IVG786443 JFC786442:JFC786443 JOY786442:JOY786443 JYU786442:JYU786443 KIQ786442:KIQ786443 KSM786442:KSM786443 LCI786442:LCI786443 LME786442:LME786443 LWA786442:LWA786443 MFW786442:MFW786443 MPS786442:MPS786443 MZO786442:MZO786443 NJK786442:NJK786443 NTG786442:NTG786443 ODC786442:ODC786443 OMY786442:OMY786443 OWU786442:OWU786443 PGQ786442:PGQ786443 PQM786442:PQM786443 QAI786442:QAI786443 QKE786442:QKE786443 QUA786442:QUA786443 RDW786442:RDW786443 RNS786442:RNS786443 RXO786442:RXO786443 SHK786442:SHK786443 SRG786442:SRG786443 TBC786442:TBC786443 TKY786442:TKY786443 TUU786442:TUU786443 UEQ786442:UEQ786443 UOM786442:UOM786443 UYI786442:UYI786443 VIE786442:VIE786443 VSA786442:VSA786443 WBW786442:WBW786443 WLS786442:WLS786443 WVO786442:WVO786443 G851978:G851979 JC851978:JC851979 SY851978:SY851979 ACU851978:ACU851979 AMQ851978:AMQ851979 AWM851978:AWM851979 BGI851978:BGI851979 BQE851978:BQE851979 CAA851978:CAA851979 CJW851978:CJW851979 CTS851978:CTS851979 DDO851978:DDO851979 DNK851978:DNK851979 DXG851978:DXG851979 EHC851978:EHC851979 EQY851978:EQY851979 FAU851978:FAU851979 FKQ851978:FKQ851979 FUM851978:FUM851979 GEI851978:GEI851979 GOE851978:GOE851979 GYA851978:GYA851979 HHW851978:HHW851979 HRS851978:HRS851979 IBO851978:IBO851979 ILK851978:ILK851979 IVG851978:IVG851979 JFC851978:JFC851979 JOY851978:JOY851979 JYU851978:JYU851979 KIQ851978:KIQ851979 KSM851978:KSM851979 LCI851978:LCI851979 LME851978:LME851979 LWA851978:LWA851979 MFW851978:MFW851979 MPS851978:MPS851979 MZO851978:MZO851979 NJK851978:NJK851979 NTG851978:NTG851979 ODC851978:ODC851979 OMY851978:OMY851979 OWU851978:OWU851979 PGQ851978:PGQ851979 PQM851978:PQM851979 QAI851978:QAI851979 QKE851978:QKE851979 QUA851978:QUA851979 RDW851978:RDW851979 RNS851978:RNS851979 RXO851978:RXO851979 SHK851978:SHK851979 SRG851978:SRG851979 TBC851978:TBC851979 TKY851978:TKY851979 TUU851978:TUU851979 UEQ851978:UEQ851979 UOM851978:UOM851979 UYI851978:UYI851979 VIE851978:VIE851979 VSA851978:VSA851979 WBW851978:WBW851979 WLS851978:WLS851979 WVO851978:WVO851979 G917514:G917515 JC917514:JC917515 SY917514:SY917515 ACU917514:ACU917515 AMQ917514:AMQ917515 AWM917514:AWM917515 BGI917514:BGI917515 BQE917514:BQE917515 CAA917514:CAA917515 CJW917514:CJW917515 CTS917514:CTS917515 DDO917514:DDO917515 DNK917514:DNK917515 DXG917514:DXG917515 EHC917514:EHC917515 EQY917514:EQY917515 FAU917514:FAU917515 FKQ917514:FKQ917515 FUM917514:FUM917515 GEI917514:GEI917515 GOE917514:GOE917515 GYA917514:GYA917515 HHW917514:HHW917515 HRS917514:HRS917515 IBO917514:IBO917515 ILK917514:ILK917515 IVG917514:IVG917515 JFC917514:JFC917515 JOY917514:JOY917515 JYU917514:JYU917515 KIQ917514:KIQ917515 KSM917514:KSM917515 LCI917514:LCI917515 LME917514:LME917515 LWA917514:LWA917515 MFW917514:MFW917515 MPS917514:MPS917515 MZO917514:MZO917515 NJK917514:NJK917515 NTG917514:NTG917515 ODC917514:ODC917515 OMY917514:OMY917515 OWU917514:OWU917515 PGQ917514:PGQ917515 PQM917514:PQM917515 QAI917514:QAI917515 QKE917514:QKE917515 QUA917514:QUA917515 RDW917514:RDW917515 RNS917514:RNS917515 RXO917514:RXO917515 SHK917514:SHK917515 SRG917514:SRG917515 TBC917514:TBC917515 TKY917514:TKY917515 TUU917514:TUU917515 UEQ917514:UEQ917515 UOM917514:UOM917515 UYI917514:UYI917515 VIE917514:VIE917515 VSA917514:VSA917515 WBW917514:WBW917515 WLS917514:WLS917515 WVO917514:WVO917515 G983050:G983051 JC983050:JC983051 SY983050:SY983051 ACU983050:ACU983051 AMQ983050:AMQ983051 AWM983050:AWM983051 BGI983050:BGI983051 BQE983050:BQE983051 CAA983050:CAA983051 CJW983050:CJW983051 CTS983050:CTS983051 DDO983050:DDO983051 DNK983050:DNK983051 DXG983050:DXG983051 EHC983050:EHC983051 EQY983050:EQY983051 FAU983050:FAU983051 FKQ983050:FKQ983051 FUM983050:FUM983051 GEI983050:GEI983051 GOE983050:GOE983051 GYA983050:GYA983051 HHW983050:HHW983051 HRS983050:HRS983051 IBO983050:IBO983051 ILK983050:ILK983051 IVG983050:IVG983051 JFC983050:JFC983051 JOY983050:JOY983051 JYU983050:JYU983051 KIQ983050:KIQ983051 KSM983050:KSM983051 LCI983050:LCI983051 LME983050:LME983051 LWA983050:LWA983051 MFW983050:MFW983051 MPS983050:MPS983051 MZO983050:MZO983051 NJK983050:NJK983051 NTG983050:NTG983051 ODC983050:ODC983051 OMY983050:OMY983051 OWU983050:OWU983051 PGQ983050:PGQ983051 PQM983050:PQM983051 QAI983050:QAI983051 QKE983050:QKE983051 QUA983050:QUA983051 RDW983050:RDW983051 RNS983050:RNS983051 RXO983050:RXO983051 SHK983050:SHK983051 SRG983050:SRG983051 TBC983050:TBC983051 TKY983050:TKY983051 TUU983050:TUU983051 UEQ983050:UEQ983051 UOM983050:UOM983051 UYI983050:UYI983051 VIE983050:VIE983051 VSA983050:VSA983051 WBW983050:WBW983051 WLS983050:WLS983051 WVO983050:WVO983051 G22:G35 JC22:JC35 SY22:SY35 ACU22:ACU35 AMQ22:AMQ35 AWM22:AWM35 BGI22:BGI35 BQE22:BQE35 CAA22:CAA35 CJW22:CJW35 CTS22:CTS35 DDO22:DDO35 DNK22:DNK35 DXG22:DXG35 EHC22:EHC35 EQY22:EQY35 FAU22:FAU35 FKQ22:FKQ35 FUM22:FUM35 GEI22:GEI35 GOE22:GOE35 GYA22:GYA35 HHW22:HHW35 HRS22:HRS35 IBO22:IBO35 ILK22:ILK35 IVG22:IVG35 JFC22:JFC35 JOY22:JOY35 JYU22:JYU35 KIQ22:KIQ35 KSM22:KSM35 LCI22:LCI35 LME22:LME35 LWA22:LWA35 MFW22:MFW35 MPS22:MPS35 MZO22:MZO35 NJK22:NJK35 NTG22:NTG35 ODC22:ODC35 OMY22:OMY35 OWU22:OWU35 PGQ22:PGQ35 PQM22:PQM35 QAI22:QAI35 QKE22:QKE35 QUA22:QUA35 RDW22:RDW35 RNS22:RNS35 RXO22:RXO35 SHK22:SHK35 SRG22:SRG35 TBC22:TBC35 TKY22:TKY35 TUU22:TUU35 UEQ22:UEQ35 UOM22:UOM35 UYI22:UYI35 VIE22:VIE35 VSA22:VSA35 WBW22:WBW35 WLS22:WLS35 WVO22:WVO35 G65558:G65571 JC65558:JC65571 SY65558:SY65571 ACU65558:ACU65571 AMQ65558:AMQ65571 AWM65558:AWM65571 BGI65558:BGI65571 BQE65558:BQE65571 CAA65558:CAA65571 CJW65558:CJW65571 CTS65558:CTS65571 DDO65558:DDO65571 DNK65558:DNK65571 DXG65558:DXG65571 EHC65558:EHC65571 EQY65558:EQY65571 FAU65558:FAU65571 FKQ65558:FKQ65571 FUM65558:FUM65571 GEI65558:GEI65571 GOE65558:GOE65571 GYA65558:GYA65571 HHW65558:HHW65571 HRS65558:HRS65571 IBO65558:IBO65571 ILK65558:ILK65571 IVG65558:IVG65571 JFC65558:JFC65571 JOY65558:JOY65571 JYU65558:JYU65571 KIQ65558:KIQ65571 KSM65558:KSM65571 LCI65558:LCI65571 LME65558:LME65571 LWA65558:LWA65571 MFW65558:MFW65571 MPS65558:MPS65571 MZO65558:MZO65571 NJK65558:NJK65571 NTG65558:NTG65571 ODC65558:ODC65571 OMY65558:OMY65571 OWU65558:OWU65571 PGQ65558:PGQ65571 PQM65558:PQM65571 QAI65558:QAI65571 QKE65558:QKE65571 QUA65558:QUA65571 RDW65558:RDW65571 RNS65558:RNS65571 RXO65558:RXO65571 SHK65558:SHK65571 SRG65558:SRG65571 TBC65558:TBC65571 TKY65558:TKY65571 TUU65558:TUU65571 UEQ65558:UEQ65571 UOM65558:UOM65571 UYI65558:UYI65571 VIE65558:VIE65571 VSA65558:VSA65571 WBW65558:WBW65571 WLS65558:WLS65571 WVO65558:WVO65571 G131094:G131107 JC131094:JC131107 SY131094:SY131107 ACU131094:ACU131107 AMQ131094:AMQ131107 AWM131094:AWM131107 BGI131094:BGI131107 BQE131094:BQE131107 CAA131094:CAA131107 CJW131094:CJW131107 CTS131094:CTS131107 DDO131094:DDO131107 DNK131094:DNK131107 DXG131094:DXG131107 EHC131094:EHC131107 EQY131094:EQY131107 FAU131094:FAU131107 FKQ131094:FKQ131107 FUM131094:FUM131107 GEI131094:GEI131107 GOE131094:GOE131107 GYA131094:GYA131107 HHW131094:HHW131107 HRS131094:HRS131107 IBO131094:IBO131107 ILK131094:ILK131107 IVG131094:IVG131107 JFC131094:JFC131107 JOY131094:JOY131107 JYU131094:JYU131107 KIQ131094:KIQ131107 KSM131094:KSM131107 LCI131094:LCI131107 LME131094:LME131107 LWA131094:LWA131107 MFW131094:MFW131107 MPS131094:MPS131107 MZO131094:MZO131107 NJK131094:NJK131107 NTG131094:NTG131107 ODC131094:ODC131107 OMY131094:OMY131107 OWU131094:OWU131107 PGQ131094:PGQ131107 PQM131094:PQM131107 QAI131094:QAI131107 QKE131094:QKE131107 QUA131094:QUA131107 RDW131094:RDW131107 RNS131094:RNS131107 RXO131094:RXO131107 SHK131094:SHK131107 SRG131094:SRG131107 TBC131094:TBC131107 TKY131094:TKY131107 TUU131094:TUU131107 UEQ131094:UEQ131107 UOM131094:UOM131107 UYI131094:UYI131107 VIE131094:VIE131107 VSA131094:VSA131107 WBW131094:WBW131107 WLS131094:WLS131107 WVO131094:WVO131107 G196630:G196643 JC196630:JC196643 SY196630:SY196643 ACU196630:ACU196643 AMQ196630:AMQ196643 AWM196630:AWM196643 BGI196630:BGI196643 BQE196630:BQE196643 CAA196630:CAA196643 CJW196630:CJW196643 CTS196630:CTS196643 DDO196630:DDO196643 DNK196630:DNK196643 DXG196630:DXG196643 EHC196630:EHC196643 EQY196630:EQY196643 FAU196630:FAU196643 FKQ196630:FKQ196643 FUM196630:FUM196643 GEI196630:GEI196643 GOE196630:GOE196643 GYA196630:GYA196643 HHW196630:HHW196643 HRS196630:HRS196643 IBO196630:IBO196643 ILK196630:ILK196643 IVG196630:IVG196643 JFC196630:JFC196643 JOY196630:JOY196643 JYU196630:JYU196643 KIQ196630:KIQ196643 KSM196630:KSM196643 LCI196630:LCI196643 LME196630:LME196643 LWA196630:LWA196643 MFW196630:MFW196643 MPS196630:MPS196643 MZO196630:MZO196643 NJK196630:NJK196643 NTG196630:NTG196643 ODC196630:ODC196643 OMY196630:OMY196643 OWU196630:OWU196643 PGQ196630:PGQ196643 PQM196630:PQM196643 QAI196630:QAI196643 QKE196630:QKE196643 QUA196630:QUA196643 RDW196630:RDW196643 RNS196630:RNS196643 RXO196630:RXO196643 SHK196630:SHK196643 SRG196630:SRG196643 TBC196630:TBC196643 TKY196630:TKY196643 TUU196630:TUU196643 UEQ196630:UEQ196643 UOM196630:UOM196643 UYI196630:UYI196643 VIE196630:VIE196643 VSA196630:VSA196643 WBW196630:WBW196643 WLS196630:WLS196643 WVO196630:WVO196643 G262166:G262179 JC262166:JC262179 SY262166:SY262179 ACU262166:ACU262179 AMQ262166:AMQ262179 AWM262166:AWM262179 BGI262166:BGI262179 BQE262166:BQE262179 CAA262166:CAA262179 CJW262166:CJW262179 CTS262166:CTS262179 DDO262166:DDO262179 DNK262166:DNK262179 DXG262166:DXG262179 EHC262166:EHC262179 EQY262166:EQY262179 FAU262166:FAU262179 FKQ262166:FKQ262179 FUM262166:FUM262179 GEI262166:GEI262179 GOE262166:GOE262179 GYA262166:GYA262179 HHW262166:HHW262179 HRS262166:HRS262179 IBO262166:IBO262179 ILK262166:ILK262179 IVG262166:IVG262179 JFC262166:JFC262179 JOY262166:JOY262179 JYU262166:JYU262179 KIQ262166:KIQ262179 KSM262166:KSM262179 LCI262166:LCI262179 LME262166:LME262179 LWA262166:LWA262179 MFW262166:MFW262179 MPS262166:MPS262179 MZO262166:MZO262179 NJK262166:NJK262179 NTG262166:NTG262179 ODC262166:ODC262179 OMY262166:OMY262179 OWU262166:OWU262179 PGQ262166:PGQ262179 PQM262166:PQM262179 QAI262166:QAI262179 QKE262166:QKE262179 QUA262166:QUA262179 RDW262166:RDW262179 RNS262166:RNS262179 RXO262166:RXO262179 SHK262166:SHK262179 SRG262166:SRG262179 TBC262166:TBC262179 TKY262166:TKY262179 TUU262166:TUU262179 UEQ262166:UEQ262179 UOM262166:UOM262179 UYI262166:UYI262179 VIE262166:VIE262179 VSA262166:VSA262179 WBW262166:WBW262179 WLS262166:WLS262179 WVO262166:WVO262179 G327702:G327715 JC327702:JC327715 SY327702:SY327715 ACU327702:ACU327715 AMQ327702:AMQ327715 AWM327702:AWM327715 BGI327702:BGI327715 BQE327702:BQE327715 CAA327702:CAA327715 CJW327702:CJW327715 CTS327702:CTS327715 DDO327702:DDO327715 DNK327702:DNK327715 DXG327702:DXG327715 EHC327702:EHC327715 EQY327702:EQY327715 FAU327702:FAU327715 FKQ327702:FKQ327715 FUM327702:FUM327715 GEI327702:GEI327715 GOE327702:GOE327715 GYA327702:GYA327715 HHW327702:HHW327715 HRS327702:HRS327715 IBO327702:IBO327715 ILK327702:ILK327715 IVG327702:IVG327715 JFC327702:JFC327715 JOY327702:JOY327715 JYU327702:JYU327715 KIQ327702:KIQ327715 KSM327702:KSM327715 LCI327702:LCI327715 LME327702:LME327715 LWA327702:LWA327715 MFW327702:MFW327715 MPS327702:MPS327715 MZO327702:MZO327715 NJK327702:NJK327715 NTG327702:NTG327715 ODC327702:ODC327715 OMY327702:OMY327715 OWU327702:OWU327715 PGQ327702:PGQ327715 PQM327702:PQM327715 QAI327702:QAI327715 QKE327702:QKE327715 QUA327702:QUA327715 RDW327702:RDW327715 RNS327702:RNS327715 RXO327702:RXO327715 SHK327702:SHK327715 SRG327702:SRG327715 TBC327702:TBC327715 TKY327702:TKY327715 TUU327702:TUU327715 UEQ327702:UEQ327715 UOM327702:UOM327715 UYI327702:UYI327715 VIE327702:VIE327715 VSA327702:VSA327715 WBW327702:WBW327715 WLS327702:WLS327715 WVO327702:WVO327715 G393238:G393251 JC393238:JC393251 SY393238:SY393251 ACU393238:ACU393251 AMQ393238:AMQ393251 AWM393238:AWM393251 BGI393238:BGI393251 BQE393238:BQE393251 CAA393238:CAA393251 CJW393238:CJW393251 CTS393238:CTS393251 DDO393238:DDO393251 DNK393238:DNK393251 DXG393238:DXG393251 EHC393238:EHC393251 EQY393238:EQY393251 FAU393238:FAU393251 FKQ393238:FKQ393251 FUM393238:FUM393251 GEI393238:GEI393251 GOE393238:GOE393251 GYA393238:GYA393251 HHW393238:HHW393251 HRS393238:HRS393251 IBO393238:IBO393251 ILK393238:ILK393251 IVG393238:IVG393251 JFC393238:JFC393251 JOY393238:JOY393251 JYU393238:JYU393251 KIQ393238:KIQ393251 KSM393238:KSM393251 LCI393238:LCI393251 LME393238:LME393251 LWA393238:LWA393251 MFW393238:MFW393251 MPS393238:MPS393251 MZO393238:MZO393251 NJK393238:NJK393251 NTG393238:NTG393251 ODC393238:ODC393251 OMY393238:OMY393251 OWU393238:OWU393251 PGQ393238:PGQ393251 PQM393238:PQM393251 QAI393238:QAI393251 QKE393238:QKE393251 QUA393238:QUA393251 RDW393238:RDW393251 RNS393238:RNS393251 RXO393238:RXO393251 SHK393238:SHK393251 SRG393238:SRG393251 TBC393238:TBC393251 TKY393238:TKY393251 TUU393238:TUU393251 UEQ393238:UEQ393251 UOM393238:UOM393251 UYI393238:UYI393251 VIE393238:VIE393251 VSA393238:VSA393251 WBW393238:WBW393251 WLS393238:WLS393251 WVO393238:WVO393251 G458774:G458787 JC458774:JC458787 SY458774:SY458787 ACU458774:ACU458787 AMQ458774:AMQ458787 AWM458774:AWM458787 BGI458774:BGI458787 BQE458774:BQE458787 CAA458774:CAA458787 CJW458774:CJW458787 CTS458774:CTS458787 DDO458774:DDO458787 DNK458774:DNK458787 DXG458774:DXG458787 EHC458774:EHC458787 EQY458774:EQY458787 FAU458774:FAU458787 FKQ458774:FKQ458787 FUM458774:FUM458787 GEI458774:GEI458787 GOE458774:GOE458787 GYA458774:GYA458787 HHW458774:HHW458787 HRS458774:HRS458787 IBO458774:IBO458787 ILK458774:ILK458787 IVG458774:IVG458787 JFC458774:JFC458787 JOY458774:JOY458787 JYU458774:JYU458787 KIQ458774:KIQ458787 KSM458774:KSM458787 LCI458774:LCI458787 LME458774:LME458787 LWA458774:LWA458787 MFW458774:MFW458787 MPS458774:MPS458787 MZO458774:MZO458787 NJK458774:NJK458787 NTG458774:NTG458787 ODC458774:ODC458787 OMY458774:OMY458787 OWU458774:OWU458787 PGQ458774:PGQ458787 PQM458774:PQM458787 QAI458774:QAI458787 QKE458774:QKE458787 QUA458774:QUA458787 RDW458774:RDW458787 RNS458774:RNS458787 RXO458774:RXO458787 SHK458774:SHK458787 SRG458774:SRG458787 TBC458774:TBC458787 TKY458774:TKY458787 TUU458774:TUU458787 UEQ458774:UEQ458787 UOM458774:UOM458787 UYI458774:UYI458787 VIE458774:VIE458787 VSA458774:VSA458787 WBW458774:WBW458787 WLS458774:WLS458787 WVO458774:WVO458787 G524310:G524323 JC524310:JC524323 SY524310:SY524323 ACU524310:ACU524323 AMQ524310:AMQ524323 AWM524310:AWM524323 BGI524310:BGI524323 BQE524310:BQE524323 CAA524310:CAA524323 CJW524310:CJW524323 CTS524310:CTS524323 DDO524310:DDO524323 DNK524310:DNK524323 DXG524310:DXG524323 EHC524310:EHC524323 EQY524310:EQY524323 FAU524310:FAU524323 FKQ524310:FKQ524323 FUM524310:FUM524323 GEI524310:GEI524323 GOE524310:GOE524323 GYA524310:GYA524323 HHW524310:HHW524323 HRS524310:HRS524323 IBO524310:IBO524323 ILK524310:ILK524323 IVG524310:IVG524323 JFC524310:JFC524323 JOY524310:JOY524323 JYU524310:JYU524323 KIQ524310:KIQ524323 KSM524310:KSM524323 LCI524310:LCI524323 LME524310:LME524323 LWA524310:LWA524323 MFW524310:MFW524323 MPS524310:MPS524323 MZO524310:MZO524323 NJK524310:NJK524323 NTG524310:NTG524323 ODC524310:ODC524323 OMY524310:OMY524323 OWU524310:OWU524323 PGQ524310:PGQ524323 PQM524310:PQM524323 QAI524310:QAI524323 QKE524310:QKE524323 QUA524310:QUA524323 RDW524310:RDW524323 RNS524310:RNS524323 RXO524310:RXO524323 SHK524310:SHK524323 SRG524310:SRG524323 TBC524310:TBC524323 TKY524310:TKY524323 TUU524310:TUU524323 UEQ524310:UEQ524323 UOM524310:UOM524323 UYI524310:UYI524323 VIE524310:VIE524323 VSA524310:VSA524323 WBW524310:WBW524323 WLS524310:WLS524323 WVO524310:WVO524323 G589846:G589859 JC589846:JC589859 SY589846:SY589859 ACU589846:ACU589859 AMQ589846:AMQ589859 AWM589846:AWM589859 BGI589846:BGI589859 BQE589846:BQE589859 CAA589846:CAA589859 CJW589846:CJW589859 CTS589846:CTS589859 DDO589846:DDO589859 DNK589846:DNK589859 DXG589846:DXG589859 EHC589846:EHC589859 EQY589846:EQY589859 FAU589846:FAU589859 FKQ589846:FKQ589859 FUM589846:FUM589859 GEI589846:GEI589859 GOE589846:GOE589859 GYA589846:GYA589859 HHW589846:HHW589859 HRS589846:HRS589859 IBO589846:IBO589859 ILK589846:ILK589859 IVG589846:IVG589859 JFC589846:JFC589859 JOY589846:JOY589859 JYU589846:JYU589859 KIQ589846:KIQ589859 KSM589846:KSM589859 LCI589846:LCI589859 LME589846:LME589859 LWA589846:LWA589859 MFW589846:MFW589859 MPS589846:MPS589859 MZO589846:MZO589859 NJK589846:NJK589859 NTG589846:NTG589859 ODC589846:ODC589859 OMY589846:OMY589859 OWU589846:OWU589859 PGQ589846:PGQ589859 PQM589846:PQM589859 QAI589846:QAI589859 QKE589846:QKE589859 QUA589846:QUA589859 RDW589846:RDW589859 RNS589846:RNS589859 RXO589846:RXO589859 SHK589846:SHK589859 SRG589846:SRG589859 TBC589846:TBC589859 TKY589846:TKY589859 TUU589846:TUU589859 UEQ589846:UEQ589859 UOM589846:UOM589859 UYI589846:UYI589859 VIE589846:VIE589859 VSA589846:VSA589859 WBW589846:WBW589859 WLS589846:WLS589859 WVO589846:WVO589859 G655382:G655395 JC655382:JC655395 SY655382:SY655395 ACU655382:ACU655395 AMQ655382:AMQ655395 AWM655382:AWM655395 BGI655382:BGI655395 BQE655382:BQE655395 CAA655382:CAA655395 CJW655382:CJW655395 CTS655382:CTS655395 DDO655382:DDO655395 DNK655382:DNK655395 DXG655382:DXG655395 EHC655382:EHC655395 EQY655382:EQY655395 FAU655382:FAU655395 FKQ655382:FKQ655395 FUM655382:FUM655395 GEI655382:GEI655395 GOE655382:GOE655395 GYA655382:GYA655395 HHW655382:HHW655395 HRS655382:HRS655395 IBO655382:IBO655395 ILK655382:ILK655395 IVG655382:IVG655395 JFC655382:JFC655395 JOY655382:JOY655395 JYU655382:JYU655395 KIQ655382:KIQ655395 KSM655382:KSM655395 LCI655382:LCI655395 LME655382:LME655395 LWA655382:LWA655395 MFW655382:MFW655395 MPS655382:MPS655395 MZO655382:MZO655395 NJK655382:NJK655395 NTG655382:NTG655395 ODC655382:ODC655395 OMY655382:OMY655395 OWU655382:OWU655395 PGQ655382:PGQ655395 PQM655382:PQM655395 QAI655382:QAI655395 QKE655382:QKE655395 QUA655382:QUA655395 RDW655382:RDW655395 RNS655382:RNS655395 RXO655382:RXO655395 SHK655382:SHK655395 SRG655382:SRG655395 TBC655382:TBC655395 TKY655382:TKY655395 TUU655382:TUU655395 UEQ655382:UEQ655395 UOM655382:UOM655395 UYI655382:UYI655395 VIE655382:VIE655395 VSA655382:VSA655395 WBW655382:WBW655395 WLS655382:WLS655395 WVO655382:WVO655395 G720918:G720931 JC720918:JC720931 SY720918:SY720931 ACU720918:ACU720931 AMQ720918:AMQ720931 AWM720918:AWM720931 BGI720918:BGI720931 BQE720918:BQE720931 CAA720918:CAA720931 CJW720918:CJW720931 CTS720918:CTS720931 DDO720918:DDO720931 DNK720918:DNK720931 DXG720918:DXG720931 EHC720918:EHC720931 EQY720918:EQY720931 FAU720918:FAU720931 FKQ720918:FKQ720931 FUM720918:FUM720931 GEI720918:GEI720931 GOE720918:GOE720931 GYA720918:GYA720931 HHW720918:HHW720931 HRS720918:HRS720931 IBO720918:IBO720931 ILK720918:ILK720931 IVG720918:IVG720931 JFC720918:JFC720931 JOY720918:JOY720931 JYU720918:JYU720931 KIQ720918:KIQ720931 KSM720918:KSM720931 LCI720918:LCI720931 LME720918:LME720931 LWA720918:LWA720931 MFW720918:MFW720931 MPS720918:MPS720931 MZO720918:MZO720931 NJK720918:NJK720931 NTG720918:NTG720931 ODC720918:ODC720931 OMY720918:OMY720931 OWU720918:OWU720931 PGQ720918:PGQ720931 PQM720918:PQM720931 QAI720918:QAI720931 QKE720918:QKE720931 QUA720918:QUA720931 RDW720918:RDW720931 RNS720918:RNS720931 RXO720918:RXO720931 SHK720918:SHK720931 SRG720918:SRG720931 TBC720918:TBC720931 TKY720918:TKY720931 TUU720918:TUU720931 UEQ720918:UEQ720931 UOM720918:UOM720931 UYI720918:UYI720931 VIE720918:VIE720931 VSA720918:VSA720931 WBW720918:WBW720931 WLS720918:WLS720931 WVO720918:WVO720931 G786454:G786467 JC786454:JC786467 SY786454:SY786467 ACU786454:ACU786467 AMQ786454:AMQ786467 AWM786454:AWM786467 BGI786454:BGI786467 BQE786454:BQE786467 CAA786454:CAA786467 CJW786454:CJW786467 CTS786454:CTS786467 DDO786454:DDO786467 DNK786454:DNK786467 DXG786454:DXG786467 EHC786454:EHC786467 EQY786454:EQY786467 FAU786454:FAU786467 FKQ786454:FKQ786467 FUM786454:FUM786467 GEI786454:GEI786467 GOE786454:GOE786467 GYA786454:GYA786467 HHW786454:HHW786467 HRS786454:HRS786467 IBO786454:IBO786467 ILK786454:ILK786467 IVG786454:IVG786467 JFC786454:JFC786467 JOY786454:JOY786467 JYU786454:JYU786467 KIQ786454:KIQ786467 KSM786454:KSM786467 LCI786454:LCI786467 LME786454:LME786467 LWA786454:LWA786467 MFW786454:MFW786467 MPS786454:MPS786467 MZO786454:MZO786467 NJK786454:NJK786467 NTG786454:NTG786467 ODC786454:ODC786467 OMY786454:OMY786467 OWU786454:OWU786467 PGQ786454:PGQ786467 PQM786454:PQM786467 QAI786454:QAI786467 QKE786454:QKE786467 QUA786454:QUA786467 RDW786454:RDW786467 RNS786454:RNS786467 RXO786454:RXO786467 SHK786454:SHK786467 SRG786454:SRG786467 TBC786454:TBC786467 TKY786454:TKY786467 TUU786454:TUU786467 UEQ786454:UEQ786467 UOM786454:UOM786467 UYI786454:UYI786467 VIE786454:VIE786467 VSA786454:VSA786467 WBW786454:WBW786467 WLS786454:WLS786467 WVO786454:WVO786467 G851990:G852003 JC851990:JC852003 SY851990:SY852003 ACU851990:ACU852003 AMQ851990:AMQ852003 AWM851990:AWM852003 BGI851990:BGI852003 BQE851990:BQE852003 CAA851990:CAA852003 CJW851990:CJW852003 CTS851990:CTS852003 DDO851990:DDO852003 DNK851990:DNK852003 DXG851990:DXG852003 EHC851990:EHC852003 EQY851990:EQY852003 FAU851990:FAU852003 FKQ851990:FKQ852003 FUM851990:FUM852003 GEI851990:GEI852003 GOE851990:GOE852003 GYA851990:GYA852003 HHW851990:HHW852003 HRS851990:HRS852003 IBO851990:IBO852003 ILK851990:ILK852003 IVG851990:IVG852003 JFC851990:JFC852003 JOY851990:JOY852003 JYU851990:JYU852003 KIQ851990:KIQ852003 KSM851990:KSM852003 LCI851990:LCI852003 LME851990:LME852003 LWA851990:LWA852003 MFW851990:MFW852003 MPS851990:MPS852003 MZO851990:MZO852003 NJK851990:NJK852003 NTG851990:NTG852003 ODC851990:ODC852003 OMY851990:OMY852003 OWU851990:OWU852003 PGQ851990:PGQ852003 PQM851990:PQM852003 QAI851990:QAI852003 QKE851990:QKE852003 QUA851990:QUA852003 RDW851990:RDW852003 RNS851990:RNS852003 RXO851990:RXO852003 SHK851990:SHK852003 SRG851990:SRG852003 TBC851990:TBC852003 TKY851990:TKY852003 TUU851990:TUU852003 UEQ851990:UEQ852003 UOM851990:UOM852003 UYI851990:UYI852003 VIE851990:VIE852003 VSA851990:VSA852003 WBW851990:WBW852003 WLS851990:WLS852003 WVO851990:WVO852003 G917526:G917539 JC917526:JC917539 SY917526:SY917539 ACU917526:ACU917539 AMQ917526:AMQ917539 AWM917526:AWM917539 BGI917526:BGI917539 BQE917526:BQE917539 CAA917526:CAA917539 CJW917526:CJW917539 CTS917526:CTS917539 DDO917526:DDO917539 DNK917526:DNK917539 DXG917526:DXG917539 EHC917526:EHC917539 EQY917526:EQY917539 FAU917526:FAU917539 FKQ917526:FKQ917539 FUM917526:FUM917539 GEI917526:GEI917539 GOE917526:GOE917539 GYA917526:GYA917539 HHW917526:HHW917539 HRS917526:HRS917539 IBO917526:IBO917539 ILK917526:ILK917539 IVG917526:IVG917539 JFC917526:JFC917539 JOY917526:JOY917539 JYU917526:JYU917539 KIQ917526:KIQ917539 KSM917526:KSM917539 LCI917526:LCI917539 LME917526:LME917539 LWA917526:LWA917539 MFW917526:MFW917539 MPS917526:MPS917539 MZO917526:MZO917539 NJK917526:NJK917539 NTG917526:NTG917539 ODC917526:ODC917539 OMY917526:OMY917539 OWU917526:OWU917539 PGQ917526:PGQ917539 PQM917526:PQM917539 QAI917526:QAI917539 QKE917526:QKE917539 QUA917526:QUA917539 RDW917526:RDW917539 RNS917526:RNS917539 RXO917526:RXO917539 SHK917526:SHK917539 SRG917526:SRG917539 TBC917526:TBC917539 TKY917526:TKY917539 TUU917526:TUU917539 UEQ917526:UEQ917539 UOM917526:UOM917539 UYI917526:UYI917539 VIE917526:VIE917539 VSA917526:VSA917539 WBW917526:WBW917539 WLS917526:WLS917539 WVO917526:WVO917539 G983062:G983075 JC983062:JC983075 SY983062:SY983075 ACU983062:ACU983075 AMQ983062:AMQ983075 AWM983062:AWM983075 BGI983062:BGI983075 BQE983062:BQE983075 CAA983062:CAA983075 CJW983062:CJW983075 CTS983062:CTS983075 DDO983062:DDO983075 DNK983062:DNK983075 DXG983062:DXG983075 EHC983062:EHC983075 EQY983062:EQY983075 FAU983062:FAU983075 FKQ983062:FKQ983075 FUM983062:FUM983075 GEI983062:GEI983075 GOE983062:GOE983075 GYA983062:GYA983075 HHW983062:HHW983075 HRS983062:HRS983075 IBO983062:IBO983075 ILK983062:ILK983075 IVG983062:IVG983075 JFC983062:JFC983075 JOY983062:JOY983075 JYU983062:JYU983075 KIQ983062:KIQ983075 KSM983062:KSM983075 LCI983062:LCI983075 LME983062:LME983075 LWA983062:LWA983075 MFW983062:MFW983075 MPS983062:MPS983075 MZO983062:MZO983075 NJK983062:NJK983075 NTG983062:NTG983075 ODC983062:ODC983075 OMY983062:OMY983075 OWU983062:OWU983075 PGQ983062:PGQ983075 PQM983062:PQM983075 QAI983062:QAI983075 QKE983062:QKE983075 QUA983062:QUA983075 RDW983062:RDW983075 RNS983062:RNS983075 RXO983062:RXO983075 SHK983062:SHK983075 SRG983062:SRG983075 TBC983062:TBC983075 TKY983062:TKY983075 TUU983062:TUU983075 UEQ983062:UEQ983075 UOM983062:UOM983075 UYI983062:UYI983075 VIE983062:VIE983075 VSA983062:VSA983075 WBW983062:WBW983075 WLS983062:WLS983075 G11">
      <formula1>$G$74:$G$165</formula1>
    </dataValidation>
    <dataValidation type="list" errorStyle="warning" allowBlank="1" showInputMessage="1" showErrorMessage="1" errorTitle="FERC ACCOUNT" error="This FERC Account is not included in the drop-down list. Is this the account you want to use?" sqref="D36:D58 IZ36:IZ58 SV36:SV58 ACR36:ACR58 AMN36:AMN58 AWJ36:AWJ58 BGF36:BGF58 BQB36:BQB58 BZX36:BZX58 CJT36:CJT58 CTP36:CTP58 DDL36:DDL58 DNH36:DNH58 DXD36:DXD58 EGZ36:EGZ58 EQV36:EQV58 FAR36:FAR58 FKN36:FKN58 FUJ36:FUJ58 GEF36:GEF58 GOB36:GOB58 GXX36:GXX58 HHT36:HHT58 HRP36:HRP58 IBL36:IBL58 ILH36:ILH58 IVD36:IVD58 JEZ36:JEZ58 JOV36:JOV58 JYR36:JYR58 KIN36:KIN58 KSJ36:KSJ58 LCF36:LCF58 LMB36:LMB58 LVX36:LVX58 MFT36:MFT58 MPP36:MPP58 MZL36:MZL58 NJH36:NJH58 NTD36:NTD58 OCZ36:OCZ58 OMV36:OMV58 OWR36:OWR58 PGN36:PGN58 PQJ36:PQJ58 QAF36:QAF58 QKB36:QKB58 QTX36:QTX58 RDT36:RDT58 RNP36:RNP58 RXL36:RXL58 SHH36:SHH58 SRD36:SRD58 TAZ36:TAZ58 TKV36:TKV58 TUR36:TUR58 UEN36:UEN58 UOJ36:UOJ58 UYF36:UYF58 VIB36:VIB58 VRX36:VRX58 WBT36:WBT58 WLP36:WLP58 WVL36:WVL58 D65572:D65594 IZ65572:IZ65594 SV65572:SV65594 ACR65572:ACR65594 AMN65572:AMN65594 AWJ65572:AWJ65594 BGF65572:BGF65594 BQB65572:BQB65594 BZX65572:BZX65594 CJT65572:CJT65594 CTP65572:CTP65594 DDL65572:DDL65594 DNH65572:DNH65594 DXD65572:DXD65594 EGZ65572:EGZ65594 EQV65572:EQV65594 FAR65572:FAR65594 FKN65572:FKN65594 FUJ65572:FUJ65594 GEF65572:GEF65594 GOB65572:GOB65594 GXX65572:GXX65594 HHT65572:HHT65594 HRP65572:HRP65594 IBL65572:IBL65594 ILH65572:ILH65594 IVD65572:IVD65594 JEZ65572:JEZ65594 JOV65572:JOV65594 JYR65572:JYR65594 KIN65572:KIN65594 KSJ65572:KSJ65594 LCF65572:LCF65594 LMB65572:LMB65594 LVX65572:LVX65594 MFT65572:MFT65594 MPP65572:MPP65594 MZL65572:MZL65594 NJH65572:NJH65594 NTD65572:NTD65594 OCZ65572:OCZ65594 OMV65572:OMV65594 OWR65572:OWR65594 PGN65572:PGN65594 PQJ65572:PQJ65594 QAF65572:QAF65594 QKB65572:QKB65594 QTX65572:QTX65594 RDT65572:RDT65594 RNP65572:RNP65594 RXL65572:RXL65594 SHH65572:SHH65594 SRD65572:SRD65594 TAZ65572:TAZ65594 TKV65572:TKV65594 TUR65572:TUR65594 UEN65572:UEN65594 UOJ65572:UOJ65594 UYF65572:UYF65594 VIB65572:VIB65594 VRX65572:VRX65594 WBT65572:WBT65594 WLP65572:WLP65594 WVL65572:WVL65594 D131108:D131130 IZ131108:IZ131130 SV131108:SV131130 ACR131108:ACR131130 AMN131108:AMN131130 AWJ131108:AWJ131130 BGF131108:BGF131130 BQB131108:BQB131130 BZX131108:BZX131130 CJT131108:CJT131130 CTP131108:CTP131130 DDL131108:DDL131130 DNH131108:DNH131130 DXD131108:DXD131130 EGZ131108:EGZ131130 EQV131108:EQV131130 FAR131108:FAR131130 FKN131108:FKN131130 FUJ131108:FUJ131130 GEF131108:GEF131130 GOB131108:GOB131130 GXX131108:GXX131130 HHT131108:HHT131130 HRP131108:HRP131130 IBL131108:IBL131130 ILH131108:ILH131130 IVD131108:IVD131130 JEZ131108:JEZ131130 JOV131108:JOV131130 JYR131108:JYR131130 KIN131108:KIN131130 KSJ131108:KSJ131130 LCF131108:LCF131130 LMB131108:LMB131130 LVX131108:LVX131130 MFT131108:MFT131130 MPP131108:MPP131130 MZL131108:MZL131130 NJH131108:NJH131130 NTD131108:NTD131130 OCZ131108:OCZ131130 OMV131108:OMV131130 OWR131108:OWR131130 PGN131108:PGN131130 PQJ131108:PQJ131130 QAF131108:QAF131130 QKB131108:QKB131130 QTX131108:QTX131130 RDT131108:RDT131130 RNP131108:RNP131130 RXL131108:RXL131130 SHH131108:SHH131130 SRD131108:SRD131130 TAZ131108:TAZ131130 TKV131108:TKV131130 TUR131108:TUR131130 UEN131108:UEN131130 UOJ131108:UOJ131130 UYF131108:UYF131130 VIB131108:VIB131130 VRX131108:VRX131130 WBT131108:WBT131130 WLP131108:WLP131130 WVL131108:WVL131130 D196644:D196666 IZ196644:IZ196666 SV196644:SV196666 ACR196644:ACR196666 AMN196644:AMN196666 AWJ196644:AWJ196666 BGF196644:BGF196666 BQB196644:BQB196666 BZX196644:BZX196666 CJT196644:CJT196666 CTP196644:CTP196666 DDL196644:DDL196666 DNH196644:DNH196666 DXD196644:DXD196666 EGZ196644:EGZ196666 EQV196644:EQV196666 FAR196644:FAR196666 FKN196644:FKN196666 FUJ196644:FUJ196666 GEF196644:GEF196666 GOB196644:GOB196666 GXX196644:GXX196666 HHT196644:HHT196666 HRP196644:HRP196666 IBL196644:IBL196666 ILH196644:ILH196666 IVD196644:IVD196666 JEZ196644:JEZ196666 JOV196644:JOV196666 JYR196644:JYR196666 KIN196644:KIN196666 KSJ196644:KSJ196666 LCF196644:LCF196666 LMB196644:LMB196666 LVX196644:LVX196666 MFT196644:MFT196666 MPP196644:MPP196666 MZL196644:MZL196666 NJH196644:NJH196666 NTD196644:NTD196666 OCZ196644:OCZ196666 OMV196644:OMV196666 OWR196644:OWR196666 PGN196644:PGN196666 PQJ196644:PQJ196666 QAF196644:QAF196666 QKB196644:QKB196666 QTX196644:QTX196666 RDT196644:RDT196666 RNP196644:RNP196666 RXL196644:RXL196666 SHH196644:SHH196666 SRD196644:SRD196666 TAZ196644:TAZ196666 TKV196644:TKV196666 TUR196644:TUR196666 UEN196644:UEN196666 UOJ196644:UOJ196666 UYF196644:UYF196666 VIB196644:VIB196666 VRX196644:VRX196666 WBT196644:WBT196666 WLP196644:WLP196666 WVL196644:WVL196666 D262180:D262202 IZ262180:IZ262202 SV262180:SV262202 ACR262180:ACR262202 AMN262180:AMN262202 AWJ262180:AWJ262202 BGF262180:BGF262202 BQB262180:BQB262202 BZX262180:BZX262202 CJT262180:CJT262202 CTP262180:CTP262202 DDL262180:DDL262202 DNH262180:DNH262202 DXD262180:DXD262202 EGZ262180:EGZ262202 EQV262180:EQV262202 FAR262180:FAR262202 FKN262180:FKN262202 FUJ262180:FUJ262202 GEF262180:GEF262202 GOB262180:GOB262202 GXX262180:GXX262202 HHT262180:HHT262202 HRP262180:HRP262202 IBL262180:IBL262202 ILH262180:ILH262202 IVD262180:IVD262202 JEZ262180:JEZ262202 JOV262180:JOV262202 JYR262180:JYR262202 KIN262180:KIN262202 KSJ262180:KSJ262202 LCF262180:LCF262202 LMB262180:LMB262202 LVX262180:LVX262202 MFT262180:MFT262202 MPP262180:MPP262202 MZL262180:MZL262202 NJH262180:NJH262202 NTD262180:NTD262202 OCZ262180:OCZ262202 OMV262180:OMV262202 OWR262180:OWR262202 PGN262180:PGN262202 PQJ262180:PQJ262202 QAF262180:QAF262202 QKB262180:QKB262202 QTX262180:QTX262202 RDT262180:RDT262202 RNP262180:RNP262202 RXL262180:RXL262202 SHH262180:SHH262202 SRD262180:SRD262202 TAZ262180:TAZ262202 TKV262180:TKV262202 TUR262180:TUR262202 UEN262180:UEN262202 UOJ262180:UOJ262202 UYF262180:UYF262202 VIB262180:VIB262202 VRX262180:VRX262202 WBT262180:WBT262202 WLP262180:WLP262202 WVL262180:WVL262202 D327716:D327738 IZ327716:IZ327738 SV327716:SV327738 ACR327716:ACR327738 AMN327716:AMN327738 AWJ327716:AWJ327738 BGF327716:BGF327738 BQB327716:BQB327738 BZX327716:BZX327738 CJT327716:CJT327738 CTP327716:CTP327738 DDL327716:DDL327738 DNH327716:DNH327738 DXD327716:DXD327738 EGZ327716:EGZ327738 EQV327716:EQV327738 FAR327716:FAR327738 FKN327716:FKN327738 FUJ327716:FUJ327738 GEF327716:GEF327738 GOB327716:GOB327738 GXX327716:GXX327738 HHT327716:HHT327738 HRP327716:HRP327738 IBL327716:IBL327738 ILH327716:ILH327738 IVD327716:IVD327738 JEZ327716:JEZ327738 JOV327716:JOV327738 JYR327716:JYR327738 KIN327716:KIN327738 KSJ327716:KSJ327738 LCF327716:LCF327738 LMB327716:LMB327738 LVX327716:LVX327738 MFT327716:MFT327738 MPP327716:MPP327738 MZL327716:MZL327738 NJH327716:NJH327738 NTD327716:NTD327738 OCZ327716:OCZ327738 OMV327716:OMV327738 OWR327716:OWR327738 PGN327716:PGN327738 PQJ327716:PQJ327738 QAF327716:QAF327738 QKB327716:QKB327738 QTX327716:QTX327738 RDT327716:RDT327738 RNP327716:RNP327738 RXL327716:RXL327738 SHH327716:SHH327738 SRD327716:SRD327738 TAZ327716:TAZ327738 TKV327716:TKV327738 TUR327716:TUR327738 UEN327716:UEN327738 UOJ327716:UOJ327738 UYF327716:UYF327738 VIB327716:VIB327738 VRX327716:VRX327738 WBT327716:WBT327738 WLP327716:WLP327738 WVL327716:WVL327738 D393252:D393274 IZ393252:IZ393274 SV393252:SV393274 ACR393252:ACR393274 AMN393252:AMN393274 AWJ393252:AWJ393274 BGF393252:BGF393274 BQB393252:BQB393274 BZX393252:BZX393274 CJT393252:CJT393274 CTP393252:CTP393274 DDL393252:DDL393274 DNH393252:DNH393274 DXD393252:DXD393274 EGZ393252:EGZ393274 EQV393252:EQV393274 FAR393252:FAR393274 FKN393252:FKN393274 FUJ393252:FUJ393274 GEF393252:GEF393274 GOB393252:GOB393274 GXX393252:GXX393274 HHT393252:HHT393274 HRP393252:HRP393274 IBL393252:IBL393274 ILH393252:ILH393274 IVD393252:IVD393274 JEZ393252:JEZ393274 JOV393252:JOV393274 JYR393252:JYR393274 KIN393252:KIN393274 KSJ393252:KSJ393274 LCF393252:LCF393274 LMB393252:LMB393274 LVX393252:LVX393274 MFT393252:MFT393274 MPP393252:MPP393274 MZL393252:MZL393274 NJH393252:NJH393274 NTD393252:NTD393274 OCZ393252:OCZ393274 OMV393252:OMV393274 OWR393252:OWR393274 PGN393252:PGN393274 PQJ393252:PQJ393274 QAF393252:QAF393274 QKB393252:QKB393274 QTX393252:QTX393274 RDT393252:RDT393274 RNP393252:RNP393274 RXL393252:RXL393274 SHH393252:SHH393274 SRD393252:SRD393274 TAZ393252:TAZ393274 TKV393252:TKV393274 TUR393252:TUR393274 UEN393252:UEN393274 UOJ393252:UOJ393274 UYF393252:UYF393274 VIB393252:VIB393274 VRX393252:VRX393274 WBT393252:WBT393274 WLP393252:WLP393274 WVL393252:WVL393274 D458788:D458810 IZ458788:IZ458810 SV458788:SV458810 ACR458788:ACR458810 AMN458788:AMN458810 AWJ458788:AWJ458810 BGF458788:BGF458810 BQB458788:BQB458810 BZX458788:BZX458810 CJT458788:CJT458810 CTP458788:CTP458810 DDL458788:DDL458810 DNH458788:DNH458810 DXD458788:DXD458810 EGZ458788:EGZ458810 EQV458788:EQV458810 FAR458788:FAR458810 FKN458788:FKN458810 FUJ458788:FUJ458810 GEF458788:GEF458810 GOB458788:GOB458810 GXX458788:GXX458810 HHT458788:HHT458810 HRP458788:HRP458810 IBL458788:IBL458810 ILH458788:ILH458810 IVD458788:IVD458810 JEZ458788:JEZ458810 JOV458788:JOV458810 JYR458788:JYR458810 KIN458788:KIN458810 KSJ458788:KSJ458810 LCF458788:LCF458810 LMB458788:LMB458810 LVX458788:LVX458810 MFT458788:MFT458810 MPP458788:MPP458810 MZL458788:MZL458810 NJH458788:NJH458810 NTD458788:NTD458810 OCZ458788:OCZ458810 OMV458788:OMV458810 OWR458788:OWR458810 PGN458788:PGN458810 PQJ458788:PQJ458810 QAF458788:QAF458810 QKB458788:QKB458810 QTX458788:QTX458810 RDT458788:RDT458810 RNP458788:RNP458810 RXL458788:RXL458810 SHH458788:SHH458810 SRD458788:SRD458810 TAZ458788:TAZ458810 TKV458788:TKV458810 TUR458788:TUR458810 UEN458788:UEN458810 UOJ458788:UOJ458810 UYF458788:UYF458810 VIB458788:VIB458810 VRX458788:VRX458810 WBT458788:WBT458810 WLP458788:WLP458810 WVL458788:WVL458810 D524324:D524346 IZ524324:IZ524346 SV524324:SV524346 ACR524324:ACR524346 AMN524324:AMN524346 AWJ524324:AWJ524346 BGF524324:BGF524346 BQB524324:BQB524346 BZX524324:BZX524346 CJT524324:CJT524346 CTP524324:CTP524346 DDL524324:DDL524346 DNH524324:DNH524346 DXD524324:DXD524346 EGZ524324:EGZ524346 EQV524324:EQV524346 FAR524324:FAR524346 FKN524324:FKN524346 FUJ524324:FUJ524346 GEF524324:GEF524346 GOB524324:GOB524346 GXX524324:GXX524346 HHT524324:HHT524346 HRP524324:HRP524346 IBL524324:IBL524346 ILH524324:ILH524346 IVD524324:IVD524346 JEZ524324:JEZ524346 JOV524324:JOV524346 JYR524324:JYR524346 KIN524324:KIN524346 KSJ524324:KSJ524346 LCF524324:LCF524346 LMB524324:LMB524346 LVX524324:LVX524346 MFT524324:MFT524346 MPP524324:MPP524346 MZL524324:MZL524346 NJH524324:NJH524346 NTD524324:NTD524346 OCZ524324:OCZ524346 OMV524324:OMV524346 OWR524324:OWR524346 PGN524324:PGN524346 PQJ524324:PQJ524346 QAF524324:QAF524346 QKB524324:QKB524346 QTX524324:QTX524346 RDT524324:RDT524346 RNP524324:RNP524346 RXL524324:RXL524346 SHH524324:SHH524346 SRD524324:SRD524346 TAZ524324:TAZ524346 TKV524324:TKV524346 TUR524324:TUR524346 UEN524324:UEN524346 UOJ524324:UOJ524346 UYF524324:UYF524346 VIB524324:VIB524346 VRX524324:VRX524346 WBT524324:WBT524346 WLP524324:WLP524346 WVL524324:WVL524346 D589860:D589882 IZ589860:IZ589882 SV589860:SV589882 ACR589860:ACR589882 AMN589860:AMN589882 AWJ589860:AWJ589882 BGF589860:BGF589882 BQB589860:BQB589882 BZX589860:BZX589882 CJT589860:CJT589882 CTP589860:CTP589882 DDL589860:DDL589882 DNH589860:DNH589882 DXD589860:DXD589882 EGZ589860:EGZ589882 EQV589860:EQV589882 FAR589860:FAR589882 FKN589860:FKN589882 FUJ589860:FUJ589882 GEF589860:GEF589882 GOB589860:GOB589882 GXX589860:GXX589882 HHT589860:HHT589882 HRP589860:HRP589882 IBL589860:IBL589882 ILH589860:ILH589882 IVD589860:IVD589882 JEZ589860:JEZ589882 JOV589860:JOV589882 JYR589860:JYR589882 KIN589860:KIN589882 KSJ589860:KSJ589882 LCF589860:LCF589882 LMB589860:LMB589882 LVX589860:LVX589882 MFT589860:MFT589882 MPP589860:MPP589882 MZL589860:MZL589882 NJH589860:NJH589882 NTD589860:NTD589882 OCZ589860:OCZ589882 OMV589860:OMV589882 OWR589860:OWR589882 PGN589860:PGN589882 PQJ589860:PQJ589882 QAF589860:QAF589882 QKB589860:QKB589882 QTX589860:QTX589882 RDT589860:RDT589882 RNP589860:RNP589882 RXL589860:RXL589882 SHH589860:SHH589882 SRD589860:SRD589882 TAZ589860:TAZ589882 TKV589860:TKV589882 TUR589860:TUR589882 UEN589860:UEN589882 UOJ589860:UOJ589882 UYF589860:UYF589882 VIB589860:VIB589882 VRX589860:VRX589882 WBT589860:WBT589882 WLP589860:WLP589882 WVL589860:WVL589882 D655396:D655418 IZ655396:IZ655418 SV655396:SV655418 ACR655396:ACR655418 AMN655396:AMN655418 AWJ655396:AWJ655418 BGF655396:BGF655418 BQB655396:BQB655418 BZX655396:BZX655418 CJT655396:CJT655418 CTP655396:CTP655418 DDL655396:DDL655418 DNH655396:DNH655418 DXD655396:DXD655418 EGZ655396:EGZ655418 EQV655396:EQV655418 FAR655396:FAR655418 FKN655396:FKN655418 FUJ655396:FUJ655418 GEF655396:GEF655418 GOB655396:GOB655418 GXX655396:GXX655418 HHT655396:HHT655418 HRP655396:HRP655418 IBL655396:IBL655418 ILH655396:ILH655418 IVD655396:IVD655418 JEZ655396:JEZ655418 JOV655396:JOV655418 JYR655396:JYR655418 KIN655396:KIN655418 KSJ655396:KSJ655418 LCF655396:LCF655418 LMB655396:LMB655418 LVX655396:LVX655418 MFT655396:MFT655418 MPP655396:MPP655418 MZL655396:MZL655418 NJH655396:NJH655418 NTD655396:NTD655418 OCZ655396:OCZ655418 OMV655396:OMV655418 OWR655396:OWR655418 PGN655396:PGN655418 PQJ655396:PQJ655418 QAF655396:QAF655418 QKB655396:QKB655418 QTX655396:QTX655418 RDT655396:RDT655418 RNP655396:RNP655418 RXL655396:RXL655418 SHH655396:SHH655418 SRD655396:SRD655418 TAZ655396:TAZ655418 TKV655396:TKV655418 TUR655396:TUR655418 UEN655396:UEN655418 UOJ655396:UOJ655418 UYF655396:UYF655418 VIB655396:VIB655418 VRX655396:VRX655418 WBT655396:WBT655418 WLP655396:WLP655418 WVL655396:WVL655418 D720932:D720954 IZ720932:IZ720954 SV720932:SV720954 ACR720932:ACR720954 AMN720932:AMN720954 AWJ720932:AWJ720954 BGF720932:BGF720954 BQB720932:BQB720954 BZX720932:BZX720954 CJT720932:CJT720954 CTP720932:CTP720954 DDL720932:DDL720954 DNH720932:DNH720954 DXD720932:DXD720954 EGZ720932:EGZ720954 EQV720932:EQV720954 FAR720932:FAR720954 FKN720932:FKN720954 FUJ720932:FUJ720954 GEF720932:GEF720954 GOB720932:GOB720954 GXX720932:GXX720954 HHT720932:HHT720954 HRP720932:HRP720954 IBL720932:IBL720954 ILH720932:ILH720954 IVD720932:IVD720954 JEZ720932:JEZ720954 JOV720932:JOV720954 JYR720932:JYR720954 KIN720932:KIN720954 KSJ720932:KSJ720954 LCF720932:LCF720954 LMB720932:LMB720954 LVX720932:LVX720954 MFT720932:MFT720954 MPP720932:MPP720954 MZL720932:MZL720954 NJH720932:NJH720954 NTD720932:NTD720954 OCZ720932:OCZ720954 OMV720932:OMV720954 OWR720932:OWR720954 PGN720932:PGN720954 PQJ720932:PQJ720954 QAF720932:QAF720954 QKB720932:QKB720954 QTX720932:QTX720954 RDT720932:RDT720954 RNP720932:RNP720954 RXL720932:RXL720954 SHH720932:SHH720954 SRD720932:SRD720954 TAZ720932:TAZ720954 TKV720932:TKV720954 TUR720932:TUR720954 UEN720932:UEN720954 UOJ720932:UOJ720954 UYF720932:UYF720954 VIB720932:VIB720954 VRX720932:VRX720954 WBT720932:WBT720954 WLP720932:WLP720954 WVL720932:WVL720954 D786468:D786490 IZ786468:IZ786490 SV786468:SV786490 ACR786468:ACR786490 AMN786468:AMN786490 AWJ786468:AWJ786490 BGF786468:BGF786490 BQB786468:BQB786490 BZX786468:BZX786490 CJT786468:CJT786490 CTP786468:CTP786490 DDL786468:DDL786490 DNH786468:DNH786490 DXD786468:DXD786490 EGZ786468:EGZ786490 EQV786468:EQV786490 FAR786468:FAR786490 FKN786468:FKN786490 FUJ786468:FUJ786490 GEF786468:GEF786490 GOB786468:GOB786490 GXX786468:GXX786490 HHT786468:HHT786490 HRP786468:HRP786490 IBL786468:IBL786490 ILH786468:ILH786490 IVD786468:IVD786490 JEZ786468:JEZ786490 JOV786468:JOV786490 JYR786468:JYR786490 KIN786468:KIN786490 KSJ786468:KSJ786490 LCF786468:LCF786490 LMB786468:LMB786490 LVX786468:LVX786490 MFT786468:MFT786490 MPP786468:MPP786490 MZL786468:MZL786490 NJH786468:NJH786490 NTD786468:NTD786490 OCZ786468:OCZ786490 OMV786468:OMV786490 OWR786468:OWR786490 PGN786468:PGN786490 PQJ786468:PQJ786490 QAF786468:QAF786490 QKB786468:QKB786490 QTX786468:QTX786490 RDT786468:RDT786490 RNP786468:RNP786490 RXL786468:RXL786490 SHH786468:SHH786490 SRD786468:SRD786490 TAZ786468:TAZ786490 TKV786468:TKV786490 TUR786468:TUR786490 UEN786468:UEN786490 UOJ786468:UOJ786490 UYF786468:UYF786490 VIB786468:VIB786490 VRX786468:VRX786490 WBT786468:WBT786490 WLP786468:WLP786490 WVL786468:WVL786490 D852004:D852026 IZ852004:IZ852026 SV852004:SV852026 ACR852004:ACR852026 AMN852004:AMN852026 AWJ852004:AWJ852026 BGF852004:BGF852026 BQB852004:BQB852026 BZX852004:BZX852026 CJT852004:CJT852026 CTP852004:CTP852026 DDL852004:DDL852026 DNH852004:DNH852026 DXD852004:DXD852026 EGZ852004:EGZ852026 EQV852004:EQV852026 FAR852004:FAR852026 FKN852004:FKN852026 FUJ852004:FUJ852026 GEF852004:GEF852026 GOB852004:GOB852026 GXX852004:GXX852026 HHT852004:HHT852026 HRP852004:HRP852026 IBL852004:IBL852026 ILH852004:ILH852026 IVD852004:IVD852026 JEZ852004:JEZ852026 JOV852004:JOV852026 JYR852004:JYR852026 KIN852004:KIN852026 KSJ852004:KSJ852026 LCF852004:LCF852026 LMB852004:LMB852026 LVX852004:LVX852026 MFT852004:MFT852026 MPP852004:MPP852026 MZL852004:MZL852026 NJH852004:NJH852026 NTD852004:NTD852026 OCZ852004:OCZ852026 OMV852004:OMV852026 OWR852004:OWR852026 PGN852004:PGN852026 PQJ852004:PQJ852026 QAF852004:QAF852026 QKB852004:QKB852026 QTX852004:QTX852026 RDT852004:RDT852026 RNP852004:RNP852026 RXL852004:RXL852026 SHH852004:SHH852026 SRD852004:SRD852026 TAZ852004:TAZ852026 TKV852004:TKV852026 TUR852004:TUR852026 UEN852004:UEN852026 UOJ852004:UOJ852026 UYF852004:UYF852026 VIB852004:VIB852026 VRX852004:VRX852026 WBT852004:WBT852026 WLP852004:WLP852026 WVL852004:WVL852026 D917540:D917562 IZ917540:IZ917562 SV917540:SV917562 ACR917540:ACR917562 AMN917540:AMN917562 AWJ917540:AWJ917562 BGF917540:BGF917562 BQB917540:BQB917562 BZX917540:BZX917562 CJT917540:CJT917562 CTP917540:CTP917562 DDL917540:DDL917562 DNH917540:DNH917562 DXD917540:DXD917562 EGZ917540:EGZ917562 EQV917540:EQV917562 FAR917540:FAR917562 FKN917540:FKN917562 FUJ917540:FUJ917562 GEF917540:GEF917562 GOB917540:GOB917562 GXX917540:GXX917562 HHT917540:HHT917562 HRP917540:HRP917562 IBL917540:IBL917562 ILH917540:ILH917562 IVD917540:IVD917562 JEZ917540:JEZ917562 JOV917540:JOV917562 JYR917540:JYR917562 KIN917540:KIN917562 KSJ917540:KSJ917562 LCF917540:LCF917562 LMB917540:LMB917562 LVX917540:LVX917562 MFT917540:MFT917562 MPP917540:MPP917562 MZL917540:MZL917562 NJH917540:NJH917562 NTD917540:NTD917562 OCZ917540:OCZ917562 OMV917540:OMV917562 OWR917540:OWR917562 PGN917540:PGN917562 PQJ917540:PQJ917562 QAF917540:QAF917562 QKB917540:QKB917562 QTX917540:QTX917562 RDT917540:RDT917562 RNP917540:RNP917562 RXL917540:RXL917562 SHH917540:SHH917562 SRD917540:SRD917562 TAZ917540:TAZ917562 TKV917540:TKV917562 TUR917540:TUR917562 UEN917540:UEN917562 UOJ917540:UOJ917562 UYF917540:UYF917562 VIB917540:VIB917562 VRX917540:VRX917562 WBT917540:WBT917562 WLP917540:WLP917562 WVL917540:WVL917562 D983076:D983098 IZ983076:IZ983098 SV983076:SV983098 ACR983076:ACR983098 AMN983076:AMN983098 AWJ983076:AWJ983098 BGF983076:BGF983098 BQB983076:BQB983098 BZX983076:BZX983098 CJT983076:CJT983098 CTP983076:CTP983098 DDL983076:DDL983098 DNH983076:DNH983098 DXD983076:DXD983098 EGZ983076:EGZ983098 EQV983076:EQV983098 FAR983076:FAR983098 FKN983076:FKN983098 FUJ983076:FUJ983098 GEF983076:GEF983098 GOB983076:GOB983098 GXX983076:GXX983098 HHT983076:HHT983098 HRP983076:HRP983098 IBL983076:IBL983098 ILH983076:ILH983098 IVD983076:IVD983098 JEZ983076:JEZ983098 JOV983076:JOV983098 JYR983076:JYR983098 KIN983076:KIN983098 KSJ983076:KSJ983098 LCF983076:LCF983098 LMB983076:LMB983098 LVX983076:LVX983098 MFT983076:MFT983098 MPP983076:MPP983098 MZL983076:MZL983098 NJH983076:NJH983098 NTD983076:NTD983098 OCZ983076:OCZ983098 OMV983076:OMV983098 OWR983076:OWR983098 PGN983076:PGN983098 PQJ983076:PQJ983098 QAF983076:QAF983098 QKB983076:QKB983098 QTX983076:QTX983098 RDT983076:RDT983098 RNP983076:RNP983098 RXL983076:RXL983098 SHH983076:SHH983098 SRD983076:SRD983098 TAZ983076:TAZ983098 TKV983076:TKV983098 TUR983076:TUR983098 UEN983076:UEN983098 UOJ983076:UOJ983098 UYF983076:UYF983098 VIB983076:VIB983098 VRX983076:VRX983098 WBT983076:WBT983098 WLP983076:WLP983098 WVL983076:WVL983098">
      <formula1>$D$78:$D$412</formula1>
    </dataValidation>
    <dataValidation type="list" errorStyle="warning" allowBlank="1" showInputMessage="1" showErrorMessage="1" errorTitle="Factor" error="This factor is not included in the drop-down list. Is this the factor you want to use?" sqref="G36:G58 JC36:JC58 SY36:SY58 ACU36:ACU58 AMQ36:AMQ58 AWM36:AWM58 BGI36:BGI58 BQE36:BQE58 CAA36:CAA58 CJW36:CJW58 CTS36:CTS58 DDO36:DDO58 DNK36:DNK58 DXG36:DXG58 EHC36:EHC58 EQY36:EQY58 FAU36:FAU58 FKQ36:FKQ58 FUM36:FUM58 GEI36:GEI58 GOE36:GOE58 GYA36:GYA58 HHW36:HHW58 HRS36:HRS58 IBO36:IBO58 ILK36:ILK58 IVG36:IVG58 JFC36:JFC58 JOY36:JOY58 JYU36:JYU58 KIQ36:KIQ58 KSM36:KSM58 LCI36:LCI58 LME36:LME58 LWA36:LWA58 MFW36:MFW58 MPS36:MPS58 MZO36:MZO58 NJK36:NJK58 NTG36:NTG58 ODC36:ODC58 OMY36:OMY58 OWU36:OWU58 PGQ36:PGQ58 PQM36:PQM58 QAI36:QAI58 QKE36:QKE58 QUA36:QUA58 RDW36:RDW58 RNS36:RNS58 RXO36:RXO58 SHK36:SHK58 SRG36:SRG58 TBC36:TBC58 TKY36:TKY58 TUU36:TUU58 UEQ36:UEQ58 UOM36:UOM58 UYI36:UYI58 VIE36:VIE58 VSA36:VSA58 WBW36:WBW58 WLS36:WLS58 WVO36:WVO58 G65572:G65594 JC65572:JC65594 SY65572:SY65594 ACU65572:ACU65594 AMQ65572:AMQ65594 AWM65572:AWM65594 BGI65572:BGI65594 BQE65572:BQE65594 CAA65572:CAA65594 CJW65572:CJW65594 CTS65572:CTS65594 DDO65572:DDO65594 DNK65572:DNK65594 DXG65572:DXG65594 EHC65572:EHC65594 EQY65572:EQY65594 FAU65572:FAU65594 FKQ65572:FKQ65594 FUM65572:FUM65594 GEI65572:GEI65594 GOE65572:GOE65594 GYA65572:GYA65594 HHW65572:HHW65594 HRS65572:HRS65594 IBO65572:IBO65594 ILK65572:ILK65594 IVG65572:IVG65594 JFC65572:JFC65594 JOY65572:JOY65594 JYU65572:JYU65594 KIQ65572:KIQ65594 KSM65572:KSM65594 LCI65572:LCI65594 LME65572:LME65594 LWA65572:LWA65594 MFW65572:MFW65594 MPS65572:MPS65594 MZO65572:MZO65594 NJK65572:NJK65594 NTG65572:NTG65594 ODC65572:ODC65594 OMY65572:OMY65594 OWU65572:OWU65594 PGQ65572:PGQ65594 PQM65572:PQM65594 QAI65572:QAI65594 QKE65572:QKE65594 QUA65572:QUA65594 RDW65572:RDW65594 RNS65572:RNS65594 RXO65572:RXO65594 SHK65572:SHK65594 SRG65572:SRG65594 TBC65572:TBC65594 TKY65572:TKY65594 TUU65572:TUU65594 UEQ65572:UEQ65594 UOM65572:UOM65594 UYI65572:UYI65594 VIE65572:VIE65594 VSA65572:VSA65594 WBW65572:WBW65594 WLS65572:WLS65594 WVO65572:WVO65594 G131108:G131130 JC131108:JC131130 SY131108:SY131130 ACU131108:ACU131130 AMQ131108:AMQ131130 AWM131108:AWM131130 BGI131108:BGI131130 BQE131108:BQE131130 CAA131108:CAA131130 CJW131108:CJW131130 CTS131108:CTS131130 DDO131108:DDO131130 DNK131108:DNK131130 DXG131108:DXG131130 EHC131108:EHC131130 EQY131108:EQY131130 FAU131108:FAU131130 FKQ131108:FKQ131130 FUM131108:FUM131130 GEI131108:GEI131130 GOE131108:GOE131130 GYA131108:GYA131130 HHW131108:HHW131130 HRS131108:HRS131130 IBO131108:IBO131130 ILK131108:ILK131130 IVG131108:IVG131130 JFC131108:JFC131130 JOY131108:JOY131130 JYU131108:JYU131130 KIQ131108:KIQ131130 KSM131108:KSM131130 LCI131108:LCI131130 LME131108:LME131130 LWA131108:LWA131130 MFW131108:MFW131130 MPS131108:MPS131130 MZO131108:MZO131130 NJK131108:NJK131130 NTG131108:NTG131130 ODC131108:ODC131130 OMY131108:OMY131130 OWU131108:OWU131130 PGQ131108:PGQ131130 PQM131108:PQM131130 QAI131108:QAI131130 QKE131108:QKE131130 QUA131108:QUA131130 RDW131108:RDW131130 RNS131108:RNS131130 RXO131108:RXO131130 SHK131108:SHK131130 SRG131108:SRG131130 TBC131108:TBC131130 TKY131108:TKY131130 TUU131108:TUU131130 UEQ131108:UEQ131130 UOM131108:UOM131130 UYI131108:UYI131130 VIE131108:VIE131130 VSA131108:VSA131130 WBW131108:WBW131130 WLS131108:WLS131130 WVO131108:WVO131130 G196644:G196666 JC196644:JC196666 SY196644:SY196666 ACU196644:ACU196666 AMQ196644:AMQ196666 AWM196644:AWM196666 BGI196644:BGI196666 BQE196644:BQE196666 CAA196644:CAA196666 CJW196644:CJW196666 CTS196644:CTS196666 DDO196644:DDO196666 DNK196644:DNK196666 DXG196644:DXG196666 EHC196644:EHC196666 EQY196644:EQY196666 FAU196644:FAU196666 FKQ196644:FKQ196666 FUM196644:FUM196666 GEI196644:GEI196666 GOE196644:GOE196666 GYA196644:GYA196666 HHW196644:HHW196666 HRS196644:HRS196666 IBO196644:IBO196666 ILK196644:ILK196666 IVG196644:IVG196666 JFC196644:JFC196666 JOY196644:JOY196666 JYU196644:JYU196666 KIQ196644:KIQ196666 KSM196644:KSM196666 LCI196644:LCI196666 LME196644:LME196666 LWA196644:LWA196666 MFW196644:MFW196666 MPS196644:MPS196666 MZO196644:MZO196666 NJK196644:NJK196666 NTG196644:NTG196666 ODC196644:ODC196666 OMY196644:OMY196666 OWU196644:OWU196666 PGQ196644:PGQ196666 PQM196644:PQM196666 QAI196644:QAI196666 QKE196644:QKE196666 QUA196644:QUA196666 RDW196644:RDW196666 RNS196644:RNS196666 RXO196644:RXO196666 SHK196644:SHK196666 SRG196644:SRG196666 TBC196644:TBC196666 TKY196644:TKY196666 TUU196644:TUU196666 UEQ196644:UEQ196666 UOM196644:UOM196666 UYI196644:UYI196666 VIE196644:VIE196666 VSA196644:VSA196666 WBW196644:WBW196666 WLS196644:WLS196666 WVO196644:WVO196666 G262180:G262202 JC262180:JC262202 SY262180:SY262202 ACU262180:ACU262202 AMQ262180:AMQ262202 AWM262180:AWM262202 BGI262180:BGI262202 BQE262180:BQE262202 CAA262180:CAA262202 CJW262180:CJW262202 CTS262180:CTS262202 DDO262180:DDO262202 DNK262180:DNK262202 DXG262180:DXG262202 EHC262180:EHC262202 EQY262180:EQY262202 FAU262180:FAU262202 FKQ262180:FKQ262202 FUM262180:FUM262202 GEI262180:GEI262202 GOE262180:GOE262202 GYA262180:GYA262202 HHW262180:HHW262202 HRS262180:HRS262202 IBO262180:IBO262202 ILK262180:ILK262202 IVG262180:IVG262202 JFC262180:JFC262202 JOY262180:JOY262202 JYU262180:JYU262202 KIQ262180:KIQ262202 KSM262180:KSM262202 LCI262180:LCI262202 LME262180:LME262202 LWA262180:LWA262202 MFW262180:MFW262202 MPS262180:MPS262202 MZO262180:MZO262202 NJK262180:NJK262202 NTG262180:NTG262202 ODC262180:ODC262202 OMY262180:OMY262202 OWU262180:OWU262202 PGQ262180:PGQ262202 PQM262180:PQM262202 QAI262180:QAI262202 QKE262180:QKE262202 QUA262180:QUA262202 RDW262180:RDW262202 RNS262180:RNS262202 RXO262180:RXO262202 SHK262180:SHK262202 SRG262180:SRG262202 TBC262180:TBC262202 TKY262180:TKY262202 TUU262180:TUU262202 UEQ262180:UEQ262202 UOM262180:UOM262202 UYI262180:UYI262202 VIE262180:VIE262202 VSA262180:VSA262202 WBW262180:WBW262202 WLS262180:WLS262202 WVO262180:WVO262202 G327716:G327738 JC327716:JC327738 SY327716:SY327738 ACU327716:ACU327738 AMQ327716:AMQ327738 AWM327716:AWM327738 BGI327716:BGI327738 BQE327716:BQE327738 CAA327716:CAA327738 CJW327716:CJW327738 CTS327716:CTS327738 DDO327716:DDO327738 DNK327716:DNK327738 DXG327716:DXG327738 EHC327716:EHC327738 EQY327716:EQY327738 FAU327716:FAU327738 FKQ327716:FKQ327738 FUM327716:FUM327738 GEI327716:GEI327738 GOE327716:GOE327738 GYA327716:GYA327738 HHW327716:HHW327738 HRS327716:HRS327738 IBO327716:IBO327738 ILK327716:ILK327738 IVG327716:IVG327738 JFC327716:JFC327738 JOY327716:JOY327738 JYU327716:JYU327738 KIQ327716:KIQ327738 KSM327716:KSM327738 LCI327716:LCI327738 LME327716:LME327738 LWA327716:LWA327738 MFW327716:MFW327738 MPS327716:MPS327738 MZO327716:MZO327738 NJK327716:NJK327738 NTG327716:NTG327738 ODC327716:ODC327738 OMY327716:OMY327738 OWU327716:OWU327738 PGQ327716:PGQ327738 PQM327716:PQM327738 QAI327716:QAI327738 QKE327716:QKE327738 QUA327716:QUA327738 RDW327716:RDW327738 RNS327716:RNS327738 RXO327716:RXO327738 SHK327716:SHK327738 SRG327716:SRG327738 TBC327716:TBC327738 TKY327716:TKY327738 TUU327716:TUU327738 UEQ327716:UEQ327738 UOM327716:UOM327738 UYI327716:UYI327738 VIE327716:VIE327738 VSA327716:VSA327738 WBW327716:WBW327738 WLS327716:WLS327738 WVO327716:WVO327738 G393252:G393274 JC393252:JC393274 SY393252:SY393274 ACU393252:ACU393274 AMQ393252:AMQ393274 AWM393252:AWM393274 BGI393252:BGI393274 BQE393252:BQE393274 CAA393252:CAA393274 CJW393252:CJW393274 CTS393252:CTS393274 DDO393252:DDO393274 DNK393252:DNK393274 DXG393252:DXG393274 EHC393252:EHC393274 EQY393252:EQY393274 FAU393252:FAU393274 FKQ393252:FKQ393274 FUM393252:FUM393274 GEI393252:GEI393274 GOE393252:GOE393274 GYA393252:GYA393274 HHW393252:HHW393274 HRS393252:HRS393274 IBO393252:IBO393274 ILK393252:ILK393274 IVG393252:IVG393274 JFC393252:JFC393274 JOY393252:JOY393274 JYU393252:JYU393274 KIQ393252:KIQ393274 KSM393252:KSM393274 LCI393252:LCI393274 LME393252:LME393274 LWA393252:LWA393274 MFW393252:MFW393274 MPS393252:MPS393274 MZO393252:MZO393274 NJK393252:NJK393274 NTG393252:NTG393274 ODC393252:ODC393274 OMY393252:OMY393274 OWU393252:OWU393274 PGQ393252:PGQ393274 PQM393252:PQM393274 QAI393252:QAI393274 QKE393252:QKE393274 QUA393252:QUA393274 RDW393252:RDW393274 RNS393252:RNS393274 RXO393252:RXO393274 SHK393252:SHK393274 SRG393252:SRG393274 TBC393252:TBC393274 TKY393252:TKY393274 TUU393252:TUU393274 UEQ393252:UEQ393274 UOM393252:UOM393274 UYI393252:UYI393274 VIE393252:VIE393274 VSA393252:VSA393274 WBW393252:WBW393274 WLS393252:WLS393274 WVO393252:WVO393274 G458788:G458810 JC458788:JC458810 SY458788:SY458810 ACU458788:ACU458810 AMQ458788:AMQ458810 AWM458788:AWM458810 BGI458788:BGI458810 BQE458788:BQE458810 CAA458788:CAA458810 CJW458788:CJW458810 CTS458788:CTS458810 DDO458788:DDO458810 DNK458788:DNK458810 DXG458788:DXG458810 EHC458788:EHC458810 EQY458788:EQY458810 FAU458788:FAU458810 FKQ458788:FKQ458810 FUM458788:FUM458810 GEI458788:GEI458810 GOE458788:GOE458810 GYA458788:GYA458810 HHW458788:HHW458810 HRS458788:HRS458810 IBO458788:IBO458810 ILK458788:ILK458810 IVG458788:IVG458810 JFC458788:JFC458810 JOY458788:JOY458810 JYU458788:JYU458810 KIQ458788:KIQ458810 KSM458788:KSM458810 LCI458788:LCI458810 LME458788:LME458810 LWA458788:LWA458810 MFW458788:MFW458810 MPS458788:MPS458810 MZO458788:MZO458810 NJK458788:NJK458810 NTG458788:NTG458810 ODC458788:ODC458810 OMY458788:OMY458810 OWU458788:OWU458810 PGQ458788:PGQ458810 PQM458788:PQM458810 QAI458788:QAI458810 QKE458788:QKE458810 QUA458788:QUA458810 RDW458788:RDW458810 RNS458788:RNS458810 RXO458788:RXO458810 SHK458788:SHK458810 SRG458788:SRG458810 TBC458788:TBC458810 TKY458788:TKY458810 TUU458788:TUU458810 UEQ458788:UEQ458810 UOM458788:UOM458810 UYI458788:UYI458810 VIE458788:VIE458810 VSA458788:VSA458810 WBW458788:WBW458810 WLS458788:WLS458810 WVO458788:WVO458810 G524324:G524346 JC524324:JC524346 SY524324:SY524346 ACU524324:ACU524346 AMQ524324:AMQ524346 AWM524324:AWM524346 BGI524324:BGI524346 BQE524324:BQE524346 CAA524324:CAA524346 CJW524324:CJW524346 CTS524324:CTS524346 DDO524324:DDO524346 DNK524324:DNK524346 DXG524324:DXG524346 EHC524324:EHC524346 EQY524324:EQY524346 FAU524324:FAU524346 FKQ524324:FKQ524346 FUM524324:FUM524346 GEI524324:GEI524346 GOE524324:GOE524346 GYA524324:GYA524346 HHW524324:HHW524346 HRS524324:HRS524346 IBO524324:IBO524346 ILK524324:ILK524346 IVG524324:IVG524346 JFC524324:JFC524346 JOY524324:JOY524346 JYU524324:JYU524346 KIQ524324:KIQ524346 KSM524324:KSM524346 LCI524324:LCI524346 LME524324:LME524346 LWA524324:LWA524346 MFW524324:MFW524346 MPS524324:MPS524346 MZO524324:MZO524346 NJK524324:NJK524346 NTG524324:NTG524346 ODC524324:ODC524346 OMY524324:OMY524346 OWU524324:OWU524346 PGQ524324:PGQ524346 PQM524324:PQM524346 QAI524324:QAI524346 QKE524324:QKE524346 QUA524324:QUA524346 RDW524324:RDW524346 RNS524324:RNS524346 RXO524324:RXO524346 SHK524324:SHK524346 SRG524324:SRG524346 TBC524324:TBC524346 TKY524324:TKY524346 TUU524324:TUU524346 UEQ524324:UEQ524346 UOM524324:UOM524346 UYI524324:UYI524346 VIE524324:VIE524346 VSA524324:VSA524346 WBW524324:WBW524346 WLS524324:WLS524346 WVO524324:WVO524346 G589860:G589882 JC589860:JC589882 SY589860:SY589882 ACU589860:ACU589882 AMQ589860:AMQ589882 AWM589860:AWM589882 BGI589860:BGI589882 BQE589860:BQE589882 CAA589860:CAA589882 CJW589860:CJW589882 CTS589860:CTS589882 DDO589860:DDO589882 DNK589860:DNK589882 DXG589860:DXG589882 EHC589860:EHC589882 EQY589860:EQY589882 FAU589860:FAU589882 FKQ589860:FKQ589882 FUM589860:FUM589882 GEI589860:GEI589882 GOE589860:GOE589882 GYA589860:GYA589882 HHW589860:HHW589882 HRS589860:HRS589882 IBO589860:IBO589882 ILK589860:ILK589882 IVG589860:IVG589882 JFC589860:JFC589882 JOY589860:JOY589882 JYU589860:JYU589882 KIQ589860:KIQ589882 KSM589860:KSM589882 LCI589860:LCI589882 LME589860:LME589882 LWA589860:LWA589882 MFW589860:MFW589882 MPS589860:MPS589882 MZO589860:MZO589882 NJK589860:NJK589882 NTG589860:NTG589882 ODC589860:ODC589882 OMY589860:OMY589882 OWU589860:OWU589882 PGQ589860:PGQ589882 PQM589860:PQM589882 QAI589860:QAI589882 QKE589860:QKE589882 QUA589860:QUA589882 RDW589860:RDW589882 RNS589860:RNS589882 RXO589860:RXO589882 SHK589860:SHK589882 SRG589860:SRG589882 TBC589860:TBC589882 TKY589860:TKY589882 TUU589860:TUU589882 UEQ589860:UEQ589882 UOM589860:UOM589882 UYI589860:UYI589882 VIE589860:VIE589882 VSA589860:VSA589882 WBW589860:WBW589882 WLS589860:WLS589882 WVO589860:WVO589882 G655396:G655418 JC655396:JC655418 SY655396:SY655418 ACU655396:ACU655418 AMQ655396:AMQ655418 AWM655396:AWM655418 BGI655396:BGI655418 BQE655396:BQE655418 CAA655396:CAA655418 CJW655396:CJW655418 CTS655396:CTS655418 DDO655396:DDO655418 DNK655396:DNK655418 DXG655396:DXG655418 EHC655396:EHC655418 EQY655396:EQY655418 FAU655396:FAU655418 FKQ655396:FKQ655418 FUM655396:FUM655418 GEI655396:GEI655418 GOE655396:GOE655418 GYA655396:GYA655418 HHW655396:HHW655418 HRS655396:HRS655418 IBO655396:IBO655418 ILK655396:ILK655418 IVG655396:IVG655418 JFC655396:JFC655418 JOY655396:JOY655418 JYU655396:JYU655418 KIQ655396:KIQ655418 KSM655396:KSM655418 LCI655396:LCI655418 LME655396:LME655418 LWA655396:LWA655418 MFW655396:MFW655418 MPS655396:MPS655418 MZO655396:MZO655418 NJK655396:NJK655418 NTG655396:NTG655418 ODC655396:ODC655418 OMY655396:OMY655418 OWU655396:OWU655418 PGQ655396:PGQ655418 PQM655396:PQM655418 QAI655396:QAI655418 QKE655396:QKE655418 QUA655396:QUA655418 RDW655396:RDW655418 RNS655396:RNS655418 RXO655396:RXO655418 SHK655396:SHK655418 SRG655396:SRG655418 TBC655396:TBC655418 TKY655396:TKY655418 TUU655396:TUU655418 UEQ655396:UEQ655418 UOM655396:UOM655418 UYI655396:UYI655418 VIE655396:VIE655418 VSA655396:VSA655418 WBW655396:WBW655418 WLS655396:WLS655418 WVO655396:WVO655418 G720932:G720954 JC720932:JC720954 SY720932:SY720954 ACU720932:ACU720954 AMQ720932:AMQ720954 AWM720932:AWM720954 BGI720932:BGI720954 BQE720932:BQE720954 CAA720932:CAA720954 CJW720932:CJW720954 CTS720932:CTS720954 DDO720932:DDO720954 DNK720932:DNK720954 DXG720932:DXG720954 EHC720932:EHC720954 EQY720932:EQY720954 FAU720932:FAU720954 FKQ720932:FKQ720954 FUM720932:FUM720954 GEI720932:GEI720954 GOE720932:GOE720954 GYA720932:GYA720954 HHW720932:HHW720954 HRS720932:HRS720954 IBO720932:IBO720954 ILK720932:ILK720954 IVG720932:IVG720954 JFC720932:JFC720954 JOY720932:JOY720954 JYU720932:JYU720954 KIQ720932:KIQ720954 KSM720932:KSM720954 LCI720932:LCI720954 LME720932:LME720954 LWA720932:LWA720954 MFW720932:MFW720954 MPS720932:MPS720954 MZO720932:MZO720954 NJK720932:NJK720954 NTG720932:NTG720954 ODC720932:ODC720954 OMY720932:OMY720954 OWU720932:OWU720954 PGQ720932:PGQ720954 PQM720932:PQM720954 QAI720932:QAI720954 QKE720932:QKE720954 QUA720932:QUA720954 RDW720932:RDW720954 RNS720932:RNS720954 RXO720932:RXO720954 SHK720932:SHK720954 SRG720932:SRG720954 TBC720932:TBC720954 TKY720932:TKY720954 TUU720932:TUU720954 UEQ720932:UEQ720954 UOM720932:UOM720954 UYI720932:UYI720954 VIE720932:VIE720954 VSA720932:VSA720954 WBW720932:WBW720954 WLS720932:WLS720954 WVO720932:WVO720954 G786468:G786490 JC786468:JC786490 SY786468:SY786490 ACU786468:ACU786490 AMQ786468:AMQ786490 AWM786468:AWM786490 BGI786468:BGI786490 BQE786468:BQE786490 CAA786468:CAA786490 CJW786468:CJW786490 CTS786468:CTS786490 DDO786468:DDO786490 DNK786468:DNK786490 DXG786468:DXG786490 EHC786468:EHC786490 EQY786468:EQY786490 FAU786468:FAU786490 FKQ786468:FKQ786490 FUM786468:FUM786490 GEI786468:GEI786490 GOE786468:GOE786490 GYA786468:GYA786490 HHW786468:HHW786490 HRS786468:HRS786490 IBO786468:IBO786490 ILK786468:ILK786490 IVG786468:IVG786490 JFC786468:JFC786490 JOY786468:JOY786490 JYU786468:JYU786490 KIQ786468:KIQ786490 KSM786468:KSM786490 LCI786468:LCI786490 LME786468:LME786490 LWA786468:LWA786490 MFW786468:MFW786490 MPS786468:MPS786490 MZO786468:MZO786490 NJK786468:NJK786490 NTG786468:NTG786490 ODC786468:ODC786490 OMY786468:OMY786490 OWU786468:OWU786490 PGQ786468:PGQ786490 PQM786468:PQM786490 QAI786468:QAI786490 QKE786468:QKE786490 QUA786468:QUA786490 RDW786468:RDW786490 RNS786468:RNS786490 RXO786468:RXO786490 SHK786468:SHK786490 SRG786468:SRG786490 TBC786468:TBC786490 TKY786468:TKY786490 TUU786468:TUU786490 UEQ786468:UEQ786490 UOM786468:UOM786490 UYI786468:UYI786490 VIE786468:VIE786490 VSA786468:VSA786490 WBW786468:WBW786490 WLS786468:WLS786490 WVO786468:WVO786490 G852004:G852026 JC852004:JC852026 SY852004:SY852026 ACU852004:ACU852026 AMQ852004:AMQ852026 AWM852004:AWM852026 BGI852004:BGI852026 BQE852004:BQE852026 CAA852004:CAA852026 CJW852004:CJW852026 CTS852004:CTS852026 DDO852004:DDO852026 DNK852004:DNK852026 DXG852004:DXG852026 EHC852004:EHC852026 EQY852004:EQY852026 FAU852004:FAU852026 FKQ852004:FKQ852026 FUM852004:FUM852026 GEI852004:GEI852026 GOE852004:GOE852026 GYA852004:GYA852026 HHW852004:HHW852026 HRS852004:HRS852026 IBO852004:IBO852026 ILK852004:ILK852026 IVG852004:IVG852026 JFC852004:JFC852026 JOY852004:JOY852026 JYU852004:JYU852026 KIQ852004:KIQ852026 KSM852004:KSM852026 LCI852004:LCI852026 LME852004:LME852026 LWA852004:LWA852026 MFW852004:MFW852026 MPS852004:MPS852026 MZO852004:MZO852026 NJK852004:NJK852026 NTG852004:NTG852026 ODC852004:ODC852026 OMY852004:OMY852026 OWU852004:OWU852026 PGQ852004:PGQ852026 PQM852004:PQM852026 QAI852004:QAI852026 QKE852004:QKE852026 QUA852004:QUA852026 RDW852004:RDW852026 RNS852004:RNS852026 RXO852004:RXO852026 SHK852004:SHK852026 SRG852004:SRG852026 TBC852004:TBC852026 TKY852004:TKY852026 TUU852004:TUU852026 UEQ852004:UEQ852026 UOM852004:UOM852026 UYI852004:UYI852026 VIE852004:VIE852026 VSA852004:VSA852026 WBW852004:WBW852026 WLS852004:WLS852026 WVO852004:WVO852026 G917540:G917562 JC917540:JC917562 SY917540:SY917562 ACU917540:ACU917562 AMQ917540:AMQ917562 AWM917540:AWM917562 BGI917540:BGI917562 BQE917540:BQE917562 CAA917540:CAA917562 CJW917540:CJW917562 CTS917540:CTS917562 DDO917540:DDO917562 DNK917540:DNK917562 DXG917540:DXG917562 EHC917540:EHC917562 EQY917540:EQY917562 FAU917540:FAU917562 FKQ917540:FKQ917562 FUM917540:FUM917562 GEI917540:GEI917562 GOE917540:GOE917562 GYA917540:GYA917562 HHW917540:HHW917562 HRS917540:HRS917562 IBO917540:IBO917562 ILK917540:ILK917562 IVG917540:IVG917562 JFC917540:JFC917562 JOY917540:JOY917562 JYU917540:JYU917562 KIQ917540:KIQ917562 KSM917540:KSM917562 LCI917540:LCI917562 LME917540:LME917562 LWA917540:LWA917562 MFW917540:MFW917562 MPS917540:MPS917562 MZO917540:MZO917562 NJK917540:NJK917562 NTG917540:NTG917562 ODC917540:ODC917562 OMY917540:OMY917562 OWU917540:OWU917562 PGQ917540:PGQ917562 PQM917540:PQM917562 QAI917540:QAI917562 QKE917540:QKE917562 QUA917540:QUA917562 RDW917540:RDW917562 RNS917540:RNS917562 RXO917540:RXO917562 SHK917540:SHK917562 SRG917540:SRG917562 TBC917540:TBC917562 TKY917540:TKY917562 TUU917540:TUU917562 UEQ917540:UEQ917562 UOM917540:UOM917562 UYI917540:UYI917562 VIE917540:VIE917562 VSA917540:VSA917562 WBW917540:WBW917562 WLS917540:WLS917562 WVO917540:WVO917562 G983076:G983098 JC983076:JC983098 SY983076:SY983098 ACU983076:ACU983098 AMQ983076:AMQ983098 AWM983076:AWM983098 BGI983076:BGI983098 BQE983076:BQE983098 CAA983076:CAA983098 CJW983076:CJW983098 CTS983076:CTS983098 DDO983076:DDO983098 DNK983076:DNK983098 DXG983076:DXG983098 EHC983076:EHC983098 EQY983076:EQY983098 FAU983076:FAU983098 FKQ983076:FKQ983098 FUM983076:FUM983098 GEI983076:GEI983098 GOE983076:GOE983098 GYA983076:GYA983098 HHW983076:HHW983098 HRS983076:HRS983098 IBO983076:IBO983098 ILK983076:ILK983098 IVG983076:IVG983098 JFC983076:JFC983098 JOY983076:JOY983098 JYU983076:JYU983098 KIQ983076:KIQ983098 KSM983076:KSM983098 LCI983076:LCI983098 LME983076:LME983098 LWA983076:LWA983098 MFW983076:MFW983098 MPS983076:MPS983098 MZO983076:MZO983098 NJK983076:NJK983098 NTG983076:NTG983098 ODC983076:ODC983098 OMY983076:OMY983098 OWU983076:OWU983098 PGQ983076:PGQ983098 PQM983076:PQM983098 QAI983076:QAI983098 QKE983076:QKE983098 QUA983076:QUA983098 RDW983076:RDW983098 RNS983076:RNS983098 RXO983076:RXO983098 SHK983076:SHK983098 SRG983076:SRG983098 TBC983076:TBC983098 TKY983076:TKY983098 TUU983076:TUU983098 UEQ983076:UEQ983098 UOM983076:UOM983098 UYI983076:UYI983098 VIE983076:VIE983098 VSA983076:VSA983098 WBW983076:WBW983098 WLS983076:WLS983098 WVO983076:WVO983098">
      <formula1>$G$78:$G$169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31:E58 JA31:JA58 SW31:SW58 ACS31:ACS58 AMO31:AMO58 AWK31:AWK58 BGG31:BGG58 BQC31:BQC58 BZY31:BZY58 CJU31:CJU58 CTQ31:CTQ58 DDM31:DDM58 DNI31:DNI58 DXE31:DXE58 EHA31:EHA58 EQW31:EQW58 FAS31:FAS58 FKO31:FKO58 FUK31:FUK58 GEG31:GEG58 GOC31:GOC58 GXY31:GXY58 HHU31:HHU58 HRQ31:HRQ58 IBM31:IBM58 ILI31:ILI58 IVE31:IVE58 JFA31:JFA58 JOW31:JOW58 JYS31:JYS58 KIO31:KIO58 KSK31:KSK58 LCG31:LCG58 LMC31:LMC58 LVY31:LVY58 MFU31:MFU58 MPQ31:MPQ58 MZM31:MZM58 NJI31:NJI58 NTE31:NTE58 ODA31:ODA58 OMW31:OMW58 OWS31:OWS58 PGO31:PGO58 PQK31:PQK58 QAG31:QAG58 QKC31:QKC58 QTY31:QTY58 RDU31:RDU58 RNQ31:RNQ58 RXM31:RXM58 SHI31:SHI58 SRE31:SRE58 TBA31:TBA58 TKW31:TKW58 TUS31:TUS58 UEO31:UEO58 UOK31:UOK58 UYG31:UYG58 VIC31:VIC58 VRY31:VRY58 WBU31:WBU58 WLQ31:WLQ58 WVM31:WVM58 E65567:E65594 JA65567:JA65594 SW65567:SW65594 ACS65567:ACS65594 AMO65567:AMO65594 AWK65567:AWK65594 BGG65567:BGG65594 BQC65567:BQC65594 BZY65567:BZY65594 CJU65567:CJU65594 CTQ65567:CTQ65594 DDM65567:DDM65594 DNI65567:DNI65594 DXE65567:DXE65594 EHA65567:EHA65594 EQW65567:EQW65594 FAS65567:FAS65594 FKO65567:FKO65594 FUK65567:FUK65594 GEG65567:GEG65594 GOC65567:GOC65594 GXY65567:GXY65594 HHU65567:HHU65594 HRQ65567:HRQ65594 IBM65567:IBM65594 ILI65567:ILI65594 IVE65567:IVE65594 JFA65567:JFA65594 JOW65567:JOW65594 JYS65567:JYS65594 KIO65567:KIO65594 KSK65567:KSK65594 LCG65567:LCG65594 LMC65567:LMC65594 LVY65567:LVY65594 MFU65567:MFU65594 MPQ65567:MPQ65594 MZM65567:MZM65594 NJI65567:NJI65594 NTE65567:NTE65594 ODA65567:ODA65594 OMW65567:OMW65594 OWS65567:OWS65594 PGO65567:PGO65594 PQK65567:PQK65594 QAG65567:QAG65594 QKC65567:QKC65594 QTY65567:QTY65594 RDU65567:RDU65594 RNQ65567:RNQ65594 RXM65567:RXM65594 SHI65567:SHI65594 SRE65567:SRE65594 TBA65567:TBA65594 TKW65567:TKW65594 TUS65567:TUS65594 UEO65567:UEO65594 UOK65567:UOK65594 UYG65567:UYG65594 VIC65567:VIC65594 VRY65567:VRY65594 WBU65567:WBU65594 WLQ65567:WLQ65594 WVM65567:WVM65594 E131103:E131130 JA131103:JA131130 SW131103:SW131130 ACS131103:ACS131130 AMO131103:AMO131130 AWK131103:AWK131130 BGG131103:BGG131130 BQC131103:BQC131130 BZY131103:BZY131130 CJU131103:CJU131130 CTQ131103:CTQ131130 DDM131103:DDM131130 DNI131103:DNI131130 DXE131103:DXE131130 EHA131103:EHA131130 EQW131103:EQW131130 FAS131103:FAS131130 FKO131103:FKO131130 FUK131103:FUK131130 GEG131103:GEG131130 GOC131103:GOC131130 GXY131103:GXY131130 HHU131103:HHU131130 HRQ131103:HRQ131130 IBM131103:IBM131130 ILI131103:ILI131130 IVE131103:IVE131130 JFA131103:JFA131130 JOW131103:JOW131130 JYS131103:JYS131130 KIO131103:KIO131130 KSK131103:KSK131130 LCG131103:LCG131130 LMC131103:LMC131130 LVY131103:LVY131130 MFU131103:MFU131130 MPQ131103:MPQ131130 MZM131103:MZM131130 NJI131103:NJI131130 NTE131103:NTE131130 ODA131103:ODA131130 OMW131103:OMW131130 OWS131103:OWS131130 PGO131103:PGO131130 PQK131103:PQK131130 QAG131103:QAG131130 QKC131103:QKC131130 QTY131103:QTY131130 RDU131103:RDU131130 RNQ131103:RNQ131130 RXM131103:RXM131130 SHI131103:SHI131130 SRE131103:SRE131130 TBA131103:TBA131130 TKW131103:TKW131130 TUS131103:TUS131130 UEO131103:UEO131130 UOK131103:UOK131130 UYG131103:UYG131130 VIC131103:VIC131130 VRY131103:VRY131130 WBU131103:WBU131130 WLQ131103:WLQ131130 WVM131103:WVM131130 E196639:E196666 JA196639:JA196666 SW196639:SW196666 ACS196639:ACS196666 AMO196639:AMO196666 AWK196639:AWK196666 BGG196639:BGG196666 BQC196639:BQC196666 BZY196639:BZY196666 CJU196639:CJU196666 CTQ196639:CTQ196666 DDM196639:DDM196666 DNI196639:DNI196666 DXE196639:DXE196666 EHA196639:EHA196666 EQW196639:EQW196666 FAS196639:FAS196666 FKO196639:FKO196666 FUK196639:FUK196666 GEG196639:GEG196666 GOC196639:GOC196666 GXY196639:GXY196666 HHU196639:HHU196666 HRQ196639:HRQ196666 IBM196639:IBM196666 ILI196639:ILI196666 IVE196639:IVE196666 JFA196639:JFA196666 JOW196639:JOW196666 JYS196639:JYS196666 KIO196639:KIO196666 KSK196639:KSK196666 LCG196639:LCG196666 LMC196639:LMC196666 LVY196639:LVY196666 MFU196639:MFU196666 MPQ196639:MPQ196666 MZM196639:MZM196666 NJI196639:NJI196666 NTE196639:NTE196666 ODA196639:ODA196666 OMW196639:OMW196666 OWS196639:OWS196666 PGO196639:PGO196666 PQK196639:PQK196666 QAG196639:QAG196666 QKC196639:QKC196666 QTY196639:QTY196666 RDU196639:RDU196666 RNQ196639:RNQ196666 RXM196639:RXM196666 SHI196639:SHI196666 SRE196639:SRE196666 TBA196639:TBA196666 TKW196639:TKW196666 TUS196639:TUS196666 UEO196639:UEO196666 UOK196639:UOK196666 UYG196639:UYG196666 VIC196639:VIC196666 VRY196639:VRY196666 WBU196639:WBU196666 WLQ196639:WLQ196666 WVM196639:WVM196666 E262175:E262202 JA262175:JA262202 SW262175:SW262202 ACS262175:ACS262202 AMO262175:AMO262202 AWK262175:AWK262202 BGG262175:BGG262202 BQC262175:BQC262202 BZY262175:BZY262202 CJU262175:CJU262202 CTQ262175:CTQ262202 DDM262175:DDM262202 DNI262175:DNI262202 DXE262175:DXE262202 EHA262175:EHA262202 EQW262175:EQW262202 FAS262175:FAS262202 FKO262175:FKO262202 FUK262175:FUK262202 GEG262175:GEG262202 GOC262175:GOC262202 GXY262175:GXY262202 HHU262175:HHU262202 HRQ262175:HRQ262202 IBM262175:IBM262202 ILI262175:ILI262202 IVE262175:IVE262202 JFA262175:JFA262202 JOW262175:JOW262202 JYS262175:JYS262202 KIO262175:KIO262202 KSK262175:KSK262202 LCG262175:LCG262202 LMC262175:LMC262202 LVY262175:LVY262202 MFU262175:MFU262202 MPQ262175:MPQ262202 MZM262175:MZM262202 NJI262175:NJI262202 NTE262175:NTE262202 ODA262175:ODA262202 OMW262175:OMW262202 OWS262175:OWS262202 PGO262175:PGO262202 PQK262175:PQK262202 QAG262175:QAG262202 QKC262175:QKC262202 QTY262175:QTY262202 RDU262175:RDU262202 RNQ262175:RNQ262202 RXM262175:RXM262202 SHI262175:SHI262202 SRE262175:SRE262202 TBA262175:TBA262202 TKW262175:TKW262202 TUS262175:TUS262202 UEO262175:UEO262202 UOK262175:UOK262202 UYG262175:UYG262202 VIC262175:VIC262202 VRY262175:VRY262202 WBU262175:WBU262202 WLQ262175:WLQ262202 WVM262175:WVM262202 E327711:E327738 JA327711:JA327738 SW327711:SW327738 ACS327711:ACS327738 AMO327711:AMO327738 AWK327711:AWK327738 BGG327711:BGG327738 BQC327711:BQC327738 BZY327711:BZY327738 CJU327711:CJU327738 CTQ327711:CTQ327738 DDM327711:DDM327738 DNI327711:DNI327738 DXE327711:DXE327738 EHA327711:EHA327738 EQW327711:EQW327738 FAS327711:FAS327738 FKO327711:FKO327738 FUK327711:FUK327738 GEG327711:GEG327738 GOC327711:GOC327738 GXY327711:GXY327738 HHU327711:HHU327738 HRQ327711:HRQ327738 IBM327711:IBM327738 ILI327711:ILI327738 IVE327711:IVE327738 JFA327711:JFA327738 JOW327711:JOW327738 JYS327711:JYS327738 KIO327711:KIO327738 KSK327711:KSK327738 LCG327711:LCG327738 LMC327711:LMC327738 LVY327711:LVY327738 MFU327711:MFU327738 MPQ327711:MPQ327738 MZM327711:MZM327738 NJI327711:NJI327738 NTE327711:NTE327738 ODA327711:ODA327738 OMW327711:OMW327738 OWS327711:OWS327738 PGO327711:PGO327738 PQK327711:PQK327738 QAG327711:QAG327738 QKC327711:QKC327738 QTY327711:QTY327738 RDU327711:RDU327738 RNQ327711:RNQ327738 RXM327711:RXM327738 SHI327711:SHI327738 SRE327711:SRE327738 TBA327711:TBA327738 TKW327711:TKW327738 TUS327711:TUS327738 UEO327711:UEO327738 UOK327711:UOK327738 UYG327711:UYG327738 VIC327711:VIC327738 VRY327711:VRY327738 WBU327711:WBU327738 WLQ327711:WLQ327738 WVM327711:WVM327738 E393247:E393274 JA393247:JA393274 SW393247:SW393274 ACS393247:ACS393274 AMO393247:AMO393274 AWK393247:AWK393274 BGG393247:BGG393274 BQC393247:BQC393274 BZY393247:BZY393274 CJU393247:CJU393274 CTQ393247:CTQ393274 DDM393247:DDM393274 DNI393247:DNI393274 DXE393247:DXE393274 EHA393247:EHA393274 EQW393247:EQW393274 FAS393247:FAS393274 FKO393247:FKO393274 FUK393247:FUK393274 GEG393247:GEG393274 GOC393247:GOC393274 GXY393247:GXY393274 HHU393247:HHU393274 HRQ393247:HRQ393274 IBM393247:IBM393274 ILI393247:ILI393274 IVE393247:IVE393274 JFA393247:JFA393274 JOW393247:JOW393274 JYS393247:JYS393274 KIO393247:KIO393274 KSK393247:KSK393274 LCG393247:LCG393274 LMC393247:LMC393274 LVY393247:LVY393274 MFU393247:MFU393274 MPQ393247:MPQ393274 MZM393247:MZM393274 NJI393247:NJI393274 NTE393247:NTE393274 ODA393247:ODA393274 OMW393247:OMW393274 OWS393247:OWS393274 PGO393247:PGO393274 PQK393247:PQK393274 QAG393247:QAG393274 QKC393247:QKC393274 QTY393247:QTY393274 RDU393247:RDU393274 RNQ393247:RNQ393274 RXM393247:RXM393274 SHI393247:SHI393274 SRE393247:SRE393274 TBA393247:TBA393274 TKW393247:TKW393274 TUS393247:TUS393274 UEO393247:UEO393274 UOK393247:UOK393274 UYG393247:UYG393274 VIC393247:VIC393274 VRY393247:VRY393274 WBU393247:WBU393274 WLQ393247:WLQ393274 WVM393247:WVM393274 E458783:E458810 JA458783:JA458810 SW458783:SW458810 ACS458783:ACS458810 AMO458783:AMO458810 AWK458783:AWK458810 BGG458783:BGG458810 BQC458783:BQC458810 BZY458783:BZY458810 CJU458783:CJU458810 CTQ458783:CTQ458810 DDM458783:DDM458810 DNI458783:DNI458810 DXE458783:DXE458810 EHA458783:EHA458810 EQW458783:EQW458810 FAS458783:FAS458810 FKO458783:FKO458810 FUK458783:FUK458810 GEG458783:GEG458810 GOC458783:GOC458810 GXY458783:GXY458810 HHU458783:HHU458810 HRQ458783:HRQ458810 IBM458783:IBM458810 ILI458783:ILI458810 IVE458783:IVE458810 JFA458783:JFA458810 JOW458783:JOW458810 JYS458783:JYS458810 KIO458783:KIO458810 KSK458783:KSK458810 LCG458783:LCG458810 LMC458783:LMC458810 LVY458783:LVY458810 MFU458783:MFU458810 MPQ458783:MPQ458810 MZM458783:MZM458810 NJI458783:NJI458810 NTE458783:NTE458810 ODA458783:ODA458810 OMW458783:OMW458810 OWS458783:OWS458810 PGO458783:PGO458810 PQK458783:PQK458810 QAG458783:QAG458810 QKC458783:QKC458810 QTY458783:QTY458810 RDU458783:RDU458810 RNQ458783:RNQ458810 RXM458783:RXM458810 SHI458783:SHI458810 SRE458783:SRE458810 TBA458783:TBA458810 TKW458783:TKW458810 TUS458783:TUS458810 UEO458783:UEO458810 UOK458783:UOK458810 UYG458783:UYG458810 VIC458783:VIC458810 VRY458783:VRY458810 WBU458783:WBU458810 WLQ458783:WLQ458810 WVM458783:WVM458810 E524319:E524346 JA524319:JA524346 SW524319:SW524346 ACS524319:ACS524346 AMO524319:AMO524346 AWK524319:AWK524346 BGG524319:BGG524346 BQC524319:BQC524346 BZY524319:BZY524346 CJU524319:CJU524346 CTQ524319:CTQ524346 DDM524319:DDM524346 DNI524319:DNI524346 DXE524319:DXE524346 EHA524319:EHA524346 EQW524319:EQW524346 FAS524319:FAS524346 FKO524319:FKO524346 FUK524319:FUK524346 GEG524319:GEG524346 GOC524319:GOC524346 GXY524319:GXY524346 HHU524319:HHU524346 HRQ524319:HRQ524346 IBM524319:IBM524346 ILI524319:ILI524346 IVE524319:IVE524346 JFA524319:JFA524346 JOW524319:JOW524346 JYS524319:JYS524346 KIO524319:KIO524346 KSK524319:KSK524346 LCG524319:LCG524346 LMC524319:LMC524346 LVY524319:LVY524346 MFU524319:MFU524346 MPQ524319:MPQ524346 MZM524319:MZM524346 NJI524319:NJI524346 NTE524319:NTE524346 ODA524319:ODA524346 OMW524319:OMW524346 OWS524319:OWS524346 PGO524319:PGO524346 PQK524319:PQK524346 QAG524319:QAG524346 QKC524319:QKC524346 QTY524319:QTY524346 RDU524319:RDU524346 RNQ524319:RNQ524346 RXM524319:RXM524346 SHI524319:SHI524346 SRE524319:SRE524346 TBA524319:TBA524346 TKW524319:TKW524346 TUS524319:TUS524346 UEO524319:UEO524346 UOK524319:UOK524346 UYG524319:UYG524346 VIC524319:VIC524346 VRY524319:VRY524346 WBU524319:WBU524346 WLQ524319:WLQ524346 WVM524319:WVM524346 E589855:E589882 JA589855:JA589882 SW589855:SW589882 ACS589855:ACS589882 AMO589855:AMO589882 AWK589855:AWK589882 BGG589855:BGG589882 BQC589855:BQC589882 BZY589855:BZY589882 CJU589855:CJU589882 CTQ589855:CTQ589882 DDM589855:DDM589882 DNI589855:DNI589882 DXE589855:DXE589882 EHA589855:EHA589882 EQW589855:EQW589882 FAS589855:FAS589882 FKO589855:FKO589882 FUK589855:FUK589882 GEG589855:GEG589882 GOC589855:GOC589882 GXY589855:GXY589882 HHU589855:HHU589882 HRQ589855:HRQ589882 IBM589855:IBM589882 ILI589855:ILI589882 IVE589855:IVE589882 JFA589855:JFA589882 JOW589855:JOW589882 JYS589855:JYS589882 KIO589855:KIO589882 KSK589855:KSK589882 LCG589855:LCG589882 LMC589855:LMC589882 LVY589855:LVY589882 MFU589855:MFU589882 MPQ589855:MPQ589882 MZM589855:MZM589882 NJI589855:NJI589882 NTE589855:NTE589882 ODA589855:ODA589882 OMW589855:OMW589882 OWS589855:OWS589882 PGO589855:PGO589882 PQK589855:PQK589882 QAG589855:QAG589882 QKC589855:QKC589882 QTY589855:QTY589882 RDU589855:RDU589882 RNQ589855:RNQ589882 RXM589855:RXM589882 SHI589855:SHI589882 SRE589855:SRE589882 TBA589855:TBA589882 TKW589855:TKW589882 TUS589855:TUS589882 UEO589855:UEO589882 UOK589855:UOK589882 UYG589855:UYG589882 VIC589855:VIC589882 VRY589855:VRY589882 WBU589855:WBU589882 WLQ589855:WLQ589882 WVM589855:WVM589882 E655391:E655418 JA655391:JA655418 SW655391:SW655418 ACS655391:ACS655418 AMO655391:AMO655418 AWK655391:AWK655418 BGG655391:BGG655418 BQC655391:BQC655418 BZY655391:BZY655418 CJU655391:CJU655418 CTQ655391:CTQ655418 DDM655391:DDM655418 DNI655391:DNI655418 DXE655391:DXE655418 EHA655391:EHA655418 EQW655391:EQW655418 FAS655391:FAS655418 FKO655391:FKO655418 FUK655391:FUK655418 GEG655391:GEG655418 GOC655391:GOC655418 GXY655391:GXY655418 HHU655391:HHU655418 HRQ655391:HRQ655418 IBM655391:IBM655418 ILI655391:ILI655418 IVE655391:IVE655418 JFA655391:JFA655418 JOW655391:JOW655418 JYS655391:JYS655418 KIO655391:KIO655418 KSK655391:KSK655418 LCG655391:LCG655418 LMC655391:LMC655418 LVY655391:LVY655418 MFU655391:MFU655418 MPQ655391:MPQ655418 MZM655391:MZM655418 NJI655391:NJI655418 NTE655391:NTE655418 ODA655391:ODA655418 OMW655391:OMW655418 OWS655391:OWS655418 PGO655391:PGO655418 PQK655391:PQK655418 QAG655391:QAG655418 QKC655391:QKC655418 QTY655391:QTY655418 RDU655391:RDU655418 RNQ655391:RNQ655418 RXM655391:RXM655418 SHI655391:SHI655418 SRE655391:SRE655418 TBA655391:TBA655418 TKW655391:TKW655418 TUS655391:TUS655418 UEO655391:UEO655418 UOK655391:UOK655418 UYG655391:UYG655418 VIC655391:VIC655418 VRY655391:VRY655418 WBU655391:WBU655418 WLQ655391:WLQ655418 WVM655391:WVM655418 E720927:E720954 JA720927:JA720954 SW720927:SW720954 ACS720927:ACS720954 AMO720927:AMO720954 AWK720927:AWK720954 BGG720927:BGG720954 BQC720927:BQC720954 BZY720927:BZY720954 CJU720927:CJU720954 CTQ720927:CTQ720954 DDM720927:DDM720954 DNI720927:DNI720954 DXE720927:DXE720954 EHA720927:EHA720954 EQW720927:EQW720954 FAS720927:FAS720954 FKO720927:FKO720954 FUK720927:FUK720954 GEG720927:GEG720954 GOC720927:GOC720954 GXY720927:GXY720954 HHU720927:HHU720954 HRQ720927:HRQ720954 IBM720927:IBM720954 ILI720927:ILI720954 IVE720927:IVE720954 JFA720927:JFA720954 JOW720927:JOW720954 JYS720927:JYS720954 KIO720927:KIO720954 KSK720927:KSK720954 LCG720927:LCG720954 LMC720927:LMC720954 LVY720927:LVY720954 MFU720927:MFU720954 MPQ720927:MPQ720954 MZM720927:MZM720954 NJI720927:NJI720954 NTE720927:NTE720954 ODA720927:ODA720954 OMW720927:OMW720954 OWS720927:OWS720954 PGO720927:PGO720954 PQK720927:PQK720954 QAG720927:QAG720954 QKC720927:QKC720954 QTY720927:QTY720954 RDU720927:RDU720954 RNQ720927:RNQ720954 RXM720927:RXM720954 SHI720927:SHI720954 SRE720927:SRE720954 TBA720927:TBA720954 TKW720927:TKW720954 TUS720927:TUS720954 UEO720927:UEO720954 UOK720927:UOK720954 UYG720927:UYG720954 VIC720927:VIC720954 VRY720927:VRY720954 WBU720927:WBU720954 WLQ720927:WLQ720954 WVM720927:WVM720954 E786463:E786490 JA786463:JA786490 SW786463:SW786490 ACS786463:ACS786490 AMO786463:AMO786490 AWK786463:AWK786490 BGG786463:BGG786490 BQC786463:BQC786490 BZY786463:BZY786490 CJU786463:CJU786490 CTQ786463:CTQ786490 DDM786463:DDM786490 DNI786463:DNI786490 DXE786463:DXE786490 EHA786463:EHA786490 EQW786463:EQW786490 FAS786463:FAS786490 FKO786463:FKO786490 FUK786463:FUK786490 GEG786463:GEG786490 GOC786463:GOC786490 GXY786463:GXY786490 HHU786463:HHU786490 HRQ786463:HRQ786490 IBM786463:IBM786490 ILI786463:ILI786490 IVE786463:IVE786490 JFA786463:JFA786490 JOW786463:JOW786490 JYS786463:JYS786490 KIO786463:KIO786490 KSK786463:KSK786490 LCG786463:LCG786490 LMC786463:LMC786490 LVY786463:LVY786490 MFU786463:MFU786490 MPQ786463:MPQ786490 MZM786463:MZM786490 NJI786463:NJI786490 NTE786463:NTE786490 ODA786463:ODA786490 OMW786463:OMW786490 OWS786463:OWS786490 PGO786463:PGO786490 PQK786463:PQK786490 QAG786463:QAG786490 QKC786463:QKC786490 QTY786463:QTY786490 RDU786463:RDU786490 RNQ786463:RNQ786490 RXM786463:RXM786490 SHI786463:SHI786490 SRE786463:SRE786490 TBA786463:TBA786490 TKW786463:TKW786490 TUS786463:TUS786490 UEO786463:UEO786490 UOK786463:UOK786490 UYG786463:UYG786490 VIC786463:VIC786490 VRY786463:VRY786490 WBU786463:WBU786490 WLQ786463:WLQ786490 WVM786463:WVM786490 E851999:E852026 JA851999:JA852026 SW851999:SW852026 ACS851999:ACS852026 AMO851999:AMO852026 AWK851999:AWK852026 BGG851999:BGG852026 BQC851999:BQC852026 BZY851999:BZY852026 CJU851999:CJU852026 CTQ851999:CTQ852026 DDM851999:DDM852026 DNI851999:DNI852026 DXE851999:DXE852026 EHA851999:EHA852026 EQW851999:EQW852026 FAS851999:FAS852026 FKO851999:FKO852026 FUK851999:FUK852026 GEG851999:GEG852026 GOC851999:GOC852026 GXY851999:GXY852026 HHU851999:HHU852026 HRQ851999:HRQ852026 IBM851999:IBM852026 ILI851999:ILI852026 IVE851999:IVE852026 JFA851999:JFA852026 JOW851999:JOW852026 JYS851999:JYS852026 KIO851999:KIO852026 KSK851999:KSK852026 LCG851999:LCG852026 LMC851999:LMC852026 LVY851999:LVY852026 MFU851999:MFU852026 MPQ851999:MPQ852026 MZM851999:MZM852026 NJI851999:NJI852026 NTE851999:NTE852026 ODA851999:ODA852026 OMW851999:OMW852026 OWS851999:OWS852026 PGO851999:PGO852026 PQK851999:PQK852026 QAG851999:QAG852026 QKC851999:QKC852026 QTY851999:QTY852026 RDU851999:RDU852026 RNQ851999:RNQ852026 RXM851999:RXM852026 SHI851999:SHI852026 SRE851999:SRE852026 TBA851999:TBA852026 TKW851999:TKW852026 TUS851999:TUS852026 UEO851999:UEO852026 UOK851999:UOK852026 UYG851999:UYG852026 VIC851999:VIC852026 VRY851999:VRY852026 WBU851999:WBU852026 WLQ851999:WLQ852026 WVM851999:WVM852026 E917535:E917562 JA917535:JA917562 SW917535:SW917562 ACS917535:ACS917562 AMO917535:AMO917562 AWK917535:AWK917562 BGG917535:BGG917562 BQC917535:BQC917562 BZY917535:BZY917562 CJU917535:CJU917562 CTQ917535:CTQ917562 DDM917535:DDM917562 DNI917535:DNI917562 DXE917535:DXE917562 EHA917535:EHA917562 EQW917535:EQW917562 FAS917535:FAS917562 FKO917535:FKO917562 FUK917535:FUK917562 GEG917535:GEG917562 GOC917535:GOC917562 GXY917535:GXY917562 HHU917535:HHU917562 HRQ917535:HRQ917562 IBM917535:IBM917562 ILI917535:ILI917562 IVE917535:IVE917562 JFA917535:JFA917562 JOW917535:JOW917562 JYS917535:JYS917562 KIO917535:KIO917562 KSK917535:KSK917562 LCG917535:LCG917562 LMC917535:LMC917562 LVY917535:LVY917562 MFU917535:MFU917562 MPQ917535:MPQ917562 MZM917535:MZM917562 NJI917535:NJI917562 NTE917535:NTE917562 ODA917535:ODA917562 OMW917535:OMW917562 OWS917535:OWS917562 PGO917535:PGO917562 PQK917535:PQK917562 QAG917535:QAG917562 QKC917535:QKC917562 QTY917535:QTY917562 RDU917535:RDU917562 RNQ917535:RNQ917562 RXM917535:RXM917562 SHI917535:SHI917562 SRE917535:SRE917562 TBA917535:TBA917562 TKW917535:TKW917562 TUS917535:TUS917562 UEO917535:UEO917562 UOK917535:UOK917562 UYG917535:UYG917562 VIC917535:VIC917562 VRY917535:VRY917562 WBU917535:WBU917562 WLQ917535:WLQ917562 WVM917535:WVM917562 E983071:E983098 JA983071:JA983098 SW983071:SW983098 ACS983071:ACS983098 AMO983071:AMO983098 AWK983071:AWK983098 BGG983071:BGG983098 BQC983071:BQC983098 BZY983071:BZY983098 CJU983071:CJU983098 CTQ983071:CTQ983098 DDM983071:DDM983098 DNI983071:DNI983098 DXE983071:DXE983098 EHA983071:EHA983098 EQW983071:EQW983098 FAS983071:FAS983098 FKO983071:FKO983098 FUK983071:FUK983098 GEG983071:GEG983098 GOC983071:GOC983098 GXY983071:GXY983098 HHU983071:HHU983098 HRQ983071:HRQ983098 IBM983071:IBM983098 ILI983071:ILI983098 IVE983071:IVE983098 JFA983071:JFA983098 JOW983071:JOW983098 JYS983071:JYS983098 KIO983071:KIO983098 KSK983071:KSK983098 LCG983071:LCG983098 LMC983071:LMC983098 LVY983071:LVY983098 MFU983071:MFU983098 MPQ983071:MPQ983098 MZM983071:MZM983098 NJI983071:NJI983098 NTE983071:NTE983098 ODA983071:ODA983098 OMW983071:OMW983098 OWS983071:OWS983098 PGO983071:PGO983098 PQK983071:PQK983098 QAG983071:QAG983098 QKC983071:QKC983098 QTY983071:QTY983098 RDU983071:RDU983098 RNQ983071:RNQ983098 RXM983071:RXM983098 SHI983071:SHI983098 SRE983071:SRE983098 TBA983071:TBA983098 TKW983071:TKW983098 TUS983071:TUS983098 UEO983071:UEO983098 UOK983071:UOK983098 UYG983071:UYG983098 VIC983071:VIC983098 VRY983071:VRY983098 WBU983071:WBU983098 WLQ983071:WLQ983098 WVM983071:WVM983098 WVM983050:WVM983056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E65546:E65552 JA65546:JA65552 SW65546:SW65552 ACS65546:ACS65552 AMO65546:AMO65552 AWK65546:AWK65552 BGG65546:BGG65552 BQC65546:BQC65552 BZY65546:BZY65552 CJU65546:CJU65552 CTQ65546:CTQ65552 DDM65546:DDM65552 DNI65546:DNI65552 DXE65546:DXE65552 EHA65546:EHA65552 EQW65546:EQW65552 FAS65546:FAS65552 FKO65546:FKO65552 FUK65546:FUK65552 GEG65546:GEG65552 GOC65546:GOC65552 GXY65546:GXY65552 HHU65546:HHU65552 HRQ65546:HRQ65552 IBM65546:IBM65552 ILI65546:ILI65552 IVE65546:IVE65552 JFA65546:JFA65552 JOW65546:JOW65552 JYS65546:JYS65552 KIO65546:KIO65552 KSK65546:KSK65552 LCG65546:LCG65552 LMC65546:LMC65552 LVY65546:LVY65552 MFU65546:MFU65552 MPQ65546:MPQ65552 MZM65546:MZM65552 NJI65546:NJI65552 NTE65546:NTE65552 ODA65546:ODA65552 OMW65546:OMW65552 OWS65546:OWS65552 PGO65546:PGO65552 PQK65546:PQK65552 QAG65546:QAG65552 QKC65546:QKC65552 QTY65546:QTY65552 RDU65546:RDU65552 RNQ65546:RNQ65552 RXM65546:RXM65552 SHI65546:SHI65552 SRE65546:SRE65552 TBA65546:TBA65552 TKW65546:TKW65552 TUS65546:TUS65552 UEO65546:UEO65552 UOK65546:UOK65552 UYG65546:UYG65552 VIC65546:VIC65552 VRY65546:VRY65552 WBU65546:WBU65552 WLQ65546:WLQ65552 WVM65546:WVM65552 E131082:E131088 JA131082:JA131088 SW131082:SW131088 ACS131082:ACS131088 AMO131082:AMO131088 AWK131082:AWK131088 BGG131082:BGG131088 BQC131082:BQC131088 BZY131082:BZY131088 CJU131082:CJU131088 CTQ131082:CTQ131088 DDM131082:DDM131088 DNI131082:DNI131088 DXE131082:DXE131088 EHA131082:EHA131088 EQW131082:EQW131088 FAS131082:FAS131088 FKO131082:FKO131088 FUK131082:FUK131088 GEG131082:GEG131088 GOC131082:GOC131088 GXY131082:GXY131088 HHU131082:HHU131088 HRQ131082:HRQ131088 IBM131082:IBM131088 ILI131082:ILI131088 IVE131082:IVE131088 JFA131082:JFA131088 JOW131082:JOW131088 JYS131082:JYS131088 KIO131082:KIO131088 KSK131082:KSK131088 LCG131082:LCG131088 LMC131082:LMC131088 LVY131082:LVY131088 MFU131082:MFU131088 MPQ131082:MPQ131088 MZM131082:MZM131088 NJI131082:NJI131088 NTE131082:NTE131088 ODA131082:ODA131088 OMW131082:OMW131088 OWS131082:OWS131088 PGO131082:PGO131088 PQK131082:PQK131088 QAG131082:QAG131088 QKC131082:QKC131088 QTY131082:QTY131088 RDU131082:RDU131088 RNQ131082:RNQ131088 RXM131082:RXM131088 SHI131082:SHI131088 SRE131082:SRE131088 TBA131082:TBA131088 TKW131082:TKW131088 TUS131082:TUS131088 UEO131082:UEO131088 UOK131082:UOK131088 UYG131082:UYG131088 VIC131082:VIC131088 VRY131082:VRY131088 WBU131082:WBU131088 WLQ131082:WLQ131088 WVM131082:WVM131088 E196618:E196624 JA196618:JA196624 SW196618:SW196624 ACS196618:ACS196624 AMO196618:AMO196624 AWK196618:AWK196624 BGG196618:BGG196624 BQC196618:BQC196624 BZY196618:BZY196624 CJU196618:CJU196624 CTQ196618:CTQ196624 DDM196618:DDM196624 DNI196618:DNI196624 DXE196618:DXE196624 EHA196618:EHA196624 EQW196618:EQW196624 FAS196618:FAS196624 FKO196618:FKO196624 FUK196618:FUK196624 GEG196618:GEG196624 GOC196618:GOC196624 GXY196618:GXY196624 HHU196618:HHU196624 HRQ196618:HRQ196624 IBM196618:IBM196624 ILI196618:ILI196624 IVE196618:IVE196624 JFA196618:JFA196624 JOW196618:JOW196624 JYS196618:JYS196624 KIO196618:KIO196624 KSK196618:KSK196624 LCG196618:LCG196624 LMC196618:LMC196624 LVY196618:LVY196624 MFU196618:MFU196624 MPQ196618:MPQ196624 MZM196618:MZM196624 NJI196618:NJI196624 NTE196618:NTE196624 ODA196618:ODA196624 OMW196618:OMW196624 OWS196618:OWS196624 PGO196618:PGO196624 PQK196618:PQK196624 QAG196618:QAG196624 QKC196618:QKC196624 QTY196618:QTY196624 RDU196618:RDU196624 RNQ196618:RNQ196624 RXM196618:RXM196624 SHI196618:SHI196624 SRE196618:SRE196624 TBA196618:TBA196624 TKW196618:TKW196624 TUS196618:TUS196624 UEO196618:UEO196624 UOK196618:UOK196624 UYG196618:UYG196624 VIC196618:VIC196624 VRY196618:VRY196624 WBU196618:WBU196624 WLQ196618:WLQ196624 WVM196618:WVM196624 E262154:E262160 JA262154:JA262160 SW262154:SW262160 ACS262154:ACS262160 AMO262154:AMO262160 AWK262154:AWK262160 BGG262154:BGG262160 BQC262154:BQC262160 BZY262154:BZY262160 CJU262154:CJU262160 CTQ262154:CTQ262160 DDM262154:DDM262160 DNI262154:DNI262160 DXE262154:DXE262160 EHA262154:EHA262160 EQW262154:EQW262160 FAS262154:FAS262160 FKO262154:FKO262160 FUK262154:FUK262160 GEG262154:GEG262160 GOC262154:GOC262160 GXY262154:GXY262160 HHU262154:HHU262160 HRQ262154:HRQ262160 IBM262154:IBM262160 ILI262154:ILI262160 IVE262154:IVE262160 JFA262154:JFA262160 JOW262154:JOW262160 JYS262154:JYS262160 KIO262154:KIO262160 KSK262154:KSK262160 LCG262154:LCG262160 LMC262154:LMC262160 LVY262154:LVY262160 MFU262154:MFU262160 MPQ262154:MPQ262160 MZM262154:MZM262160 NJI262154:NJI262160 NTE262154:NTE262160 ODA262154:ODA262160 OMW262154:OMW262160 OWS262154:OWS262160 PGO262154:PGO262160 PQK262154:PQK262160 QAG262154:QAG262160 QKC262154:QKC262160 QTY262154:QTY262160 RDU262154:RDU262160 RNQ262154:RNQ262160 RXM262154:RXM262160 SHI262154:SHI262160 SRE262154:SRE262160 TBA262154:TBA262160 TKW262154:TKW262160 TUS262154:TUS262160 UEO262154:UEO262160 UOK262154:UOK262160 UYG262154:UYG262160 VIC262154:VIC262160 VRY262154:VRY262160 WBU262154:WBU262160 WLQ262154:WLQ262160 WVM262154:WVM262160 E327690:E327696 JA327690:JA327696 SW327690:SW327696 ACS327690:ACS327696 AMO327690:AMO327696 AWK327690:AWK327696 BGG327690:BGG327696 BQC327690:BQC327696 BZY327690:BZY327696 CJU327690:CJU327696 CTQ327690:CTQ327696 DDM327690:DDM327696 DNI327690:DNI327696 DXE327690:DXE327696 EHA327690:EHA327696 EQW327690:EQW327696 FAS327690:FAS327696 FKO327690:FKO327696 FUK327690:FUK327696 GEG327690:GEG327696 GOC327690:GOC327696 GXY327690:GXY327696 HHU327690:HHU327696 HRQ327690:HRQ327696 IBM327690:IBM327696 ILI327690:ILI327696 IVE327690:IVE327696 JFA327690:JFA327696 JOW327690:JOW327696 JYS327690:JYS327696 KIO327690:KIO327696 KSK327690:KSK327696 LCG327690:LCG327696 LMC327690:LMC327696 LVY327690:LVY327696 MFU327690:MFU327696 MPQ327690:MPQ327696 MZM327690:MZM327696 NJI327690:NJI327696 NTE327690:NTE327696 ODA327690:ODA327696 OMW327690:OMW327696 OWS327690:OWS327696 PGO327690:PGO327696 PQK327690:PQK327696 QAG327690:QAG327696 QKC327690:QKC327696 QTY327690:QTY327696 RDU327690:RDU327696 RNQ327690:RNQ327696 RXM327690:RXM327696 SHI327690:SHI327696 SRE327690:SRE327696 TBA327690:TBA327696 TKW327690:TKW327696 TUS327690:TUS327696 UEO327690:UEO327696 UOK327690:UOK327696 UYG327690:UYG327696 VIC327690:VIC327696 VRY327690:VRY327696 WBU327690:WBU327696 WLQ327690:WLQ327696 WVM327690:WVM327696 E393226:E393232 JA393226:JA393232 SW393226:SW393232 ACS393226:ACS393232 AMO393226:AMO393232 AWK393226:AWK393232 BGG393226:BGG393232 BQC393226:BQC393232 BZY393226:BZY393232 CJU393226:CJU393232 CTQ393226:CTQ393232 DDM393226:DDM393232 DNI393226:DNI393232 DXE393226:DXE393232 EHA393226:EHA393232 EQW393226:EQW393232 FAS393226:FAS393232 FKO393226:FKO393232 FUK393226:FUK393232 GEG393226:GEG393232 GOC393226:GOC393232 GXY393226:GXY393232 HHU393226:HHU393232 HRQ393226:HRQ393232 IBM393226:IBM393232 ILI393226:ILI393232 IVE393226:IVE393232 JFA393226:JFA393232 JOW393226:JOW393232 JYS393226:JYS393232 KIO393226:KIO393232 KSK393226:KSK393232 LCG393226:LCG393232 LMC393226:LMC393232 LVY393226:LVY393232 MFU393226:MFU393232 MPQ393226:MPQ393232 MZM393226:MZM393232 NJI393226:NJI393232 NTE393226:NTE393232 ODA393226:ODA393232 OMW393226:OMW393232 OWS393226:OWS393232 PGO393226:PGO393232 PQK393226:PQK393232 QAG393226:QAG393232 QKC393226:QKC393232 QTY393226:QTY393232 RDU393226:RDU393232 RNQ393226:RNQ393232 RXM393226:RXM393232 SHI393226:SHI393232 SRE393226:SRE393232 TBA393226:TBA393232 TKW393226:TKW393232 TUS393226:TUS393232 UEO393226:UEO393232 UOK393226:UOK393232 UYG393226:UYG393232 VIC393226:VIC393232 VRY393226:VRY393232 WBU393226:WBU393232 WLQ393226:WLQ393232 WVM393226:WVM393232 E458762:E458768 JA458762:JA458768 SW458762:SW458768 ACS458762:ACS458768 AMO458762:AMO458768 AWK458762:AWK458768 BGG458762:BGG458768 BQC458762:BQC458768 BZY458762:BZY458768 CJU458762:CJU458768 CTQ458762:CTQ458768 DDM458762:DDM458768 DNI458762:DNI458768 DXE458762:DXE458768 EHA458762:EHA458768 EQW458762:EQW458768 FAS458762:FAS458768 FKO458762:FKO458768 FUK458762:FUK458768 GEG458762:GEG458768 GOC458762:GOC458768 GXY458762:GXY458768 HHU458762:HHU458768 HRQ458762:HRQ458768 IBM458762:IBM458768 ILI458762:ILI458768 IVE458762:IVE458768 JFA458762:JFA458768 JOW458762:JOW458768 JYS458762:JYS458768 KIO458762:KIO458768 KSK458762:KSK458768 LCG458762:LCG458768 LMC458762:LMC458768 LVY458762:LVY458768 MFU458762:MFU458768 MPQ458762:MPQ458768 MZM458762:MZM458768 NJI458762:NJI458768 NTE458762:NTE458768 ODA458762:ODA458768 OMW458762:OMW458768 OWS458762:OWS458768 PGO458762:PGO458768 PQK458762:PQK458768 QAG458762:QAG458768 QKC458762:QKC458768 QTY458762:QTY458768 RDU458762:RDU458768 RNQ458762:RNQ458768 RXM458762:RXM458768 SHI458762:SHI458768 SRE458762:SRE458768 TBA458762:TBA458768 TKW458762:TKW458768 TUS458762:TUS458768 UEO458762:UEO458768 UOK458762:UOK458768 UYG458762:UYG458768 VIC458762:VIC458768 VRY458762:VRY458768 WBU458762:WBU458768 WLQ458762:WLQ458768 WVM458762:WVM458768 E524298:E524304 JA524298:JA524304 SW524298:SW524304 ACS524298:ACS524304 AMO524298:AMO524304 AWK524298:AWK524304 BGG524298:BGG524304 BQC524298:BQC524304 BZY524298:BZY524304 CJU524298:CJU524304 CTQ524298:CTQ524304 DDM524298:DDM524304 DNI524298:DNI524304 DXE524298:DXE524304 EHA524298:EHA524304 EQW524298:EQW524304 FAS524298:FAS524304 FKO524298:FKO524304 FUK524298:FUK524304 GEG524298:GEG524304 GOC524298:GOC524304 GXY524298:GXY524304 HHU524298:HHU524304 HRQ524298:HRQ524304 IBM524298:IBM524304 ILI524298:ILI524304 IVE524298:IVE524304 JFA524298:JFA524304 JOW524298:JOW524304 JYS524298:JYS524304 KIO524298:KIO524304 KSK524298:KSK524304 LCG524298:LCG524304 LMC524298:LMC524304 LVY524298:LVY524304 MFU524298:MFU524304 MPQ524298:MPQ524304 MZM524298:MZM524304 NJI524298:NJI524304 NTE524298:NTE524304 ODA524298:ODA524304 OMW524298:OMW524304 OWS524298:OWS524304 PGO524298:PGO524304 PQK524298:PQK524304 QAG524298:QAG524304 QKC524298:QKC524304 QTY524298:QTY524304 RDU524298:RDU524304 RNQ524298:RNQ524304 RXM524298:RXM524304 SHI524298:SHI524304 SRE524298:SRE524304 TBA524298:TBA524304 TKW524298:TKW524304 TUS524298:TUS524304 UEO524298:UEO524304 UOK524298:UOK524304 UYG524298:UYG524304 VIC524298:VIC524304 VRY524298:VRY524304 WBU524298:WBU524304 WLQ524298:WLQ524304 WVM524298:WVM524304 E589834:E589840 JA589834:JA589840 SW589834:SW589840 ACS589834:ACS589840 AMO589834:AMO589840 AWK589834:AWK589840 BGG589834:BGG589840 BQC589834:BQC589840 BZY589834:BZY589840 CJU589834:CJU589840 CTQ589834:CTQ589840 DDM589834:DDM589840 DNI589834:DNI589840 DXE589834:DXE589840 EHA589834:EHA589840 EQW589834:EQW589840 FAS589834:FAS589840 FKO589834:FKO589840 FUK589834:FUK589840 GEG589834:GEG589840 GOC589834:GOC589840 GXY589834:GXY589840 HHU589834:HHU589840 HRQ589834:HRQ589840 IBM589834:IBM589840 ILI589834:ILI589840 IVE589834:IVE589840 JFA589834:JFA589840 JOW589834:JOW589840 JYS589834:JYS589840 KIO589834:KIO589840 KSK589834:KSK589840 LCG589834:LCG589840 LMC589834:LMC589840 LVY589834:LVY589840 MFU589834:MFU589840 MPQ589834:MPQ589840 MZM589834:MZM589840 NJI589834:NJI589840 NTE589834:NTE589840 ODA589834:ODA589840 OMW589834:OMW589840 OWS589834:OWS589840 PGO589834:PGO589840 PQK589834:PQK589840 QAG589834:QAG589840 QKC589834:QKC589840 QTY589834:QTY589840 RDU589834:RDU589840 RNQ589834:RNQ589840 RXM589834:RXM589840 SHI589834:SHI589840 SRE589834:SRE589840 TBA589834:TBA589840 TKW589834:TKW589840 TUS589834:TUS589840 UEO589834:UEO589840 UOK589834:UOK589840 UYG589834:UYG589840 VIC589834:VIC589840 VRY589834:VRY589840 WBU589834:WBU589840 WLQ589834:WLQ589840 WVM589834:WVM589840 E655370:E655376 JA655370:JA655376 SW655370:SW655376 ACS655370:ACS655376 AMO655370:AMO655376 AWK655370:AWK655376 BGG655370:BGG655376 BQC655370:BQC655376 BZY655370:BZY655376 CJU655370:CJU655376 CTQ655370:CTQ655376 DDM655370:DDM655376 DNI655370:DNI655376 DXE655370:DXE655376 EHA655370:EHA655376 EQW655370:EQW655376 FAS655370:FAS655376 FKO655370:FKO655376 FUK655370:FUK655376 GEG655370:GEG655376 GOC655370:GOC655376 GXY655370:GXY655376 HHU655370:HHU655376 HRQ655370:HRQ655376 IBM655370:IBM655376 ILI655370:ILI655376 IVE655370:IVE655376 JFA655370:JFA655376 JOW655370:JOW655376 JYS655370:JYS655376 KIO655370:KIO655376 KSK655370:KSK655376 LCG655370:LCG655376 LMC655370:LMC655376 LVY655370:LVY655376 MFU655370:MFU655376 MPQ655370:MPQ655376 MZM655370:MZM655376 NJI655370:NJI655376 NTE655370:NTE655376 ODA655370:ODA655376 OMW655370:OMW655376 OWS655370:OWS655376 PGO655370:PGO655376 PQK655370:PQK655376 QAG655370:QAG655376 QKC655370:QKC655376 QTY655370:QTY655376 RDU655370:RDU655376 RNQ655370:RNQ655376 RXM655370:RXM655376 SHI655370:SHI655376 SRE655370:SRE655376 TBA655370:TBA655376 TKW655370:TKW655376 TUS655370:TUS655376 UEO655370:UEO655376 UOK655370:UOK655376 UYG655370:UYG655376 VIC655370:VIC655376 VRY655370:VRY655376 WBU655370:WBU655376 WLQ655370:WLQ655376 WVM655370:WVM655376 E720906:E720912 JA720906:JA720912 SW720906:SW720912 ACS720906:ACS720912 AMO720906:AMO720912 AWK720906:AWK720912 BGG720906:BGG720912 BQC720906:BQC720912 BZY720906:BZY720912 CJU720906:CJU720912 CTQ720906:CTQ720912 DDM720906:DDM720912 DNI720906:DNI720912 DXE720906:DXE720912 EHA720906:EHA720912 EQW720906:EQW720912 FAS720906:FAS720912 FKO720906:FKO720912 FUK720906:FUK720912 GEG720906:GEG720912 GOC720906:GOC720912 GXY720906:GXY720912 HHU720906:HHU720912 HRQ720906:HRQ720912 IBM720906:IBM720912 ILI720906:ILI720912 IVE720906:IVE720912 JFA720906:JFA720912 JOW720906:JOW720912 JYS720906:JYS720912 KIO720906:KIO720912 KSK720906:KSK720912 LCG720906:LCG720912 LMC720906:LMC720912 LVY720906:LVY720912 MFU720906:MFU720912 MPQ720906:MPQ720912 MZM720906:MZM720912 NJI720906:NJI720912 NTE720906:NTE720912 ODA720906:ODA720912 OMW720906:OMW720912 OWS720906:OWS720912 PGO720906:PGO720912 PQK720906:PQK720912 QAG720906:QAG720912 QKC720906:QKC720912 QTY720906:QTY720912 RDU720906:RDU720912 RNQ720906:RNQ720912 RXM720906:RXM720912 SHI720906:SHI720912 SRE720906:SRE720912 TBA720906:TBA720912 TKW720906:TKW720912 TUS720906:TUS720912 UEO720906:UEO720912 UOK720906:UOK720912 UYG720906:UYG720912 VIC720906:VIC720912 VRY720906:VRY720912 WBU720906:WBU720912 WLQ720906:WLQ720912 WVM720906:WVM720912 E786442:E786448 JA786442:JA786448 SW786442:SW786448 ACS786442:ACS786448 AMO786442:AMO786448 AWK786442:AWK786448 BGG786442:BGG786448 BQC786442:BQC786448 BZY786442:BZY786448 CJU786442:CJU786448 CTQ786442:CTQ786448 DDM786442:DDM786448 DNI786442:DNI786448 DXE786442:DXE786448 EHA786442:EHA786448 EQW786442:EQW786448 FAS786442:FAS786448 FKO786442:FKO786448 FUK786442:FUK786448 GEG786442:GEG786448 GOC786442:GOC786448 GXY786442:GXY786448 HHU786442:HHU786448 HRQ786442:HRQ786448 IBM786442:IBM786448 ILI786442:ILI786448 IVE786442:IVE786448 JFA786442:JFA786448 JOW786442:JOW786448 JYS786442:JYS786448 KIO786442:KIO786448 KSK786442:KSK786448 LCG786442:LCG786448 LMC786442:LMC786448 LVY786442:LVY786448 MFU786442:MFU786448 MPQ786442:MPQ786448 MZM786442:MZM786448 NJI786442:NJI786448 NTE786442:NTE786448 ODA786442:ODA786448 OMW786442:OMW786448 OWS786442:OWS786448 PGO786442:PGO786448 PQK786442:PQK786448 QAG786442:QAG786448 QKC786442:QKC786448 QTY786442:QTY786448 RDU786442:RDU786448 RNQ786442:RNQ786448 RXM786442:RXM786448 SHI786442:SHI786448 SRE786442:SRE786448 TBA786442:TBA786448 TKW786442:TKW786448 TUS786442:TUS786448 UEO786442:UEO786448 UOK786442:UOK786448 UYG786442:UYG786448 VIC786442:VIC786448 VRY786442:VRY786448 WBU786442:WBU786448 WLQ786442:WLQ786448 WVM786442:WVM786448 E851978:E851984 JA851978:JA851984 SW851978:SW851984 ACS851978:ACS851984 AMO851978:AMO851984 AWK851978:AWK851984 BGG851978:BGG851984 BQC851978:BQC851984 BZY851978:BZY851984 CJU851978:CJU851984 CTQ851978:CTQ851984 DDM851978:DDM851984 DNI851978:DNI851984 DXE851978:DXE851984 EHA851978:EHA851984 EQW851978:EQW851984 FAS851978:FAS851984 FKO851978:FKO851984 FUK851978:FUK851984 GEG851978:GEG851984 GOC851978:GOC851984 GXY851978:GXY851984 HHU851978:HHU851984 HRQ851978:HRQ851984 IBM851978:IBM851984 ILI851978:ILI851984 IVE851978:IVE851984 JFA851978:JFA851984 JOW851978:JOW851984 JYS851978:JYS851984 KIO851978:KIO851984 KSK851978:KSK851984 LCG851978:LCG851984 LMC851978:LMC851984 LVY851978:LVY851984 MFU851978:MFU851984 MPQ851978:MPQ851984 MZM851978:MZM851984 NJI851978:NJI851984 NTE851978:NTE851984 ODA851978:ODA851984 OMW851978:OMW851984 OWS851978:OWS851984 PGO851978:PGO851984 PQK851978:PQK851984 QAG851978:QAG851984 QKC851978:QKC851984 QTY851978:QTY851984 RDU851978:RDU851984 RNQ851978:RNQ851984 RXM851978:RXM851984 SHI851978:SHI851984 SRE851978:SRE851984 TBA851978:TBA851984 TKW851978:TKW851984 TUS851978:TUS851984 UEO851978:UEO851984 UOK851978:UOK851984 UYG851978:UYG851984 VIC851978:VIC851984 VRY851978:VRY851984 WBU851978:WBU851984 WLQ851978:WLQ851984 WVM851978:WVM851984 E917514:E917520 JA917514:JA917520 SW917514:SW917520 ACS917514:ACS917520 AMO917514:AMO917520 AWK917514:AWK917520 BGG917514:BGG917520 BQC917514:BQC917520 BZY917514:BZY917520 CJU917514:CJU917520 CTQ917514:CTQ917520 DDM917514:DDM917520 DNI917514:DNI917520 DXE917514:DXE917520 EHA917514:EHA917520 EQW917514:EQW917520 FAS917514:FAS917520 FKO917514:FKO917520 FUK917514:FUK917520 GEG917514:GEG917520 GOC917514:GOC917520 GXY917514:GXY917520 HHU917514:HHU917520 HRQ917514:HRQ917520 IBM917514:IBM917520 ILI917514:ILI917520 IVE917514:IVE917520 JFA917514:JFA917520 JOW917514:JOW917520 JYS917514:JYS917520 KIO917514:KIO917520 KSK917514:KSK917520 LCG917514:LCG917520 LMC917514:LMC917520 LVY917514:LVY917520 MFU917514:MFU917520 MPQ917514:MPQ917520 MZM917514:MZM917520 NJI917514:NJI917520 NTE917514:NTE917520 ODA917514:ODA917520 OMW917514:OMW917520 OWS917514:OWS917520 PGO917514:PGO917520 PQK917514:PQK917520 QAG917514:QAG917520 QKC917514:QKC917520 QTY917514:QTY917520 RDU917514:RDU917520 RNQ917514:RNQ917520 RXM917514:RXM917520 SHI917514:SHI917520 SRE917514:SRE917520 TBA917514:TBA917520 TKW917514:TKW917520 TUS917514:TUS917520 UEO917514:UEO917520 UOK917514:UOK917520 UYG917514:UYG917520 VIC917514:VIC917520 VRY917514:VRY917520 WBU917514:WBU917520 WLQ917514:WLQ917520 WVM917514:WVM917520 E983050:E983056 JA983050:JA983056 SW983050:SW983056 ACS983050:ACS983056 AMO983050:AMO983056 AWK983050:AWK983056 BGG983050:BGG983056 BQC983050:BQC983056 BZY983050:BZY983056 CJU983050:CJU983056 CTQ983050:CTQ983056 DDM983050:DDM983056 DNI983050:DNI983056 DXE983050:DXE983056 EHA983050:EHA983056 EQW983050:EQW983056 FAS983050:FAS983056 FKO983050:FKO983056 FUK983050:FUK983056 GEG983050:GEG983056 GOC983050:GOC983056 GXY983050:GXY983056 HHU983050:HHU983056 HRQ983050:HRQ983056 IBM983050:IBM983056 ILI983050:ILI983056 IVE983050:IVE983056 JFA983050:JFA983056 JOW983050:JOW983056 JYS983050:JYS983056 KIO983050:KIO983056 KSK983050:KSK983056 LCG983050:LCG983056 LMC983050:LMC983056 LVY983050:LVY983056 MFU983050:MFU983056 MPQ983050:MPQ983056 MZM983050:MZM983056 NJI983050:NJI983056 NTE983050:NTE983056 ODA983050:ODA983056 OMW983050:OMW983056 OWS983050:OWS983056 PGO983050:PGO983056 PQK983050:PQK983056 QAG983050:QAG983056 QKC983050:QKC983056 QTY983050:QTY983056 RDU983050:RDU983056 RNQ983050:RNQ983056 RXM983050:RXM983056 SHI983050:SHI983056 SRE983050:SRE983056 TBA983050:TBA983056 TKW983050:TKW983056 TUS983050:TUS983056 UEO983050:UEO983056 UOK983050:UOK983056 UYG983050:UYG983056 VIC983050:VIC983056 VRY983050:VRY983056 WBU983050:WBU983056 WLQ983050:WLQ983056 E11:E16">
      <formula1>"1, 2, 3"</formula1>
    </dataValidation>
  </dataValidations>
  <pageMargins left="0.75" right="0.75" top="1.25" bottom="1" header="0.5" footer="0.25"/>
  <pageSetup scale="60"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7"/>
  <sheetViews>
    <sheetView tabSelected="1" workbookViewId="0">
      <selection activeCell="D9" sqref="D9"/>
    </sheetView>
  </sheetViews>
  <sheetFormatPr defaultRowHeight="15.75"/>
  <cols>
    <col min="1" max="1" width="6" style="111" customWidth="1"/>
    <col min="2" max="2" width="49.140625" style="111" bestFit="1" customWidth="1"/>
    <col min="3" max="3" width="3.85546875" style="111" customWidth="1"/>
    <col min="4" max="4" width="11" style="111" customWidth="1"/>
    <col min="5" max="5" width="9.140625" style="111"/>
    <col min="6" max="6" width="15.7109375" style="111" bestFit="1" customWidth="1"/>
    <col min="7" max="8" width="9.140625" style="111"/>
    <col min="9" max="9" width="18" style="111" bestFit="1" customWidth="1"/>
    <col min="10" max="10" width="11.5703125" style="111" bestFit="1" customWidth="1"/>
    <col min="11" max="16384" width="9.140625" style="111"/>
  </cols>
  <sheetData>
    <row r="1" spans="2:12">
      <c r="B1" s="544" t="s">
        <v>131</v>
      </c>
      <c r="C1" s="545"/>
      <c r="D1" s="545"/>
      <c r="E1" s="546"/>
      <c r="F1" s="547"/>
      <c r="G1" s="546"/>
      <c r="H1" s="546"/>
      <c r="I1" s="549"/>
      <c r="J1" s="550"/>
      <c r="K1" s="545"/>
    </row>
    <row r="2" spans="2:12">
      <c r="B2" s="551" t="s">
        <v>849</v>
      </c>
      <c r="C2" s="545"/>
      <c r="D2" s="546"/>
      <c r="E2" s="546"/>
      <c r="F2" s="547"/>
      <c r="G2" s="546"/>
      <c r="H2" s="546"/>
      <c r="I2" s="549"/>
      <c r="J2" s="549"/>
      <c r="K2" s="545"/>
    </row>
    <row r="3" spans="2:12">
      <c r="B3" s="551" t="s">
        <v>699</v>
      </c>
      <c r="C3" s="545"/>
      <c r="D3" s="546"/>
      <c r="E3" s="546"/>
      <c r="F3" s="547"/>
      <c r="G3" s="546"/>
      <c r="H3" s="546"/>
      <c r="I3" s="549"/>
      <c r="J3" s="549"/>
      <c r="K3" s="545"/>
    </row>
    <row r="4" spans="2:12">
      <c r="B4" s="544" t="s">
        <v>1068</v>
      </c>
      <c r="C4" s="545"/>
      <c r="D4" s="546"/>
      <c r="E4" s="546"/>
      <c r="F4" s="547"/>
      <c r="G4" s="546"/>
      <c r="H4" s="546"/>
      <c r="I4" s="549"/>
      <c r="J4" s="549"/>
      <c r="K4" s="545"/>
    </row>
    <row r="5" spans="2:12">
      <c r="B5" s="545"/>
      <c r="C5" s="545"/>
      <c r="D5" s="546"/>
      <c r="E5" s="546"/>
      <c r="F5" s="547"/>
      <c r="G5" s="546"/>
      <c r="H5" s="546"/>
      <c r="I5" s="549"/>
      <c r="J5" s="549"/>
      <c r="K5" s="545"/>
    </row>
    <row r="6" spans="2:12">
      <c r="B6" s="545"/>
      <c r="C6" s="545"/>
      <c r="D6" s="546"/>
      <c r="E6" s="546"/>
      <c r="F6" s="547" t="s">
        <v>249</v>
      </c>
      <c r="G6" s="546"/>
      <c r="H6" s="546"/>
      <c r="I6" s="549" t="s">
        <v>405</v>
      </c>
      <c r="J6" s="546"/>
      <c r="K6" s="545"/>
    </row>
    <row r="7" spans="2:12">
      <c r="B7" s="545"/>
      <c r="C7" s="545"/>
      <c r="D7" s="552" t="s">
        <v>251</v>
      </c>
      <c r="E7" s="552" t="s">
        <v>252</v>
      </c>
      <c r="F7" s="553" t="s">
        <v>253</v>
      </c>
      <c r="G7" s="552" t="s">
        <v>254</v>
      </c>
      <c r="H7" s="552" t="s">
        <v>255</v>
      </c>
      <c r="I7" s="555" t="s">
        <v>256</v>
      </c>
      <c r="J7" s="552" t="s">
        <v>257</v>
      </c>
      <c r="K7" s="545"/>
    </row>
    <row r="8" spans="2:12">
      <c r="B8" s="556"/>
      <c r="C8" s="557"/>
      <c r="D8" s="558"/>
      <c r="E8" s="558"/>
      <c r="F8" s="558"/>
      <c r="G8" s="558"/>
      <c r="H8" s="558"/>
      <c r="I8" s="398"/>
      <c r="J8" s="546"/>
      <c r="K8" s="545"/>
    </row>
    <row r="9" spans="2:12">
      <c r="B9" s="544" t="s">
        <v>359</v>
      </c>
      <c r="C9" s="545"/>
      <c r="D9" s="545"/>
      <c r="E9" s="545"/>
      <c r="F9" s="564"/>
      <c r="G9" s="546"/>
      <c r="H9" s="570"/>
      <c r="I9" s="561"/>
      <c r="J9" s="545"/>
      <c r="K9" s="545"/>
    </row>
    <row r="10" spans="2:12">
      <c r="B10" s="545" t="s">
        <v>700</v>
      </c>
      <c r="C10" s="557"/>
      <c r="D10" s="558">
        <v>920</v>
      </c>
      <c r="E10" s="558" t="s">
        <v>660</v>
      </c>
      <c r="F10" s="401">
        <v>-318524</v>
      </c>
      <c r="G10" s="562" t="s">
        <v>261</v>
      </c>
      <c r="H10" s="563" t="s">
        <v>262</v>
      </c>
      <c r="I10" s="571">
        <f>F10</f>
        <v>-318524</v>
      </c>
      <c r="J10" s="546"/>
      <c r="K10" s="564"/>
      <c r="L10" s="534"/>
    </row>
    <row r="11" spans="2:12">
      <c r="B11" s="545" t="s">
        <v>706</v>
      </c>
      <c r="C11" s="565"/>
      <c r="D11" s="566">
        <v>920</v>
      </c>
      <c r="E11" s="566" t="s">
        <v>260</v>
      </c>
      <c r="F11" s="398">
        <v>4605029</v>
      </c>
      <c r="G11" s="566" t="s">
        <v>245</v>
      </c>
      <c r="H11" s="730">
        <f>'WCA Allocation Factors'!E12</f>
        <v>7.2043717522988007E-2</v>
      </c>
      <c r="I11" s="571">
        <f>F11*H11</f>
        <v>331763.40846116794</v>
      </c>
      <c r="J11" s="2077"/>
      <c r="K11" s="545"/>
    </row>
    <row r="12" spans="2:12">
      <c r="B12" s="545" t="s">
        <v>707</v>
      </c>
      <c r="C12" s="565"/>
      <c r="D12" s="566">
        <v>920</v>
      </c>
      <c r="E12" s="566" t="s">
        <v>260</v>
      </c>
      <c r="F12" s="398">
        <v>222772</v>
      </c>
      <c r="G12" s="566" t="s">
        <v>245</v>
      </c>
      <c r="H12" s="730">
        <f>'WCA Allocation Factors'!E13</f>
        <v>7.2043717522988007E-2</v>
      </c>
      <c r="I12" s="571">
        <f>F12*H12</f>
        <v>16049.323040031084</v>
      </c>
      <c r="J12" s="522"/>
      <c r="K12" s="561"/>
    </row>
    <row r="13" spans="2:12">
      <c r="B13" s="545"/>
      <c r="C13" s="565"/>
      <c r="D13" s="566"/>
      <c r="E13" s="566"/>
      <c r="F13" s="398"/>
      <c r="G13" s="566"/>
      <c r="H13" s="730"/>
      <c r="I13" s="571"/>
      <c r="J13" s="2077"/>
      <c r="K13" s="561"/>
    </row>
    <row r="14" spans="2:12">
      <c r="B14" s="370" t="s">
        <v>708</v>
      </c>
      <c r="D14" s="369"/>
      <c r="E14" s="369"/>
      <c r="G14" s="369"/>
      <c r="H14" s="720"/>
      <c r="I14" s="534"/>
      <c r="J14" s="534"/>
    </row>
    <row r="15" spans="2:12">
      <c r="B15" s="111" t="s">
        <v>709</v>
      </c>
      <c r="D15" s="369" t="s">
        <v>310</v>
      </c>
      <c r="E15" s="369" t="s">
        <v>660</v>
      </c>
      <c r="F15" s="567">
        <v>-79631</v>
      </c>
      <c r="G15" s="369" t="s">
        <v>261</v>
      </c>
      <c r="H15" s="720" t="s">
        <v>262</v>
      </c>
      <c r="I15" s="1167">
        <f>F15</f>
        <v>-79631</v>
      </c>
      <c r="J15" s="534"/>
    </row>
    <row r="16" spans="2:12">
      <c r="D16" s="369"/>
      <c r="E16" s="369"/>
      <c r="F16" s="568"/>
      <c r="G16" s="369"/>
      <c r="H16" s="720"/>
      <c r="I16" s="534"/>
      <c r="J16" s="534"/>
    </row>
    <row r="17" spans="2:10">
      <c r="B17" s="370" t="s">
        <v>545</v>
      </c>
      <c r="D17" s="369"/>
      <c r="E17" s="369"/>
      <c r="F17" s="568"/>
      <c r="G17" s="369"/>
      <c r="H17" s="720"/>
      <c r="I17" s="534"/>
      <c r="J17" s="534"/>
    </row>
    <row r="18" spans="2:10">
      <c r="B18" s="111" t="s">
        <v>710</v>
      </c>
      <c r="D18" s="369" t="s">
        <v>348</v>
      </c>
      <c r="E18" s="369" t="s">
        <v>260</v>
      </c>
      <c r="F18" s="569">
        <v>-318524</v>
      </c>
      <c r="G18" s="731" t="s">
        <v>261</v>
      </c>
      <c r="H18" s="1305" t="s">
        <v>262</v>
      </c>
      <c r="I18" s="1167">
        <f>F18</f>
        <v>-318524</v>
      </c>
      <c r="J18" s="534"/>
    </row>
    <row r="19" spans="2:10">
      <c r="F19" s="567"/>
      <c r="G19" s="567"/>
      <c r="H19" s="567"/>
      <c r="I19" s="567"/>
    </row>
    <row r="21" spans="2:10">
      <c r="B21" s="1307" t="s">
        <v>834</v>
      </c>
    </row>
    <row r="22" spans="2:10">
      <c r="B22" s="375"/>
      <c r="C22" s="376"/>
      <c r="D22" s="376"/>
      <c r="E22" s="376"/>
      <c r="F22" s="376"/>
      <c r="G22" s="376"/>
      <c r="H22" s="376"/>
      <c r="I22" s="378"/>
    </row>
    <row r="23" spans="2:10">
      <c r="B23" s="379"/>
      <c r="C23" s="342"/>
      <c r="D23" s="342"/>
      <c r="E23" s="342"/>
      <c r="F23" s="342"/>
      <c r="G23" s="342"/>
      <c r="H23" s="342"/>
      <c r="I23" s="380"/>
    </row>
    <row r="24" spans="2:10">
      <c r="B24" s="379"/>
      <c r="C24" s="342"/>
      <c r="D24" s="342"/>
      <c r="E24" s="342"/>
      <c r="F24" s="342"/>
      <c r="G24" s="342"/>
      <c r="H24" s="342"/>
      <c r="I24" s="380"/>
    </row>
    <row r="25" spans="2:10">
      <c r="B25" s="379"/>
      <c r="C25" s="342"/>
      <c r="D25" s="342"/>
      <c r="E25" s="342"/>
      <c r="F25" s="342"/>
      <c r="G25" s="342"/>
      <c r="H25" s="342"/>
      <c r="I25" s="380"/>
    </row>
    <row r="26" spans="2:10">
      <c r="B26" s="379"/>
      <c r="C26" s="342"/>
      <c r="D26" s="342"/>
      <c r="E26" s="342"/>
      <c r="F26" s="342"/>
      <c r="G26" s="342"/>
      <c r="H26" s="342"/>
      <c r="I26" s="380"/>
    </row>
    <row r="27" spans="2:10">
      <c r="B27" s="381"/>
      <c r="C27" s="382"/>
      <c r="D27" s="382"/>
      <c r="E27" s="382"/>
      <c r="F27" s="382"/>
      <c r="G27" s="382"/>
      <c r="H27" s="382"/>
      <c r="I27" s="384"/>
    </row>
    <row r="37" spans="10:10" ht="17.25">
      <c r="J37" s="2085"/>
    </row>
  </sheetData>
  <conditionalFormatting sqref="B8">
    <cfRule type="cellIs" dxfId="61" priority="2" stopIfTrue="1" operator="equal">
      <formula>"Adjustment to Income/Expense/Rate Base:"</formula>
    </cfRule>
  </conditionalFormatting>
  <conditionalFormatting sqref="J1">
    <cfRule type="cellIs" dxfId="60" priority="1" stopIfTrue="1" operator="equal">
      <formula>"x.x"</formula>
    </cfRule>
  </conditionalFormatting>
  <pageMargins left="0.75" right="0.75" top="1.25" bottom="1" header="0.5" footer="0.25"/>
  <pageSetup paperSize="0" scale="63"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tabSelected="1" workbookViewId="0">
      <selection activeCell="D9" sqref="D9"/>
    </sheetView>
  </sheetViews>
  <sheetFormatPr defaultRowHeight="15.75"/>
  <cols>
    <col min="1" max="1" width="59.28515625" style="111" bestFit="1" customWidth="1"/>
    <col min="2" max="2" width="6.28515625" style="111" customWidth="1"/>
    <col min="3" max="3" width="12" style="111" bestFit="1" customWidth="1"/>
    <col min="4" max="4" width="9.140625" style="111"/>
    <col min="5" max="5" width="15.7109375" style="111" bestFit="1" customWidth="1"/>
    <col min="6" max="6" width="9.140625" style="111"/>
    <col min="7" max="7" width="10.7109375" style="111" bestFit="1" customWidth="1"/>
    <col min="8" max="8" width="15.85546875" style="111" bestFit="1" customWidth="1"/>
    <col min="9" max="16384" width="9.140625" style="111"/>
  </cols>
  <sheetData>
    <row r="1" spans="1:10">
      <c r="A1" s="544" t="s">
        <v>131</v>
      </c>
      <c r="B1" s="545"/>
      <c r="C1" s="545"/>
      <c r="D1" s="546"/>
      <c r="E1" s="547"/>
      <c r="F1" s="546"/>
      <c r="G1" s="546"/>
      <c r="H1" s="549"/>
      <c r="I1" s="550"/>
      <c r="J1" s="545"/>
    </row>
    <row r="2" spans="1:10">
      <c r="A2" s="551" t="s">
        <v>849</v>
      </c>
      <c r="B2" s="545"/>
      <c r="C2" s="546"/>
      <c r="D2" s="546"/>
      <c r="E2" s="547"/>
      <c r="F2" s="546"/>
      <c r="G2" s="546"/>
      <c r="H2" s="549"/>
      <c r="I2" s="549"/>
      <c r="J2" s="545"/>
    </row>
    <row r="3" spans="1:10">
      <c r="A3" s="551" t="s">
        <v>422</v>
      </c>
      <c r="B3" s="545"/>
      <c r="C3" s="546"/>
      <c r="D3" s="546"/>
      <c r="E3" s="547"/>
      <c r="F3" s="546"/>
      <c r="G3" s="546"/>
      <c r="H3" s="549"/>
      <c r="I3" s="549"/>
      <c r="J3" s="545"/>
    </row>
    <row r="4" spans="1:10">
      <c r="A4" s="544" t="s">
        <v>1069</v>
      </c>
      <c r="B4" s="545"/>
      <c r="C4" s="546"/>
      <c r="D4" s="546"/>
      <c r="E4" s="547"/>
      <c r="F4" s="546"/>
      <c r="G4" s="546"/>
      <c r="H4" s="549"/>
      <c r="I4" s="549"/>
      <c r="J4" s="545"/>
    </row>
    <row r="5" spans="1:10">
      <c r="A5" s="545"/>
      <c r="B5" s="545"/>
      <c r="C5" s="546"/>
      <c r="D5" s="546"/>
      <c r="E5" s="547"/>
      <c r="F5" s="546"/>
      <c r="G5" s="546"/>
      <c r="H5" s="549"/>
      <c r="I5" s="549"/>
      <c r="J5" s="545"/>
    </row>
    <row r="6" spans="1:10">
      <c r="A6" s="545"/>
      <c r="B6" s="545"/>
      <c r="C6" s="546"/>
      <c r="D6" s="546"/>
      <c r="E6" s="547" t="s">
        <v>249</v>
      </c>
      <c r="F6" s="546"/>
      <c r="G6" s="546"/>
      <c r="H6" s="549" t="s">
        <v>405</v>
      </c>
      <c r="I6" s="546"/>
      <c r="J6" s="545"/>
    </row>
    <row r="7" spans="1:10">
      <c r="A7" s="545"/>
      <c r="B7" s="545"/>
      <c r="C7" s="552" t="s">
        <v>251</v>
      </c>
      <c r="D7" s="552" t="s">
        <v>252</v>
      </c>
      <c r="E7" s="553" t="s">
        <v>253</v>
      </c>
      <c r="F7" s="552" t="s">
        <v>254</v>
      </c>
      <c r="G7" s="552" t="s">
        <v>255</v>
      </c>
      <c r="H7" s="555" t="s">
        <v>256</v>
      </c>
      <c r="I7" s="552" t="s">
        <v>257</v>
      </c>
      <c r="J7" s="545"/>
    </row>
    <row r="8" spans="1:10">
      <c r="A8" s="556"/>
      <c r="B8" s="557"/>
      <c r="C8" s="558"/>
      <c r="D8" s="558"/>
      <c r="E8" s="558"/>
      <c r="F8" s="558"/>
      <c r="G8" s="558"/>
      <c r="H8" s="398"/>
      <c r="I8" s="546"/>
      <c r="J8" s="545"/>
    </row>
    <row r="9" spans="1:10">
      <c r="A9" s="544" t="s">
        <v>359</v>
      </c>
      <c r="B9" s="545"/>
      <c r="C9" s="545"/>
      <c r="D9" s="545"/>
      <c r="E9" s="564"/>
      <c r="F9" s="545"/>
      <c r="G9" s="570"/>
      <c r="H9" s="561"/>
      <c r="I9" s="545"/>
      <c r="J9" s="545"/>
    </row>
    <row r="10" spans="1:10">
      <c r="A10" s="545" t="s">
        <v>701</v>
      </c>
      <c r="B10" s="557"/>
      <c r="C10" s="558">
        <v>930</v>
      </c>
      <c r="D10" s="558" t="s">
        <v>260</v>
      </c>
      <c r="E10" s="401">
        <v>-200062</v>
      </c>
      <c r="F10" s="562" t="s">
        <v>245</v>
      </c>
      <c r="G10" s="563">
        <f>'WCA Allocation Factors'!E12</f>
        <v>7.2043717522988007E-2</v>
      </c>
      <c r="H10" s="571">
        <f>E10*G10</f>
        <v>-14413.210215084027</v>
      </c>
      <c r="I10" s="546"/>
      <c r="J10" s="564"/>
    </row>
    <row r="11" spans="1:10">
      <c r="A11" s="545"/>
      <c r="B11" s="565"/>
      <c r="C11" s="566"/>
      <c r="D11" s="566"/>
      <c r="E11" s="398"/>
      <c r="F11" s="566"/>
      <c r="G11" s="563"/>
      <c r="H11" s="571"/>
      <c r="I11" s="546"/>
      <c r="J11" s="545"/>
    </row>
    <row r="12" spans="1:10">
      <c r="A12" s="545"/>
      <c r="B12" s="565"/>
      <c r="C12" s="566"/>
      <c r="D12" s="566"/>
      <c r="E12" s="398"/>
      <c r="F12" s="566"/>
      <c r="G12" s="563"/>
      <c r="H12" s="572"/>
      <c r="I12" s="546"/>
      <c r="J12" s="561"/>
    </row>
    <row r="13" spans="1:10">
      <c r="A13" s="370" t="s">
        <v>702</v>
      </c>
    </row>
    <row r="14" spans="1:10">
      <c r="A14" s="111" t="s">
        <v>703</v>
      </c>
      <c r="E14" s="1274">
        <v>7473148</v>
      </c>
      <c r="H14" s="567"/>
    </row>
    <row r="15" spans="1:10">
      <c r="A15" s="111" t="s">
        <v>704</v>
      </c>
      <c r="E15" s="567">
        <v>-200062</v>
      </c>
    </row>
    <row r="16" spans="1:10">
      <c r="A16" s="111" t="s">
        <v>705</v>
      </c>
      <c r="E16" s="573">
        <f>SUM(E14:E15)</f>
        <v>7273086</v>
      </c>
      <c r="I16" s="111" t="s">
        <v>866</v>
      </c>
    </row>
    <row r="17" spans="1:8">
      <c r="A17" s="111" t="s">
        <v>865</v>
      </c>
      <c r="E17" s="574">
        <v>7300000</v>
      </c>
    </row>
    <row r="18" spans="1:8">
      <c r="E18" s="567"/>
      <c r="F18" s="567"/>
      <c r="G18" s="567"/>
      <c r="H18" s="567"/>
    </row>
    <row r="37" spans="10:10" ht="17.25">
      <c r="J37" s="2085"/>
    </row>
  </sheetData>
  <conditionalFormatting sqref="A8">
    <cfRule type="cellIs" dxfId="59" priority="2" stopIfTrue="1" operator="equal">
      <formula>"Adjustment to Income/Expense/Rate Base:"</formula>
    </cfRule>
  </conditionalFormatting>
  <conditionalFormatting sqref="I1">
    <cfRule type="cellIs" dxfId="58" priority="1" stopIfTrue="1" operator="equal">
      <formula>"x.x"</formula>
    </cfRule>
  </conditionalFormatting>
  <pageMargins left="0.75" right="0.75" top="1.25" bottom="1" header="0.5" footer="0.25"/>
  <pageSetup paperSize="0" scale="61" orientation="portrait" r:id="rId1"/>
  <headerFooter scaleWithDoc="0" alignWithMargins="0">
    <oddHeader>&amp;R&amp;"Times New Roman,Regular"PacifiCorp Docket UE-111190
Exhibit No. ___ (MDF-2)
Page &amp;P of &amp;N</oddHeader>
    <oddFooter>&amp;C&amp;P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4"/>
  <sheetViews>
    <sheetView tabSelected="1" topLeftCell="A16" workbookViewId="0">
      <selection activeCell="D9" sqref="D9"/>
    </sheetView>
  </sheetViews>
  <sheetFormatPr defaultRowHeight="15.75"/>
  <cols>
    <col min="1" max="1" width="4.7109375" style="111" customWidth="1"/>
    <col min="2" max="2" width="47.28515625" style="111" customWidth="1"/>
    <col min="3" max="3" width="6.28515625" style="111" customWidth="1"/>
    <col min="4" max="4" width="12" style="369" bestFit="1" customWidth="1"/>
    <col min="5" max="5" width="9.140625" style="369"/>
    <col min="6" max="6" width="15.7109375" style="111" bestFit="1" customWidth="1"/>
    <col min="7" max="7" width="9.140625" style="369"/>
    <col min="8" max="8" width="12.28515625" style="458" bestFit="1" customWidth="1"/>
    <col min="9" max="9" width="18" style="111" bestFit="1" customWidth="1"/>
    <col min="10" max="10" width="9.140625" style="111"/>
    <col min="11" max="12" width="9.85546875" style="111" bestFit="1" customWidth="1"/>
    <col min="13" max="16384" width="9.140625" style="111"/>
  </cols>
  <sheetData>
    <row r="1" spans="2:11">
      <c r="B1" s="544" t="s">
        <v>131</v>
      </c>
      <c r="C1" s="545"/>
      <c r="D1" s="546"/>
      <c r="E1" s="546"/>
      <c r="F1" s="547"/>
      <c r="G1" s="546"/>
      <c r="H1" s="548"/>
      <c r="I1" s="549"/>
      <c r="J1" s="550"/>
      <c r="K1" s="545"/>
    </row>
    <row r="2" spans="2:11">
      <c r="B2" s="551" t="s">
        <v>849</v>
      </c>
      <c r="C2" s="545"/>
      <c r="D2" s="546"/>
      <c r="E2" s="546"/>
      <c r="F2" s="547"/>
      <c r="G2" s="546"/>
      <c r="H2" s="548"/>
      <c r="I2" s="549"/>
      <c r="J2" s="549"/>
      <c r="K2" s="545"/>
    </row>
    <row r="3" spans="2:11">
      <c r="B3" s="551" t="s">
        <v>711</v>
      </c>
      <c r="C3" s="545"/>
      <c r="D3" s="546"/>
      <c r="E3" s="546"/>
      <c r="F3" s="547"/>
      <c r="G3" s="546"/>
      <c r="H3" s="548"/>
      <c r="I3" s="549"/>
      <c r="J3" s="549"/>
      <c r="K3" s="545"/>
    </row>
    <row r="4" spans="2:11">
      <c r="B4" s="544" t="s">
        <v>1052</v>
      </c>
      <c r="C4" s="545"/>
      <c r="D4" s="546"/>
      <c r="E4" s="546"/>
      <c r="F4" s="547"/>
      <c r="G4" s="546"/>
      <c r="H4" s="548"/>
      <c r="I4" s="549"/>
      <c r="J4" s="549"/>
      <c r="K4" s="545"/>
    </row>
    <row r="5" spans="2:11">
      <c r="B5" s="545"/>
      <c r="C5" s="545"/>
      <c r="D5" s="546"/>
      <c r="E5" s="546"/>
      <c r="F5" s="547"/>
      <c r="G5" s="546"/>
      <c r="H5" s="548"/>
      <c r="I5" s="549"/>
      <c r="J5" s="549"/>
      <c r="K5" s="545"/>
    </row>
    <row r="6" spans="2:11">
      <c r="B6" s="545"/>
      <c r="C6" s="545"/>
      <c r="D6" s="546"/>
      <c r="E6" s="546"/>
      <c r="F6" s="547" t="s">
        <v>249</v>
      </c>
      <c r="G6" s="546"/>
      <c r="H6" s="548"/>
      <c r="I6" s="549" t="s">
        <v>405</v>
      </c>
      <c r="J6" s="546"/>
      <c r="K6" s="545"/>
    </row>
    <row r="7" spans="2:11">
      <c r="B7" s="545"/>
      <c r="C7" s="545"/>
      <c r="D7" s="552" t="s">
        <v>251</v>
      </c>
      <c r="E7" s="552" t="s">
        <v>252</v>
      </c>
      <c r="F7" s="553" t="s">
        <v>253</v>
      </c>
      <c r="G7" s="552" t="s">
        <v>254</v>
      </c>
      <c r="H7" s="554" t="s">
        <v>255</v>
      </c>
      <c r="I7" s="555" t="s">
        <v>256</v>
      </c>
      <c r="J7" s="552"/>
      <c r="K7" s="545"/>
    </row>
    <row r="8" spans="2:11">
      <c r="B8" s="556"/>
      <c r="C8" s="557"/>
      <c r="D8" s="558"/>
      <c r="E8" s="558"/>
      <c r="F8" s="559"/>
      <c r="G8" s="558"/>
      <c r="H8" s="560"/>
      <c r="I8" s="398"/>
      <c r="J8" s="546"/>
      <c r="K8" s="545"/>
    </row>
    <row r="9" spans="2:11">
      <c r="B9" s="556" t="s">
        <v>1010</v>
      </c>
      <c r="C9" s="557"/>
      <c r="D9" s="558"/>
      <c r="E9" s="558"/>
      <c r="F9" s="559"/>
      <c r="G9" s="558"/>
      <c r="H9" s="560"/>
      <c r="I9" s="1897"/>
      <c r="J9" s="546"/>
      <c r="K9" s="545"/>
    </row>
    <row r="10" spans="2:11">
      <c r="B10" s="556" t="s">
        <v>1011</v>
      </c>
      <c r="C10" s="557"/>
      <c r="D10" s="558"/>
      <c r="E10" s="558"/>
      <c r="F10" s="559"/>
      <c r="G10" s="558"/>
      <c r="H10" s="560"/>
      <c r="I10" s="1897"/>
      <c r="J10" s="546"/>
      <c r="K10" s="545"/>
    </row>
    <row r="11" spans="2:11">
      <c r="B11" s="1971" t="s">
        <v>1012</v>
      </c>
      <c r="C11" s="1972"/>
      <c r="D11" s="1973">
        <v>925</v>
      </c>
      <c r="E11" s="1973" t="s">
        <v>660</v>
      </c>
      <c r="F11" s="1974">
        <f>+'[5]4.11 Company''s format'!$E$10</f>
        <v>-1584944.3400000005</v>
      </c>
      <c r="G11" s="1973" t="s">
        <v>245</v>
      </c>
      <c r="H11" s="1975">
        <v>7.2043717522988007E-2</v>
      </c>
      <c r="I11" s="1974">
        <f>F11*H11</f>
        <v>-114185.2823206187</v>
      </c>
      <c r="J11" s="1976"/>
      <c r="K11" s="545"/>
    </row>
    <row r="12" spans="2:11">
      <c r="B12" s="1971" t="s">
        <v>1013</v>
      </c>
      <c r="C12" s="1972"/>
      <c r="D12" s="1973">
        <v>925</v>
      </c>
      <c r="E12" s="1973" t="s">
        <v>660</v>
      </c>
      <c r="F12" s="1974">
        <v>-4831787</v>
      </c>
      <c r="G12" s="1973" t="s">
        <v>245</v>
      </c>
      <c r="H12" s="1975">
        <v>7.2043717522988007E-2</v>
      </c>
      <c r="I12" s="1974">
        <f>F12*H12</f>
        <v>-348099.89775924565</v>
      </c>
      <c r="J12" s="1976"/>
      <c r="K12" s="545"/>
    </row>
    <row r="13" spans="2:11">
      <c r="B13" s="1971" t="s">
        <v>1014</v>
      </c>
      <c r="C13" s="1972"/>
      <c r="D13" s="1973">
        <v>925</v>
      </c>
      <c r="E13" s="1973" t="s">
        <v>660</v>
      </c>
      <c r="F13" s="1974">
        <v>1010101</v>
      </c>
      <c r="G13" s="1973" t="s">
        <v>245</v>
      </c>
      <c r="H13" s="1975">
        <v>7.2043717522988007E-2</v>
      </c>
      <c r="I13" s="1974">
        <f>F13*H13</f>
        <v>72771.431113687708</v>
      </c>
      <c r="J13" s="1976"/>
      <c r="K13" s="545"/>
    </row>
    <row r="14" spans="2:11">
      <c r="B14" s="1971"/>
      <c r="C14" s="1972"/>
      <c r="D14" s="1973"/>
      <c r="E14" s="1973"/>
      <c r="F14" s="1974"/>
      <c r="G14" s="1973"/>
      <c r="H14" s="1975"/>
      <c r="I14" s="1974"/>
      <c r="J14" s="1976"/>
      <c r="K14" s="545"/>
    </row>
    <row r="15" spans="2:11">
      <c r="B15" s="2016" t="s">
        <v>1015</v>
      </c>
      <c r="C15" s="1977"/>
      <c r="D15" s="1973">
        <v>925</v>
      </c>
      <c r="E15" s="1973" t="s">
        <v>660</v>
      </c>
      <c r="F15" s="1974">
        <v>551709</v>
      </c>
      <c r="G15" s="1973" t="s">
        <v>365</v>
      </c>
      <c r="H15" s="1975">
        <v>0.22474202685414957</v>
      </c>
      <c r="I15" s="1974">
        <f>F15*H15</f>
        <v>123992.198893676</v>
      </c>
      <c r="J15" s="1976"/>
      <c r="K15" s="564"/>
    </row>
    <row r="16" spans="2:11" ht="16.5" thickBot="1">
      <c r="B16" s="2016" t="s">
        <v>1016</v>
      </c>
      <c r="C16" s="1977"/>
      <c r="D16" s="1973"/>
      <c r="E16" s="1973"/>
      <c r="F16" s="1974"/>
      <c r="G16" s="1973"/>
      <c r="H16" s="1975"/>
      <c r="I16" s="2017">
        <f>SUM(I11:I15)</f>
        <v>-265521.55007250066</v>
      </c>
      <c r="J16" s="1976"/>
      <c r="K16" s="564"/>
    </row>
    <row r="17" spans="2:11">
      <c r="B17" s="2016"/>
      <c r="C17" s="1977"/>
      <c r="D17" s="1973"/>
      <c r="E17" s="1973"/>
      <c r="F17" s="1974"/>
      <c r="G17" s="1973"/>
      <c r="H17" s="1975"/>
      <c r="I17" s="1974"/>
      <c r="J17" s="1976"/>
      <c r="K17" s="564"/>
    </row>
    <row r="18" spans="2:11">
      <c r="B18" s="2015" t="s">
        <v>1017</v>
      </c>
      <c r="C18" s="1972"/>
      <c r="D18" s="1973"/>
      <c r="E18" s="1973"/>
      <c r="F18" s="1974"/>
      <c r="G18" s="1973"/>
      <c r="H18" s="1978"/>
      <c r="I18" s="1974"/>
      <c r="J18" s="1976"/>
    </row>
    <row r="19" spans="2:11">
      <c r="B19" s="2015" t="s">
        <v>1018</v>
      </c>
      <c r="C19" s="1972"/>
      <c r="D19" s="1973"/>
      <c r="E19" s="1973"/>
      <c r="F19" s="1974"/>
      <c r="G19" s="1973"/>
      <c r="H19" s="1978"/>
      <c r="I19" s="1974"/>
      <c r="J19" s="1976"/>
    </row>
    <row r="20" spans="2:11">
      <c r="B20" s="2015" t="s">
        <v>1019</v>
      </c>
      <c r="C20" s="1972"/>
      <c r="D20" s="1973"/>
      <c r="E20" s="1973"/>
      <c r="F20" s="1974"/>
      <c r="G20" s="1973"/>
      <c r="H20" s="1978"/>
      <c r="I20" s="1974"/>
      <c r="J20" s="1976"/>
    </row>
    <row r="21" spans="2:11">
      <c r="B21" s="1985" t="s">
        <v>1020</v>
      </c>
      <c r="C21" s="1987"/>
      <c r="D21" s="1988">
        <v>924</v>
      </c>
      <c r="E21" s="1973" t="s">
        <v>660</v>
      </c>
      <c r="F21" s="1974">
        <f>+'[5]4.11 Company''s format'!$E$22</f>
        <v>-5560493.4499999993</v>
      </c>
      <c r="G21" s="1974" t="s">
        <v>245</v>
      </c>
      <c r="H21" s="1975">
        <v>7.2043717522988007E-2</v>
      </c>
      <c r="I21" s="1974">
        <f>F21*H21</f>
        <v>-400598.619400225</v>
      </c>
      <c r="J21" s="1976"/>
    </row>
    <row r="22" spans="2:11">
      <c r="B22" s="1985" t="s">
        <v>1002</v>
      </c>
      <c r="C22" s="1979"/>
      <c r="D22" s="1988">
        <v>924</v>
      </c>
      <c r="E22" s="1973" t="s">
        <v>660</v>
      </c>
      <c r="F22" s="1974">
        <f>+'[5]4.11 Company''s format'!$E$23</f>
        <v>-8644573.6499999985</v>
      </c>
      <c r="G22" s="1974" t="s">
        <v>245</v>
      </c>
      <c r="H22" s="1975">
        <v>7.2043717522988007E-2</v>
      </c>
      <c r="I22" s="1974">
        <f>F22*H22</f>
        <v>-622787.22214726533</v>
      </c>
      <c r="J22" s="1976"/>
    </row>
    <row r="23" spans="2:11">
      <c r="B23" s="1985"/>
      <c r="C23" s="1979"/>
      <c r="D23" s="1988"/>
      <c r="E23" s="1973"/>
      <c r="F23" s="1974"/>
      <c r="G23" s="1974"/>
      <c r="H23" s="1986"/>
      <c r="I23" s="1974"/>
      <c r="J23" s="1976"/>
    </row>
    <row r="24" spans="2:11">
      <c r="B24" s="2018" t="s">
        <v>1021</v>
      </c>
      <c r="C24" s="1979"/>
      <c r="D24" s="1988"/>
      <c r="E24" s="1973"/>
      <c r="F24" s="1974"/>
      <c r="G24" s="1974"/>
      <c r="H24" s="1986"/>
      <c r="I24" s="1974"/>
      <c r="J24" s="1976"/>
    </row>
    <row r="25" spans="2:11">
      <c r="B25" s="1985" t="s">
        <v>1022</v>
      </c>
      <c r="C25" s="1979"/>
      <c r="D25" s="1988">
        <v>924</v>
      </c>
      <c r="E25" s="1973" t="s">
        <v>660</v>
      </c>
      <c r="F25" s="1974">
        <v>596588</v>
      </c>
      <c r="G25" s="1974" t="s">
        <v>261</v>
      </c>
      <c r="H25" s="1986" t="s">
        <v>262</v>
      </c>
      <c r="I25" s="1974">
        <v>596588</v>
      </c>
      <c r="J25" s="1976"/>
    </row>
    <row r="26" spans="2:11">
      <c r="B26" s="1985" t="s">
        <v>1023</v>
      </c>
      <c r="C26" s="1979"/>
      <c r="D26" s="1988">
        <v>924</v>
      </c>
      <c r="E26" s="1973" t="s">
        <v>660</v>
      </c>
      <c r="F26" s="1974">
        <v>587554</v>
      </c>
      <c r="G26" s="1974" t="s">
        <v>365</v>
      </c>
      <c r="H26" s="1975">
        <v>0.22474202685414957</v>
      </c>
      <c r="I26" s="1974">
        <f>F26*H26</f>
        <v>132048.07684626299</v>
      </c>
      <c r="J26" s="1976"/>
    </row>
    <row r="27" spans="2:11">
      <c r="B27" s="1985" t="s">
        <v>1024</v>
      </c>
      <c r="C27" s="1979"/>
      <c r="D27" s="1988">
        <v>924</v>
      </c>
      <c r="E27" s="1973" t="s">
        <v>660</v>
      </c>
      <c r="F27" s="1974">
        <v>329347</v>
      </c>
      <c r="G27" s="1974" t="s">
        <v>365</v>
      </c>
      <c r="H27" s="1975">
        <v>0.22474202685414957</v>
      </c>
      <c r="I27" s="1974">
        <f>F27*H27</f>
        <v>74018.112318333602</v>
      </c>
      <c r="J27" s="1976"/>
    </row>
    <row r="28" spans="2:11">
      <c r="B28" s="1988"/>
      <c r="C28" s="1979"/>
      <c r="D28" s="1988"/>
      <c r="E28" s="1973"/>
      <c r="F28" s="1989">
        <f>SUM(F25:F27)</f>
        <v>1513489</v>
      </c>
      <c r="G28" s="1974"/>
      <c r="H28" s="1981"/>
      <c r="I28" s="1984">
        <f>SUM(I25:I27)</f>
        <v>802654.18916459661</v>
      </c>
      <c r="J28" s="1980"/>
    </row>
    <row r="29" spans="2:11">
      <c r="B29" s="1988"/>
      <c r="C29" s="1979"/>
      <c r="D29" s="1988"/>
      <c r="E29" s="1973"/>
      <c r="F29" s="1974"/>
      <c r="G29" s="1974"/>
      <c r="H29" s="1981"/>
      <c r="I29" s="1982"/>
      <c r="J29" s="1980"/>
    </row>
    <row r="30" spans="2:11">
      <c r="B30" s="2019" t="s">
        <v>1025</v>
      </c>
      <c r="C30" s="1979"/>
      <c r="D30" s="1988"/>
      <c r="E30" s="1973"/>
      <c r="F30" s="1974"/>
      <c r="G30" s="1974"/>
      <c r="H30" s="1981"/>
      <c r="I30" s="2084">
        <f>SUM(I21:I27)</f>
        <v>-220731.65238289372</v>
      </c>
      <c r="J30" s="1980"/>
    </row>
    <row r="31" spans="2:11">
      <c r="B31" s="1988"/>
      <c r="C31" s="1979"/>
      <c r="D31" s="1988"/>
      <c r="E31" s="1973"/>
      <c r="F31" s="1974"/>
      <c r="G31" s="1974"/>
      <c r="H31" s="1981"/>
      <c r="I31" s="1982"/>
      <c r="J31" s="1980"/>
    </row>
    <row r="32" spans="2:11">
      <c r="B32" s="1995" t="s">
        <v>402</v>
      </c>
      <c r="C32" s="1979"/>
      <c r="D32" s="1973"/>
      <c r="E32" s="1973"/>
      <c r="F32" s="1996"/>
      <c r="G32" s="1988"/>
      <c r="H32" s="1997"/>
      <c r="I32" s="1994"/>
      <c r="J32" s="1991"/>
      <c r="K32" s="1925"/>
    </row>
    <row r="33" spans="1:13">
      <c r="B33" s="1972" t="s">
        <v>1026</v>
      </c>
      <c r="C33" s="1979"/>
      <c r="D33" s="1973"/>
      <c r="E33" s="1973"/>
      <c r="F33" s="1996"/>
      <c r="G33" s="1988"/>
      <c r="H33" s="1997"/>
      <c r="I33" s="1994"/>
      <c r="J33" s="1991"/>
      <c r="K33" s="1925"/>
    </row>
    <row r="34" spans="1:13">
      <c r="B34" s="1983" t="s">
        <v>1027</v>
      </c>
      <c r="C34" s="1998"/>
      <c r="D34" s="1988" t="s">
        <v>347</v>
      </c>
      <c r="E34" s="1988" t="s">
        <v>660</v>
      </c>
      <c r="F34" s="1982">
        <f>+'[5]4.11 Company''s format'!$E$44</f>
        <v>-6969001</v>
      </c>
      <c r="G34" s="1992" t="s">
        <v>245</v>
      </c>
      <c r="H34" s="1975">
        <v>7.2043717522988007E-2</v>
      </c>
      <c r="I34" s="1974">
        <f>F34*H34</f>
        <v>-502072.73946142092</v>
      </c>
      <c r="J34" s="1991"/>
      <c r="K34" s="1925"/>
    </row>
    <row r="35" spans="1:13">
      <c r="B35" s="1983" t="s">
        <v>1028</v>
      </c>
      <c r="C35" s="1979"/>
      <c r="D35" s="1988" t="s">
        <v>350</v>
      </c>
      <c r="E35" s="1988" t="s">
        <v>660</v>
      </c>
      <c r="F35" s="1982">
        <f>+'[5]4.11 Company''s format'!$E$45</f>
        <v>-16311944</v>
      </c>
      <c r="G35" s="1992" t="s">
        <v>245</v>
      </c>
      <c r="H35" s="1975">
        <v>7.2043717522988007E-2</v>
      </c>
      <c r="I35" s="1974">
        <f>F35*H35</f>
        <v>-1175173.0857867992</v>
      </c>
      <c r="J35" s="1991"/>
      <c r="K35" s="1925"/>
    </row>
    <row r="36" spans="1:13">
      <c r="B36" s="1983"/>
      <c r="C36" s="1998"/>
      <c r="D36" s="1988"/>
      <c r="E36" s="1988"/>
      <c r="F36" s="1982"/>
      <c r="G36" s="1992"/>
      <c r="H36" s="1997"/>
      <c r="I36" s="1994"/>
      <c r="J36" s="1991"/>
    </row>
    <row r="37" spans="1:13" ht="17.25">
      <c r="B37" s="1983" t="s">
        <v>1029</v>
      </c>
      <c r="C37" s="1998"/>
      <c r="D37" s="1988" t="s">
        <v>351</v>
      </c>
      <c r="E37" s="1988" t="s">
        <v>660</v>
      </c>
      <c r="F37" s="1982">
        <f>+'[5]4.11 Company''s format'!$E$47</f>
        <v>-109564</v>
      </c>
      <c r="G37" s="1992" t="s">
        <v>245</v>
      </c>
      <c r="H37" s="1975">
        <v>7.2043717522988007E-2</v>
      </c>
      <c r="I37" s="2083">
        <f>F37*H37</f>
        <v>-7893.3978666886578</v>
      </c>
      <c r="J37" s="2104"/>
    </row>
    <row r="38" spans="1:13">
      <c r="B38" s="1983"/>
      <c r="C38" s="1979"/>
      <c r="D38" s="1988"/>
      <c r="E38" s="1988"/>
      <c r="F38" s="2021">
        <f>F34-F35-F37</f>
        <v>9452507</v>
      </c>
      <c r="G38" s="1990"/>
      <c r="H38" s="1993"/>
      <c r="I38" s="2020">
        <f>I34-I35-I37</f>
        <v>680993.74419206695</v>
      </c>
      <c r="J38" s="1991"/>
    </row>
    <row r="39" spans="1:13">
      <c r="A39" s="342"/>
      <c r="B39" s="342"/>
      <c r="C39" s="342"/>
      <c r="D39" s="341"/>
      <c r="E39" s="341"/>
      <c r="F39" s="568"/>
      <c r="G39" s="341"/>
      <c r="H39" s="463"/>
      <c r="I39" s="568"/>
      <c r="J39" s="342"/>
      <c r="K39" s="342"/>
      <c r="L39" s="342"/>
      <c r="M39" s="342"/>
    </row>
    <row r="40" spans="1:13">
      <c r="A40" s="342"/>
      <c r="B40" s="342" t="s">
        <v>1104</v>
      </c>
      <c r="C40" s="342"/>
      <c r="D40" s="341"/>
      <c r="E40" s="341"/>
      <c r="F40" s="568"/>
      <c r="G40" s="341"/>
      <c r="H40" s="463"/>
      <c r="I40" s="568"/>
      <c r="J40" s="342"/>
      <c r="K40" s="342"/>
      <c r="L40" s="342"/>
      <c r="M40" s="342"/>
    </row>
    <row r="41" spans="1:13">
      <c r="A41" s="342"/>
      <c r="B41" s="2197" t="s">
        <v>1103</v>
      </c>
      <c r="C41" s="2198"/>
      <c r="D41" s="2198"/>
      <c r="E41" s="2198"/>
      <c r="F41" s="2198"/>
      <c r="G41" s="2198"/>
      <c r="H41" s="2198"/>
      <c r="I41" s="2198"/>
      <c r="J41" s="342"/>
      <c r="K41" s="342"/>
      <c r="L41" s="342"/>
      <c r="M41" s="342"/>
    </row>
    <row r="42" spans="1:13">
      <c r="A42" s="342"/>
      <c r="B42" s="2198"/>
      <c r="C42" s="2198"/>
      <c r="D42" s="2198"/>
      <c r="E42" s="2198"/>
      <c r="F42" s="2198"/>
      <c r="G42" s="2198"/>
      <c r="H42" s="2198"/>
      <c r="I42" s="2198"/>
      <c r="J42" s="342"/>
      <c r="K42" s="342"/>
      <c r="L42" s="342"/>
      <c r="M42" s="342"/>
    </row>
    <row r="43" spans="1:13">
      <c r="A43" s="342"/>
      <c r="B43" s="2198"/>
      <c r="C43" s="2198"/>
      <c r="D43" s="2198"/>
      <c r="E43" s="2198"/>
      <c r="F43" s="2198"/>
      <c r="G43" s="2198"/>
      <c r="H43" s="2198"/>
      <c r="I43" s="2198"/>
      <c r="J43" s="342"/>
      <c r="K43" s="342"/>
      <c r="L43" s="342"/>
      <c r="M43" s="342"/>
    </row>
    <row r="44" spans="1:13">
      <c r="A44" s="342"/>
      <c r="B44" s="2198"/>
      <c r="C44" s="2198"/>
      <c r="D44" s="2198"/>
      <c r="E44" s="2198"/>
      <c r="F44" s="2198"/>
      <c r="G44" s="2198"/>
      <c r="H44" s="2198"/>
      <c r="I44" s="2198"/>
      <c r="J44" s="342"/>
      <c r="K44" s="342"/>
      <c r="L44" s="342"/>
      <c r="M44" s="342"/>
    </row>
    <row r="45" spans="1:13">
      <c r="A45" s="342"/>
      <c r="B45" s="2198"/>
      <c r="C45" s="2198"/>
      <c r="D45" s="2198"/>
      <c r="E45" s="2198"/>
      <c r="F45" s="2198"/>
      <c r="G45" s="2198"/>
      <c r="H45" s="2198"/>
      <c r="I45" s="2198"/>
      <c r="J45" s="342"/>
      <c r="K45" s="342"/>
      <c r="L45" s="342"/>
      <c r="M45" s="342"/>
    </row>
    <row r="46" spans="1:13">
      <c r="A46" s="342"/>
      <c r="B46" s="342"/>
      <c r="C46" s="342"/>
      <c r="D46" s="341"/>
      <c r="E46" s="341"/>
      <c r="F46" s="568"/>
      <c r="G46" s="341"/>
      <c r="H46" s="463"/>
      <c r="I46" s="342"/>
      <c r="J46" s="342"/>
      <c r="K46" s="342"/>
      <c r="L46" s="342"/>
      <c r="M46" s="342"/>
    </row>
    <row r="47" spans="1:13">
      <c r="A47" s="342"/>
      <c r="B47" s="342"/>
      <c r="C47" s="342"/>
      <c r="D47" s="341"/>
      <c r="E47" s="341"/>
      <c r="F47" s="568"/>
      <c r="G47" s="341"/>
      <c r="H47" s="463"/>
      <c r="I47" s="342"/>
      <c r="J47" s="342"/>
      <c r="K47" s="342"/>
      <c r="L47" s="342"/>
      <c r="M47" s="342"/>
    </row>
    <row r="48" spans="1:13">
      <c r="A48" s="342"/>
      <c r="B48" s="342"/>
      <c r="C48" s="342"/>
      <c r="D48" s="341"/>
      <c r="E48" s="341"/>
      <c r="F48" s="568"/>
      <c r="G48" s="341"/>
      <c r="H48" s="463"/>
      <c r="I48" s="342"/>
      <c r="J48" s="342"/>
      <c r="K48" s="342"/>
      <c r="L48" s="342"/>
      <c r="M48" s="342"/>
    </row>
    <row r="49" spans="1:13">
      <c r="A49" s="342"/>
      <c r="B49" s="342"/>
      <c r="C49" s="342"/>
      <c r="D49" s="341"/>
      <c r="E49" s="341"/>
      <c r="F49" s="568"/>
      <c r="G49" s="341"/>
      <c r="H49" s="463"/>
      <c r="I49" s="342"/>
      <c r="J49" s="342"/>
      <c r="K49" s="342"/>
      <c r="L49" s="342"/>
      <c r="M49" s="342"/>
    </row>
    <row r="50" spans="1:13">
      <c r="A50" s="342"/>
      <c r="B50" s="342"/>
      <c r="C50" s="342"/>
      <c r="D50" s="341"/>
      <c r="E50" s="341"/>
      <c r="F50" s="568"/>
      <c r="G50" s="341"/>
      <c r="H50" s="463"/>
      <c r="I50" s="342"/>
      <c r="J50" s="342"/>
      <c r="K50" s="342"/>
      <c r="L50" s="342"/>
      <c r="M50" s="342"/>
    </row>
    <row r="51" spans="1:13">
      <c r="A51" s="342"/>
      <c r="B51" s="342"/>
      <c r="C51" s="342"/>
      <c r="D51" s="341"/>
      <c r="E51" s="341"/>
      <c r="F51" s="568"/>
      <c r="G51" s="341"/>
      <c r="H51" s="463"/>
      <c r="I51" s="342"/>
      <c r="J51" s="342"/>
      <c r="K51" s="342"/>
      <c r="L51" s="342"/>
      <c r="M51" s="342"/>
    </row>
    <row r="52" spans="1:13">
      <c r="A52" s="342"/>
      <c r="B52" s="342"/>
      <c r="C52" s="342"/>
      <c r="D52" s="341"/>
      <c r="E52" s="341"/>
      <c r="F52" s="568"/>
      <c r="G52" s="341"/>
      <c r="H52" s="463"/>
      <c r="I52" s="342"/>
      <c r="J52" s="342"/>
      <c r="K52" s="342"/>
      <c r="L52" s="342"/>
      <c r="M52" s="342"/>
    </row>
    <row r="53" spans="1:13">
      <c r="A53" s="342"/>
      <c r="B53" s="342"/>
      <c r="C53" s="342"/>
      <c r="D53" s="341"/>
      <c r="E53" s="341"/>
      <c r="F53" s="568"/>
      <c r="G53" s="341"/>
      <c r="H53" s="463"/>
      <c r="I53" s="342"/>
      <c r="J53" s="342"/>
      <c r="K53" s="342"/>
      <c r="L53" s="342"/>
      <c r="M53" s="342"/>
    </row>
    <row r="54" spans="1:13">
      <c r="A54" s="342"/>
      <c r="B54" s="342"/>
      <c r="C54" s="342"/>
      <c r="D54" s="341"/>
      <c r="E54" s="341"/>
      <c r="F54" s="568"/>
      <c r="G54" s="341"/>
      <c r="H54" s="463"/>
      <c r="I54" s="342"/>
      <c r="J54" s="342"/>
      <c r="K54" s="342"/>
      <c r="L54" s="342"/>
      <c r="M54" s="342"/>
    </row>
    <row r="55" spans="1:13">
      <c r="A55" s="342"/>
      <c r="B55" s="342"/>
      <c r="C55" s="342"/>
      <c r="D55" s="341"/>
      <c r="E55" s="341"/>
      <c r="F55" s="568"/>
      <c r="G55" s="341"/>
      <c r="H55" s="463"/>
      <c r="I55" s="342"/>
      <c r="J55" s="342"/>
      <c r="K55" s="342"/>
      <c r="L55" s="342"/>
      <c r="M55" s="342"/>
    </row>
    <row r="56" spans="1:13">
      <c r="F56" s="567"/>
    </row>
    <row r="57" spans="1:13">
      <c r="F57" s="567"/>
    </row>
    <row r="58" spans="1:13">
      <c r="F58" s="567"/>
    </row>
    <row r="59" spans="1:13">
      <c r="F59" s="567"/>
    </row>
    <row r="60" spans="1:13">
      <c r="F60" s="567"/>
    </row>
    <row r="61" spans="1:13">
      <c r="F61" s="567"/>
    </row>
    <row r="62" spans="1:13">
      <c r="F62" s="567"/>
    </row>
    <row r="63" spans="1:13">
      <c r="F63" s="567"/>
    </row>
    <row r="64" spans="1:13">
      <c r="F64" s="567"/>
    </row>
    <row r="65" spans="6:6">
      <c r="F65" s="567"/>
    </row>
    <row r="66" spans="6:6">
      <c r="F66" s="567"/>
    </row>
    <row r="67" spans="6:6">
      <c r="F67" s="567"/>
    </row>
    <row r="68" spans="6:6">
      <c r="F68" s="567"/>
    </row>
    <row r="69" spans="6:6">
      <c r="F69" s="567"/>
    </row>
    <row r="70" spans="6:6">
      <c r="F70" s="567"/>
    </row>
    <row r="71" spans="6:6">
      <c r="F71" s="567"/>
    </row>
    <row r="72" spans="6:6">
      <c r="F72" s="567"/>
    </row>
    <row r="73" spans="6:6">
      <c r="F73" s="567"/>
    </row>
    <row r="74" spans="6:6">
      <c r="F74" s="567"/>
    </row>
  </sheetData>
  <mergeCells count="1">
    <mergeCell ref="B41:I45"/>
  </mergeCells>
  <conditionalFormatting sqref="B8:B20">
    <cfRule type="cellIs" dxfId="57" priority="8" stopIfTrue="1" operator="equal">
      <formula>"Adjustment to Income/Expense/Rate Base:"</formula>
    </cfRule>
  </conditionalFormatting>
  <conditionalFormatting sqref="J1">
    <cfRule type="cellIs" dxfId="56" priority="7" stopIfTrue="1" operator="equal">
      <formula>"x.x"</formula>
    </cfRule>
  </conditionalFormatting>
  <conditionalFormatting sqref="B23:B27">
    <cfRule type="cellIs" dxfId="55" priority="5" stopIfTrue="1" operator="equal">
      <formula>"Adjustment to Income/Expense/Rate Base:"</formula>
    </cfRule>
  </conditionalFormatting>
  <conditionalFormatting sqref="B11:B14">
    <cfRule type="cellIs" dxfId="54" priority="4" stopIfTrue="1" operator="equal">
      <formula>"Title"</formula>
    </cfRule>
  </conditionalFormatting>
  <conditionalFormatting sqref="B11:B14">
    <cfRule type="cellIs" dxfId="53" priority="3" stopIfTrue="1" operator="equal">
      <formula>"Adjustment to Income/Expense/Rate Base:"</formula>
    </cfRule>
  </conditionalFormatting>
  <dataValidations count="1">
    <dataValidation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11:E38"/>
  </dataValidations>
  <pageMargins left="0.75" right="0.75" top="1.25" bottom="1" header="0.5" footer="0.25"/>
  <pageSetup paperSize="0" scale="67" orientation="portrait" r:id="rId1"/>
  <headerFooter scaleWithDoc="0" alignWithMargins="0">
    <oddHeader>&amp;R&amp;"Times New Roman,Regular"PacifiCorp Docket UE-111190
Exhibit No. ___ (MDF-2)
Page &amp;P of &amp;N</oddHeader>
    <oddFooter>&amp;C&amp;P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9"/>
  <sheetViews>
    <sheetView tabSelected="1" workbookViewId="0">
      <selection activeCell="D9" sqref="D9"/>
    </sheetView>
  </sheetViews>
  <sheetFormatPr defaultRowHeight="12.75"/>
  <cols>
    <col min="1" max="1" width="7.5703125" customWidth="1"/>
    <col min="2" max="2" width="33.5703125" customWidth="1"/>
    <col min="3" max="3" width="5.5703125" customWidth="1"/>
    <col min="4" max="4" width="9.85546875" bestFit="1" customWidth="1"/>
    <col min="6" max="6" width="10.85546875" bestFit="1" customWidth="1"/>
    <col min="8" max="8" width="10.7109375" bestFit="1" customWidth="1"/>
    <col min="9" max="9" width="22.140625" customWidth="1"/>
    <col min="10" max="10" width="10.28515625" bestFit="1" customWidth="1"/>
  </cols>
  <sheetData>
    <row r="1" spans="1:11" ht="15">
      <c r="A1" s="1366"/>
      <c r="B1" s="1396" t="s">
        <v>131</v>
      </c>
      <c r="C1" s="1395"/>
      <c r="D1" s="1395"/>
      <c r="E1" s="1395"/>
      <c r="F1" s="1395"/>
      <c r="G1" s="1395"/>
      <c r="H1" s="1395"/>
      <c r="I1" s="1398"/>
      <c r="J1" s="1397"/>
      <c r="K1" s="1380"/>
    </row>
    <row r="2" spans="1:11" ht="15">
      <c r="A2" s="1366"/>
      <c r="B2" s="1396" t="s">
        <v>868</v>
      </c>
      <c r="C2" s="1395"/>
      <c r="D2" s="1395"/>
      <c r="E2" s="1395"/>
      <c r="F2" s="1395"/>
      <c r="G2" s="1395"/>
      <c r="H2" s="1395"/>
      <c r="I2" s="1395"/>
      <c r="J2" s="1395"/>
      <c r="K2" s="1311"/>
    </row>
    <row r="3" spans="1:11" ht="15">
      <c r="A3" s="1366"/>
      <c r="B3" s="1396" t="s">
        <v>869</v>
      </c>
      <c r="C3" s="1395"/>
      <c r="D3" s="1395"/>
      <c r="E3" s="1395"/>
      <c r="F3" s="1395"/>
      <c r="G3" s="1395"/>
      <c r="H3" s="1395"/>
      <c r="I3" s="1395"/>
      <c r="J3" s="1395"/>
      <c r="K3" s="1311"/>
    </row>
    <row r="4" spans="1:11" ht="15">
      <c r="A4" s="1366"/>
      <c r="B4" s="1365" t="s">
        <v>1070</v>
      </c>
      <c r="C4" s="1311"/>
      <c r="D4" s="1311"/>
      <c r="E4" s="1311"/>
      <c r="F4" s="1311"/>
      <c r="G4" s="1311"/>
      <c r="H4" s="1311"/>
      <c r="I4" s="1311"/>
      <c r="J4" s="1311"/>
      <c r="K4" s="1311"/>
    </row>
    <row r="5" spans="1:11" ht="15">
      <c r="A5" s="1366"/>
      <c r="B5" s="1365"/>
      <c r="C5" s="1311"/>
      <c r="D5" s="1311"/>
      <c r="E5" s="1311"/>
      <c r="F5" s="1311"/>
      <c r="G5" s="1311"/>
      <c r="H5" s="1311"/>
      <c r="I5" s="1311"/>
      <c r="J5" s="1311"/>
      <c r="K5" s="1311"/>
    </row>
    <row r="6" spans="1:11" ht="15">
      <c r="A6" s="1366"/>
      <c r="B6" s="1395"/>
      <c r="C6" s="1395"/>
      <c r="D6" s="1399"/>
      <c r="E6" s="1399"/>
      <c r="F6" s="1399" t="s">
        <v>249</v>
      </c>
      <c r="G6" s="1399"/>
      <c r="H6" s="1399"/>
      <c r="I6" s="1399" t="s">
        <v>261</v>
      </c>
      <c r="J6" s="1400"/>
      <c r="K6" s="1364"/>
    </row>
    <row r="7" spans="1:11" ht="15">
      <c r="A7" s="1366"/>
      <c r="B7" s="1395"/>
      <c r="C7" s="1395"/>
      <c r="D7" s="1401" t="s">
        <v>251</v>
      </c>
      <c r="E7" s="1401" t="s">
        <v>252</v>
      </c>
      <c r="F7" s="1401" t="s">
        <v>253</v>
      </c>
      <c r="G7" s="1401" t="s">
        <v>254</v>
      </c>
      <c r="H7" s="1401" t="s">
        <v>255</v>
      </c>
      <c r="I7" s="1401" t="s">
        <v>256</v>
      </c>
      <c r="J7" s="1402" t="s">
        <v>257</v>
      </c>
      <c r="K7" s="1309"/>
    </row>
    <row r="8" spans="1:11" ht="15">
      <c r="A8" s="1366"/>
      <c r="B8" s="1396" t="s">
        <v>359</v>
      </c>
      <c r="C8" s="1395"/>
      <c r="D8" s="1395"/>
      <c r="E8" s="1395"/>
      <c r="F8" s="1395"/>
      <c r="G8" s="1395"/>
      <c r="H8" s="1395"/>
      <c r="I8" s="1395"/>
      <c r="J8" s="1395"/>
      <c r="K8" s="1309"/>
    </row>
    <row r="9" spans="1:11" ht="15">
      <c r="A9" s="1366"/>
      <c r="B9" s="1396"/>
      <c r="C9" s="1395"/>
      <c r="D9" s="1395"/>
      <c r="E9" s="1395"/>
      <c r="F9" s="1395"/>
      <c r="G9" s="1395"/>
      <c r="H9" s="1395"/>
      <c r="I9" s="1395"/>
      <c r="J9" s="1395"/>
      <c r="K9" s="1309"/>
    </row>
    <row r="10" spans="1:11" ht="15">
      <c r="A10" s="1366"/>
      <c r="B10" s="1397" t="s">
        <v>515</v>
      </c>
      <c r="C10" s="1395"/>
      <c r="D10" s="1398">
        <v>909</v>
      </c>
      <c r="E10" s="1398" t="s">
        <v>260</v>
      </c>
      <c r="F10" s="1403">
        <v>-1844423.9900000002</v>
      </c>
      <c r="G10" s="1398" t="s">
        <v>273</v>
      </c>
      <c r="H10" s="1404">
        <f>'WCA Allocation Factors'!E22</f>
        <v>7.0289076871698261E-2</v>
      </c>
      <c r="I10" s="1403">
        <f>F10*H10</f>
        <v>-129642.85961711445</v>
      </c>
      <c r="J10" s="1398"/>
      <c r="K10" s="1311"/>
    </row>
    <row r="11" spans="1:11" ht="15">
      <c r="A11" s="1366"/>
      <c r="B11" s="1397" t="s">
        <v>870</v>
      </c>
      <c r="C11" s="1395"/>
      <c r="D11" s="1398">
        <v>909</v>
      </c>
      <c r="E11" s="1398" t="s">
        <v>260</v>
      </c>
      <c r="F11" s="1403">
        <v>173188.26</v>
      </c>
      <c r="G11" s="1398" t="s">
        <v>261</v>
      </c>
      <c r="H11" s="1405">
        <v>1</v>
      </c>
      <c r="I11" s="1403">
        <f>F11</f>
        <v>173188.26</v>
      </c>
      <c r="J11" s="1398"/>
      <c r="K11" s="1366"/>
    </row>
    <row r="12" spans="1:11" ht="15">
      <c r="A12" s="1366"/>
      <c r="B12" s="1397" t="s">
        <v>871</v>
      </c>
      <c r="C12" s="1395"/>
      <c r="D12" s="1398">
        <v>909</v>
      </c>
      <c r="E12" s="1398" t="s">
        <v>260</v>
      </c>
      <c r="F12" s="1403">
        <v>1671235.7300000002</v>
      </c>
      <c r="G12" s="1398" t="s">
        <v>262</v>
      </c>
      <c r="H12" s="1405">
        <v>0</v>
      </c>
      <c r="I12" s="1403">
        <v>0</v>
      </c>
      <c r="J12" s="1398"/>
      <c r="K12" s="1311"/>
    </row>
    <row r="13" spans="1:11" ht="15">
      <c r="A13" s="1366"/>
      <c r="B13" s="1395"/>
      <c r="C13" s="1395"/>
      <c r="D13" s="1398"/>
      <c r="E13" s="1398"/>
      <c r="F13" s="1411">
        <v>0</v>
      </c>
      <c r="G13" s="1398"/>
      <c r="H13" s="1395"/>
      <c r="I13" s="1411">
        <v>43545.400382885564</v>
      </c>
      <c r="J13" s="1398" t="s">
        <v>867</v>
      </c>
      <c r="K13" s="1311"/>
    </row>
    <row r="14" spans="1:11" ht="15">
      <c r="A14" s="1366"/>
      <c r="B14" s="1395"/>
      <c r="C14" s="1395"/>
      <c r="D14" s="1398"/>
      <c r="E14" s="1398"/>
      <c r="F14" s="1403"/>
      <c r="G14" s="1398"/>
      <c r="H14" s="1395"/>
      <c r="I14" s="1395"/>
      <c r="J14" s="1395"/>
      <c r="K14" s="1311"/>
    </row>
    <row r="15" spans="1:11" ht="15">
      <c r="A15" s="1366"/>
      <c r="B15" s="1406"/>
      <c r="C15" s="1406"/>
      <c r="D15" s="1407"/>
      <c r="E15" s="1407"/>
      <c r="F15" s="1408"/>
      <c r="G15" s="1407"/>
      <c r="H15" s="1395"/>
      <c r="I15" s="1395"/>
      <c r="J15" s="1395"/>
      <c r="K15" s="1311"/>
    </row>
    <row r="16" spans="1:11" ht="15">
      <c r="A16" s="1366"/>
      <c r="B16" s="1410" t="s">
        <v>834</v>
      </c>
      <c r="C16" s="1406"/>
      <c r="D16" s="1407"/>
      <c r="E16" s="1407"/>
      <c r="F16" s="1408"/>
      <c r="G16" s="1407"/>
      <c r="H16" s="1395"/>
      <c r="I16" s="1395"/>
      <c r="J16" s="1395"/>
      <c r="K16" s="1311"/>
    </row>
    <row r="17" spans="1:11" ht="15">
      <c r="A17" s="1366"/>
      <c r="B17" s="1406"/>
      <c r="C17" s="1406"/>
      <c r="D17" s="1406"/>
      <c r="E17" s="1406"/>
      <c r="F17" s="1408"/>
      <c r="G17" s="1407"/>
      <c r="H17" s="1395"/>
      <c r="I17" s="1395"/>
      <c r="J17" s="1379"/>
      <c r="K17" s="1366"/>
    </row>
    <row r="18" spans="1:11" ht="15">
      <c r="A18" s="1366"/>
      <c r="B18" s="1392"/>
      <c r="C18" s="1391"/>
      <c r="D18" s="1391"/>
      <c r="E18" s="1391"/>
      <c r="F18" s="1391"/>
      <c r="G18" s="1355"/>
      <c r="H18" s="1391"/>
      <c r="I18" s="1390"/>
      <c r="J18" s="1379"/>
      <c r="K18" s="1366"/>
    </row>
    <row r="19" spans="1:11" ht="15">
      <c r="A19" s="1366"/>
      <c r="B19" s="1389"/>
      <c r="C19" s="1353"/>
      <c r="D19" s="1353"/>
      <c r="E19" s="1353"/>
      <c r="F19" s="1353"/>
      <c r="G19" s="1407"/>
      <c r="H19" s="1353"/>
      <c r="I19" s="1388"/>
      <c r="J19" s="1379"/>
      <c r="K19" s="1366"/>
    </row>
    <row r="20" spans="1:11">
      <c r="A20" s="1366"/>
      <c r="B20" s="1359"/>
      <c r="C20" s="1406"/>
      <c r="D20" s="1407"/>
      <c r="E20" s="1407"/>
      <c r="F20" s="1408"/>
      <c r="G20" s="1407"/>
      <c r="H20" s="1406"/>
      <c r="I20" s="1346"/>
      <c r="J20" s="1380"/>
      <c r="K20" s="1366"/>
    </row>
    <row r="21" spans="1:11" ht="15">
      <c r="A21" s="1366"/>
      <c r="B21" s="1359"/>
      <c r="C21" s="1406"/>
      <c r="D21" s="1407"/>
      <c r="E21" s="1407"/>
      <c r="F21" s="1408"/>
      <c r="G21" s="1407"/>
      <c r="H21" s="1409"/>
      <c r="I21" s="1346"/>
      <c r="J21" s="1311"/>
      <c r="K21" s="1366"/>
    </row>
    <row r="22" spans="1:11" ht="15">
      <c r="A22" s="1366"/>
      <c r="B22" s="1359"/>
      <c r="C22" s="1406"/>
      <c r="D22" s="1407"/>
      <c r="E22" s="1407"/>
      <c r="F22" s="1408"/>
      <c r="G22" s="1407"/>
      <c r="H22" s="1406"/>
      <c r="I22" s="1346"/>
      <c r="J22" s="1311"/>
      <c r="K22" s="1366"/>
    </row>
    <row r="23" spans="1:11" ht="15">
      <c r="A23" s="1366"/>
      <c r="B23" s="1359"/>
      <c r="C23" s="1406"/>
      <c r="D23" s="1406"/>
      <c r="E23" s="1406"/>
      <c r="F23" s="1408"/>
      <c r="G23" s="1407"/>
      <c r="H23" s="1406"/>
      <c r="I23" s="1346"/>
      <c r="J23" s="1311"/>
      <c r="K23" s="1366"/>
    </row>
    <row r="24" spans="1:11" ht="15">
      <c r="A24" s="1366"/>
      <c r="B24" s="1387"/>
      <c r="C24" s="1311"/>
      <c r="D24" s="1311"/>
      <c r="E24" s="1311"/>
      <c r="F24" s="1311"/>
      <c r="G24" s="1311"/>
      <c r="H24" s="1370"/>
      <c r="I24" s="1386"/>
      <c r="J24" s="1309"/>
      <c r="K24" s="1366"/>
    </row>
    <row r="25" spans="1:11" ht="15">
      <c r="A25" s="1366"/>
      <c r="B25" s="1387"/>
      <c r="C25" s="1311"/>
      <c r="D25" s="1311"/>
      <c r="E25" s="1311"/>
      <c r="F25" s="1311"/>
      <c r="G25" s="1311"/>
      <c r="H25" s="1370"/>
      <c r="I25" s="1386"/>
      <c r="J25" s="1309"/>
      <c r="K25" s="1366"/>
    </row>
    <row r="26" spans="1:11" ht="15">
      <c r="A26" s="1366"/>
      <c r="B26" s="1387"/>
      <c r="C26" s="1311"/>
      <c r="D26" s="1311"/>
      <c r="E26" s="1311"/>
      <c r="F26" s="1311"/>
      <c r="G26" s="1311"/>
      <c r="H26" s="1370"/>
      <c r="I26" s="1385"/>
      <c r="J26" s="1309"/>
      <c r="K26" s="1366"/>
    </row>
    <row r="27" spans="1:11" ht="15">
      <c r="A27" s="1366"/>
      <c r="B27" s="1387"/>
      <c r="C27" s="1311"/>
      <c r="D27" s="1311"/>
      <c r="E27" s="1311"/>
      <c r="F27" s="1311"/>
      <c r="G27" s="1311"/>
      <c r="H27" s="1377"/>
      <c r="I27" s="1385"/>
      <c r="J27" s="1309"/>
      <c r="K27" s="1366"/>
    </row>
    <row r="28" spans="1:11" ht="15">
      <c r="A28" s="1366"/>
      <c r="B28" s="1387"/>
      <c r="C28" s="1311"/>
      <c r="D28" s="1311"/>
      <c r="E28" s="1311"/>
      <c r="F28" s="1311"/>
      <c r="G28" s="1311"/>
      <c r="H28" s="1370"/>
      <c r="I28" s="1386"/>
      <c r="J28" s="1309"/>
      <c r="K28" s="1366"/>
    </row>
    <row r="29" spans="1:11" ht="15">
      <c r="A29" s="1366"/>
      <c r="B29" s="1387"/>
      <c r="C29" s="1311"/>
      <c r="D29" s="1311"/>
      <c r="E29" s="1311"/>
      <c r="F29" s="1311"/>
      <c r="G29" s="1311"/>
      <c r="H29" s="1370"/>
      <c r="I29" s="1357"/>
      <c r="J29" s="1309"/>
      <c r="K29" s="1366"/>
    </row>
    <row r="30" spans="1:11" ht="15">
      <c r="A30" s="1366"/>
      <c r="B30" s="1384"/>
      <c r="C30" s="1354"/>
      <c r="D30" s="1354"/>
      <c r="E30" s="1354"/>
      <c r="F30" s="1354"/>
      <c r="G30" s="1354"/>
      <c r="H30" s="1394"/>
      <c r="I30" s="1383"/>
      <c r="J30" s="1311"/>
      <c r="K30" s="1366"/>
    </row>
    <row r="31" spans="1:11" ht="15">
      <c r="A31" s="1366"/>
      <c r="B31" s="1372"/>
      <c r="C31" s="1311"/>
      <c r="D31" s="1311"/>
      <c r="E31" s="1311"/>
      <c r="F31" s="1311"/>
      <c r="G31" s="1311"/>
      <c r="H31" s="1311"/>
      <c r="I31" s="1311"/>
      <c r="J31" s="1311"/>
      <c r="K31" s="1366"/>
    </row>
    <row r="32" spans="1:11">
      <c r="A32" s="1366"/>
      <c r="B32" s="1366"/>
      <c r="C32" s="1366"/>
      <c r="D32" s="1366"/>
      <c r="E32" s="1366"/>
      <c r="F32" s="1366"/>
      <c r="G32" s="1366"/>
      <c r="H32" s="1366"/>
      <c r="I32" s="1366"/>
      <c r="J32" s="1366"/>
      <c r="K32" s="1366"/>
    </row>
    <row r="33" spans="1:12">
      <c r="A33" s="1366"/>
      <c r="B33" s="1363"/>
      <c r="C33" s="1362"/>
      <c r="D33" s="1362"/>
      <c r="E33" s="1361"/>
      <c r="F33" s="1312"/>
      <c r="G33" s="1310"/>
      <c r="H33" s="1378"/>
      <c r="I33" s="1361"/>
      <c r="J33" s="1378"/>
      <c r="K33" s="1378"/>
      <c r="L33" s="1380"/>
    </row>
    <row r="34" spans="1:12">
      <c r="A34" s="1366"/>
      <c r="B34" s="1372"/>
      <c r="C34" s="1372"/>
      <c r="D34" s="1380"/>
      <c r="E34" s="1374"/>
      <c r="F34" s="1374"/>
      <c r="G34" s="1380"/>
      <c r="H34" s="1374"/>
      <c r="I34" s="1374"/>
      <c r="J34" s="1373"/>
      <c r="K34" s="1373"/>
      <c r="L34" s="1380"/>
    </row>
    <row r="35" spans="1:12">
      <c r="A35" s="1366"/>
      <c r="B35" s="1372"/>
      <c r="C35" s="1372"/>
      <c r="D35" s="1380"/>
      <c r="E35" s="1374"/>
      <c r="F35" s="1374"/>
      <c r="G35" s="1380"/>
      <c r="H35" s="1374"/>
      <c r="I35" s="1374"/>
      <c r="J35" s="1373"/>
      <c r="K35" s="1373"/>
      <c r="L35" s="1380"/>
    </row>
    <row r="36" spans="1:12">
      <c r="A36" s="1366"/>
      <c r="B36" s="1372"/>
      <c r="C36" s="1372"/>
      <c r="D36" s="1380"/>
      <c r="E36" s="1374"/>
      <c r="F36" s="1374"/>
      <c r="G36" s="1380"/>
      <c r="H36" s="1374"/>
      <c r="I36" s="1374"/>
      <c r="J36" s="1373"/>
      <c r="K36" s="1373"/>
      <c r="L36" s="1380"/>
    </row>
    <row r="37" spans="1:12" ht="17.25">
      <c r="A37" s="1366"/>
      <c r="B37" s="1372"/>
      <c r="C37" s="1372"/>
      <c r="D37" s="1380"/>
      <c r="E37" s="1374"/>
      <c r="F37" s="1374"/>
      <c r="G37" s="1380"/>
      <c r="H37" s="1374"/>
      <c r="I37" s="1374"/>
      <c r="J37" s="2103"/>
      <c r="K37" s="1373"/>
      <c r="L37" s="1380"/>
    </row>
    <row r="38" spans="1:12">
      <c r="A38" s="1366"/>
      <c r="B38" s="1372"/>
      <c r="C38" s="1372"/>
      <c r="D38" s="1380"/>
      <c r="E38" s="1374"/>
      <c r="F38" s="1374"/>
      <c r="G38" s="1380"/>
      <c r="H38" s="1374"/>
      <c r="I38" s="1374"/>
      <c r="J38" s="1373"/>
      <c r="K38" s="1373"/>
      <c r="L38" s="1380"/>
    </row>
    <row r="39" spans="1:12">
      <c r="A39" s="1366"/>
      <c r="B39" s="1372"/>
      <c r="C39" s="1372"/>
      <c r="D39" s="1380"/>
      <c r="E39" s="1374"/>
      <c r="F39" s="1374"/>
      <c r="G39" s="1380"/>
      <c r="H39" s="1374"/>
      <c r="I39" s="1374"/>
      <c r="J39" s="1373"/>
      <c r="K39" s="1373"/>
      <c r="L39" s="1380"/>
    </row>
    <row r="40" spans="1:12">
      <c r="A40" s="1366"/>
      <c r="B40" s="1372"/>
      <c r="C40" s="1372"/>
      <c r="D40" s="1380"/>
      <c r="E40" s="1374"/>
      <c r="F40" s="1374"/>
      <c r="G40" s="1380"/>
      <c r="H40" s="1374"/>
      <c r="I40" s="1374"/>
      <c r="J40" s="1373"/>
      <c r="K40" s="1373"/>
      <c r="L40" s="1380"/>
    </row>
    <row r="41" spans="1:12">
      <c r="A41" s="1366"/>
      <c r="B41" s="1372"/>
      <c r="C41" s="1372"/>
      <c r="D41" s="1380"/>
      <c r="E41" s="1374"/>
      <c r="F41" s="1374"/>
      <c r="G41" s="1380"/>
      <c r="H41" s="1374"/>
      <c r="I41" s="1374"/>
      <c r="J41" s="1373"/>
      <c r="K41" s="1373"/>
      <c r="L41" s="1380"/>
    </row>
    <row r="42" spans="1:12" ht="16.5" customHeight="1">
      <c r="A42" s="1395"/>
      <c r="C42" s="1395"/>
      <c r="D42" s="1395"/>
      <c r="E42" s="1395"/>
      <c r="F42" s="1395"/>
      <c r="G42" s="1395"/>
      <c r="H42" s="1395"/>
      <c r="I42" s="1395"/>
      <c r="J42" s="1395"/>
      <c r="K42" s="1373"/>
      <c r="L42" s="1380"/>
    </row>
    <row r="43" spans="1:12">
      <c r="A43" s="1406"/>
      <c r="B43" s="1406"/>
      <c r="C43" s="1406"/>
      <c r="D43" s="1406"/>
      <c r="E43" s="1406"/>
      <c r="F43" s="1406"/>
      <c r="G43" s="1406"/>
      <c r="H43" s="1406"/>
      <c r="I43" s="1406"/>
      <c r="J43" s="1406"/>
      <c r="K43" s="1373"/>
      <c r="L43" s="1380"/>
    </row>
    <row r="44" spans="1:12">
      <c r="A44" s="1366"/>
      <c r="B44" s="1372"/>
      <c r="C44" s="1372"/>
      <c r="D44" s="1380"/>
      <c r="E44" s="1374"/>
      <c r="F44" s="1374"/>
      <c r="G44" s="1380"/>
      <c r="H44" s="1374"/>
      <c r="I44" s="1374"/>
      <c r="J44" s="1373"/>
      <c r="K44" s="1373"/>
      <c r="L44" s="1380"/>
    </row>
    <row r="45" spans="1:12">
      <c r="A45" s="1366"/>
      <c r="B45" s="1372"/>
      <c r="C45" s="1372"/>
      <c r="D45" s="1380"/>
      <c r="E45" s="1374"/>
      <c r="F45" s="1374"/>
      <c r="G45" s="1380"/>
      <c r="H45" s="1374"/>
      <c r="I45" s="1374"/>
      <c r="J45" s="1373"/>
      <c r="K45" s="1373"/>
      <c r="L45" s="1380"/>
    </row>
    <row r="46" spans="1:12">
      <c r="A46" s="1366"/>
      <c r="B46" s="1372"/>
      <c r="C46" s="1372"/>
      <c r="D46" s="1380"/>
      <c r="E46" s="1374"/>
      <c r="F46" s="1374"/>
      <c r="G46" s="1380"/>
      <c r="H46" s="1374"/>
      <c r="I46" s="1374"/>
      <c r="J46" s="1373"/>
      <c r="K46" s="1373"/>
      <c r="L46" s="1380"/>
    </row>
    <row r="47" spans="1:12">
      <c r="A47" s="1366"/>
      <c r="B47" s="1372"/>
      <c r="C47" s="1372"/>
      <c r="D47" s="1380"/>
      <c r="E47" s="1374"/>
      <c r="F47" s="1374"/>
      <c r="G47" s="1380"/>
      <c r="H47" s="1374"/>
      <c r="I47" s="1374"/>
      <c r="J47" s="1373"/>
      <c r="K47" s="1373"/>
      <c r="L47" s="1380"/>
    </row>
    <row r="48" spans="1:12">
      <c r="A48" s="1366"/>
      <c r="B48" s="1372"/>
      <c r="C48" s="1372"/>
      <c r="D48" s="1380"/>
      <c r="E48" s="1374"/>
      <c r="F48" s="1374"/>
      <c r="G48" s="1380"/>
      <c r="H48" s="1374"/>
      <c r="I48" s="1374"/>
      <c r="J48" s="1373"/>
      <c r="K48" s="1373"/>
      <c r="L48" s="1380"/>
    </row>
    <row r="49" spans="1:12" ht="15">
      <c r="A49" s="1366"/>
      <c r="B49" s="1311"/>
      <c r="C49" s="1311"/>
      <c r="D49" s="1311"/>
      <c r="E49" s="1311"/>
      <c r="F49" s="1311"/>
      <c r="G49" s="1365"/>
      <c r="H49" s="1374"/>
      <c r="I49" s="1360"/>
      <c r="J49" s="1371"/>
      <c r="K49" s="1371"/>
      <c r="L49" s="1381"/>
    </row>
    <row r="50" spans="1:12" ht="15">
      <c r="A50" s="1366"/>
      <c r="B50" s="1311"/>
      <c r="C50" s="1311"/>
      <c r="D50" s="1311"/>
      <c r="E50" s="1311"/>
      <c r="F50" s="1311"/>
      <c r="G50" s="1365"/>
      <c r="H50" s="1374"/>
      <c r="I50" s="1360"/>
      <c r="J50" s="1371"/>
      <c r="K50" s="1371"/>
      <c r="L50" s="1368"/>
    </row>
    <row r="51" spans="1:12" ht="15">
      <c r="A51" s="1366"/>
      <c r="B51" s="1311"/>
      <c r="C51" s="1311"/>
      <c r="D51" s="1311"/>
      <c r="E51" s="1311"/>
      <c r="F51" s="1311"/>
      <c r="G51" s="1365"/>
      <c r="H51" s="1374"/>
      <c r="I51" s="1377"/>
      <c r="J51" s="1371"/>
      <c r="K51" s="1371"/>
      <c r="L51" s="1368"/>
    </row>
    <row r="52" spans="1:12" ht="15">
      <c r="A52" s="1366"/>
      <c r="B52" s="1311"/>
      <c r="C52" s="1311"/>
      <c r="D52" s="1311"/>
      <c r="E52" s="1311"/>
      <c r="F52" s="1311"/>
      <c r="G52" s="1365"/>
      <c r="H52" s="1374"/>
      <c r="I52" s="1370"/>
      <c r="J52" s="1373"/>
      <c r="K52" s="1371"/>
      <c r="L52" s="1368"/>
    </row>
    <row r="53" spans="1:12" ht="15">
      <c r="A53" s="1366"/>
      <c r="B53" s="1311"/>
      <c r="C53" s="1311"/>
      <c r="D53" s="1311"/>
      <c r="E53" s="1311"/>
      <c r="F53" s="1311"/>
      <c r="G53" s="1365"/>
      <c r="H53" s="1374"/>
      <c r="I53" s="1370"/>
      <c r="J53" s="1373"/>
      <c r="K53" s="1371"/>
      <c r="L53" s="1368"/>
    </row>
    <row r="54" spans="1:12" ht="15">
      <c r="A54" s="1366"/>
      <c r="B54" s="1311"/>
      <c r="C54" s="1311"/>
      <c r="D54" s="1311"/>
      <c r="E54" s="1311"/>
      <c r="F54" s="1311"/>
      <c r="G54" s="1365"/>
      <c r="H54" s="1374"/>
      <c r="I54" s="1370"/>
      <c r="J54" s="1373"/>
      <c r="K54" s="1371"/>
      <c r="L54" s="1368"/>
    </row>
    <row r="55" spans="1:12" ht="15">
      <c r="A55" s="1366"/>
      <c r="B55" s="1311"/>
      <c r="C55" s="1311"/>
      <c r="D55" s="1311"/>
      <c r="E55" s="1311"/>
      <c r="F55" s="1311"/>
      <c r="G55" s="1365"/>
      <c r="H55" s="1374"/>
      <c r="I55" s="1370"/>
      <c r="J55" s="1373"/>
      <c r="K55" s="1371"/>
      <c r="L55" s="1368"/>
    </row>
    <row r="56" spans="1:12" ht="15">
      <c r="A56" s="1366"/>
      <c r="B56" s="1311"/>
      <c r="C56" s="1311"/>
      <c r="D56" s="1311"/>
      <c r="E56" s="1311"/>
      <c r="F56" s="1311"/>
      <c r="G56" s="1365"/>
      <c r="H56" s="1374"/>
      <c r="I56" s="1370"/>
      <c r="J56" s="1373"/>
      <c r="K56" s="1371"/>
      <c r="L56" s="1368"/>
    </row>
    <row r="57" spans="1:12" ht="15">
      <c r="A57" s="1366"/>
      <c r="B57" s="1311"/>
      <c r="C57" s="1311"/>
      <c r="D57" s="1311"/>
      <c r="E57" s="1311"/>
      <c r="F57" s="1311"/>
      <c r="G57" s="1365"/>
      <c r="H57" s="1374"/>
      <c r="I57" s="1370"/>
      <c r="J57" s="1373"/>
      <c r="K57" s="1371"/>
      <c r="L57" s="1368"/>
    </row>
    <row r="58" spans="1:12" ht="15">
      <c r="A58" s="1366"/>
      <c r="B58" s="1311"/>
      <c r="C58" s="1311"/>
      <c r="D58" s="1311"/>
      <c r="E58" s="1311"/>
      <c r="F58" s="1311"/>
      <c r="G58" s="1365"/>
      <c r="H58" s="1374"/>
      <c r="I58" s="1370"/>
      <c r="J58" s="1373"/>
      <c r="K58" s="1371"/>
      <c r="L58" s="1368"/>
    </row>
    <row r="59" spans="1:12" ht="15">
      <c r="B59" s="1372"/>
      <c r="C59" s="1372"/>
      <c r="D59" s="1372"/>
      <c r="E59" s="1374"/>
      <c r="F59" s="1372"/>
      <c r="G59" s="1375"/>
      <c r="H59" s="1374"/>
      <c r="I59" s="1376"/>
      <c r="J59" s="1369"/>
      <c r="K59" s="1369"/>
      <c r="L59" s="1367"/>
    </row>
  </sheetData>
  <pageMargins left="0.75" right="0.75" top="1.25" bottom="1" header="0.5" footer="0.25"/>
  <pageSetup paperSize="0" scale="70"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abSelected="1" topLeftCell="A7" workbookViewId="0">
      <selection activeCell="D9" sqref="D9"/>
    </sheetView>
  </sheetViews>
  <sheetFormatPr defaultRowHeight="12.75"/>
  <cols>
    <col min="1" max="1" width="6.5703125" customWidth="1"/>
    <col min="2" max="2" width="46" bestFit="1" customWidth="1"/>
    <col min="3" max="3" width="5" bestFit="1" customWidth="1"/>
    <col min="4" max="4" width="9.85546875" bestFit="1" customWidth="1"/>
    <col min="5" max="5" width="5" bestFit="1" customWidth="1"/>
    <col min="6" max="6" width="16.42578125" bestFit="1" customWidth="1"/>
    <col min="8" max="8" width="10.7109375" bestFit="1" customWidth="1"/>
  </cols>
  <sheetData>
    <row r="1" spans="1:11" ht="15.75">
      <c r="A1" s="1325"/>
      <c r="B1" s="2120" t="s">
        <v>131</v>
      </c>
      <c r="C1" s="1325"/>
      <c r="D1" s="1328"/>
      <c r="E1" s="1328"/>
      <c r="F1" s="1328"/>
      <c r="G1" s="1328"/>
      <c r="H1" s="1328"/>
      <c r="I1" s="1328"/>
      <c r="J1" s="1330"/>
      <c r="K1" s="1325"/>
    </row>
    <row r="2" spans="1:11" ht="15.75">
      <c r="A2" s="1325"/>
      <c r="B2" s="2121" t="s">
        <v>868</v>
      </c>
      <c r="C2" s="1325"/>
      <c r="D2" s="1328"/>
      <c r="E2" s="1328"/>
      <c r="F2" s="1328"/>
      <c r="G2" s="1328"/>
      <c r="H2" s="1328"/>
      <c r="I2" s="1328"/>
      <c r="J2" s="1317"/>
      <c r="K2" s="1325"/>
    </row>
    <row r="3" spans="1:11" ht="15.75">
      <c r="A3" s="1325"/>
      <c r="B3" s="2121" t="s">
        <v>872</v>
      </c>
      <c r="C3" s="1325"/>
      <c r="D3" s="1328"/>
      <c r="E3" s="1328"/>
      <c r="F3" s="1328"/>
      <c r="G3" s="1328"/>
      <c r="H3" s="1328"/>
      <c r="I3" s="1328"/>
      <c r="J3" s="1317"/>
      <c r="K3" s="1325"/>
    </row>
    <row r="4" spans="1:11" ht="15.75">
      <c r="A4" s="1325"/>
      <c r="B4" s="2121" t="s">
        <v>1071</v>
      </c>
      <c r="C4" s="1325"/>
      <c r="D4" s="1328"/>
      <c r="E4" s="1328"/>
      <c r="F4" s="1328"/>
      <c r="G4" s="1328"/>
      <c r="H4" s="1328"/>
      <c r="I4" s="1328"/>
      <c r="J4" s="1317"/>
      <c r="K4" s="1325"/>
    </row>
    <row r="5" spans="1:11" ht="15.75">
      <c r="A5" s="1325"/>
      <c r="B5" s="1325"/>
      <c r="C5" s="1325"/>
      <c r="D5" s="1328"/>
      <c r="E5" s="1328"/>
      <c r="F5" s="1328"/>
      <c r="G5" s="1328"/>
      <c r="H5" s="1328"/>
      <c r="I5" s="1328"/>
      <c r="J5" s="1317"/>
      <c r="K5" s="1325"/>
    </row>
    <row r="6" spans="1:11" ht="15.75">
      <c r="A6" s="1325"/>
      <c r="B6" s="1325"/>
      <c r="C6" s="1325"/>
      <c r="D6" s="1328"/>
      <c r="E6" s="1328"/>
      <c r="F6" s="1328" t="s">
        <v>249</v>
      </c>
      <c r="G6" s="1328"/>
      <c r="H6" s="1337"/>
      <c r="I6" s="1328" t="s">
        <v>261</v>
      </c>
      <c r="J6" s="1317"/>
      <c r="K6" s="1325"/>
    </row>
    <row r="7" spans="1:11" ht="15.75">
      <c r="A7" s="1325"/>
      <c r="B7" s="1325"/>
      <c r="C7" s="1325"/>
      <c r="D7" s="1331" t="s">
        <v>251</v>
      </c>
      <c r="E7" s="1331" t="s">
        <v>252</v>
      </c>
      <c r="F7" s="1331" t="s">
        <v>253</v>
      </c>
      <c r="G7" s="1331" t="s">
        <v>254</v>
      </c>
      <c r="H7" s="1331" t="s">
        <v>255</v>
      </c>
      <c r="I7" s="1331" t="s">
        <v>256</v>
      </c>
      <c r="J7" s="1332" t="s">
        <v>257</v>
      </c>
      <c r="K7" s="1325"/>
    </row>
    <row r="8" spans="1:11" ht="15.75">
      <c r="A8" s="1327"/>
      <c r="B8" s="1325"/>
      <c r="C8" s="1327"/>
      <c r="D8" s="1321"/>
      <c r="E8" s="1321"/>
      <c r="F8" s="1321"/>
      <c r="G8" s="1321"/>
      <c r="H8" s="1321"/>
      <c r="I8" s="1321"/>
      <c r="J8" s="1317"/>
      <c r="K8" s="1325"/>
    </row>
    <row r="9" spans="1:11" ht="15.75">
      <c r="A9" s="1327"/>
      <c r="B9" s="1325"/>
      <c r="C9" s="1327"/>
      <c r="D9" s="1321"/>
      <c r="E9" s="1321"/>
      <c r="F9" s="1333"/>
      <c r="G9" s="1321"/>
      <c r="H9" s="1321"/>
      <c r="I9" s="1333"/>
      <c r="J9" s="1317"/>
      <c r="K9" s="1325"/>
    </row>
    <row r="10" spans="1:11" ht="15.75">
      <c r="A10" s="1316"/>
      <c r="B10" s="1329" t="s">
        <v>359</v>
      </c>
      <c r="C10" s="1327"/>
      <c r="D10" s="1321"/>
      <c r="E10" s="1321"/>
      <c r="F10" s="1313"/>
      <c r="G10" s="1321"/>
      <c r="H10" s="1334"/>
      <c r="I10" s="1313"/>
      <c r="J10" s="1325"/>
      <c r="K10" s="1325"/>
    </row>
    <row r="11" spans="1:11" ht="15.75">
      <c r="A11" s="1327"/>
      <c r="B11" s="1358" t="s">
        <v>873</v>
      </c>
      <c r="C11" s="1327"/>
      <c r="D11" s="1321">
        <v>930</v>
      </c>
      <c r="E11" s="1321" t="s">
        <v>260</v>
      </c>
      <c r="F11" s="1313">
        <v>-6044398.3200000012</v>
      </c>
      <c r="G11" s="1321" t="s">
        <v>245</v>
      </c>
      <c r="H11" s="1334">
        <f>'WCA Allocation Factors'!E12</f>
        <v>7.2043717522988007E-2</v>
      </c>
      <c r="I11" s="1313">
        <v>-435460.92516250338</v>
      </c>
      <c r="J11" s="1317" t="s">
        <v>874</v>
      </c>
      <c r="K11" s="1325"/>
    </row>
    <row r="12" spans="1:11" ht="15.75">
      <c r="A12" s="1327"/>
      <c r="B12" s="1358" t="s">
        <v>873</v>
      </c>
      <c r="C12" s="1327"/>
      <c r="D12" s="1321">
        <v>930</v>
      </c>
      <c r="E12" s="1321" t="s">
        <v>260</v>
      </c>
      <c r="F12" s="1313">
        <v>-185</v>
      </c>
      <c r="G12" s="1321" t="s">
        <v>273</v>
      </c>
      <c r="H12" s="1334">
        <f>'WCA Allocation Factors'!E22</f>
        <v>7.0289076871698261E-2</v>
      </c>
      <c r="I12" s="1313">
        <f>F12*H12</f>
        <v>-13.003479221264179</v>
      </c>
      <c r="J12" s="1317" t="s">
        <v>874</v>
      </c>
      <c r="K12" s="1325"/>
    </row>
    <row r="13" spans="1:11" ht="15.75">
      <c r="A13" s="1327"/>
      <c r="B13" s="1358" t="s">
        <v>873</v>
      </c>
      <c r="C13" s="1327"/>
      <c r="D13" s="1321">
        <v>930</v>
      </c>
      <c r="E13" s="1321" t="s">
        <v>260</v>
      </c>
      <c r="F13" s="1313">
        <v>-44305</v>
      </c>
      <c r="G13" s="1321" t="s">
        <v>292</v>
      </c>
      <c r="H13" s="1334">
        <v>0</v>
      </c>
      <c r="I13" s="1324">
        <f>F13*H13</f>
        <v>0</v>
      </c>
      <c r="J13" s="1317" t="s">
        <v>874</v>
      </c>
      <c r="K13" s="1325"/>
    </row>
    <row r="14" spans="1:11" ht="15.75">
      <c r="A14" s="1327"/>
      <c r="B14" s="1358" t="s">
        <v>873</v>
      </c>
      <c r="C14" s="1327"/>
      <c r="D14" s="1321">
        <v>930</v>
      </c>
      <c r="E14" s="1321" t="s">
        <v>260</v>
      </c>
      <c r="F14" s="1313">
        <v>-10467</v>
      </c>
      <c r="G14" s="1321" t="s">
        <v>261</v>
      </c>
      <c r="H14" s="1334">
        <v>1</v>
      </c>
      <c r="I14" s="1313">
        <f>F14</f>
        <v>-10467</v>
      </c>
      <c r="J14" s="1317" t="s">
        <v>874</v>
      </c>
      <c r="K14" s="1325"/>
    </row>
    <row r="15" spans="1:11" ht="15.75">
      <c r="A15" s="1327"/>
      <c r="B15" s="1358" t="s">
        <v>873</v>
      </c>
      <c r="C15" s="1327"/>
      <c r="D15" s="1321">
        <v>930</v>
      </c>
      <c r="E15" s="1321" t="s">
        <v>260</v>
      </c>
      <c r="F15" s="1313">
        <v>-218508.32</v>
      </c>
      <c r="G15" s="1321" t="s">
        <v>293</v>
      </c>
      <c r="H15" s="1334">
        <v>0</v>
      </c>
      <c r="I15" s="1313">
        <f>F15*H15</f>
        <v>0</v>
      </c>
      <c r="J15" s="1317" t="s">
        <v>874</v>
      </c>
      <c r="K15" s="1325"/>
    </row>
    <row r="16" spans="1:11" ht="15.75">
      <c r="A16" s="1327"/>
      <c r="B16" s="1358" t="s">
        <v>873</v>
      </c>
      <c r="C16" s="1327"/>
      <c r="D16" s="1321">
        <v>930</v>
      </c>
      <c r="E16" s="1321" t="s">
        <v>260</v>
      </c>
      <c r="F16" s="1313">
        <v>-12950</v>
      </c>
      <c r="G16" s="1321" t="s">
        <v>294</v>
      </c>
      <c r="H16" s="1334">
        <v>0</v>
      </c>
      <c r="I16" s="1313">
        <f t="shared" ref="I16:I17" si="0">F16*H16</f>
        <v>0</v>
      </c>
      <c r="J16" s="1317" t="s">
        <v>874</v>
      </c>
      <c r="K16" s="1325"/>
    </row>
    <row r="17" spans="1:11" ht="15.75">
      <c r="A17" s="1327"/>
      <c r="B17" s="1358" t="s">
        <v>873</v>
      </c>
      <c r="C17" s="1327"/>
      <c r="D17" s="1321">
        <v>930</v>
      </c>
      <c r="E17" s="1321" t="s">
        <v>260</v>
      </c>
      <c r="F17" s="1313">
        <v>-23908</v>
      </c>
      <c r="G17" s="1328" t="s">
        <v>875</v>
      </c>
      <c r="H17" s="1334">
        <v>0</v>
      </c>
      <c r="I17" s="1313">
        <f t="shared" si="0"/>
        <v>0</v>
      </c>
      <c r="J17" s="1317" t="s">
        <v>874</v>
      </c>
      <c r="K17" s="1325"/>
    </row>
    <row r="18" spans="1:11" ht="16.5" thickBot="1">
      <c r="A18" s="1327"/>
      <c r="B18" s="1327"/>
      <c r="C18" s="1327" t="s">
        <v>5</v>
      </c>
      <c r="D18" s="1321"/>
      <c r="E18" s="1321"/>
      <c r="F18" s="1356">
        <f>SUM(F11:F17)</f>
        <v>-6354721.6400000015</v>
      </c>
      <c r="G18" s="1325"/>
      <c r="H18" s="1334"/>
      <c r="I18" s="1356">
        <v>-445940.92864172463</v>
      </c>
      <c r="J18" s="1317" t="s">
        <v>874</v>
      </c>
      <c r="K18" s="1336"/>
    </row>
    <row r="19" spans="1:11" ht="13.5" thickTop="1">
      <c r="A19" s="1327"/>
      <c r="B19" s="1327"/>
      <c r="C19" s="1327"/>
      <c r="D19" s="1321"/>
      <c r="E19" s="1321"/>
      <c r="F19" s="1313"/>
      <c r="G19" s="1328"/>
      <c r="H19" s="1334"/>
      <c r="I19" s="1313"/>
      <c r="J19" s="1317"/>
      <c r="K19" s="1336"/>
    </row>
    <row r="20" spans="1:11" ht="15.75">
      <c r="A20" s="1327"/>
      <c r="B20" s="1327"/>
      <c r="C20" s="1327"/>
      <c r="D20" s="1321"/>
      <c r="E20" s="1321"/>
      <c r="F20" s="1313"/>
      <c r="G20" s="1321"/>
      <c r="H20" s="1334"/>
      <c r="I20" s="1313"/>
      <c r="J20" s="1317"/>
      <c r="K20" s="1325"/>
    </row>
    <row r="21" spans="1:11" ht="15.75">
      <c r="A21" s="1328"/>
      <c r="B21" s="1326" t="s">
        <v>876</v>
      </c>
      <c r="C21" s="1325"/>
      <c r="D21" s="1321">
        <v>930</v>
      </c>
      <c r="E21" s="1321" t="s">
        <v>260</v>
      </c>
      <c r="F21" s="1313">
        <v>5749057</v>
      </c>
      <c r="G21" s="1328" t="s">
        <v>245</v>
      </c>
      <c r="H21" s="1334">
        <f>'WCA Allocation Factors'!E12</f>
        <v>7.2043717522988007E-2</v>
      </c>
      <c r="I21" s="1313">
        <f>F21*H21</f>
        <v>414183.43853155687</v>
      </c>
      <c r="J21" s="1317" t="s">
        <v>874</v>
      </c>
      <c r="K21" s="1325"/>
    </row>
    <row r="22" spans="1:11" ht="15.75">
      <c r="A22" s="1325"/>
      <c r="B22" s="1326" t="s">
        <v>876</v>
      </c>
      <c r="C22" s="1327"/>
      <c r="D22" s="1321">
        <v>930</v>
      </c>
      <c r="E22" s="1321" t="s">
        <v>260</v>
      </c>
      <c r="F22" s="1313">
        <v>185</v>
      </c>
      <c r="G22" s="1328" t="s">
        <v>273</v>
      </c>
      <c r="H22" s="1334">
        <f>'WCA Allocation Factors'!E22</f>
        <v>7.0289076871698261E-2</v>
      </c>
      <c r="I22" s="1313">
        <v>13.003479221264179</v>
      </c>
      <c r="J22" s="1317" t="s">
        <v>874</v>
      </c>
      <c r="K22" s="1325"/>
    </row>
    <row r="23" spans="1:11">
      <c r="A23" s="1327"/>
      <c r="B23" s="1326" t="s">
        <v>876</v>
      </c>
      <c r="C23" s="1327"/>
      <c r="D23" s="1321">
        <v>930</v>
      </c>
      <c r="E23" s="1321" t="s">
        <v>260</v>
      </c>
      <c r="F23" s="1313">
        <v>6704.9999999999964</v>
      </c>
      <c r="G23" s="1328" t="s">
        <v>291</v>
      </c>
      <c r="H23" s="1339">
        <v>0</v>
      </c>
      <c r="I23" s="1313">
        <f>F23*H23</f>
        <v>0</v>
      </c>
      <c r="J23" s="1317" t="s">
        <v>874</v>
      </c>
      <c r="K23" s="1336"/>
    </row>
    <row r="24" spans="1:11" ht="15.75">
      <c r="A24" s="1327"/>
      <c r="B24" s="1326" t="s">
        <v>876</v>
      </c>
      <c r="C24" s="1327"/>
      <c r="D24" s="1321">
        <v>930</v>
      </c>
      <c r="E24" s="1321" t="s">
        <v>260</v>
      </c>
      <c r="F24" s="1313">
        <v>186301.86</v>
      </c>
      <c r="G24" s="1328" t="s">
        <v>292</v>
      </c>
      <c r="H24" s="1334">
        <v>0</v>
      </c>
      <c r="I24" s="1313">
        <f>F24*H24</f>
        <v>0</v>
      </c>
      <c r="J24" s="1317" t="s">
        <v>874</v>
      </c>
      <c r="K24" s="1325"/>
    </row>
    <row r="25" spans="1:11" ht="15.75">
      <c r="A25" s="1327"/>
      <c r="B25" s="1326" t="s">
        <v>876</v>
      </c>
      <c r="C25" s="1327"/>
      <c r="D25" s="1321">
        <v>930</v>
      </c>
      <c r="E25" s="1321" t="s">
        <v>260</v>
      </c>
      <c r="F25" s="1313">
        <v>22912</v>
      </c>
      <c r="G25" s="1328" t="s">
        <v>261</v>
      </c>
      <c r="H25" s="1334">
        <v>1</v>
      </c>
      <c r="I25" s="1313">
        <f>F25</f>
        <v>22912</v>
      </c>
      <c r="J25" s="1317" t="s">
        <v>874</v>
      </c>
      <c r="K25" s="1325"/>
    </row>
    <row r="26" spans="1:11" ht="15.75">
      <c r="A26" s="1335"/>
      <c r="B26" s="1326" t="s">
        <v>876</v>
      </c>
      <c r="C26" s="1327"/>
      <c r="D26" s="1321">
        <v>930</v>
      </c>
      <c r="E26" s="1321" t="s">
        <v>260</v>
      </c>
      <c r="F26" s="1313">
        <v>257685.90000000002</v>
      </c>
      <c r="G26" s="1328" t="s">
        <v>293</v>
      </c>
      <c r="H26" s="1334">
        <v>0</v>
      </c>
      <c r="I26" s="1313">
        <f>F26*H26</f>
        <v>0</v>
      </c>
      <c r="J26" s="1317" t="s">
        <v>874</v>
      </c>
      <c r="K26" s="1325"/>
    </row>
    <row r="27" spans="1:11" ht="15.75">
      <c r="A27" s="1327"/>
      <c r="B27" s="1326" t="s">
        <v>876</v>
      </c>
      <c r="C27" s="1327"/>
      <c r="D27" s="1321">
        <v>930</v>
      </c>
      <c r="E27" s="1321" t="s">
        <v>260</v>
      </c>
      <c r="F27" s="1313">
        <v>15014</v>
      </c>
      <c r="G27" s="1328" t="s">
        <v>294</v>
      </c>
      <c r="H27" s="1334">
        <v>0</v>
      </c>
      <c r="I27" s="1313">
        <f t="shared" ref="I27:I28" si="1">F27*H27</f>
        <v>0</v>
      </c>
      <c r="J27" s="1317" t="s">
        <v>874</v>
      </c>
      <c r="K27" s="1325"/>
    </row>
    <row r="28" spans="1:11" ht="15.75">
      <c r="A28" s="1327"/>
      <c r="B28" s="1326" t="s">
        <v>876</v>
      </c>
      <c r="C28" s="1327"/>
      <c r="D28" s="1321">
        <v>930</v>
      </c>
      <c r="E28" s="1321" t="s">
        <v>260</v>
      </c>
      <c r="F28" s="1313">
        <v>56817.58</v>
      </c>
      <c r="G28" s="1328" t="s">
        <v>875</v>
      </c>
      <c r="H28" s="1334">
        <v>0</v>
      </c>
      <c r="I28" s="1313">
        <f t="shared" si="1"/>
        <v>0</v>
      </c>
      <c r="J28" s="1317" t="s">
        <v>874</v>
      </c>
      <c r="K28" s="1325"/>
    </row>
    <row r="29" spans="1:11" ht="16.5" thickBot="1">
      <c r="A29" s="1327"/>
      <c r="B29" s="1326"/>
      <c r="C29" s="1327"/>
      <c r="D29" s="1321"/>
      <c r="E29" s="1321"/>
      <c r="F29" s="1308">
        <f>SUM(F21:F28)</f>
        <v>6294678.3400000008</v>
      </c>
      <c r="G29" s="1313"/>
      <c r="H29" s="1352"/>
      <c r="I29" s="1356">
        <f>SUM(I21:I28)</f>
        <v>437108.44201077812</v>
      </c>
      <c r="J29" s="1317" t="s">
        <v>874</v>
      </c>
      <c r="K29" s="1325"/>
    </row>
    <row r="30" spans="1:11" ht="16.5" thickTop="1">
      <c r="A30" s="1327"/>
      <c r="B30" s="1323"/>
      <c r="C30" s="1327"/>
      <c r="D30" s="1321"/>
      <c r="E30" s="1321"/>
      <c r="F30" s="1313"/>
      <c r="G30" s="1321"/>
      <c r="H30" s="1334"/>
      <c r="I30" s="1313"/>
      <c r="J30" s="1317"/>
      <c r="K30" s="1325"/>
    </row>
    <row r="31" spans="1:11" ht="16.5" thickBot="1">
      <c r="A31" s="1327"/>
      <c r="B31" s="1323"/>
      <c r="C31" s="1327" t="s">
        <v>5</v>
      </c>
      <c r="D31" s="1321"/>
      <c r="E31" s="1321"/>
      <c r="F31" s="1338">
        <v>0</v>
      </c>
      <c r="G31" s="1321"/>
      <c r="H31" s="1334"/>
      <c r="I31" s="1338">
        <f>I18+I29</f>
        <v>-8832.4866309465142</v>
      </c>
      <c r="J31" s="1317" t="s">
        <v>874</v>
      </c>
      <c r="K31" s="1325"/>
    </row>
    <row r="32" spans="1:11" ht="15.75">
      <c r="A32" s="1327"/>
      <c r="B32" s="1323"/>
      <c r="C32" s="1327"/>
      <c r="D32" s="1321"/>
      <c r="E32" s="1321"/>
      <c r="F32" s="1318"/>
      <c r="G32" s="1321"/>
      <c r="H32" s="1334"/>
      <c r="I32" s="1318"/>
      <c r="J32" s="1317"/>
      <c r="K32" s="1325"/>
    </row>
    <row r="33" spans="1:10">
      <c r="A33" s="1327"/>
      <c r="B33" s="1323"/>
      <c r="C33" s="1327"/>
      <c r="D33" s="1321"/>
      <c r="E33" s="1321"/>
      <c r="F33" s="1313"/>
      <c r="G33" s="1321"/>
      <c r="H33" s="1334"/>
      <c r="I33" s="1313"/>
      <c r="J33" s="1317"/>
    </row>
    <row r="34" spans="1:10">
      <c r="A34" s="1327"/>
      <c r="C34" s="1327"/>
      <c r="D34" s="1321"/>
      <c r="E34" s="1321"/>
      <c r="F34" s="1313"/>
      <c r="G34" s="1321"/>
      <c r="H34" s="1334"/>
      <c r="I34" s="1313"/>
      <c r="J34" s="1317"/>
    </row>
    <row r="35" spans="1:10">
      <c r="A35" s="1327"/>
      <c r="B35" s="1320" t="s">
        <v>834</v>
      </c>
      <c r="C35" s="1327"/>
      <c r="D35" s="1321"/>
      <c r="E35" s="1321"/>
      <c r="F35" s="1313"/>
      <c r="G35" s="1321"/>
      <c r="H35" s="1334"/>
      <c r="I35" s="1313"/>
      <c r="J35" s="1317"/>
    </row>
    <row r="36" spans="1:10">
      <c r="A36" s="1327"/>
      <c r="B36" s="1323"/>
      <c r="C36" s="1327"/>
      <c r="D36" s="1321"/>
      <c r="E36" s="1321"/>
      <c r="F36" s="1313"/>
      <c r="G36" s="1321"/>
      <c r="H36" s="1334"/>
      <c r="I36" s="1313"/>
      <c r="J36" s="1317"/>
    </row>
    <row r="37" spans="1:10" ht="17.25">
      <c r="A37" s="1325"/>
      <c r="B37" s="1348"/>
      <c r="C37" s="1393"/>
      <c r="D37" s="1382"/>
      <c r="E37" s="1382"/>
      <c r="F37" s="1347"/>
      <c r="G37" s="1382"/>
      <c r="H37" s="1340"/>
      <c r="I37" s="1341"/>
      <c r="J37" s="2102"/>
    </row>
    <row r="38" spans="1:10" ht="15.75">
      <c r="A38" s="1325"/>
      <c r="B38" s="1314"/>
      <c r="C38" s="1327"/>
      <c r="D38" s="1321"/>
      <c r="E38" s="1321"/>
      <c r="F38" s="1313"/>
      <c r="G38" s="1321"/>
      <c r="H38" s="1319"/>
      <c r="I38" s="1342"/>
      <c r="J38" s="1317"/>
    </row>
    <row r="39" spans="1:10" ht="15.75">
      <c r="A39" s="1325"/>
      <c r="B39" s="1314"/>
      <c r="C39" s="1327"/>
      <c r="D39" s="1321"/>
      <c r="E39" s="1321"/>
      <c r="F39" s="1313"/>
      <c r="G39" s="1321"/>
      <c r="H39" s="1319"/>
      <c r="I39" s="1342"/>
      <c r="J39" s="1317"/>
    </row>
    <row r="40" spans="1:10" ht="15.75">
      <c r="A40" s="1325"/>
      <c r="B40" s="1314"/>
      <c r="C40" s="1327"/>
      <c r="D40" s="1321"/>
      <c r="E40" s="1321"/>
      <c r="F40" s="1313"/>
      <c r="G40" s="1321"/>
      <c r="H40" s="1319"/>
      <c r="I40" s="1342"/>
      <c r="J40" s="1317"/>
    </row>
    <row r="41" spans="1:10" ht="15.75">
      <c r="A41" s="1325"/>
      <c r="B41" s="1314"/>
      <c r="C41" s="1327"/>
      <c r="D41" s="1321"/>
      <c r="E41" s="1321"/>
      <c r="F41" s="1313"/>
      <c r="G41" s="1321"/>
      <c r="H41" s="1319"/>
      <c r="I41" s="1342"/>
      <c r="J41" s="1317"/>
    </row>
    <row r="42" spans="1:10" ht="15.75">
      <c r="A42" s="1325"/>
      <c r="B42" s="1314"/>
      <c r="C42" s="1327"/>
      <c r="D42" s="1321"/>
      <c r="E42" s="1321"/>
      <c r="F42" s="1313"/>
      <c r="G42" s="1321"/>
      <c r="H42" s="1319"/>
      <c r="I42" s="1342"/>
      <c r="J42" s="1317"/>
    </row>
    <row r="43" spans="1:10" ht="15.75">
      <c r="A43" s="1325"/>
      <c r="B43" s="1314"/>
      <c r="C43" s="1327"/>
      <c r="D43" s="1321"/>
      <c r="E43" s="1321"/>
      <c r="F43" s="1313"/>
      <c r="G43" s="1321"/>
      <c r="H43" s="1319"/>
      <c r="I43" s="1342"/>
      <c r="J43" s="1317"/>
    </row>
    <row r="44" spans="1:10" ht="15.75">
      <c r="A44" s="1325"/>
      <c r="B44" s="1350"/>
      <c r="C44" s="1343"/>
      <c r="D44" s="1322"/>
      <c r="E44" s="1322"/>
      <c r="F44" s="1351"/>
      <c r="G44" s="1322"/>
      <c r="H44" s="1344"/>
      <c r="I44" s="1345"/>
      <c r="J44" s="1317"/>
    </row>
    <row r="45" spans="1:10" ht="15.75">
      <c r="A45" s="1325"/>
      <c r="B45" s="1323"/>
      <c r="C45" s="1327"/>
      <c r="D45" s="1321"/>
      <c r="E45" s="1321"/>
      <c r="F45" s="1313"/>
      <c r="G45" s="1321"/>
      <c r="H45" s="1334"/>
      <c r="I45" s="1313"/>
      <c r="J45" s="1317"/>
    </row>
    <row r="46" spans="1:10" ht="15.75">
      <c r="A46" s="1325"/>
      <c r="B46" s="2080" t="s">
        <v>1036</v>
      </c>
      <c r="C46" s="1327"/>
      <c r="D46" s="1321"/>
      <c r="E46" s="1321"/>
      <c r="F46" s="1313"/>
      <c r="G46" s="1321"/>
      <c r="H46" s="1334"/>
      <c r="I46" s="1313"/>
      <c r="J46" s="1317"/>
    </row>
    <row r="47" spans="1:10">
      <c r="A47" s="1327"/>
      <c r="B47" s="1323"/>
      <c r="C47" s="1327"/>
      <c r="D47" s="1321"/>
      <c r="E47" s="1321"/>
      <c r="F47" s="1313"/>
      <c r="G47" s="1321"/>
      <c r="H47" s="1334"/>
      <c r="I47" s="1313"/>
      <c r="J47" s="1317"/>
    </row>
    <row r="48" spans="1:10" ht="32.25" customHeight="1">
      <c r="A48" s="1327"/>
      <c r="B48" s="2199" t="s">
        <v>1042</v>
      </c>
      <c r="C48" s="2200"/>
      <c r="D48" s="2200"/>
      <c r="E48" s="2200"/>
      <c r="F48" s="2200"/>
      <c r="G48" s="2200"/>
      <c r="H48" s="2200"/>
      <c r="I48" s="2201"/>
      <c r="J48" s="1317"/>
    </row>
    <row r="49" spans="1:10">
      <c r="A49" s="1327"/>
      <c r="B49" s="1327"/>
      <c r="C49" s="1327"/>
      <c r="D49" s="1321"/>
      <c r="E49" s="1321"/>
      <c r="F49" s="1313"/>
      <c r="G49" s="1321"/>
      <c r="H49" s="1334"/>
      <c r="I49" s="1313"/>
      <c r="J49" s="1317"/>
    </row>
    <row r="50" spans="1:10">
      <c r="A50" s="1327"/>
      <c r="B50" s="1327"/>
      <c r="C50" s="1327"/>
      <c r="D50" s="1321"/>
      <c r="E50" s="1321"/>
      <c r="F50" s="1313"/>
      <c r="G50" s="1321"/>
      <c r="H50" s="1334"/>
      <c r="I50" s="1313"/>
      <c r="J50" s="1317"/>
    </row>
    <row r="51" spans="1:10">
      <c r="A51" s="1327"/>
      <c r="B51" s="1327"/>
      <c r="C51" s="1327"/>
      <c r="D51" s="1321"/>
      <c r="E51" s="1321"/>
      <c r="F51" s="1313"/>
      <c r="G51" s="1321"/>
      <c r="H51" s="1334"/>
      <c r="I51" s="1313"/>
      <c r="J51" s="1317"/>
    </row>
    <row r="52" spans="1:10">
      <c r="A52" s="1327"/>
      <c r="C52" s="1327"/>
      <c r="D52" s="1321"/>
      <c r="E52" s="1321"/>
      <c r="F52" s="1321"/>
      <c r="G52" s="1321"/>
      <c r="H52" s="1321"/>
      <c r="I52" s="1321"/>
      <c r="J52" s="1317"/>
    </row>
    <row r="54" spans="1:10" ht="15.75">
      <c r="A54" s="1325"/>
      <c r="B54" s="1325"/>
      <c r="C54" s="1325"/>
      <c r="D54" s="1331"/>
      <c r="E54" s="1325"/>
      <c r="F54" s="1325"/>
      <c r="G54" s="1349"/>
      <c r="H54" s="1325"/>
      <c r="I54" s="1325"/>
      <c r="J54" s="1325"/>
    </row>
    <row r="55" spans="1:10">
      <c r="D55" s="1315"/>
    </row>
    <row r="56" spans="1:10">
      <c r="D56" s="1315"/>
    </row>
    <row r="57" spans="1:10">
      <c r="D57" s="1315"/>
    </row>
    <row r="58" spans="1:10">
      <c r="D58" s="1315"/>
    </row>
    <row r="59" spans="1:10">
      <c r="D59" s="1315"/>
    </row>
    <row r="60" spans="1:10">
      <c r="D60" s="1315"/>
    </row>
  </sheetData>
  <mergeCells count="1">
    <mergeCell ref="B48:I48"/>
  </mergeCells>
  <pageMargins left="0.75" right="0.75" top="1.25" bottom="1" header="0.5" footer="0.25"/>
  <pageSetup paperSize="0" scale="71" orientation="portrait" r:id="rId1"/>
  <headerFooter scaleWithDoc="0" alignWithMargins="0">
    <oddHeader>&amp;R&amp;"Times New Roman,Regular"PacifiCorp Docket UE-111190
Exhibit No. ___ (MDF-2)
Page &amp;P of &amp;N</oddHeader>
    <oddFooter>&amp;C&amp;P of &amp;N</oddFooter>
  </headerFooter>
  <ignoredErrors>
    <ignoredError sqref="I14 I25"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tabSelected="1" workbookViewId="0">
      <selection activeCell="D9" sqref="D9"/>
    </sheetView>
  </sheetViews>
  <sheetFormatPr defaultRowHeight="12.75"/>
  <cols>
    <col min="1" max="1" width="4.140625" customWidth="1"/>
    <col min="2" max="2" width="65" customWidth="1"/>
    <col min="3" max="3" width="2" customWidth="1"/>
    <col min="4" max="4" width="5.5703125" bestFit="1" customWidth="1"/>
    <col min="5" max="5" width="5.42578125" bestFit="1" customWidth="1"/>
    <col min="6" max="6" width="8.5703125" bestFit="1" customWidth="1"/>
    <col min="7" max="7" width="14.28515625" customWidth="1"/>
    <col min="8" max="8" width="14.28515625" bestFit="1" customWidth="1"/>
    <col min="9" max="9" width="13.28515625" bestFit="1" customWidth="1"/>
    <col min="10" max="10" width="11.5703125" bestFit="1" customWidth="1"/>
    <col min="11" max="11" width="13.5703125" customWidth="1"/>
  </cols>
  <sheetData>
    <row r="1" spans="1:11" ht="15.75">
      <c r="A1" s="2125" t="s">
        <v>131</v>
      </c>
      <c r="B1" s="2122"/>
      <c r="C1" s="2122"/>
      <c r="D1" s="2122"/>
      <c r="E1" s="2123"/>
      <c r="F1" s="2123"/>
      <c r="G1" s="2123"/>
      <c r="H1" s="2123"/>
      <c r="I1" s="1926"/>
      <c r="J1" s="1926"/>
    </row>
    <row r="2" spans="1:11" ht="15.75">
      <c r="A2" s="2125" t="s">
        <v>1038</v>
      </c>
      <c r="B2" s="2122"/>
      <c r="C2" s="2122"/>
      <c r="D2" s="2122"/>
      <c r="E2" s="2123"/>
      <c r="F2" s="2123"/>
      <c r="G2" s="2123"/>
      <c r="H2" s="2123"/>
      <c r="I2" s="1926"/>
      <c r="J2" s="1926"/>
    </row>
    <row r="3" spans="1:11" ht="15.75">
      <c r="A3" s="2126" t="s">
        <v>2</v>
      </c>
      <c r="B3" s="2122"/>
      <c r="C3" s="2122"/>
      <c r="D3" s="2122"/>
      <c r="E3" s="2123"/>
      <c r="F3" s="2123"/>
      <c r="G3" s="2123"/>
      <c r="H3" s="2123"/>
      <c r="I3" s="1926"/>
      <c r="J3" s="1926"/>
    </row>
    <row r="4" spans="1:11" ht="15.75">
      <c r="A4" s="2127" t="s">
        <v>1073</v>
      </c>
      <c r="B4" s="2122"/>
      <c r="C4" s="2122"/>
      <c r="D4" s="2122"/>
      <c r="E4" s="2123"/>
      <c r="F4" s="2123"/>
      <c r="G4" s="2123"/>
      <c r="H4" s="2123"/>
      <c r="I4" s="1926"/>
      <c r="J4" s="1926"/>
    </row>
    <row r="5" spans="1:11">
      <c r="A5" s="81"/>
      <c r="B5" s="81"/>
      <c r="C5" s="81"/>
      <c r="D5" s="81"/>
      <c r="E5" s="81"/>
      <c r="F5" s="81"/>
      <c r="G5" s="81"/>
      <c r="H5" s="81"/>
    </row>
    <row r="6" spans="1:11">
      <c r="A6" s="81"/>
      <c r="B6" s="81"/>
      <c r="C6" s="81"/>
      <c r="D6" s="81"/>
      <c r="E6" s="81"/>
      <c r="F6" s="81"/>
      <c r="G6" s="81"/>
      <c r="H6" s="81"/>
    </row>
    <row r="7" spans="1:11" ht="15.75">
      <c r="A7" s="2124"/>
      <c r="B7" s="2124"/>
      <c r="C7" s="2124"/>
      <c r="D7" s="2128"/>
      <c r="E7" s="2128"/>
      <c r="F7" s="2124"/>
      <c r="G7" s="2128" t="s">
        <v>356</v>
      </c>
      <c r="H7" s="2129"/>
      <c r="I7" s="1999"/>
      <c r="J7" s="1999"/>
    </row>
    <row r="8" spans="1:11" ht="15.75">
      <c r="A8" s="2124"/>
      <c r="B8" s="2124"/>
      <c r="C8" s="2124"/>
      <c r="D8" s="2130" t="s">
        <v>1106</v>
      </c>
      <c r="E8" s="2131" t="s">
        <v>252</v>
      </c>
      <c r="F8" s="2130" t="s">
        <v>254</v>
      </c>
      <c r="G8" s="2130" t="s">
        <v>256</v>
      </c>
      <c r="H8" s="2132" t="s">
        <v>257</v>
      </c>
    </row>
    <row r="9" spans="1:11" ht="15.75">
      <c r="A9" s="2124"/>
      <c r="B9" s="2133"/>
      <c r="C9" s="2134"/>
      <c r="D9" s="2134"/>
      <c r="E9" s="2135"/>
      <c r="F9" s="2135"/>
      <c r="G9" s="2134"/>
      <c r="H9" s="2129"/>
    </row>
    <row r="10" spans="1:11" ht="15.75">
      <c r="A10" s="2124"/>
      <c r="B10" s="2133" t="s">
        <v>359</v>
      </c>
      <c r="C10" s="2134"/>
      <c r="D10" s="2134"/>
      <c r="E10" s="2135"/>
      <c r="F10" s="2135"/>
      <c r="G10" s="2134"/>
      <c r="H10" s="2129"/>
    </row>
    <row r="11" spans="1:11" ht="15.75">
      <c r="A11" s="2124"/>
      <c r="B11" s="2134" t="s">
        <v>1039</v>
      </c>
      <c r="C11" s="2134"/>
      <c r="D11" s="2135">
        <v>928</v>
      </c>
      <c r="E11" s="2135" t="s">
        <v>660</v>
      </c>
      <c r="F11" s="2135" t="s">
        <v>1040</v>
      </c>
      <c r="G11" s="2136">
        <v>-1523718.3748923601</v>
      </c>
      <c r="H11" s="2137" t="s">
        <v>1048</v>
      </c>
    </row>
    <row r="12" spans="1:11" ht="15.75">
      <c r="A12" s="2124"/>
      <c r="B12" s="2134" t="s">
        <v>1041</v>
      </c>
      <c r="C12" s="2124"/>
      <c r="D12" s="2128">
        <v>928</v>
      </c>
      <c r="E12" s="2128" t="s">
        <v>660</v>
      </c>
      <c r="F12" s="2128" t="s">
        <v>1040</v>
      </c>
      <c r="G12" s="2138">
        <v>1070658.4582974534</v>
      </c>
      <c r="H12" s="2137" t="s">
        <v>1049</v>
      </c>
      <c r="I12" s="2000"/>
      <c r="J12" s="2000"/>
      <c r="K12" s="2001"/>
    </row>
    <row r="13" spans="1:11" ht="15.75">
      <c r="A13" s="2124"/>
      <c r="B13" s="2139" t="s">
        <v>1072</v>
      </c>
      <c r="C13" s="2124"/>
      <c r="D13" s="2128"/>
      <c r="E13" s="2128"/>
      <c r="F13" s="2124"/>
      <c r="G13" s="2140">
        <v>-453059.91659490671</v>
      </c>
      <c r="H13" s="2128"/>
    </row>
    <row r="14" spans="1:11">
      <c r="A14" s="81"/>
      <c r="B14" s="81"/>
      <c r="C14" s="81"/>
      <c r="D14" s="81"/>
      <c r="E14" s="81"/>
      <c r="F14" s="81"/>
      <c r="G14" s="81"/>
      <c r="H14" s="81"/>
    </row>
    <row r="15" spans="1:11" ht="5.25" customHeight="1">
      <c r="A15" s="2123"/>
      <c r="B15" s="81"/>
      <c r="C15" s="81"/>
      <c r="D15" s="2009"/>
      <c r="E15" s="81"/>
      <c r="F15" s="81"/>
      <c r="G15" s="81"/>
      <c r="H15" s="81"/>
    </row>
    <row r="16" spans="1:11" ht="15.75">
      <c r="A16" s="81"/>
      <c r="B16" s="2141" t="s">
        <v>1036</v>
      </c>
      <c r="C16" s="81"/>
      <c r="D16" s="81"/>
      <c r="E16" s="81"/>
      <c r="F16" s="81"/>
      <c r="G16" s="81"/>
      <c r="H16" s="81"/>
    </row>
    <row r="17" spans="1:8" ht="9" customHeight="1">
      <c r="A17" s="81"/>
      <c r="B17" s="81"/>
      <c r="C17" s="81"/>
      <c r="D17" s="81"/>
      <c r="E17" s="81"/>
      <c r="F17" s="81"/>
      <c r="G17" s="81"/>
      <c r="H17" s="81"/>
    </row>
    <row r="18" spans="1:8" ht="31.5" customHeight="1">
      <c r="A18" s="81"/>
      <c r="B18" s="2202" t="s">
        <v>1105</v>
      </c>
      <c r="C18" s="2203"/>
      <c r="D18" s="2203"/>
      <c r="E18" s="2203"/>
      <c r="F18" s="2203"/>
      <c r="G18" s="2151"/>
      <c r="H18" s="81"/>
    </row>
    <row r="19" spans="1:8" ht="18.75" customHeight="1">
      <c r="B19" s="2037"/>
      <c r="C19" s="2037"/>
      <c r="D19" s="2037"/>
      <c r="E19" s="2037"/>
      <c r="F19" s="2037"/>
      <c r="G19" s="2037"/>
    </row>
    <row r="37" spans="10:10" ht="17.25">
      <c r="J37" s="2085"/>
    </row>
  </sheetData>
  <mergeCells count="1">
    <mergeCell ref="B18:F18"/>
  </mergeCells>
  <pageMargins left="0.75" right="0.75" top="1.25" bottom="1" header="0.5" footer="0.25"/>
  <pageSetup paperSize="0" scale="75" orientation="portrait" r:id="rId1"/>
  <headerFooter scaleWithDoc="0" alignWithMargins="0">
    <oddHeader>&amp;R&amp;"Times New Roman,Regular"PacifiCorp Docket UE-111190
Exhibit No. ___ (MDF-2)
Page &amp;P of &amp;N</oddHeader>
    <oddFooter>&amp;C&amp;P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9"/>
  <sheetViews>
    <sheetView tabSelected="1" topLeftCell="A13" workbookViewId="0">
      <selection activeCell="D9" sqref="D9"/>
    </sheetView>
  </sheetViews>
  <sheetFormatPr defaultRowHeight="15.75"/>
  <cols>
    <col min="1" max="1" width="9.7109375" style="455" customWidth="1"/>
    <col min="2" max="2" width="28.140625" style="455" customWidth="1"/>
    <col min="3" max="3" width="13" style="455" customWidth="1"/>
    <col min="4" max="4" width="7.28515625" style="455" customWidth="1"/>
    <col min="5" max="5" width="14.42578125" style="519" customWidth="1"/>
    <col min="6" max="6" width="9.7109375" style="543" customWidth="1"/>
    <col min="7" max="7" width="12.85546875" style="455" customWidth="1"/>
    <col min="8" max="8" width="13.5703125" style="455" bestFit="1" customWidth="1"/>
    <col min="9" max="9" width="6.5703125" style="543" customWidth="1"/>
    <col min="10" max="10" width="13.28515625" style="455" bestFit="1" customWidth="1"/>
    <col min="11" max="255" width="9.140625" style="455"/>
    <col min="256" max="256" width="4.140625" style="455" customWidth="1"/>
    <col min="257" max="257" width="6.85546875" style="455" customWidth="1"/>
    <col min="258" max="258" width="28.140625" style="455" customWidth="1"/>
    <col min="259" max="259" width="10.5703125" style="455" customWidth="1"/>
    <col min="260" max="260" width="9.140625" style="455"/>
    <col min="261" max="261" width="14.5703125" style="455" customWidth="1"/>
    <col min="262" max="262" width="9.140625" style="455" customWidth="1"/>
    <col min="263" max="263" width="9.28515625" style="455" bestFit="1" customWidth="1"/>
    <col min="264" max="264" width="17.7109375" style="455" customWidth="1"/>
    <col min="265" max="266" width="13.28515625" style="455" bestFit="1" customWidth="1"/>
    <col min="267" max="511" width="9.140625" style="455"/>
    <col min="512" max="512" width="4.140625" style="455" customWidth="1"/>
    <col min="513" max="513" width="6.85546875" style="455" customWidth="1"/>
    <col min="514" max="514" width="28.140625" style="455" customWidth="1"/>
    <col min="515" max="515" width="10.5703125" style="455" customWidth="1"/>
    <col min="516" max="516" width="9.140625" style="455"/>
    <col min="517" max="517" width="14.5703125" style="455" customWidth="1"/>
    <col min="518" max="518" width="9.140625" style="455" customWidth="1"/>
    <col min="519" max="519" width="9.28515625" style="455" bestFit="1" customWidth="1"/>
    <col min="520" max="520" width="17.7109375" style="455" customWidth="1"/>
    <col min="521" max="522" width="13.28515625" style="455" bestFit="1" customWidth="1"/>
    <col min="523" max="767" width="9.140625" style="455"/>
    <col min="768" max="768" width="4.140625" style="455" customWidth="1"/>
    <col min="769" max="769" width="6.85546875" style="455" customWidth="1"/>
    <col min="770" max="770" width="28.140625" style="455" customWidth="1"/>
    <col min="771" max="771" width="10.5703125" style="455" customWidth="1"/>
    <col min="772" max="772" width="9.140625" style="455"/>
    <col min="773" max="773" width="14.5703125" style="455" customWidth="1"/>
    <col min="774" max="774" width="9.140625" style="455" customWidth="1"/>
    <col min="775" max="775" width="9.28515625" style="455" bestFit="1" customWidth="1"/>
    <col min="776" max="776" width="17.7109375" style="455" customWidth="1"/>
    <col min="777" max="778" width="13.28515625" style="455" bestFit="1" customWidth="1"/>
    <col min="779" max="1023" width="9.140625" style="455"/>
    <col min="1024" max="1024" width="4.140625" style="455" customWidth="1"/>
    <col min="1025" max="1025" width="6.85546875" style="455" customWidth="1"/>
    <col min="1026" max="1026" width="28.140625" style="455" customWidth="1"/>
    <col min="1027" max="1027" width="10.5703125" style="455" customWidth="1"/>
    <col min="1028" max="1028" width="9.140625" style="455"/>
    <col min="1029" max="1029" width="14.5703125" style="455" customWidth="1"/>
    <col min="1030" max="1030" width="9.140625" style="455" customWidth="1"/>
    <col min="1031" max="1031" width="9.28515625" style="455" bestFit="1" customWidth="1"/>
    <col min="1032" max="1032" width="17.7109375" style="455" customWidth="1"/>
    <col min="1033" max="1034" width="13.28515625" style="455" bestFit="1" customWidth="1"/>
    <col min="1035" max="1279" width="9.140625" style="455"/>
    <col min="1280" max="1280" width="4.140625" style="455" customWidth="1"/>
    <col min="1281" max="1281" width="6.85546875" style="455" customWidth="1"/>
    <col min="1282" max="1282" width="28.140625" style="455" customWidth="1"/>
    <col min="1283" max="1283" width="10.5703125" style="455" customWidth="1"/>
    <col min="1284" max="1284" width="9.140625" style="455"/>
    <col min="1285" max="1285" width="14.5703125" style="455" customWidth="1"/>
    <col min="1286" max="1286" width="9.140625" style="455" customWidth="1"/>
    <col min="1287" max="1287" width="9.28515625" style="455" bestFit="1" customWidth="1"/>
    <col min="1288" max="1288" width="17.7109375" style="455" customWidth="1"/>
    <col min="1289" max="1290" width="13.28515625" style="455" bestFit="1" customWidth="1"/>
    <col min="1291" max="1535" width="9.140625" style="455"/>
    <col min="1536" max="1536" width="4.140625" style="455" customWidth="1"/>
    <col min="1537" max="1537" width="6.85546875" style="455" customWidth="1"/>
    <col min="1538" max="1538" width="28.140625" style="455" customWidth="1"/>
    <col min="1539" max="1539" width="10.5703125" style="455" customWidth="1"/>
    <col min="1540" max="1540" width="9.140625" style="455"/>
    <col min="1541" max="1541" width="14.5703125" style="455" customWidth="1"/>
    <col min="1542" max="1542" width="9.140625" style="455" customWidth="1"/>
    <col min="1543" max="1543" width="9.28515625" style="455" bestFit="1" customWidth="1"/>
    <col min="1544" max="1544" width="17.7109375" style="455" customWidth="1"/>
    <col min="1545" max="1546" width="13.28515625" style="455" bestFit="1" customWidth="1"/>
    <col min="1547" max="1791" width="9.140625" style="455"/>
    <col min="1792" max="1792" width="4.140625" style="455" customWidth="1"/>
    <col min="1793" max="1793" width="6.85546875" style="455" customWidth="1"/>
    <col min="1794" max="1794" width="28.140625" style="455" customWidth="1"/>
    <col min="1795" max="1795" width="10.5703125" style="455" customWidth="1"/>
    <col min="1796" max="1796" width="9.140625" style="455"/>
    <col min="1797" max="1797" width="14.5703125" style="455" customWidth="1"/>
    <col min="1798" max="1798" width="9.140625" style="455" customWidth="1"/>
    <col min="1799" max="1799" width="9.28515625" style="455" bestFit="1" customWidth="1"/>
    <col min="1800" max="1800" width="17.7109375" style="455" customWidth="1"/>
    <col min="1801" max="1802" width="13.28515625" style="455" bestFit="1" customWidth="1"/>
    <col min="1803" max="2047" width="9.140625" style="455"/>
    <col min="2048" max="2048" width="4.140625" style="455" customWidth="1"/>
    <col min="2049" max="2049" width="6.85546875" style="455" customWidth="1"/>
    <col min="2050" max="2050" width="28.140625" style="455" customWidth="1"/>
    <col min="2051" max="2051" width="10.5703125" style="455" customWidth="1"/>
    <col min="2052" max="2052" width="9.140625" style="455"/>
    <col min="2053" max="2053" width="14.5703125" style="455" customWidth="1"/>
    <col min="2054" max="2054" width="9.140625" style="455" customWidth="1"/>
    <col min="2055" max="2055" width="9.28515625" style="455" bestFit="1" customWidth="1"/>
    <col min="2056" max="2056" width="17.7109375" style="455" customWidth="1"/>
    <col min="2057" max="2058" width="13.28515625" style="455" bestFit="1" customWidth="1"/>
    <col min="2059" max="2303" width="9.140625" style="455"/>
    <col min="2304" max="2304" width="4.140625" style="455" customWidth="1"/>
    <col min="2305" max="2305" width="6.85546875" style="455" customWidth="1"/>
    <col min="2306" max="2306" width="28.140625" style="455" customWidth="1"/>
    <col min="2307" max="2307" width="10.5703125" style="455" customWidth="1"/>
    <col min="2308" max="2308" width="9.140625" style="455"/>
    <col min="2309" max="2309" width="14.5703125" style="455" customWidth="1"/>
    <col min="2310" max="2310" width="9.140625" style="455" customWidth="1"/>
    <col min="2311" max="2311" width="9.28515625" style="455" bestFit="1" customWidth="1"/>
    <col min="2312" max="2312" width="17.7109375" style="455" customWidth="1"/>
    <col min="2313" max="2314" width="13.28515625" style="455" bestFit="1" customWidth="1"/>
    <col min="2315" max="2559" width="9.140625" style="455"/>
    <col min="2560" max="2560" width="4.140625" style="455" customWidth="1"/>
    <col min="2561" max="2561" width="6.85546875" style="455" customWidth="1"/>
    <col min="2562" max="2562" width="28.140625" style="455" customWidth="1"/>
    <col min="2563" max="2563" width="10.5703125" style="455" customWidth="1"/>
    <col min="2564" max="2564" width="9.140625" style="455"/>
    <col min="2565" max="2565" width="14.5703125" style="455" customWidth="1"/>
    <col min="2566" max="2566" width="9.140625" style="455" customWidth="1"/>
    <col min="2567" max="2567" width="9.28515625" style="455" bestFit="1" customWidth="1"/>
    <col min="2568" max="2568" width="17.7109375" style="455" customWidth="1"/>
    <col min="2569" max="2570" width="13.28515625" style="455" bestFit="1" customWidth="1"/>
    <col min="2571" max="2815" width="9.140625" style="455"/>
    <col min="2816" max="2816" width="4.140625" style="455" customWidth="1"/>
    <col min="2817" max="2817" width="6.85546875" style="455" customWidth="1"/>
    <col min="2818" max="2818" width="28.140625" style="455" customWidth="1"/>
    <col min="2819" max="2819" width="10.5703125" style="455" customWidth="1"/>
    <col min="2820" max="2820" width="9.140625" style="455"/>
    <col min="2821" max="2821" width="14.5703125" style="455" customWidth="1"/>
    <col min="2822" max="2822" width="9.140625" style="455" customWidth="1"/>
    <col min="2823" max="2823" width="9.28515625" style="455" bestFit="1" customWidth="1"/>
    <col min="2824" max="2824" width="17.7109375" style="455" customWidth="1"/>
    <col min="2825" max="2826" width="13.28515625" style="455" bestFit="1" customWidth="1"/>
    <col min="2827" max="3071" width="9.140625" style="455"/>
    <col min="3072" max="3072" width="4.140625" style="455" customWidth="1"/>
    <col min="3073" max="3073" width="6.85546875" style="455" customWidth="1"/>
    <col min="3074" max="3074" width="28.140625" style="455" customWidth="1"/>
    <col min="3075" max="3075" width="10.5703125" style="455" customWidth="1"/>
    <col min="3076" max="3076" width="9.140625" style="455"/>
    <col min="3077" max="3077" width="14.5703125" style="455" customWidth="1"/>
    <col min="3078" max="3078" width="9.140625" style="455" customWidth="1"/>
    <col min="3079" max="3079" width="9.28515625" style="455" bestFit="1" customWidth="1"/>
    <col min="3080" max="3080" width="17.7109375" style="455" customWidth="1"/>
    <col min="3081" max="3082" width="13.28515625" style="455" bestFit="1" customWidth="1"/>
    <col min="3083" max="3327" width="9.140625" style="455"/>
    <col min="3328" max="3328" width="4.140625" style="455" customWidth="1"/>
    <col min="3329" max="3329" width="6.85546875" style="455" customWidth="1"/>
    <col min="3330" max="3330" width="28.140625" style="455" customWidth="1"/>
    <col min="3331" max="3331" width="10.5703125" style="455" customWidth="1"/>
    <col min="3332" max="3332" width="9.140625" style="455"/>
    <col min="3333" max="3333" width="14.5703125" style="455" customWidth="1"/>
    <col min="3334" max="3334" width="9.140625" style="455" customWidth="1"/>
    <col min="3335" max="3335" width="9.28515625" style="455" bestFit="1" customWidth="1"/>
    <col min="3336" max="3336" width="17.7109375" style="455" customWidth="1"/>
    <col min="3337" max="3338" width="13.28515625" style="455" bestFit="1" customWidth="1"/>
    <col min="3339" max="3583" width="9.140625" style="455"/>
    <col min="3584" max="3584" width="4.140625" style="455" customWidth="1"/>
    <col min="3585" max="3585" width="6.85546875" style="455" customWidth="1"/>
    <col min="3586" max="3586" width="28.140625" style="455" customWidth="1"/>
    <col min="3587" max="3587" width="10.5703125" style="455" customWidth="1"/>
    <col min="3588" max="3588" width="9.140625" style="455"/>
    <col min="3589" max="3589" width="14.5703125" style="455" customWidth="1"/>
    <col min="3590" max="3590" width="9.140625" style="455" customWidth="1"/>
    <col min="3591" max="3591" width="9.28515625" style="455" bestFit="1" customWidth="1"/>
    <col min="3592" max="3592" width="17.7109375" style="455" customWidth="1"/>
    <col min="3593" max="3594" width="13.28515625" style="455" bestFit="1" customWidth="1"/>
    <col min="3595" max="3839" width="9.140625" style="455"/>
    <col min="3840" max="3840" width="4.140625" style="455" customWidth="1"/>
    <col min="3841" max="3841" width="6.85546875" style="455" customWidth="1"/>
    <col min="3842" max="3842" width="28.140625" style="455" customWidth="1"/>
    <col min="3843" max="3843" width="10.5703125" style="455" customWidth="1"/>
    <col min="3844" max="3844" width="9.140625" style="455"/>
    <col min="3845" max="3845" width="14.5703125" style="455" customWidth="1"/>
    <col min="3846" max="3846" width="9.140625" style="455" customWidth="1"/>
    <col min="3847" max="3847" width="9.28515625" style="455" bestFit="1" customWidth="1"/>
    <col min="3848" max="3848" width="17.7109375" style="455" customWidth="1"/>
    <col min="3849" max="3850" width="13.28515625" style="455" bestFit="1" customWidth="1"/>
    <col min="3851" max="4095" width="9.140625" style="455"/>
    <col min="4096" max="4096" width="4.140625" style="455" customWidth="1"/>
    <col min="4097" max="4097" width="6.85546875" style="455" customWidth="1"/>
    <col min="4098" max="4098" width="28.140625" style="455" customWidth="1"/>
    <col min="4099" max="4099" width="10.5703125" style="455" customWidth="1"/>
    <col min="4100" max="4100" width="9.140625" style="455"/>
    <col min="4101" max="4101" width="14.5703125" style="455" customWidth="1"/>
    <col min="4102" max="4102" width="9.140625" style="455" customWidth="1"/>
    <col min="4103" max="4103" width="9.28515625" style="455" bestFit="1" customWidth="1"/>
    <col min="4104" max="4104" width="17.7109375" style="455" customWidth="1"/>
    <col min="4105" max="4106" width="13.28515625" style="455" bestFit="1" customWidth="1"/>
    <col min="4107" max="4351" width="9.140625" style="455"/>
    <col min="4352" max="4352" width="4.140625" style="455" customWidth="1"/>
    <col min="4353" max="4353" width="6.85546875" style="455" customWidth="1"/>
    <col min="4354" max="4354" width="28.140625" style="455" customWidth="1"/>
    <col min="4355" max="4355" width="10.5703125" style="455" customWidth="1"/>
    <col min="4356" max="4356" width="9.140625" style="455"/>
    <col min="4357" max="4357" width="14.5703125" style="455" customWidth="1"/>
    <col min="4358" max="4358" width="9.140625" style="455" customWidth="1"/>
    <col min="4359" max="4359" width="9.28515625" style="455" bestFit="1" customWidth="1"/>
    <col min="4360" max="4360" width="17.7109375" style="455" customWidth="1"/>
    <col min="4361" max="4362" width="13.28515625" style="455" bestFit="1" customWidth="1"/>
    <col min="4363" max="4607" width="9.140625" style="455"/>
    <col min="4608" max="4608" width="4.140625" style="455" customWidth="1"/>
    <col min="4609" max="4609" width="6.85546875" style="455" customWidth="1"/>
    <col min="4610" max="4610" width="28.140625" style="455" customWidth="1"/>
    <col min="4611" max="4611" width="10.5703125" style="455" customWidth="1"/>
    <col min="4612" max="4612" width="9.140625" style="455"/>
    <col min="4613" max="4613" width="14.5703125" style="455" customWidth="1"/>
    <col min="4614" max="4614" width="9.140625" style="455" customWidth="1"/>
    <col min="4615" max="4615" width="9.28515625" style="455" bestFit="1" customWidth="1"/>
    <col min="4616" max="4616" width="17.7109375" style="455" customWidth="1"/>
    <col min="4617" max="4618" width="13.28515625" style="455" bestFit="1" customWidth="1"/>
    <col min="4619" max="4863" width="9.140625" style="455"/>
    <col min="4864" max="4864" width="4.140625" style="455" customWidth="1"/>
    <col min="4865" max="4865" width="6.85546875" style="455" customWidth="1"/>
    <col min="4866" max="4866" width="28.140625" style="455" customWidth="1"/>
    <col min="4867" max="4867" width="10.5703125" style="455" customWidth="1"/>
    <col min="4868" max="4868" width="9.140625" style="455"/>
    <col min="4869" max="4869" width="14.5703125" style="455" customWidth="1"/>
    <col min="4870" max="4870" width="9.140625" style="455" customWidth="1"/>
    <col min="4871" max="4871" width="9.28515625" style="455" bestFit="1" customWidth="1"/>
    <col min="4872" max="4872" width="17.7109375" style="455" customWidth="1"/>
    <col min="4873" max="4874" width="13.28515625" style="455" bestFit="1" customWidth="1"/>
    <col min="4875" max="5119" width="9.140625" style="455"/>
    <col min="5120" max="5120" width="4.140625" style="455" customWidth="1"/>
    <col min="5121" max="5121" width="6.85546875" style="455" customWidth="1"/>
    <col min="5122" max="5122" width="28.140625" style="455" customWidth="1"/>
    <col min="5123" max="5123" width="10.5703125" style="455" customWidth="1"/>
    <col min="5124" max="5124" width="9.140625" style="455"/>
    <col min="5125" max="5125" width="14.5703125" style="455" customWidth="1"/>
    <col min="5126" max="5126" width="9.140625" style="455" customWidth="1"/>
    <col min="5127" max="5127" width="9.28515625" style="455" bestFit="1" customWidth="1"/>
    <col min="5128" max="5128" width="17.7109375" style="455" customWidth="1"/>
    <col min="5129" max="5130" width="13.28515625" style="455" bestFit="1" customWidth="1"/>
    <col min="5131" max="5375" width="9.140625" style="455"/>
    <col min="5376" max="5376" width="4.140625" style="455" customWidth="1"/>
    <col min="5377" max="5377" width="6.85546875" style="455" customWidth="1"/>
    <col min="5378" max="5378" width="28.140625" style="455" customWidth="1"/>
    <col min="5379" max="5379" width="10.5703125" style="455" customWidth="1"/>
    <col min="5380" max="5380" width="9.140625" style="455"/>
    <col min="5381" max="5381" width="14.5703125" style="455" customWidth="1"/>
    <col min="5382" max="5382" width="9.140625" style="455" customWidth="1"/>
    <col min="5383" max="5383" width="9.28515625" style="455" bestFit="1" customWidth="1"/>
    <col min="5384" max="5384" width="17.7109375" style="455" customWidth="1"/>
    <col min="5385" max="5386" width="13.28515625" style="455" bestFit="1" customWidth="1"/>
    <col min="5387" max="5631" width="9.140625" style="455"/>
    <col min="5632" max="5632" width="4.140625" style="455" customWidth="1"/>
    <col min="5633" max="5633" width="6.85546875" style="455" customWidth="1"/>
    <col min="5634" max="5634" width="28.140625" style="455" customWidth="1"/>
    <col min="5635" max="5635" width="10.5703125" style="455" customWidth="1"/>
    <col min="5636" max="5636" width="9.140625" style="455"/>
    <col min="5637" max="5637" width="14.5703125" style="455" customWidth="1"/>
    <col min="5638" max="5638" width="9.140625" style="455" customWidth="1"/>
    <col min="5639" max="5639" width="9.28515625" style="455" bestFit="1" customWidth="1"/>
    <col min="5640" max="5640" width="17.7109375" style="455" customWidth="1"/>
    <col min="5641" max="5642" width="13.28515625" style="455" bestFit="1" customWidth="1"/>
    <col min="5643" max="5887" width="9.140625" style="455"/>
    <col min="5888" max="5888" width="4.140625" style="455" customWidth="1"/>
    <col min="5889" max="5889" width="6.85546875" style="455" customWidth="1"/>
    <col min="5890" max="5890" width="28.140625" style="455" customWidth="1"/>
    <col min="5891" max="5891" width="10.5703125" style="455" customWidth="1"/>
    <col min="5892" max="5892" width="9.140625" style="455"/>
    <col min="5893" max="5893" width="14.5703125" style="455" customWidth="1"/>
    <col min="5894" max="5894" width="9.140625" style="455" customWidth="1"/>
    <col min="5895" max="5895" width="9.28515625" style="455" bestFit="1" customWidth="1"/>
    <col min="5896" max="5896" width="17.7109375" style="455" customWidth="1"/>
    <col min="5897" max="5898" width="13.28515625" style="455" bestFit="1" customWidth="1"/>
    <col min="5899" max="6143" width="9.140625" style="455"/>
    <col min="6144" max="6144" width="4.140625" style="455" customWidth="1"/>
    <col min="6145" max="6145" width="6.85546875" style="455" customWidth="1"/>
    <col min="6146" max="6146" width="28.140625" style="455" customWidth="1"/>
    <col min="6147" max="6147" width="10.5703125" style="455" customWidth="1"/>
    <col min="6148" max="6148" width="9.140625" style="455"/>
    <col min="6149" max="6149" width="14.5703125" style="455" customWidth="1"/>
    <col min="6150" max="6150" width="9.140625" style="455" customWidth="1"/>
    <col min="6151" max="6151" width="9.28515625" style="455" bestFit="1" customWidth="1"/>
    <col min="6152" max="6152" width="17.7109375" style="455" customWidth="1"/>
    <col min="6153" max="6154" width="13.28515625" style="455" bestFit="1" customWidth="1"/>
    <col min="6155" max="6399" width="9.140625" style="455"/>
    <col min="6400" max="6400" width="4.140625" style="455" customWidth="1"/>
    <col min="6401" max="6401" width="6.85546875" style="455" customWidth="1"/>
    <col min="6402" max="6402" width="28.140625" style="455" customWidth="1"/>
    <col min="6403" max="6403" width="10.5703125" style="455" customWidth="1"/>
    <col min="6404" max="6404" width="9.140625" style="455"/>
    <col min="6405" max="6405" width="14.5703125" style="455" customWidth="1"/>
    <col min="6406" max="6406" width="9.140625" style="455" customWidth="1"/>
    <col min="6407" max="6407" width="9.28515625" style="455" bestFit="1" customWidth="1"/>
    <col min="6408" max="6408" width="17.7109375" style="455" customWidth="1"/>
    <col min="6409" max="6410" width="13.28515625" style="455" bestFit="1" customWidth="1"/>
    <col min="6411" max="6655" width="9.140625" style="455"/>
    <col min="6656" max="6656" width="4.140625" style="455" customWidth="1"/>
    <col min="6657" max="6657" width="6.85546875" style="455" customWidth="1"/>
    <col min="6658" max="6658" width="28.140625" style="455" customWidth="1"/>
    <col min="6659" max="6659" width="10.5703125" style="455" customWidth="1"/>
    <col min="6660" max="6660" width="9.140625" style="455"/>
    <col min="6661" max="6661" width="14.5703125" style="455" customWidth="1"/>
    <col min="6662" max="6662" width="9.140625" style="455" customWidth="1"/>
    <col min="6663" max="6663" width="9.28515625" style="455" bestFit="1" customWidth="1"/>
    <col min="6664" max="6664" width="17.7109375" style="455" customWidth="1"/>
    <col min="6665" max="6666" width="13.28515625" style="455" bestFit="1" customWidth="1"/>
    <col min="6667" max="6911" width="9.140625" style="455"/>
    <col min="6912" max="6912" width="4.140625" style="455" customWidth="1"/>
    <col min="6913" max="6913" width="6.85546875" style="455" customWidth="1"/>
    <col min="6914" max="6914" width="28.140625" style="455" customWidth="1"/>
    <col min="6915" max="6915" width="10.5703125" style="455" customWidth="1"/>
    <col min="6916" max="6916" width="9.140625" style="455"/>
    <col min="6917" max="6917" width="14.5703125" style="455" customWidth="1"/>
    <col min="6918" max="6918" width="9.140625" style="455" customWidth="1"/>
    <col min="6919" max="6919" width="9.28515625" style="455" bestFit="1" customWidth="1"/>
    <col min="6920" max="6920" width="17.7109375" style="455" customWidth="1"/>
    <col min="6921" max="6922" width="13.28515625" style="455" bestFit="1" customWidth="1"/>
    <col min="6923" max="7167" width="9.140625" style="455"/>
    <col min="7168" max="7168" width="4.140625" style="455" customWidth="1"/>
    <col min="7169" max="7169" width="6.85546875" style="455" customWidth="1"/>
    <col min="7170" max="7170" width="28.140625" style="455" customWidth="1"/>
    <col min="7171" max="7171" width="10.5703125" style="455" customWidth="1"/>
    <col min="7172" max="7172" width="9.140625" style="455"/>
    <col min="7173" max="7173" width="14.5703125" style="455" customWidth="1"/>
    <col min="7174" max="7174" width="9.140625" style="455" customWidth="1"/>
    <col min="7175" max="7175" width="9.28515625" style="455" bestFit="1" customWidth="1"/>
    <col min="7176" max="7176" width="17.7109375" style="455" customWidth="1"/>
    <col min="7177" max="7178" width="13.28515625" style="455" bestFit="1" customWidth="1"/>
    <col min="7179" max="7423" width="9.140625" style="455"/>
    <col min="7424" max="7424" width="4.140625" style="455" customWidth="1"/>
    <col min="7425" max="7425" width="6.85546875" style="455" customWidth="1"/>
    <col min="7426" max="7426" width="28.140625" style="455" customWidth="1"/>
    <col min="7427" max="7427" width="10.5703125" style="455" customWidth="1"/>
    <col min="7428" max="7428" width="9.140625" style="455"/>
    <col min="7429" max="7429" width="14.5703125" style="455" customWidth="1"/>
    <col min="7430" max="7430" width="9.140625" style="455" customWidth="1"/>
    <col min="7431" max="7431" width="9.28515625" style="455" bestFit="1" customWidth="1"/>
    <col min="7432" max="7432" width="17.7109375" style="455" customWidth="1"/>
    <col min="7433" max="7434" width="13.28515625" style="455" bestFit="1" customWidth="1"/>
    <col min="7435" max="7679" width="9.140625" style="455"/>
    <col min="7680" max="7680" width="4.140625" style="455" customWidth="1"/>
    <col min="7681" max="7681" width="6.85546875" style="455" customWidth="1"/>
    <col min="7682" max="7682" width="28.140625" style="455" customWidth="1"/>
    <col min="7683" max="7683" width="10.5703125" style="455" customWidth="1"/>
    <col min="7684" max="7684" width="9.140625" style="455"/>
    <col min="7685" max="7685" width="14.5703125" style="455" customWidth="1"/>
    <col min="7686" max="7686" width="9.140625" style="455" customWidth="1"/>
    <col min="7687" max="7687" width="9.28515625" style="455" bestFit="1" customWidth="1"/>
    <col min="7688" max="7688" width="17.7109375" style="455" customWidth="1"/>
    <col min="7689" max="7690" width="13.28515625" style="455" bestFit="1" customWidth="1"/>
    <col min="7691" max="7935" width="9.140625" style="455"/>
    <col min="7936" max="7936" width="4.140625" style="455" customWidth="1"/>
    <col min="7937" max="7937" width="6.85546875" style="455" customWidth="1"/>
    <col min="7938" max="7938" width="28.140625" style="455" customWidth="1"/>
    <col min="7939" max="7939" width="10.5703125" style="455" customWidth="1"/>
    <col min="7940" max="7940" width="9.140625" style="455"/>
    <col min="7941" max="7941" width="14.5703125" style="455" customWidth="1"/>
    <col min="7942" max="7942" width="9.140625" style="455" customWidth="1"/>
    <col min="7943" max="7943" width="9.28515625" style="455" bestFit="1" customWidth="1"/>
    <col min="7944" max="7944" width="17.7109375" style="455" customWidth="1"/>
    <col min="7945" max="7946" width="13.28515625" style="455" bestFit="1" customWidth="1"/>
    <col min="7947" max="8191" width="9.140625" style="455"/>
    <col min="8192" max="8192" width="4.140625" style="455" customWidth="1"/>
    <col min="8193" max="8193" width="6.85546875" style="455" customWidth="1"/>
    <col min="8194" max="8194" width="28.140625" style="455" customWidth="1"/>
    <col min="8195" max="8195" width="10.5703125" style="455" customWidth="1"/>
    <col min="8196" max="8196" width="9.140625" style="455"/>
    <col min="8197" max="8197" width="14.5703125" style="455" customWidth="1"/>
    <col min="8198" max="8198" width="9.140625" style="455" customWidth="1"/>
    <col min="8199" max="8199" width="9.28515625" style="455" bestFit="1" customWidth="1"/>
    <col min="8200" max="8200" width="17.7109375" style="455" customWidth="1"/>
    <col min="8201" max="8202" width="13.28515625" style="455" bestFit="1" customWidth="1"/>
    <col min="8203" max="8447" width="9.140625" style="455"/>
    <col min="8448" max="8448" width="4.140625" style="455" customWidth="1"/>
    <col min="8449" max="8449" width="6.85546875" style="455" customWidth="1"/>
    <col min="8450" max="8450" width="28.140625" style="455" customWidth="1"/>
    <col min="8451" max="8451" width="10.5703125" style="455" customWidth="1"/>
    <col min="8452" max="8452" width="9.140625" style="455"/>
    <col min="8453" max="8453" width="14.5703125" style="455" customWidth="1"/>
    <col min="8454" max="8454" width="9.140625" style="455" customWidth="1"/>
    <col min="8455" max="8455" width="9.28515625" style="455" bestFit="1" customWidth="1"/>
    <col min="8456" max="8456" width="17.7109375" style="455" customWidth="1"/>
    <col min="8457" max="8458" width="13.28515625" style="455" bestFit="1" customWidth="1"/>
    <col min="8459" max="8703" width="9.140625" style="455"/>
    <col min="8704" max="8704" width="4.140625" style="455" customWidth="1"/>
    <col min="8705" max="8705" width="6.85546875" style="455" customWidth="1"/>
    <col min="8706" max="8706" width="28.140625" style="455" customWidth="1"/>
    <col min="8707" max="8707" width="10.5703125" style="455" customWidth="1"/>
    <col min="8708" max="8708" width="9.140625" style="455"/>
    <col min="8709" max="8709" width="14.5703125" style="455" customWidth="1"/>
    <col min="8710" max="8710" width="9.140625" style="455" customWidth="1"/>
    <col min="8711" max="8711" width="9.28515625" style="455" bestFit="1" customWidth="1"/>
    <col min="8712" max="8712" width="17.7109375" style="455" customWidth="1"/>
    <col min="8713" max="8714" width="13.28515625" style="455" bestFit="1" customWidth="1"/>
    <col min="8715" max="8959" width="9.140625" style="455"/>
    <col min="8960" max="8960" width="4.140625" style="455" customWidth="1"/>
    <col min="8961" max="8961" width="6.85546875" style="455" customWidth="1"/>
    <col min="8962" max="8962" width="28.140625" style="455" customWidth="1"/>
    <col min="8963" max="8963" width="10.5703125" style="455" customWidth="1"/>
    <col min="8964" max="8964" width="9.140625" style="455"/>
    <col min="8965" max="8965" width="14.5703125" style="455" customWidth="1"/>
    <col min="8966" max="8966" width="9.140625" style="455" customWidth="1"/>
    <col min="8967" max="8967" width="9.28515625" style="455" bestFit="1" customWidth="1"/>
    <col min="8968" max="8968" width="17.7109375" style="455" customWidth="1"/>
    <col min="8969" max="8970" width="13.28515625" style="455" bestFit="1" customWidth="1"/>
    <col min="8971" max="9215" width="9.140625" style="455"/>
    <col min="9216" max="9216" width="4.140625" style="455" customWidth="1"/>
    <col min="9217" max="9217" width="6.85546875" style="455" customWidth="1"/>
    <col min="9218" max="9218" width="28.140625" style="455" customWidth="1"/>
    <col min="9219" max="9219" width="10.5703125" style="455" customWidth="1"/>
    <col min="9220" max="9220" width="9.140625" style="455"/>
    <col min="9221" max="9221" width="14.5703125" style="455" customWidth="1"/>
    <col min="9222" max="9222" width="9.140625" style="455" customWidth="1"/>
    <col min="9223" max="9223" width="9.28515625" style="455" bestFit="1" customWidth="1"/>
    <col min="9224" max="9224" width="17.7109375" style="455" customWidth="1"/>
    <col min="9225" max="9226" width="13.28515625" style="455" bestFit="1" customWidth="1"/>
    <col min="9227" max="9471" width="9.140625" style="455"/>
    <col min="9472" max="9472" width="4.140625" style="455" customWidth="1"/>
    <col min="9473" max="9473" width="6.85546875" style="455" customWidth="1"/>
    <col min="9474" max="9474" width="28.140625" style="455" customWidth="1"/>
    <col min="9475" max="9475" width="10.5703125" style="455" customWidth="1"/>
    <col min="9476" max="9476" width="9.140625" style="455"/>
    <col min="9477" max="9477" width="14.5703125" style="455" customWidth="1"/>
    <col min="9478" max="9478" width="9.140625" style="455" customWidth="1"/>
    <col min="9479" max="9479" width="9.28515625" style="455" bestFit="1" customWidth="1"/>
    <col min="9480" max="9480" width="17.7109375" style="455" customWidth="1"/>
    <col min="9481" max="9482" width="13.28515625" style="455" bestFit="1" customWidth="1"/>
    <col min="9483" max="9727" width="9.140625" style="455"/>
    <col min="9728" max="9728" width="4.140625" style="455" customWidth="1"/>
    <col min="9729" max="9729" width="6.85546875" style="455" customWidth="1"/>
    <col min="9730" max="9730" width="28.140625" style="455" customWidth="1"/>
    <col min="9731" max="9731" width="10.5703125" style="455" customWidth="1"/>
    <col min="9732" max="9732" width="9.140625" style="455"/>
    <col min="9733" max="9733" width="14.5703125" style="455" customWidth="1"/>
    <col min="9734" max="9734" width="9.140625" style="455" customWidth="1"/>
    <col min="9735" max="9735" width="9.28515625" style="455" bestFit="1" customWidth="1"/>
    <col min="9736" max="9736" width="17.7109375" style="455" customWidth="1"/>
    <col min="9737" max="9738" width="13.28515625" style="455" bestFit="1" customWidth="1"/>
    <col min="9739" max="9983" width="9.140625" style="455"/>
    <col min="9984" max="9984" width="4.140625" style="455" customWidth="1"/>
    <col min="9985" max="9985" width="6.85546875" style="455" customWidth="1"/>
    <col min="9986" max="9986" width="28.140625" style="455" customWidth="1"/>
    <col min="9987" max="9987" width="10.5703125" style="455" customWidth="1"/>
    <col min="9988" max="9988" width="9.140625" style="455"/>
    <col min="9989" max="9989" width="14.5703125" style="455" customWidth="1"/>
    <col min="9990" max="9990" width="9.140625" style="455" customWidth="1"/>
    <col min="9991" max="9991" width="9.28515625" style="455" bestFit="1" customWidth="1"/>
    <col min="9992" max="9992" width="17.7109375" style="455" customWidth="1"/>
    <col min="9993" max="9994" width="13.28515625" style="455" bestFit="1" customWidth="1"/>
    <col min="9995" max="10239" width="9.140625" style="455"/>
    <col min="10240" max="10240" width="4.140625" style="455" customWidth="1"/>
    <col min="10241" max="10241" width="6.85546875" style="455" customWidth="1"/>
    <col min="10242" max="10242" width="28.140625" style="455" customWidth="1"/>
    <col min="10243" max="10243" width="10.5703125" style="455" customWidth="1"/>
    <col min="10244" max="10244" width="9.140625" style="455"/>
    <col min="10245" max="10245" width="14.5703125" style="455" customWidth="1"/>
    <col min="10246" max="10246" width="9.140625" style="455" customWidth="1"/>
    <col min="10247" max="10247" width="9.28515625" style="455" bestFit="1" customWidth="1"/>
    <col min="10248" max="10248" width="17.7109375" style="455" customWidth="1"/>
    <col min="10249" max="10250" width="13.28515625" style="455" bestFit="1" customWidth="1"/>
    <col min="10251" max="10495" width="9.140625" style="455"/>
    <col min="10496" max="10496" width="4.140625" style="455" customWidth="1"/>
    <col min="10497" max="10497" width="6.85546875" style="455" customWidth="1"/>
    <col min="10498" max="10498" width="28.140625" style="455" customWidth="1"/>
    <col min="10499" max="10499" width="10.5703125" style="455" customWidth="1"/>
    <col min="10500" max="10500" width="9.140625" style="455"/>
    <col min="10501" max="10501" width="14.5703125" style="455" customWidth="1"/>
    <col min="10502" max="10502" width="9.140625" style="455" customWidth="1"/>
    <col min="10503" max="10503" width="9.28515625" style="455" bestFit="1" customWidth="1"/>
    <col min="10504" max="10504" width="17.7109375" style="455" customWidth="1"/>
    <col min="10505" max="10506" width="13.28515625" style="455" bestFit="1" customWidth="1"/>
    <col min="10507" max="10751" width="9.140625" style="455"/>
    <col min="10752" max="10752" width="4.140625" style="455" customWidth="1"/>
    <col min="10753" max="10753" width="6.85546875" style="455" customWidth="1"/>
    <col min="10754" max="10754" width="28.140625" style="455" customWidth="1"/>
    <col min="10755" max="10755" width="10.5703125" style="455" customWidth="1"/>
    <col min="10756" max="10756" width="9.140625" style="455"/>
    <col min="10757" max="10757" width="14.5703125" style="455" customWidth="1"/>
    <col min="10758" max="10758" width="9.140625" style="455" customWidth="1"/>
    <col min="10759" max="10759" width="9.28515625" style="455" bestFit="1" customWidth="1"/>
    <col min="10760" max="10760" width="17.7109375" style="455" customWidth="1"/>
    <col min="10761" max="10762" width="13.28515625" style="455" bestFit="1" customWidth="1"/>
    <col min="10763" max="11007" width="9.140625" style="455"/>
    <col min="11008" max="11008" width="4.140625" style="455" customWidth="1"/>
    <col min="11009" max="11009" width="6.85546875" style="455" customWidth="1"/>
    <col min="11010" max="11010" width="28.140625" style="455" customWidth="1"/>
    <col min="11011" max="11011" width="10.5703125" style="455" customWidth="1"/>
    <col min="11012" max="11012" width="9.140625" style="455"/>
    <col min="11013" max="11013" width="14.5703125" style="455" customWidth="1"/>
    <col min="11014" max="11014" width="9.140625" style="455" customWidth="1"/>
    <col min="11015" max="11015" width="9.28515625" style="455" bestFit="1" customWidth="1"/>
    <col min="11016" max="11016" width="17.7109375" style="455" customWidth="1"/>
    <col min="11017" max="11018" width="13.28515625" style="455" bestFit="1" customWidth="1"/>
    <col min="11019" max="11263" width="9.140625" style="455"/>
    <col min="11264" max="11264" width="4.140625" style="455" customWidth="1"/>
    <col min="11265" max="11265" width="6.85546875" style="455" customWidth="1"/>
    <col min="11266" max="11266" width="28.140625" style="455" customWidth="1"/>
    <col min="11267" max="11267" width="10.5703125" style="455" customWidth="1"/>
    <col min="11268" max="11268" width="9.140625" style="455"/>
    <col min="11269" max="11269" width="14.5703125" style="455" customWidth="1"/>
    <col min="11270" max="11270" width="9.140625" style="455" customWidth="1"/>
    <col min="11271" max="11271" width="9.28515625" style="455" bestFit="1" customWidth="1"/>
    <col min="11272" max="11272" width="17.7109375" style="455" customWidth="1"/>
    <col min="11273" max="11274" width="13.28515625" style="455" bestFit="1" customWidth="1"/>
    <col min="11275" max="11519" width="9.140625" style="455"/>
    <col min="11520" max="11520" width="4.140625" style="455" customWidth="1"/>
    <col min="11521" max="11521" width="6.85546875" style="455" customWidth="1"/>
    <col min="11522" max="11522" width="28.140625" style="455" customWidth="1"/>
    <col min="11523" max="11523" width="10.5703125" style="455" customWidth="1"/>
    <col min="11524" max="11524" width="9.140625" style="455"/>
    <col min="11525" max="11525" width="14.5703125" style="455" customWidth="1"/>
    <col min="11526" max="11526" width="9.140625" style="455" customWidth="1"/>
    <col min="11527" max="11527" width="9.28515625" style="455" bestFit="1" customWidth="1"/>
    <col min="11528" max="11528" width="17.7109375" style="455" customWidth="1"/>
    <col min="11529" max="11530" width="13.28515625" style="455" bestFit="1" customWidth="1"/>
    <col min="11531" max="11775" width="9.140625" style="455"/>
    <col min="11776" max="11776" width="4.140625" style="455" customWidth="1"/>
    <col min="11777" max="11777" width="6.85546875" style="455" customWidth="1"/>
    <col min="11778" max="11778" width="28.140625" style="455" customWidth="1"/>
    <col min="11779" max="11779" width="10.5703125" style="455" customWidth="1"/>
    <col min="11780" max="11780" width="9.140625" style="455"/>
    <col min="11781" max="11781" width="14.5703125" style="455" customWidth="1"/>
    <col min="11782" max="11782" width="9.140625" style="455" customWidth="1"/>
    <col min="11783" max="11783" width="9.28515625" style="455" bestFit="1" customWidth="1"/>
    <col min="11784" max="11784" width="17.7109375" style="455" customWidth="1"/>
    <col min="11785" max="11786" width="13.28515625" style="455" bestFit="1" customWidth="1"/>
    <col min="11787" max="12031" width="9.140625" style="455"/>
    <col min="12032" max="12032" width="4.140625" style="455" customWidth="1"/>
    <col min="12033" max="12033" width="6.85546875" style="455" customWidth="1"/>
    <col min="12034" max="12034" width="28.140625" style="455" customWidth="1"/>
    <col min="12035" max="12035" width="10.5703125" style="455" customWidth="1"/>
    <col min="12036" max="12036" width="9.140625" style="455"/>
    <col min="12037" max="12037" width="14.5703125" style="455" customWidth="1"/>
    <col min="12038" max="12038" width="9.140625" style="455" customWidth="1"/>
    <col min="12039" max="12039" width="9.28515625" style="455" bestFit="1" customWidth="1"/>
    <col min="12040" max="12040" width="17.7109375" style="455" customWidth="1"/>
    <col min="12041" max="12042" width="13.28515625" style="455" bestFit="1" customWidth="1"/>
    <col min="12043" max="12287" width="9.140625" style="455"/>
    <col min="12288" max="12288" width="4.140625" style="455" customWidth="1"/>
    <col min="12289" max="12289" width="6.85546875" style="455" customWidth="1"/>
    <col min="12290" max="12290" width="28.140625" style="455" customWidth="1"/>
    <col min="12291" max="12291" width="10.5703125" style="455" customWidth="1"/>
    <col min="12292" max="12292" width="9.140625" style="455"/>
    <col min="12293" max="12293" width="14.5703125" style="455" customWidth="1"/>
    <col min="12294" max="12294" width="9.140625" style="455" customWidth="1"/>
    <col min="12295" max="12295" width="9.28515625" style="455" bestFit="1" customWidth="1"/>
    <col min="12296" max="12296" width="17.7109375" style="455" customWidth="1"/>
    <col min="12297" max="12298" width="13.28515625" style="455" bestFit="1" customWidth="1"/>
    <col min="12299" max="12543" width="9.140625" style="455"/>
    <col min="12544" max="12544" width="4.140625" style="455" customWidth="1"/>
    <col min="12545" max="12545" width="6.85546875" style="455" customWidth="1"/>
    <col min="12546" max="12546" width="28.140625" style="455" customWidth="1"/>
    <col min="12547" max="12547" width="10.5703125" style="455" customWidth="1"/>
    <col min="12548" max="12548" width="9.140625" style="455"/>
    <col min="12549" max="12549" width="14.5703125" style="455" customWidth="1"/>
    <col min="12550" max="12550" width="9.140625" style="455" customWidth="1"/>
    <col min="12551" max="12551" width="9.28515625" style="455" bestFit="1" customWidth="1"/>
    <col min="12552" max="12552" width="17.7109375" style="455" customWidth="1"/>
    <col min="12553" max="12554" width="13.28515625" style="455" bestFit="1" customWidth="1"/>
    <col min="12555" max="12799" width="9.140625" style="455"/>
    <col min="12800" max="12800" width="4.140625" style="455" customWidth="1"/>
    <col min="12801" max="12801" width="6.85546875" style="455" customWidth="1"/>
    <col min="12802" max="12802" width="28.140625" style="455" customWidth="1"/>
    <col min="12803" max="12803" width="10.5703125" style="455" customWidth="1"/>
    <col min="12804" max="12804" width="9.140625" style="455"/>
    <col min="12805" max="12805" width="14.5703125" style="455" customWidth="1"/>
    <col min="12806" max="12806" width="9.140625" style="455" customWidth="1"/>
    <col min="12807" max="12807" width="9.28515625" style="455" bestFit="1" customWidth="1"/>
    <col min="12808" max="12808" width="17.7109375" style="455" customWidth="1"/>
    <col min="12809" max="12810" width="13.28515625" style="455" bestFit="1" customWidth="1"/>
    <col min="12811" max="13055" width="9.140625" style="455"/>
    <col min="13056" max="13056" width="4.140625" style="455" customWidth="1"/>
    <col min="13057" max="13057" width="6.85546875" style="455" customWidth="1"/>
    <col min="13058" max="13058" width="28.140625" style="455" customWidth="1"/>
    <col min="13059" max="13059" width="10.5703125" style="455" customWidth="1"/>
    <col min="13060" max="13060" width="9.140625" style="455"/>
    <col min="13061" max="13061" width="14.5703125" style="455" customWidth="1"/>
    <col min="13062" max="13062" width="9.140625" style="455" customWidth="1"/>
    <col min="13063" max="13063" width="9.28515625" style="455" bestFit="1" customWidth="1"/>
    <col min="13064" max="13064" width="17.7109375" style="455" customWidth="1"/>
    <col min="13065" max="13066" width="13.28515625" style="455" bestFit="1" customWidth="1"/>
    <col min="13067" max="13311" width="9.140625" style="455"/>
    <col min="13312" max="13312" width="4.140625" style="455" customWidth="1"/>
    <col min="13313" max="13313" width="6.85546875" style="455" customWidth="1"/>
    <col min="13314" max="13314" width="28.140625" style="455" customWidth="1"/>
    <col min="13315" max="13315" width="10.5703125" style="455" customWidth="1"/>
    <col min="13316" max="13316" width="9.140625" style="455"/>
    <col min="13317" max="13317" width="14.5703125" style="455" customWidth="1"/>
    <col min="13318" max="13318" width="9.140625" style="455" customWidth="1"/>
    <col min="13319" max="13319" width="9.28515625" style="455" bestFit="1" customWidth="1"/>
    <col min="13320" max="13320" width="17.7109375" style="455" customWidth="1"/>
    <col min="13321" max="13322" width="13.28515625" style="455" bestFit="1" customWidth="1"/>
    <col min="13323" max="13567" width="9.140625" style="455"/>
    <col min="13568" max="13568" width="4.140625" style="455" customWidth="1"/>
    <col min="13569" max="13569" width="6.85546875" style="455" customWidth="1"/>
    <col min="13570" max="13570" width="28.140625" style="455" customWidth="1"/>
    <col min="13571" max="13571" width="10.5703125" style="455" customWidth="1"/>
    <col min="13572" max="13572" width="9.140625" style="455"/>
    <col min="13573" max="13573" width="14.5703125" style="455" customWidth="1"/>
    <col min="13574" max="13574" width="9.140625" style="455" customWidth="1"/>
    <col min="13575" max="13575" width="9.28515625" style="455" bestFit="1" customWidth="1"/>
    <col min="13576" max="13576" width="17.7109375" style="455" customWidth="1"/>
    <col min="13577" max="13578" width="13.28515625" style="455" bestFit="1" customWidth="1"/>
    <col min="13579" max="13823" width="9.140625" style="455"/>
    <col min="13824" max="13824" width="4.140625" style="455" customWidth="1"/>
    <col min="13825" max="13825" width="6.85546875" style="455" customWidth="1"/>
    <col min="13826" max="13826" width="28.140625" style="455" customWidth="1"/>
    <col min="13827" max="13827" width="10.5703125" style="455" customWidth="1"/>
    <col min="13828" max="13828" width="9.140625" style="455"/>
    <col min="13829" max="13829" width="14.5703125" style="455" customWidth="1"/>
    <col min="13830" max="13830" width="9.140625" style="455" customWidth="1"/>
    <col min="13831" max="13831" width="9.28515625" style="455" bestFit="1" customWidth="1"/>
    <col min="13832" max="13832" width="17.7109375" style="455" customWidth="1"/>
    <col min="13833" max="13834" width="13.28515625" style="455" bestFit="1" customWidth="1"/>
    <col min="13835" max="14079" width="9.140625" style="455"/>
    <col min="14080" max="14080" width="4.140625" style="455" customWidth="1"/>
    <col min="14081" max="14081" width="6.85546875" style="455" customWidth="1"/>
    <col min="14082" max="14082" width="28.140625" style="455" customWidth="1"/>
    <col min="14083" max="14083" width="10.5703125" style="455" customWidth="1"/>
    <col min="14084" max="14084" width="9.140625" style="455"/>
    <col min="14085" max="14085" width="14.5703125" style="455" customWidth="1"/>
    <col min="14086" max="14086" width="9.140625" style="455" customWidth="1"/>
    <col min="14087" max="14087" width="9.28515625" style="455" bestFit="1" customWidth="1"/>
    <col min="14088" max="14088" width="17.7109375" style="455" customWidth="1"/>
    <col min="14089" max="14090" width="13.28515625" style="455" bestFit="1" customWidth="1"/>
    <col min="14091" max="14335" width="9.140625" style="455"/>
    <col min="14336" max="14336" width="4.140625" style="455" customWidth="1"/>
    <col min="14337" max="14337" width="6.85546875" style="455" customWidth="1"/>
    <col min="14338" max="14338" width="28.140625" style="455" customWidth="1"/>
    <col min="14339" max="14339" width="10.5703125" style="455" customWidth="1"/>
    <col min="14340" max="14340" width="9.140625" style="455"/>
    <col min="14341" max="14341" width="14.5703125" style="455" customWidth="1"/>
    <col min="14342" max="14342" width="9.140625" style="455" customWidth="1"/>
    <col min="14343" max="14343" width="9.28515625" style="455" bestFit="1" customWidth="1"/>
    <col min="14344" max="14344" width="17.7109375" style="455" customWidth="1"/>
    <col min="14345" max="14346" width="13.28515625" style="455" bestFit="1" customWidth="1"/>
    <col min="14347" max="14591" width="9.140625" style="455"/>
    <col min="14592" max="14592" width="4.140625" style="455" customWidth="1"/>
    <col min="14593" max="14593" width="6.85546875" style="455" customWidth="1"/>
    <col min="14594" max="14594" width="28.140625" style="455" customWidth="1"/>
    <col min="14595" max="14595" width="10.5703125" style="455" customWidth="1"/>
    <col min="14596" max="14596" width="9.140625" style="455"/>
    <col min="14597" max="14597" width="14.5703125" style="455" customWidth="1"/>
    <col min="14598" max="14598" width="9.140625" style="455" customWidth="1"/>
    <col min="14599" max="14599" width="9.28515625" style="455" bestFit="1" customWidth="1"/>
    <col min="14600" max="14600" width="17.7109375" style="455" customWidth="1"/>
    <col min="14601" max="14602" width="13.28515625" style="455" bestFit="1" customWidth="1"/>
    <col min="14603" max="14847" width="9.140625" style="455"/>
    <col min="14848" max="14848" width="4.140625" style="455" customWidth="1"/>
    <col min="14849" max="14849" width="6.85546875" style="455" customWidth="1"/>
    <col min="14850" max="14850" width="28.140625" style="455" customWidth="1"/>
    <col min="14851" max="14851" width="10.5703125" style="455" customWidth="1"/>
    <col min="14852" max="14852" width="9.140625" style="455"/>
    <col min="14853" max="14853" width="14.5703125" style="455" customWidth="1"/>
    <col min="14854" max="14854" width="9.140625" style="455" customWidth="1"/>
    <col min="14855" max="14855" width="9.28515625" style="455" bestFit="1" customWidth="1"/>
    <col min="14856" max="14856" width="17.7109375" style="455" customWidth="1"/>
    <col min="14857" max="14858" width="13.28515625" style="455" bestFit="1" customWidth="1"/>
    <col min="14859" max="15103" width="9.140625" style="455"/>
    <col min="15104" max="15104" width="4.140625" style="455" customWidth="1"/>
    <col min="15105" max="15105" width="6.85546875" style="455" customWidth="1"/>
    <col min="15106" max="15106" width="28.140625" style="455" customWidth="1"/>
    <col min="15107" max="15107" width="10.5703125" style="455" customWidth="1"/>
    <col min="15108" max="15108" width="9.140625" style="455"/>
    <col min="15109" max="15109" width="14.5703125" style="455" customWidth="1"/>
    <col min="15110" max="15110" width="9.140625" style="455" customWidth="1"/>
    <col min="15111" max="15111" width="9.28515625" style="455" bestFit="1" customWidth="1"/>
    <col min="15112" max="15112" width="17.7109375" style="455" customWidth="1"/>
    <col min="15113" max="15114" width="13.28515625" style="455" bestFit="1" customWidth="1"/>
    <col min="15115" max="15359" width="9.140625" style="455"/>
    <col min="15360" max="15360" width="4.140625" style="455" customWidth="1"/>
    <col min="15361" max="15361" width="6.85546875" style="455" customWidth="1"/>
    <col min="15362" max="15362" width="28.140625" style="455" customWidth="1"/>
    <col min="15363" max="15363" width="10.5703125" style="455" customWidth="1"/>
    <col min="15364" max="15364" width="9.140625" style="455"/>
    <col min="15365" max="15365" width="14.5703125" style="455" customWidth="1"/>
    <col min="15366" max="15366" width="9.140625" style="455" customWidth="1"/>
    <col min="15367" max="15367" width="9.28515625" style="455" bestFit="1" customWidth="1"/>
    <col min="15368" max="15368" width="17.7109375" style="455" customWidth="1"/>
    <col min="15369" max="15370" width="13.28515625" style="455" bestFit="1" customWidth="1"/>
    <col min="15371" max="15615" width="9.140625" style="455"/>
    <col min="15616" max="15616" width="4.140625" style="455" customWidth="1"/>
    <col min="15617" max="15617" width="6.85546875" style="455" customWidth="1"/>
    <col min="15618" max="15618" width="28.140625" style="455" customWidth="1"/>
    <col min="15619" max="15619" width="10.5703125" style="455" customWidth="1"/>
    <col min="15620" max="15620" width="9.140625" style="455"/>
    <col min="15621" max="15621" width="14.5703125" style="455" customWidth="1"/>
    <col min="15622" max="15622" width="9.140625" style="455" customWidth="1"/>
    <col min="15623" max="15623" width="9.28515625" style="455" bestFit="1" customWidth="1"/>
    <col min="15624" max="15624" width="17.7109375" style="455" customWidth="1"/>
    <col min="15625" max="15626" width="13.28515625" style="455" bestFit="1" customWidth="1"/>
    <col min="15627" max="15871" width="9.140625" style="455"/>
    <col min="15872" max="15872" width="4.140625" style="455" customWidth="1"/>
    <col min="15873" max="15873" width="6.85546875" style="455" customWidth="1"/>
    <col min="15874" max="15874" width="28.140625" style="455" customWidth="1"/>
    <col min="15875" max="15875" width="10.5703125" style="455" customWidth="1"/>
    <col min="15876" max="15876" width="9.140625" style="455"/>
    <col min="15877" max="15877" width="14.5703125" style="455" customWidth="1"/>
    <col min="15878" max="15878" width="9.140625" style="455" customWidth="1"/>
    <col min="15879" max="15879" width="9.28515625" style="455" bestFit="1" customWidth="1"/>
    <col min="15880" max="15880" width="17.7109375" style="455" customWidth="1"/>
    <col min="15881" max="15882" width="13.28515625" style="455" bestFit="1" customWidth="1"/>
    <col min="15883" max="16127" width="9.140625" style="455"/>
    <col min="16128" max="16128" width="4.140625" style="455" customWidth="1"/>
    <col min="16129" max="16129" width="6.85546875" style="455" customWidth="1"/>
    <col min="16130" max="16130" width="28.140625" style="455" customWidth="1"/>
    <col min="16131" max="16131" width="10.5703125" style="455" customWidth="1"/>
    <col min="16132" max="16132" width="9.140625" style="455"/>
    <col min="16133" max="16133" width="14.5703125" style="455" customWidth="1"/>
    <col min="16134" max="16134" width="9.140625" style="455" customWidth="1"/>
    <col min="16135" max="16135" width="9.28515625" style="455" bestFit="1" customWidth="1"/>
    <col min="16136" max="16136" width="17.7109375" style="455" customWidth="1"/>
    <col min="16137" max="16138" width="13.28515625" style="455" bestFit="1" customWidth="1"/>
    <col min="16139" max="16384" width="9.140625" style="455"/>
  </cols>
  <sheetData>
    <row r="1" spans="1:9">
      <c r="A1" s="370" t="s">
        <v>131</v>
      </c>
      <c r="B1" s="111"/>
      <c r="C1" s="111"/>
      <c r="D1" s="111"/>
      <c r="E1" s="513"/>
      <c r="F1" s="369"/>
      <c r="G1" s="111"/>
      <c r="H1" s="111"/>
      <c r="I1" s="514"/>
    </row>
    <row r="2" spans="1:9">
      <c r="A2" s="1421" t="s">
        <v>868</v>
      </c>
      <c r="B2" s="111"/>
      <c r="C2" s="111"/>
      <c r="D2" s="111"/>
      <c r="E2" s="513"/>
      <c r="F2" s="369"/>
      <c r="G2" s="111"/>
      <c r="H2" s="111"/>
      <c r="I2" s="369"/>
    </row>
    <row r="3" spans="1:9">
      <c r="A3" s="370" t="s">
        <v>546</v>
      </c>
      <c r="B3" s="111"/>
      <c r="C3" s="111"/>
      <c r="D3" s="111"/>
      <c r="E3" s="513"/>
      <c r="F3" s="369"/>
      <c r="G3" s="111"/>
      <c r="H3" s="111"/>
      <c r="I3" s="369"/>
    </row>
    <row r="4" spans="1:9">
      <c r="A4" s="370" t="s">
        <v>1074</v>
      </c>
      <c r="B4" s="111"/>
      <c r="C4" s="111"/>
      <c r="D4" s="111"/>
      <c r="E4" s="515"/>
      <c r="F4" s="369"/>
      <c r="G4" s="111"/>
      <c r="H4" s="111"/>
      <c r="I4" s="369"/>
    </row>
    <row r="5" spans="1:9">
      <c r="A5" s="111"/>
      <c r="B5" s="111"/>
      <c r="C5" s="111"/>
      <c r="D5" s="111"/>
      <c r="E5" s="516"/>
      <c r="F5" s="369"/>
      <c r="G5" s="111"/>
      <c r="H5" s="111"/>
      <c r="I5" s="369"/>
    </row>
    <row r="6" spans="1:9" ht="18">
      <c r="A6" s="111"/>
      <c r="B6" s="111"/>
      <c r="C6" s="517"/>
      <c r="D6" s="517"/>
      <c r="E6" s="518" t="s">
        <v>249</v>
      </c>
      <c r="F6" s="517"/>
      <c r="G6" s="517"/>
      <c r="H6" s="369" t="s">
        <v>261</v>
      </c>
      <c r="I6" s="369"/>
    </row>
    <row r="7" spans="1:9" ht="18">
      <c r="A7" s="370"/>
      <c r="B7" s="111"/>
      <c r="C7" s="517" t="s">
        <v>251</v>
      </c>
      <c r="D7" s="517" t="s">
        <v>252</v>
      </c>
      <c r="E7" s="518" t="s">
        <v>253</v>
      </c>
      <c r="F7" s="517" t="s">
        <v>254</v>
      </c>
      <c r="G7" s="517" t="s">
        <v>255</v>
      </c>
      <c r="H7" s="369" t="s">
        <v>652</v>
      </c>
      <c r="I7" s="369" t="s">
        <v>257</v>
      </c>
    </row>
    <row r="8" spans="1:9">
      <c r="A8" s="370" t="s">
        <v>368</v>
      </c>
      <c r="B8" s="111"/>
      <c r="C8" s="111"/>
      <c r="D8" s="111"/>
      <c r="F8" s="369"/>
      <c r="G8" s="111"/>
      <c r="H8" s="372"/>
      <c r="I8" s="369"/>
    </row>
    <row r="9" spans="1:9">
      <c r="A9" s="111" t="s">
        <v>877</v>
      </c>
      <c r="B9" s="111"/>
      <c r="C9" s="520" t="s">
        <v>547</v>
      </c>
      <c r="D9" s="369" t="s">
        <v>260</v>
      </c>
      <c r="E9" s="519">
        <v>4188126</v>
      </c>
      <c r="F9" s="369" t="s">
        <v>365</v>
      </c>
      <c r="G9" s="521">
        <f>'WCA Allocation Factors'!E16</f>
        <v>0.22474202685414957</v>
      </c>
      <c r="H9" s="522">
        <f>+G9*E9</f>
        <v>941247.92596056196</v>
      </c>
      <c r="I9" s="369"/>
    </row>
    <row r="10" spans="1:9">
      <c r="A10" s="111" t="s">
        <v>713</v>
      </c>
      <c r="B10" s="111"/>
      <c r="C10" s="369" t="s">
        <v>547</v>
      </c>
      <c r="D10" s="369" t="s">
        <v>260</v>
      </c>
      <c r="E10" s="519">
        <v>0</v>
      </c>
      <c r="F10" s="369" t="s">
        <v>370</v>
      </c>
      <c r="G10" s="373">
        <f>'WCA Allocation Factors'!E10</f>
        <v>0.22324454439353322</v>
      </c>
      <c r="H10" s="522">
        <f>+G10*E10</f>
        <v>0</v>
      </c>
      <c r="I10" s="523"/>
    </row>
    <row r="11" spans="1:9" ht="16.5" thickBot="1">
      <c r="A11" s="111" t="s">
        <v>548</v>
      </c>
      <c r="B11" s="111"/>
      <c r="C11" s="520"/>
      <c r="D11" s="369"/>
      <c r="E11" s="524">
        <f>SUM(E9:E10)</f>
        <v>4188126</v>
      </c>
      <c r="F11" s="369"/>
      <c r="G11" s="521"/>
      <c r="H11" s="524">
        <f>SUM(H9:H10)</f>
        <v>941247.92596056196</v>
      </c>
      <c r="I11" s="523"/>
    </row>
    <row r="12" spans="1:9">
      <c r="A12" s="111"/>
      <c r="B12" s="111"/>
      <c r="C12" s="520"/>
      <c r="D12" s="369"/>
      <c r="F12" s="369"/>
      <c r="G12" s="521"/>
      <c r="H12" s="372"/>
      <c r="I12" s="523"/>
    </row>
    <row r="13" spans="1:9">
      <c r="A13" s="370" t="s">
        <v>369</v>
      </c>
      <c r="B13" s="370"/>
      <c r="C13" s="520"/>
      <c r="D13" s="369"/>
      <c r="F13" s="369"/>
      <c r="G13" s="373"/>
      <c r="H13" s="372"/>
      <c r="I13" s="369"/>
    </row>
    <row r="14" spans="1:9">
      <c r="A14" s="111" t="s">
        <v>878</v>
      </c>
      <c r="B14" s="111"/>
      <c r="C14" s="520" t="s">
        <v>549</v>
      </c>
      <c r="D14" s="520" t="s">
        <v>260</v>
      </c>
      <c r="E14" s="432">
        <v>8684833</v>
      </c>
      <c r="F14" s="369" t="s">
        <v>365</v>
      </c>
      <c r="G14" s="373">
        <f>'WCA Allocation Factors'!E16</f>
        <v>0.22474202685414957</v>
      </c>
      <c r="H14" s="522">
        <f>+G14*E14</f>
        <v>1951846.9713098044</v>
      </c>
      <c r="I14" s="369"/>
    </row>
    <row r="15" spans="1:9">
      <c r="A15" s="111" t="s">
        <v>879</v>
      </c>
      <c r="B15" s="111"/>
      <c r="C15" s="520" t="s">
        <v>549</v>
      </c>
      <c r="D15" s="520" t="s">
        <v>260</v>
      </c>
      <c r="E15" s="519">
        <v>1902881</v>
      </c>
      <c r="F15" s="369" t="s">
        <v>370</v>
      </c>
      <c r="G15" s="373">
        <f>'WCA Allocation Factors'!E10</f>
        <v>0.22324454439353322</v>
      </c>
      <c r="H15" s="522">
        <f>+G15*E15</f>
        <v>424807.80188011087</v>
      </c>
      <c r="I15" s="369"/>
    </row>
    <row r="16" spans="1:9">
      <c r="A16" s="111" t="s">
        <v>371</v>
      </c>
      <c r="B16" s="111"/>
      <c r="C16" s="520" t="s">
        <v>549</v>
      </c>
      <c r="D16" s="520" t="s">
        <v>260</v>
      </c>
      <c r="E16" s="519">
        <v>0</v>
      </c>
      <c r="F16" s="369" t="s">
        <v>261</v>
      </c>
      <c r="G16" s="373" t="s">
        <v>262</v>
      </c>
      <c r="H16" s="372">
        <v>0</v>
      </c>
      <c r="I16" s="369"/>
    </row>
    <row r="17" spans="1:9">
      <c r="A17" s="111" t="s">
        <v>550</v>
      </c>
      <c r="B17" s="111"/>
      <c r="C17" s="520" t="s">
        <v>549</v>
      </c>
      <c r="D17" s="520" t="s">
        <v>260</v>
      </c>
      <c r="E17" s="519">
        <v>912563</v>
      </c>
      <c r="F17" s="369" t="s">
        <v>365</v>
      </c>
      <c r="G17" s="521">
        <f>'WCA Allocation Factors'!E16</f>
        <v>0.22474202685414957</v>
      </c>
      <c r="H17" s="522">
        <f>+G17*E17</f>
        <v>205091.25825210329</v>
      </c>
      <c r="I17" s="523"/>
    </row>
    <row r="18" spans="1:9">
      <c r="A18" s="370"/>
      <c r="B18" s="111"/>
      <c r="C18" s="520"/>
      <c r="D18" s="369"/>
      <c r="F18" s="369"/>
      <c r="G18" s="373"/>
      <c r="H18" s="372"/>
      <c r="I18" s="523"/>
    </row>
    <row r="19" spans="1:9" ht="16.5" thickBot="1">
      <c r="A19" s="111" t="s">
        <v>551</v>
      </c>
      <c r="B19" s="525"/>
      <c r="C19" s="520"/>
      <c r="D19" s="369"/>
      <c r="E19" s="526">
        <f>SUM(E14:E17)</f>
        <v>11500277</v>
      </c>
      <c r="F19" s="527"/>
      <c r="G19" s="528"/>
      <c r="H19" s="526">
        <f>SUM(H14:H17)</f>
        <v>2581746.0314420187</v>
      </c>
      <c r="I19" s="523"/>
    </row>
    <row r="20" spans="1:9">
      <c r="A20" s="111"/>
      <c r="B20" s="525"/>
      <c r="C20" s="520"/>
      <c r="D20" s="369"/>
      <c r="E20" s="529"/>
      <c r="F20" s="527"/>
      <c r="G20" s="528"/>
      <c r="H20" s="522"/>
      <c r="I20" s="523"/>
    </row>
    <row r="21" spans="1:9">
      <c r="A21" s="370" t="s">
        <v>372</v>
      </c>
      <c r="B21" s="111"/>
      <c r="C21" s="111"/>
      <c r="D21" s="369"/>
      <c r="E21" s="530"/>
      <c r="F21" s="409"/>
      <c r="G21" s="531"/>
      <c r="H21" s="530"/>
      <c r="I21" s="523"/>
    </row>
    <row r="22" spans="1:9">
      <c r="A22" s="111" t="s">
        <v>880</v>
      </c>
      <c r="B22" s="111"/>
      <c r="C22" s="111" t="s">
        <v>552</v>
      </c>
      <c r="D22" s="369" t="s">
        <v>260</v>
      </c>
      <c r="E22" s="529">
        <v>0</v>
      </c>
      <c r="F22" s="527" t="s">
        <v>365</v>
      </c>
      <c r="G22" s="532">
        <f>'WCA Allocation Factors'!E16</f>
        <v>0.22474202685414957</v>
      </c>
      <c r="H22" s="522">
        <f>+G22*E22</f>
        <v>0</v>
      </c>
      <c r="I22" s="369"/>
    </row>
    <row r="23" spans="1:9">
      <c r="A23" s="111" t="s">
        <v>881</v>
      </c>
      <c r="B23" s="370"/>
      <c r="C23" s="111" t="s">
        <v>552</v>
      </c>
      <c r="D23" s="369" t="s">
        <v>260</v>
      </c>
      <c r="E23" s="530">
        <v>0</v>
      </c>
      <c r="F23" s="527" t="s">
        <v>365</v>
      </c>
      <c r="G23" s="532">
        <f>'WCA Allocation Factors'!E16</f>
        <v>0.22474202685414957</v>
      </c>
      <c r="H23" s="530">
        <v>0</v>
      </c>
      <c r="I23" s="369"/>
    </row>
    <row r="24" spans="1:9">
      <c r="A24" s="111"/>
      <c r="B24" s="111"/>
      <c r="C24" s="111"/>
      <c r="D24" s="369"/>
      <c r="F24" s="369"/>
      <c r="G24" s="373"/>
      <c r="H24" s="372"/>
      <c r="I24" s="369"/>
    </row>
    <row r="25" spans="1:9" ht="16.5" thickBot="1">
      <c r="A25" s="370" t="s">
        <v>553</v>
      </c>
      <c r="B25" s="111"/>
      <c r="C25" s="111"/>
      <c r="D25" s="369"/>
      <c r="E25" s="524">
        <f>+E23+E22</f>
        <v>0</v>
      </c>
      <c r="F25" s="369"/>
      <c r="G25" s="111"/>
      <c r="H25" s="524">
        <f>+H23+H22</f>
        <v>0</v>
      </c>
      <c r="I25" s="369"/>
    </row>
    <row r="26" spans="1:9">
      <c r="A26" s="370"/>
      <c r="B26" s="111"/>
      <c r="C26" s="111"/>
      <c r="D26" s="369"/>
      <c r="F26" s="369"/>
      <c r="G26" s="111"/>
      <c r="H26" s="111"/>
      <c r="I26" s="369"/>
    </row>
    <row r="27" spans="1:9">
      <c r="A27" s="370" t="s">
        <v>373</v>
      </c>
      <c r="B27" s="111"/>
      <c r="C27" s="520"/>
      <c r="D27" s="369"/>
      <c r="F27" s="369"/>
      <c r="G27" s="533"/>
      <c r="H27" s="534"/>
      <c r="I27" s="527"/>
    </row>
    <row r="28" spans="1:9">
      <c r="A28" s="111" t="s">
        <v>374</v>
      </c>
      <c r="B28" s="111"/>
      <c r="C28" s="369" t="s">
        <v>554</v>
      </c>
      <c r="D28" s="369" t="s">
        <v>260</v>
      </c>
      <c r="E28" s="519">
        <v>-7136659</v>
      </c>
      <c r="F28" s="369" t="s">
        <v>370</v>
      </c>
      <c r="G28" s="373">
        <f>'WCA Allocation Factors'!E10</f>
        <v>0.22324454439353322</v>
      </c>
      <c r="H28" s="522">
        <f>+G28*E28</f>
        <v>-1593220.1869470084</v>
      </c>
      <c r="I28" s="369"/>
    </row>
    <row r="29" spans="1:9">
      <c r="A29" s="111" t="s">
        <v>375</v>
      </c>
      <c r="B29" s="111"/>
      <c r="C29" s="369" t="s">
        <v>555</v>
      </c>
      <c r="D29" s="369" t="s">
        <v>260</v>
      </c>
      <c r="E29" s="519">
        <v>-7512275</v>
      </c>
      <c r="F29" s="369" t="s">
        <v>370</v>
      </c>
      <c r="G29" s="373">
        <f>'WCA Allocation Factors'!E10</f>
        <v>0.22324454439353322</v>
      </c>
      <c r="H29" s="522">
        <f>+G29*E29</f>
        <v>-1677074.4097339299</v>
      </c>
      <c r="I29" s="369"/>
    </row>
    <row r="30" spans="1:9">
      <c r="A30" s="111"/>
      <c r="B30" s="111"/>
      <c r="C30" s="520"/>
      <c r="D30" s="369"/>
      <c r="F30" s="369"/>
      <c r="G30" s="533"/>
      <c r="H30" s="522"/>
      <c r="I30" s="369"/>
    </row>
    <row r="31" spans="1:9" ht="16.5" thickBot="1">
      <c r="A31" s="111" t="s">
        <v>556</v>
      </c>
      <c r="B31" s="111"/>
      <c r="C31" s="520"/>
      <c r="D31" s="369"/>
      <c r="E31" s="535">
        <f>+E29+E28</f>
        <v>-14648934</v>
      </c>
      <c r="F31" s="369"/>
      <c r="G31" s="533"/>
      <c r="H31" s="535">
        <f>+H29+H28</f>
        <v>-3270294.5966809383</v>
      </c>
      <c r="I31" s="369"/>
    </row>
    <row r="32" spans="1:9">
      <c r="A32" s="111"/>
      <c r="B32" s="111"/>
      <c r="C32" s="520"/>
      <c r="D32" s="369"/>
      <c r="F32" s="369"/>
      <c r="G32" s="533"/>
      <c r="H32" s="534"/>
      <c r="I32" s="369"/>
    </row>
    <row r="33" spans="1:10" ht="16.5" thickBot="1">
      <c r="A33" s="111" t="s">
        <v>557</v>
      </c>
      <c r="B33" s="111"/>
      <c r="C33" s="520"/>
      <c r="D33" s="369"/>
      <c r="E33" s="495">
        <f>+E31+E25+E19-E11</f>
        <v>-7336783</v>
      </c>
      <c r="F33" s="369"/>
      <c r="G33" s="373"/>
      <c r="H33" s="495">
        <f>+H31+H25+H19-H11</f>
        <v>-1629796.4911994815</v>
      </c>
      <c r="I33" s="527"/>
    </row>
    <row r="34" spans="1:10" ht="16.5" thickTop="1">
      <c r="A34" s="111"/>
      <c r="B34" s="111"/>
      <c r="C34" s="520"/>
      <c r="D34" s="369"/>
      <c r="F34" s="369"/>
      <c r="G34" s="111"/>
      <c r="H34" s="522"/>
      <c r="I34" s="369"/>
    </row>
    <row r="35" spans="1:10">
      <c r="A35" s="370"/>
      <c r="B35" s="111"/>
      <c r="C35" s="520"/>
      <c r="D35" s="369"/>
      <c r="F35" s="369"/>
      <c r="G35" s="111"/>
      <c r="H35" s="372"/>
      <c r="I35" s="369"/>
    </row>
    <row r="36" spans="1:10">
      <c r="A36" s="536" t="s">
        <v>850</v>
      </c>
      <c r="B36" s="111"/>
      <c r="C36" s="111"/>
      <c r="D36" s="537"/>
      <c r="E36" s="513"/>
      <c r="F36" s="369"/>
      <c r="G36" s="111"/>
      <c r="H36" s="111"/>
      <c r="I36" s="527"/>
      <c r="J36" s="538"/>
    </row>
    <row r="37" spans="1:10" ht="17.25">
      <c r="A37" s="342"/>
      <c r="B37" s="375"/>
      <c r="C37" s="376"/>
      <c r="D37" s="376"/>
      <c r="E37" s="539"/>
      <c r="F37" s="377"/>
      <c r="G37" s="376"/>
      <c r="H37" s="378"/>
      <c r="I37" s="527"/>
      <c r="J37" s="2101"/>
    </row>
    <row r="38" spans="1:10">
      <c r="A38" s="342"/>
      <c r="B38" s="379"/>
      <c r="C38" s="342"/>
      <c r="D38" s="342"/>
      <c r="E38" s="540"/>
      <c r="F38" s="341"/>
      <c r="G38" s="342"/>
      <c r="H38" s="380"/>
      <c r="I38" s="527"/>
      <c r="J38" s="538"/>
    </row>
    <row r="39" spans="1:10">
      <c r="A39" s="342"/>
      <c r="B39" s="379"/>
      <c r="C39" s="342"/>
      <c r="D39" s="342"/>
      <c r="E39" s="540"/>
      <c r="F39" s="341"/>
      <c r="G39" s="342"/>
      <c r="H39" s="380"/>
      <c r="I39" s="527"/>
      <c r="J39" s="538"/>
    </row>
    <row r="40" spans="1:10">
      <c r="A40" s="342"/>
      <c r="B40" s="379"/>
      <c r="C40" s="342"/>
      <c r="D40" s="342"/>
      <c r="E40" s="540"/>
      <c r="F40" s="341"/>
      <c r="G40" s="342"/>
      <c r="H40" s="380"/>
      <c r="I40" s="527"/>
      <c r="J40" s="538"/>
    </row>
    <row r="41" spans="1:10">
      <c r="A41" s="342"/>
      <c r="B41" s="379"/>
      <c r="C41" s="342"/>
      <c r="D41" s="342"/>
      <c r="E41" s="540"/>
      <c r="F41" s="341"/>
      <c r="G41" s="342"/>
      <c r="H41" s="380"/>
      <c r="I41" s="527"/>
      <c r="J41" s="538"/>
    </row>
    <row r="42" spans="1:10">
      <c r="A42" s="342"/>
      <c r="B42" s="381"/>
      <c r="C42" s="382"/>
      <c r="D42" s="382"/>
      <c r="E42" s="541"/>
      <c r="F42" s="383"/>
      <c r="G42" s="382"/>
      <c r="H42" s="384"/>
      <c r="I42" s="527"/>
      <c r="J42" s="538"/>
    </row>
    <row r="43" spans="1:10">
      <c r="A43" s="342"/>
      <c r="B43" s="342"/>
      <c r="C43" s="342"/>
      <c r="D43" s="342"/>
      <c r="E43" s="540"/>
      <c r="F43" s="341"/>
      <c r="G43" s="342"/>
      <c r="H43" s="342"/>
      <c r="I43" s="527"/>
      <c r="J43" s="538"/>
    </row>
    <row r="44" spans="1:10">
      <c r="A44" s="342"/>
      <c r="B44" s="342"/>
      <c r="C44" s="342"/>
      <c r="D44" s="342"/>
      <c r="E44" s="540"/>
      <c r="F44" s="341"/>
      <c r="G44" s="342"/>
      <c r="H44" s="342"/>
      <c r="I44" s="527"/>
      <c r="J44" s="538"/>
    </row>
    <row r="45" spans="1:10">
      <c r="A45" s="111"/>
      <c r="B45" s="111"/>
      <c r="C45" s="111"/>
      <c r="D45" s="111"/>
      <c r="E45" s="513"/>
      <c r="F45" s="369"/>
      <c r="G45" s="111"/>
      <c r="H45" s="111"/>
      <c r="I45" s="527"/>
      <c r="J45" s="538"/>
    </row>
    <row r="46" spans="1:10">
      <c r="A46" s="111"/>
      <c r="B46" s="111"/>
      <c r="C46" s="111"/>
      <c r="D46" s="534"/>
      <c r="E46" s="542"/>
      <c r="F46" s="527"/>
      <c r="G46" s="534"/>
      <c r="H46" s="534"/>
      <c r="I46" s="527"/>
      <c r="J46" s="538"/>
    </row>
    <row r="47" spans="1:10">
      <c r="A47" s="111"/>
      <c r="B47" s="111"/>
      <c r="C47" s="111"/>
      <c r="D47" s="111"/>
      <c r="E47" s="513"/>
      <c r="F47" s="369"/>
      <c r="G47" s="111"/>
      <c r="H47" s="111"/>
      <c r="I47" s="369"/>
    </row>
    <row r="48" spans="1:10">
      <c r="A48" s="111"/>
      <c r="B48" s="111"/>
      <c r="C48" s="111"/>
      <c r="D48" s="111"/>
      <c r="E48" s="513"/>
      <c r="F48" s="369"/>
      <c r="G48" s="111"/>
      <c r="H48" s="111"/>
      <c r="I48" s="369"/>
    </row>
    <row r="49" spans="1:9">
      <c r="I49" s="369"/>
    </row>
    <row r="50" spans="1:9">
      <c r="I50" s="369"/>
    </row>
    <row r="51" spans="1:9">
      <c r="I51" s="369"/>
    </row>
    <row r="52" spans="1:9">
      <c r="I52" s="369"/>
    </row>
    <row r="53" spans="1:9">
      <c r="I53" s="369"/>
    </row>
    <row r="54" spans="1:9">
      <c r="I54" s="369"/>
    </row>
    <row r="55" spans="1:9">
      <c r="I55" s="369"/>
    </row>
    <row r="56" spans="1:9">
      <c r="I56" s="369"/>
    </row>
    <row r="57" spans="1:9">
      <c r="I57" s="369"/>
    </row>
    <row r="58" spans="1:9">
      <c r="I58" s="369"/>
    </row>
    <row r="59" spans="1:9">
      <c r="A59" s="111"/>
      <c r="B59" s="111"/>
      <c r="C59" s="111"/>
      <c r="D59" s="111"/>
      <c r="E59" s="513"/>
      <c r="F59" s="369"/>
      <c r="G59" s="111"/>
      <c r="H59" s="111"/>
      <c r="I59" s="369"/>
    </row>
  </sheetData>
  <dataConsolidate/>
  <conditionalFormatting sqref="A8 A26">
    <cfRule type="cellIs" dxfId="52" priority="2" stopIfTrue="1" operator="equal">
      <formula>"Adjustment to Income/Expense/Rate Base:"</formula>
    </cfRule>
  </conditionalFormatting>
  <conditionalFormatting sqref="A16 A35">
    <cfRule type="cellIs" dxfId="51" priority="1" stopIfTrue="1" operator="equal">
      <formula>"Title"</formula>
    </cfRule>
  </conditionalFormatting>
  <dataValidations count="1">
    <dataValidation type="list" allowBlank="1" showInputMessage="1" showErrorMessage="1" errorTitle="Adjustment Type Entry Error" error="An invalid adjustment type was entered._x000a__x000a_Valid values are 1, 2, or 3" sqref="WVL983047:WVL983059 WLP983047:WLP983059 WBT983047:WBT983059 VRX983047:VRX983059 VIB983047:VIB983059 UYF983047:UYF983059 UOJ983047:UOJ983059 UEN983047:UEN983059 TUR983047:TUR983059 TKV983047:TKV983059 TAZ983047:TAZ983059 SRD983047:SRD983059 SHH983047:SHH983059 RXL983047:RXL983059 RNP983047:RNP983059 RDT983047:RDT983059 QTX983047:QTX983059 QKB983047:QKB983059 QAF983047:QAF983059 PQJ983047:PQJ983059 PGN983047:PGN983059 OWR983047:OWR983059 OMV983047:OMV983059 OCZ983047:OCZ983059 NTD983047:NTD983059 NJH983047:NJH983059 MZL983047:MZL983059 MPP983047:MPP983059 MFT983047:MFT983059 LVX983047:LVX983059 LMB983047:LMB983059 LCF983047:LCF983059 KSJ983047:KSJ983059 KIN983047:KIN983059 JYR983047:JYR983059 JOV983047:JOV983059 JEZ983047:JEZ983059 IVD983047:IVD983059 ILH983047:ILH983059 IBL983047:IBL983059 HRP983047:HRP983059 HHT983047:HHT983059 GXX983047:GXX983059 GOB983047:GOB983059 GEF983047:GEF983059 FUJ983047:FUJ983059 FKN983047:FKN983059 FAR983047:FAR983059 EQV983047:EQV983059 EGZ983047:EGZ983059 DXD983047:DXD983059 DNH983047:DNH983059 DDL983047:DDL983059 CTP983047:CTP983059 CJT983047:CJT983059 BZX983047:BZX983059 BQB983047:BQB983059 BGF983047:BGF983059 AWJ983047:AWJ983059 AMN983047:AMN983059 ACR983047:ACR983059 SV983047:SV983059 IZ983047:IZ983059 D983047:D983059 WVL917511:WVL917523 WLP917511:WLP917523 WBT917511:WBT917523 VRX917511:VRX917523 VIB917511:VIB917523 UYF917511:UYF917523 UOJ917511:UOJ917523 UEN917511:UEN917523 TUR917511:TUR917523 TKV917511:TKV917523 TAZ917511:TAZ917523 SRD917511:SRD917523 SHH917511:SHH917523 RXL917511:RXL917523 RNP917511:RNP917523 RDT917511:RDT917523 QTX917511:QTX917523 QKB917511:QKB917523 QAF917511:QAF917523 PQJ917511:PQJ917523 PGN917511:PGN917523 OWR917511:OWR917523 OMV917511:OMV917523 OCZ917511:OCZ917523 NTD917511:NTD917523 NJH917511:NJH917523 MZL917511:MZL917523 MPP917511:MPP917523 MFT917511:MFT917523 LVX917511:LVX917523 LMB917511:LMB917523 LCF917511:LCF917523 KSJ917511:KSJ917523 KIN917511:KIN917523 JYR917511:JYR917523 JOV917511:JOV917523 JEZ917511:JEZ917523 IVD917511:IVD917523 ILH917511:ILH917523 IBL917511:IBL917523 HRP917511:HRP917523 HHT917511:HHT917523 GXX917511:GXX917523 GOB917511:GOB917523 GEF917511:GEF917523 FUJ917511:FUJ917523 FKN917511:FKN917523 FAR917511:FAR917523 EQV917511:EQV917523 EGZ917511:EGZ917523 DXD917511:DXD917523 DNH917511:DNH917523 DDL917511:DDL917523 CTP917511:CTP917523 CJT917511:CJT917523 BZX917511:BZX917523 BQB917511:BQB917523 BGF917511:BGF917523 AWJ917511:AWJ917523 AMN917511:AMN917523 ACR917511:ACR917523 SV917511:SV917523 IZ917511:IZ917523 D917511:D917523 WVL851975:WVL851987 WLP851975:WLP851987 WBT851975:WBT851987 VRX851975:VRX851987 VIB851975:VIB851987 UYF851975:UYF851987 UOJ851975:UOJ851987 UEN851975:UEN851987 TUR851975:TUR851987 TKV851975:TKV851987 TAZ851975:TAZ851987 SRD851975:SRD851987 SHH851975:SHH851987 RXL851975:RXL851987 RNP851975:RNP851987 RDT851975:RDT851987 QTX851975:QTX851987 QKB851975:QKB851987 QAF851975:QAF851987 PQJ851975:PQJ851987 PGN851975:PGN851987 OWR851975:OWR851987 OMV851975:OMV851987 OCZ851975:OCZ851987 NTD851975:NTD851987 NJH851975:NJH851987 MZL851975:MZL851987 MPP851975:MPP851987 MFT851975:MFT851987 LVX851975:LVX851987 LMB851975:LMB851987 LCF851975:LCF851987 KSJ851975:KSJ851987 KIN851975:KIN851987 JYR851975:JYR851987 JOV851975:JOV851987 JEZ851975:JEZ851987 IVD851975:IVD851987 ILH851975:ILH851987 IBL851975:IBL851987 HRP851975:HRP851987 HHT851975:HHT851987 GXX851975:GXX851987 GOB851975:GOB851987 GEF851975:GEF851987 FUJ851975:FUJ851987 FKN851975:FKN851987 FAR851975:FAR851987 EQV851975:EQV851987 EGZ851975:EGZ851987 DXD851975:DXD851987 DNH851975:DNH851987 DDL851975:DDL851987 CTP851975:CTP851987 CJT851975:CJT851987 BZX851975:BZX851987 BQB851975:BQB851987 BGF851975:BGF851987 AWJ851975:AWJ851987 AMN851975:AMN851987 ACR851975:ACR851987 SV851975:SV851987 IZ851975:IZ851987 D851975:D851987 WVL786439:WVL786451 WLP786439:WLP786451 WBT786439:WBT786451 VRX786439:VRX786451 VIB786439:VIB786451 UYF786439:UYF786451 UOJ786439:UOJ786451 UEN786439:UEN786451 TUR786439:TUR786451 TKV786439:TKV786451 TAZ786439:TAZ786451 SRD786439:SRD786451 SHH786439:SHH786451 RXL786439:RXL786451 RNP786439:RNP786451 RDT786439:RDT786451 QTX786439:QTX786451 QKB786439:QKB786451 QAF786439:QAF786451 PQJ786439:PQJ786451 PGN786439:PGN786451 OWR786439:OWR786451 OMV786439:OMV786451 OCZ786439:OCZ786451 NTD786439:NTD786451 NJH786439:NJH786451 MZL786439:MZL786451 MPP786439:MPP786451 MFT786439:MFT786451 LVX786439:LVX786451 LMB786439:LMB786451 LCF786439:LCF786451 KSJ786439:KSJ786451 KIN786439:KIN786451 JYR786439:JYR786451 JOV786439:JOV786451 JEZ786439:JEZ786451 IVD786439:IVD786451 ILH786439:ILH786451 IBL786439:IBL786451 HRP786439:HRP786451 HHT786439:HHT786451 GXX786439:GXX786451 GOB786439:GOB786451 GEF786439:GEF786451 FUJ786439:FUJ786451 FKN786439:FKN786451 FAR786439:FAR786451 EQV786439:EQV786451 EGZ786439:EGZ786451 DXD786439:DXD786451 DNH786439:DNH786451 DDL786439:DDL786451 CTP786439:CTP786451 CJT786439:CJT786451 BZX786439:BZX786451 BQB786439:BQB786451 BGF786439:BGF786451 AWJ786439:AWJ786451 AMN786439:AMN786451 ACR786439:ACR786451 SV786439:SV786451 IZ786439:IZ786451 D786439:D786451 WVL720903:WVL720915 WLP720903:WLP720915 WBT720903:WBT720915 VRX720903:VRX720915 VIB720903:VIB720915 UYF720903:UYF720915 UOJ720903:UOJ720915 UEN720903:UEN720915 TUR720903:TUR720915 TKV720903:TKV720915 TAZ720903:TAZ720915 SRD720903:SRD720915 SHH720903:SHH720915 RXL720903:RXL720915 RNP720903:RNP720915 RDT720903:RDT720915 QTX720903:QTX720915 QKB720903:QKB720915 QAF720903:QAF720915 PQJ720903:PQJ720915 PGN720903:PGN720915 OWR720903:OWR720915 OMV720903:OMV720915 OCZ720903:OCZ720915 NTD720903:NTD720915 NJH720903:NJH720915 MZL720903:MZL720915 MPP720903:MPP720915 MFT720903:MFT720915 LVX720903:LVX720915 LMB720903:LMB720915 LCF720903:LCF720915 KSJ720903:KSJ720915 KIN720903:KIN720915 JYR720903:JYR720915 JOV720903:JOV720915 JEZ720903:JEZ720915 IVD720903:IVD720915 ILH720903:ILH720915 IBL720903:IBL720915 HRP720903:HRP720915 HHT720903:HHT720915 GXX720903:GXX720915 GOB720903:GOB720915 GEF720903:GEF720915 FUJ720903:FUJ720915 FKN720903:FKN720915 FAR720903:FAR720915 EQV720903:EQV720915 EGZ720903:EGZ720915 DXD720903:DXD720915 DNH720903:DNH720915 DDL720903:DDL720915 CTP720903:CTP720915 CJT720903:CJT720915 BZX720903:BZX720915 BQB720903:BQB720915 BGF720903:BGF720915 AWJ720903:AWJ720915 AMN720903:AMN720915 ACR720903:ACR720915 SV720903:SV720915 IZ720903:IZ720915 D720903:D720915 WVL655367:WVL655379 WLP655367:WLP655379 WBT655367:WBT655379 VRX655367:VRX655379 VIB655367:VIB655379 UYF655367:UYF655379 UOJ655367:UOJ655379 UEN655367:UEN655379 TUR655367:TUR655379 TKV655367:TKV655379 TAZ655367:TAZ655379 SRD655367:SRD655379 SHH655367:SHH655379 RXL655367:RXL655379 RNP655367:RNP655379 RDT655367:RDT655379 QTX655367:QTX655379 QKB655367:QKB655379 QAF655367:QAF655379 PQJ655367:PQJ655379 PGN655367:PGN655379 OWR655367:OWR655379 OMV655367:OMV655379 OCZ655367:OCZ655379 NTD655367:NTD655379 NJH655367:NJH655379 MZL655367:MZL655379 MPP655367:MPP655379 MFT655367:MFT655379 LVX655367:LVX655379 LMB655367:LMB655379 LCF655367:LCF655379 KSJ655367:KSJ655379 KIN655367:KIN655379 JYR655367:JYR655379 JOV655367:JOV655379 JEZ655367:JEZ655379 IVD655367:IVD655379 ILH655367:ILH655379 IBL655367:IBL655379 HRP655367:HRP655379 HHT655367:HHT655379 GXX655367:GXX655379 GOB655367:GOB655379 GEF655367:GEF655379 FUJ655367:FUJ655379 FKN655367:FKN655379 FAR655367:FAR655379 EQV655367:EQV655379 EGZ655367:EGZ655379 DXD655367:DXD655379 DNH655367:DNH655379 DDL655367:DDL655379 CTP655367:CTP655379 CJT655367:CJT655379 BZX655367:BZX655379 BQB655367:BQB655379 BGF655367:BGF655379 AWJ655367:AWJ655379 AMN655367:AMN655379 ACR655367:ACR655379 SV655367:SV655379 IZ655367:IZ655379 D655367:D655379 WVL589831:WVL589843 WLP589831:WLP589843 WBT589831:WBT589843 VRX589831:VRX589843 VIB589831:VIB589843 UYF589831:UYF589843 UOJ589831:UOJ589843 UEN589831:UEN589843 TUR589831:TUR589843 TKV589831:TKV589843 TAZ589831:TAZ589843 SRD589831:SRD589843 SHH589831:SHH589843 RXL589831:RXL589843 RNP589831:RNP589843 RDT589831:RDT589843 QTX589831:QTX589843 QKB589831:QKB589843 QAF589831:QAF589843 PQJ589831:PQJ589843 PGN589831:PGN589843 OWR589831:OWR589843 OMV589831:OMV589843 OCZ589831:OCZ589843 NTD589831:NTD589843 NJH589831:NJH589843 MZL589831:MZL589843 MPP589831:MPP589843 MFT589831:MFT589843 LVX589831:LVX589843 LMB589831:LMB589843 LCF589831:LCF589843 KSJ589831:KSJ589843 KIN589831:KIN589843 JYR589831:JYR589843 JOV589831:JOV589843 JEZ589831:JEZ589843 IVD589831:IVD589843 ILH589831:ILH589843 IBL589831:IBL589843 HRP589831:HRP589843 HHT589831:HHT589843 GXX589831:GXX589843 GOB589831:GOB589843 GEF589831:GEF589843 FUJ589831:FUJ589843 FKN589831:FKN589843 FAR589831:FAR589843 EQV589831:EQV589843 EGZ589831:EGZ589843 DXD589831:DXD589843 DNH589831:DNH589843 DDL589831:DDL589843 CTP589831:CTP589843 CJT589831:CJT589843 BZX589831:BZX589843 BQB589831:BQB589843 BGF589831:BGF589843 AWJ589831:AWJ589843 AMN589831:AMN589843 ACR589831:ACR589843 SV589831:SV589843 IZ589831:IZ589843 D589831:D589843 WVL524295:WVL524307 WLP524295:WLP524307 WBT524295:WBT524307 VRX524295:VRX524307 VIB524295:VIB524307 UYF524295:UYF524307 UOJ524295:UOJ524307 UEN524295:UEN524307 TUR524295:TUR524307 TKV524295:TKV524307 TAZ524295:TAZ524307 SRD524295:SRD524307 SHH524295:SHH524307 RXL524295:RXL524307 RNP524295:RNP524307 RDT524295:RDT524307 QTX524295:QTX524307 QKB524295:QKB524307 QAF524295:QAF524307 PQJ524295:PQJ524307 PGN524295:PGN524307 OWR524295:OWR524307 OMV524295:OMV524307 OCZ524295:OCZ524307 NTD524295:NTD524307 NJH524295:NJH524307 MZL524295:MZL524307 MPP524295:MPP524307 MFT524295:MFT524307 LVX524295:LVX524307 LMB524295:LMB524307 LCF524295:LCF524307 KSJ524295:KSJ524307 KIN524295:KIN524307 JYR524295:JYR524307 JOV524295:JOV524307 JEZ524295:JEZ524307 IVD524295:IVD524307 ILH524295:ILH524307 IBL524295:IBL524307 HRP524295:HRP524307 HHT524295:HHT524307 GXX524295:GXX524307 GOB524295:GOB524307 GEF524295:GEF524307 FUJ524295:FUJ524307 FKN524295:FKN524307 FAR524295:FAR524307 EQV524295:EQV524307 EGZ524295:EGZ524307 DXD524295:DXD524307 DNH524295:DNH524307 DDL524295:DDL524307 CTP524295:CTP524307 CJT524295:CJT524307 BZX524295:BZX524307 BQB524295:BQB524307 BGF524295:BGF524307 AWJ524295:AWJ524307 AMN524295:AMN524307 ACR524295:ACR524307 SV524295:SV524307 IZ524295:IZ524307 D524295:D524307 WVL458759:WVL458771 WLP458759:WLP458771 WBT458759:WBT458771 VRX458759:VRX458771 VIB458759:VIB458771 UYF458759:UYF458771 UOJ458759:UOJ458771 UEN458759:UEN458771 TUR458759:TUR458771 TKV458759:TKV458771 TAZ458759:TAZ458771 SRD458759:SRD458771 SHH458759:SHH458771 RXL458759:RXL458771 RNP458759:RNP458771 RDT458759:RDT458771 QTX458759:QTX458771 QKB458759:QKB458771 QAF458759:QAF458771 PQJ458759:PQJ458771 PGN458759:PGN458771 OWR458759:OWR458771 OMV458759:OMV458771 OCZ458759:OCZ458771 NTD458759:NTD458771 NJH458759:NJH458771 MZL458759:MZL458771 MPP458759:MPP458771 MFT458759:MFT458771 LVX458759:LVX458771 LMB458759:LMB458771 LCF458759:LCF458771 KSJ458759:KSJ458771 KIN458759:KIN458771 JYR458759:JYR458771 JOV458759:JOV458771 JEZ458759:JEZ458771 IVD458759:IVD458771 ILH458759:ILH458771 IBL458759:IBL458771 HRP458759:HRP458771 HHT458759:HHT458771 GXX458759:GXX458771 GOB458759:GOB458771 GEF458759:GEF458771 FUJ458759:FUJ458771 FKN458759:FKN458771 FAR458759:FAR458771 EQV458759:EQV458771 EGZ458759:EGZ458771 DXD458759:DXD458771 DNH458759:DNH458771 DDL458759:DDL458771 CTP458759:CTP458771 CJT458759:CJT458771 BZX458759:BZX458771 BQB458759:BQB458771 BGF458759:BGF458771 AWJ458759:AWJ458771 AMN458759:AMN458771 ACR458759:ACR458771 SV458759:SV458771 IZ458759:IZ458771 D458759:D458771 WVL393223:WVL393235 WLP393223:WLP393235 WBT393223:WBT393235 VRX393223:VRX393235 VIB393223:VIB393235 UYF393223:UYF393235 UOJ393223:UOJ393235 UEN393223:UEN393235 TUR393223:TUR393235 TKV393223:TKV393235 TAZ393223:TAZ393235 SRD393223:SRD393235 SHH393223:SHH393235 RXL393223:RXL393235 RNP393223:RNP393235 RDT393223:RDT393235 QTX393223:QTX393235 QKB393223:QKB393235 QAF393223:QAF393235 PQJ393223:PQJ393235 PGN393223:PGN393235 OWR393223:OWR393235 OMV393223:OMV393235 OCZ393223:OCZ393235 NTD393223:NTD393235 NJH393223:NJH393235 MZL393223:MZL393235 MPP393223:MPP393235 MFT393223:MFT393235 LVX393223:LVX393235 LMB393223:LMB393235 LCF393223:LCF393235 KSJ393223:KSJ393235 KIN393223:KIN393235 JYR393223:JYR393235 JOV393223:JOV393235 JEZ393223:JEZ393235 IVD393223:IVD393235 ILH393223:ILH393235 IBL393223:IBL393235 HRP393223:HRP393235 HHT393223:HHT393235 GXX393223:GXX393235 GOB393223:GOB393235 GEF393223:GEF393235 FUJ393223:FUJ393235 FKN393223:FKN393235 FAR393223:FAR393235 EQV393223:EQV393235 EGZ393223:EGZ393235 DXD393223:DXD393235 DNH393223:DNH393235 DDL393223:DDL393235 CTP393223:CTP393235 CJT393223:CJT393235 BZX393223:BZX393235 BQB393223:BQB393235 BGF393223:BGF393235 AWJ393223:AWJ393235 AMN393223:AMN393235 ACR393223:ACR393235 SV393223:SV393235 IZ393223:IZ393235 D393223:D393235 WVL327687:WVL327699 WLP327687:WLP327699 WBT327687:WBT327699 VRX327687:VRX327699 VIB327687:VIB327699 UYF327687:UYF327699 UOJ327687:UOJ327699 UEN327687:UEN327699 TUR327687:TUR327699 TKV327687:TKV327699 TAZ327687:TAZ327699 SRD327687:SRD327699 SHH327687:SHH327699 RXL327687:RXL327699 RNP327687:RNP327699 RDT327687:RDT327699 QTX327687:QTX327699 QKB327687:QKB327699 QAF327687:QAF327699 PQJ327687:PQJ327699 PGN327687:PGN327699 OWR327687:OWR327699 OMV327687:OMV327699 OCZ327687:OCZ327699 NTD327687:NTD327699 NJH327687:NJH327699 MZL327687:MZL327699 MPP327687:MPP327699 MFT327687:MFT327699 LVX327687:LVX327699 LMB327687:LMB327699 LCF327687:LCF327699 KSJ327687:KSJ327699 KIN327687:KIN327699 JYR327687:JYR327699 JOV327687:JOV327699 JEZ327687:JEZ327699 IVD327687:IVD327699 ILH327687:ILH327699 IBL327687:IBL327699 HRP327687:HRP327699 HHT327687:HHT327699 GXX327687:GXX327699 GOB327687:GOB327699 GEF327687:GEF327699 FUJ327687:FUJ327699 FKN327687:FKN327699 FAR327687:FAR327699 EQV327687:EQV327699 EGZ327687:EGZ327699 DXD327687:DXD327699 DNH327687:DNH327699 DDL327687:DDL327699 CTP327687:CTP327699 CJT327687:CJT327699 BZX327687:BZX327699 BQB327687:BQB327699 BGF327687:BGF327699 AWJ327687:AWJ327699 AMN327687:AMN327699 ACR327687:ACR327699 SV327687:SV327699 IZ327687:IZ327699 D327687:D327699 WVL262151:WVL262163 WLP262151:WLP262163 WBT262151:WBT262163 VRX262151:VRX262163 VIB262151:VIB262163 UYF262151:UYF262163 UOJ262151:UOJ262163 UEN262151:UEN262163 TUR262151:TUR262163 TKV262151:TKV262163 TAZ262151:TAZ262163 SRD262151:SRD262163 SHH262151:SHH262163 RXL262151:RXL262163 RNP262151:RNP262163 RDT262151:RDT262163 QTX262151:QTX262163 QKB262151:QKB262163 QAF262151:QAF262163 PQJ262151:PQJ262163 PGN262151:PGN262163 OWR262151:OWR262163 OMV262151:OMV262163 OCZ262151:OCZ262163 NTD262151:NTD262163 NJH262151:NJH262163 MZL262151:MZL262163 MPP262151:MPP262163 MFT262151:MFT262163 LVX262151:LVX262163 LMB262151:LMB262163 LCF262151:LCF262163 KSJ262151:KSJ262163 KIN262151:KIN262163 JYR262151:JYR262163 JOV262151:JOV262163 JEZ262151:JEZ262163 IVD262151:IVD262163 ILH262151:ILH262163 IBL262151:IBL262163 HRP262151:HRP262163 HHT262151:HHT262163 GXX262151:GXX262163 GOB262151:GOB262163 GEF262151:GEF262163 FUJ262151:FUJ262163 FKN262151:FKN262163 FAR262151:FAR262163 EQV262151:EQV262163 EGZ262151:EGZ262163 DXD262151:DXD262163 DNH262151:DNH262163 DDL262151:DDL262163 CTP262151:CTP262163 CJT262151:CJT262163 BZX262151:BZX262163 BQB262151:BQB262163 BGF262151:BGF262163 AWJ262151:AWJ262163 AMN262151:AMN262163 ACR262151:ACR262163 SV262151:SV262163 IZ262151:IZ262163 D262151:D262163 WVL196615:WVL196627 WLP196615:WLP196627 WBT196615:WBT196627 VRX196615:VRX196627 VIB196615:VIB196627 UYF196615:UYF196627 UOJ196615:UOJ196627 UEN196615:UEN196627 TUR196615:TUR196627 TKV196615:TKV196627 TAZ196615:TAZ196627 SRD196615:SRD196627 SHH196615:SHH196627 RXL196615:RXL196627 RNP196615:RNP196627 RDT196615:RDT196627 QTX196615:QTX196627 QKB196615:QKB196627 QAF196615:QAF196627 PQJ196615:PQJ196627 PGN196615:PGN196627 OWR196615:OWR196627 OMV196615:OMV196627 OCZ196615:OCZ196627 NTD196615:NTD196627 NJH196615:NJH196627 MZL196615:MZL196627 MPP196615:MPP196627 MFT196615:MFT196627 LVX196615:LVX196627 LMB196615:LMB196627 LCF196615:LCF196627 KSJ196615:KSJ196627 KIN196615:KIN196627 JYR196615:JYR196627 JOV196615:JOV196627 JEZ196615:JEZ196627 IVD196615:IVD196627 ILH196615:ILH196627 IBL196615:IBL196627 HRP196615:HRP196627 HHT196615:HHT196627 GXX196615:GXX196627 GOB196615:GOB196627 GEF196615:GEF196627 FUJ196615:FUJ196627 FKN196615:FKN196627 FAR196615:FAR196627 EQV196615:EQV196627 EGZ196615:EGZ196627 DXD196615:DXD196627 DNH196615:DNH196627 DDL196615:DDL196627 CTP196615:CTP196627 CJT196615:CJT196627 BZX196615:BZX196627 BQB196615:BQB196627 BGF196615:BGF196627 AWJ196615:AWJ196627 AMN196615:AMN196627 ACR196615:ACR196627 SV196615:SV196627 IZ196615:IZ196627 D196615:D196627 WVL131079:WVL131091 WLP131079:WLP131091 WBT131079:WBT131091 VRX131079:VRX131091 VIB131079:VIB131091 UYF131079:UYF131091 UOJ131079:UOJ131091 UEN131079:UEN131091 TUR131079:TUR131091 TKV131079:TKV131091 TAZ131079:TAZ131091 SRD131079:SRD131091 SHH131079:SHH131091 RXL131079:RXL131091 RNP131079:RNP131091 RDT131079:RDT131091 QTX131079:QTX131091 QKB131079:QKB131091 QAF131079:QAF131091 PQJ131079:PQJ131091 PGN131079:PGN131091 OWR131079:OWR131091 OMV131079:OMV131091 OCZ131079:OCZ131091 NTD131079:NTD131091 NJH131079:NJH131091 MZL131079:MZL131091 MPP131079:MPP131091 MFT131079:MFT131091 LVX131079:LVX131091 LMB131079:LMB131091 LCF131079:LCF131091 KSJ131079:KSJ131091 KIN131079:KIN131091 JYR131079:JYR131091 JOV131079:JOV131091 JEZ131079:JEZ131091 IVD131079:IVD131091 ILH131079:ILH131091 IBL131079:IBL131091 HRP131079:HRP131091 HHT131079:HHT131091 GXX131079:GXX131091 GOB131079:GOB131091 GEF131079:GEF131091 FUJ131079:FUJ131091 FKN131079:FKN131091 FAR131079:FAR131091 EQV131079:EQV131091 EGZ131079:EGZ131091 DXD131079:DXD131091 DNH131079:DNH131091 DDL131079:DDL131091 CTP131079:CTP131091 CJT131079:CJT131091 BZX131079:BZX131091 BQB131079:BQB131091 BGF131079:BGF131091 AWJ131079:AWJ131091 AMN131079:AMN131091 ACR131079:ACR131091 SV131079:SV131091 IZ131079:IZ131091 D131079:D131091 WVL65543:WVL65555 WLP65543:WLP65555 WBT65543:WBT65555 VRX65543:VRX65555 VIB65543:VIB65555 UYF65543:UYF65555 UOJ65543:UOJ65555 UEN65543:UEN65555 TUR65543:TUR65555 TKV65543:TKV65555 TAZ65543:TAZ65555 SRD65543:SRD65555 SHH65543:SHH65555 RXL65543:RXL65555 RNP65543:RNP65555 RDT65543:RDT65555 QTX65543:QTX65555 QKB65543:QKB65555 QAF65543:QAF65555 PQJ65543:PQJ65555 PGN65543:PGN65555 OWR65543:OWR65555 OMV65543:OMV65555 OCZ65543:OCZ65555 NTD65543:NTD65555 NJH65543:NJH65555 MZL65543:MZL65555 MPP65543:MPP65555 MFT65543:MFT65555 LVX65543:LVX65555 LMB65543:LMB65555 LCF65543:LCF65555 KSJ65543:KSJ65555 KIN65543:KIN65555 JYR65543:JYR65555 JOV65543:JOV65555 JEZ65543:JEZ65555 IVD65543:IVD65555 ILH65543:ILH65555 IBL65543:IBL65555 HRP65543:HRP65555 HHT65543:HHT65555 GXX65543:GXX65555 GOB65543:GOB65555 GEF65543:GEF65555 FUJ65543:FUJ65555 FKN65543:FKN65555 FAR65543:FAR65555 EQV65543:EQV65555 EGZ65543:EGZ65555 DXD65543:DXD65555 DNH65543:DNH65555 DDL65543:DDL65555 CTP65543:CTP65555 CJT65543:CJT65555 BZX65543:BZX65555 BQB65543:BQB65555 BGF65543:BGF65555 AWJ65543:AWJ65555 AMN65543:AMN65555 ACR65543:ACR65555 SV65543:SV65555 IZ65543:IZ65555 D65543:D65555 IZ36:IZ40 WVL983076:WVL983080 WLP983076:WLP983080 WBT983076:WBT983080 VRX983076:VRX983080 VIB983076:VIB983080 UYF983076:UYF983080 UOJ983076:UOJ983080 UEN983076:UEN983080 TUR983076:TUR983080 TKV983076:TKV983080 TAZ983076:TAZ983080 SRD983076:SRD983080 SHH983076:SHH983080 RXL983076:RXL983080 RNP983076:RNP983080 RDT983076:RDT983080 QTX983076:QTX983080 QKB983076:QKB983080 QAF983076:QAF983080 PQJ983076:PQJ983080 PGN983076:PGN983080 OWR983076:OWR983080 OMV983076:OMV983080 OCZ983076:OCZ983080 NTD983076:NTD983080 NJH983076:NJH983080 MZL983076:MZL983080 MPP983076:MPP983080 MFT983076:MFT983080 LVX983076:LVX983080 LMB983076:LMB983080 LCF983076:LCF983080 KSJ983076:KSJ983080 KIN983076:KIN983080 JYR983076:JYR983080 JOV983076:JOV983080 JEZ983076:JEZ983080 IVD983076:IVD983080 ILH983076:ILH983080 IBL983076:IBL983080 HRP983076:HRP983080 HHT983076:HHT983080 GXX983076:GXX983080 GOB983076:GOB983080 GEF983076:GEF983080 FUJ983076:FUJ983080 FKN983076:FKN983080 FAR983076:FAR983080 EQV983076:EQV983080 EGZ983076:EGZ983080 DXD983076:DXD983080 DNH983076:DNH983080 DDL983076:DDL983080 CTP983076:CTP983080 CJT983076:CJT983080 BZX983076:BZX983080 BQB983076:BQB983080 BGF983076:BGF983080 AWJ983076:AWJ983080 AMN983076:AMN983080 ACR983076:ACR983080 SV983076:SV983080 IZ983076:IZ983080 D983076:D983080 WVL917540:WVL917544 WLP917540:WLP917544 WBT917540:WBT917544 VRX917540:VRX917544 VIB917540:VIB917544 UYF917540:UYF917544 UOJ917540:UOJ917544 UEN917540:UEN917544 TUR917540:TUR917544 TKV917540:TKV917544 TAZ917540:TAZ917544 SRD917540:SRD917544 SHH917540:SHH917544 RXL917540:RXL917544 RNP917540:RNP917544 RDT917540:RDT917544 QTX917540:QTX917544 QKB917540:QKB917544 QAF917540:QAF917544 PQJ917540:PQJ917544 PGN917540:PGN917544 OWR917540:OWR917544 OMV917540:OMV917544 OCZ917540:OCZ917544 NTD917540:NTD917544 NJH917540:NJH917544 MZL917540:MZL917544 MPP917540:MPP917544 MFT917540:MFT917544 LVX917540:LVX917544 LMB917540:LMB917544 LCF917540:LCF917544 KSJ917540:KSJ917544 KIN917540:KIN917544 JYR917540:JYR917544 JOV917540:JOV917544 JEZ917540:JEZ917544 IVD917540:IVD917544 ILH917540:ILH917544 IBL917540:IBL917544 HRP917540:HRP917544 HHT917540:HHT917544 GXX917540:GXX917544 GOB917540:GOB917544 GEF917540:GEF917544 FUJ917540:FUJ917544 FKN917540:FKN917544 FAR917540:FAR917544 EQV917540:EQV917544 EGZ917540:EGZ917544 DXD917540:DXD917544 DNH917540:DNH917544 DDL917540:DDL917544 CTP917540:CTP917544 CJT917540:CJT917544 BZX917540:BZX917544 BQB917540:BQB917544 BGF917540:BGF917544 AWJ917540:AWJ917544 AMN917540:AMN917544 ACR917540:ACR917544 SV917540:SV917544 IZ917540:IZ917544 D917540:D917544 WVL852004:WVL852008 WLP852004:WLP852008 WBT852004:WBT852008 VRX852004:VRX852008 VIB852004:VIB852008 UYF852004:UYF852008 UOJ852004:UOJ852008 UEN852004:UEN852008 TUR852004:TUR852008 TKV852004:TKV852008 TAZ852004:TAZ852008 SRD852004:SRD852008 SHH852004:SHH852008 RXL852004:RXL852008 RNP852004:RNP852008 RDT852004:RDT852008 QTX852004:QTX852008 QKB852004:QKB852008 QAF852004:QAF852008 PQJ852004:PQJ852008 PGN852004:PGN852008 OWR852004:OWR852008 OMV852004:OMV852008 OCZ852004:OCZ852008 NTD852004:NTD852008 NJH852004:NJH852008 MZL852004:MZL852008 MPP852004:MPP852008 MFT852004:MFT852008 LVX852004:LVX852008 LMB852004:LMB852008 LCF852004:LCF852008 KSJ852004:KSJ852008 KIN852004:KIN852008 JYR852004:JYR852008 JOV852004:JOV852008 JEZ852004:JEZ852008 IVD852004:IVD852008 ILH852004:ILH852008 IBL852004:IBL852008 HRP852004:HRP852008 HHT852004:HHT852008 GXX852004:GXX852008 GOB852004:GOB852008 GEF852004:GEF852008 FUJ852004:FUJ852008 FKN852004:FKN852008 FAR852004:FAR852008 EQV852004:EQV852008 EGZ852004:EGZ852008 DXD852004:DXD852008 DNH852004:DNH852008 DDL852004:DDL852008 CTP852004:CTP852008 CJT852004:CJT852008 BZX852004:BZX852008 BQB852004:BQB852008 BGF852004:BGF852008 AWJ852004:AWJ852008 AMN852004:AMN852008 ACR852004:ACR852008 SV852004:SV852008 IZ852004:IZ852008 D852004:D852008 WVL786468:WVL786472 WLP786468:WLP786472 WBT786468:WBT786472 VRX786468:VRX786472 VIB786468:VIB786472 UYF786468:UYF786472 UOJ786468:UOJ786472 UEN786468:UEN786472 TUR786468:TUR786472 TKV786468:TKV786472 TAZ786468:TAZ786472 SRD786468:SRD786472 SHH786468:SHH786472 RXL786468:RXL786472 RNP786468:RNP786472 RDT786468:RDT786472 QTX786468:QTX786472 QKB786468:QKB786472 QAF786468:QAF786472 PQJ786468:PQJ786472 PGN786468:PGN786472 OWR786468:OWR786472 OMV786468:OMV786472 OCZ786468:OCZ786472 NTD786468:NTD786472 NJH786468:NJH786472 MZL786468:MZL786472 MPP786468:MPP786472 MFT786468:MFT786472 LVX786468:LVX786472 LMB786468:LMB786472 LCF786468:LCF786472 KSJ786468:KSJ786472 KIN786468:KIN786472 JYR786468:JYR786472 JOV786468:JOV786472 JEZ786468:JEZ786472 IVD786468:IVD786472 ILH786468:ILH786472 IBL786468:IBL786472 HRP786468:HRP786472 HHT786468:HHT786472 GXX786468:GXX786472 GOB786468:GOB786472 GEF786468:GEF786472 FUJ786468:FUJ786472 FKN786468:FKN786472 FAR786468:FAR786472 EQV786468:EQV786472 EGZ786468:EGZ786472 DXD786468:DXD786472 DNH786468:DNH786472 DDL786468:DDL786472 CTP786468:CTP786472 CJT786468:CJT786472 BZX786468:BZX786472 BQB786468:BQB786472 BGF786468:BGF786472 AWJ786468:AWJ786472 AMN786468:AMN786472 ACR786468:ACR786472 SV786468:SV786472 IZ786468:IZ786472 D786468:D786472 WVL720932:WVL720936 WLP720932:WLP720936 WBT720932:WBT720936 VRX720932:VRX720936 VIB720932:VIB720936 UYF720932:UYF720936 UOJ720932:UOJ720936 UEN720932:UEN720936 TUR720932:TUR720936 TKV720932:TKV720936 TAZ720932:TAZ720936 SRD720932:SRD720936 SHH720932:SHH720936 RXL720932:RXL720936 RNP720932:RNP720936 RDT720932:RDT720936 QTX720932:QTX720936 QKB720932:QKB720936 QAF720932:QAF720936 PQJ720932:PQJ720936 PGN720932:PGN720936 OWR720932:OWR720936 OMV720932:OMV720936 OCZ720932:OCZ720936 NTD720932:NTD720936 NJH720932:NJH720936 MZL720932:MZL720936 MPP720932:MPP720936 MFT720932:MFT720936 LVX720932:LVX720936 LMB720932:LMB720936 LCF720932:LCF720936 KSJ720932:KSJ720936 KIN720932:KIN720936 JYR720932:JYR720936 JOV720932:JOV720936 JEZ720932:JEZ720936 IVD720932:IVD720936 ILH720932:ILH720936 IBL720932:IBL720936 HRP720932:HRP720936 HHT720932:HHT720936 GXX720932:GXX720936 GOB720932:GOB720936 GEF720932:GEF720936 FUJ720932:FUJ720936 FKN720932:FKN720936 FAR720932:FAR720936 EQV720932:EQV720936 EGZ720932:EGZ720936 DXD720932:DXD720936 DNH720932:DNH720936 DDL720932:DDL720936 CTP720932:CTP720936 CJT720932:CJT720936 BZX720932:BZX720936 BQB720932:BQB720936 BGF720932:BGF720936 AWJ720932:AWJ720936 AMN720932:AMN720936 ACR720932:ACR720936 SV720932:SV720936 IZ720932:IZ720936 D720932:D720936 WVL655396:WVL655400 WLP655396:WLP655400 WBT655396:WBT655400 VRX655396:VRX655400 VIB655396:VIB655400 UYF655396:UYF655400 UOJ655396:UOJ655400 UEN655396:UEN655400 TUR655396:TUR655400 TKV655396:TKV655400 TAZ655396:TAZ655400 SRD655396:SRD655400 SHH655396:SHH655400 RXL655396:RXL655400 RNP655396:RNP655400 RDT655396:RDT655400 QTX655396:QTX655400 QKB655396:QKB655400 QAF655396:QAF655400 PQJ655396:PQJ655400 PGN655396:PGN655400 OWR655396:OWR655400 OMV655396:OMV655400 OCZ655396:OCZ655400 NTD655396:NTD655400 NJH655396:NJH655400 MZL655396:MZL655400 MPP655396:MPP655400 MFT655396:MFT655400 LVX655396:LVX655400 LMB655396:LMB655400 LCF655396:LCF655400 KSJ655396:KSJ655400 KIN655396:KIN655400 JYR655396:JYR655400 JOV655396:JOV655400 JEZ655396:JEZ655400 IVD655396:IVD655400 ILH655396:ILH655400 IBL655396:IBL655400 HRP655396:HRP655400 HHT655396:HHT655400 GXX655396:GXX655400 GOB655396:GOB655400 GEF655396:GEF655400 FUJ655396:FUJ655400 FKN655396:FKN655400 FAR655396:FAR655400 EQV655396:EQV655400 EGZ655396:EGZ655400 DXD655396:DXD655400 DNH655396:DNH655400 DDL655396:DDL655400 CTP655396:CTP655400 CJT655396:CJT655400 BZX655396:BZX655400 BQB655396:BQB655400 BGF655396:BGF655400 AWJ655396:AWJ655400 AMN655396:AMN655400 ACR655396:ACR655400 SV655396:SV655400 IZ655396:IZ655400 D655396:D655400 WVL589860:WVL589864 WLP589860:WLP589864 WBT589860:WBT589864 VRX589860:VRX589864 VIB589860:VIB589864 UYF589860:UYF589864 UOJ589860:UOJ589864 UEN589860:UEN589864 TUR589860:TUR589864 TKV589860:TKV589864 TAZ589860:TAZ589864 SRD589860:SRD589864 SHH589860:SHH589864 RXL589860:RXL589864 RNP589860:RNP589864 RDT589860:RDT589864 QTX589860:QTX589864 QKB589860:QKB589864 QAF589860:QAF589864 PQJ589860:PQJ589864 PGN589860:PGN589864 OWR589860:OWR589864 OMV589860:OMV589864 OCZ589860:OCZ589864 NTD589860:NTD589864 NJH589860:NJH589864 MZL589860:MZL589864 MPP589860:MPP589864 MFT589860:MFT589864 LVX589860:LVX589864 LMB589860:LMB589864 LCF589860:LCF589864 KSJ589860:KSJ589864 KIN589860:KIN589864 JYR589860:JYR589864 JOV589860:JOV589864 JEZ589860:JEZ589864 IVD589860:IVD589864 ILH589860:ILH589864 IBL589860:IBL589864 HRP589860:HRP589864 HHT589860:HHT589864 GXX589860:GXX589864 GOB589860:GOB589864 GEF589860:GEF589864 FUJ589860:FUJ589864 FKN589860:FKN589864 FAR589860:FAR589864 EQV589860:EQV589864 EGZ589860:EGZ589864 DXD589860:DXD589864 DNH589860:DNH589864 DDL589860:DDL589864 CTP589860:CTP589864 CJT589860:CJT589864 BZX589860:BZX589864 BQB589860:BQB589864 BGF589860:BGF589864 AWJ589860:AWJ589864 AMN589860:AMN589864 ACR589860:ACR589864 SV589860:SV589864 IZ589860:IZ589864 D589860:D589864 WVL524324:WVL524328 WLP524324:WLP524328 WBT524324:WBT524328 VRX524324:VRX524328 VIB524324:VIB524328 UYF524324:UYF524328 UOJ524324:UOJ524328 UEN524324:UEN524328 TUR524324:TUR524328 TKV524324:TKV524328 TAZ524324:TAZ524328 SRD524324:SRD524328 SHH524324:SHH524328 RXL524324:RXL524328 RNP524324:RNP524328 RDT524324:RDT524328 QTX524324:QTX524328 QKB524324:QKB524328 QAF524324:QAF524328 PQJ524324:PQJ524328 PGN524324:PGN524328 OWR524324:OWR524328 OMV524324:OMV524328 OCZ524324:OCZ524328 NTD524324:NTD524328 NJH524324:NJH524328 MZL524324:MZL524328 MPP524324:MPP524328 MFT524324:MFT524328 LVX524324:LVX524328 LMB524324:LMB524328 LCF524324:LCF524328 KSJ524324:KSJ524328 KIN524324:KIN524328 JYR524324:JYR524328 JOV524324:JOV524328 JEZ524324:JEZ524328 IVD524324:IVD524328 ILH524324:ILH524328 IBL524324:IBL524328 HRP524324:HRP524328 HHT524324:HHT524328 GXX524324:GXX524328 GOB524324:GOB524328 GEF524324:GEF524328 FUJ524324:FUJ524328 FKN524324:FKN524328 FAR524324:FAR524328 EQV524324:EQV524328 EGZ524324:EGZ524328 DXD524324:DXD524328 DNH524324:DNH524328 DDL524324:DDL524328 CTP524324:CTP524328 CJT524324:CJT524328 BZX524324:BZX524328 BQB524324:BQB524328 BGF524324:BGF524328 AWJ524324:AWJ524328 AMN524324:AMN524328 ACR524324:ACR524328 SV524324:SV524328 IZ524324:IZ524328 D524324:D524328 WVL458788:WVL458792 WLP458788:WLP458792 WBT458788:WBT458792 VRX458788:VRX458792 VIB458788:VIB458792 UYF458788:UYF458792 UOJ458788:UOJ458792 UEN458788:UEN458792 TUR458788:TUR458792 TKV458788:TKV458792 TAZ458788:TAZ458792 SRD458788:SRD458792 SHH458788:SHH458792 RXL458788:RXL458792 RNP458788:RNP458792 RDT458788:RDT458792 QTX458788:QTX458792 QKB458788:QKB458792 QAF458788:QAF458792 PQJ458788:PQJ458792 PGN458788:PGN458792 OWR458788:OWR458792 OMV458788:OMV458792 OCZ458788:OCZ458792 NTD458788:NTD458792 NJH458788:NJH458792 MZL458788:MZL458792 MPP458788:MPP458792 MFT458788:MFT458792 LVX458788:LVX458792 LMB458788:LMB458792 LCF458788:LCF458792 KSJ458788:KSJ458792 KIN458788:KIN458792 JYR458788:JYR458792 JOV458788:JOV458792 JEZ458788:JEZ458792 IVD458788:IVD458792 ILH458788:ILH458792 IBL458788:IBL458792 HRP458788:HRP458792 HHT458788:HHT458792 GXX458788:GXX458792 GOB458788:GOB458792 GEF458788:GEF458792 FUJ458788:FUJ458792 FKN458788:FKN458792 FAR458788:FAR458792 EQV458788:EQV458792 EGZ458788:EGZ458792 DXD458788:DXD458792 DNH458788:DNH458792 DDL458788:DDL458792 CTP458788:CTP458792 CJT458788:CJT458792 BZX458788:BZX458792 BQB458788:BQB458792 BGF458788:BGF458792 AWJ458788:AWJ458792 AMN458788:AMN458792 ACR458788:ACR458792 SV458788:SV458792 IZ458788:IZ458792 D458788:D458792 WVL393252:WVL393256 WLP393252:WLP393256 WBT393252:WBT393256 VRX393252:VRX393256 VIB393252:VIB393256 UYF393252:UYF393256 UOJ393252:UOJ393256 UEN393252:UEN393256 TUR393252:TUR393256 TKV393252:TKV393256 TAZ393252:TAZ393256 SRD393252:SRD393256 SHH393252:SHH393256 RXL393252:RXL393256 RNP393252:RNP393256 RDT393252:RDT393256 QTX393252:QTX393256 QKB393252:QKB393256 QAF393252:QAF393256 PQJ393252:PQJ393256 PGN393252:PGN393256 OWR393252:OWR393256 OMV393252:OMV393256 OCZ393252:OCZ393256 NTD393252:NTD393256 NJH393252:NJH393256 MZL393252:MZL393256 MPP393252:MPP393256 MFT393252:MFT393256 LVX393252:LVX393256 LMB393252:LMB393256 LCF393252:LCF393256 KSJ393252:KSJ393256 KIN393252:KIN393256 JYR393252:JYR393256 JOV393252:JOV393256 JEZ393252:JEZ393256 IVD393252:IVD393256 ILH393252:ILH393256 IBL393252:IBL393256 HRP393252:HRP393256 HHT393252:HHT393256 GXX393252:GXX393256 GOB393252:GOB393256 GEF393252:GEF393256 FUJ393252:FUJ393256 FKN393252:FKN393256 FAR393252:FAR393256 EQV393252:EQV393256 EGZ393252:EGZ393256 DXD393252:DXD393256 DNH393252:DNH393256 DDL393252:DDL393256 CTP393252:CTP393256 CJT393252:CJT393256 BZX393252:BZX393256 BQB393252:BQB393256 BGF393252:BGF393256 AWJ393252:AWJ393256 AMN393252:AMN393256 ACR393252:ACR393256 SV393252:SV393256 IZ393252:IZ393256 D393252:D393256 WVL327716:WVL327720 WLP327716:WLP327720 WBT327716:WBT327720 VRX327716:VRX327720 VIB327716:VIB327720 UYF327716:UYF327720 UOJ327716:UOJ327720 UEN327716:UEN327720 TUR327716:TUR327720 TKV327716:TKV327720 TAZ327716:TAZ327720 SRD327716:SRD327720 SHH327716:SHH327720 RXL327716:RXL327720 RNP327716:RNP327720 RDT327716:RDT327720 QTX327716:QTX327720 QKB327716:QKB327720 QAF327716:QAF327720 PQJ327716:PQJ327720 PGN327716:PGN327720 OWR327716:OWR327720 OMV327716:OMV327720 OCZ327716:OCZ327720 NTD327716:NTD327720 NJH327716:NJH327720 MZL327716:MZL327720 MPP327716:MPP327720 MFT327716:MFT327720 LVX327716:LVX327720 LMB327716:LMB327720 LCF327716:LCF327720 KSJ327716:KSJ327720 KIN327716:KIN327720 JYR327716:JYR327720 JOV327716:JOV327720 JEZ327716:JEZ327720 IVD327716:IVD327720 ILH327716:ILH327720 IBL327716:IBL327720 HRP327716:HRP327720 HHT327716:HHT327720 GXX327716:GXX327720 GOB327716:GOB327720 GEF327716:GEF327720 FUJ327716:FUJ327720 FKN327716:FKN327720 FAR327716:FAR327720 EQV327716:EQV327720 EGZ327716:EGZ327720 DXD327716:DXD327720 DNH327716:DNH327720 DDL327716:DDL327720 CTP327716:CTP327720 CJT327716:CJT327720 BZX327716:BZX327720 BQB327716:BQB327720 BGF327716:BGF327720 AWJ327716:AWJ327720 AMN327716:AMN327720 ACR327716:ACR327720 SV327716:SV327720 IZ327716:IZ327720 D327716:D327720 WVL262180:WVL262184 WLP262180:WLP262184 WBT262180:WBT262184 VRX262180:VRX262184 VIB262180:VIB262184 UYF262180:UYF262184 UOJ262180:UOJ262184 UEN262180:UEN262184 TUR262180:TUR262184 TKV262180:TKV262184 TAZ262180:TAZ262184 SRD262180:SRD262184 SHH262180:SHH262184 RXL262180:RXL262184 RNP262180:RNP262184 RDT262180:RDT262184 QTX262180:QTX262184 QKB262180:QKB262184 QAF262180:QAF262184 PQJ262180:PQJ262184 PGN262180:PGN262184 OWR262180:OWR262184 OMV262180:OMV262184 OCZ262180:OCZ262184 NTD262180:NTD262184 NJH262180:NJH262184 MZL262180:MZL262184 MPP262180:MPP262184 MFT262180:MFT262184 LVX262180:LVX262184 LMB262180:LMB262184 LCF262180:LCF262184 KSJ262180:KSJ262184 KIN262180:KIN262184 JYR262180:JYR262184 JOV262180:JOV262184 JEZ262180:JEZ262184 IVD262180:IVD262184 ILH262180:ILH262184 IBL262180:IBL262184 HRP262180:HRP262184 HHT262180:HHT262184 GXX262180:GXX262184 GOB262180:GOB262184 GEF262180:GEF262184 FUJ262180:FUJ262184 FKN262180:FKN262184 FAR262180:FAR262184 EQV262180:EQV262184 EGZ262180:EGZ262184 DXD262180:DXD262184 DNH262180:DNH262184 DDL262180:DDL262184 CTP262180:CTP262184 CJT262180:CJT262184 BZX262180:BZX262184 BQB262180:BQB262184 BGF262180:BGF262184 AWJ262180:AWJ262184 AMN262180:AMN262184 ACR262180:ACR262184 SV262180:SV262184 IZ262180:IZ262184 D262180:D262184 WVL196644:WVL196648 WLP196644:WLP196648 WBT196644:WBT196648 VRX196644:VRX196648 VIB196644:VIB196648 UYF196644:UYF196648 UOJ196644:UOJ196648 UEN196644:UEN196648 TUR196644:TUR196648 TKV196644:TKV196648 TAZ196644:TAZ196648 SRD196644:SRD196648 SHH196644:SHH196648 RXL196644:RXL196648 RNP196644:RNP196648 RDT196644:RDT196648 QTX196644:QTX196648 QKB196644:QKB196648 QAF196644:QAF196648 PQJ196644:PQJ196648 PGN196644:PGN196648 OWR196644:OWR196648 OMV196644:OMV196648 OCZ196644:OCZ196648 NTD196644:NTD196648 NJH196644:NJH196648 MZL196644:MZL196648 MPP196644:MPP196648 MFT196644:MFT196648 LVX196644:LVX196648 LMB196644:LMB196648 LCF196644:LCF196648 KSJ196644:KSJ196648 KIN196644:KIN196648 JYR196644:JYR196648 JOV196644:JOV196648 JEZ196644:JEZ196648 IVD196644:IVD196648 ILH196644:ILH196648 IBL196644:IBL196648 HRP196644:HRP196648 HHT196644:HHT196648 GXX196644:GXX196648 GOB196644:GOB196648 GEF196644:GEF196648 FUJ196644:FUJ196648 FKN196644:FKN196648 FAR196644:FAR196648 EQV196644:EQV196648 EGZ196644:EGZ196648 DXD196644:DXD196648 DNH196644:DNH196648 DDL196644:DDL196648 CTP196644:CTP196648 CJT196644:CJT196648 BZX196644:BZX196648 BQB196644:BQB196648 BGF196644:BGF196648 AWJ196644:AWJ196648 AMN196644:AMN196648 ACR196644:ACR196648 SV196644:SV196648 IZ196644:IZ196648 D196644:D196648 WVL131108:WVL131112 WLP131108:WLP131112 WBT131108:WBT131112 VRX131108:VRX131112 VIB131108:VIB131112 UYF131108:UYF131112 UOJ131108:UOJ131112 UEN131108:UEN131112 TUR131108:TUR131112 TKV131108:TKV131112 TAZ131108:TAZ131112 SRD131108:SRD131112 SHH131108:SHH131112 RXL131108:RXL131112 RNP131108:RNP131112 RDT131108:RDT131112 QTX131108:QTX131112 QKB131108:QKB131112 QAF131108:QAF131112 PQJ131108:PQJ131112 PGN131108:PGN131112 OWR131108:OWR131112 OMV131108:OMV131112 OCZ131108:OCZ131112 NTD131108:NTD131112 NJH131108:NJH131112 MZL131108:MZL131112 MPP131108:MPP131112 MFT131108:MFT131112 LVX131108:LVX131112 LMB131108:LMB131112 LCF131108:LCF131112 KSJ131108:KSJ131112 KIN131108:KIN131112 JYR131108:JYR131112 JOV131108:JOV131112 JEZ131108:JEZ131112 IVD131108:IVD131112 ILH131108:ILH131112 IBL131108:IBL131112 HRP131108:HRP131112 HHT131108:HHT131112 GXX131108:GXX131112 GOB131108:GOB131112 GEF131108:GEF131112 FUJ131108:FUJ131112 FKN131108:FKN131112 FAR131108:FAR131112 EQV131108:EQV131112 EGZ131108:EGZ131112 DXD131108:DXD131112 DNH131108:DNH131112 DDL131108:DDL131112 CTP131108:CTP131112 CJT131108:CJT131112 BZX131108:BZX131112 BQB131108:BQB131112 BGF131108:BGF131112 AWJ131108:AWJ131112 AMN131108:AMN131112 ACR131108:ACR131112 SV131108:SV131112 IZ131108:IZ131112 D131108:D131112 WVL65572:WVL65576 WLP65572:WLP65576 WBT65572:WBT65576 VRX65572:VRX65576 VIB65572:VIB65576 UYF65572:UYF65576 UOJ65572:UOJ65576 UEN65572:UEN65576 TUR65572:TUR65576 TKV65572:TKV65576 TAZ65572:TAZ65576 SRD65572:SRD65576 SHH65572:SHH65576 RXL65572:RXL65576 RNP65572:RNP65576 RDT65572:RDT65576 QTX65572:QTX65576 QKB65572:QKB65576 QAF65572:QAF65576 PQJ65572:PQJ65576 PGN65572:PGN65576 OWR65572:OWR65576 OMV65572:OMV65576 OCZ65572:OCZ65576 NTD65572:NTD65576 NJH65572:NJH65576 MZL65572:MZL65576 MPP65572:MPP65576 MFT65572:MFT65576 LVX65572:LVX65576 LMB65572:LMB65576 LCF65572:LCF65576 KSJ65572:KSJ65576 KIN65572:KIN65576 JYR65572:JYR65576 JOV65572:JOV65576 JEZ65572:JEZ65576 IVD65572:IVD65576 ILH65572:ILH65576 IBL65572:IBL65576 HRP65572:HRP65576 HHT65572:HHT65576 GXX65572:GXX65576 GOB65572:GOB65576 GEF65572:GEF65576 FUJ65572:FUJ65576 FKN65572:FKN65576 FAR65572:FAR65576 EQV65572:EQV65576 EGZ65572:EGZ65576 DXD65572:DXD65576 DNH65572:DNH65576 DDL65572:DDL65576 CTP65572:CTP65576 CJT65572:CJT65576 BZX65572:BZX65576 BQB65572:BQB65576 BGF65572:BGF65576 AWJ65572:AWJ65576 AMN65572:AMN65576 ACR65572:ACR65576 SV65572:SV65576 IZ65572:IZ65576 D65572:D65576 WVL36:WVL40 WLP36:WLP40 WBT36:WBT40 VRX36:VRX40 VIB36:VIB40 UYF36:UYF40 UOJ36:UOJ40 UEN36:UEN40 TUR36:TUR40 TKV36:TKV40 TAZ36:TAZ40 SRD36:SRD40 SHH36:SHH40 RXL36:RXL40 RNP36:RNP40 RDT36:RDT40 QTX36:QTX40 QKB36:QKB40 QAF36:QAF40 PQJ36:PQJ40 PGN36:PGN40 OWR36:OWR40 OMV36:OMV40 OCZ36:OCZ40 NTD36:NTD40 NJH36:NJH40 MZL36:MZL40 MPP36:MPP40 MFT36:MFT40 LVX36:LVX40 LMB36:LMB40 LCF36:LCF40 KSJ36:KSJ40 KIN36:KIN40 JYR36:JYR40 JOV36:JOV40 JEZ36:JEZ40 IVD36:IVD40 ILH36:ILH40 IBL36:IBL40 HRP36:HRP40 HHT36:HHT40 GXX36:GXX40 GOB36:GOB40 GEF36:GEF40 FUJ36:FUJ40 FKN36:FKN40 FAR36:FAR40 EQV36:EQV40 EGZ36:EGZ40 DXD36:DXD40 DNH36:DNH40 DDL36:DDL40 CTP36:CTP40 CJT36:CJT40 BZX36:BZX40 BQB36:BQB40 BGF36:BGF40 AWJ36:AWJ40 AMN36:AMN40 ACR36:ACR40 SV36:SV40 WVL9:WVL19 WLP9:WLP19 WBT9:WBT19 VRX9:VRX19 VIB9:VIB19 UYF9:UYF19 UOJ9:UOJ19 UEN9:UEN19 TUR9:TUR19 TKV9:TKV19 TAZ9:TAZ19 SRD9:SRD19 SHH9:SHH19 RXL9:RXL19 RNP9:RNP19 RDT9:RDT19 QTX9:QTX19 QKB9:QKB19 QAF9:QAF19 PQJ9:PQJ19 PGN9:PGN19 OWR9:OWR19 OMV9:OMV19 OCZ9:OCZ19 NTD9:NTD19 NJH9:NJH19 MZL9:MZL19 MPP9:MPP19 MFT9:MFT19 LVX9:LVX19 LMB9:LMB19 LCF9:LCF19 KSJ9:KSJ19 KIN9:KIN19 JYR9:JYR19 JOV9:JOV19 JEZ9:JEZ19 IVD9:IVD19 ILH9:ILH19 IBL9:IBL19 HRP9:HRP19 HHT9:HHT19 GXX9:GXX19 GOB9:GOB19 GEF9:GEF19 FUJ9:FUJ19 FKN9:FKN19 FAR9:FAR19 EQV9:EQV19 EGZ9:EGZ19 DXD9:DXD19 DNH9:DNH19 DDL9:DDL19 CTP9:CTP19 CJT9:CJT19 BZX9:BZX19 BQB9:BQB19 BGF9:BGF19 AWJ9:AWJ19 AMN9:AMN19 ACR9:ACR19 SV9:SV19 IZ9:IZ19">
      <formula1>"1,2,3"</formula1>
    </dataValidation>
  </dataValidations>
  <pageMargins left="0.75" right="0.75" top="1.25" bottom="1" header="0.5" footer="0.25"/>
  <pageSetup scale="79"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tabSelected="1" topLeftCell="B1" workbookViewId="0">
      <selection activeCell="D9" sqref="D9"/>
    </sheetView>
  </sheetViews>
  <sheetFormatPr defaultRowHeight="15.6" customHeight="1"/>
  <cols>
    <col min="1" max="1" width="3.7109375" style="473" hidden="1" customWidth="1"/>
    <col min="2" max="2" width="42.42578125" style="473" customWidth="1"/>
    <col min="3" max="3" width="10.5703125" style="473" customWidth="1"/>
    <col min="4" max="4" width="6.42578125" style="471" customWidth="1"/>
    <col min="5" max="5" width="14.7109375" style="473" bestFit="1" customWidth="1"/>
    <col min="6" max="6" width="8.5703125" style="473" bestFit="1" customWidth="1"/>
    <col min="7" max="7" width="10.7109375" style="473" bestFit="1" customWidth="1"/>
    <col min="8" max="8" width="14.42578125" style="473" bestFit="1" customWidth="1"/>
    <col min="9" max="9" width="6.140625" style="471" bestFit="1" customWidth="1"/>
    <col min="10" max="11" width="9.140625" style="473"/>
    <col min="12" max="12" width="12" style="473" customWidth="1"/>
    <col min="13" max="13" width="13" style="473" customWidth="1"/>
    <col min="14" max="14" width="9.140625" style="473"/>
    <col min="15" max="15" width="10.85546875" style="473" bestFit="1" customWidth="1"/>
    <col min="16" max="16384" width="9.140625" style="473"/>
  </cols>
  <sheetData>
    <row r="1" spans="2:15" ht="15.6" customHeight="1">
      <c r="B1" s="470" t="s">
        <v>131</v>
      </c>
      <c r="C1" s="471"/>
      <c r="E1" s="471"/>
      <c r="F1" s="471"/>
      <c r="G1" s="471"/>
      <c r="H1" s="471"/>
      <c r="I1" s="472"/>
    </row>
    <row r="2" spans="2:15" ht="15.6" customHeight="1">
      <c r="B2" s="470" t="s">
        <v>882</v>
      </c>
      <c r="C2" s="471"/>
      <c r="E2" s="471"/>
      <c r="F2" s="471"/>
      <c r="G2" s="471"/>
      <c r="H2" s="471"/>
    </row>
    <row r="3" spans="2:15" ht="15.6" customHeight="1">
      <c r="B3" s="470" t="s">
        <v>558</v>
      </c>
      <c r="C3" s="471"/>
      <c r="E3" s="471"/>
      <c r="F3" s="471"/>
      <c r="G3" s="471"/>
      <c r="H3" s="471"/>
    </row>
    <row r="4" spans="2:15" ht="15.6" customHeight="1">
      <c r="B4" s="470" t="s">
        <v>1075</v>
      </c>
      <c r="C4" s="471"/>
      <c r="E4" s="471"/>
      <c r="F4" s="471"/>
      <c r="G4" s="471"/>
      <c r="H4" s="471"/>
    </row>
    <row r="5" spans="2:15" ht="15.6" customHeight="1">
      <c r="C5" s="471"/>
      <c r="E5" s="471" t="s">
        <v>249</v>
      </c>
      <c r="F5" s="471"/>
      <c r="G5" s="471"/>
      <c r="H5" s="471" t="s">
        <v>405</v>
      </c>
    </row>
    <row r="6" spans="2:15" ht="15.6" customHeight="1">
      <c r="C6" s="474" t="s">
        <v>251</v>
      </c>
      <c r="D6" s="474" t="s">
        <v>252</v>
      </c>
      <c r="E6" s="474" t="s">
        <v>253</v>
      </c>
      <c r="F6" s="474" t="s">
        <v>254</v>
      </c>
      <c r="G6" s="474" t="s">
        <v>255</v>
      </c>
      <c r="H6" s="474" t="s">
        <v>256</v>
      </c>
      <c r="I6" s="471" t="s">
        <v>257</v>
      </c>
    </row>
    <row r="7" spans="2:15" ht="15.6" customHeight="1">
      <c r="B7" s="475" t="s">
        <v>368</v>
      </c>
      <c r="C7" s="340"/>
      <c r="D7" s="340"/>
      <c r="E7" s="476"/>
      <c r="F7" s="340"/>
      <c r="G7" s="477"/>
      <c r="H7" s="478"/>
    </row>
    <row r="8" spans="2:15" ht="15.6" customHeight="1">
      <c r="B8" s="479" t="s">
        <v>883</v>
      </c>
      <c r="C8" s="340" t="s">
        <v>547</v>
      </c>
      <c r="D8" s="477" t="s">
        <v>660</v>
      </c>
      <c r="E8" s="476">
        <f>-170484392</f>
        <v>-170484392</v>
      </c>
      <c r="F8" s="480" t="s">
        <v>365</v>
      </c>
      <c r="G8" s="481">
        <f>'WCA Allocation Factors'!E16</f>
        <v>0.22474202685414957</v>
      </c>
      <c r="H8" s="478">
        <f>+G8*E8</f>
        <v>-38315007.805077359</v>
      </c>
      <c r="I8" s="471" t="s">
        <v>427</v>
      </c>
      <c r="J8"/>
      <c r="O8"/>
    </row>
    <row r="9" spans="2:15" ht="15.6" customHeight="1">
      <c r="B9" s="473" t="s">
        <v>884</v>
      </c>
      <c r="C9" s="340" t="s">
        <v>547</v>
      </c>
      <c r="D9" s="477" t="s">
        <v>660</v>
      </c>
      <c r="E9" s="476">
        <v>0</v>
      </c>
      <c r="F9" s="480" t="s">
        <v>365</v>
      </c>
      <c r="G9" s="481">
        <f>'WCA Allocation Factors'!E16</f>
        <v>0.22474202685414957</v>
      </c>
      <c r="H9" s="478">
        <f>+G9*E9</f>
        <v>0</v>
      </c>
      <c r="I9" s="471" t="s">
        <v>427</v>
      </c>
      <c r="O9"/>
    </row>
    <row r="10" spans="2:15" ht="15.6" customHeight="1">
      <c r="C10" s="482"/>
      <c r="D10" s="477"/>
      <c r="E10" s="476"/>
      <c r="F10" s="480"/>
      <c r="G10" s="481"/>
      <c r="H10" s="483"/>
      <c r="O10"/>
    </row>
    <row r="11" spans="2:15" ht="15.6" customHeight="1" thickBot="1">
      <c r="B11" s="479" t="s">
        <v>548</v>
      </c>
      <c r="C11" s="340"/>
      <c r="D11" s="477"/>
      <c r="E11" s="484">
        <f>+E9+E8</f>
        <v>-170484392</v>
      </c>
      <c r="F11" s="480"/>
      <c r="G11" s="481"/>
      <c r="H11" s="484">
        <f>+H9+H8</f>
        <v>-38315007.805077359</v>
      </c>
      <c r="O11"/>
    </row>
    <row r="12" spans="2:15" ht="15.6" customHeight="1">
      <c r="B12" s="479"/>
      <c r="C12" s="340"/>
      <c r="D12" s="477"/>
      <c r="E12" s="476"/>
      <c r="F12" s="480"/>
      <c r="G12" s="481"/>
      <c r="H12" s="485"/>
      <c r="O12"/>
    </row>
    <row r="13" spans="2:15" ht="15.6" customHeight="1">
      <c r="B13" s="470" t="s">
        <v>369</v>
      </c>
      <c r="C13" s="340"/>
      <c r="D13" s="477"/>
      <c r="E13" s="476"/>
      <c r="F13" s="480"/>
      <c r="G13" s="481"/>
      <c r="H13" s="485"/>
      <c r="O13"/>
    </row>
    <row r="14" spans="2:15" ht="15.6" customHeight="1">
      <c r="B14" s="473" t="s">
        <v>885</v>
      </c>
      <c r="C14" s="340" t="s">
        <v>549</v>
      </c>
      <c r="D14" s="477" t="s">
        <v>660</v>
      </c>
      <c r="E14" s="476">
        <f>-55587561</f>
        <v>-55587561</v>
      </c>
      <c r="F14" s="480" t="s">
        <v>365</v>
      </c>
      <c r="G14" s="481">
        <f>'WCA Allocation Factors'!E16</f>
        <v>0.22474202685414957</v>
      </c>
      <c r="H14" s="486">
        <f>(+G14*E14)</f>
        <v>-12492861.127018677</v>
      </c>
      <c r="I14" s="471" t="s">
        <v>427</v>
      </c>
      <c r="J14"/>
    </row>
    <row r="15" spans="2:15" ht="15.6" customHeight="1">
      <c r="B15" s="479" t="s">
        <v>879</v>
      </c>
      <c r="C15" s="340" t="s">
        <v>549</v>
      </c>
      <c r="D15" s="477" t="s">
        <v>660</v>
      </c>
      <c r="E15" s="476">
        <f>-23422402</f>
        <v>-23422402</v>
      </c>
      <c r="F15" s="480" t="s">
        <v>370</v>
      </c>
      <c r="G15" s="481">
        <f>'WCA Allocation Factors'!E10</f>
        <v>0.22324454439353322</v>
      </c>
      <c r="H15" s="486">
        <f>(+G15*E15)</f>
        <v>-5228923.4630921809</v>
      </c>
      <c r="I15" s="471" t="s">
        <v>427</v>
      </c>
      <c r="J15"/>
    </row>
    <row r="16" spans="2:15" ht="15.6" customHeight="1">
      <c r="B16" s="479" t="s">
        <v>371</v>
      </c>
      <c r="C16" s="340" t="s">
        <v>549</v>
      </c>
      <c r="D16" s="477" t="s">
        <v>660</v>
      </c>
      <c r="E16" s="476">
        <v>-1017028</v>
      </c>
      <c r="F16" s="487" t="s">
        <v>261</v>
      </c>
      <c r="G16" s="481" t="s">
        <v>262</v>
      </c>
      <c r="H16" s="478">
        <f>+E16</f>
        <v>-1017028</v>
      </c>
      <c r="I16" s="471" t="s">
        <v>427</v>
      </c>
      <c r="J16"/>
    </row>
    <row r="17" spans="2:15" ht="15.6" customHeight="1">
      <c r="B17" s="479" t="s">
        <v>550</v>
      </c>
      <c r="C17" s="340" t="s">
        <v>549</v>
      </c>
      <c r="D17" s="477" t="s">
        <v>660</v>
      </c>
      <c r="E17" s="476">
        <f>-10121195</f>
        <v>-10121195</v>
      </c>
      <c r="F17" s="487" t="s">
        <v>365</v>
      </c>
      <c r="G17" s="481">
        <f>'WCA Allocation Factors'!E16</f>
        <v>0.22474202685414957</v>
      </c>
      <c r="H17" s="478">
        <f t="shared" ref="H17:H18" si="0">+G17*E17</f>
        <v>-2274657.8784860843</v>
      </c>
      <c r="I17" s="471" t="s">
        <v>427</v>
      </c>
      <c r="J17"/>
    </row>
    <row r="18" spans="2:15" ht="15.6" customHeight="1">
      <c r="B18" s="2142" t="s">
        <v>1035</v>
      </c>
      <c r="C18" s="340"/>
      <c r="D18" s="477"/>
      <c r="E18" s="476">
        <v>-3089637</v>
      </c>
      <c r="F18" s="487" t="s">
        <v>365</v>
      </c>
      <c r="G18" s="481">
        <f>'WCA Allocation Factors'!E16</f>
        <v>0.22474202685414957</v>
      </c>
      <c r="H18" s="478">
        <f t="shared" si="0"/>
        <v>-694371.28162357409</v>
      </c>
      <c r="J18"/>
      <c r="K18"/>
      <c r="L18" s="476"/>
      <c r="M18" s="487"/>
      <c r="N18" s="481"/>
      <c r="O18" s="478"/>
    </row>
    <row r="19" spans="2:15" ht="15.6" customHeight="1" thickBot="1">
      <c r="B19" s="2142" t="s">
        <v>551</v>
      </c>
      <c r="C19" s="340"/>
      <c r="D19" s="477"/>
      <c r="E19" s="484">
        <f>SUM(E14:E17)</f>
        <v>-90148186</v>
      </c>
      <c r="F19" s="480"/>
      <c r="G19" s="488"/>
      <c r="H19" s="484">
        <f>SUM(H14:H18)</f>
        <v>-21707841.750220519</v>
      </c>
      <c r="J19"/>
      <c r="K19"/>
    </row>
    <row r="20" spans="2:15" ht="15.6" customHeight="1">
      <c r="B20" s="2142"/>
      <c r="C20" s="340"/>
      <c r="D20" s="477"/>
      <c r="E20" s="476"/>
      <c r="F20" s="480"/>
      <c r="G20" s="488"/>
      <c r="H20" s="483"/>
      <c r="J20"/>
      <c r="K20"/>
    </row>
    <row r="21" spans="2:15" ht="15.6" customHeight="1">
      <c r="B21" s="2143" t="s">
        <v>372</v>
      </c>
      <c r="C21" s="340"/>
      <c r="D21" s="477"/>
      <c r="E21" s="476"/>
      <c r="F21" s="480"/>
      <c r="G21" s="488"/>
      <c r="H21" s="485"/>
      <c r="J21"/>
      <c r="K21"/>
    </row>
    <row r="22" spans="2:15" ht="15.6" customHeight="1">
      <c r="B22" s="2142" t="s">
        <v>880</v>
      </c>
      <c r="C22" s="473" t="s">
        <v>552</v>
      </c>
      <c r="D22" s="471" t="s">
        <v>660</v>
      </c>
      <c r="E22" s="465">
        <v>-15660409</v>
      </c>
      <c r="F22" s="341" t="s">
        <v>365</v>
      </c>
      <c r="G22" s="488">
        <f>'WCA Allocation Factors'!$E$16</f>
        <v>0.22474202685414957</v>
      </c>
      <c r="H22" s="478">
        <f t="shared" ref="H22:H23" si="1">+G22*E22</f>
        <v>-3519552.0600249656</v>
      </c>
      <c r="I22" s="471" t="s">
        <v>427</v>
      </c>
      <c r="J22"/>
      <c r="K22"/>
    </row>
    <row r="23" spans="2:15" ht="15.6" customHeight="1">
      <c r="B23" s="2142" t="s">
        <v>715</v>
      </c>
      <c r="C23" s="479" t="s">
        <v>552</v>
      </c>
      <c r="D23" s="471" t="s">
        <v>660</v>
      </c>
      <c r="E23" s="465">
        <v>0</v>
      </c>
      <c r="F23" s="341" t="s">
        <v>370</v>
      </c>
      <c r="G23" s="488">
        <f>'WCA Allocation Factors'!E10</f>
        <v>0.22324454439353322</v>
      </c>
      <c r="H23" s="478">
        <f t="shared" si="1"/>
        <v>0</v>
      </c>
      <c r="I23" s="471" t="s">
        <v>427</v>
      </c>
      <c r="J23"/>
      <c r="K23"/>
    </row>
    <row r="24" spans="2:15" ht="15.6" customHeight="1" thickBot="1">
      <c r="B24" s="2142" t="s">
        <v>553</v>
      </c>
      <c r="C24" s="479"/>
      <c r="D24" s="340"/>
      <c r="E24" s="489">
        <f>SUM(E22:E23)</f>
        <v>-15660409</v>
      </c>
      <c r="F24" s="478"/>
      <c r="G24" s="488"/>
      <c r="H24" s="490">
        <f>SUM(H22:H23)</f>
        <v>-3519552.0600249656</v>
      </c>
      <c r="J24"/>
      <c r="K24"/>
    </row>
    <row r="25" spans="2:15" ht="15.6" customHeight="1">
      <c r="B25" s="2142"/>
      <c r="C25" s="479"/>
      <c r="D25" s="340"/>
      <c r="E25" s="476"/>
      <c r="F25" s="491"/>
      <c r="G25" s="488"/>
      <c r="H25" s="485"/>
      <c r="J25"/>
      <c r="K25"/>
    </row>
    <row r="26" spans="2:15" ht="15.6" customHeight="1">
      <c r="B26" s="2143" t="s">
        <v>373</v>
      </c>
      <c r="E26" s="476"/>
      <c r="F26" s="478"/>
      <c r="G26" s="492"/>
      <c r="H26" s="485"/>
      <c r="J26"/>
      <c r="K26"/>
    </row>
    <row r="27" spans="2:15" ht="15.6" customHeight="1">
      <c r="B27" s="2142" t="s">
        <v>374</v>
      </c>
      <c r="C27" s="473" t="s">
        <v>554</v>
      </c>
      <c r="D27" s="471" t="s">
        <v>660</v>
      </c>
      <c r="E27" s="476">
        <f>14713980</f>
        <v>14713980</v>
      </c>
      <c r="F27" s="471" t="s">
        <v>370</v>
      </c>
      <c r="G27" s="488">
        <f>'WCA Allocation Factors'!E10</f>
        <v>0.22324454439353322</v>
      </c>
      <c r="H27" s="478">
        <f t="shared" ref="H27:H29" si="2">+G27*E27</f>
        <v>3284815.76131556</v>
      </c>
      <c r="I27" s="471" t="s">
        <v>427</v>
      </c>
      <c r="J27"/>
      <c r="K27"/>
    </row>
    <row r="28" spans="2:15" ht="15.6" customHeight="1">
      <c r="B28" s="2142" t="s">
        <v>375</v>
      </c>
      <c r="C28" s="473" t="s">
        <v>555</v>
      </c>
      <c r="D28" s="471" t="s">
        <v>660</v>
      </c>
      <c r="E28" s="476">
        <f>15319625</f>
        <v>15319625</v>
      </c>
      <c r="F28" s="471" t="s">
        <v>370</v>
      </c>
      <c r="G28" s="488">
        <f>'WCA Allocation Factors'!E10</f>
        <v>0.22324454439353322</v>
      </c>
      <c r="H28" s="478">
        <f t="shared" si="2"/>
        <v>3420022.7034047814</v>
      </c>
      <c r="I28" s="471" t="s">
        <v>427</v>
      </c>
      <c r="J28"/>
      <c r="K28"/>
    </row>
    <row r="29" spans="2:15" ht="15.6" customHeight="1">
      <c r="B29" s="2142" t="s">
        <v>1034</v>
      </c>
      <c r="E29" s="493">
        <v>-18902722</v>
      </c>
      <c r="F29" s="478" t="s">
        <v>365</v>
      </c>
      <c r="G29" s="488">
        <f>'WCA Allocation Factors'!$E$16</f>
        <v>0.22474202685414957</v>
      </c>
      <c r="H29" s="478">
        <f t="shared" si="2"/>
        <v>-4248236.0553405238</v>
      </c>
      <c r="J29"/>
      <c r="K29"/>
      <c r="M29" s="493"/>
    </row>
    <row r="30" spans="2:15" ht="15.6" customHeight="1" thickBot="1">
      <c r="B30" s="2142" t="s">
        <v>556</v>
      </c>
      <c r="C30" s="340"/>
      <c r="D30" s="477"/>
      <c r="E30" s="494">
        <f>+E28+E27</f>
        <v>30033605</v>
      </c>
      <c r="F30" s="491"/>
      <c r="G30" s="492"/>
      <c r="H30" s="494">
        <f>+H28+H27+H29</f>
        <v>2456602.4093798175</v>
      </c>
      <c r="J30"/>
      <c r="K30"/>
    </row>
    <row r="31" spans="2:15" ht="15.6" customHeight="1">
      <c r="B31" s="479"/>
      <c r="C31" s="340"/>
      <c r="D31" s="477"/>
      <c r="E31" s="476"/>
      <c r="F31" s="491"/>
      <c r="G31" s="492"/>
      <c r="H31" s="471"/>
    </row>
    <row r="32" spans="2:15" ht="15.6" customHeight="1" thickBot="1">
      <c r="B32" s="479" t="s">
        <v>559</v>
      </c>
      <c r="C32" s="340"/>
      <c r="D32" s="477"/>
      <c r="E32" s="495">
        <f>+E30+E24+E19-E11</f>
        <v>94709402</v>
      </c>
      <c r="F32" s="369"/>
      <c r="G32" s="373"/>
      <c r="H32" s="495">
        <f>+H30+H24+H19-H11</f>
        <v>15544216.404211693</v>
      </c>
    </row>
    <row r="33" spans="2:10" s="479" customFormat="1" ht="15.6" customHeight="1" thickTop="1">
      <c r="C33" s="476"/>
      <c r="D33" s="496"/>
      <c r="E33" s="476"/>
      <c r="F33" s="497"/>
      <c r="G33" s="496"/>
      <c r="H33" s="340"/>
      <c r="I33" s="340"/>
    </row>
    <row r="34" spans="2:10" s="479" customFormat="1" ht="15.6" customHeight="1">
      <c r="D34" s="498"/>
      <c r="E34" s="498"/>
      <c r="F34" s="487"/>
      <c r="G34" s="477"/>
      <c r="H34" s="340"/>
      <c r="I34" s="340"/>
    </row>
    <row r="35" spans="2:10" s="479" customFormat="1" ht="15.6" customHeight="1">
      <c r="D35" s="340"/>
      <c r="F35" s="487"/>
      <c r="G35" s="477"/>
      <c r="H35" s="340"/>
      <c r="I35" s="340"/>
    </row>
    <row r="36" spans="2:10" ht="15.6" customHeight="1">
      <c r="B36" s="475" t="s">
        <v>850</v>
      </c>
      <c r="C36" s="340"/>
      <c r="D36" s="477"/>
      <c r="E36" s="340"/>
      <c r="F36" s="480"/>
      <c r="G36" s="499"/>
      <c r="H36" s="471"/>
    </row>
    <row r="37" spans="2:10" ht="15.6" customHeight="1">
      <c r="B37" s="479"/>
      <c r="C37" s="340"/>
      <c r="D37" s="477"/>
      <c r="E37" s="340"/>
      <c r="F37" s="480"/>
      <c r="G37" s="499"/>
      <c r="H37" s="471"/>
      <c r="J37" s="2100"/>
    </row>
    <row r="38" spans="2:10" ht="15.6" customHeight="1">
      <c r="B38" s="500"/>
      <c r="C38" s="501"/>
      <c r="D38" s="502"/>
      <c r="E38" s="501"/>
      <c r="F38" s="503"/>
      <c r="G38" s="502"/>
      <c r="H38" s="504"/>
    </row>
    <row r="39" spans="2:10" ht="15.6" customHeight="1">
      <c r="B39" s="505"/>
      <c r="C39" s="340"/>
      <c r="D39" s="477"/>
      <c r="E39" s="340"/>
      <c r="F39" s="487"/>
      <c r="G39" s="477"/>
      <c r="H39" s="506"/>
    </row>
    <row r="40" spans="2:10" ht="15.6" customHeight="1">
      <c r="B40" s="505"/>
      <c r="C40" s="340"/>
      <c r="D40" s="507"/>
      <c r="E40" s="340"/>
      <c r="F40" s="340"/>
      <c r="G40" s="340"/>
      <c r="H40" s="506"/>
      <c r="I40" s="340"/>
    </row>
    <row r="41" spans="2:10" ht="15.6" customHeight="1">
      <c r="B41" s="505"/>
      <c r="C41" s="340"/>
      <c r="D41" s="340"/>
      <c r="E41" s="508"/>
      <c r="F41" s="340"/>
      <c r="G41" s="340"/>
      <c r="H41" s="506"/>
      <c r="I41" s="340"/>
    </row>
    <row r="42" spans="2:10" ht="15.6" customHeight="1">
      <c r="B42" s="505"/>
      <c r="C42" s="340"/>
      <c r="D42" s="340"/>
      <c r="E42" s="340"/>
      <c r="F42" s="340"/>
      <c r="G42" s="340"/>
      <c r="H42" s="506"/>
      <c r="I42" s="340"/>
    </row>
    <row r="43" spans="2:10" ht="15.6" customHeight="1">
      <c r="B43" s="505"/>
      <c r="C43" s="340"/>
      <c r="D43" s="340"/>
      <c r="E43" s="340"/>
      <c r="F43" s="340"/>
      <c r="G43" s="340"/>
      <c r="H43" s="506"/>
      <c r="I43" s="340"/>
    </row>
    <row r="44" spans="2:10" ht="15.6" customHeight="1">
      <c r="B44" s="509"/>
      <c r="C44" s="510"/>
      <c r="D44" s="510"/>
      <c r="E44" s="510"/>
      <c r="F44" s="510"/>
      <c r="G44" s="510"/>
      <c r="H44" s="511"/>
      <c r="I44" s="340"/>
    </row>
    <row r="45" spans="2:10" ht="15.6" customHeight="1">
      <c r="B45" s="479"/>
      <c r="C45" s="340"/>
      <c r="D45" s="340"/>
      <c r="E45" s="340"/>
      <c r="F45" s="340"/>
      <c r="G45" s="340"/>
      <c r="H45" s="512"/>
      <c r="I45" s="340"/>
    </row>
    <row r="46" spans="2:10" ht="15.6" customHeight="1">
      <c r="B46" s="475" t="s">
        <v>852</v>
      </c>
      <c r="C46" s="340"/>
      <c r="D46" s="340"/>
      <c r="E46" s="340"/>
      <c r="F46" s="340"/>
      <c r="G46" s="340"/>
      <c r="H46" s="512"/>
      <c r="I46" s="340"/>
    </row>
    <row r="47" spans="2:10" ht="15.6" customHeight="1">
      <c r="B47" s="479"/>
      <c r="C47" s="340"/>
      <c r="D47" s="340"/>
      <c r="E47" s="340"/>
      <c r="F47" s="340"/>
      <c r="G47" s="340"/>
      <c r="H47" s="340"/>
      <c r="I47" s="340"/>
    </row>
    <row r="48" spans="2:10" ht="15.6" customHeight="1">
      <c r="B48" s="500"/>
      <c r="C48" s="1881"/>
      <c r="D48" s="1882"/>
      <c r="E48" s="1881"/>
      <c r="F48" s="1881"/>
      <c r="G48" s="1881"/>
      <c r="H48" s="1883"/>
      <c r="I48" s="340"/>
    </row>
    <row r="49" spans="2:8" ht="15.6" customHeight="1">
      <c r="B49" s="505"/>
      <c r="C49" s="479"/>
      <c r="D49" s="340"/>
      <c r="E49" s="479"/>
      <c r="F49" s="479"/>
      <c r="G49" s="479"/>
      <c r="H49" s="1884"/>
    </row>
    <row r="50" spans="2:8" ht="15.6" customHeight="1">
      <c r="B50" s="1885"/>
      <c r="C50" s="1886"/>
      <c r="D50" s="1887"/>
      <c r="E50" s="1888"/>
      <c r="F50" s="1886"/>
      <c r="G50" s="1886"/>
      <c r="H50" s="1889"/>
    </row>
  </sheetData>
  <conditionalFormatting sqref="H1">
    <cfRule type="cellIs" dxfId="50" priority="1" stopIfTrue="1" operator="equal">
      <formula>"x.x"</formula>
    </cfRule>
  </conditionalFormatting>
  <dataValidations disablePrompts="1" count="6">
    <dataValidation type="list" allowBlank="1" showInputMessage="1" showErrorMessage="1" errorTitle="Adjustment Type Entry Error" error="An invalid adjustment type was entered._x000a__x000a_Valid values are 1, 2, or 3" sqref="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WVK10 WLO10 WBS10 VRW10 VIA10 UYE10 UOI10 UEM10 TUQ10 TKU10 TAY10 SRC10 SHG10 RXK10 RNO10 RDS10 QTW10 QKA10 QAE10 PQI10 PGM10 OWQ10 OMU10 OCY10 NTC10 NJG10 MZK10 MPO10 MFS10 LVW10 LMA10 LCE10 KSI10 KIM10 JYQ10 JOU10 JEY10 IVC10 ILG10 IBK10 HRO10 HHS10 GXW10 GOA10 GEE10 FUI10 FKM10 FAQ10 EQU10 EGY10 DXC10 DNG10 DDK10 CTO10 CJS10 BZW10 BQA10 BGE10 AWI10 AMM10 ACQ10 SU10 IY10 C10">
      <formula1>"1,2,3"</formula1>
    </dataValidation>
    <dataValidation type="list" allowBlank="1" showInputMessage="1" showErrorMessage="1" errorTitle="Adjsutment Type Input Error" error="An invalid adjustment type was entered._x000a__x000a_Valid values are 1, 2, or 3." sqref="IX65563:IX65565 ST65563:ST65565 ACP65563:ACP65565 AML65563:AML65565 AWH65563:AWH65565 BGD65563:BGD65565 BPZ65563:BPZ65565 BZV65563:BZV65565 CJR65563:CJR65565 CTN65563:CTN65565 DDJ65563:DDJ65565 DNF65563:DNF65565 DXB65563:DXB65565 EGX65563:EGX65565 EQT65563:EQT65565 FAP65563:FAP65565 FKL65563:FKL65565 FUH65563:FUH65565 GED65563:GED65565 GNZ65563:GNZ65565 GXV65563:GXV65565 HHR65563:HHR65565 HRN65563:HRN65565 IBJ65563:IBJ65565 ILF65563:ILF65565 IVB65563:IVB65565 JEX65563:JEX65565 JOT65563:JOT65565 JYP65563:JYP65565 KIL65563:KIL65565 KSH65563:KSH65565 LCD65563:LCD65565 LLZ65563:LLZ65565 LVV65563:LVV65565 MFR65563:MFR65565 MPN65563:MPN65565 MZJ65563:MZJ65565 NJF65563:NJF65565 NTB65563:NTB65565 OCX65563:OCX65565 OMT65563:OMT65565 OWP65563:OWP65565 PGL65563:PGL65565 PQH65563:PQH65565 QAD65563:QAD65565 QJZ65563:QJZ65565 QTV65563:QTV65565 RDR65563:RDR65565 RNN65563:RNN65565 RXJ65563:RXJ65565 SHF65563:SHF65565 SRB65563:SRB65565 TAX65563:TAX65565 TKT65563:TKT65565 TUP65563:TUP65565 UEL65563:UEL65565 UOH65563:UOH65565 UYD65563:UYD65565 VHZ65563:VHZ65565 VRV65563:VRV65565 WBR65563:WBR65565 WLN65563:WLN65565 WVJ65563:WVJ65565 IX131099:IX131101 ST131099:ST131101 ACP131099:ACP131101 AML131099:AML131101 AWH131099:AWH131101 BGD131099:BGD131101 BPZ131099:BPZ131101 BZV131099:BZV131101 CJR131099:CJR131101 CTN131099:CTN131101 DDJ131099:DDJ131101 DNF131099:DNF131101 DXB131099:DXB131101 EGX131099:EGX131101 EQT131099:EQT131101 FAP131099:FAP131101 FKL131099:FKL131101 FUH131099:FUH131101 GED131099:GED131101 GNZ131099:GNZ131101 GXV131099:GXV131101 HHR131099:HHR131101 HRN131099:HRN131101 IBJ131099:IBJ131101 ILF131099:ILF131101 IVB131099:IVB131101 JEX131099:JEX131101 JOT131099:JOT131101 JYP131099:JYP131101 KIL131099:KIL131101 KSH131099:KSH131101 LCD131099:LCD131101 LLZ131099:LLZ131101 LVV131099:LVV131101 MFR131099:MFR131101 MPN131099:MPN131101 MZJ131099:MZJ131101 NJF131099:NJF131101 NTB131099:NTB131101 OCX131099:OCX131101 OMT131099:OMT131101 OWP131099:OWP131101 PGL131099:PGL131101 PQH131099:PQH131101 QAD131099:QAD131101 QJZ131099:QJZ131101 QTV131099:QTV131101 RDR131099:RDR131101 RNN131099:RNN131101 RXJ131099:RXJ131101 SHF131099:SHF131101 SRB131099:SRB131101 TAX131099:TAX131101 TKT131099:TKT131101 TUP131099:TUP131101 UEL131099:UEL131101 UOH131099:UOH131101 UYD131099:UYD131101 VHZ131099:VHZ131101 VRV131099:VRV131101 WBR131099:WBR131101 WLN131099:WLN131101 WVJ131099:WVJ131101 IX196635:IX196637 ST196635:ST196637 ACP196635:ACP196637 AML196635:AML196637 AWH196635:AWH196637 BGD196635:BGD196637 BPZ196635:BPZ196637 BZV196635:BZV196637 CJR196635:CJR196637 CTN196635:CTN196637 DDJ196635:DDJ196637 DNF196635:DNF196637 DXB196635:DXB196637 EGX196635:EGX196637 EQT196635:EQT196637 FAP196635:FAP196637 FKL196635:FKL196637 FUH196635:FUH196637 GED196635:GED196637 GNZ196635:GNZ196637 GXV196635:GXV196637 HHR196635:HHR196637 HRN196635:HRN196637 IBJ196635:IBJ196637 ILF196635:ILF196637 IVB196635:IVB196637 JEX196635:JEX196637 JOT196635:JOT196637 JYP196635:JYP196637 KIL196635:KIL196637 KSH196635:KSH196637 LCD196635:LCD196637 LLZ196635:LLZ196637 LVV196635:LVV196637 MFR196635:MFR196637 MPN196635:MPN196637 MZJ196635:MZJ196637 NJF196635:NJF196637 NTB196635:NTB196637 OCX196635:OCX196637 OMT196635:OMT196637 OWP196635:OWP196637 PGL196635:PGL196637 PQH196635:PQH196637 QAD196635:QAD196637 QJZ196635:QJZ196637 QTV196635:QTV196637 RDR196635:RDR196637 RNN196635:RNN196637 RXJ196635:RXJ196637 SHF196635:SHF196637 SRB196635:SRB196637 TAX196635:TAX196637 TKT196635:TKT196637 TUP196635:TUP196637 UEL196635:UEL196637 UOH196635:UOH196637 UYD196635:UYD196637 VHZ196635:VHZ196637 VRV196635:VRV196637 WBR196635:WBR196637 WLN196635:WLN196637 WVJ196635:WVJ196637 IX262171:IX262173 ST262171:ST262173 ACP262171:ACP262173 AML262171:AML262173 AWH262171:AWH262173 BGD262171:BGD262173 BPZ262171:BPZ262173 BZV262171:BZV262173 CJR262171:CJR262173 CTN262171:CTN262173 DDJ262171:DDJ262173 DNF262171:DNF262173 DXB262171:DXB262173 EGX262171:EGX262173 EQT262171:EQT262173 FAP262171:FAP262173 FKL262171:FKL262173 FUH262171:FUH262173 GED262171:GED262173 GNZ262171:GNZ262173 GXV262171:GXV262173 HHR262171:HHR262173 HRN262171:HRN262173 IBJ262171:IBJ262173 ILF262171:ILF262173 IVB262171:IVB262173 JEX262171:JEX262173 JOT262171:JOT262173 JYP262171:JYP262173 KIL262171:KIL262173 KSH262171:KSH262173 LCD262171:LCD262173 LLZ262171:LLZ262173 LVV262171:LVV262173 MFR262171:MFR262173 MPN262171:MPN262173 MZJ262171:MZJ262173 NJF262171:NJF262173 NTB262171:NTB262173 OCX262171:OCX262173 OMT262171:OMT262173 OWP262171:OWP262173 PGL262171:PGL262173 PQH262171:PQH262173 QAD262171:QAD262173 QJZ262171:QJZ262173 QTV262171:QTV262173 RDR262171:RDR262173 RNN262171:RNN262173 RXJ262171:RXJ262173 SHF262171:SHF262173 SRB262171:SRB262173 TAX262171:TAX262173 TKT262171:TKT262173 TUP262171:TUP262173 UEL262171:UEL262173 UOH262171:UOH262173 UYD262171:UYD262173 VHZ262171:VHZ262173 VRV262171:VRV262173 WBR262171:WBR262173 WLN262171:WLN262173 WVJ262171:WVJ262173 IX327707:IX327709 ST327707:ST327709 ACP327707:ACP327709 AML327707:AML327709 AWH327707:AWH327709 BGD327707:BGD327709 BPZ327707:BPZ327709 BZV327707:BZV327709 CJR327707:CJR327709 CTN327707:CTN327709 DDJ327707:DDJ327709 DNF327707:DNF327709 DXB327707:DXB327709 EGX327707:EGX327709 EQT327707:EQT327709 FAP327707:FAP327709 FKL327707:FKL327709 FUH327707:FUH327709 GED327707:GED327709 GNZ327707:GNZ327709 GXV327707:GXV327709 HHR327707:HHR327709 HRN327707:HRN327709 IBJ327707:IBJ327709 ILF327707:ILF327709 IVB327707:IVB327709 JEX327707:JEX327709 JOT327707:JOT327709 JYP327707:JYP327709 KIL327707:KIL327709 KSH327707:KSH327709 LCD327707:LCD327709 LLZ327707:LLZ327709 LVV327707:LVV327709 MFR327707:MFR327709 MPN327707:MPN327709 MZJ327707:MZJ327709 NJF327707:NJF327709 NTB327707:NTB327709 OCX327707:OCX327709 OMT327707:OMT327709 OWP327707:OWP327709 PGL327707:PGL327709 PQH327707:PQH327709 QAD327707:QAD327709 QJZ327707:QJZ327709 QTV327707:QTV327709 RDR327707:RDR327709 RNN327707:RNN327709 RXJ327707:RXJ327709 SHF327707:SHF327709 SRB327707:SRB327709 TAX327707:TAX327709 TKT327707:TKT327709 TUP327707:TUP327709 UEL327707:UEL327709 UOH327707:UOH327709 UYD327707:UYD327709 VHZ327707:VHZ327709 VRV327707:VRV327709 WBR327707:WBR327709 WLN327707:WLN327709 WVJ327707:WVJ327709 IX393243:IX393245 ST393243:ST393245 ACP393243:ACP393245 AML393243:AML393245 AWH393243:AWH393245 BGD393243:BGD393245 BPZ393243:BPZ393245 BZV393243:BZV393245 CJR393243:CJR393245 CTN393243:CTN393245 DDJ393243:DDJ393245 DNF393243:DNF393245 DXB393243:DXB393245 EGX393243:EGX393245 EQT393243:EQT393245 FAP393243:FAP393245 FKL393243:FKL393245 FUH393243:FUH393245 GED393243:GED393245 GNZ393243:GNZ393245 GXV393243:GXV393245 HHR393243:HHR393245 HRN393243:HRN393245 IBJ393243:IBJ393245 ILF393243:ILF393245 IVB393243:IVB393245 JEX393243:JEX393245 JOT393243:JOT393245 JYP393243:JYP393245 KIL393243:KIL393245 KSH393243:KSH393245 LCD393243:LCD393245 LLZ393243:LLZ393245 LVV393243:LVV393245 MFR393243:MFR393245 MPN393243:MPN393245 MZJ393243:MZJ393245 NJF393243:NJF393245 NTB393243:NTB393245 OCX393243:OCX393245 OMT393243:OMT393245 OWP393243:OWP393245 PGL393243:PGL393245 PQH393243:PQH393245 QAD393243:QAD393245 QJZ393243:QJZ393245 QTV393243:QTV393245 RDR393243:RDR393245 RNN393243:RNN393245 RXJ393243:RXJ393245 SHF393243:SHF393245 SRB393243:SRB393245 TAX393243:TAX393245 TKT393243:TKT393245 TUP393243:TUP393245 UEL393243:UEL393245 UOH393243:UOH393245 UYD393243:UYD393245 VHZ393243:VHZ393245 VRV393243:VRV393245 WBR393243:WBR393245 WLN393243:WLN393245 WVJ393243:WVJ393245 IX458779:IX458781 ST458779:ST458781 ACP458779:ACP458781 AML458779:AML458781 AWH458779:AWH458781 BGD458779:BGD458781 BPZ458779:BPZ458781 BZV458779:BZV458781 CJR458779:CJR458781 CTN458779:CTN458781 DDJ458779:DDJ458781 DNF458779:DNF458781 DXB458779:DXB458781 EGX458779:EGX458781 EQT458779:EQT458781 FAP458779:FAP458781 FKL458779:FKL458781 FUH458779:FUH458781 GED458779:GED458781 GNZ458779:GNZ458781 GXV458779:GXV458781 HHR458779:HHR458781 HRN458779:HRN458781 IBJ458779:IBJ458781 ILF458779:ILF458781 IVB458779:IVB458781 JEX458779:JEX458781 JOT458779:JOT458781 JYP458779:JYP458781 KIL458779:KIL458781 KSH458779:KSH458781 LCD458779:LCD458781 LLZ458779:LLZ458781 LVV458779:LVV458781 MFR458779:MFR458781 MPN458779:MPN458781 MZJ458779:MZJ458781 NJF458779:NJF458781 NTB458779:NTB458781 OCX458779:OCX458781 OMT458779:OMT458781 OWP458779:OWP458781 PGL458779:PGL458781 PQH458779:PQH458781 QAD458779:QAD458781 QJZ458779:QJZ458781 QTV458779:QTV458781 RDR458779:RDR458781 RNN458779:RNN458781 RXJ458779:RXJ458781 SHF458779:SHF458781 SRB458779:SRB458781 TAX458779:TAX458781 TKT458779:TKT458781 TUP458779:TUP458781 UEL458779:UEL458781 UOH458779:UOH458781 UYD458779:UYD458781 VHZ458779:VHZ458781 VRV458779:VRV458781 WBR458779:WBR458781 WLN458779:WLN458781 WVJ458779:WVJ458781 IX524315:IX524317 ST524315:ST524317 ACP524315:ACP524317 AML524315:AML524317 AWH524315:AWH524317 BGD524315:BGD524317 BPZ524315:BPZ524317 BZV524315:BZV524317 CJR524315:CJR524317 CTN524315:CTN524317 DDJ524315:DDJ524317 DNF524315:DNF524317 DXB524315:DXB524317 EGX524315:EGX524317 EQT524315:EQT524317 FAP524315:FAP524317 FKL524315:FKL524317 FUH524315:FUH524317 GED524315:GED524317 GNZ524315:GNZ524317 GXV524315:GXV524317 HHR524315:HHR524317 HRN524315:HRN524317 IBJ524315:IBJ524317 ILF524315:ILF524317 IVB524315:IVB524317 JEX524315:JEX524317 JOT524315:JOT524317 JYP524315:JYP524317 KIL524315:KIL524317 KSH524315:KSH524317 LCD524315:LCD524317 LLZ524315:LLZ524317 LVV524315:LVV524317 MFR524315:MFR524317 MPN524315:MPN524317 MZJ524315:MZJ524317 NJF524315:NJF524317 NTB524315:NTB524317 OCX524315:OCX524317 OMT524315:OMT524317 OWP524315:OWP524317 PGL524315:PGL524317 PQH524315:PQH524317 QAD524315:QAD524317 QJZ524315:QJZ524317 QTV524315:QTV524317 RDR524315:RDR524317 RNN524315:RNN524317 RXJ524315:RXJ524317 SHF524315:SHF524317 SRB524315:SRB524317 TAX524315:TAX524317 TKT524315:TKT524317 TUP524315:TUP524317 UEL524315:UEL524317 UOH524315:UOH524317 UYD524315:UYD524317 VHZ524315:VHZ524317 VRV524315:VRV524317 WBR524315:WBR524317 WLN524315:WLN524317 WVJ524315:WVJ524317 IX589851:IX589853 ST589851:ST589853 ACP589851:ACP589853 AML589851:AML589853 AWH589851:AWH589853 BGD589851:BGD589853 BPZ589851:BPZ589853 BZV589851:BZV589853 CJR589851:CJR589853 CTN589851:CTN589853 DDJ589851:DDJ589853 DNF589851:DNF589853 DXB589851:DXB589853 EGX589851:EGX589853 EQT589851:EQT589853 FAP589851:FAP589853 FKL589851:FKL589853 FUH589851:FUH589853 GED589851:GED589853 GNZ589851:GNZ589853 GXV589851:GXV589853 HHR589851:HHR589853 HRN589851:HRN589853 IBJ589851:IBJ589853 ILF589851:ILF589853 IVB589851:IVB589853 JEX589851:JEX589853 JOT589851:JOT589853 JYP589851:JYP589853 KIL589851:KIL589853 KSH589851:KSH589853 LCD589851:LCD589853 LLZ589851:LLZ589853 LVV589851:LVV589853 MFR589851:MFR589853 MPN589851:MPN589853 MZJ589851:MZJ589853 NJF589851:NJF589853 NTB589851:NTB589853 OCX589851:OCX589853 OMT589851:OMT589853 OWP589851:OWP589853 PGL589851:PGL589853 PQH589851:PQH589853 QAD589851:QAD589853 QJZ589851:QJZ589853 QTV589851:QTV589853 RDR589851:RDR589853 RNN589851:RNN589853 RXJ589851:RXJ589853 SHF589851:SHF589853 SRB589851:SRB589853 TAX589851:TAX589853 TKT589851:TKT589853 TUP589851:TUP589853 UEL589851:UEL589853 UOH589851:UOH589853 UYD589851:UYD589853 VHZ589851:VHZ589853 VRV589851:VRV589853 WBR589851:WBR589853 WLN589851:WLN589853 WVJ589851:WVJ589853 IX655387:IX655389 ST655387:ST655389 ACP655387:ACP655389 AML655387:AML655389 AWH655387:AWH655389 BGD655387:BGD655389 BPZ655387:BPZ655389 BZV655387:BZV655389 CJR655387:CJR655389 CTN655387:CTN655389 DDJ655387:DDJ655389 DNF655387:DNF655389 DXB655387:DXB655389 EGX655387:EGX655389 EQT655387:EQT655389 FAP655387:FAP655389 FKL655387:FKL655389 FUH655387:FUH655389 GED655387:GED655389 GNZ655387:GNZ655389 GXV655387:GXV655389 HHR655387:HHR655389 HRN655387:HRN655389 IBJ655387:IBJ655389 ILF655387:ILF655389 IVB655387:IVB655389 JEX655387:JEX655389 JOT655387:JOT655389 JYP655387:JYP655389 KIL655387:KIL655389 KSH655387:KSH655389 LCD655387:LCD655389 LLZ655387:LLZ655389 LVV655387:LVV655389 MFR655387:MFR655389 MPN655387:MPN655389 MZJ655387:MZJ655389 NJF655387:NJF655389 NTB655387:NTB655389 OCX655387:OCX655389 OMT655387:OMT655389 OWP655387:OWP655389 PGL655387:PGL655389 PQH655387:PQH655389 QAD655387:QAD655389 QJZ655387:QJZ655389 QTV655387:QTV655389 RDR655387:RDR655389 RNN655387:RNN655389 RXJ655387:RXJ655389 SHF655387:SHF655389 SRB655387:SRB655389 TAX655387:TAX655389 TKT655387:TKT655389 TUP655387:TUP655389 UEL655387:UEL655389 UOH655387:UOH655389 UYD655387:UYD655389 VHZ655387:VHZ655389 VRV655387:VRV655389 WBR655387:WBR655389 WLN655387:WLN655389 WVJ655387:WVJ655389 IX720923:IX720925 ST720923:ST720925 ACP720923:ACP720925 AML720923:AML720925 AWH720923:AWH720925 BGD720923:BGD720925 BPZ720923:BPZ720925 BZV720923:BZV720925 CJR720923:CJR720925 CTN720923:CTN720925 DDJ720923:DDJ720925 DNF720923:DNF720925 DXB720923:DXB720925 EGX720923:EGX720925 EQT720923:EQT720925 FAP720923:FAP720925 FKL720923:FKL720925 FUH720923:FUH720925 GED720923:GED720925 GNZ720923:GNZ720925 GXV720923:GXV720925 HHR720923:HHR720925 HRN720923:HRN720925 IBJ720923:IBJ720925 ILF720923:ILF720925 IVB720923:IVB720925 JEX720923:JEX720925 JOT720923:JOT720925 JYP720923:JYP720925 KIL720923:KIL720925 KSH720923:KSH720925 LCD720923:LCD720925 LLZ720923:LLZ720925 LVV720923:LVV720925 MFR720923:MFR720925 MPN720923:MPN720925 MZJ720923:MZJ720925 NJF720923:NJF720925 NTB720923:NTB720925 OCX720923:OCX720925 OMT720923:OMT720925 OWP720923:OWP720925 PGL720923:PGL720925 PQH720923:PQH720925 QAD720923:QAD720925 QJZ720923:QJZ720925 QTV720923:QTV720925 RDR720923:RDR720925 RNN720923:RNN720925 RXJ720923:RXJ720925 SHF720923:SHF720925 SRB720923:SRB720925 TAX720923:TAX720925 TKT720923:TKT720925 TUP720923:TUP720925 UEL720923:UEL720925 UOH720923:UOH720925 UYD720923:UYD720925 VHZ720923:VHZ720925 VRV720923:VRV720925 WBR720923:WBR720925 WLN720923:WLN720925 WVJ720923:WVJ720925 IX786459:IX786461 ST786459:ST786461 ACP786459:ACP786461 AML786459:AML786461 AWH786459:AWH786461 BGD786459:BGD786461 BPZ786459:BPZ786461 BZV786459:BZV786461 CJR786459:CJR786461 CTN786459:CTN786461 DDJ786459:DDJ786461 DNF786459:DNF786461 DXB786459:DXB786461 EGX786459:EGX786461 EQT786459:EQT786461 FAP786459:FAP786461 FKL786459:FKL786461 FUH786459:FUH786461 GED786459:GED786461 GNZ786459:GNZ786461 GXV786459:GXV786461 HHR786459:HHR786461 HRN786459:HRN786461 IBJ786459:IBJ786461 ILF786459:ILF786461 IVB786459:IVB786461 JEX786459:JEX786461 JOT786459:JOT786461 JYP786459:JYP786461 KIL786459:KIL786461 KSH786459:KSH786461 LCD786459:LCD786461 LLZ786459:LLZ786461 LVV786459:LVV786461 MFR786459:MFR786461 MPN786459:MPN786461 MZJ786459:MZJ786461 NJF786459:NJF786461 NTB786459:NTB786461 OCX786459:OCX786461 OMT786459:OMT786461 OWP786459:OWP786461 PGL786459:PGL786461 PQH786459:PQH786461 QAD786459:QAD786461 QJZ786459:QJZ786461 QTV786459:QTV786461 RDR786459:RDR786461 RNN786459:RNN786461 RXJ786459:RXJ786461 SHF786459:SHF786461 SRB786459:SRB786461 TAX786459:TAX786461 TKT786459:TKT786461 TUP786459:TUP786461 UEL786459:UEL786461 UOH786459:UOH786461 UYD786459:UYD786461 VHZ786459:VHZ786461 VRV786459:VRV786461 WBR786459:WBR786461 WLN786459:WLN786461 WVJ786459:WVJ786461 IX851995:IX851997 ST851995:ST851997 ACP851995:ACP851997 AML851995:AML851997 AWH851995:AWH851997 BGD851995:BGD851997 BPZ851995:BPZ851997 BZV851995:BZV851997 CJR851995:CJR851997 CTN851995:CTN851997 DDJ851995:DDJ851997 DNF851995:DNF851997 DXB851995:DXB851997 EGX851995:EGX851997 EQT851995:EQT851997 FAP851995:FAP851997 FKL851995:FKL851997 FUH851995:FUH851997 GED851995:GED851997 GNZ851995:GNZ851997 GXV851995:GXV851997 HHR851995:HHR851997 HRN851995:HRN851997 IBJ851995:IBJ851997 ILF851995:ILF851997 IVB851995:IVB851997 JEX851995:JEX851997 JOT851995:JOT851997 JYP851995:JYP851997 KIL851995:KIL851997 KSH851995:KSH851997 LCD851995:LCD851997 LLZ851995:LLZ851997 LVV851995:LVV851997 MFR851995:MFR851997 MPN851995:MPN851997 MZJ851995:MZJ851997 NJF851995:NJF851997 NTB851995:NTB851997 OCX851995:OCX851997 OMT851995:OMT851997 OWP851995:OWP851997 PGL851995:PGL851997 PQH851995:PQH851997 QAD851995:QAD851997 QJZ851995:QJZ851997 QTV851995:QTV851997 RDR851995:RDR851997 RNN851995:RNN851997 RXJ851995:RXJ851997 SHF851995:SHF851997 SRB851995:SRB851997 TAX851995:TAX851997 TKT851995:TKT851997 TUP851995:TUP851997 UEL851995:UEL851997 UOH851995:UOH851997 UYD851995:UYD851997 VHZ851995:VHZ851997 VRV851995:VRV851997 WBR851995:WBR851997 WLN851995:WLN851997 WVJ851995:WVJ851997 IX917531:IX917533 ST917531:ST917533 ACP917531:ACP917533 AML917531:AML917533 AWH917531:AWH917533 BGD917531:BGD917533 BPZ917531:BPZ917533 BZV917531:BZV917533 CJR917531:CJR917533 CTN917531:CTN917533 DDJ917531:DDJ917533 DNF917531:DNF917533 DXB917531:DXB917533 EGX917531:EGX917533 EQT917531:EQT917533 FAP917531:FAP917533 FKL917531:FKL917533 FUH917531:FUH917533 GED917531:GED917533 GNZ917531:GNZ917533 GXV917531:GXV917533 HHR917531:HHR917533 HRN917531:HRN917533 IBJ917531:IBJ917533 ILF917531:ILF917533 IVB917531:IVB917533 JEX917531:JEX917533 JOT917531:JOT917533 JYP917531:JYP917533 KIL917531:KIL917533 KSH917531:KSH917533 LCD917531:LCD917533 LLZ917531:LLZ917533 LVV917531:LVV917533 MFR917531:MFR917533 MPN917531:MPN917533 MZJ917531:MZJ917533 NJF917531:NJF917533 NTB917531:NTB917533 OCX917531:OCX917533 OMT917531:OMT917533 OWP917531:OWP917533 PGL917531:PGL917533 PQH917531:PQH917533 QAD917531:QAD917533 QJZ917531:QJZ917533 QTV917531:QTV917533 RDR917531:RDR917533 RNN917531:RNN917533 RXJ917531:RXJ917533 SHF917531:SHF917533 SRB917531:SRB917533 TAX917531:TAX917533 TKT917531:TKT917533 TUP917531:TUP917533 UEL917531:UEL917533 UOH917531:UOH917533 UYD917531:UYD917533 VHZ917531:VHZ917533 VRV917531:VRV917533 WBR917531:WBR917533 WLN917531:WLN917533 WVJ917531:WVJ917533 IX983067:IX983069 ST983067:ST983069 ACP983067:ACP983069 AML983067:AML983069 AWH983067:AWH983069 BGD983067:BGD983069 BPZ983067:BPZ983069 BZV983067:BZV983069 CJR983067:CJR983069 CTN983067:CTN983069 DDJ983067:DDJ983069 DNF983067:DNF983069 DXB983067:DXB983069 EGX983067:EGX983069 EQT983067:EQT983069 FAP983067:FAP983069 FKL983067:FKL983069 FUH983067:FUH983069 GED983067:GED983069 GNZ983067:GNZ983069 GXV983067:GXV983069 HHR983067:HHR983069 HRN983067:HRN983069 IBJ983067:IBJ983069 ILF983067:ILF983069 IVB983067:IVB983069 JEX983067:JEX983069 JOT983067:JOT983069 JYP983067:JYP983069 KIL983067:KIL983069 KSH983067:KSH983069 LCD983067:LCD983069 LLZ983067:LLZ983069 LVV983067:LVV983069 MFR983067:MFR983069 MPN983067:MPN983069 MZJ983067:MZJ983069 NJF983067:NJF983069 NTB983067:NTB983069 OCX983067:OCX983069 OMT983067:OMT983069 OWP983067:OWP983069 PGL983067:PGL983069 PQH983067:PQH983069 QAD983067:QAD983069 QJZ983067:QJZ983069 QTV983067:QTV983069 RDR983067:RDR983069 RNN983067:RNN983069 RXJ983067:RXJ983069 SHF983067:SHF983069 SRB983067:SRB983069 TAX983067:TAX983069 TKT983067:TKT983069 TUP983067:TUP983069 UEL983067:UEL983069 UOH983067:UOH983069 UYD983067:UYD983069 VHZ983067:VHZ983069 VRV983067:VRV983069 WBR983067:WBR983069 WLN983067:WLN983069 WVJ983067:WVJ983069">
      <formula1>"1,2,3"</formula1>
    </dataValidation>
    <dataValidation type="list" allowBlank="1" showInputMessage="1" showErrorMessage="1" errorTitle="Account Input Error" error="The account number entered is not valid." sqref="IW65563:IW65565 SS65563:SS65565 ACO65563:ACO65565 AMK65563:AMK65565 AWG65563:AWG65565 BGC65563:BGC65565 BPY65563:BPY65565 BZU65563:BZU65565 CJQ65563:CJQ65565 CTM65563:CTM65565 DDI65563:DDI65565 DNE65563:DNE65565 DXA65563:DXA65565 EGW65563:EGW65565 EQS65563:EQS65565 FAO65563:FAO65565 FKK65563:FKK65565 FUG65563:FUG65565 GEC65563:GEC65565 GNY65563:GNY65565 GXU65563:GXU65565 HHQ65563:HHQ65565 HRM65563:HRM65565 IBI65563:IBI65565 ILE65563:ILE65565 IVA65563:IVA65565 JEW65563:JEW65565 JOS65563:JOS65565 JYO65563:JYO65565 KIK65563:KIK65565 KSG65563:KSG65565 LCC65563:LCC65565 LLY65563:LLY65565 LVU65563:LVU65565 MFQ65563:MFQ65565 MPM65563:MPM65565 MZI65563:MZI65565 NJE65563:NJE65565 NTA65563:NTA65565 OCW65563:OCW65565 OMS65563:OMS65565 OWO65563:OWO65565 PGK65563:PGK65565 PQG65563:PQG65565 QAC65563:QAC65565 QJY65563:QJY65565 QTU65563:QTU65565 RDQ65563:RDQ65565 RNM65563:RNM65565 RXI65563:RXI65565 SHE65563:SHE65565 SRA65563:SRA65565 TAW65563:TAW65565 TKS65563:TKS65565 TUO65563:TUO65565 UEK65563:UEK65565 UOG65563:UOG65565 UYC65563:UYC65565 VHY65563:VHY65565 VRU65563:VRU65565 WBQ65563:WBQ65565 WLM65563:WLM65565 WVI65563:WVI65565 IW131099:IW131101 SS131099:SS131101 ACO131099:ACO131101 AMK131099:AMK131101 AWG131099:AWG131101 BGC131099:BGC131101 BPY131099:BPY131101 BZU131099:BZU131101 CJQ131099:CJQ131101 CTM131099:CTM131101 DDI131099:DDI131101 DNE131099:DNE131101 DXA131099:DXA131101 EGW131099:EGW131101 EQS131099:EQS131101 FAO131099:FAO131101 FKK131099:FKK131101 FUG131099:FUG131101 GEC131099:GEC131101 GNY131099:GNY131101 GXU131099:GXU131101 HHQ131099:HHQ131101 HRM131099:HRM131101 IBI131099:IBI131101 ILE131099:ILE131101 IVA131099:IVA131101 JEW131099:JEW131101 JOS131099:JOS131101 JYO131099:JYO131101 KIK131099:KIK131101 KSG131099:KSG131101 LCC131099:LCC131101 LLY131099:LLY131101 LVU131099:LVU131101 MFQ131099:MFQ131101 MPM131099:MPM131101 MZI131099:MZI131101 NJE131099:NJE131101 NTA131099:NTA131101 OCW131099:OCW131101 OMS131099:OMS131101 OWO131099:OWO131101 PGK131099:PGK131101 PQG131099:PQG131101 QAC131099:QAC131101 QJY131099:QJY131101 QTU131099:QTU131101 RDQ131099:RDQ131101 RNM131099:RNM131101 RXI131099:RXI131101 SHE131099:SHE131101 SRA131099:SRA131101 TAW131099:TAW131101 TKS131099:TKS131101 TUO131099:TUO131101 UEK131099:UEK131101 UOG131099:UOG131101 UYC131099:UYC131101 VHY131099:VHY131101 VRU131099:VRU131101 WBQ131099:WBQ131101 WLM131099:WLM131101 WVI131099:WVI131101 IW196635:IW196637 SS196635:SS196637 ACO196635:ACO196637 AMK196635:AMK196637 AWG196635:AWG196637 BGC196635:BGC196637 BPY196635:BPY196637 BZU196635:BZU196637 CJQ196635:CJQ196637 CTM196635:CTM196637 DDI196635:DDI196637 DNE196635:DNE196637 DXA196635:DXA196637 EGW196635:EGW196637 EQS196635:EQS196637 FAO196635:FAO196637 FKK196635:FKK196637 FUG196635:FUG196637 GEC196635:GEC196637 GNY196635:GNY196637 GXU196635:GXU196637 HHQ196635:HHQ196637 HRM196635:HRM196637 IBI196635:IBI196637 ILE196635:ILE196637 IVA196635:IVA196637 JEW196635:JEW196637 JOS196635:JOS196637 JYO196635:JYO196637 KIK196635:KIK196637 KSG196635:KSG196637 LCC196635:LCC196637 LLY196635:LLY196637 LVU196635:LVU196637 MFQ196635:MFQ196637 MPM196635:MPM196637 MZI196635:MZI196637 NJE196635:NJE196637 NTA196635:NTA196637 OCW196635:OCW196637 OMS196635:OMS196637 OWO196635:OWO196637 PGK196635:PGK196637 PQG196635:PQG196637 QAC196635:QAC196637 QJY196635:QJY196637 QTU196635:QTU196637 RDQ196635:RDQ196637 RNM196635:RNM196637 RXI196635:RXI196637 SHE196635:SHE196637 SRA196635:SRA196637 TAW196635:TAW196637 TKS196635:TKS196637 TUO196635:TUO196637 UEK196635:UEK196637 UOG196635:UOG196637 UYC196635:UYC196637 VHY196635:VHY196637 VRU196635:VRU196637 WBQ196635:WBQ196637 WLM196635:WLM196637 WVI196635:WVI196637 IW262171:IW262173 SS262171:SS262173 ACO262171:ACO262173 AMK262171:AMK262173 AWG262171:AWG262173 BGC262171:BGC262173 BPY262171:BPY262173 BZU262171:BZU262173 CJQ262171:CJQ262173 CTM262171:CTM262173 DDI262171:DDI262173 DNE262171:DNE262173 DXA262171:DXA262173 EGW262171:EGW262173 EQS262171:EQS262173 FAO262171:FAO262173 FKK262171:FKK262173 FUG262171:FUG262173 GEC262171:GEC262173 GNY262171:GNY262173 GXU262171:GXU262173 HHQ262171:HHQ262173 HRM262171:HRM262173 IBI262171:IBI262173 ILE262171:ILE262173 IVA262171:IVA262173 JEW262171:JEW262173 JOS262171:JOS262173 JYO262171:JYO262173 KIK262171:KIK262173 KSG262171:KSG262173 LCC262171:LCC262173 LLY262171:LLY262173 LVU262171:LVU262173 MFQ262171:MFQ262173 MPM262171:MPM262173 MZI262171:MZI262173 NJE262171:NJE262173 NTA262171:NTA262173 OCW262171:OCW262173 OMS262171:OMS262173 OWO262171:OWO262173 PGK262171:PGK262173 PQG262171:PQG262173 QAC262171:QAC262173 QJY262171:QJY262173 QTU262171:QTU262173 RDQ262171:RDQ262173 RNM262171:RNM262173 RXI262171:RXI262173 SHE262171:SHE262173 SRA262171:SRA262173 TAW262171:TAW262173 TKS262171:TKS262173 TUO262171:TUO262173 UEK262171:UEK262173 UOG262171:UOG262173 UYC262171:UYC262173 VHY262171:VHY262173 VRU262171:VRU262173 WBQ262171:WBQ262173 WLM262171:WLM262173 WVI262171:WVI262173 IW327707:IW327709 SS327707:SS327709 ACO327707:ACO327709 AMK327707:AMK327709 AWG327707:AWG327709 BGC327707:BGC327709 BPY327707:BPY327709 BZU327707:BZU327709 CJQ327707:CJQ327709 CTM327707:CTM327709 DDI327707:DDI327709 DNE327707:DNE327709 DXA327707:DXA327709 EGW327707:EGW327709 EQS327707:EQS327709 FAO327707:FAO327709 FKK327707:FKK327709 FUG327707:FUG327709 GEC327707:GEC327709 GNY327707:GNY327709 GXU327707:GXU327709 HHQ327707:HHQ327709 HRM327707:HRM327709 IBI327707:IBI327709 ILE327707:ILE327709 IVA327707:IVA327709 JEW327707:JEW327709 JOS327707:JOS327709 JYO327707:JYO327709 KIK327707:KIK327709 KSG327707:KSG327709 LCC327707:LCC327709 LLY327707:LLY327709 LVU327707:LVU327709 MFQ327707:MFQ327709 MPM327707:MPM327709 MZI327707:MZI327709 NJE327707:NJE327709 NTA327707:NTA327709 OCW327707:OCW327709 OMS327707:OMS327709 OWO327707:OWO327709 PGK327707:PGK327709 PQG327707:PQG327709 QAC327707:QAC327709 QJY327707:QJY327709 QTU327707:QTU327709 RDQ327707:RDQ327709 RNM327707:RNM327709 RXI327707:RXI327709 SHE327707:SHE327709 SRA327707:SRA327709 TAW327707:TAW327709 TKS327707:TKS327709 TUO327707:TUO327709 UEK327707:UEK327709 UOG327707:UOG327709 UYC327707:UYC327709 VHY327707:VHY327709 VRU327707:VRU327709 WBQ327707:WBQ327709 WLM327707:WLM327709 WVI327707:WVI327709 IW393243:IW393245 SS393243:SS393245 ACO393243:ACO393245 AMK393243:AMK393245 AWG393243:AWG393245 BGC393243:BGC393245 BPY393243:BPY393245 BZU393243:BZU393245 CJQ393243:CJQ393245 CTM393243:CTM393245 DDI393243:DDI393245 DNE393243:DNE393245 DXA393243:DXA393245 EGW393243:EGW393245 EQS393243:EQS393245 FAO393243:FAO393245 FKK393243:FKK393245 FUG393243:FUG393245 GEC393243:GEC393245 GNY393243:GNY393245 GXU393243:GXU393245 HHQ393243:HHQ393245 HRM393243:HRM393245 IBI393243:IBI393245 ILE393243:ILE393245 IVA393243:IVA393245 JEW393243:JEW393245 JOS393243:JOS393245 JYO393243:JYO393245 KIK393243:KIK393245 KSG393243:KSG393245 LCC393243:LCC393245 LLY393243:LLY393245 LVU393243:LVU393245 MFQ393243:MFQ393245 MPM393243:MPM393245 MZI393243:MZI393245 NJE393243:NJE393245 NTA393243:NTA393245 OCW393243:OCW393245 OMS393243:OMS393245 OWO393243:OWO393245 PGK393243:PGK393245 PQG393243:PQG393245 QAC393243:QAC393245 QJY393243:QJY393245 QTU393243:QTU393245 RDQ393243:RDQ393245 RNM393243:RNM393245 RXI393243:RXI393245 SHE393243:SHE393245 SRA393243:SRA393245 TAW393243:TAW393245 TKS393243:TKS393245 TUO393243:TUO393245 UEK393243:UEK393245 UOG393243:UOG393245 UYC393243:UYC393245 VHY393243:VHY393245 VRU393243:VRU393245 WBQ393243:WBQ393245 WLM393243:WLM393245 WVI393243:WVI393245 IW458779:IW458781 SS458779:SS458781 ACO458779:ACO458781 AMK458779:AMK458781 AWG458779:AWG458781 BGC458779:BGC458781 BPY458779:BPY458781 BZU458779:BZU458781 CJQ458779:CJQ458781 CTM458779:CTM458781 DDI458779:DDI458781 DNE458779:DNE458781 DXA458779:DXA458781 EGW458779:EGW458781 EQS458779:EQS458781 FAO458779:FAO458781 FKK458779:FKK458781 FUG458779:FUG458781 GEC458779:GEC458781 GNY458779:GNY458781 GXU458779:GXU458781 HHQ458779:HHQ458781 HRM458779:HRM458781 IBI458779:IBI458781 ILE458779:ILE458781 IVA458779:IVA458781 JEW458779:JEW458781 JOS458779:JOS458781 JYO458779:JYO458781 KIK458779:KIK458781 KSG458779:KSG458781 LCC458779:LCC458781 LLY458779:LLY458781 LVU458779:LVU458781 MFQ458779:MFQ458781 MPM458779:MPM458781 MZI458779:MZI458781 NJE458779:NJE458781 NTA458779:NTA458781 OCW458779:OCW458781 OMS458779:OMS458781 OWO458779:OWO458781 PGK458779:PGK458781 PQG458779:PQG458781 QAC458779:QAC458781 QJY458779:QJY458781 QTU458779:QTU458781 RDQ458779:RDQ458781 RNM458779:RNM458781 RXI458779:RXI458781 SHE458779:SHE458781 SRA458779:SRA458781 TAW458779:TAW458781 TKS458779:TKS458781 TUO458779:TUO458781 UEK458779:UEK458781 UOG458779:UOG458781 UYC458779:UYC458781 VHY458779:VHY458781 VRU458779:VRU458781 WBQ458779:WBQ458781 WLM458779:WLM458781 WVI458779:WVI458781 IW524315:IW524317 SS524315:SS524317 ACO524315:ACO524317 AMK524315:AMK524317 AWG524315:AWG524317 BGC524315:BGC524317 BPY524315:BPY524317 BZU524315:BZU524317 CJQ524315:CJQ524317 CTM524315:CTM524317 DDI524315:DDI524317 DNE524315:DNE524317 DXA524315:DXA524317 EGW524315:EGW524317 EQS524315:EQS524317 FAO524315:FAO524317 FKK524315:FKK524317 FUG524315:FUG524317 GEC524315:GEC524317 GNY524315:GNY524317 GXU524315:GXU524317 HHQ524315:HHQ524317 HRM524315:HRM524317 IBI524315:IBI524317 ILE524315:ILE524317 IVA524315:IVA524317 JEW524315:JEW524317 JOS524315:JOS524317 JYO524315:JYO524317 KIK524315:KIK524317 KSG524315:KSG524317 LCC524315:LCC524317 LLY524315:LLY524317 LVU524315:LVU524317 MFQ524315:MFQ524317 MPM524315:MPM524317 MZI524315:MZI524317 NJE524315:NJE524317 NTA524315:NTA524317 OCW524315:OCW524317 OMS524315:OMS524317 OWO524315:OWO524317 PGK524315:PGK524317 PQG524315:PQG524317 QAC524315:QAC524317 QJY524315:QJY524317 QTU524315:QTU524317 RDQ524315:RDQ524317 RNM524315:RNM524317 RXI524315:RXI524317 SHE524315:SHE524317 SRA524315:SRA524317 TAW524315:TAW524317 TKS524315:TKS524317 TUO524315:TUO524317 UEK524315:UEK524317 UOG524315:UOG524317 UYC524315:UYC524317 VHY524315:VHY524317 VRU524315:VRU524317 WBQ524315:WBQ524317 WLM524315:WLM524317 WVI524315:WVI524317 IW589851:IW589853 SS589851:SS589853 ACO589851:ACO589853 AMK589851:AMK589853 AWG589851:AWG589853 BGC589851:BGC589853 BPY589851:BPY589853 BZU589851:BZU589853 CJQ589851:CJQ589853 CTM589851:CTM589853 DDI589851:DDI589853 DNE589851:DNE589853 DXA589851:DXA589853 EGW589851:EGW589853 EQS589851:EQS589853 FAO589851:FAO589853 FKK589851:FKK589853 FUG589851:FUG589853 GEC589851:GEC589853 GNY589851:GNY589853 GXU589851:GXU589853 HHQ589851:HHQ589853 HRM589851:HRM589853 IBI589851:IBI589853 ILE589851:ILE589853 IVA589851:IVA589853 JEW589851:JEW589853 JOS589851:JOS589853 JYO589851:JYO589853 KIK589851:KIK589853 KSG589851:KSG589853 LCC589851:LCC589853 LLY589851:LLY589853 LVU589851:LVU589853 MFQ589851:MFQ589853 MPM589851:MPM589853 MZI589851:MZI589853 NJE589851:NJE589853 NTA589851:NTA589853 OCW589851:OCW589853 OMS589851:OMS589853 OWO589851:OWO589853 PGK589851:PGK589853 PQG589851:PQG589853 QAC589851:QAC589853 QJY589851:QJY589853 QTU589851:QTU589853 RDQ589851:RDQ589853 RNM589851:RNM589853 RXI589851:RXI589853 SHE589851:SHE589853 SRA589851:SRA589853 TAW589851:TAW589853 TKS589851:TKS589853 TUO589851:TUO589853 UEK589851:UEK589853 UOG589851:UOG589853 UYC589851:UYC589853 VHY589851:VHY589853 VRU589851:VRU589853 WBQ589851:WBQ589853 WLM589851:WLM589853 WVI589851:WVI589853 IW655387:IW655389 SS655387:SS655389 ACO655387:ACO655389 AMK655387:AMK655389 AWG655387:AWG655389 BGC655387:BGC655389 BPY655387:BPY655389 BZU655387:BZU655389 CJQ655387:CJQ655389 CTM655387:CTM655389 DDI655387:DDI655389 DNE655387:DNE655389 DXA655387:DXA655389 EGW655387:EGW655389 EQS655387:EQS655389 FAO655387:FAO655389 FKK655387:FKK655389 FUG655387:FUG655389 GEC655387:GEC655389 GNY655387:GNY655389 GXU655387:GXU655389 HHQ655387:HHQ655389 HRM655387:HRM655389 IBI655387:IBI655389 ILE655387:ILE655389 IVA655387:IVA655389 JEW655387:JEW655389 JOS655387:JOS655389 JYO655387:JYO655389 KIK655387:KIK655389 KSG655387:KSG655389 LCC655387:LCC655389 LLY655387:LLY655389 LVU655387:LVU655389 MFQ655387:MFQ655389 MPM655387:MPM655389 MZI655387:MZI655389 NJE655387:NJE655389 NTA655387:NTA655389 OCW655387:OCW655389 OMS655387:OMS655389 OWO655387:OWO655389 PGK655387:PGK655389 PQG655387:PQG655389 QAC655387:QAC655389 QJY655387:QJY655389 QTU655387:QTU655389 RDQ655387:RDQ655389 RNM655387:RNM655389 RXI655387:RXI655389 SHE655387:SHE655389 SRA655387:SRA655389 TAW655387:TAW655389 TKS655387:TKS655389 TUO655387:TUO655389 UEK655387:UEK655389 UOG655387:UOG655389 UYC655387:UYC655389 VHY655387:VHY655389 VRU655387:VRU655389 WBQ655387:WBQ655389 WLM655387:WLM655389 WVI655387:WVI655389 IW720923:IW720925 SS720923:SS720925 ACO720923:ACO720925 AMK720923:AMK720925 AWG720923:AWG720925 BGC720923:BGC720925 BPY720923:BPY720925 BZU720923:BZU720925 CJQ720923:CJQ720925 CTM720923:CTM720925 DDI720923:DDI720925 DNE720923:DNE720925 DXA720923:DXA720925 EGW720923:EGW720925 EQS720923:EQS720925 FAO720923:FAO720925 FKK720923:FKK720925 FUG720923:FUG720925 GEC720923:GEC720925 GNY720923:GNY720925 GXU720923:GXU720925 HHQ720923:HHQ720925 HRM720923:HRM720925 IBI720923:IBI720925 ILE720923:ILE720925 IVA720923:IVA720925 JEW720923:JEW720925 JOS720923:JOS720925 JYO720923:JYO720925 KIK720923:KIK720925 KSG720923:KSG720925 LCC720923:LCC720925 LLY720923:LLY720925 LVU720923:LVU720925 MFQ720923:MFQ720925 MPM720923:MPM720925 MZI720923:MZI720925 NJE720923:NJE720925 NTA720923:NTA720925 OCW720923:OCW720925 OMS720923:OMS720925 OWO720923:OWO720925 PGK720923:PGK720925 PQG720923:PQG720925 QAC720923:QAC720925 QJY720923:QJY720925 QTU720923:QTU720925 RDQ720923:RDQ720925 RNM720923:RNM720925 RXI720923:RXI720925 SHE720923:SHE720925 SRA720923:SRA720925 TAW720923:TAW720925 TKS720923:TKS720925 TUO720923:TUO720925 UEK720923:UEK720925 UOG720923:UOG720925 UYC720923:UYC720925 VHY720923:VHY720925 VRU720923:VRU720925 WBQ720923:WBQ720925 WLM720923:WLM720925 WVI720923:WVI720925 IW786459:IW786461 SS786459:SS786461 ACO786459:ACO786461 AMK786459:AMK786461 AWG786459:AWG786461 BGC786459:BGC786461 BPY786459:BPY786461 BZU786459:BZU786461 CJQ786459:CJQ786461 CTM786459:CTM786461 DDI786459:DDI786461 DNE786459:DNE786461 DXA786459:DXA786461 EGW786459:EGW786461 EQS786459:EQS786461 FAO786459:FAO786461 FKK786459:FKK786461 FUG786459:FUG786461 GEC786459:GEC786461 GNY786459:GNY786461 GXU786459:GXU786461 HHQ786459:HHQ786461 HRM786459:HRM786461 IBI786459:IBI786461 ILE786459:ILE786461 IVA786459:IVA786461 JEW786459:JEW786461 JOS786459:JOS786461 JYO786459:JYO786461 KIK786459:KIK786461 KSG786459:KSG786461 LCC786459:LCC786461 LLY786459:LLY786461 LVU786459:LVU786461 MFQ786459:MFQ786461 MPM786459:MPM786461 MZI786459:MZI786461 NJE786459:NJE786461 NTA786459:NTA786461 OCW786459:OCW786461 OMS786459:OMS786461 OWO786459:OWO786461 PGK786459:PGK786461 PQG786459:PQG786461 QAC786459:QAC786461 QJY786459:QJY786461 QTU786459:QTU786461 RDQ786459:RDQ786461 RNM786459:RNM786461 RXI786459:RXI786461 SHE786459:SHE786461 SRA786459:SRA786461 TAW786459:TAW786461 TKS786459:TKS786461 TUO786459:TUO786461 UEK786459:UEK786461 UOG786459:UOG786461 UYC786459:UYC786461 VHY786459:VHY786461 VRU786459:VRU786461 WBQ786459:WBQ786461 WLM786459:WLM786461 WVI786459:WVI786461 IW851995:IW851997 SS851995:SS851997 ACO851995:ACO851997 AMK851995:AMK851997 AWG851995:AWG851997 BGC851995:BGC851997 BPY851995:BPY851997 BZU851995:BZU851997 CJQ851995:CJQ851997 CTM851995:CTM851997 DDI851995:DDI851997 DNE851995:DNE851997 DXA851995:DXA851997 EGW851995:EGW851997 EQS851995:EQS851997 FAO851995:FAO851997 FKK851995:FKK851997 FUG851995:FUG851997 GEC851995:GEC851997 GNY851995:GNY851997 GXU851995:GXU851997 HHQ851995:HHQ851997 HRM851995:HRM851997 IBI851995:IBI851997 ILE851995:ILE851997 IVA851995:IVA851997 JEW851995:JEW851997 JOS851995:JOS851997 JYO851995:JYO851997 KIK851995:KIK851997 KSG851995:KSG851997 LCC851995:LCC851997 LLY851995:LLY851997 LVU851995:LVU851997 MFQ851995:MFQ851997 MPM851995:MPM851997 MZI851995:MZI851997 NJE851995:NJE851997 NTA851995:NTA851997 OCW851995:OCW851997 OMS851995:OMS851997 OWO851995:OWO851997 PGK851995:PGK851997 PQG851995:PQG851997 QAC851995:QAC851997 QJY851995:QJY851997 QTU851995:QTU851997 RDQ851995:RDQ851997 RNM851995:RNM851997 RXI851995:RXI851997 SHE851995:SHE851997 SRA851995:SRA851997 TAW851995:TAW851997 TKS851995:TKS851997 TUO851995:TUO851997 UEK851995:UEK851997 UOG851995:UOG851997 UYC851995:UYC851997 VHY851995:VHY851997 VRU851995:VRU851997 WBQ851995:WBQ851997 WLM851995:WLM851997 WVI851995:WVI851997 IW917531:IW917533 SS917531:SS917533 ACO917531:ACO917533 AMK917531:AMK917533 AWG917531:AWG917533 BGC917531:BGC917533 BPY917531:BPY917533 BZU917531:BZU917533 CJQ917531:CJQ917533 CTM917531:CTM917533 DDI917531:DDI917533 DNE917531:DNE917533 DXA917531:DXA917533 EGW917531:EGW917533 EQS917531:EQS917533 FAO917531:FAO917533 FKK917531:FKK917533 FUG917531:FUG917533 GEC917531:GEC917533 GNY917531:GNY917533 GXU917531:GXU917533 HHQ917531:HHQ917533 HRM917531:HRM917533 IBI917531:IBI917533 ILE917531:ILE917533 IVA917531:IVA917533 JEW917531:JEW917533 JOS917531:JOS917533 JYO917531:JYO917533 KIK917531:KIK917533 KSG917531:KSG917533 LCC917531:LCC917533 LLY917531:LLY917533 LVU917531:LVU917533 MFQ917531:MFQ917533 MPM917531:MPM917533 MZI917531:MZI917533 NJE917531:NJE917533 NTA917531:NTA917533 OCW917531:OCW917533 OMS917531:OMS917533 OWO917531:OWO917533 PGK917531:PGK917533 PQG917531:PQG917533 QAC917531:QAC917533 QJY917531:QJY917533 QTU917531:QTU917533 RDQ917531:RDQ917533 RNM917531:RNM917533 RXI917531:RXI917533 SHE917531:SHE917533 SRA917531:SRA917533 TAW917531:TAW917533 TKS917531:TKS917533 TUO917531:TUO917533 UEK917531:UEK917533 UOG917531:UOG917533 UYC917531:UYC917533 VHY917531:VHY917533 VRU917531:VRU917533 WBQ917531:WBQ917533 WLM917531:WLM917533 WVI917531:WVI917533 IW983067:IW983069 SS983067:SS983069 ACO983067:ACO983069 AMK983067:AMK983069 AWG983067:AWG983069 BGC983067:BGC983069 BPY983067:BPY983069 BZU983067:BZU983069 CJQ983067:CJQ983069 CTM983067:CTM983069 DDI983067:DDI983069 DNE983067:DNE983069 DXA983067:DXA983069 EGW983067:EGW983069 EQS983067:EQS983069 FAO983067:FAO983069 FKK983067:FKK983069 FUG983067:FUG983069 GEC983067:GEC983069 GNY983067:GNY983069 GXU983067:GXU983069 HHQ983067:HHQ983069 HRM983067:HRM983069 IBI983067:IBI983069 ILE983067:ILE983069 IVA983067:IVA983069 JEW983067:JEW983069 JOS983067:JOS983069 JYO983067:JYO983069 KIK983067:KIK983069 KSG983067:KSG983069 LCC983067:LCC983069 LLY983067:LLY983069 LVU983067:LVU983069 MFQ983067:MFQ983069 MPM983067:MPM983069 MZI983067:MZI983069 NJE983067:NJE983069 NTA983067:NTA983069 OCW983067:OCW983069 OMS983067:OMS983069 OWO983067:OWO983069 PGK983067:PGK983069 PQG983067:PQG983069 QAC983067:QAC983069 QJY983067:QJY983069 QTU983067:QTU983069 RDQ983067:RDQ983069 RNM983067:RNM983069 RXI983067:RXI983069 SHE983067:SHE983069 SRA983067:SRA983069 TAW983067:TAW983069 TKS983067:TKS983069 TUO983067:TUO983069 UEK983067:UEK983069 UOG983067:UOG983069 UYC983067:UYC983069 VHY983067:VHY983069 VRU983067:VRU983069 WBQ983067:WBQ983069 WLM983067:WLM983069 WVI983067:WVI983069 B983067:B983069 B917531:B917533 B851995:B851997 B786459:B786461 B720923:B720925 B655387:B655389 B589851:B589853 B524315:B524317 B458779:B458781 B393243:B393245 B327707:B327709 B262171:B262173 B196635:B196637 B131099:B131101 B65563:B65565">
      <formula1>ValidAccount</formula1>
    </dataValidation>
    <dataValidation type="list" errorStyle="warning" allowBlank="1" showInputMessage="1" showErrorMessage="1" errorTitle="Factor" error="This factor is not included in the drop-down list. Is this the factor you want to use?" sqref="E65546:E65549 UYG983031:UYG983045 UOK983031:UOK983045 UEO983031:UEO983045 TUS983031:TUS983045 TKW983031:TKW983045 TBA983031:TBA983045 SRE983031:SRE983045 SHI983031:SHI983045 RXM983031:RXM983045 RNQ983031:RNQ983045 RDU983031:RDU983045 QTY983031:QTY983045 QKC983031:QKC983045 QAG983031:QAG983045 PQK983031:PQK983045 PGO983031:PGO983045 OWS983031:OWS983045 OMW983031:OMW983045 ODA983031:ODA983045 NTE983031:NTE983045 NJI983031:NJI983045 MZM983031:MZM983045 MPQ983031:MPQ983045 MFU983031:MFU983045 LVY983031:LVY983045 LMC983031:LMC983045 LCG983031:LCG983045 KSK983031:KSK983045 KIO983031:KIO983045 JYS983031:JYS983045 JOW983031:JOW983045 JFA983031:JFA983045 IVE983031:IVE983045 ILI983031:ILI983045 IBM983031:IBM983045 HRQ983031:HRQ983045 HHU983031:HHU983045 GXY983031:GXY983045 GOC983031:GOC983045 GEG983031:GEG983045 FUK983031:FUK983045 FKO983031:FKO983045 FAS983031:FAS983045 EQW983031:EQW983045 EHA983031:EHA983045 DXE983031:DXE983045 DNI983031:DNI983045 DDM983031:DDM983045 CTQ983031:CTQ983045 CJU983031:CJU983045 BZY983031:BZY983045 BQC983031:BQC983045 BGG983031:BGG983045 AWK983031:AWK983045 AMO983031:AMO983045 ACS983031:ACS983045 SW983031:SW983045 JA983031:JA983045 E983031:E983045 WVM917495:WVM917509 WLQ917495:WLQ917509 WBU917495:WBU917509 VRY917495:VRY917509 VIC917495:VIC917509 UYG917495:UYG917509 UOK917495:UOK917509 UEO917495:UEO917509 TUS917495:TUS917509 TKW917495:TKW917509 TBA917495:TBA917509 SRE917495:SRE917509 SHI917495:SHI917509 RXM917495:RXM917509 RNQ917495:RNQ917509 RDU917495:RDU917509 QTY917495:QTY917509 QKC917495:QKC917509 QAG917495:QAG917509 PQK917495:PQK917509 PGO917495:PGO917509 OWS917495:OWS917509 OMW917495:OMW917509 ODA917495:ODA917509 NTE917495:NTE917509 NJI917495:NJI917509 MZM917495:MZM917509 MPQ917495:MPQ917509 MFU917495:MFU917509 LVY917495:LVY917509 LMC917495:LMC917509 LCG917495:LCG917509 KSK917495:KSK917509 KIO917495:KIO917509 JYS917495:JYS917509 JOW917495:JOW917509 JFA917495:JFA917509 IVE917495:IVE917509 ILI917495:ILI917509 IBM917495:IBM917509 HRQ917495:HRQ917509 HHU917495:HHU917509 GXY917495:GXY917509 GOC917495:GOC917509 GEG917495:GEG917509 FUK917495:FUK917509 FKO917495:FKO917509 FAS917495:FAS917509 EQW917495:EQW917509 EHA917495:EHA917509 DXE917495:DXE917509 DNI917495:DNI917509 DDM917495:DDM917509 CTQ917495:CTQ917509 CJU917495:CJU917509 BZY917495:BZY917509 BQC917495:BQC917509 BGG917495:BGG917509 AWK917495:AWK917509 AMO917495:AMO917509 ACS917495:ACS917509 SW917495:SW917509 JA917495:JA917509 E917495:E917509 WVM851959:WVM851973 WLQ851959:WLQ851973 WBU851959:WBU851973 VRY851959:VRY851973 VIC851959:VIC851973 UYG851959:UYG851973 UOK851959:UOK851973 UEO851959:UEO851973 TUS851959:TUS851973 TKW851959:TKW851973 TBA851959:TBA851973 SRE851959:SRE851973 SHI851959:SHI851973 RXM851959:RXM851973 RNQ851959:RNQ851973 RDU851959:RDU851973 QTY851959:QTY851973 QKC851959:QKC851973 QAG851959:QAG851973 PQK851959:PQK851973 PGO851959:PGO851973 OWS851959:OWS851973 OMW851959:OMW851973 ODA851959:ODA851973 NTE851959:NTE851973 NJI851959:NJI851973 MZM851959:MZM851973 MPQ851959:MPQ851973 MFU851959:MFU851973 LVY851959:LVY851973 LMC851959:LMC851973 LCG851959:LCG851973 KSK851959:KSK851973 KIO851959:KIO851973 JYS851959:JYS851973 JOW851959:JOW851973 JFA851959:JFA851973 IVE851959:IVE851973 ILI851959:ILI851973 IBM851959:IBM851973 HRQ851959:HRQ851973 HHU851959:HHU851973 GXY851959:GXY851973 GOC851959:GOC851973 GEG851959:GEG851973 FUK851959:FUK851973 FKO851959:FKO851973 FAS851959:FAS851973 EQW851959:EQW851973 EHA851959:EHA851973 DXE851959:DXE851973 DNI851959:DNI851973 DDM851959:DDM851973 CTQ851959:CTQ851973 CJU851959:CJU851973 BZY851959:BZY851973 BQC851959:BQC851973 BGG851959:BGG851973 AWK851959:AWK851973 AMO851959:AMO851973 ACS851959:ACS851973 SW851959:SW851973 JA851959:JA851973 E851959:E851973 WVM786423:WVM786437 WLQ786423:WLQ786437 WBU786423:WBU786437 VRY786423:VRY786437 VIC786423:VIC786437 UYG786423:UYG786437 UOK786423:UOK786437 UEO786423:UEO786437 TUS786423:TUS786437 TKW786423:TKW786437 TBA786423:TBA786437 SRE786423:SRE786437 SHI786423:SHI786437 RXM786423:RXM786437 RNQ786423:RNQ786437 RDU786423:RDU786437 QTY786423:QTY786437 QKC786423:QKC786437 QAG786423:QAG786437 PQK786423:PQK786437 PGO786423:PGO786437 OWS786423:OWS786437 OMW786423:OMW786437 ODA786423:ODA786437 NTE786423:NTE786437 NJI786423:NJI786437 MZM786423:MZM786437 MPQ786423:MPQ786437 MFU786423:MFU786437 LVY786423:LVY786437 LMC786423:LMC786437 LCG786423:LCG786437 KSK786423:KSK786437 KIO786423:KIO786437 JYS786423:JYS786437 JOW786423:JOW786437 JFA786423:JFA786437 IVE786423:IVE786437 ILI786423:ILI786437 IBM786423:IBM786437 HRQ786423:HRQ786437 HHU786423:HHU786437 GXY786423:GXY786437 GOC786423:GOC786437 GEG786423:GEG786437 FUK786423:FUK786437 FKO786423:FKO786437 FAS786423:FAS786437 EQW786423:EQW786437 EHA786423:EHA786437 DXE786423:DXE786437 DNI786423:DNI786437 DDM786423:DDM786437 CTQ786423:CTQ786437 CJU786423:CJU786437 BZY786423:BZY786437 BQC786423:BQC786437 BGG786423:BGG786437 AWK786423:AWK786437 AMO786423:AMO786437 ACS786423:ACS786437 SW786423:SW786437 JA786423:JA786437 E786423:E786437 WVM720887:WVM720901 WLQ720887:WLQ720901 WBU720887:WBU720901 VRY720887:VRY720901 VIC720887:VIC720901 UYG720887:UYG720901 UOK720887:UOK720901 UEO720887:UEO720901 TUS720887:TUS720901 TKW720887:TKW720901 TBA720887:TBA720901 SRE720887:SRE720901 SHI720887:SHI720901 RXM720887:RXM720901 RNQ720887:RNQ720901 RDU720887:RDU720901 QTY720887:QTY720901 QKC720887:QKC720901 QAG720887:QAG720901 PQK720887:PQK720901 PGO720887:PGO720901 OWS720887:OWS720901 OMW720887:OMW720901 ODA720887:ODA720901 NTE720887:NTE720901 NJI720887:NJI720901 MZM720887:MZM720901 MPQ720887:MPQ720901 MFU720887:MFU720901 LVY720887:LVY720901 LMC720887:LMC720901 LCG720887:LCG720901 KSK720887:KSK720901 KIO720887:KIO720901 JYS720887:JYS720901 JOW720887:JOW720901 JFA720887:JFA720901 IVE720887:IVE720901 ILI720887:ILI720901 IBM720887:IBM720901 HRQ720887:HRQ720901 HHU720887:HHU720901 GXY720887:GXY720901 GOC720887:GOC720901 GEG720887:GEG720901 FUK720887:FUK720901 FKO720887:FKO720901 FAS720887:FAS720901 EQW720887:EQW720901 EHA720887:EHA720901 DXE720887:DXE720901 DNI720887:DNI720901 DDM720887:DDM720901 CTQ720887:CTQ720901 CJU720887:CJU720901 BZY720887:BZY720901 BQC720887:BQC720901 BGG720887:BGG720901 AWK720887:AWK720901 AMO720887:AMO720901 ACS720887:ACS720901 SW720887:SW720901 JA720887:JA720901 E720887:E720901 WVM655351:WVM655365 WLQ655351:WLQ655365 WBU655351:WBU655365 VRY655351:VRY655365 VIC655351:VIC655365 UYG655351:UYG655365 UOK655351:UOK655365 UEO655351:UEO655365 TUS655351:TUS655365 TKW655351:TKW655365 TBA655351:TBA655365 SRE655351:SRE655365 SHI655351:SHI655365 RXM655351:RXM655365 RNQ655351:RNQ655365 RDU655351:RDU655365 QTY655351:QTY655365 QKC655351:QKC655365 QAG655351:QAG655365 PQK655351:PQK655365 PGO655351:PGO655365 OWS655351:OWS655365 OMW655351:OMW655365 ODA655351:ODA655365 NTE655351:NTE655365 NJI655351:NJI655365 MZM655351:MZM655365 MPQ655351:MPQ655365 MFU655351:MFU655365 LVY655351:LVY655365 LMC655351:LMC655365 LCG655351:LCG655365 KSK655351:KSK655365 KIO655351:KIO655365 JYS655351:JYS655365 JOW655351:JOW655365 JFA655351:JFA655365 IVE655351:IVE655365 ILI655351:ILI655365 IBM655351:IBM655365 HRQ655351:HRQ655365 HHU655351:HHU655365 GXY655351:GXY655365 GOC655351:GOC655365 GEG655351:GEG655365 FUK655351:FUK655365 FKO655351:FKO655365 FAS655351:FAS655365 EQW655351:EQW655365 EHA655351:EHA655365 DXE655351:DXE655365 DNI655351:DNI655365 DDM655351:DDM655365 CTQ655351:CTQ655365 CJU655351:CJU655365 BZY655351:BZY655365 BQC655351:BQC655365 BGG655351:BGG655365 AWK655351:AWK655365 AMO655351:AMO655365 ACS655351:ACS655365 SW655351:SW655365 JA655351:JA655365 E655351:E655365 WVM589815:WVM589829 WLQ589815:WLQ589829 WBU589815:WBU589829 VRY589815:VRY589829 VIC589815:VIC589829 UYG589815:UYG589829 UOK589815:UOK589829 UEO589815:UEO589829 TUS589815:TUS589829 TKW589815:TKW589829 TBA589815:TBA589829 SRE589815:SRE589829 SHI589815:SHI589829 RXM589815:RXM589829 RNQ589815:RNQ589829 RDU589815:RDU589829 QTY589815:QTY589829 QKC589815:QKC589829 QAG589815:QAG589829 PQK589815:PQK589829 PGO589815:PGO589829 OWS589815:OWS589829 OMW589815:OMW589829 ODA589815:ODA589829 NTE589815:NTE589829 NJI589815:NJI589829 MZM589815:MZM589829 MPQ589815:MPQ589829 MFU589815:MFU589829 LVY589815:LVY589829 LMC589815:LMC589829 LCG589815:LCG589829 KSK589815:KSK589829 KIO589815:KIO589829 JYS589815:JYS589829 JOW589815:JOW589829 JFA589815:JFA589829 IVE589815:IVE589829 ILI589815:ILI589829 IBM589815:IBM589829 HRQ589815:HRQ589829 HHU589815:HHU589829 GXY589815:GXY589829 GOC589815:GOC589829 GEG589815:GEG589829 FUK589815:FUK589829 FKO589815:FKO589829 FAS589815:FAS589829 EQW589815:EQW589829 EHA589815:EHA589829 DXE589815:DXE589829 DNI589815:DNI589829 DDM589815:DDM589829 CTQ589815:CTQ589829 CJU589815:CJU589829 BZY589815:BZY589829 BQC589815:BQC589829 BGG589815:BGG589829 AWK589815:AWK589829 AMO589815:AMO589829 ACS589815:ACS589829 SW589815:SW589829 JA589815:JA589829 E589815:E589829 WVM524279:WVM524293 WLQ524279:WLQ524293 WBU524279:WBU524293 VRY524279:VRY524293 VIC524279:VIC524293 UYG524279:UYG524293 UOK524279:UOK524293 UEO524279:UEO524293 TUS524279:TUS524293 TKW524279:TKW524293 TBA524279:TBA524293 SRE524279:SRE524293 SHI524279:SHI524293 RXM524279:RXM524293 RNQ524279:RNQ524293 RDU524279:RDU524293 QTY524279:QTY524293 QKC524279:QKC524293 QAG524279:QAG524293 PQK524279:PQK524293 PGO524279:PGO524293 OWS524279:OWS524293 OMW524279:OMW524293 ODA524279:ODA524293 NTE524279:NTE524293 NJI524279:NJI524293 MZM524279:MZM524293 MPQ524279:MPQ524293 MFU524279:MFU524293 LVY524279:LVY524293 LMC524279:LMC524293 LCG524279:LCG524293 KSK524279:KSK524293 KIO524279:KIO524293 JYS524279:JYS524293 JOW524279:JOW524293 JFA524279:JFA524293 IVE524279:IVE524293 ILI524279:ILI524293 IBM524279:IBM524293 HRQ524279:HRQ524293 HHU524279:HHU524293 GXY524279:GXY524293 GOC524279:GOC524293 GEG524279:GEG524293 FUK524279:FUK524293 FKO524279:FKO524293 FAS524279:FAS524293 EQW524279:EQW524293 EHA524279:EHA524293 DXE524279:DXE524293 DNI524279:DNI524293 DDM524279:DDM524293 CTQ524279:CTQ524293 CJU524279:CJU524293 BZY524279:BZY524293 BQC524279:BQC524293 BGG524279:BGG524293 AWK524279:AWK524293 AMO524279:AMO524293 ACS524279:ACS524293 SW524279:SW524293 JA524279:JA524293 E524279:E524293 WVM458743:WVM458757 WLQ458743:WLQ458757 WBU458743:WBU458757 VRY458743:VRY458757 VIC458743:VIC458757 UYG458743:UYG458757 UOK458743:UOK458757 UEO458743:UEO458757 TUS458743:TUS458757 TKW458743:TKW458757 TBA458743:TBA458757 SRE458743:SRE458757 SHI458743:SHI458757 RXM458743:RXM458757 RNQ458743:RNQ458757 RDU458743:RDU458757 QTY458743:QTY458757 QKC458743:QKC458757 QAG458743:QAG458757 PQK458743:PQK458757 PGO458743:PGO458757 OWS458743:OWS458757 OMW458743:OMW458757 ODA458743:ODA458757 NTE458743:NTE458757 NJI458743:NJI458757 MZM458743:MZM458757 MPQ458743:MPQ458757 MFU458743:MFU458757 LVY458743:LVY458757 LMC458743:LMC458757 LCG458743:LCG458757 KSK458743:KSK458757 KIO458743:KIO458757 JYS458743:JYS458757 JOW458743:JOW458757 JFA458743:JFA458757 IVE458743:IVE458757 ILI458743:ILI458757 IBM458743:IBM458757 HRQ458743:HRQ458757 HHU458743:HHU458757 GXY458743:GXY458757 GOC458743:GOC458757 GEG458743:GEG458757 FUK458743:FUK458757 FKO458743:FKO458757 FAS458743:FAS458757 EQW458743:EQW458757 EHA458743:EHA458757 DXE458743:DXE458757 DNI458743:DNI458757 DDM458743:DDM458757 CTQ458743:CTQ458757 CJU458743:CJU458757 BZY458743:BZY458757 BQC458743:BQC458757 BGG458743:BGG458757 AWK458743:AWK458757 AMO458743:AMO458757 ACS458743:ACS458757 SW458743:SW458757 JA458743:JA458757 E458743:E458757 WVM393207:WVM393221 WLQ393207:WLQ393221 WBU393207:WBU393221 VRY393207:VRY393221 VIC393207:VIC393221 UYG393207:UYG393221 UOK393207:UOK393221 UEO393207:UEO393221 TUS393207:TUS393221 TKW393207:TKW393221 TBA393207:TBA393221 SRE393207:SRE393221 SHI393207:SHI393221 RXM393207:RXM393221 RNQ393207:RNQ393221 RDU393207:RDU393221 QTY393207:QTY393221 QKC393207:QKC393221 QAG393207:QAG393221 PQK393207:PQK393221 PGO393207:PGO393221 OWS393207:OWS393221 OMW393207:OMW393221 ODA393207:ODA393221 NTE393207:NTE393221 NJI393207:NJI393221 MZM393207:MZM393221 MPQ393207:MPQ393221 MFU393207:MFU393221 LVY393207:LVY393221 LMC393207:LMC393221 LCG393207:LCG393221 KSK393207:KSK393221 KIO393207:KIO393221 JYS393207:JYS393221 JOW393207:JOW393221 JFA393207:JFA393221 IVE393207:IVE393221 ILI393207:ILI393221 IBM393207:IBM393221 HRQ393207:HRQ393221 HHU393207:HHU393221 GXY393207:GXY393221 GOC393207:GOC393221 GEG393207:GEG393221 FUK393207:FUK393221 FKO393207:FKO393221 FAS393207:FAS393221 EQW393207:EQW393221 EHA393207:EHA393221 DXE393207:DXE393221 DNI393207:DNI393221 DDM393207:DDM393221 CTQ393207:CTQ393221 CJU393207:CJU393221 BZY393207:BZY393221 BQC393207:BQC393221 BGG393207:BGG393221 AWK393207:AWK393221 AMO393207:AMO393221 ACS393207:ACS393221 SW393207:SW393221 JA393207:JA393221 E393207:E393221 WVM327671:WVM327685 WLQ327671:WLQ327685 WBU327671:WBU327685 VRY327671:VRY327685 VIC327671:VIC327685 UYG327671:UYG327685 UOK327671:UOK327685 UEO327671:UEO327685 TUS327671:TUS327685 TKW327671:TKW327685 TBA327671:TBA327685 SRE327671:SRE327685 SHI327671:SHI327685 RXM327671:RXM327685 RNQ327671:RNQ327685 RDU327671:RDU327685 QTY327671:QTY327685 QKC327671:QKC327685 QAG327671:QAG327685 PQK327671:PQK327685 PGO327671:PGO327685 OWS327671:OWS327685 OMW327671:OMW327685 ODA327671:ODA327685 NTE327671:NTE327685 NJI327671:NJI327685 MZM327671:MZM327685 MPQ327671:MPQ327685 MFU327671:MFU327685 LVY327671:LVY327685 LMC327671:LMC327685 LCG327671:LCG327685 KSK327671:KSK327685 KIO327671:KIO327685 JYS327671:JYS327685 JOW327671:JOW327685 JFA327671:JFA327685 IVE327671:IVE327685 ILI327671:ILI327685 IBM327671:IBM327685 HRQ327671:HRQ327685 HHU327671:HHU327685 GXY327671:GXY327685 GOC327671:GOC327685 GEG327671:GEG327685 FUK327671:FUK327685 FKO327671:FKO327685 FAS327671:FAS327685 EQW327671:EQW327685 EHA327671:EHA327685 DXE327671:DXE327685 DNI327671:DNI327685 DDM327671:DDM327685 CTQ327671:CTQ327685 CJU327671:CJU327685 BZY327671:BZY327685 BQC327671:BQC327685 BGG327671:BGG327685 AWK327671:AWK327685 AMO327671:AMO327685 ACS327671:ACS327685 SW327671:SW327685 JA327671:JA327685 E327671:E327685 WVM262135:WVM262149 WLQ262135:WLQ262149 WBU262135:WBU262149 VRY262135:VRY262149 VIC262135:VIC262149 UYG262135:UYG262149 UOK262135:UOK262149 UEO262135:UEO262149 TUS262135:TUS262149 TKW262135:TKW262149 TBA262135:TBA262149 SRE262135:SRE262149 SHI262135:SHI262149 RXM262135:RXM262149 RNQ262135:RNQ262149 RDU262135:RDU262149 QTY262135:QTY262149 QKC262135:QKC262149 QAG262135:QAG262149 PQK262135:PQK262149 PGO262135:PGO262149 OWS262135:OWS262149 OMW262135:OMW262149 ODA262135:ODA262149 NTE262135:NTE262149 NJI262135:NJI262149 MZM262135:MZM262149 MPQ262135:MPQ262149 MFU262135:MFU262149 LVY262135:LVY262149 LMC262135:LMC262149 LCG262135:LCG262149 KSK262135:KSK262149 KIO262135:KIO262149 JYS262135:JYS262149 JOW262135:JOW262149 JFA262135:JFA262149 IVE262135:IVE262149 ILI262135:ILI262149 IBM262135:IBM262149 HRQ262135:HRQ262149 HHU262135:HHU262149 GXY262135:GXY262149 GOC262135:GOC262149 GEG262135:GEG262149 FUK262135:FUK262149 FKO262135:FKO262149 FAS262135:FAS262149 EQW262135:EQW262149 EHA262135:EHA262149 DXE262135:DXE262149 DNI262135:DNI262149 DDM262135:DDM262149 CTQ262135:CTQ262149 CJU262135:CJU262149 BZY262135:BZY262149 BQC262135:BQC262149 BGG262135:BGG262149 AWK262135:AWK262149 AMO262135:AMO262149 ACS262135:ACS262149 SW262135:SW262149 JA262135:JA262149 E262135:E262149 WVM196599:WVM196613 WLQ196599:WLQ196613 WBU196599:WBU196613 VRY196599:VRY196613 VIC196599:VIC196613 UYG196599:UYG196613 UOK196599:UOK196613 UEO196599:UEO196613 TUS196599:TUS196613 TKW196599:TKW196613 TBA196599:TBA196613 SRE196599:SRE196613 SHI196599:SHI196613 RXM196599:RXM196613 RNQ196599:RNQ196613 RDU196599:RDU196613 QTY196599:QTY196613 QKC196599:QKC196613 QAG196599:QAG196613 PQK196599:PQK196613 PGO196599:PGO196613 OWS196599:OWS196613 OMW196599:OMW196613 ODA196599:ODA196613 NTE196599:NTE196613 NJI196599:NJI196613 MZM196599:MZM196613 MPQ196599:MPQ196613 MFU196599:MFU196613 LVY196599:LVY196613 LMC196599:LMC196613 LCG196599:LCG196613 KSK196599:KSK196613 KIO196599:KIO196613 JYS196599:JYS196613 JOW196599:JOW196613 JFA196599:JFA196613 IVE196599:IVE196613 ILI196599:ILI196613 IBM196599:IBM196613 HRQ196599:HRQ196613 HHU196599:HHU196613 GXY196599:GXY196613 GOC196599:GOC196613 GEG196599:GEG196613 FUK196599:FUK196613 FKO196599:FKO196613 FAS196599:FAS196613 EQW196599:EQW196613 EHA196599:EHA196613 DXE196599:DXE196613 DNI196599:DNI196613 DDM196599:DDM196613 CTQ196599:CTQ196613 CJU196599:CJU196613 BZY196599:BZY196613 BQC196599:BQC196613 BGG196599:BGG196613 AWK196599:AWK196613 AMO196599:AMO196613 ACS196599:ACS196613 SW196599:SW196613 JA196599:JA196613 E196599:E196613 WVM131063:WVM131077 WLQ131063:WLQ131077 WBU131063:WBU131077 VRY131063:VRY131077 VIC131063:VIC131077 UYG131063:UYG131077 UOK131063:UOK131077 UEO131063:UEO131077 TUS131063:TUS131077 TKW131063:TKW131077 TBA131063:TBA131077 SRE131063:SRE131077 SHI131063:SHI131077 RXM131063:RXM131077 RNQ131063:RNQ131077 RDU131063:RDU131077 QTY131063:QTY131077 QKC131063:QKC131077 QAG131063:QAG131077 PQK131063:PQK131077 PGO131063:PGO131077 OWS131063:OWS131077 OMW131063:OMW131077 ODA131063:ODA131077 NTE131063:NTE131077 NJI131063:NJI131077 MZM131063:MZM131077 MPQ131063:MPQ131077 MFU131063:MFU131077 LVY131063:LVY131077 LMC131063:LMC131077 LCG131063:LCG131077 KSK131063:KSK131077 KIO131063:KIO131077 JYS131063:JYS131077 JOW131063:JOW131077 JFA131063:JFA131077 IVE131063:IVE131077 ILI131063:ILI131077 IBM131063:IBM131077 HRQ131063:HRQ131077 HHU131063:HHU131077 GXY131063:GXY131077 GOC131063:GOC131077 GEG131063:GEG131077 FUK131063:FUK131077 FKO131063:FKO131077 FAS131063:FAS131077 EQW131063:EQW131077 EHA131063:EHA131077 DXE131063:DXE131077 DNI131063:DNI131077 DDM131063:DDM131077 CTQ131063:CTQ131077 CJU131063:CJU131077 BZY131063:BZY131077 BQC131063:BQC131077 BGG131063:BGG131077 AWK131063:AWK131077 AMO131063:AMO131077 ACS131063:ACS131077 SW131063:SW131077 JA131063:JA131077 E131063:E131077 WVM65527:WVM65541 WLQ65527:WLQ65541 WBU65527:WBU65541 VRY65527:VRY65541 VIC65527:VIC65541 UYG65527:UYG65541 UOK65527:UOK65541 UEO65527:UEO65541 TUS65527:TUS65541 TKW65527:TKW65541 TBA65527:TBA65541 SRE65527:SRE65541 SHI65527:SHI65541 RXM65527:RXM65541 RNQ65527:RNQ65541 RDU65527:RDU65541 QTY65527:QTY65541 QKC65527:QKC65541 QAG65527:QAG65541 PQK65527:PQK65541 PGO65527:PGO65541 OWS65527:OWS65541 OMW65527:OMW65541 ODA65527:ODA65541 NTE65527:NTE65541 NJI65527:NJI65541 MZM65527:MZM65541 MPQ65527:MPQ65541 MFU65527:MFU65541 LVY65527:LVY65541 LMC65527:LMC65541 LCG65527:LCG65541 KSK65527:KSK65541 KIO65527:KIO65541 JYS65527:JYS65541 JOW65527:JOW65541 JFA65527:JFA65541 IVE65527:IVE65541 ILI65527:ILI65541 IBM65527:IBM65541 HRQ65527:HRQ65541 HHU65527:HHU65541 GXY65527:GXY65541 GOC65527:GOC65541 GEG65527:GEG65541 FUK65527:FUK65541 FKO65527:FKO65541 FAS65527:FAS65541 EQW65527:EQW65541 EHA65527:EHA65541 DXE65527:DXE65541 DNI65527:DNI65541 DDM65527:DDM65541 CTQ65527:CTQ65541 CJU65527:CJU65541 BZY65527:BZY65541 BQC65527:BQC65541 BGG65527:BGG65541 AWK65527:AWK65541 AMO65527:AMO65541 ACS65527:ACS65541 SW65527:SW65541 JA65527:JA65541 E65527:E65541 WVM8:WVM21 WLQ8:WLQ21 WBU8:WBU21 VRY8:VRY21 VIC8:VIC21 UYG8:UYG21 UOK8:UOK21 UEO8:UEO21 TUS8:TUS21 TKW8:TKW21 TBA8:TBA21 SRE8:SRE21 SHI8:SHI21 RXM8:RXM21 RNQ8:RNQ21 RDU8:RDU21 QTY8:QTY21 QKC8:QKC21 QAG8:QAG21 PQK8:PQK21 PGO8:PGO21 OWS8:OWS21 OMW8:OMW21 ODA8:ODA21 NTE8:NTE21 NJI8:NJI21 MZM8:MZM21 MPQ8:MPQ21 MFU8:MFU21 LVY8:LVY21 LMC8:LMC21 LCG8:LCG21 KSK8:KSK21 KIO8:KIO21 JYS8:JYS21 JOW8:JOW21 JFA8:JFA21 IVE8:IVE21 ILI8:ILI21 IBM8:IBM21 HRQ8:HRQ21 HHU8:HHU21 GXY8:GXY21 GOC8:GOC21 GEG8:GEG21 FUK8:FUK21 FKO8:FKO21 FAS8:FAS21 EQW8:EQW21 EHA8:EHA21 DXE8:DXE21 DNI8:DNI21 DDM8:DDM21 CTQ8:CTQ21 CJU8:CJU21 BZY8:BZY21 BQC8:BQC21 BGG8:BGG21 AWK8:AWK21 AMO8:AMO21 ACS8:ACS21 SW8:SW21 JA8:JA21 WVM983031:WVM983045 WVM983061:WVM983070 WLQ983061:WLQ983070 WBU983061:WBU983070 VRY983061:VRY983070 VIC983061:VIC983070 UYG983061:UYG983070 UOK983061:UOK983070 UEO983061:UEO983070 TUS983061:TUS983070 TKW983061:TKW983070 TBA983061:TBA983070 SRE983061:SRE983070 SHI983061:SHI983070 RXM983061:RXM983070 RNQ983061:RNQ983070 RDU983061:RDU983070 QTY983061:QTY983070 QKC983061:QKC983070 QAG983061:QAG983070 PQK983061:PQK983070 PGO983061:PGO983070 OWS983061:OWS983070 OMW983061:OMW983070 ODA983061:ODA983070 NTE983061:NTE983070 NJI983061:NJI983070 MZM983061:MZM983070 MPQ983061:MPQ983070 MFU983061:MFU983070 LVY983061:LVY983070 LMC983061:LMC983070 LCG983061:LCG983070 KSK983061:KSK983070 KIO983061:KIO983070 JYS983061:JYS983070 JOW983061:JOW983070 JFA983061:JFA983070 IVE983061:IVE983070 ILI983061:ILI983070 IBM983061:IBM983070 HRQ983061:HRQ983070 HHU983061:HHU983070 GXY983061:GXY983070 GOC983061:GOC983070 GEG983061:GEG983070 FUK983061:FUK983070 FKO983061:FKO983070 FAS983061:FAS983070 EQW983061:EQW983070 EHA983061:EHA983070 DXE983061:DXE983070 DNI983061:DNI983070 DDM983061:DDM983070 CTQ983061:CTQ983070 CJU983061:CJU983070 BZY983061:BZY983070 BQC983061:BQC983070 BGG983061:BGG983070 AWK983061:AWK983070 AMO983061:AMO983070 ACS983061:ACS983070 SW983061:SW983070 JA983061:JA983070 E983061:E983070 WVM917525:WVM917534 WLQ917525:WLQ917534 WBU917525:WBU917534 VRY917525:VRY917534 VIC917525:VIC917534 UYG917525:UYG917534 UOK917525:UOK917534 UEO917525:UEO917534 TUS917525:TUS917534 TKW917525:TKW917534 TBA917525:TBA917534 SRE917525:SRE917534 SHI917525:SHI917534 RXM917525:RXM917534 RNQ917525:RNQ917534 RDU917525:RDU917534 QTY917525:QTY917534 QKC917525:QKC917534 QAG917525:QAG917534 PQK917525:PQK917534 PGO917525:PGO917534 OWS917525:OWS917534 OMW917525:OMW917534 ODA917525:ODA917534 NTE917525:NTE917534 NJI917525:NJI917534 MZM917525:MZM917534 MPQ917525:MPQ917534 MFU917525:MFU917534 LVY917525:LVY917534 LMC917525:LMC917534 LCG917525:LCG917534 KSK917525:KSK917534 KIO917525:KIO917534 JYS917525:JYS917534 JOW917525:JOW917534 JFA917525:JFA917534 IVE917525:IVE917534 ILI917525:ILI917534 IBM917525:IBM917534 HRQ917525:HRQ917534 HHU917525:HHU917534 GXY917525:GXY917534 GOC917525:GOC917534 GEG917525:GEG917534 FUK917525:FUK917534 FKO917525:FKO917534 FAS917525:FAS917534 EQW917525:EQW917534 EHA917525:EHA917534 DXE917525:DXE917534 DNI917525:DNI917534 DDM917525:DDM917534 CTQ917525:CTQ917534 CJU917525:CJU917534 BZY917525:BZY917534 BQC917525:BQC917534 BGG917525:BGG917534 AWK917525:AWK917534 AMO917525:AMO917534 ACS917525:ACS917534 SW917525:SW917534 JA917525:JA917534 E917525:E917534 WVM851989:WVM851998 WLQ851989:WLQ851998 WBU851989:WBU851998 VRY851989:VRY851998 VIC851989:VIC851998 UYG851989:UYG851998 UOK851989:UOK851998 UEO851989:UEO851998 TUS851989:TUS851998 TKW851989:TKW851998 TBA851989:TBA851998 SRE851989:SRE851998 SHI851989:SHI851998 RXM851989:RXM851998 RNQ851989:RNQ851998 RDU851989:RDU851998 QTY851989:QTY851998 QKC851989:QKC851998 QAG851989:QAG851998 PQK851989:PQK851998 PGO851989:PGO851998 OWS851989:OWS851998 OMW851989:OMW851998 ODA851989:ODA851998 NTE851989:NTE851998 NJI851989:NJI851998 MZM851989:MZM851998 MPQ851989:MPQ851998 MFU851989:MFU851998 LVY851989:LVY851998 LMC851989:LMC851998 LCG851989:LCG851998 KSK851989:KSK851998 KIO851989:KIO851998 JYS851989:JYS851998 JOW851989:JOW851998 JFA851989:JFA851998 IVE851989:IVE851998 ILI851989:ILI851998 IBM851989:IBM851998 HRQ851989:HRQ851998 HHU851989:HHU851998 GXY851989:GXY851998 GOC851989:GOC851998 GEG851989:GEG851998 FUK851989:FUK851998 FKO851989:FKO851998 FAS851989:FAS851998 EQW851989:EQW851998 EHA851989:EHA851998 DXE851989:DXE851998 DNI851989:DNI851998 DDM851989:DDM851998 CTQ851989:CTQ851998 CJU851989:CJU851998 BZY851989:BZY851998 BQC851989:BQC851998 BGG851989:BGG851998 AWK851989:AWK851998 AMO851989:AMO851998 ACS851989:ACS851998 SW851989:SW851998 JA851989:JA851998 E851989:E851998 WVM786453:WVM786462 WLQ786453:WLQ786462 WBU786453:WBU786462 VRY786453:VRY786462 VIC786453:VIC786462 UYG786453:UYG786462 UOK786453:UOK786462 UEO786453:UEO786462 TUS786453:TUS786462 TKW786453:TKW786462 TBA786453:TBA786462 SRE786453:SRE786462 SHI786453:SHI786462 RXM786453:RXM786462 RNQ786453:RNQ786462 RDU786453:RDU786462 QTY786453:QTY786462 QKC786453:QKC786462 QAG786453:QAG786462 PQK786453:PQK786462 PGO786453:PGO786462 OWS786453:OWS786462 OMW786453:OMW786462 ODA786453:ODA786462 NTE786453:NTE786462 NJI786453:NJI786462 MZM786453:MZM786462 MPQ786453:MPQ786462 MFU786453:MFU786462 LVY786453:LVY786462 LMC786453:LMC786462 LCG786453:LCG786462 KSK786453:KSK786462 KIO786453:KIO786462 JYS786453:JYS786462 JOW786453:JOW786462 JFA786453:JFA786462 IVE786453:IVE786462 ILI786453:ILI786462 IBM786453:IBM786462 HRQ786453:HRQ786462 HHU786453:HHU786462 GXY786453:GXY786462 GOC786453:GOC786462 GEG786453:GEG786462 FUK786453:FUK786462 FKO786453:FKO786462 FAS786453:FAS786462 EQW786453:EQW786462 EHA786453:EHA786462 DXE786453:DXE786462 DNI786453:DNI786462 DDM786453:DDM786462 CTQ786453:CTQ786462 CJU786453:CJU786462 BZY786453:BZY786462 BQC786453:BQC786462 BGG786453:BGG786462 AWK786453:AWK786462 AMO786453:AMO786462 ACS786453:ACS786462 SW786453:SW786462 JA786453:JA786462 E786453:E786462 WVM720917:WVM720926 WLQ720917:WLQ720926 WBU720917:WBU720926 VRY720917:VRY720926 VIC720917:VIC720926 UYG720917:UYG720926 UOK720917:UOK720926 UEO720917:UEO720926 TUS720917:TUS720926 TKW720917:TKW720926 TBA720917:TBA720926 SRE720917:SRE720926 SHI720917:SHI720926 RXM720917:RXM720926 RNQ720917:RNQ720926 RDU720917:RDU720926 QTY720917:QTY720926 QKC720917:QKC720926 QAG720917:QAG720926 PQK720917:PQK720926 PGO720917:PGO720926 OWS720917:OWS720926 OMW720917:OMW720926 ODA720917:ODA720926 NTE720917:NTE720926 NJI720917:NJI720926 MZM720917:MZM720926 MPQ720917:MPQ720926 MFU720917:MFU720926 LVY720917:LVY720926 LMC720917:LMC720926 LCG720917:LCG720926 KSK720917:KSK720926 KIO720917:KIO720926 JYS720917:JYS720926 JOW720917:JOW720926 JFA720917:JFA720926 IVE720917:IVE720926 ILI720917:ILI720926 IBM720917:IBM720926 HRQ720917:HRQ720926 HHU720917:HHU720926 GXY720917:GXY720926 GOC720917:GOC720926 GEG720917:GEG720926 FUK720917:FUK720926 FKO720917:FKO720926 FAS720917:FAS720926 EQW720917:EQW720926 EHA720917:EHA720926 DXE720917:DXE720926 DNI720917:DNI720926 DDM720917:DDM720926 CTQ720917:CTQ720926 CJU720917:CJU720926 BZY720917:BZY720926 BQC720917:BQC720926 BGG720917:BGG720926 AWK720917:AWK720926 AMO720917:AMO720926 ACS720917:ACS720926 SW720917:SW720926 JA720917:JA720926 E720917:E720926 WVM655381:WVM655390 WLQ655381:WLQ655390 WBU655381:WBU655390 VRY655381:VRY655390 VIC655381:VIC655390 UYG655381:UYG655390 UOK655381:UOK655390 UEO655381:UEO655390 TUS655381:TUS655390 TKW655381:TKW655390 TBA655381:TBA655390 SRE655381:SRE655390 SHI655381:SHI655390 RXM655381:RXM655390 RNQ655381:RNQ655390 RDU655381:RDU655390 QTY655381:QTY655390 QKC655381:QKC655390 QAG655381:QAG655390 PQK655381:PQK655390 PGO655381:PGO655390 OWS655381:OWS655390 OMW655381:OMW655390 ODA655381:ODA655390 NTE655381:NTE655390 NJI655381:NJI655390 MZM655381:MZM655390 MPQ655381:MPQ655390 MFU655381:MFU655390 LVY655381:LVY655390 LMC655381:LMC655390 LCG655381:LCG655390 KSK655381:KSK655390 KIO655381:KIO655390 JYS655381:JYS655390 JOW655381:JOW655390 JFA655381:JFA655390 IVE655381:IVE655390 ILI655381:ILI655390 IBM655381:IBM655390 HRQ655381:HRQ655390 HHU655381:HHU655390 GXY655381:GXY655390 GOC655381:GOC655390 GEG655381:GEG655390 FUK655381:FUK655390 FKO655381:FKO655390 FAS655381:FAS655390 EQW655381:EQW655390 EHA655381:EHA655390 DXE655381:DXE655390 DNI655381:DNI655390 DDM655381:DDM655390 CTQ655381:CTQ655390 CJU655381:CJU655390 BZY655381:BZY655390 BQC655381:BQC655390 BGG655381:BGG655390 AWK655381:AWK655390 AMO655381:AMO655390 ACS655381:ACS655390 SW655381:SW655390 JA655381:JA655390 E655381:E655390 WVM589845:WVM589854 WLQ589845:WLQ589854 WBU589845:WBU589854 VRY589845:VRY589854 VIC589845:VIC589854 UYG589845:UYG589854 UOK589845:UOK589854 UEO589845:UEO589854 TUS589845:TUS589854 TKW589845:TKW589854 TBA589845:TBA589854 SRE589845:SRE589854 SHI589845:SHI589854 RXM589845:RXM589854 RNQ589845:RNQ589854 RDU589845:RDU589854 QTY589845:QTY589854 QKC589845:QKC589854 QAG589845:QAG589854 PQK589845:PQK589854 PGO589845:PGO589854 OWS589845:OWS589854 OMW589845:OMW589854 ODA589845:ODA589854 NTE589845:NTE589854 NJI589845:NJI589854 MZM589845:MZM589854 MPQ589845:MPQ589854 MFU589845:MFU589854 LVY589845:LVY589854 LMC589845:LMC589854 LCG589845:LCG589854 KSK589845:KSK589854 KIO589845:KIO589854 JYS589845:JYS589854 JOW589845:JOW589854 JFA589845:JFA589854 IVE589845:IVE589854 ILI589845:ILI589854 IBM589845:IBM589854 HRQ589845:HRQ589854 HHU589845:HHU589854 GXY589845:GXY589854 GOC589845:GOC589854 GEG589845:GEG589854 FUK589845:FUK589854 FKO589845:FKO589854 FAS589845:FAS589854 EQW589845:EQW589854 EHA589845:EHA589854 DXE589845:DXE589854 DNI589845:DNI589854 DDM589845:DDM589854 CTQ589845:CTQ589854 CJU589845:CJU589854 BZY589845:BZY589854 BQC589845:BQC589854 BGG589845:BGG589854 AWK589845:AWK589854 AMO589845:AMO589854 ACS589845:ACS589854 SW589845:SW589854 JA589845:JA589854 E589845:E589854 WVM524309:WVM524318 WLQ524309:WLQ524318 WBU524309:WBU524318 VRY524309:VRY524318 VIC524309:VIC524318 UYG524309:UYG524318 UOK524309:UOK524318 UEO524309:UEO524318 TUS524309:TUS524318 TKW524309:TKW524318 TBA524309:TBA524318 SRE524309:SRE524318 SHI524309:SHI524318 RXM524309:RXM524318 RNQ524309:RNQ524318 RDU524309:RDU524318 QTY524309:QTY524318 QKC524309:QKC524318 QAG524309:QAG524318 PQK524309:PQK524318 PGO524309:PGO524318 OWS524309:OWS524318 OMW524309:OMW524318 ODA524309:ODA524318 NTE524309:NTE524318 NJI524309:NJI524318 MZM524309:MZM524318 MPQ524309:MPQ524318 MFU524309:MFU524318 LVY524309:LVY524318 LMC524309:LMC524318 LCG524309:LCG524318 KSK524309:KSK524318 KIO524309:KIO524318 JYS524309:JYS524318 JOW524309:JOW524318 JFA524309:JFA524318 IVE524309:IVE524318 ILI524309:ILI524318 IBM524309:IBM524318 HRQ524309:HRQ524318 HHU524309:HHU524318 GXY524309:GXY524318 GOC524309:GOC524318 GEG524309:GEG524318 FUK524309:FUK524318 FKO524309:FKO524318 FAS524309:FAS524318 EQW524309:EQW524318 EHA524309:EHA524318 DXE524309:DXE524318 DNI524309:DNI524318 DDM524309:DDM524318 CTQ524309:CTQ524318 CJU524309:CJU524318 BZY524309:BZY524318 BQC524309:BQC524318 BGG524309:BGG524318 AWK524309:AWK524318 AMO524309:AMO524318 ACS524309:ACS524318 SW524309:SW524318 JA524309:JA524318 E524309:E524318 WVM458773:WVM458782 WLQ458773:WLQ458782 WBU458773:WBU458782 VRY458773:VRY458782 VIC458773:VIC458782 UYG458773:UYG458782 UOK458773:UOK458782 UEO458773:UEO458782 TUS458773:TUS458782 TKW458773:TKW458782 TBA458773:TBA458782 SRE458773:SRE458782 SHI458773:SHI458782 RXM458773:RXM458782 RNQ458773:RNQ458782 RDU458773:RDU458782 QTY458773:QTY458782 QKC458773:QKC458782 QAG458773:QAG458782 PQK458773:PQK458782 PGO458773:PGO458782 OWS458773:OWS458782 OMW458773:OMW458782 ODA458773:ODA458782 NTE458773:NTE458782 NJI458773:NJI458782 MZM458773:MZM458782 MPQ458773:MPQ458782 MFU458773:MFU458782 LVY458773:LVY458782 LMC458773:LMC458782 LCG458773:LCG458782 KSK458773:KSK458782 KIO458773:KIO458782 JYS458773:JYS458782 JOW458773:JOW458782 JFA458773:JFA458782 IVE458773:IVE458782 ILI458773:ILI458782 IBM458773:IBM458782 HRQ458773:HRQ458782 HHU458773:HHU458782 GXY458773:GXY458782 GOC458773:GOC458782 GEG458773:GEG458782 FUK458773:FUK458782 FKO458773:FKO458782 FAS458773:FAS458782 EQW458773:EQW458782 EHA458773:EHA458782 DXE458773:DXE458782 DNI458773:DNI458782 DDM458773:DDM458782 CTQ458773:CTQ458782 CJU458773:CJU458782 BZY458773:BZY458782 BQC458773:BQC458782 BGG458773:BGG458782 AWK458773:AWK458782 AMO458773:AMO458782 ACS458773:ACS458782 SW458773:SW458782 JA458773:JA458782 E458773:E458782 WVM393237:WVM393246 WLQ393237:WLQ393246 WBU393237:WBU393246 VRY393237:VRY393246 VIC393237:VIC393246 UYG393237:UYG393246 UOK393237:UOK393246 UEO393237:UEO393246 TUS393237:TUS393246 TKW393237:TKW393246 TBA393237:TBA393246 SRE393237:SRE393246 SHI393237:SHI393246 RXM393237:RXM393246 RNQ393237:RNQ393246 RDU393237:RDU393246 QTY393237:QTY393246 QKC393237:QKC393246 QAG393237:QAG393246 PQK393237:PQK393246 PGO393237:PGO393246 OWS393237:OWS393246 OMW393237:OMW393246 ODA393237:ODA393246 NTE393237:NTE393246 NJI393237:NJI393246 MZM393237:MZM393246 MPQ393237:MPQ393246 MFU393237:MFU393246 LVY393237:LVY393246 LMC393237:LMC393246 LCG393237:LCG393246 KSK393237:KSK393246 KIO393237:KIO393246 JYS393237:JYS393246 JOW393237:JOW393246 JFA393237:JFA393246 IVE393237:IVE393246 ILI393237:ILI393246 IBM393237:IBM393246 HRQ393237:HRQ393246 HHU393237:HHU393246 GXY393237:GXY393246 GOC393237:GOC393246 GEG393237:GEG393246 FUK393237:FUK393246 FKO393237:FKO393246 FAS393237:FAS393246 EQW393237:EQW393246 EHA393237:EHA393246 DXE393237:DXE393246 DNI393237:DNI393246 DDM393237:DDM393246 CTQ393237:CTQ393246 CJU393237:CJU393246 BZY393237:BZY393246 BQC393237:BQC393246 BGG393237:BGG393246 AWK393237:AWK393246 AMO393237:AMO393246 ACS393237:ACS393246 SW393237:SW393246 JA393237:JA393246 E393237:E393246 WVM327701:WVM327710 WLQ327701:WLQ327710 WBU327701:WBU327710 VRY327701:VRY327710 VIC327701:VIC327710 UYG327701:UYG327710 UOK327701:UOK327710 UEO327701:UEO327710 TUS327701:TUS327710 TKW327701:TKW327710 TBA327701:TBA327710 SRE327701:SRE327710 SHI327701:SHI327710 RXM327701:RXM327710 RNQ327701:RNQ327710 RDU327701:RDU327710 QTY327701:QTY327710 QKC327701:QKC327710 QAG327701:QAG327710 PQK327701:PQK327710 PGO327701:PGO327710 OWS327701:OWS327710 OMW327701:OMW327710 ODA327701:ODA327710 NTE327701:NTE327710 NJI327701:NJI327710 MZM327701:MZM327710 MPQ327701:MPQ327710 MFU327701:MFU327710 LVY327701:LVY327710 LMC327701:LMC327710 LCG327701:LCG327710 KSK327701:KSK327710 KIO327701:KIO327710 JYS327701:JYS327710 JOW327701:JOW327710 JFA327701:JFA327710 IVE327701:IVE327710 ILI327701:ILI327710 IBM327701:IBM327710 HRQ327701:HRQ327710 HHU327701:HHU327710 GXY327701:GXY327710 GOC327701:GOC327710 GEG327701:GEG327710 FUK327701:FUK327710 FKO327701:FKO327710 FAS327701:FAS327710 EQW327701:EQW327710 EHA327701:EHA327710 DXE327701:DXE327710 DNI327701:DNI327710 DDM327701:DDM327710 CTQ327701:CTQ327710 CJU327701:CJU327710 BZY327701:BZY327710 BQC327701:BQC327710 BGG327701:BGG327710 AWK327701:AWK327710 AMO327701:AMO327710 ACS327701:ACS327710 SW327701:SW327710 JA327701:JA327710 E327701:E327710 WVM262165:WVM262174 WLQ262165:WLQ262174 WBU262165:WBU262174 VRY262165:VRY262174 VIC262165:VIC262174 UYG262165:UYG262174 UOK262165:UOK262174 UEO262165:UEO262174 TUS262165:TUS262174 TKW262165:TKW262174 TBA262165:TBA262174 SRE262165:SRE262174 SHI262165:SHI262174 RXM262165:RXM262174 RNQ262165:RNQ262174 RDU262165:RDU262174 QTY262165:QTY262174 QKC262165:QKC262174 QAG262165:QAG262174 PQK262165:PQK262174 PGO262165:PGO262174 OWS262165:OWS262174 OMW262165:OMW262174 ODA262165:ODA262174 NTE262165:NTE262174 NJI262165:NJI262174 MZM262165:MZM262174 MPQ262165:MPQ262174 MFU262165:MFU262174 LVY262165:LVY262174 LMC262165:LMC262174 LCG262165:LCG262174 KSK262165:KSK262174 KIO262165:KIO262174 JYS262165:JYS262174 JOW262165:JOW262174 JFA262165:JFA262174 IVE262165:IVE262174 ILI262165:ILI262174 IBM262165:IBM262174 HRQ262165:HRQ262174 HHU262165:HHU262174 GXY262165:GXY262174 GOC262165:GOC262174 GEG262165:GEG262174 FUK262165:FUK262174 FKO262165:FKO262174 FAS262165:FAS262174 EQW262165:EQW262174 EHA262165:EHA262174 DXE262165:DXE262174 DNI262165:DNI262174 DDM262165:DDM262174 CTQ262165:CTQ262174 CJU262165:CJU262174 BZY262165:BZY262174 BQC262165:BQC262174 BGG262165:BGG262174 AWK262165:AWK262174 AMO262165:AMO262174 ACS262165:ACS262174 SW262165:SW262174 JA262165:JA262174 E262165:E262174 WVM196629:WVM196638 WLQ196629:WLQ196638 WBU196629:WBU196638 VRY196629:VRY196638 VIC196629:VIC196638 UYG196629:UYG196638 UOK196629:UOK196638 UEO196629:UEO196638 TUS196629:TUS196638 TKW196629:TKW196638 TBA196629:TBA196638 SRE196629:SRE196638 SHI196629:SHI196638 RXM196629:RXM196638 RNQ196629:RNQ196638 RDU196629:RDU196638 QTY196629:QTY196638 QKC196629:QKC196638 QAG196629:QAG196638 PQK196629:PQK196638 PGO196629:PGO196638 OWS196629:OWS196638 OMW196629:OMW196638 ODA196629:ODA196638 NTE196629:NTE196638 NJI196629:NJI196638 MZM196629:MZM196638 MPQ196629:MPQ196638 MFU196629:MFU196638 LVY196629:LVY196638 LMC196629:LMC196638 LCG196629:LCG196638 KSK196629:KSK196638 KIO196629:KIO196638 JYS196629:JYS196638 JOW196629:JOW196638 JFA196629:JFA196638 IVE196629:IVE196638 ILI196629:ILI196638 IBM196629:IBM196638 HRQ196629:HRQ196638 HHU196629:HHU196638 GXY196629:GXY196638 GOC196629:GOC196638 GEG196629:GEG196638 FUK196629:FUK196638 FKO196629:FKO196638 FAS196629:FAS196638 EQW196629:EQW196638 EHA196629:EHA196638 DXE196629:DXE196638 DNI196629:DNI196638 DDM196629:DDM196638 CTQ196629:CTQ196638 CJU196629:CJU196638 BZY196629:BZY196638 BQC196629:BQC196638 BGG196629:BGG196638 AWK196629:AWK196638 AMO196629:AMO196638 ACS196629:ACS196638 SW196629:SW196638 JA196629:JA196638 E196629:E196638 WVM131093:WVM131102 WLQ131093:WLQ131102 WBU131093:WBU131102 VRY131093:VRY131102 VIC131093:VIC131102 UYG131093:UYG131102 UOK131093:UOK131102 UEO131093:UEO131102 TUS131093:TUS131102 TKW131093:TKW131102 TBA131093:TBA131102 SRE131093:SRE131102 SHI131093:SHI131102 RXM131093:RXM131102 RNQ131093:RNQ131102 RDU131093:RDU131102 QTY131093:QTY131102 QKC131093:QKC131102 QAG131093:QAG131102 PQK131093:PQK131102 PGO131093:PGO131102 OWS131093:OWS131102 OMW131093:OMW131102 ODA131093:ODA131102 NTE131093:NTE131102 NJI131093:NJI131102 MZM131093:MZM131102 MPQ131093:MPQ131102 MFU131093:MFU131102 LVY131093:LVY131102 LMC131093:LMC131102 LCG131093:LCG131102 KSK131093:KSK131102 KIO131093:KIO131102 JYS131093:JYS131102 JOW131093:JOW131102 JFA131093:JFA131102 IVE131093:IVE131102 ILI131093:ILI131102 IBM131093:IBM131102 HRQ131093:HRQ131102 HHU131093:HHU131102 GXY131093:GXY131102 GOC131093:GOC131102 GEG131093:GEG131102 FUK131093:FUK131102 FKO131093:FKO131102 FAS131093:FAS131102 EQW131093:EQW131102 EHA131093:EHA131102 DXE131093:DXE131102 DNI131093:DNI131102 DDM131093:DDM131102 CTQ131093:CTQ131102 CJU131093:CJU131102 BZY131093:BZY131102 BQC131093:BQC131102 BGG131093:BGG131102 AWK131093:AWK131102 AMO131093:AMO131102 ACS131093:ACS131102 SW131093:SW131102 JA131093:JA131102 E131093:E131102 WVM65557:WVM65566 WLQ65557:WLQ65566 WBU65557:WBU65566 VRY65557:VRY65566 VIC65557:VIC65566 UYG65557:UYG65566 UOK65557:UOK65566 UEO65557:UEO65566 TUS65557:TUS65566 TKW65557:TKW65566 TBA65557:TBA65566 SRE65557:SRE65566 SHI65557:SHI65566 RXM65557:RXM65566 RNQ65557:RNQ65566 RDU65557:RDU65566 QTY65557:QTY65566 QKC65557:QKC65566 QAG65557:QAG65566 PQK65557:PQK65566 PGO65557:PGO65566 OWS65557:OWS65566 OMW65557:OMW65566 ODA65557:ODA65566 NTE65557:NTE65566 NJI65557:NJI65566 MZM65557:MZM65566 MPQ65557:MPQ65566 MFU65557:MFU65566 LVY65557:LVY65566 LMC65557:LMC65566 LCG65557:LCG65566 KSK65557:KSK65566 KIO65557:KIO65566 JYS65557:JYS65566 JOW65557:JOW65566 JFA65557:JFA65566 IVE65557:IVE65566 ILI65557:ILI65566 IBM65557:IBM65566 HRQ65557:HRQ65566 HHU65557:HHU65566 GXY65557:GXY65566 GOC65557:GOC65566 GEG65557:GEG65566 FUK65557:FUK65566 FKO65557:FKO65566 FAS65557:FAS65566 EQW65557:EQW65566 EHA65557:EHA65566 DXE65557:DXE65566 DNI65557:DNI65566 DDM65557:DDM65566 CTQ65557:CTQ65566 CJU65557:CJU65566 BZY65557:BZY65566 BQC65557:BQC65566 BGG65557:BGG65566 AWK65557:AWK65566 AMO65557:AMO65566 ACS65557:ACS65566 SW65557:SW65566 JA65557:JA65566 E65557:E65566 WVM983055:WVM983058 WLQ983055:WLQ983058 WBU983055:WBU983058 VRY983055:VRY983058 VIC983055:VIC983058 UYG983055:UYG983058 UOK983055:UOK983058 UEO983055:UEO983058 TUS983055:TUS983058 TKW983055:TKW983058 TBA983055:TBA983058 SRE983055:SRE983058 SHI983055:SHI983058 RXM983055:RXM983058 RNQ983055:RNQ983058 RDU983055:RDU983058 QTY983055:QTY983058 QKC983055:QKC983058 QAG983055:QAG983058 PQK983055:PQK983058 PGO983055:PGO983058 OWS983055:OWS983058 OMW983055:OMW983058 ODA983055:ODA983058 NTE983055:NTE983058 NJI983055:NJI983058 MZM983055:MZM983058 MPQ983055:MPQ983058 MFU983055:MFU983058 LVY983055:LVY983058 LMC983055:LMC983058 LCG983055:LCG983058 KSK983055:KSK983058 KIO983055:KIO983058 JYS983055:JYS983058 JOW983055:JOW983058 JFA983055:JFA983058 IVE983055:IVE983058 ILI983055:ILI983058 IBM983055:IBM983058 HRQ983055:HRQ983058 HHU983055:HHU983058 GXY983055:GXY983058 GOC983055:GOC983058 GEG983055:GEG983058 FUK983055:FUK983058 FKO983055:FKO983058 FAS983055:FAS983058 EQW983055:EQW983058 EHA983055:EHA983058 DXE983055:DXE983058 DNI983055:DNI983058 DDM983055:DDM983058 CTQ983055:CTQ983058 CJU983055:CJU983058 BZY983055:BZY983058 BQC983055:BQC983058 BGG983055:BGG983058 AWK983055:AWK983058 AMO983055:AMO983058 ACS983055:ACS983058 SW983055:SW983058 JA983055:JA983058 E983055:E983058 WVM917519:WVM917522 WLQ917519:WLQ917522 WBU917519:WBU917522 VRY917519:VRY917522 VIC917519:VIC917522 UYG917519:UYG917522 UOK917519:UOK917522 UEO917519:UEO917522 TUS917519:TUS917522 TKW917519:TKW917522 TBA917519:TBA917522 SRE917519:SRE917522 SHI917519:SHI917522 RXM917519:RXM917522 RNQ917519:RNQ917522 RDU917519:RDU917522 QTY917519:QTY917522 QKC917519:QKC917522 QAG917519:QAG917522 PQK917519:PQK917522 PGO917519:PGO917522 OWS917519:OWS917522 OMW917519:OMW917522 ODA917519:ODA917522 NTE917519:NTE917522 NJI917519:NJI917522 MZM917519:MZM917522 MPQ917519:MPQ917522 MFU917519:MFU917522 LVY917519:LVY917522 LMC917519:LMC917522 LCG917519:LCG917522 KSK917519:KSK917522 KIO917519:KIO917522 JYS917519:JYS917522 JOW917519:JOW917522 JFA917519:JFA917522 IVE917519:IVE917522 ILI917519:ILI917522 IBM917519:IBM917522 HRQ917519:HRQ917522 HHU917519:HHU917522 GXY917519:GXY917522 GOC917519:GOC917522 GEG917519:GEG917522 FUK917519:FUK917522 FKO917519:FKO917522 FAS917519:FAS917522 EQW917519:EQW917522 EHA917519:EHA917522 DXE917519:DXE917522 DNI917519:DNI917522 DDM917519:DDM917522 CTQ917519:CTQ917522 CJU917519:CJU917522 BZY917519:BZY917522 BQC917519:BQC917522 BGG917519:BGG917522 AWK917519:AWK917522 AMO917519:AMO917522 ACS917519:ACS917522 SW917519:SW917522 JA917519:JA917522 E917519:E917522 WVM851983:WVM851986 WLQ851983:WLQ851986 WBU851983:WBU851986 VRY851983:VRY851986 VIC851983:VIC851986 UYG851983:UYG851986 UOK851983:UOK851986 UEO851983:UEO851986 TUS851983:TUS851986 TKW851983:TKW851986 TBA851983:TBA851986 SRE851983:SRE851986 SHI851983:SHI851986 RXM851983:RXM851986 RNQ851983:RNQ851986 RDU851983:RDU851986 QTY851983:QTY851986 QKC851983:QKC851986 QAG851983:QAG851986 PQK851983:PQK851986 PGO851983:PGO851986 OWS851983:OWS851986 OMW851983:OMW851986 ODA851983:ODA851986 NTE851983:NTE851986 NJI851983:NJI851986 MZM851983:MZM851986 MPQ851983:MPQ851986 MFU851983:MFU851986 LVY851983:LVY851986 LMC851983:LMC851986 LCG851983:LCG851986 KSK851983:KSK851986 KIO851983:KIO851986 JYS851983:JYS851986 JOW851983:JOW851986 JFA851983:JFA851986 IVE851983:IVE851986 ILI851983:ILI851986 IBM851983:IBM851986 HRQ851983:HRQ851986 HHU851983:HHU851986 GXY851983:GXY851986 GOC851983:GOC851986 GEG851983:GEG851986 FUK851983:FUK851986 FKO851983:FKO851986 FAS851983:FAS851986 EQW851983:EQW851986 EHA851983:EHA851986 DXE851983:DXE851986 DNI851983:DNI851986 DDM851983:DDM851986 CTQ851983:CTQ851986 CJU851983:CJU851986 BZY851983:BZY851986 BQC851983:BQC851986 BGG851983:BGG851986 AWK851983:AWK851986 AMO851983:AMO851986 ACS851983:ACS851986 SW851983:SW851986 JA851983:JA851986 E851983:E851986 WVM786447:WVM786450 WLQ786447:WLQ786450 WBU786447:WBU786450 VRY786447:VRY786450 VIC786447:VIC786450 UYG786447:UYG786450 UOK786447:UOK786450 UEO786447:UEO786450 TUS786447:TUS786450 TKW786447:TKW786450 TBA786447:TBA786450 SRE786447:SRE786450 SHI786447:SHI786450 RXM786447:RXM786450 RNQ786447:RNQ786450 RDU786447:RDU786450 QTY786447:QTY786450 QKC786447:QKC786450 QAG786447:QAG786450 PQK786447:PQK786450 PGO786447:PGO786450 OWS786447:OWS786450 OMW786447:OMW786450 ODA786447:ODA786450 NTE786447:NTE786450 NJI786447:NJI786450 MZM786447:MZM786450 MPQ786447:MPQ786450 MFU786447:MFU786450 LVY786447:LVY786450 LMC786447:LMC786450 LCG786447:LCG786450 KSK786447:KSK786450 KIO786447:KIO786450 JYS786447:JYS786450 JOW786447:JOW786450 JFA786447:JFA786450 IVE786447:IVE786450 ILI786447:ILI786450 IBM786447:IBM786450 HRQ786447:HRQ786450 HHU786447:HHU786450 GXY786447:GXY786450 GOC786447:GOC786450 GEG786447:GEG786450 FUK786447:FUK786450 FKO786447:FKO786450 FAS786447:FAS786450 EQW786447:EQW786450 EHA786447:EHA786450 DXE786447:DXE786450 DNI786447:DNI786450 DDM786447:DDM786450 CTQ786447:CTQ786450 CJU786447:CJU786450 BZY786447:BZY786450 BQC786447:BQC786450 BGG786447:BGG786450 AWK786447:AWK786450 AMO786447:AMO786450 ACS786447:ACS786450 SW786447:SW786450 JA786447:JA786450 E786447:E786450 WVM720911:WVM720914 WLQ720911:WLQ720914 WBU720911:WBU720914 VRY720911:VRY720914 VIC720911:VIC720914 UYG720911:UYG720914 UOK720911:UOK720914 UEO720911:UEO720914 TUS720911:TUS720914 TKW720911:TKW720914 TBA720911:TBA720914 SRE720911:SRE720914 SHI720911:SHI720914 RXM720911:RXM720914 RNQ720911:RNQ720914 RDU720911:RDU720914 QTY720911:QTY720914 QKC720911:QKC720914 QAG720911:QAG720914 PQK720911:PQK720914 PGO720911:PGO720914 OWS720911:OWS720914 OMW720911:OMW720914 ODA720911:ODA720914 NTE720911:NTE720914 NJI720911:NJI720914 MZM720911:MZM720914 MPQ720911:MPQ720914 MFU720911:MFU720914 LVY720911:LVY720914 LMC720911:LMC720914 LCG720911:LCG720914 KSK720911:KSK720914 KIO720911:KIO720914 JYS720911:JYS720914 JOW720911:JOW720914 JFA720911:JFA720914 IVE720911:IVE720914 ILI720911:ILI720914 IBM720911:IBM720914 HRQ720911:HRQ720914 HHU720911:HHU720914 GXY720911:GXY720914 GOC720911:GOC720914 GEG720911:GEG720914 FUK720911:FUK720914 FKO720911:FKO720914 FAS720911:FAS720914 EQW720911:EQW720914 EHA720911:EHA720914 DXE720911:DXE720914 DNI720911:DNI720914 DDM720911:DDM720914 CTQ720911:CTQ720914 CJU720911:CJU720914 BZY720911:BZY720914 BQC720911:BQC720914 BGG720911:BGG720914 AWK720911:AWK720914 AMO720911:AMO720914 ACS720911:ACS720914 SW720911:SW720914 JA720911:JA720914 E720911:E720914 WVM655375:WVM655378 WLQ655375:WLQ655378 WBU655375:WBU655378 VRY655375:VRY655378 VIC655375:VIC655378 UYG655375:UYG655378 UOK655375:UOK655378 UEO655375:UEO655378 TUS655375:TUS655378 TKW655375:TKW655378 TBA655375:TBA655378 SRE655375:SRE655378 SHI655375:SHI655378 RXM655375:RXM655378 RNQ655375:RNQ655378 RDU655375:RDU655378 QTY655375:QTY655378 QKC655375:QKC655378 QAG655375:QAG655378 PQK655375:PQK655378 PGO655375:PGO655378 OWS655375:OWS655378 OMW655375:OMW655378 ODA655375:ODA655378 NTE655375:NTE655378 NJI655375:NJI655378 MZM655375:MZM655378 MPQ655375:MPQ655378 MFU655375:MFU655378 LVY655375:LVY655378 LMC655375:LMC655378 LCG655375:LCG655378 KSK655375:KSK655378 KIO655375:KIO655378 JYS655375:JYS655378 JOW655375:JOW655378 JFA655375:JFA655378 IVE655375:IVE655378 ILI655375:ILI655378 IBM655375:IBM655378 HRQ655375:HRQ655378 HHU655375:HHU655378 GXY655375:GXY655378 GOC655375:GOC655378 GEG655375:GEG655378 FUK655375:FUK655378 FKO655375:FKO655378 FAS655375:FAS655378 EQW655375:EQW655378 EHA655375:EHA655378 DXE655375:DXE655378 DNI655375:DNI655378 DDM655375:DDM655378 CTQ655375:CTQ655378 CJU655375:CJU655378 BZY655375:BZY655378 BQC655375:BQC655378 BGG655375:BGG655378 AWK655375:AWK655378 AMO655375:AMO655378 ACS655375:ACS655378 SW655375:SW655378 JA655375:JA655378 E655375:E655378 WVM589839:WVM589842 WLQ589839:WLQ589842 WBU589839:WBU589842 VRY589839:VRY589842 VIC589839:VIC589842 UYG589839:UYG589842 UOK589839:UOK589842 UEO589839:UEO589842 TUS589839:TUS589842 TKW589839:TKW589842 TBA589839:TBA589842 SRE589839:SRE589842 SHI589839:SHI589842 RXM589839:RXM589842 RNQ589839:RNQ589842 RDU589839:RDU589842 QTY589839:QTY589842 QKC589839:QKC589842 QAG589839:QAG589842 PQK589839:PQK589842 PGO589839:PGO589842 OWS589839:OWS589842 OMW589839:OMW589842 ODA589839:ODA589842 NTE589839:NTE589842 NJI589839:NJI589842 MZM589839:MZM589842 MPQ589839:MPQ589842 MFU589839:MFU589842 LVY589839:LVY589842 LMC589839:LMC589842 LCG589839:LCG589842 KSK589839:KSK589842 KIO589839:KIO589842 JYS589839:JYS589842 JOW589839:JOW589842 JFA589839:JFA589842 IVE589839:IVE589842 ILI589839:ILI589842 IBM589839:IBM589842 HRQ589839:HRQ589842 HHU589839:HHU589842 GXY589839:GXY589842 GOC589839:GOC589842 GEG589839:GEG589842 FUK589839:FUK589842 FKO589839:FKO589842 FAS589839:FAS589842 EQW589839:EQW589842 EHA589839:EHA589842 DXE589839:DXE589842 DNI589839:DNI589842 DDM589839:DDM589842 CTQ589839:CTQ589842 CJU589839:CJU589842 BZY589839:BZY589842 BQC589839:BQC589842 BGG589839:BGG589842 AWK589839:AWK589842 AMO589839:AMO589842 ACS589839:ACS589842 SW589839:SW589842 JA589839:JA589842 E589839:E589842 WVM524303:WVM524306 WLQ524303:WLQ524306 WBU524303:WBU524306 VRY524303:VRY524306 VIC524303:VIC524306 UYG524303:UYG524306 UOK524303:UOK524306 UEO524303:UEO524306 TUS524303:TUS524306 TKW524303:TKW524306 TBA524303:TBA524306 SRE524303:SRE524306 SHI524303:SHI524306 RXM524303:RXM524306 RNQ524303:RNQ524306 RDU524303:RDU524306 QTY524303:QTY524306 QKC524303:QKC524306 QAG524303:QAG524306 PQK524303:PQK524306 PGO524303:PGO524306 OWS524303:OWS524306 OMW524303:OMW524306 ODA524303:ODA524306 NTE524303:NTE524306 NJI524303:NJI524306 MZM524303:MZM524306 MPQ524303:MPQ524306 MFU524303:MFU524306 LVY524303:LVY524306 LMC524303:LMC524306 LCG524303:LCG524306 KSK524303:KSK524306 KIO524303:KIO524306 JYS524303:JYS524306 JOW524303:JOW524306 JFA524303:JFA524306 IVE524303:IVE524306 ILI524303:ILI524306 IBM524303:IBM524306 HRQ524303:HRQ524306 HHU524303:HHU524306 GXY524303:GXY524306 GOC524303:GOC524306 GEG524303:GEG524306 FUK524303:FUK524306 FKO524303:FKO524306 FAS524303:FAS524306 EQW524303:EQW524306 EHA524303:EHA524306 DXE524303:DXE524306 DNI524303:DNI524306 DDM524303:DDM524306 CTQ524303:CTQ524306 CJU524303:CJU524306 BZY524303:BZY524306 BQC524303:BQC524306 BGG524303:BGG524306 AWK524303:AWK524306 AMO524303:AMO524306 ACS524303:ACS524306 SW524303:SW524306 JA524303:JA524306 E524303:E524306 WVM458767:WVM458770 WLQ458767:WLQ458770 WBU458767:WBU458770 VRY458767:VRY458770 VIC458767:VIC458770 UYG458767:UYG458770 UOK458767:UOK458770 UEO458767:UEO458770 TUS458767:TUS458770 TKW458767:TKW458770 TBA458767:TBA458770 SRE458767:SRE458770 SHI458767:SHI458770 RXM458767:RXM458770 RNQ458767:RNQ458770 RDU458767:RDU458770 QTY458767:QTY458770 QKC458767:QKC458770 QAG458767:QAG458770 PQK458767:PQK458770 PGO458767:PGO458770 OWS458767:OWS458770 OMW458767:OMW458770 ODA458767:ODA458770 NTE458767:NTE458770 NJI458767:NJI458770 MZM458767:MZM458770 MPQ458767:MPQ458770 MFU458767:MFU458770 LVY458767:LVY458770 LMC458767:LMC458770 LCG458767:LCG458770 KSK458767:KSK458770 KIO458767:KIO458770 JYS458767:JYS458770 JOW458767:JOW458770 JFA458767:JFA458770 IVE458767:IVE458770 ILI458767:ILI458770 IBM458767:IBM458770 HRQ458767:HRQ458770 HHU458767:HHU458770 GXY458767:GXY458770 GOC458767:GOC458770 GEG458767:GEG458770 FUK458767:FUK458770 FKO458767:FKO458770 FAS458767:FAS458770 EQW458767:EQW458770 EHA458767:EHA458770 DXE458767:DXE458770 DNI458767:DNI458770 DDM458767:DDM458770 CTQ458767:CTQ458770 CJU458767:CJU458770 BZY458767:BZY458770 BQC458767:BQC458770 BGG458767:BGG458770 AWK458767:AWK458770 AMO458767:AMO458770 ACS458767:ACS458770 SW458767:SW458770 JA458767:JA458770 E458767:E458770 WVM393231:WVM393234 WLQ393231:WLQ393234 WBU393231:WBU393234 VRY393231:VRY393234 VIC393231:VIC393234 UYG393231:UYG393234 UOK393231:UOK393234 UEO393231:UEO393234 TUS393231:TUS393234 TKW393231:TKW393234 TBA393231:TBA393234 SRE393231:SRE393234 SHI393231:SHI393234 RXM393231:RXM393234 RNQ393231:RNQ393234 RDU393231:RDU393234 QTY393231:QTY393234 QKC393231:QKC393234 QAG393231:QAG393234 PQK393231:PQK393234 PGO393231:PGO393234 OWS393231:OWS393234 OMW393231:OMW393234 ODA393231:ODA393234 NTE393231:NTE393234 NJI393231:NJI393234 MZM393231:MZM393234 MPQ393231:MPQ393234 MFU393231:MFU393234 LVY393231:LVY393234 LMC393231:LMC393234 LCG393231:LCG393234 KSK393231:KSK393234 KIO393231:KIO393234 JYS393231:JYS393234 JOW393231:JOW393234 JFA393231:JFA393234 IVE393231:IVE393234 ILI393231:ILI393234 IBM393231:IBM393234 HRQ393231:HRQ393234 HHU393231:HHU393234 GXY393231:GXY393234 GOC393231:GOC393234 GEG393231:GEG393234 FUK393231:FUK393234 FKO393231:FKO393234 FAS393231:FAS393234 EQW393231:EQW393234 EHA393231:EHA393234 DXE393231:DXE393234 DNI393231:DNI393234 DDM393231:DDM393234 CTQ393231:CTQ393234 CJU393231:CJU393234 BZY393231:BZY393234 BQC393231:BQC393234 BGG393231:BGG393234 AWK393231:AWK393234 AMO393231:AMO393234 ACS393231:ACS393234 SW393231:SW393234 JA393231:JA393234 E393231:E393234 WVM327695:WVM327698 WLQ327695:WLQ327698 WBU327695:WBU327698 VRY327695:VRY327698 VIC327695:VIC327698 UYG327695:UYG327698 UOK327695:UOK327698 UEO327695:UEO327698 TUS327695:TUS327698 TKW327695:TKW327698 TBA327695:TBA327698 SRE327695:SRE327698 SHI327695:SHI327698 RXM327695:RXM327698 RNQ327695:RNQ327698 RDU327695:RDU327698 QTY327695:QTY327698 QKC327695:QKC327698 QAG327695:QAG327698 PQK327695:PQK327698 PGO327695:PGO327698 OWS327695:OWS327698 OMW327695:OMW327698 ODA327695:ODA327698 NTE327695:NTE327698 NJI327695:NJI327698 MZM327695:MZM327698 MPQ327695:MPQ327698 MFU327695:MFU327698 LVY327695:LVY327698 LMC327695:LMC327698 LCG327695:LCG327698 KSK327695:KSK327698 KIO327695:KIO327698 JYS327695:JYS327698 JOW327695:JOW327698 JFA327695:JFA327698 IVE327695:IVE327698 ILI327695:ILI327698 IBM327695:IBM327698 HRQ327695:HRQ327698 HHU327695:HHU327698 GXY327695:GXY327698 GOC327695:GOC327698 GEG327695:GEG327698 FUK327695:FUK327698 FKO327695:FKO327698 FAS327695:FAS327698 EQW327695:EQW327698 EHA327695:EHA327698 DXE327695:DXE327698 DNI327695:DNI327698 DDM327695:DDM327698 CTQ327695:CTQ327698 CJU327695:CJU327698 BZY327695:BZY327698 BQC327695:BQC327698 BGG327695:BGG327698 AWK327695:AWK327698 AMO327695:AMO327698 ACS327695:ACS327698 SW327695:SW327698 JA327695:JA327698 E327695:E327698 WVM262159:WVM262162 WLQ262159:WLQ262162 WBU262159:WBU262162 VRY262159:VRY262162 VIC262159:VIC262162 UYG262159:UYG262162 UOK262159:UOK262162 UEO262159:UEO262162 TUS262159:TUS262162 TKW262159:TKW262162 TBA262159:TBA262162 SRE262159:SRE262162 SHI262159:SHI262162 RXM262159:RXM262162 RNQ262159:RNQ262162 RDU262159:RDU262162 QTY262159:QTY262162 QKC262159:QKC262162 QAG262159:QAG262162 PQK262159:PQK262162 PGO262159:PGO262162 OWS262159:OWS262162 OMW262159:OMW262162 ODA262159:ODA262162 NTE262159:NTE262162 NJI262159:NJI262162 MZM262159:MZM262162 MPQ262159:MPQ262162 MFU262159:MFU262162 LVY262159:LVY262162 LMC262159:LMC262162 LCG262159:LCG262162 KSK262159:KSK262162 KIO262159:KIO262162 JYS262159:JYS262162 JOW262159:JOW262162 JFA262159:JFA262162 IVE262159:IVE262162 ILI262159:ILI262162 IBM262159:IBM262162 HRQ262159:HRQ262162 HHU262159:HHU262162 GXY262159:GXY262162 GOC262159:GOC262162 GEG262159:GEG262162 FUK262159:FUK262162 FKO262159:FKO262162 FAS262159:FAS262162 EQW262159:EQW262162 EHA262159:EHA262162 DXE262159:DXE262162 DNI262159:DNI262162 DDM262159:DDM262162 CTQ262159:CTQ262162 CJU262159:CJU262162 BZY262159:BZY262162 BQC262159:BQC262162 BGG262159:BGG262162 AWK262159:AWK262162 AMO262159:AMO262162 ACS262159:ACS262162 SW262159:SW262162 JA262159:JA262162 E262159:E262162 WVM196623:WVM196626 WLQ196623:WLQ196626 WBU196623:WBU196626 VRY196623:VRY196626 VIC196623:VIC196626 UYG196623:UYG196626 UOK196623:UOK196626 UEO196623:UEO196626 TUS196623:TUS196626 TKW196623:TKW196626 TBA196623:TBA196626 SRE196623:SRE196626 SHI196623:SHI196626 RXM196623:RXM196626 RNQ196623:RNQ196626 RDU196623:RDU196626 QTY196623:QTY196626 QKC196623:QKC196626 QAG196623:QAG196626 PQK196623:PQK196626 PGO196623:PGO196626 OWS196623:OWS196626 OMW196623:OMW196626 ODA196623:ODA196626 NTE196623:NTE196626 NJI196623:NJI196626 MZM196623:MZM196626 MPQ196623:MPQ196626 MFU196623:MFU196626 LVY196623:LVY196626 LMC196623:LMC196626 LCG196623:LCG196626 KSK196623:KSK196626 KIO196623:KIO196626 JYS196623:JYS196626 JOW196623:JOW196626 JFA196623:JFA196626 IVE196623:IVE196626 ILI196623:ILI196626 IBM196623:IBM196626 HRQ196623:HRQ196626 HHU196623:HHU196626 GXY196623:GXY196626 GOC196623:GOC196626 GEG196623:GEG196626 FUK196623:FUK196626 FKO196623:FKO196626 FAS196623:FAS196626 EQW196623:EQW196626 EHA196623:EHA196626 DXE196623:DXE196626 DNI196623:DNI196626 DDM196623:DDM196626 CTQ196623:CTQ196626 CJU196623:CJU196626 BZY196623:BZY196626 BQC196623:BQC196626 BGG196623:BGG196626 AWK196623:AWK196626 AMO196623:AMO196626 ACS196623:ACS196626 SW196623:SW196626 JA196623:JA196626 E196623:E196626 WVM131087:WVM131090 WLQ131087:WLQ131090 WBU131087:WBU131090 VRY131087:VRY131090 VIC131087:VIC131090 UYG131087:UYG131090 UOK131087:UOK131090 UEO131087:UEO131090 TUS131087:TUS131090 TKW131087:TKW131090 TBA131087:TBA131090 SRE131087:SRE131090 SHI131087:SHI131090 RXM131087:RXM131090 RNQ131087:RNQ131090 RDU131087:RDU131090 QTY131087:QTY131090 QKC131087:QKC131090 QAG131087:QAG131090 PQK131087:PQK131090 PGO131087:PGO131090 OWS131087:OWS131090 OMW131087:OMW131090 ODA131087:ODA131090 NTE131087:NTE131090 NJI131087:NJI131090 MZM131087:MZM131090 MPQ131087:MPQ131090 MFU131087:MFU131090 LVY131087:LVY131090 LMC131087:LMC131090 LCG131087:LCG131090 KSK131087:KSK131090 KIO131087:KIO131090 JYS131087:JYS131090 JOW131087:JOW131090 JFA131087:JFA131090 IVE131087:IVE131090 ILI131087:ILI131090 IBM131087:IBM131090 HRQ131087:HRQ131090 HHU131087:HHU131090 GXY131087:GXY131090 GOC131087:GOC131090 GEG131087:GEG131090 FUK131087:FUK131090 FKO131087:FKO131090 FAS131087:FAS131090 EQW131087:EQW131090 EHA131087:EHA131090 DXE131087:DXE131090 DNI131087:DNI131090 DDM131087:DDM131090 CTQ131087:CTQ131090 CJU131087:CJU131090 BZY131087:BZY131090 BQC131087:BQC131090 BGG131087:BGG131090 AWK131087:AWK131090 AMO131087:AMO131090 ACS131087:ACS131090 SW131087:SW131090 JA131087:JA131090 E131087:E131090 WVM65551:WVM65554 WLQ65551:WLQ65554 WBU65551:WBU65554 VRY65551:VRY65554 VIC65551:VIC65554 UYG65551:UYG65554 UOK65551:UOK65554 UEO65551:UEO65554 TUS65551:TUS65554 TKW65551:TKW65554 TBA65551:TBA65554 SRE65551:SRE65554 SHI65551:SHI65554 RXM65551:RXM65554 RNQ65551:RNQ65554 RDU65551:RDU65554 QTY65551:QTY65554 QKC65551:QKC65554 QAG65551:QAG65554 PQK65551:PQK65554 PGO65551:PGO65554 OWS65551:OWS65554 OMW65551:OMW65554 ODA65551:ODA65554 NTE65551:NTE65554 NJI65551:NJI65554 MZM65551:MZM65554 MPQ65551:MPQ65554 MFU65551:MFU65554 LVY65551:LVY65554 LMC65551:LMC65554 LCG65551:LCG65554 KSK65551:KSK65554 KIO65551:KIO65554 JYS65551:JYS65554 JOW65551:JOW65554 JFA65551:JFA65554 IVE65551:IVE65554 ILI65551:ILI65554 IBM65551:IBM65554 HRQ65551:HRQ65554 HHU65551:HHU65554 GXY65551:GXY65554 GOC65551:GOC65554 GEG65551:GEG65554 FUK65551:FUK65554 FKO65551:FKO65554 FAS65551:FAS65554 EQW65551:EQW65554 EHA65551:EHA65554 DXE65551:DXE65554 DNI65551:DNI65554 DDM65551:DDM65554 CTQ65551:CTQ65554 CJU65551:CJU65554 BZY65551:BZY65554 BQC65551:BQC65554 BGG65551:BGG65554 AWK65551:AWK65554 AMO65551:AMO65554 ACS65551:ACS65554 SW65551:SW65554 JA65551:JA65554 E65551:E65554 WVM30:WVM33 WLQ30:WLQ33 WBU30:WBU33 VRY30:VRY33 VIC30:VIC33 UYG30:UYG33 UOK30:UOK33 UEO30:UEO33 TUS30:TUS33 TKW30:TKW33 TBA30:TBA33 SRE30:SRE33 SHI30:SHI33 RXM30:RXM33 RNQ30:RNQ33 RDU30:RDU33 QTY30:QTY33 QKC30:QKC33 QAG30:QAG33 PQK30:PQK33 PGO30:PGO33 OWS30:OWS33 OMW30:OMW33 ODA30:ODA33 NTE30:NTE33 NJI30:NJI33 MZM30:MZM33 MPQ30:MPQ33 MFU30:MFU33 LVY30:LVY33 LMC30:LMC33 LCG30:LCG33 KSK30:KSK33 KIO30:KIO33 JYS30:JYS33 JOW30:JOW33 JFA30:JFA33 IVE30:IVE33 ILI30:ILI33 IBM30:IBM33 HRQ30:HRQ33 HHU30:HHU33 GXY30:GXY33 GOC30:GOC33 GEG30:GEG33 FUK30:FUK33 FKO30:FKO33 FAS30:FAS33 EQW30:EQW33 EHA30:EHA33 DXE30:DXE33 DNI30:DNI33 DDM30:DDM33 CTQ30:CTQ33 CJU30:CJU33 BZY30:BZY33 BQC30:BQC33 BGG30:BGG33 AWK30:AWK33 AMO30:AMO33 ACS30:ACS33 SW30:SW33 JA30:JA33 WLQ983031:WLQ983045 WVM983072:WVM983077 WLQ983072:WLQ983077 WBU983072:WBU983077 VRY983072:VRY983077 VIC983072:VIC983077 UYG983072:UYG983077 UOK983072:UOK983077 UEO983072:UEO983077 TUS983072:TUS983077 TKW983072:TKW983077 TBA983072:TBA983077 SRE983072:SRE983077 SHI983072:SHI983077 RXM983072:RXM983077 RNQ983072:RNQ983077 RDU983072:RDU983077 QTY983072:QTY983077 QKC983072:QKC983077 QAG983072:QAG983077 PQK983072:PQK983077 PGO983072:PGO983077 OWS983072:OWS983077 OMW983072:OMW983077 ODA983072:ODA983077 NTE983072:NTE983077 NJI983072:NJI983077 MZM983072:MZM983077 MPQ983072:MPQ983077 MFU983072:MFU983077 LVY983072:LVY983077 LMC983072:LMC983077 LCG983072:LCG983077 KSK983072:KSK983077 KIO983072:KIO983077 JYS983072:JYS983077 JOW983072:JOW983077 JFA983072:JFA983077 IVE983072:IVE983077 ILI983072:ILI983077 IBM983072:IBM983077 HRQ983072:HRQ983077 HHU983072:HHU983077 GXY983072:GXY983077 GOC983072:GOC983077 GEG983072:GEG983077 FUK983072:FUK983077 FKO983072:FKO983077 FAS983072:FAS983077 EQW983072:EQW983077 EHA983072:EHA983077 DXE983072:DXE983077 DNI983072:DNI983077 DDM983072:DDM983077 CTQ983072:CTQ983077 CJU983072:CJU983077 BZY983072:BZY983077 BQC983072:BQC983077 BGG983072:BGG983077 AWK983072:AWK983077 AMO983072:AMO983077 ACS983072:ACS983077 SW983072:SW983077 JA983072:JA983077 E983072:E983077 WVM917536:WVM917541 WLQ917536:WLQ917541 WBU917536:WBU917541 VRY917536:VRY917541 VIC917536:VIC917541 UYG917536:UYG917541 UOK917536:UOK917541 UEO917536:UEO917541 TUS917536:TUS917541 TKW917536:TKW917541 TBA917536:TBA917541 SRE917536:SRE917541 SHI917536:SHI917541 RXM917536:RXM917541 RNQ917536:RNQ917541 RDU917536:RDU917541 QTY917536:QTY917541 QKC917536:QKC917541 QAG917536:QAG917541 PQK917536:PQK917541 PGO917536:PGO917541 OWS917536:OWS917541 OMW917536:OMW917541 ODA917536:ODA917541 NTE917536:NTE917541 NJI917536:NJI917541 MZM917536:MZM917541 MPQ917536:MPQ917541 MFU917536:MFU917541 LVY917536:LVY917541 LMC917536:LMC917541 LCG917536:LCG917541 KSK917536:KSK917541 KIO917536:KIO917541 JYS917536:JYS917541 JOW917536:JOW917541 JFA917536:JFA917541 IVE917536:IVE917541 ILI917536:ILI917541 IBM917536:IBM917541 HRQ917536:HRQ917541 HHU917536:HHU917541 GXY917536:GXY917541 GOC917536:GOC917541 GEG917536:GEG917541 FUK917536:FUK917541 FKO917536:FKO917541 FAS917536:FAS917541 EQW917536:EQW917541 EHA917536:EHA917541 DXE917536:DXE917541 DNI917536:DNI917541 DDM917536:DDM917541 CTQ917536:CTQ917541 CJU917536:CJU917541 BZY917536:BZY917541 BQC917536:BQC917541 BGG917536:BGG917541 AWK917536:AWK917541 AMO917536:AMO917541 ACS917536:ACS917541 SW917536:SW917541 JA917536:JA917541 E917536:E917541 WVM852000:WVM852005 WLQ852000:WLQ852005 WBU852000:WBU852005 VRY852000:VRY852005 VIC852000:VIC852005 UYG852000:UYG852005 UOK852000:UOK852005 UEO852000:UEO852005 TUS852000:TUS852005 TKW852000:TKW852005 TBA852000:TBA852005 SRE852000:SRE852005 SHI852000:SHI852005 RXM852000:RXM852005 RNQ852000:RNQ852005 RDU852000:RDU852005 QTY852000:QTY852005 QKC852000:QKC852005 QAG852000:QAG852005 PQK852000:PQK852005 PGO852000:PGO852005 OWS852000:OWS852005 OMW852000:OMW852005 ODA852000:ODA852005 NTE852000:NTE852005 NJI852000:NJI852005 MZM852000:MZM852005 MPQ852000:MPQ852005 MFU852000:MFU852005 LVY852000:LVY852005 LMC852000:LMC852005 LCG852000:LCG852005 KSK852000:KSK852005 KIO852000:KIO852005 JYS852000:JYS852005 JOW852000:JOW852005 JFA852000:JFA852005 IVE852000:IVE852005 ILI852000:ILI852005 IBM852000:IBM852005 HRQ852000:HRQ852005 HHU852000:HHU852005 GXY852000:GXY852005 GOC852000:GOC852005 GEG852000:GEG852005 FUK852000:FUK852005 FKO852000:FKO852005 FAS852000:FAS852005 EQW852000:EQW852005 EHA852000:EHA852005 DXE852000:DXE852005 DNI852000:DNI852005 DDM852000:DDM852005 CTQ852000:CTQ852005 CJU852000:CJU852005 BZY852000:BZY852005 BQC852000:BQC852005 BGG852000:BGG852005 AWK852000:AWK852005 AMO852000:AMO852005 ACS852000:ACS852005 SW852000:SW852005 JA852000:JA852005 E852000:E852005 WVM786464:WVM786469 WLQ786464:WLQ786469 WBU786464:WBU786469 VRY786464:VRY786469 VIC786464:VIC786469 UYG786464:UYG786469 UOK786464:UOK786469 UEO786464:UEO786469 TUS786464:TUS786469 TKW786464:TKW786469 TBA786464:TBA786469 SRE786464:SRE786469 SHI786464:SHI786469 RXM786464:RXM786469 RNQ786464:RNQ786469 RDU786464:RDU786469 QTY786464:QTY786469 QKC786464:QKC786469 QAG786464:QAG786469 PQK786464:PQK786469 PGO786464:PGO786469 OWS786464:OWS786469 OMW786464:OMW786469 ODA786464:ODA786469 NTE786464:NTE786469 NJI786464:NJI786469 MZM786464:MZM786469 MPQ786464:MPQ786469 MFU786464:MFU786469 LVY786464:LVY786469 LMC786464:LMC786469 LCG786464:LCG786469 KSK786464:KSK786469 KIO786464:KIO786469 JYS786464:JYS786469 JOW786464:JOW786469 JFA786464:JFA786469 IVE786464:IVE786469 ILI786464:ILI786469 IBM786464:IBM786469 HRQ786464:HRQ786469 HHU786464:HHU786469 GXY786464:GXY786469 GOC786464:GOC786469 GEG786464:GEG786469 FUK786464:FUK786469 FKO786464:FKO786469 FAS786464:FAS786469 EQW786464:EQW786469 EHA786464:EHA786469 DXE786464:DXE786469 DNI786464:DNI786469 DDM786464:DDM786469 CTQ786464:CTQ786469 CJU786464:CJU786469 BZY786464:BZY786469 BQC786464:BQC786469 BGG786464:BGG786469 AWK786464:AWK786469 AMO786464:AMO786469 ACS786464:ACS786469 SW786464:SW786469 JA786464:JA786469 E786464:E786469 WVM720928:WVM720933 WLQ720928:WLQ720933 WBU720928:WBU720933 VRY720928:VRY720933 VIC720928:VIC720933 UYG720928:UYG720933 UOK720928:UOK720933 UEO720928:UEO720933 TUS720928:TUS720933 TKW720928:TKW720933 TBA720928:TBA720933 SRE720928:SRE720933 SHI720928:SHI720933 RXM720928:RXM720933 RNQ720928:RNQ720933 RDU720928:RDU720933 QTY720928:QTY720933 QKC720928:QKC720933 QAG720928:QAG720933 PQK720928:PQK720933 PGO720928:PGO720933 OWS720928:OWS720933 OMW720928:OMW720933 ODA720928:ODA720933 NTE720928:NTE720933 NJI720928:NJI720933 MZM720928:MZM720933 MPQ720928:MPQ720933 MFU720928:MFU720933 LVY720928:LVY720933 LMC720928:LMC720933 LCG720928:LCG720933 KSK720928:KSK720933 KIO720928:KIO720933 JYS720928:JYS720933 JOW720928:JOW720933 JFA720928:JFA720933 IVE720928:IVE720933 ILI720928:ILI720933 IBM720928:IBM720933 HRQ720928:HRQ720933 HHU720928:HHU720933 GXY720928:GXY720933 GOC720928:GOC720933 GEG720928:GEG720933 FUK720928:FUK720933 FKO720928:FKO720933 FAS720928:FAS720933 EQW720928:EQW720933 EHA720928:EHA720933 DXE720928:DXE720933 DNI720928:DNI720933 DDM720928:DDM720933 CTQ720928:CTQ720933 CJU720928:CJU720933 BZY720928:BZY720933 BQC720928:BQC720933 BGG720928:BGG720933 AWK720928:AWK720933 AMO720928:AMO720933 ACS720928:ACS720933 SW720928:SW720933 JA720928:JA720933 E720928:E720933 WVM655392:WVM655397 WLQ655392:WLQ655397 WBU655392:WBU655397 VRY655392:VRY655397 VIC655392:VIC655397 UYG655392:UYG655397 UOK655392:UOK655397 UEO655392:UEO655397 TUS655392:TUS655397 TKW655392:TKW655397 TBA655392:TBA655397 SRE655392:SRE655397 SHI655392:SHI655397 RXM655392:RXM655397 RNQ655392:RNQ655397 RDU655392:RDU655397 QTY655392:QTY655397 QKC655392:QKC655397 QAG655392:QAG655397 PQK655392:PQK655397 PGO655392:PGO655397 OWS655392:OWS655397 OMW655392:OMW655397 ODA655392:ODA655397 NTE655392:NTE655397 NJI655392:NJI655397 MZM655392:MZM655397 MPQ655392:MPQ655397 MFU655392:MFU655397 LVY655392:LVY655397 LMC655392:LMC655397 LCG655392:LCG655397 KSK655392:KSK655397 KIO655392:KIO655397 JYS655392:JYS655397 JOW655392:JOW655397 JFA655392:JFA655397 IVE655392:IVE655397 ILI655392:ILI655397 IBM655392:IBM655397 HRQ655392:HRQ655397 HHU655392:HHU655397 GXY655392:GXY655397 GOC655392:GOC655397 GEG655392:GEG655397 FUK655392:FUK655397 FKO655392:FKO655397 FAS655392:FAS655397 EQW655392:EQW655397 EHA655392:EHA655397 DXE655392:DXE655397 DNI655392:DNI655397 DDM655392:DDM655397 CTQ655392:CTQ655397 CJU655392:CJU655397 BZY655392:BZY655397 BQC655392:BQC655397 BGG655392:BGG655397 AWK655392:AWK655397 AMO655392:AMO655397 ACS655392:ACS655397 SW655392:SW655397 JA655392:JA655397 E655392:E655397 WVM589856:WVM589861 WLQ589856:WLQ589861 WBU589856:WBU589861 VRY589856:VRY589861 VIC589856:VIC589861 UYG589856:UYG589861 UOK589856:UOK589861 UEO589856:UEO589861 TUS589856:TUS589861 TKW589856:TKW589861 TBA589856:TBA589861 SRE589856:SRE589861 SHI589856:SHI589861 RXM589856:RXM589861 RNQ589856:RNQ589861 RDU589856:RDU589861 QTY589856:QTY589861 QKC589856:QKC589861 QAG589856:QAG589861 PQK589856:PQK589861 PGO589856:PGO589861 OWS589856:OWS589861 OMW589856:OMW589861 ODA589856:ODA589861 NTE589856:NTE589861 NJI589856:NJI589861 MZM589856:MZM589861 MPQ589856:MPQ589861 MFU589856:MFU589861 LVY589856:LVY589861 LMC589856:LMC589861 LCG589856:LCG589861 KSK589856:KSK589861 KIO589856:KIO589861 JYS589856:JYS589861 JOW589856:JOW589861 JFA589856:JFA589861 IVE589856:IVE589861 ILI589856:ILI589861 IBM589856:IBM589861 HRQ589856:HRQ589861 HHU589856:HHU589861 GXY589856:GXY589861 GOC589856:GOC589861 GEG589856:GEG589861 FUK589856:FUK589861 FKO589856:FKO589861 FAS589856:FAS589861 EQW589856:EQW589861 EHA589856:EHA589861 DXE589856:DXE589861 DNI589856:DNI589861 DDM589856:DDM589861 CTQ589856:CTQ589861 CJU589856:CJU589861 BZY589856:BZY589861 BQC589856:BQC589861 BGG589856:BGG589861 AWK589856:AWK589861 AMO589856:AMO589861 ACS589856:ACS589861 SW589856:SW589861 JA589856:JA589861 E589856:E589861 WVM524320:WVM524325 WLQ524320:WLQ524325 WBU524320:WBU524325 VRY524320:VRY524325 VIC524320:VIC524325 UYG524320:UYG524325 UOK524320:UOK524325 UEO524320:UEO524325 TUS524320:TUS524325 TKW524320:TKW524325 TBA524320:TBA524325 SRE524320:SRE524325 SHI524320:SHI524325 RXM524320:RXM524325 RNQ524320:RNQ524325 RDU524320:RDU524325 QTY524320:QTY524325 QKC524320:QKC524325 QAG524320:QAG524325 PQK524320:PQK524325 PGO524320:PGO524325 OWS524320:OWS524325 OMW524320:OMW524325 ODA524320:ODA524325 NTE524320:NTE524325 NJI524320:NJI524325 MZM524320:MZM524325 MPQ524320:MPQ524325 MFU524320:MFU524325 LVY524320:LVY524325 LMC524320:LMC524325 LCG524320:LCG524325 KSK524320:KSK524325 KIO524320:KIO524325 JYS524320:JYS524325 JOW524320:JOW524325 JFA524320:JFA524325 IVE524320:IVE524325 ILI524320:ILI524325 IBM524320:IBM524325 HRQ524320:HRQ524325 HHU524320:HHU524325 GXY524320:GXY524325 GOC524320:GOC524325 GEG524320:GEG524325 FUK524320:FUK524325 FKO524320:FKO524325 FAS524320:FAS524325 EQW524320:EQW524325 EHA524320:EHA524325 DXE524320:DXE524325 DNI524320:DNI524325 DDM524320:DDM524325 CTQ524320:CTQ524325 CJU524320:CJU524325 BZY524320:BZY524325 BQC524320:BQC524325 BGG524320:BGG524325 AWK524320:AWK524325 AMO524320:AMO524325 ACS524320:ACS524325 SW524320:SW524325 JA524320:JA524325 E524320:E524325 WVM458784:WVM458789 WLQ458784:WLQ458789 WBU458784:WBU458789 VRY458784:VRY458789 VIC458784:VIC458789 UYG458784:UYG458789 UOK458784:UOK458789 UEO458784:UEO458789 TUS458784:TUS458789 TKW458784:TKW458789 TBA458784:TBA458789 SRE458784:SRE458789 SHI458784:SHI458789 RXM458784:RXM458789 RNQ458784:RNQ458789 RDU458784:RDU458789 QTY458784:QTY458789 QKC458784:QKC458789 QAG458784:QAG458789 PQK458784:PQK458789 PGO458784:PGO458789 OWS458784:OWS458789 OMW458784:OMW458789 ODA458784:ODA458789 NTE458784:NTE458789 NJI458784:NJI458789 MZM458784:MZM458789 MPQ458784:MPQ458789 MFU458784:MFU458789 LVY458784:LVY458789 LMC458784:LMC458789 LCG458784:LCG458789 KSK458784:KSK458789 KIO458784:KIO458789 JYS458784:JYS458789 JOW458784:JOW458789 JFA458784:JFA458789 IVE458784:IVE458789 ILI458784:ILI458789 IBM458784:IBM458789 HRQ458784:HRQ458789 HHU458784:HHU458789 GXY458784:GXY458789 GOC458784:GOC458789 GEG458784:GEG458789 FUK458784:FUK458789 FKO458784:FKO458789 FAS458784:FAS458789 EQW458784:EQW458789 EHA458784:EHA458789 DXE458784:DXE458789 DNI458784:DNI458789 DDM458784:DDM458789 CTQ458784:CTQ458789 CJU458784:CJU458789 BZY458784:BZY458789 BQC458784:BQC458789 BGG458784:BGG458789 AWK458784:AWK458789 AMO458784:AMO458789 ACS458784:ACS458789 SW458784:SW458789 JA458784:JA458789 E458784:E458789 WVM393248:WVM393253 WLQ393248:WLQ393253 WBU393248:WBU393253 VRY393248:VRY393253 VIC393248:VIC393253 UYG393248:UYG393253 UOK393248:UOK393253 UEO393248:UEO393253 TUS393248:TUS393253 TKW393248:TKW393253 TBA393248:TBA393253 SRE393248:SRE393253 SHI393248:SHI393253 RXM393248:RXM393253 RNQ393248:RNQ393253 RDU393248:RDU393253 QTY393248:QTY393253 QKC393248:QKC393253 QAG393248:QAG393253 PQK393248:PQK393253 PGO393248:PGO393253 OWS393248:OWS393253 OMW393248:OMW393253 ODA393248:ODA393253 NTE393248:NTE393253 NJI393248:NJI393253 MZM393248:MZM393253 MPQ393248:MPQ393253 MFU393248:MFU393253 LVY393248:LVY393253 LMC393248:LMC393253 LCG393248:LCG393253 KSK393248:KSK393253 KIO393248:KIO393253 JYS393248:JYS393253 JOW393248:JOW393253 JFA393248:JFA393253 IVE393248:IVE393253 ILI393248:ILI393253 IBM393248:IBM393253 HRQ393248:HRQ393253 HHU393248:HHU393253 GXY393248:GXY393253 GOC393248:GOC393253 GEG393248:GEG393253 FUK393248:FUK393253 FKO393248:FKO393253 FAS393248:FAS393253 EQW393248:EQW393253 EHA393248:EHA393253 DXE393248:DXE393253 DNI393248:DNI393253 DDM393248:DDM393253 CTQ393248:CTQ393253 CJU393248:CJU393253 BZY393248:BZY393253 BQC393248:BQC393253 BGG393248:BGG393253 AWK393248:AWK393253 AMO393248:AMO393253 ACS393248:ACS393253 SW393248:SW393253 JA393248:JA393253 E393248:E393253 WVM327712:WVM327717 WLQ327712:WLQ327717 WBU327712:WBU327717 VRY327712:VRY327717 VIC327712:VIC327717 UYG327712:UYG327717 UOK327712:UOK327717 UEO327712:UEO327717 TUS327712:TUS327717 TKW327712:TKW327717 TBA327712:TBA327717 SRE327712:SRE327717 SHI327712:SHI327717 RXM327712:RXM327717 RNQ327712:RNQ327717 RDU327712:RDU327717 QTY327712:QTY327717 QKC327712:QKC327717 QAG327712:QAG327717 PQK327712:PQK327717 PGO327712:PGO327717 OWS327712:OWS327717 OMW327712:OMW327717 ODA327712:ODA327717 NTE327712:NTE327717 NJI327712:NJI327717 MZM327712:MZM327717 MPQ327712:MPQ327717 MFU327712:MFU327717 LVY327712:LVY327717 LMC327712:LMC327717 LCG327712:LCG327717 KSK327712:KSK327717 KIO327712:KIO327717 JYS327712:JYS327717 JOW327712:JOW327717 JFA327712:JFA327717 IVE327712:IVE327717 ILI327712:ILI327717 IBM327712:IBM327717 HRQ327712:HRQ327717 HHU327712:HHU327717 GXY327712:GXY327717 GOC327712:GOC327717 GEG327712:GEG327717 FUK327712:FUK327717 FKO327712:FKO327717 FAS327712:FAS327717 EQW327712:EQW327717 EHA327712:EHA327717 DXE327712:DXE327717 DNI327712:DNI327717 DDM327712:DDM327717 CTQ327712:CTQ327717 CJU327712:CJU327717 BZY327712:BZY327717 BQC327712:BQC327717 BGG327712:BGG327717 AWK327712:AWK327717 AMO327712:AMO327717 ACS327712:ACS327717 SW327712:SW327717 JA327712:JA327717 E327712:E327717 WVM262176:WVM262181 WLQ262176:WLQ262181 WBU262176:WBU262181 VRY262176:VRY262181 VIC262176:VIC262181 UYG262176:UYG262181 UOK262176:UOK262181 UEO262176:UEO262181 TUS262176:TUS262181 TKW262176:TKW262181 TBA262176:TBA262181 SRE262176:SRE262181 SHI262176:SHI262181 RXM262176:RXM262181 RNQ262176:RNQ262181 RDU262176:RDU262181 QTY262176:QTY262181 QKC262176:QKC262181 QAG262176:QAG262181 PQK262176:PQK262181 PGO262176:PGO262181 OWS262176:OWS262181 OMW262176:OMW262181 ODA262176:ODA262181 NTE262176:NTE262181 NJI262176:NJI262181 MZM262176:MZM262181 MPQ262176:MPQ262181 MFU262176:MFU262181 LVY262176:LVY262181 LMC262176:LMC262181 LCG262176:LCG262181 KSK262176:KSK262181 KIO262176:KIO262181 JYS262176:JYS262181 JOW262176:JOW262181 JFA262176:JFA262181 IVE262176:IVE262181 ILI262176:ILI262181 IBM262176:IBM262181 HRQ262176:HRQ262181 HHU262176:HHU262181 GXY262176:GXY262181 GOC262176:GOC262181 GEG262176:GEG262181 FUK262176:FUK262181 FKO262176:FKO262181 FAS262176:FAS262181 EQW262176:EQW262181 EHA262176:EHA262181 DXE262176:DXE262181 DNI262176:DNI262181 DDM262176:DDM262181 CTQ262176:CTQ262181 CJU262176:CJU262181 BZY262176:BZY262181 BQC262176:BQC262181 BGG262176:BGG262181 AWK262176:AWK262181 AMO262176:AMO262181 ACS262176:ACS262181 SW262176:SW262181 JA262176:JA262181 E262176:E262181 WVM196640:WVM196645 WLQ196640:WLQ196645 WBU196640:WBU196645 VRY196640:VRY196645 VIC196640:VIC196645 UYG196640:UYG196645 UOK196640:UOK196645 UEO196640:UEO196645 TUS196640:TUS196645 TKW196640:TKW196645 TBA196640:TBA196645 SRE196640:SRE196645 SHI196640:SHI196645 RXM196640:RXM196645 RNQ196640:RNQ196645 RDU196640:RDU196645 QTY196640:QTY196645 QKC196640:QKC196645 QAG196640:QAG196645 PQK196640:PQK196645 PGO196640:PGO196645 OWS196640:OWS196645 OMW196640:OMW196645 ODA196640:ODA196645 NTE196640:NTE196645 NJI196640:NJI196645 MZM196640:MZM196645 MPQ196640:MPQ196645 MFU196640:MFU196645 LVY196640:LVY196645 LMC196640:LMC196645 LCG196640:LCG196645 KSK196640:KSK196645 KIO196640:KIO196645 JYS196640:JYS196645 JOW196640:JOW196645 JFA196640:JFA196645 IVE196640:IVE196645 ILI196640:ILI196645 IBM196640:IBM196645 HRQ196640:HRQ196645 HHU196640:HHU196645 GXY196640:GXY196645 GOC196640:GOC196645 GEG196640:GEG196645 FUK196640:FUK196645 FKO196640:FKO196645 FAS196640:FAS196645 EQW196640:EQW196645 EHA196640:EHA196645 DXE196640:DXE196645 DNI196640:DNI196645 DDM196640:DDM196645 CTQ196640:CTQ196645 CJU196640:CJU196645 BZY196640:BZY196645 BQC196640:BQC196645 BGG196640:BGG196645 AWK196640:AWK196645 AMO196640:AMO196645 ACS196640:ACS196645 SW196640:SW196645 JA196640:JA196645 E196640:E196645 WVM131104:WVM131109 WLQ131104:WLQ131109 WBU131104:WBU131109 VRY131104:VRY131109 VIC131104:VIC131109 UYG131104:UYG131109 UOK131104:UOK131109 UEO131104:UEO131109 TUS131104:TUS131109 TKW131104:TKW131109 TBA131104:TBA131109 SRE131104:SRE131109 SHI131104:SHI131109 RXM131104:RXM131109 RNQ131104:RNQ131109 RDU131104:RDU131109 QTY131104:QTY131109 QKC131104:QKC131109 QAG131104:QAG131109 PQK131104:PQK131109 PGO131104:PGO131109 OWS131104:OWS131109 OMW131104:OMW131109 ODA131104:ODA131109 NTE131104:NTE131109 NJI131104:NJI131109 MZM131104:MZM131109 MPQ131104:MPQ131109 MFU131104:MFU131109 LVY131104:LVY131109 LMC131104:LMC131109 LCG131104:LCG131109 KSK131104:KSK131109 KIO131104:KIO131109 JYS131104:JYS131109 JOW131104:JOW131109 JFA131104:JFA131109 IVE131104:IVE131109 ILI131104:ILI131109 IBM131104:IBM131109 HRQ131104:HRQ131109 HHU131104:HHU131109 GXY131104:GXY131109 GOC131104:GOC131109 GEG131104:GEG131109 FUK131104:FUK131109 FKO131104:FKO131109 FAS131104:FAS131109 EQW131104:EQW131109 EHA131104:EHA131109 DXE131104:DXE131109 DNI131104:DNI131109 DDM131104:DDM131109 CTQ131104:CTQ131109 CJU131104:CJU131109 BZY131104:BZY131109 BQC131104:BQC131109 BGG131104:BGG131109 AWK131104:AWK131109 AMO131104:AMO131109 ACS131104:ACS131109 SW131104:SW131109 JA131104:JA131109 E131104:E131109 WVM65568:WVM65573 WLQ65568:WLQ65573 WBU65568:WBU65573 VRY65568:VRY65573 VIC65568:VIC65573 UYG65568:UYG65573 UOK65568:UOK65573 UEO65568:UEO65573 TUS65568:TUS65573 TKW65568:TKW65573 TBA65568:TBA65573 SRE65568:SRE65573 SHI65568:SHI65573 RXM65568:RXM65573 RNQ65568:RNQ65573 RDU65568:RDU65573 QTY65568:QTY65573 QKC65568:QKC65573 QAG65568:QAG65573 PQK65568:PQK65573 PGO65568:PGO65573 OWS65568:OWS65573 OMW65568:OMW65573 ODA65568:ODA65573 NTE65568:NTE65573 NJI65568:NJI65573 MZM65568:MZM65573 MPQ65568:MPQ65573 MFU65568:MFU65573 LVY65568:LVY65573 LMC65568:LMC65573 LCG65568:LCG65573 KSK65568:KSK65573 KIO65568:KIO65573 JYS65568:JYS65573 JOW65568:JOW65573 JFA65568:JFA65573 IVE65568:IVE65573 ILI65568:ILI65573 IBM65568:IBM65573 HRQ65568:HRQ65573 HHU65568:HHU65573 GXY65568:GXY65573 GOC65568:GOC65573 GEG65568:GEG65573 FUK65568:FUK65573 FKO65568:FKO65573 FAS65568:FAS65573 EQW65568:EQW65573 EHA65568:EHA65573 DXE65568:DXE65573 DNI65568:DNI65573 DDM65568:DDM65573 CTQ65568:CTQ65573 CJU65568:CJU65573 BZY65568:BZY65573 BQC65568:BQC65573 BGG65568:BGG65573 AWK65568:AWK65573 AMO65568:AMO65573 ACS65568:ACS65573 SW65568:SW65573 JA65568:JA65573 E65568:E65573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WVM983050:WVM983053 WLQ983050:WLQ983053 WBU983050:WBU983053 VRY983050:VRY983053 VIC983050:VIC983053 UYG983050:UYG983053 UOK983050:UOK983053 UEO983050:UEO983053 TUS983050:TUS983053 TKW983050:TKW983053 TBA983050:TBA983053 SRE983050:SRE983053 SHI983050:SHI983053 RXM983050:RXM983053 RNQ983050:RNQ983053 RDU983050:RDU983053 QTY983050:QTY983053 QKC983050:QKC983053 QAG983050:QAG983053 PQK983050:PQK983053 PGO983050:PGO983053 OWS983050:OWS983053 OMW983050:OMW983053 ODA983050:ODA983053 NTE983050:NTE983053 NJI983050:NJI983053 MZM983050:MZM983053 MPQ983050:MPQ983053 MFU983050:MFU983053 LVY983050:LVY983053 LMC983050:LMC983053 LCG983050:LCG983053 KSK983050:KSK983053 KIO983050:KIO983053 JYS983050:JYS983053 JOW983050:JOW983053 JFA983050:JFA983053 IVE983050:IVE983053 ILI983050:ILI983053 IBM983050:IBM983053 HRQ983050:HRQ983053 HHU983050:HHU983053 GXY983050:GXY983053 GOC983050:GOC983053 GEG983050:GEG983053 FUK983050:FUK983053 FKO983050:FKO983053 FAS983050:FAS983053 EQW983050:EQW983053 EHA983050:EHA983053 DXE983050:DXE983053 DNI983050:DNI983053 DDM983050:DDM983053 CTQ983050:CTQ983053 CJU983050:CJU983053 BZY983050:BZY983053 BQC983050:BQC983053 BGG983050:BGG983053 AWK983050:AWK983053 AMO983050:AMO983053 ACS983050:ACS983053 SW983050:SW983053 JA983050:JA983053 E983050:E983053 WVM917514:WVM917517 WLQ917514:WLQ917517 WBU917514:WBU917517 VRY917514:VRY917517 VIC917514:VIC917517 UYG917514:UYG917517 UOK917514:UOK917517 UEO917514:UEO917517 TUS917514:TUS917517 TKW917514:TKW917517 TBA917514:TBA917517 SRE917514:SRE917517 SHI917514:SHI917517 RXM917514:RXM917517 RNQ917514:RNQ917517 RDU917514:RDU917517 QTY917514:QTY917517 QKC917514:QKC917517 QAG917514:QAG917517 PQK917514:PQK917517 PGO917514:PGO917517 OWS917514:OWS917517 OMW917514:OMW917517 ODA917514:ODA917517 NTE917514:NTE917517 NJI917514:NJI917517 MZM917514:MZM917517 MPQ917514:MPQ917517 MFU917514:MFU917517 LVY917514:LVY917517 LMC917514:LMC917517 LCG917514:LCG917517 KSK917514:KSK917517 KIO917514:KIO917517 JYS917514:JYS917517 JOW917514:JOW917517 JFA917514:JFA917517 IVE917514:IVE917517 ILI917514:ILI917517 IBM917514:IBM917517 HRQ917514:HRQ917517 HHU917514:HHU917517 GXY917514:GXY917517 GOC917514:GOC917517 GEG917514:GEG917517 FUK917514:FUK917517 FKO917514:FKO917517 FAS917514:FAS917517 EQW917514:EQW917517 EHA917514:EHA917517 DXE917514:DXE917517 DNI917514:DNI917517 DDM917514:DDM917517 CTQ917514:CTQ917517 CJU917514:CJU917517 BZY917514:BZY917517 BQC917514:BQC917517 BGG917514:BGG917517 AWK917514:AWK917517 AMO917514:AMO917517 ACS917514:ACS917517 SW917514:SW917517 JA917514:JA917517 E917514:E917517 WVM851978:WVM851981 WLQ851978:WLQ851981 WBU851978:WBU851981 VRY851978:VRY851981 VIC851978:VIC851981 UYG851978:UYG851981 UOK851978:UOK851981 UEO851978:UEO851981 TUS851978:TUS851981 TKW851978:TKW851981 TBA851978:TBA851981 SRE851978:SRE851981 SHI851978:SHI851981 RXM851978:RXM851981 RNQ851978:RNQ851981 RDU851978:RDU851981 QTY851978:QTY851981 QKC851978:QKC851981 QAG851978:QAG851981 PQK851978:PQK851981 PGO851978:PGO851981 OWS851978:OWS851981 OMW851978:OMW851981 ODA851978:ODA851981 NTE851978:NTE851981 NJI851978:NJI851981 MZM851978:MZM851981 MPQ851978:MPQ851981 MFU851978:MFU851981 LVY851978:LVY851981 LMC851978:LMC851981 LCG851978:LCG851981 KSK851978:KSK851981 KIO851978:KIO851981 JYS851978:JYS851981 JOW851978:JOW851981 JFA851978:JFA851981 IVE851978:IVE851981 ILI851978:ILI851981 IBM851978:IBM851981 HRQ851978:HRQ851981 HHU851978:HHU851981 GXY851978:GXY851981 GOC851978:GOC851981 GEG851978:GEG851981 FUK851978:FUK851981 FKO851978:FKO851981 FAS851978:FAS851981 EQW851978:EQW851981 EHA851978:EHA851981 DXE851978:DXE851981 DNI851978:DNI851981 DDM851978:DDM851981 CTQ851978:CTQ851981 CJU851978:CJU851981 BZY851978:BZY851981 BQC851978:BQC851981 BGG851978:BGG851981 AWK851978:AWK851981 AMO851978:AMO851981 ACS851978:ACS851981 SW851978:SW851981 JA851978:JA851981 E851978:E851981 WVM786442:WVM786445 WLQ786442:WLQ786445 WBU786442:WBU786445 VRY786442:VRY786445 VIC786442:VIC786445 UYG786442:UYG786445 UOK786442:UOK786445 UEO786442:UEO786445 TUS786442:TUS786445 TKW786442:TKW786445 TBA786442:TBA786445 SRE786442:SRE786445 SHI786442:SHI786445 RXM786442:RXM786445 RNQ786442:RNQ786445 RDU786442:RDU786445 QTY786442:QTY786445 QKC786442:QKC786445 QAG786442:QAG786445 PQK786442:PQK786445 PGO786442:PGO786445 OWS786442:OWS786445 OMW786442:OMW786445 ODA786442:ODA786445 NTE786442:NTE786445 NJI786442:NJI786445 MZM786442:MZM786445 MPQ786442:MPQ786445 MFU786442:MFU786445 LVY786442:LVY786445 LMC786442:LMC786445 LCG786442:LCG786445 KSK786442:KSK786445 KIO786442:KIO786445 JYS786442:JYS786445 JOW786442:JOW786445 JFA786442:JFA786445 IVE786442:IVE786445 ILI786442:ILI786445 IBM786442:IBM786445 HRQ786442:HRQ786445 HHU786442:HHU786445 GXY786442:GXY786445 GOC786442:GOC786445 GEG786442:GEG786445 FUK786442:FUK786445 FKO786442:FKO786445 FAS786442:FAS786445 EQW786442:EQW786445 EHA786442:EHA786445 DXE786442:DXE786445 DNI786442:DNI786445 DDM786442:DDM786445 CTQ786442:CTQ786445 CJU786442:CJU786445 BZY786442:BZY786445 BQC786442:BQC786445 BGG786442:BGG786445 AWK786442:AWK786445 AMO786442:AMO786445 ACS786442:ACS786445 SW786442:SW786445 JA786442:JA786445 E786442:E786445 WVM720906:WVM720909 WLQ720906:WLQ720909 WBU720906:WBU720909 VRY720906:VRY720909 VIC720906:VIC720909 UYG720906:UYG720909 UOK720906:UOK720909 UEO720906:UEO720909 TUS720906:TUS720909 TKW720906:TKW720909 TBA720906:TBA720909 SRE720906:SRE720909 SHI720906:SHI720909 RXM720906:RXM720909 RNQ720906:RNQ720909 RDU720906:RDU720909 QTY720906:QTY720909 QKC720906:QKC720909 QAG720906:QAG720909 PQK720906:PQK720909 PGO720906:PGO720909 OWS720906:OWS720909 OMW720906:OMW720909 ODA720906:ODA720909 NTE720906:NTE720909 NJI720906:NJI720909 MZM720906:MZM720909 MPQ720906:MPQ720909 MFU720906:MFU720909 LVY720906:LVY720909 LMC720906:LMC720909 LCG720906:LCG720909 KSK720906:KSK720909 KIO720906:KIO720909 JYS720906:JYS720909 JOW720906:JOW720909 JFA720906:JFA720909 IVE720906:IVE720909 ILI720906:ILI720909 IBM720906:IBM720909 HRQ720906:HRQ720909 HHU720906:HHU720909 GXY720906:GXY720909 GOC720906:GOC720909 GEG720906:GEG720909 FUK720906:FUK720909 FKO720906:FKO720909 FAS720906:FAS720909 EQW720906:EQW720909 EHA720906:EHA720909 DXE720906:DXE720909 DNI720906:DNI720909 DDM720906:DDM720909 CTQ720906:CTQ720909 CJU720906:CJU720909 BZY720906:BZY720909 BQC720906:BQC720909 BGG720906:BGG720909 AWK720906:AWK720909 AMO720906:AMO720909 ACS720906:ACS720909 SW720906:SW720909 JA720906:JA720909 E720906:E720909 WVM655370:WVM655373 WLQ655370:WLQ655373 WBU655370:WBU655373 VRY655370:VRY655373 VIC655370:VIC655373 UYG655370:UYG655373 UOK655370:UOK655373 UEO655370:UEO655373 TUS655370:TUS655373 TKW655370:TKW655373 TBA655370:TBA655373 SRE655370:SRE655373 SHI655370:SHI655373 RXM655370:RXM655373 RNQ655370:RNQ655373 RDU655370:RDU655373 QTY655370:QTY655373 QKC655370:QKC655373 QAG655370:QAG655373 PQK655370:PQK655373 PGO655370:PGO655373 OWS655370:OWS655373 OMW655370:OMW655373 ODA655370:ODA655373 NTE655370:NTE655373 NJI655370:NJI655373 MZM655370:MZM655373 MPQ655370:MPQ655373 MFU655370:MFU655373 LVY655370:LVY655373 LMC655370:LMC655373 LCG655370:LCG655373 KSK655370:KSK655373 KIO655370:KIO655373 JYS655370:JYS655373 JOW655370:JOW655373 JFA655370:JFA655373 IVE655370:IVE655373 ILI655370:ILI655373 IBM655370:IBM655373 HRQ655370:HRQ655373 HHU655370:HHU655373 GXY655370:GXY655373 GOC655370:GOC655373 GEG655370:GEG655373 FUK655370:FUK655373 FKO655370:FKO655373 FAS655370:FAS655373 EQW655370:EQW655373 EHA655370:EHA655373 DXE655370:DXE655373 DNI655370:DNI655373 DDM655370:DDM655373 CTQ655370:CTQ655373 CJU655370:CJU655373 BZY655370:BZY655373 BQC655370:BQC655373 BGG655370:BGG655373 AWK655370:AWK655373 AMO655370:AMO655373 ACS655370:ACS655373 SW655370:SW655373 JA655370:JA655373 E655370:E655373 WVM589834:WVM589837 WLQ589834:WLQ589837 WBU589834:WBU589837 VRY589834:VRY589837 VIC589834:VIC589837 UYG589834:UYG589837 UOK589834:UOK589837 UEO589834:UEO589837 TUS589834:TUS589837 TKW589834:TKW589837 TBA589834:TBA589837 SRE589834:SRE589837 SHI589834:SHI589837 RXM589834:RXM589837 RNQ589834:RNQ589837 RDU589834:RDU589837 QTY589834:QTY589837 QKC589834:QKC589837 QAG589834:QAG589837 PQK589834:PQK589837 PGO589834:PGO589837 OWS589834:OWS589837 OMW589834:OMW589837 ODA589834:ODA589837 NTE589834:NTE589837 NJI589834:NJI589837 MZM589834:MZM589837 MPQ589834:MPQ589837 MFU589834:MFU589837 LVY589834:LVY589837 LMC589834:LMC589837 LCG589834:LCG589837 KSK589834:KSK589837 KIO589834:KIO589837 JYS589834:JYS589837 JOW589834:JOW589837 JFA589834:JFA589837 IVE589834:IVE589837 ILI589834:ILI589837 IBM589834:IBM589837 HRQ589834:HRQ589837 HHU589834:HHU589837 GXY589834:GXY589837 GOC589834:GOC589837 GEG589834:GEG589837 FUK589834:FUK589837 FKO589834:FKO589837 FAS589834:FAS589837 EQW589834:EQW589837 EHA589834:EHA589837 DXE589834:DXE589837 DNI589834:DNI589837 DDM589834:DDM589837 CTQ589834:CTQ589837 CJU589834:CJU589837 BZY589834:BZY589837 BQC589834:BQC589837 BGG589834:BGG589837 AWK589834:AWK589837 AMO589834:AMO589837 ACS589834:ACS589837 SW589834:SW589837 JA589834:JA589837 E589834:E589837 WVM524298:WVM524301 WLQ524298:WLQ524301 WBU524298:WBU524301 VRY524298:VRY524301 VIC524298:VIC524301 UYG524298:UYG524301 UOK524298:UOK524301 UEO524298:UEO524301 TUS524298:TUS524301 TKW524298:TKW524301 TBA524298:TBA524301 SRE524298:SRE524301 SHI524298:SHI524301 RXM524298:RXM524301 RNQ524298:RNQ524301 RDU524298:RDU524301 QTY524298:QTY524301 QKC524298:QKC524301 QAG524298:QAG524301 PQK524298:PQK524301 PGO524298:PGO524301 OWS524298:OWS524301 OMW524298:OMW524301 ODA524298:ODA524301 NTE524298:NTE524301 NJI524298:NJI524301 MZM524298:MZM524301 MPQ524298:MPQ524301 MFU524298:MFU524301 LVY524298:LVY524301 LMC524298:LMC524301 LCG524298:LCG524301 KSK524298:KSK524301 KIO524298:KIO524301 JYS524298:JYS524301 JOW524298:JOW524301 JFA524298:JFA524301 IVE524298:IVE524301 ILI524298:ILI524301 IBM524298:IBM524301 HRQ524298:HRQ524301 HHU524298:HHU524301 GXY524298:GXY524301 GOC524298:GOC524301 GEG524298:GEG524301 FUK524298:FUK524301 FKO524298:FKO524301 FAS524298:FAS524301 EQW524298:EQW524301 EHA524298:EHA524301 DXE524298:DXE524301 DNI524298:DNI524301 DDM524298:DDM524301 CTQ524298:CTQ524301 CJU524298:CJU524301 BZY524298:BZY524301 BQC524298:BQC524301 BGG524298:BGG524301 AWK524298:AWK524301 AMO524298:AMO524301 ACS524298:ACS524301 SW524298:SW524301 JA524298:JA524301 E524298:E524301 WVM458762:WVM458765 WLQ458762:WLQ458765 WBU458762:WBU458765 VRY458762:VRY458765 VIC458762:VIC458765 UYG458762:UYG458765 UOK458762:UOK458765 UEO458762:UEO458765 TUS458762:TUS458765 TKW458762:TKW458765 TBA458762:TBA458765 SRE458762:SRE458765 SHI458762:SHI458765 RXM458762:RXM458765 RNQ458762:RNQ458765 RDU458762:RDU458765 QTY458762:QTY458765 QKC458762:QKC458765 QAG458762:QAG458765 PQK458762:PQK458765 PGO458762:PGO458765 OWS458762:OWS458765 OMW458762:OMW458765 ODA458762:ODA458765 NTE458762:NTE458765 NJI458762:NJI458765 MZM458762:MZM458765 MPQ458762:MPQ458765 MFU458762:MFU458765 LVY458762:LVY458765 LMC458762:LMC458765 LCG458762:LCG458765 KSK458762:KSK458765 KIO458762:KIO458765 JYS458762:JYS458765 JOW458762:JOW458765 JFA458762:JFA458765 IVE458762:IVE458765 ILI458762:ILI458765 IBM458762:IBM458765 HRQ458762:HRQ458765 HHU458762:HHU458765 GXY458762:GXY458765 GOC458762:GOC458765 GEG458762:GEG458765 FUK458762:FUK458765 FKO458762:FKO458765 FAS458762:FAS458765 EQW458762:EQW458765 EHA458762:EHA458765 DXE458762:DXE458765 DNI458762:DNI458765 DDM458762:DDM458765 CTQ458762:CTQ458765 CJU458762:CJU458765 BZY458762:BZY458765 BQC458762:BQC458765 BGG458762:BGG458765 AWK458762:AWK458765 AMO458762:AMO458765 ACS458762:ACS458765 SW458762:SW458765 JA458762:JA458765 E458762:E458765 WVM393226:WVM393229 WLQ393226:WLQ393229 WBU393226:WBU393229 VRY393226:VRY393229 VIC393226:VIC393229 UYG393226:UYG393229 UOK393226:UOK393229 UEO393226:UEO393229 TUS393226:TUS393229 TKW393226:TKW393229 TBA393226:TBA393229 SRE393226:SRE393229 SHI393226:SHI393229 RXM393226:RXM393229 RNQ393226:RNQ393229 RDU393226:RDU393229 QTY393226:QTY393229 QKC393226:QKC393229 QAG393226:QAG393229 PQK393226:PQK393229 PGO393226:PGO393229 OWS393226:OWS393229 OMW393226:OMW393229 ODA393226:ODA393229 NTE393226:NTE393229 NJI393226:NJI393229 MZM393226:MZM393229 MPQ393226:MPQ393229 MFU393226:MFU393229 LVY393226:LVY393229 LMC393226:LMC393229 LCG393226:LCG393229 KSK393226:KSK393229 KIO393226:KIO393229 JYS393226:JYS393229 JOW393226:JOW393229 JFA393226:JFA393229 IVE393226:IVE393229 ILI393226:ILI393229 IBM393226:IBM393229 HRQ393226:HRQ393229 HHU393226:HHU393229 GXY393226:GXY393229 GOC393226:GOC393229 GEG393226:GEG393229 FUK393226:FUK393229 FKO393226:FKO393229 FAS393226:FAS393229 EQW393226:EQW393229 EHA393226:EHA393229 DXE393226:DXE393229 DNI393226:DNI393229 DDM393226:DDM393229 CTQ393226:CTQ393229 CJU393226:CJU393229 BZY393226:BZY393229 BQC393226:BQC393229 BGG393226:BGG393229 AWK393226:AWK393229 AMO393226:AMO393229 ACS393226:ACS393229 SW393226:SW393229 JA393226:JA393229 E393226:E393229 WVM327690:WVM327693 WLQ327690:WLQ327693 WBU327690:WBU327693 VRY327690:VRY327693 VIC327690:VIC327693 UYG327690:UYG327693 UOK327690:UOK327693 UEO327690:UEO327693 TUS327690:TUS327693 TKW327690:TKW327693 TBA327690:TBA327693 SRE327690:SRE327693 SHI327690:SHI327693 RXM327690:RXM327693 RNQ327690:RNQ327693 RDU327690:RDU327693 QTY327690:QTY327693 QKC327690:QKC327693 QAG327690:QAG327693 PQK327690:PQK327693 PGO327690:PGO327693 OWS327690:OWS327693 OMW327690:OMW327693 ODA327690:ODA327693 NTE327690:NTE327693 NJI327690:NJI327693 MZM327690:MZM327693 MPQ327690:MPQ327693 MFU327690:MFU327693 LVY327690:LVY327693 LMC327690:LMC327693 LCG327690:LCG327693 KSK327690:KSK327693 KIO327690:KIO327693 JYS327690:JYS327693 JOW327690:JOW327693 JFA327690:JFA327693 IVE327690:IVE327693 ILI327690:ILI327693 IBM327690:IBM327693 HRQ327690:HRQ327693 HHU327690:HHU327693 GXY327690:GXY327693 GOC327690:GOC327693 GEG327690:GEG327693 FUK327690:FUK327693 FKO327690:FKO327693 FAS327690:FAS327693 EQW327690:EQW327693 EHA327690:EHA327693 DXE327690:DXE327693 DNI327690:DNI327693 DDM327690:DDM327693 CTQ327690:CTQ327693 CJU327690:CJU327693 BZY327690:BZY327693 BQC327690:BQC327693 BGG327690:BGG327693 AWK327690:AWK327693 AMO327690:AMO327693 ACS327690:ACS327693 SW327690:SW327693 JA327690:JA327693 E327690:E327693 WVM262154:WVM262157 WLQ262154:WLQ262157 WBU262154:WBU262157 VRY262154:VRY262157 VIC262154:VIC262157 UYG262154:UYG262157 UOK262154:UOK262157 UEO262154:UEO262157 TUS262154:TUS262157 TKW262154:TKW262157 TBA262154:TBA262157 SRE262154:SRE262157 SHI262154:SHI262157 RXM262154:RXM262157 RNQ262154:RNQ262157 RDU262154:RDU262157 QTY262154:QTY262157 QKC262154:QKC262157 QAG262154:QAG262157 PQK262154:PQK262157 PGO262154:PGO262157 OWS262154:OWS262157 OMW262154:OMW262157 ODA262154:ODA262157 NTE262154:NTE262157 NJI262154:NJI262157 MZM262154:MZM262157 MPQ262154:MPQ262157 MFU262154:MFU262157 LVY262154:LVY262157 LMC262154:LMC262157 LCG262154:LCG262157 KSK262154:KSK262157 KIO262154:KIO262157 JYS262154:JYS262157 JOW262154:JOW262157 JFA262154:JFA262157 IVE262154:IVE262157 ILI262154:ILI262157 IBM262154:IBM262157 HRQ262154:HRQ262157 HHU262154:HHU262157 GXY262154:GXY262157 GOC262154:GOC262157 GEG262154:GEG262157 FUK262154:FUK262157 FKO262154:FKO262157 FAS262154:FAS262157 EQW262154:EQW262157 EHA262154:EHA262157 DXE262154:DXE262157 DNI262154:DNI262157 DDM262154:DDM262157 CTQ262154:CTQ262157 CJU262154:CJU262157 BZY262154:BZY262157 BQC262154:BQC262157 BGG262154:BGG262157 AWK262154:AWK262157 AMO262154:AMO262157 ACS262154:ACS262157 SW262154:SW262157 JA262154:JA262157 E262154:E262157 WVM196618:WVM196621 WLQ196618:WLQ196621 WBU196618:WBU196621 VRY196618:VRY196621 VIC196618:VIC196621 UYG196618:UYG196621 UOK196618:UOK196621 UEO196618:UEO196621 TUS196618:TUS196621 TKW196618:TKW196621 TBA196618:TBA196621 SRE196618:SRE196621 SHI196618:SHI196621 RXM196618:RXM196621 RNQ196618:RNQ196621 RDU196618:RDU196621 QTY196618:QTY196621 QKC196618:QKC196621 QAG196618:QAG196621 PQK196618:PQK196621 PGO196618:PGO196621 OWS196618:OWS196621 OMW196618:OMW196621 ODA196618:ODA196621 NTE196618:NTE196621 NJI196618:NJI196621 MZM196618:MZM196621 MPQ196618:MPQ196621 MFU196618:MFU196621 LVY196618:LVY196621 LMC196618:LMC196621 LCG196618:LCG196621 KSK196618:KSK196621 KIO196618:KIO196621 JYS196618:JYS196621 JOW196618:JOW196621 JFA196618:JFA196621 IVE196618:IVE196621 ILI196618:ILI196621 IBM196618:IBM196621 HRQ196618:HRQ196621 HHU196618:HHU196621 GXY196618:GXY196621 GOC196618:GOC196621 GEG196618:GEG196621 FUK196618:FUK196621 FKO196618:FKO196621 FAS196618:FAS196621 EQW196618:EQW196621 EHA196618:EHA196621 DXE196618:DXE196621 DNI196618:DNI196621 DDM196618:DDM196621 CTQ196618:CTQ196621 CJU196618:CJU196621 BZY196618:BZY196621 BQC196618:BQC196621 BGG196618:BGG196621 AWK196618:AWK196621 AMO196618:AMO196621 ACS196618:ACS196621 SW196618:SW196621 JA196618:JA196621 E196618:E196621 WVM131082:WVM131085 WLQ131082:WLQ131085 WBU131082:WBU131085 VRY131082:VRY131085 VIC131082:VIC131085 UYG131082:UYG131085 UOK131082:UOK131085 UEO131082:UEO131085 TUS131082:TUS131085 TKW131082:TKW131085 TBA131082:TBA131085 SRE131082:SRE131085 SHI131082:SHI131085 RXM131082:RXM131085 RNQ131082:RNQ131085 RDU131082:RDU131085 QTY131082:QTY131085 QKC131082:QKC131085 QAG131082:QAG131085 PQK131082:PQK131085 PGO131082:PGO131085 OWS131082:OWS131085 OMW131082:OMW131085 ODA131082:ODA131085 NTE131082:NTE131085 NJI131082:NJI131085 MZM131082:MZM131085 MPQ131082:MPQ131085 MFU131082:MFU131085 LVY131082:LVY131085 LMC131082:LMC131085 LCG131082:LCG131085 KSK131082:KSK131085 KIO131082:KIO131085 JYS131082:JYS131085 JOW131082:JOW131085 JFA131082:JFA131085 IVE131082:IVE131085 ILI131082:ILI131085 IBM131082:IBM131085 HRQ131082:HRQ131085 HHU131082:HHU131085 GXY131082:GXY131085 GOC131082:GOC131085 GEG131082:GEG131085 FUK131082:FUK131085 FKO131082:FKO131085 FAS131082:FAS131085 EQW131082:EQW131085 EHA131082:EHA131085 DXE131082:DXE131085 DNI131082:DNI131085 DDM131082:DDM131085 CTQ131082:CTQ131085 CJU131082:CJU131085 BZY131082:BZY131085 BQC131082:BQC131085 BGG131082:BGG131085 AWK131082:AWK131085 AMO131082:AMO131085 ACS131082:ACS131085 SW131082:SW131085 JA131082:JA131085 E131082:E131085 WVM65546:WVM65549 WLQ65546:WLQ65549 WBU65546:WBU65549 VRY65546:VRY65549 VIC65546:VIC65549 UYG65546:UYG65549 UOK65546:UOK65549 UEO65546:UEO65549 TUS65546:TUS65549 TKW65546:TKW65549 TBA65546:TBA65549 SRE65546:SRE65549 SHI65546:SHI65549 RXM65546:RXM65549 RNQ65546:RNQ65549 RDU65546:RDU65549 QTY65546:QTY65549 QKC65546:QKC65549 QAG65546:QAG65549 PQK65546:PQK65549 PGO65546:PGO65549 OWS65546:OWS65549 OMW65546:OMW65549 ODA65546:ODA65549 NTE65546:NTE65549 NJI65546:NJI65549 MZM65546:MZM65549 MPQ65546:MPQ65549 MFU65546:MFU65549 LVY65546:LVY65549 LMC65546:LMC65549 LCG65546:LCG65549 KSK65546:KSK65549 KIO65546:KIO65549 JYS65546:JYS65549 JOW65546:JOW65549 JFA65546:JFA65549 IVE65546:IVE65549 ILI65546:ILI65549 IBM65546:IBM65549 HRQ65546:HRQ65549 HHU65546:HHU65549 GXY65546:GXY65549 GOC65546:GOC65549 GEG65546:GEG65549 FUK65546:FUK65549 FKO65546:FKO65549 FAS65546:FAS65549 EQW65546:EQW65549 EHA65546:EHA65549 DXE65546:DXE65549 DNI65546:DNI65549 DDM65546:DDM65549 CTQ65546:CTQ65549 CJU65546:CJU65549 BZY65546:BZY65549 BQC65546:BQC65549 BGG65546:BGG65549 AWK65546:AWK65549 AMO65546:AMO65549 ACS65546:ACS65549 SW65546:SW65549 JA65546:JA65549 WVM25:WVM28 WLQ25:WLQ28 WBU25:WBU28 VRY25:VRY28 VIC25:VIC28 UYG25:UYG28 UOK25:UOK28 UEO25:UEO28 TUS25:TUS28 TKW25:TKW28 TBA25:TBA28 SRE25:SRE28 SHI25:SHI28 RXM25:RXM28 RNQ25:RNQ28 RDU25:RDU28 QTY25:QTY28 QKC25:QKC28 QAG25:QAG28 PQK25:PQK28 PGO25:PGO28 OWS25:OWS28 OMW25:OMW28 ODA25:ODA28 NTE25:NTE28 NJI25:NJI28 MZM25:MZM28 MPQ25:MPQ28 MFU25:MFU28 LVY25:LVY28 LMC25:LMC28 LCG25:LCG28 KSK25:KSK28 KIO25:KIO28 JYS25:JYS28 JOW25:JOW28 JFA25:JFA28 IVE25:IVE28 ILI25:ILI28 IBM25:IBM28 HRQ25:HRQ28 HHU25:HHU28 GXY25:GXY28 GOC25:GOC28 GEG25:GEG28 FUK25:FUK28 FKO25:FKO28 FAS25:FAS28 EQW25:EQW28 EHA25:EHA28 DXE25:DXE28 DNI25:DNI28 DDM25:DDM28 CTQ25:CTQ28 CJU25:CJU28 BZY25:BZY28 BQC25:BQC28 BGG25:BGG28 AWK25:AWK28 AMO25:AMO28 ACS25:ACS28 SW25:SW28 JA25:JA28 WBU983031:WBU983045 VRY983031:VRY983045 VIC983031:VIC983045 E33">
      <formula1>$E$51:$E$142</formula1>
    </dataValidation>
    <dataValidation type="list" errorStyle="warning" allowBlank="1" showInputMessage="1" showErrorMessage="1" errorTitle="FERC ACCOUNT" error="This FERC Account is not included in the drop-down list. Is this the account you want to use?" sqref="C65561:C65562 IY65561:IY65562 SU65561:SU65562 ACQ65561:ACQ65562 AMM65561:AMM65562 AWI65561:AWI65562 BGE65561:BGE65562 BQA65561:BQA65562 BZW65561:BZW65562 CJS65561:CJS65562 CTO65561:CTO65562 DDK65561:DDK65562 DNG65561:DNG65562 DXC65561:DXC65562 EGY65561:EGY65562 EQU65561:EQU65562 FAQ65561:FAQ65562 FKM65561:FKM65562 FUI65561:FUI65562 GEE65561:GEE65562 GOA65561:GOA65562 GXW65561:GXW65562 HHS65561:HHS65562 HRO65561:HRO65562 IBK65561:IBK65562 ILG65561:ILG65562 IVC65561:IVC65562 JEY65561:JEY65562 JOU65561:JOU65562 JYQ65561:JYQ65562 KIM65561:KIM65562 KSI65561:KSI65562 LCE65561:LCE65562 LMA65561:LMA65562 LVW65561:LVW65562 MFS65561:MFS65562 MPO65561:MPO65562 MZK65561:MZK65562 NJG65561:NJG65562 NTC65561:NTC65562 OCY65561:OCY65562 OMU65561:OMU65562 OWQ65561:OWQ65562 PGM65561:PGM65562 PQI65561:PQI65562 QAE65561:QAE65562 QKA65561:QKA65562 QTW65561:QTW65562 RDS65561:RDS65562 RNO65561:RNO65562 RXK65561:RXK65562 SHG65561:SHG65562 SRC65561:SRC65562 TAY65561:TAY65562 TKU65561:TKU65562 TUQ65561:TUQ65562 UEM65561:UEM65562 UOI65561:UOI65562 UYE65561:UYE65562 VIA65561:VIA65562 VRW65561:VRW65562 WBS65561:WBS65562 WLO65561:WLO65562 WVK65561:WVK65562 C131097:C131098 IY131097:IY131098 SU131097:SU131098 ACQ131097:ACQ131098 AMM131097:AMM131098 AWI131097:AWI131098 BGE131097:BGE131098 BQA131097:BQA131098 BZW131097:BZW131098 CJS131097:CJS131098 CTO131097:CTO131098 DDK131097:DDK131098 DNG131097:DNG131098 DXC131097:DXC131098 EGY131097:EGY131098 EQU131097:EQU131098 FAQ131097:FAQ131098 FKM131097:FKM131098 FUI131097:FUI131098 GEE131097:GEE131098 GOA131097:GOA131098 GXW131097:GXW131098 HHS131097:HHS131098 HRO131097:HRO131098 IBK131097:IBK131098 ILG131097:ILG131098 IVC131097:IVC131098 JEY131097:JEY131098 JOU131097:JOU131098 JYQ131097:JYQ131098 KIM131097:KIM131098 KSI131097:KSI131098 LCE131097:LCE131098 LMA131097:LMA131098 LVW131097:LVW131098 MFS131097:MFS131098 MPO131097:MPO131098 MZK131097:MZK131098 NJG131097:NJG131098 NTC131097:NTC131098 OCY131097:OCY131098 OMU131097:OMU131098 OWQ131097:OWQ131098 PGM131097:PGM131098 PQI131097:PQI131098 QAE131097:QAE131098 QKA131097:QKA131098 QTW131097:QTW131098 RDS131097:RDS131098 RNO131097:RNO131098 RXK131097:RXK131098 SHG131097:SHG131098 SRC131097:SRC131098 TAY131097:TAY131098 TKU131097:TKU131098 TUQ131097:TUQ131098 UEM131097:UEM131098 UOI131097:UOI131098 UYE131097:UYE131098 VIA131097:VIA131098 VRW131097:VRW131098 WBS131097:WBS131098 WLO131097:WLO131098 WVK131097:WVK131098 C196633:C196634 IY196633:IY196634 SU196633:SU196634 ACQ196633:ACQ196634 AMM196633:AMM196634 AWI196633:AWI196634 BGE196633:BGE196634 BQA196633:BQA196634 BZW196633:BZW196634 CJS196633:CJS196634 CTO196633:CTO196634 DDK196633:DDK196634 DNG196633:DNG196634 DXC196633:DXC196634 EGY196633:EGY196634 EQU196633:EQU196634 FAQ196633:FAQ196634 FKM196633:FKM196634 FUI196633:FUI196634 GEE196633:GEE196634 GOA196633:GOA196634 GXW196633:GXW196634 HHS196633:HHS196634 HRO196633:HRO196634 IBK196633:IBK196634 ILG196633:ILG196634 IVC196633:IVC196634 JEY196633:JEY196634 JOU196633:JOU196634 JYQ196633:JYQ196634 KIM196633:KIM196634 KSI196633:KSI196634 LCE196633:LCE196634 LMA196633:LMA196634 LVW196633:LVW196634 MFS196633:MFS196634 MPO196633:MPO196634 MZK196633:MZK196634 NJG196633:NJG196634 NTC196633:NTC196634 OCY196633:OCY196634 OMU196633:OMU196634 OWQ196633:OWQ196634 PGM196633:PGM196634 PQI196633:PQI196634 QAE196633:QAE196634 QKA196633:QKA196634 QTW196633:QTW196634 RDS196633:RDS196634 RNO196633:RNO196634 RXK196633:RXK196634 SHG196633:SHG196634 SRC196633:SRC196634 TAY196633:TAY196634 TKU196633:TKU196634 TUQ196633:TUQ196634 UEM196633:UEM196634 UOI196633:UOI196634 UYE196633:UYE196634 VIA196633:VIA196634 VRW196633:VRW196634 WBS196633:WBS196634 WLO196633:WLO196634 WVK196633:WVK196634 C262169:C262170 IY262169:IY262170 SU262169:SU262170 ACQ262169:ACQ262170 AMM262169:AMM262170 AWI262169:AWI262170 BGE262169:BGE262170 BQA262169:BQA262170 BZW262169:BZW262170 CJS262169:CJS262170 CTO262169:CTO262170 DDK262169:DDK262170 DNG262169:DNG262170 DXC262169:DXC262170 EGY262169:EGY262170 EQU262169:EQU262170 FAQ262169:FAQ262170 FKM262169:FKM262170 FUI262169:FUI262170 GEE262169:GEE262170 GOA262169:GOA262170 GXW262169:GXW262170 HHS262169:HHS262170 HRO262169:HRO262170 IBK262169:IBK262170 ILG262169:ILG262170 IVC262169:IVC262170 JEY262169:JEY262170 JOU262169:JOU262170 JYQ262169:JYQ262170 KIM262169:KIM262170 KSI262169:KSI262170 LCE262169:LCE262170 LMA262169:LMA262170 LVW262169:LVW262170 MFS262169:MFS262170 MPO262169:MPO262170 MZK262169:MZK262170 NJG262169:NJG262170 NTC262169:NTC262170 OCY262169:OCY262170 OMU262169:OMU262170 OWQ262169:OWQ262170 PGM262169:PGM262170 PQI262169:PQI262170 QAE262169:QAE262170 QKA262169:QKA262170 QTW262169:QTW262170 RDS262169:RDS262170 RNO262169:RNO262170 RXK262169:RXK262170 SHG262169:SHG262170 SRC262169:SRC262170 TAY262169:TAY262170 TKU262169:TKU262170 TUQ262169:TUQ262170 UEM262169:UEM262170 UOI262169:UOI262170 UYE262169:UYE262170 VIA262169:VIA262170 VRW262169:VRW262170 WBS262169:WBS262170 WLO262169:WLO262170 WVK262169:WVK262170 C327705:C327706 IY327705:IY327706 SU327705:SU327706 ACQ327705:ACQ327706 AMM327705:AMM327706 AWI327705:AWI327706 BGE327705:BGE327706 BQA327705:BQA327706 BZW327705:BZW327706 CJS327705:CJS327706 CTO327705:CTO327706 DDK327705:DDK327706 DNG327705:DNG327706 DXC327705:DXC327706 EGY327705:EGY327706 EQU327705:EQU327706 FAQ327705:FAQ327706 FKM327705:FKM327706 FUI327705:FUI327706 GEE327705:GEE327706 GOA327705:GOA327706 GXW327705:GXW327706 HHS327705:HHS327706 HRO327705:HRO327706 IBK327705:IBK327706 ILG327705:ILG327706 IVC327705:IVC327706 JEY327705:JEY327706 JOU327705:JOU327706 JYQ327705:JYQ327706 KIM327705:KIM327706 KSI327705:KSI327706 LCE327705:LCE327706 LMA327705:LMA327706 LVW327705:LVW327706 MFS327705:MFS327706 MPO327705:MPO327706 MZK327705:MZK327706 NJG327705:NJG327706 NTC327705:NTC327706 OCY327705:OCY327706 OMU327705:OMU327706 OWQ327705:OWQ327706 PGM327705:PGM327706 PQI327705:PQI327706 QAE327705:QAE327706 QKA327705:QKA327706 QTW327705:QTW327706 RDS327705:RDS327706 RNO327705:RNO327706 RXK327705:RXK327706 SHG327705:SHG327706 SRC327705:SRC327706 TAY327705:TAY327706 TKU327705:TKU327706 TUQ327705:TUQ327706 UEM327705:UEM327706 UOI327705:UOI327706 UYE327705:UYE327706 VIA327705:VIA327706 VRW327705:VRW327706 WBS327705:WBS327706 WLO327705:WLO327706 WVK327705:WVK327706 C393241:C393242 IY393241:IY393242 SU393241:SU393242 ACQ393241:ACQ393242 AMM393241:AMM393242 AWI393241:AWI393242 BGE393241:BGE393242 BQA393241:BQA393242 BZW393241:BZW393242 CJS393241:CJS393242 CTO393241:CTO393242 DDK393241:DDK393242 DNG393241:DNG393242 DXC393241:DXC393242 EGY393241:EGY393242 EQU393241:EQU393242 FAQ393241:FAQ393242 FKM393241:FKM393242 FUI393241:FUI393242 GEE393241:GEE393242 GOA393241:GOA393242 GXW393241:GXW393242 HHS393241:HHS393242 HRO393241:HRO393242 IBK393241:IBK393242 ILG393241:ILG393242 IVC393241:IVC393242 JEY393241:JEY393242 JOU393241:JOU393242 JYQ393241:JYQ393242 KIM393241:KIM393242 KSI393241:KSI393242 LCE393241:LCE393242 LMA393241:LMA393242 LVW393241:LVW393242 MFS393241:MFS393242 MPO393241:MPO393242 MZK393241:MZK393242 NJG393241:NJG393242 NTC393241:NTC393242 OCY393241:OCY393242 OMU393241:OMU393242 OWQ393241:OWQ393242 PGM393241:PGM393242 PQI393241:PQI393242 QAE393241:QAE393242 QKA393241:QKA393242 QTW393241:QTW393242 RDS393241:RDS393242 RNO393241:RNO393242 RXK393241:RXK393242 SHG393241:SHG393242 SRC393241:SRC393242 TAY393241:TAY393242 TKU393241:TKU393242 TUQ393241:TUQ393242 UEM393241:UEM393242 UOI393241:UOI393242 UYE393241:UYE393242 VIA393241:VIA393242 VRW393241:VRW393242 WBS393241:WBS393242 WLO393241:WLO393242 WVK393241:WVK393242 C458777:C458778 IY458777:IY458778 SU458777:SU458778 ACQ458777:ACQ458778 AMM458777:AMM458778 AWI458777:AWI458778 BGE458777:BGE458778 BQA458777:BQA458778 BZW458777:BZW458778 CJS458777:CJS458778 CTO458777:CTO458778 DDK458777:DDK458778 DNG458777:DNG458778 DXC458777:DXC458778 EGY458777:EGY458778 EQU458777:EQU458778 FAQ458777:FAQ458778 FKM458777:FKM458778 FUI458777:FUI458778 GEE458777:GEE458778 GOA458777:GOA458778 GXW458777:GXW458778 HHS458777:HHS458778 HRO458777:HRO458778 IBK458777:IBK458778 ILG458777:ILG458778 IVC458777:IVC458778 JEY458777:JEY458778 JOU458777:JOU458778 JYQ458777:JYQ458778 KIM458777:KIM458778 KSI458777:KSI458778 LCE458777:LCE458778 LMA458777:LMA458778 LVW458777:LVW458778 MFS458777:MFS458778 MPO458777:MPO458778 MZK458777:MZK458778 NJG458777:NJG458778 NTC458777:NTC458778 OCY458777:OCY458778 OMU458777:OMU458778 OWQ458777:OWQ458778 PGM458777:PGM458778 PQI458777:PQI458778 QAE458777:QAE458778 QKA458777:QKA458778 QTW458777:QTW458778 RDS458777:RDS458778 RNO458777:RNO458778 RXK458777:RXK458778 SHG458777:SHG458778 SRC458777:SRC458778 TAY458777:TAY458778 TKU458777:TKU458778 TUQ458777:TUQ458778 UEM458777:UEM458778 UOI458777:UOI458778 UYE458777:UYE458778 VIA458777:VIA458778 VRW458777:VRW458778 WBS458777:WBS458778 WLO458777:WLO458778 WVK458777:WVK458778 C524313:C524314 IY524313:IY524314 SU524313:SU524314 ACQ524313:ACQ524314 AMM524313:AMM524314 AWI524313:AWI524314 BGE524313:BGE524314 BQA524313:BQA524314 BZW524313:BZW524314 CJS524313:CJS524314 CTO524313:CTO524314 DDK524313:DDK524314 DNG524313:DNG524314 DXC524313:DXC524314 EGY524313:EGY524314 EQU524313:EQU524314 FAQ524313:FAQ524314 FKM524313:FKM524314 FUI524313:FUI524314 GEE524313:GEE524314 GOA524313:GOA524314 GXW524313:GXW524314 HHS524313:HHS524314 HRO524313:HRO524314 IBK524313:IBK524314 ILG524313:ILG524314 IVC524313:IVC524314 JEY524313:JEY524314 JOU524313:JOU524314 JYQ524313:JYQ524314 KIM524313:KIM524314 KSI524313:KSI524314 LCE524313:LCE524314 LMA524313:LMA524314 LVW524313:LVW524314 MFS524313:MFS524314 MPO524313:MPO524314 MZK524313:MZK524314 NJG524313:NJG524314 NTC524313:NTC524314 OCY524313:OCY524314 OMU524313:OMU524314 OWQ524313:OWQ524314 PGM524313:PGM524314 PQI524313:PQI524314 QAE524313:QAE524314 QKA524313:QKA524314 QTW524313:QTW524314 RDS524313:RDS524314 RNO524313:RNO524314 RXK524313:RXK524314 SHG524313:SHG524314 SRC524313:SRC524314 TAY524313:TAY524314 TKU524313:TKU524314 TUQ524313:TUQ524314 UEM524313:UEM524314 UOI524313:UOI524314 UYE524313:UYE524314 VIA524313:VIA524314 VRW524313:VRW524314 WBS524313:WBS524314 WLO524313:WLO524314 WVK524313:WVK524314 C589849:C589850 IY589849:IY589850 SU589849:SU589850 ACQ589849:ACQ589850 AMM589849:AMM589850 AWI589849:AWI589850 BGE589849:BGE589850 BQA589849:BQA589850 BZW589849:BZW589850 CJS589849:CJS589850 CTO589849:CTO589850 DDK589849:DDK589850 DNG589849:DNG589850 DXC589849:DXC589850 EGY589849:EGY589850 EQU589849:EQU589850 FAQ589849:FAQ589850 FKM589849:FKM589850 FUI589849:FUI589850 GEE589849:GEE589850 GOA589849:GOA589850 GXW589849:GXW589850 HHS589849:HHS589850 HRO589849:HRO589850 IBK589849:IBK589850 ILG589849:ILG589850 IVC589849:IVC589850 JEY589849:JEY589850 JOU589849:JOU589850 JYQ589849:JYQ589850 KIM589849:KIM589850 KSI589849:KSI589850 LCE589849:LCE589850 LMA589849:LMA589850 LVW589849:LVW589850 MFS589849:MFS589850 MPO589849:MPO589850 MZK589849:MZK589850 NJG589849:NJG589850 NTC589849:NTC589850 OCY589849:OCY589850 OMU589849:OMU589850 OWQ589849:OWQ589850 PGM589849:PGM589850 PQI589849:PQI589850 QAE589849:QAE589850 QKA589849:QKA589850 QTW589849:QTW589850 RDS589849:RDS589850 RNO589849:RNO589850 RXK589849:RXK589850 SHG589849:SHG589850 SRC589849:SRC589850 TAY589849:TAY589850 TKU589849:TKU589850 TUQ589849:TUQ589850 UEM589849:UEM589850 UOI589849:UOI589850 UYE589849:UYE589850 VIA589849:VIA589850 VRW589849:VRW589850 WBS589849:WBS589850 WLO589849:WLO589850 WVK589849:WVK589850 C655385:C655386 IY655385:IY655386 SU655385:SU655386 ACQ655385:ACQ655386 AMM655385:AMM655386 AWI655385:AWI655386 BGE655385:BGE655386 BQA655385:BQA655386 BZW655385:BZW655386 CJS655385:CJS655386 CTO655385:CTO655386 DDK655385:DDK655386 DNG655385:DNG655386 DXC655385:DXC655386 EGY655385:EGY655386 EQU655385:EQU655386 FAQ655385:FAQ655386 FKM655385:FKM655386 FUI655385:FUI655386 GEE655385:GEE655386 GOA655385:GOA655386 GXW655385:GXW655386 HHS655385:HHS655386 HRO655385:HRO655386 IBK655385:IBK655386 ILG655385:ILG655386 IVC655385:IVC655386 JEY655385:JEY655386 JOU655385:JOU655386 JYQ655385:JYQ655386 KIM655385:KIM655386 KSI655385:KSI655386 LCE655385:LCE655386 LMA655385:LMA655386 LVW655385:LVW655386 MFS655385:MFS655386 MPO655385:MPO655386 MZK655385:MZK655386 NJG655385:NJG655386 NTC655385:NTC655386 OCY655385:OCY655386 OMU655385:OMU655386 OWQ655385:OWQ655386 PGM655385:PGM655386 PQI655385:PQI655386 QAE655385:QAE655386 QKA655385:QKA655386 QTW655385:QTW655386 RDS655385:RDS655386 RNO655385:RNO655386 RXK655385:RXK655386 SHG655385:SHG655386 SRC655385:SRC655386 TAY655385:TAY655386 TKU655385:TKU655386 TUQ655385:TUQ655386 UEM655385:UEM655386 UOI655385:UOI655386 UYE655385:UYE655386 VIA655385:VIA655386 VRW655385:VRW655386 WBS655385:WBS655386 WLO655385:WLO655386 WVK655385:WVK655386 C720921:C720922 IY720921:IY720922 SU720921:SU720922 ACQ720921:ACQ720922 AMM720921:AMM720922 AWI720921:AWI720922 BGE720921:BGE720922 BQA720921:BQA720922 BZW720921:BZW720922 CJS720921:CJS720922 CTO720921:CTO720922 DDK720921:DDK720922 DNG720921:DNG720922 DXC720921:DXC720922 EGY720921:EGY720922 EQU720921:EQU720922 FAQ720921:FAQ720922 FKM720921:FKM720922 FUI720921:FUI720922 GEE720921:GEE720922 GOA720921:GOA720922 GXW720921:GXW720922 HHS720921:HHS720922 HRO720921:HRO720922 IBK720921:IBK720922 ILG720921:ILG720922 IVC720921:IVC720922 JEY720921:JEY720922 JOU720921:JOU720922 JYQ720921:JYQ720922 KIM720921:KIM720922 KSI720921:KSI720922 LCE720921:LCE720922 LMA720921:LMA720922 LVW720921:LVW720922 MFS720921:MFS720922 MPO720921:MPO720922 MZK720921:MZK720922 NJG720921:NJG720922 NTC720921:NTC720922 OCY720921:OCY720922 OMU720921:OMU720922 OWQ720921:OWQ720922 PGM720921:PGM720922 PQI720921:PQI720922 QAE720921:QAE720922 QKA720921:QKA720922 QTW720921:QTW720922 RDS720921:RDS720922 RNO720921:RNO720922 RXK720921:RXK720922 SHG720921:SHG720922 SRC720921:SRC720922 TAY720921:TAY720922 TKU720921:TKU720922 TUQ720921:TUQ720922 UEM720921:UEM720922 UOI720921:UOI720922 UYE720921:UYE720922 VIA720921:VIA720922 VRW720921:VRW720922 WBS720921:WBS720922 WLO720921:WLO720922 WVK720921:WVK720922 C786457:C786458 IY786457:IY786458 SU786457:SU786458 ACQ786457:ACQ786458 AMM786457:AMM786458 AWI786457:AWI786458 BGE786457:BGE786458 BQA786457:BQA786458 BZW786457:BZW786458 CJS786457:CJS786458 CTO786457:CTO786458 DDK786457:DDK786458 DNG786457:DNG786458 DXC786457:DXC786458 EGY786457:EGY786458 EQU786457:EQU786458 FAQ786457:FAQ786458 FKM786457:FKM786458 FUI786457:FUI786458 GEE786457:GEE786458 GOA786457:GOA786458 GXW786457:GXW786458 HHS786457:HHS786458 HRO786457:HRO786458 IBK786457:IBK786458 ILG786457:ILG786458 IVC786457:IVC786458 JEY786457:JEY786458 JOU786457:JOU786458 JYQ786457:JYQ786458 KIM786457:KIM786458 KSI786457:KSI786458 LCE786457:LCE786458 LMA786457:LMA786458 LVW786457:LVW786458 MFS786457:MFS786458 MPO786457:MPO786458 MZK786457:MZK786458 NJG786457:NJG786458 NTC786457:NTC786458 OCY786457:OCY786458 OMU786457:OMU786458 OWQ786457:OWQ786458 PGM786457:PGM786458 PQI786457:PQI786458 QAE786457:QAE786458 QKA786457:QKA786458 QTW786457:QTW786458 RDS786457:RDS786458 RNO786457:RNO786458 RXK786457:RXK786458 SHG786457:SHG786458 SRC786457:SRC786458 TAY786457:TAY786458 TKU786457:TKU786458 TUQ786457:TUQ786458 UEM786457:UEM786458 UOI786457:UOI786458 UYE786457:UYE786458 VIA786457:VIA786458 VRW786457:VRW786458 WBS786457:WBS786458 WLO786457:WLO786458 WVK786457:WVK786458 C851993:C851994 IY851993:IY851994 SU851993:SU851994 ACQ851993:ACQ851994 AMM851993:AMM851994 AWI851993:AWI851994 BGE851993:BGE851994 BQA851993:BQA851994 BZW851993:BZW851994 CJS851993:CJS851994 CTO851993:CTO851994 DDK851993:DDK851994 DNG851993:DNG851994 DXC851993:DXC851994 EGY851993:EGY851994 EQU851993:EQU851994 FAQ851993:FAQ851994 FKM851993:FKM851994 FUI851993:FUI851994 GEE851993:GEE851994 GOA851993:GOA851994 GXW851993:GXW851994 HHS851993:HHS851994 HRO851993:HRO851994 IBK851993:IBK851994 ILG851993:ILG851994 IVC851993:IVC851994 JEY851993:JEY851994 JOU851993:JOU851994 JYQ851993:JYQ851994 KIM851993:KIM851994 KSI851993:KSI851994 LCE851993:LCE851994 LMA851993:LMA851994 LVW851993:LVW851994 MFS851993:MFS851994 MPO851993:MPO851994 MZK851993:MZK851994 NJG851993:NJG851994 NTC851993:NTC851994 OCY851993:OCY851994 OMU851993:OMU851994 OWQ851993:OWQ851994 PGM851993:PGM851994 PQI851993:PQI851994 QAE851993:QAE851994 QKA851993:QKA851994 QTW851993:QTW851994 RDS851993:RDS851994 RNO851993:RNO851994 RXK851993:RXK851994 SHG851993:SHG851994 SRC851993:SRC851994 TAY851993:TAY851994 TKU851993:TKU851994 TUQ851993:TUQ851994 UEM851993:UEM851994 UOI851993:UOI851994 UYE851993:UYE851994 VIA851993:VIA851994 VRW851993:VRW851994 WBS851993:WBS851994 WLO851993:WLO851994 WVK851993:WVK851994 C917529:C917530 IY917529:IY917530 SU917529:SU917530 ACQ917529:ACQ917530 AMM917529:AMM917530 AWI917529:AWI917530 BGE917529:BGE917530 BQA917529:BQA917530 BZW917529:BZW917530 CJS917529:CJS917530 CTO917529:CTO917530 DDK917529:DDK917530 DNG917529:DNG917530 DXC917529:DXC917530 EGY917529:EGY917530 EQU917529:EQU917530 FAQ917529:FAQ917530 FKM917529:FKM917530 FUI917529:FUI917530 GEE917529:GEE917530 GOA917529:GOA917530 GXW917529:GXW917530 HHS917529:HHS917530 HRO917529:HRO917530 IBK917529:IBK917530 ILG917529:ILG917530 IVC917529:IVC917530 JEY917529:JEY917530 JOU917529:JOU917530 JYQ917529:JYQ917530 KIM917529:KIM917530 KSI917529:KSI917530 LCE917529:LCE917530 LMA917529:LMA917530 LVW917529:LVW917530 MFS917529:MFS917530 MPO917529:MPO917530 MZK917529:MZK917530 NJG917529:NJG917530 NTC917529:NTC917530 OCY917529:OCY917530 OMU917529:OMU917530 OWQ917529:OWQ917530 PGM917529:PGM917530 PQI917529:PQI917530 QAE917529:QAE917530 QKA917529:QKA917530 QTW917529:QTW917530 RDS917529:RDS917530 RNO917529:RNO917530 RXK917529:RXK917530 SHG917529:SHG917530 SRC917529:SRC917530 TAY917529:TAY917530 TKU917529:TKU917530 TUQ917529:TUQ917530 UEM917529:UEM917530 UOI917529:UOI917530 UYE917529:UYE917530 VIA917529:VIA917530 VRW917529:VRW917530 WBS917529:WBS917530 WLO917529:WLO917530 WVK917529:WVK917530 C983065:C983066 IY983065:IY983066 SU983065:SU983066 ACQ983065:ACQ983066 AMM983065:AMM983066 AWI983065:AWI983066 BGE983065:BGE983066 BQA983065:BQA983066 BZW983065:BZW983066 CJS983065:CJS983066 CTO983065:CTO983066 DDK983065:DDK983066 DNG983065:DNG983066 DXC983065:DXC983066 EGY983065:EGY983066 EQU983065:EQU983066 FAQ983065:FAQ983066 FKM983065:FKM983066 FUI983065:FUI983066 GEE983065:GEE983066 GOA983065:GOA983066 GXW983065:GXW983066 HHS983065:HHS983066 HRO983065:HRO983066 IBK983065:IBK983066 ILG983065:ILG983066 IVC983065:IVC983066 JEY983065:JEY983066 JOU983065:JOU983066 JYQ983065:JYQ983066 KIM983065:KIM983066 KSI983065:KSI983066 LCE983065:LCE983066 LMA983065:LMA983066 LVW983065:LVW983066 MFS983065:MFS983066 MPO983065:MPO983066 MZK983065:MZK983066 NJG983065:NJG983066 NTC983065:NTC983066 OCY983065:OCY983066 OMU983065:OMU983066 OWQ983065:OWQ983066 PGM983065:PGM983066 PQI983065:PQI983066 QAE983065:QAE983066 QKA983065:QKA983066 QTW983065:QTW983066 RDS983065:RDS983066 RNO983065:RNO983066 RXK983065:RXK983066 SHG983065:SHG983066 SRC983065:SRC983066 TAY983065:TAY983066 TKU983065:TKU983066 TUQ983065:TUQ983066 UEM983065:UEM983066 UOI983065:UOI983066 UYE983065:UYE983066 VIA983065:VIA983066 VRW983065:VRW983066 WBS983065:WBS983066 WLO983065:WLO983066 WVK983065:WVK983066 IX65568:IX65573 ST65568:ST65573 ACP65568:ACP65573 AML65568:AML65573 AWH65568:AWH65573 BGD65568:BGD65573 BPZ65568:BPZ65573 BZV65568:BZV65573 CJR65568:CJR65573 CTN65568:CTN65573 DDJ65568:DDJ65573 DNF65568:DNF65573 DXB65568:DXB65573 EGX65568:EGX65573 EQT65568:EQT65573 FAP65568:FAP65573 FKL65568:FKL65573 FUH65568:FUH65573 GED65568:GED65573 GNZ65568:GNZ65573 GXV65568:GXV65573 HHR65568:HHR65573 HRN65568:HRN65573 IBJ65568:IBJ65573 ILF65568:ILF65573 IVB65568:IVB65573 JEX65568:JEX65573 JOT65568:JOT65573 JYP65568:JYP65573 KIL65568:KIL65573 KSH65568:KSH65573 LCD65568:LCD65573 LLZ65568:LLZ65573 LVV65568:LVV65573 MFR65568:MFR65573 MPN65568:MPN65573 MZJ65568:MZJ65573 NJF65568:NJF65573 NTB65568:NTB65573 OCX65568:OCX65573 OMT65568:OMT65573 OWP65568:OWP65573 PGL65568:PGL65573 PQH65568:PQH65573 QAD65568:QAD65573 QJZ65568:QJZ65573 QTV65568:QTV65573 RDR65568:RDR65573 RNN65568:RNN65573 RXJ65568:RXJ65573 SHF65568:SHF65573 SRB65568:SRB65573 TAX65568:TAX65573 TKT65568:TKT65573 TUP65568:TUP65573 UEL65568:UEL65573 UOH65568:UOH65573 UYD65568:UYD65573 VHZ65568:VHZ65573 VRV65568:VRV65573 WBR65568:WBR65573 WLN65568:WLN65573 WVJ65568:WVJ65573 IX131104:IX131109 ST131104:ST131109 ACP131104:ACP131109 AML131104:AML131109 AWH131104:AWH131109 BGD131104:BGD131109 BPZ131104:BPZ131109 BZV131104:BZV131109 CJR131104:CJR131109 CTN131104:CTN131109 DDJ131104:DDJ131109 DNF131104:DNF131109 DXB131104:DXB131109 EGX131104:EGX131109 EQT131104:EQT131109 FAP131104:FAP131109 FKL131104:FKL131109 FUH131104:FUH131109 GED131104:GED131109 GNZ131104:GNZ131109 GXV131104:GXV131109 HHR131104:HHR131109 HRN131104:HRN131109 IBJ131104:IBJ131109 ILF131104:ILF131109 IVB131104:IVB131109 JEX131104:JEX131109 JOT131104:JOT131109 JYP131104:JYP131109 KIL131104:KIL131109 KSH131104:KSH131109 LCD131104:LCD131109 LLZ131104:LLZ131109 LVV131104:LVV131109 MFR131104:MFR131109 MPN131104:MPN131109 MZJ131104:MZJ131109 NJF131104:NJF131109 NTB131104:NTB131109 OCX131104:OCX131109 OMT131104:OMT131109 OWP131104:OWP131109 PGL131104:PGL131109 PQH131104:PQH131109 QAD131104:QAD131109 QJZ131104:QJZ131109 QTV131104:QTV131109 RDR131104:RDR131109 RNN131104:RNN131109 RXJ131104:RXJ131109 SHF131104:SHF131109 SRB131104:SRB131109 TAX131104:TAX131109 TKT131104:TKT131109 TUP131104:TUP131109 UEL131104:UEL131109 UOH131104:UOH131109 UYD131104:UYD131109 VHZ131104:VHZ131109 VRV131104:VRV131109 WBR131104:WBR131109 WLN131104:WLN131109 WVJ131104:WVJ131109 IX196640:IX196645 ST196640:ST196645 ACP196640:ACP196645 AML196640:AML196645 AWH196640:AWH196645 BGD196640:BGD196645 BPZ196640:BPZ196645 BZV196640:BZV196645 CJR196640:CJR196645 CTN196640:CTN196645 DDJ196640:DDJ196645 DNF196640:DNF196645 DXB196640:DXB196645 EGX196640:EGX196645 EQT196640:EQT196645 FAP196640:FAP196645 FKL196640:FKL196645 FUH196640:FUH196645 GED196640:GED196645 GNZ196640:GNZ196645 GXV196640:GXV196645 HHR196640:HHR196645 HRN196640:HRN196645 IBJ196640:IBJ196645 ILF196640:ILF196645 IVB196640:IVB196645 JEX196640:JEX196645 JOT196640:JOT196645 JYP196640:JYP196645 KIL196640:KIL196645 KSH196640:KSH196645 LCD196640:LCD196645 LLZ196640:LLZ196645 LVV196640:LVV196645 MFR196640:MFR196645 MPN196640:MPN196645 MZJ196640:MZJ196645 NJF196640:NJF196645 NTB196640:NTB196645 OCX196640:OCX196645 OMT196640:OMT196645 OWP196640:OWP196645 PGL196640:PGL196645 PQH196640:PQH196645 QAD196640:QAD196645 QJZ196640:QJZ196645 QTV196640:QTV196645 RDR196640:RDR196645 RNN196640:RNN196645 RXJ196640:RXJ196645 SHF196640:SHF196645 SRB196640:SRB196645 TAX196640:TAX196645 TKT196640:TKT196645 TUP196640:TUP196645 UEL196640:UEL196645 UOH196640:UOH196645 UYD196640:UYD196645 VHZ196640:VHZ196645 VRV196640:VRV196645 WBR196640:WBR196645 WLN196640:WLN196645 WVJ196640:WVJ196645 IX262176:IX262181 ST262176:ST262181 ACP262176:ACP262181 AML262176:AML262181 AWH262176:AWH262181 BGD262176:BGD262181 BPZ262176:BPZ262181 BZV262176:BZV262181 CJR262176:CJR262181 CTN262176:CTN262181 DDJ262176:DDJ262181 DNF262176:DNF262181 DXB262176:DXB262181 EGX262176:EGX262181 EQT262176:EQT262181 FAP262176:FAP262181 FKL262176:FKL262181 FUH262176:FUH262181 GED262176:GED262181 GNZ262176:GNZ262181 GXV262176:GXV262181 HHR262176:HHR262181 HRN262176:HRN262181 IBJ262176:IBJ262181 ILF262176:ILF262181 IVB262176:IVB262181 JEX262176:JEX262181 JOT262176:JOT262181 JYP262176:JYP262181 KIL262176:KIL262181 KSH262176:KSH262181 LCD262176:LCD262181 LLZ262176:LLZ262181 LVV262176:LVV262181 MFR262176:MFR262181 MPN262176:MPN262181 MZJ262176:MZJ262181 NJF262176:NJF262181 NTB262176:NTB262181 OCX262176:OCX262181 OMT262176:OMT262181 OWP262176:OWP262181 PGL262176:PGL262181 PQH262176:PQH262181 QAD262176:QAD262181 QJZ262176:QJZ262181 QTV262176:QTV262181 RDR262176:RDR262181 RNN262176:RNN262181 RXJ262176:RXJ262181 SHF262176:SHF262181 SRB262176:SRB262181 TAX262176:TAX262181 TKT262176:TKT262181 TUP262176:TUP262181 UEL262176:UEL262181 UOH262176:UOH262181 UYD262176:UYD262181 VHZ262176:VHZ262181 VRV262176:VRV262181 WBR262176:WBR262181 WLN262176:WLN262181 WVJ262176:WVJ262181 IX327712:IX327717 ST327712:ST327717 ACP327712:ACP327717 AML327712:AML327717 AWH327712:AWH327717 BGD327712:BGD327717 BPZ327712:BPZ327717 BZV327712:BZV327717 CJR327712:CJR327717 CTN327712:CTN327717 DDJ327712:DDJ327717 DNF327712:DNF327717 DXB327712:DXB327717 EGX327712:EGX327717 EQT327712:EQT327717 FAP327712:FAP327717 FKL327712:FKL327717 FUH327712:FUH327717 GED327712:GED327717 GNZ327712:GNZ327717 GXV327712:GXV327717 HHR327712:HHR327717 HRN327712:HRN327717 IBJ327712:IBJ327717 ILF327712:ILF327717 IVB327712:IVB327717 JEX327712:JEX327717 JOT327712:JOT327717 JYP327712:JYP327717 KIL327712:KIL327717 KSH327712:KSH327717 LCD327712:LCD327717 LLZ327712:LLZ327717 LVV327712:LVV327717 MFR327712:MFR327717 MPN327712:MPN327717 MZJ327712:MZJ327717 NJF327712:NJF327717 NTB327712:NTB327717 OCX327712:OCX327717 OMT327712:OMT327717 OWP327712:OWP327717 PGL327712:PGL327717 PQH327712:PQH327717 QAD327712:QAD327717 QJZ327712:QJZ327717 QTV327712:QTV327717 RDR327712:RDR327717 RNN327712:RNN327717 RXJ327712:RXJ327717 SHF327712:SHF327717 SRB327712:SRB327717 TAX327712:TAX327717 TKT327712:TKT327717 TUP327712:TUP327717 UEL327712:UEL327717 UOH327712:UOH327717 UYD327712:UYD327717 VHZ327712:VHZ327717 VRV327712:VRV327717 WBR327712:WBR327717 WLN327712:WLN327717 WVJ327712:WVJ327717 IX393248:IX393253 ST393248:ST393253 ACP393248:ACP393253 AML393248:AML393253 AWH393248:AWH393253 BGD393248:BGD393253 BPZ393248:BPZ393253 BZV393248:BZV393253 CJR393248:CJR393253 CTN393248:CTN393253 DDJ393248:DDJ393253 DNF393248:DNF393253 DXB393248:DXB393253 EGX393248:EGX393253 EQT393248:EQT393253 FAP393248:FAP393253 FKL393248:FKL393253 FUH393248:FUH393253 GED393248:GED393253 GNZ393248:GNZ393253 GXV393248:GXV393253 HHR393248:HHR393253 HRN393248:HRN393253 IBJ393248:IBJ393253 ILF393248:ILF393253 IVB393248:IVB393253 JEX393248:JEX393253 JOT393248:JOT393253 JYP393248:JYP393253 KIL393248:KIL393253 KSH393248:KSH393253 LCD393248:LCD393253 LLZ393248:LLZ393253 LVV393248:LVV393253 MFR393248:MFR393253 MPN393248:MPN393253 MZJ393248:MZJ393253 NJF393248:NJF393253 NTB393248:NTB393253 OCX393248:OCX393253 OMT393248:OMT393253 OWP393248:OWP393253 PGL393248:PGL393253 PQH393248:PQH393253 QAD393248:QAD393253 QJZ393248:QJZ393253 QTV393248:QTV393253 RDR393248:RDR393253 RNN393248:RNN393253 RXJ393248:RXJ393253 SHF393248:SHF393253 SRB393248:SRB393253 TAX393248:TAX393253 TKT393248:TKT393253 TUP393248:TUP393253 UEL393248:UEL393253 UOH393248:UOH393253 UYD393248:UYD393253 VHZ393248:VHZ393253 VRV393248:VRV393253 WBR393248:WBR393253 WLN393248:WLN393253 WVJ393248:WVJ393253 IX458784:IX458789 ST458784:ST458789 ACP458784:ACP458789 AML458784:AML458789 AWH458784:AWH458789 BGD458784:BGD458789 BPZ458784:BPZ458789 BZV458784:BZV458789 CJR458784:CJR458789 CTN458784:CTN458789 DDJ458784:DDJ458789 DNF458784:DNF458789 DXB458784:DXB458789 EGX458784:EGX458789 EQT458784:EQT458789 FAP458784:FAP458789 FKL458784:FKL458789 FUH458784:FUH458789 GED458784:GED458789 GNZ458784:GNZ458789 GXV458784:GXV458789 HHR458784:HHR458789 HRN458784:HRN458789 IBJ458784:IBJ458789 ILF458784:ILF458789 IVB458784:IVB458789 JEX458784:JEX458789 JOT458784:JOT458789 JYP458784:JYP458789 KIL458784:KIL458789 KSH458784:KSH458789 LCD458784:LCD458789 LLZ458784:LLZ458789 LVV458784:LVV458789 MFR458784:MFR458789 MPN458784:MPN458789 MZJ458784:MZJ458789 NJF458784:NJF458789 NTB458784:NTB458789 OCX458784:OCX458789 OMT458784:OMT458789 OWP458784:OWP458789 PGL458784:PGL458789 PQH458784:PQH458789 QAD458784:QAD458789 QJZ458784:QJZ458789 QTV458784:QTV458789 RDR458784:RDR458789 RNN458784:RNN458789 RXJ458784:RXJ458789 SHF458784:SHF458789 SRB458784:SRB458789 TAX458784:TAX458789 TKT458784:TKT458789 TUP458784:TUP458789 UEL458784:UEL458789 UOH458784:UOH458789 UYD458784:UYD458789 VHZ458784:VHZ458789 VRV458784:VRV458789 WBR458784:WBR458789 WLN458784:WLN458789 WVJ458784:WVJ458789 IX524320:IX524325 ST524320:ST524325 ACP524320:ACP524325 AML524320:AML524325 AWH524320:AWH524325 BGD524320:BGD524325 BPZ524320:BPZ524325 BZV524320:BZV524325 CJR524320:CJR524325 CTN524320:CTN524325 DDJ524320:DDJ524325 DNF524320:DNF524325 DXB524320:DXB524325 EGX524320:EGX524325 EQT524320:EQT524325 FAP524320:FAP524325 FKL524320:FKL524325 FUH524320:FUH524325 GED524320:GED524325 GNZ524320:GNZ524325 GXV524320:GXV524325 HHR524320:HHR524325 HRN524320:HRN524325 IBJ524320:IBJ524325 ILF524320:ILF524325 IVB524320:IVB524325 JEX524320:JEX524325 JOT524320:JOT524325 JYP524320:JYP524325 KIL524320:KIL524325 KSH524320:KSH524325 LCD524320:LCD524325 LLZ524320:LLZ524325 LVV524320:LVV524325 MFR524320:MFR524325 MPN524320:MPN524325 MZJ524320:MZJ524325 NJF524320:NJF524325 NTB524320:NTB524325 OCX524320:OCX524325 OMT524320:OMT524325 OWP524320:OWP524325 PGL524320:PGL524325 PQH524320:PQH524325 QAD524320:QAD524325 QJZ524320:QJZ524325 QTV524320:QTV524325 RDR524320:RDR524325 RNN524320:RNN524325 RXJ524320:RXJ524325 SHF524320:SHF524325 SRB524320:SRB524325 TAX524320:TAX524325 TKT524320:TKT524325 TUP524320:TUP524325 UEL524320:UEL524325 UOH524320:UOH524325 UYD524320:UYD524325 VHZ524320:VHZ524325 VRV524320:VRV524325 WBR524320:WBR524325 WLN524320:WLN524325 WVJ524320:WVJ524325 IX589856:IX589861 ST589856:ST589861 ACP589856:ACP589861 AML589856:AML589861 AWH589856:AWH589861 BGD589856:BGD589861 BPZ589856:BPZ589861 BZV589856:BZV589861 CJR589856:CJR589861 CTN589856:CTN589861 DDJ589856:DDJ589861 DNF589856:DNF589861 DXB589856:DXB589861 EGX589856:EGX589861 EQT589856:EQT589861 FAP589856:FAP589861 FKL589856:FKL589861 FUH589856:FUH589861 GED589856:GED589861 GNZ589856:GNZ589861 GXV589856:GXV589861 HHR589856:HHR589861 HRN589856:HRN589861 IBJ589856:IBJ589861 ILF589856:ILF589861 IVB589856:IVB589861 JEX589856:JEX589861 JOT589856:JOT589861 JYP589856:JYP589861 KIL589856:KIL589861 KSH589856:KSH589861 LCD589856:LCD589861 LLZ589856:LLZ589861 LVV589856:LVV589861 MFR589856:MFR589861 MPN589856:MPN589861 MZJ589856:MZJ589861 NJF589856:NJF589861 NTB589856:NTB589861 OCX589856:OCX589861 OMT589856:OMT589861 OWP589856:OWP589861 PGL589856:PGL589861 PQH589856:PQH589861 QAD589856:QAD589861 QJZ589856:QJZ589861 QTV589856:QTV589861 RDR589856:RDR589861 RNN589856:RNN589861 RXJ589856:RXJ589861 SHF589856:SHF589861 SRB589856:SRB589861 TAX589856:TAX589861 TKT589856:TKT589861 TUP589856:TUP589861 UEL589856:UEL589861 UOH589856:UOH589861 UYD589856:UYD589861 VHZ589856:VHZ589861 VRV589856:VRV589861 WBR589856:WBR589861 WLN589856:WLN589861 WVJ589856:WVJ589861 IX655392:IX655397 ST655392:ST655397 ACP655392:ACP655397 AML655392:AML655397 AWH655392:AWH655397 BGD655392:BGD655397 BPZ655392:BPZ655397 BZV655392:BZV655397 CJR655392:CJR655397 CTN655392:CTN655397 DDJ655392:DDJ655397 DNF655392:DNF655397 DXB655392:DXB655397 EGX655392:EGX655397 EQT655392:EQT655397 FAP655392:FAP655397 FKL655392:FKL655397 FUH655392:FUH655397 GED655392:GED655397 GNZ655392:GNZ655397 GXV655392:GXV655397 HHR655392:HHR655397 HRN655392:HRN655397 IBJ655392:IBJ655397 ILF655392:ILF655397 IVB655392:IVB655397 JEX655392:JEX655397 JOT655392:JOT655397 JYP655392:JYP655397 KIL655392:KIL655397 KSH655392:KSH655397 LCD655392:LCD655397 LLZ655392:LLZ655397 LVV655392:LVV655397 MFR655392:MFR655397 MPN655392:MPN655397 MZJ655392:MZJ655397 NJF655392:NJF655397 NTB655392:NTB655397 OCX655392:OCX655397 OMT655392:OMT655397 OWP655392:OWP655397 PGL655392:PGL655397 PQH655392:PQH655397 QAD655392:QAD655397 QJZ655392:QJZ655397 QTV655392:QTV655397 RDR655392:RDR655397 RNN655392:RNN655397 RXJ655392:RXJ655397 SHF655392:SHF655397 SRB655392:SRB655397 TAX655392:TAX655397 TKT655392:TKT655397 TUP655392:TUP655397 UEL655392:UEL655397 UOH655392:UOH655397 UYD655392:UYD655397 VHZ655392:VHZ655397 VRV655392:VRV655397 WBR655392:WBR655397 WLN655392:WLN655397 WVJ655392:WVJ655397 IX720928:IX720933 ST720928:ST720933 ACP720928:ACP720933 AML720928:AML720933 AWH720928:AWH720933 BGD720928:BGD720933 BPZ720928:BPZ720933 BZV720928:BZV720933 CJR720928:CJR720933 CTN720928:CTN720933 DDJ720928:DDJ720933 DNF720928:DNF720933 DXB720928:DXB720933 EGX720928:EGX720933 EQT720928:EQT720933 FAP720928:FAP720933 FKL720928:FKL720933 FUH720928:FUH720933 GED720928:GED720933 GNZ720928:GNZ720933 GXV720928:GXV720933 HHR720928:HHR720933 HRN720928:HRN720933 IBJ720928:IBJ720933 ILF720928:ILF720933 IVB720928:IVB720933 JEX720928:JEX720933 JOT720928:JOT720933 JYP720928:JYP720933 KIL720928:KIL720933 KSH720928:KSH720933 LCD720928:LCD720933 LLZ720928:LLZ720933 LVV720928:LVV720933 MFR720928:MFR720933 MPN720928:MPN720933 MZJ720928:MZJ720933 NJF720928:NJF720933 NTB720928:NTB720933 OCX720928:OCX720933 OMT720928:OMT720933 OWP720928:OWP720933 PGL720928:PGL720933 PQH720928:PQH720933 QAD720928:QAD720933 QJZ720928:QJZ720933 QTV720928:QTV720933 RDR720928:RDR720933 RNN720928:RNN720933 RXJ720928:RXJ720933 SHF720928:SHF720933 SRB720928:SRB720933 TAX720928:TAX720933 TKT720928:TKT720933 TUP720928:TUP720933 UEL720928:UEL720933 UOH720928:UOH720933 UYD720928:UYD720933 VHZ720928:VHZ720933 VRV720928:VRV720933 WBR720928:WBR720933 WLN720928:WLN720933 WVJ720928:WVJ720933 IX786464:IX786469 ST786464:ST786469 ACP786464:ACP786469 AML786464:AML786469 AWH786464:AWH786469 BGD786464:BGD786469 BPZ786464:BPZ786469 BZV786464:BZV786469 CJR786464:CJR786469 CTN786464:CTN786469 DDJ786464:DDJ786469 DNF786464:DNF786469 DXB786464:DXB786469 EGX786464:EGX786469 EQT786464:EQT786469 FAP786464:FAP786469 FKL786464:FKL786469 FUH786464:FUH786469 GED786464:GED786469 GNZ786464:GNZ786469 GXV786464:GXV786469 HHR786464:HHR786469 HRN786464:HRN786469 IBJ786464:IBJ786469 ILF786464:ILF786469 IVB786464:IVB786469 JEX786464:JEX786469 JOT786464:JOT786469 JYP786464:JYP786469 KIL786464:KIL786469 KSH786464:KSH786469 LCD786464:LCD786469 LLZ786464:LLZ786469 LVV786464:LVV786469 MFR786464:MFR786469 MPN786464:MPN786469 MZJ786464:MZJ786469 NJF786464:NJF786469 NTB786464:NTB786469 OCX786464:OCX786469 OMT786464:OMT786469 OWP786464:OWP786469 PGL786464:PGL786469 PQH786464:PQH786469 QAD786464:QAD786469 QJZ786464:QJZ786469 QTV786464:QTV786469 RDR786464:RDR786469 RNN786464:RNN786469 RXJ786464:RXJ786469 SHF786464:SHF786469 SRB786464:SRB786469 TAX786464:TAX786469 TKT786464:TKT786469 TUP786464:TUP786469 UEL786464:UEL786469 UOH786464:UOH786469 UYD786464:UYD786469 VHZ786464:VHZ786469 VRV786464:VRV786469 WBR786464:WBR786469 WLN786464:WLN786469 WVJ786464:WVJ786469 IX852000:IX852005 ST852000:ST852005 ACP852000:ACP852005 AML852000:AML852005 AWH852000:AWH852005 BGD852000:BGD852005 BPZ852000:BPZ852005 BZV852000:BZV852005 CJR852000:CJR852005 CTN852000:CTN852005 DDJ852000:DDJ852005 DNF852000:DNF852005 DXB852000:DXB852005 EGX852000:EGX852005 EQT852000:EQT852005 FAP852000:FAP852005 FKL852000:FKL852005 FUH852000:FUH852005 GED852000:GED852005 GNZ852000:GNZ852005 GXV852000:GXV852005 HHR852000:HHR852005 HRN852000:HRN852005 IBJ852000:IBJ852005 ILF852000:ILF852005 IVB852000:IVB852005 JEX852000:JEX852005 JOT852000:JOT852005 JYP852000:JYP852005 KIL852000:KIL852005 KSH852000:KSH852005 LCD852000:LCD852005 LLZ852000:LLZ852005 LVV852000:LVV852005 MFR852000:MFR852005 MPN852000:MPN852005 MZJ852000:MZJ852005 NJF852000:NJF852005 NTB852000:NTB852005 OCX852000:OCX852005 OMT852000:OMT852005 OWP852000:OWP852005 PGL852000:PGL852005 PQH852000:PQH852005 QAD852000:QAD852005 QJZ852000:QJZ852005 QTV852000:QTV852005 RDR852000:RDR852005 RNN852000:RNN852005 RXJ852000:RXJ852005 SHF852000:SHF852005 SRB852000:SRB852005 TAX852000:TAX852005 TKT852000:TKT852005 TUP852000:TUP852005 UEL852000:UEL852005 UOH852000:UOH852005 UYD852000:UYD852005 VHZ852000:VHZ852005 VRV852000:VRV852005 WBR852000:WBR852005 WLN852000:WLN852005 WVJ852000:WVJ852005 IX917536:IX917541 ST917536:ST917541 ACP917536:ACP917541 AML917536:AML917541 AWH917536:AWH917541 BGD917536:BGD917541 BPZ917536:BPZ917541 BZV917536:BZV917541 CJR917536:CJR917541 CTN917536:CTN917541 DDJ917536:DDJ917541 DNF917536:DNF917541 DXB917536:DXB917541 EGX917536:EGX917541 EQT917536:EQT917541 FAP917536:FAP917541 FKL917536:FKL917541 FUH917536:FUH917541 GED917536:GED917541 GNZ917536:GNZ917541 GXV917536:GXV917541 HHR917536:HHR917541 HRN917536:HRN917541 IBJ917536:IBJ917541 ILF917536:ILF917541 IVB917536:IVB917541 JEX917536:JEX917541 JOT917536:JOT917541 JYP917536:JYP917541 KIL917536:KIL917541 KSH917536:KSH917541 LCD917536:LCD917541 LLZ917536:LLZ917541 LVV917536:LVV917541 MFR917536:MFR917541 MPN917536:MPN917541 MZJ917536:MZJ917541 NJF917536:NJF917541 NTB917536:NTB917541 OCX917536:OCX917541 OMT917536:OMT917541 OWP917536:OWP917541 PGL917536:PGL917541 PQH917536:PQH917541 QAD917536:QAD917541 QJZ917536:QJZ917541 QTV917536:QTV917541 RDR917536:RDR917541 RNN917536:RNN917541 RXJ917536:RXJ917541 SHF917536:SHF917541 SRB917536:SRB917541 TAX917536:TAX917541 TKT917536:TKT917541 TUP917536:TUP917541 UEL917536:UEL917541 UOH917536:UOH917541 UYD917536:UYD917541 VHZ917536:VHZ917541 VRV917536:VRV917541 WBR917536:WBR917541 WLN917536:WLN917541 WVJ917536:WVJ917541 IX983072:IX983077 ST983072:ST983077 ACP983072:ACP983077 AML983072:AML983077 AWH983072:AWH983077 BGD983072:BGD983077 BPZ983072:BPZ983077 BZV983072:BZV983077 CJR983072:CJR983077 CTN983072:CTN983077 DDJ983072:DDJ983077 DNF983072:DNF983077 DXB983072:DXB983077 EGX983072:EGX983077 EQT983072:EQT983077 FAP983072:FAP983077 FKL983072:FKL983077 FUH983072:FUH983077 GED983072:GED983077 GNZ983072:GNZ983077 GXV983072:GXV983077 HHR983072:HHR983077 HRN983072:HRN983077 IBJ983072:IBJ983077 ILF983072:ILF983077 IVB983072:IVB983077 JEX983072:JEX983077 JOT983072:JOT983077 JYP983072:JYP983077 KIL983072:KIL983077 KSH983072:KSH983077 LCD983072:LCD983077 LLZ983072:LLZ983077 LVV983072:LVV983077 MFR983072:MFR983077 MPN983072:MPN983077 MZJ983072:MZJ983077 NJF983072:NJF983077 NTB983072:NTB983077 OCX983072:OCX983077 OMT983072:OMT983077 OWP983072:OWP983077 PGL983072:PGL983077 PQH983072:PQH983077 QAD983072:QAD983077 QJZ983072:QJZ983077 QTV983072:QTV983077 RDR983072:RDR983077 RNN983072:RNN983077 RXJ983072:RXJ983077 SHF983072:SHF983077 SRB983072:SRB983077 TAX983072:TAX983077 TKT983072:TKT983077 TUP983072:TUP983077 UEL983072:UEL983077 UOH983072:UOH983077 UYD983072:UYD983077 VHZ983072:VHZ983077 VRV983072:VRV983077 WBR983072:WBR983077 WLN983072:WLN983077 WVJ983072:WVJ983077 E65542:E65543 JA65542:JA65543 SW65542:SW65543 ACS65542:ACS65543 AMO65542:AMO65543 AWK65542:AWK65543 BGG65542:BGG65543 BQC65542:BQC65543 BZY65542:BZY65543 CJU65542:CJU65543 CTQ65542:CTQ65543 DDM65542:DDM65543 DNI65542:DNI65543 DXE65542:DXE65543 EHA65542:EHA65543 EQW65542:EQW65543 FAS65542:FAS65543 FKO65542:FKO65543 FUK65542:FUK65543 GEG65542:GEG65543 GOC65542:GOC65543 GXY65542:GXY65543 HHU65542:HHU65543 HRQ65542:HRQ65543 IBM65542:IBM65543 ILI65542:ILI65543 IVE65542:IVE65543 JFA65542:JFA65543 JOW65542:JOW65543 JYS65542:JYS65543 KIO65542:KIO65543 KSK65542:KSK65543 LCG65542:LCG65543 LMC65542:LMC65543 LVY65542:LVY65543 MFU65542:MFU65543 MPQ65542:MPQ65543 MZM65542:MZM65543 NJI65542:NJI65543 NTE65542:NTE65543 ODA65542:ODA65543 OMW65542:OMW65543 OWS65542:OWS65543 PGO65542:PGO65543 PQK65542:PQK65543 QAG65542:QAG65543 QKC65542:QKC65543 QTY65542:QTY65543 RDU65542:RDU65543 RNQ65542:RNQ65543 RXM65542:RXM65543 SHI65542:SHI65543 SRE65542:SRE65543 TBA65542:TBA65543 TKW65542:TKW65543 TUS65542:TUS65543 UEO65542:UEO65543 UOK65542:UOK65543 UYG65542:UYG65543 VIC65542:VIC65543 VRY65542:VRY65543 WBU65542:WBU65543 WLQ65542:WLQ65543 WVM65542:WVM65543 E131078:E131079 JA131078:JA131079 SW131078:SW131079 ACS131078:ACS131079 AMO131078:AMO131079 AWK131078:AWK131079 BGG131078:BGG131079 BQC131078:BQC131079 BZY131078:BZY131079 CJU131078:CJU131079 CTQ131078:CTQ131079 DDM131078:DDM131079 DNI131078:DNI131079 DXE131078:DXE131079 EHA131078:EHA131079 EQW131078:EQW131079 FAS131078:FAS131079 FKO131078:FKO131079 FUK131078:FUK131079 GEG131078:GEG131079 GOC131078:GOC131079 GXY131078:GXY131079 HHU131078:HHU131079 HRQ131078:HRQ131079 IBM131078:IBM131079 ILI131078:ILI131079 IVE131078:IVE131079 JFA131078:JFA131079 JOW131078:JOW131079 JYS131078:JYS131079 KIO131078:KIO131079 KSK131078:KSK131079 LCG131078:LCG131079 LMC131078:LMC131079 LVY131078:LVY131079 MFU131078:MFU131079 MPQ131078:MPQ131079 MZM131078:MZM131079 NJI131078:NJI131079 NTE131078:NTE131079 ODA131078:ODA131079 OMW131078:OMW131079 OWS131078:OWS131079 PGO131078:PGO131079 PQK131078:PQK131079 QAG131078:QAG131079 QKC131078:QKC131079 QTY131078:QTY131079 RDU131078:RDU131079 RNQ131078:RNQ131079 RXM131078:RXM131079 SHI131078:SHI131079 SRE131078:SRE131079 TBA131078:TBA131079 TKW131078:TKW131079 TUS131078:TUS131079 UEO131078:UEO131079 UOK131078:UOK131079 UYG131078:UYG131079 VIC131078:VIC131079 VRY131078:VRY131079 WBU131078:WBU131079 WLQ131078:WLQ131079 WVM131078:WVM131079 E196614:E196615 JA196614:JA196615 SW196614:SW196615 ACS196614:ACS196615 AMO196614:AMO196615 AWK196614:AWK196615 BGG196614:BGG196615 BQC196614:BQC196615 BZY196614:BZY196615 CJU196614:CJU196615 CTQ196614:CTQ196615 DDM196614:DDM196615 DNI196614:DNI196615 DXE196614:DXE196615 EHA196614:EHA196615 EQW196614:EQW196615 FAS196614:FAS196615 FKO196614:FKO196615 FUK196614:FUK196615 GEG196614:GEG196615 GOC196614:GOC196615 GXY196614:GXY196615 HHU196614:HHU196615 HRQ196614:HRQ196615 IBM196614:IBM196615 ILI196614:ILI196615 IVE196614:IVE196615 JFA196614:JFA196615 JOW196614:JOW196615 JYS196614:JYS196615 KIO196614:KIO196615 KSK196614:KSK196615 LCG196614:LCG196615 LMC196614:LMC196615 LVY196614:LVY196615 MFU196614:MFU196615 MPQ196614:MPQ196615 MZM196614:MZM196615 NJI196614:NJI196615 NTE196614:NTE196615 ODA196614:ODA196615 OMW196614:OMW196615 OWS196614:OWS196615 PGO196614:PGO196615 PQK196614:PQK196615 QAG196614:QAG196615 QKC196614:QKC196615 QTY196614:QTY196615 RDU196614:RDU196615 RNQ196614:RNQ196615 RXM196614:RXM196615 SHI196614:SHI196615 SRE196614:SRE196615 TBA196614:TBA196615 TKW196614:TKW196615 TUS196614:TUS196615 UEO196614:UEO196615 UOK196614:UOK196615 UYG196614:UYG196615 VIC196614:VIC196615 VRY196614:VRY196615 WBU196614:WBU196615 WLQ196614:WLQ196615 WVM196614:WVM196615 E262150:E262151 JA262150:JA262151 SW262150:SW262151 ACS262150:ACS262151 AMO262150:AMO262151 AWK262150:AWK262151 BGG262150:BGG262151 BQC262150:BQC262151 BZY262150:BZY262151 CJU262150:CJU262151 CTQ262150:CTQ262151 DDM262150:DDM262151 DNI262150:DNI262151 DXE262150:DXE262151 EHA262150:EHA262151 EQW262150:EQW262151 FAS262150:FAS262151 FKO262150:FKO262151 FUK262150:FUK262151 GEG262150:GEG262151 GOC262150:GOC262151 GXY262150:GXY262151 HHU262150:HHU262151 HRQ262150:HRQ262151 IBM262150:IBM262151 ILI262150:ILI262151 IVE262150:IVE262151 JFA262150:JFA262151 JOW262150:JOW262151 JYS262150:JYS262151 KIO262150:KIO262151 KSK262150:KSK262151 LCG262150:LCG262151 LMC262150:LMC262151 LVY262150:LVY262151 MFU262150:MFU262151 MPQ262150:MPQ262151 MZM262150:MZM262151 NJI262150:NJI262151 NTE262150:NTE262151 ODA262150:ODA262151 OMW262150:OMW262151 OWS262150:OWS262151 PGO262150:PGO262151 PQK262150:PQK262151 QAG262150:QAG262151 QKC262150:QKC262151 QTY262150:QTY262151 RDU262150:RDU262151 RNQ262150:RNQ262151 RXM262150:RXM262151 SHI262150:SHI262151 SRE262150:SRE262151 TBA262150:TBA262151 TKW262150:TKW262151 TUS262150:TUS262151 UEO262150:UEO262151 UOK262150:UOK262151 UYG262150:UYG262151 VIC262150:VIC262151 VRY262150:VRY262151 WBU262150:WBU262151 WLQ262150:WLQ262151 WVM262150:WVM262151 E327686:E327687 JA327686:JA327687 SW327686:SW327687 ACS327686:ACS327687 AMO327686:AMO327687 AWK327686:AWK327687 BGG327686:BGG327687 BQC327686:BQC327687 BZY327686:BZY327687 CJU327686:CJU327687 CTQ327686:CTQ327687 DDM327686:DDM327687 DNI327686:DNI327687 DXE327686:DXE327687 EHA327686:EHA327687 EQW327686:EQW327687 FAS327686:FAS327687 FKO327686:FKO327687 FUK327686:FUK327687 GEG327686:GEG327687 GOC327686:GOC327687 GXY327686:GXY327687 HHU327686:HHU327687 HRQ327686:HRQ327687 IBM327686:IBM327687 ILI327686:ILI327687 IVE327686:IVE327687 JFA327686:JFA327687 JOW327686:JOW327687 JYS327686:JYS327687 KIO327686:KIO327687 KSK327686:KSK327687 LCG327686:LCG327687 LMC327686:LMC327687 LVY327686:LVY327687 MFU327686:MFU327687 MPQ327686:MPQ327687 MZM327686:MZM327687 NJI327686:NJI327687 NTE327686:NTE327687 ODA327686:ODA327687 OMW327686:OMW327687 OWS327686:OWS327687 PGO327686:PGO327687 PQK327686:PQK327687 QAG327686:QAG327687 QKC327686:QKC327687 QTY327686:QTY327687 RDU327686:RDU327687 RNQ327686:RNQ327687 RXM327686:RXM327687 SHI327686:SHI327687 SRE327686:SRE327687 TBA327686:TBA327687 TKW327686:TKW327687 TUS327686:TUS327687 UEO327686:UEO327687 UOK327686:UOK327687 UYG327686:UYG327687 VIC327686:VIC327687 VRY327686:VRY327687 WBU327686:WBU327687 WLQ327686:WLQ327687 WVM327686:WVM327687 E393222:E393223 JA393222:JA393223 SW393222:SW393223 ACS393222:ACS393223 AMO393222:AMO393223 AWK393222:AWK393223 BGG393222:BGG393223 BQC393222:BQC393223 BZY393222:BZY393223 CJU393222:CJU393223 CTQ393222:CTQ393223 DDM393222:DDM393223 DNI393222:DNI393223 DXE393222:DXE393223 EHA393222:EHA393223 EQW393222:EQW393223 FAS393222:FAS393223 FKO393222:FKO393223 FUK393222:FUK393223 GEG393222:GEG393223 GOC393222:GOC393223 GXY393222:GXY393223 HHU393222:HHU393223 HRQ393222:HRQ393223 IBM393222:IBM393223 ILI393222:ILI393223 IVE393222:IVE393223 JFA393222:JFA393223 JOW393222:JOW393223 JYS393222:JYS393223 KIO393222:KIO393223 KSK393222:KSK393223 LCG393222:LCG393223 LMC393222:LMC393223 LVY393222:LVY393223 MFU393222:MFU393223 MPQ393222:MPQ393223 MZM393222:MZM393223 NJI393222:NJI393223 NTE393222:NTE393223 ODA393222:ODA393223 OMW393222:OMW393223 OWS393222:OWS393223 PGO393222:PGO393223 PQK393222:PQK393223 QAG393222:QAG393223 QKC393222:QKC393223 QTY393222:QTY393223 RDU393222:RDU393223 RNQ393222:RNQ393223 RXM393222:RXM393223 SHI393222:SHI393223 SRE393222:SRE393223 TBA393222:TBA393223 TKW393222:TKW393223 TUS393222:TUS393223 UEO393222:UEO393223 UOK393222:UOK393223 UYG393222:UYG393223 VIC393222:VIC393223 VRY393222:VRY393223 WBU393222:WBU393223 WLQ393222:WLQ393223 WVM393222:WVM393223 E458758:E458759 JA458758:JA458759 SW458758:SW458759 ACS458758:ACS458759 AMO458758:AMO458759 AWK458758:AWK458759 BGG458758:BGG458759 BQC458758:BQC458759 BZY458758:BZY458759 CJU458758:CJU458759 CTQ458758:CTQ458759 DDM458758:DDM458759 DNI458758:DNI458759 DXE458758:DXE458759 EHA458758:EHA458759 EQW458758:EQW458759 FAS458758:FAS458759 FKO458758:FKO458759 FUK458758:FUK458759 GEG458758:GEG458759 GOC458758:GOC458759 GXY458758:GXY458759 HHU458758:HHU458759 HRQ458758:HRQ458759 IBM458758:IBM458759 ILI458758:ILI458759 IVE458758:IVE458759 JFA458758:JFA458759 JOW458758:JOW458759 JYS458758:JYS458759 KIO458758:KIO458759 KSK458758:KSK458759 LCG458758:LCG458759 LMC458758:LMC458759 LVY458758:LVY458759 MFU458758:MFU458759 MPQ458758:MPQ458759 MZM458758:MZM458759 NJI458758:NJI458759 NTE458758:NTE458759 ODA458758:ODA458759 OMW458758:OMW458759 OWS458758:OWS458759 PGO458758:PGO458759 PQK458758:PQK458759 QAG458758:QAG458759 QKC458758:QKC458759 QTY458758:QTY458759 RDU458758:RDU458759 RNQ458758:RNQ458759 RXM458758:RXM458759 SHI458758:SHI458759 SRE458758:SRE458759 TBA458758:TBA458759 TKW458758:TKW458759 TUS458758:TUS458759 UEO458758:UEO458759 UOK458758:UOK458759 UYG458758:UYG458759 VIC458758:VIC458759 VRY458758:VRY458759 WBU458758:WBU458759 WLQ458758:WLQ458759 WVM458758:WVM458759 E524294:E524295 JA524294:JA524295 SW524294:SW524295 ACS524294:ACS524295 AMO524294:AMO524295 AWK524294:AWK524295 BGG524294:BGG524295 BQC524294:BQC524295 BZY524294:BZY524295 CJU524294:CJU524295 CTQ524294:CTQ524295 DDM524294:DDM524295 DNI524294:DNI524295 DXE524294:DXE524295 EHA524294:EHA524295 EQW524294:EQW524295 FAS524294:FAS524295 FKO524294:FKO524295 FUK524294:FUK524295 GEG524294:GEG524295 GOC524294:GOC524295 GXY524294:GXY524295 HHU524294:HHU524295 HRQ524294:HRQ524295 IBM524294:IBM524295 ILI524294:ILI524295 IVE524294:IVE524295 JFA524294:JFA524295 JOW524294:JOW524295 JYS524294:JYS524295 KIO524294:KIO524295 KSK524294:KSK524295 LCG524294:LCG524295 LMC524294:LMC524295 LVY524294:LVY524295 MFU524294:MFU524295 MPQ524294:MPQ524295 MZM524294:MZM524295 NJI524294:NJI524295 NTE524294:NTE524295 ODA524294:ODA524295 OMW524294:OMW524295 OWS524294:OWS524295 PGO524294:PGO524295 PQK524294:PQK524295 QAG524294:QAG524295 QKC524294:QKC524295 QTY524294:QTY524295 RDU524294:RDU524295 RNQ524294:RNQ524295 RXM524294:RXM524295 SHI524294:SHI524295 SRE524294:SRE524295 TBA524294:TBA524295 TKW524294:TKW524295 TUS524294:TUS524295 UEO524294:UEO524295 UOK524294:UOK524295 UYG524294:UYG524295 VIC524294:VIC524295 VRY524294:VRY524295 WBU524294:WBU524295 WLQ524294:WLQ524295 WVM524294:WVM524295 E589830:E589831 JA589830:JA589831 SW589830:SW589831 ACS589830:ACS589831 AMO589830:AMO589831 AWK589830:AWK589831 BGG589830:BGG589831 BQC589830:BQC589831 BZY589830:BZY589831 CJU589830:CJU589831 CTQ589830:CTQ589831 DDM589830:DDM589831 DNI589830:DNI589831 DXE589830:DXE589831 EHA589830:EHA589831 EQW589830:EQW589831 FAS589830:FAS589831 FKO589830:FKO589831 FUK589830:FUK589831 GEG589830:GEG589831 GOC589830:GOC589831 GXY589830:GXY589831 HHU589830:HHU589831 HRQ589830:HRQ589831 IBM589830:IBM589831 ILI589830:ILI589831 IVE589830:IVE589831 JFA589830:JFA589831 JOW589830:JOW589831 JYS589830:JYS589831 KIO589830:KIO589831 KSK589830:KSK589831 LCG589830:LCG589831 LMC589830:LMC589831 LVY589830:LVY589831 MFU589830:MFU589831 MPQ589830:MPQ589831 MZM589830:MZM589831 NJI589830:NJI589831 NTE589830:NTE589831 ODA589830:ODA589831 OMW589830:OMW589831 OWS589830:OWS589831 PGO589830:PGO589831 PQK589830:PQK589831 QAG589830:QAG589831 QKC589830:QKC589831 QTY589830:QTY589831 RDU589830:RDU589831 RNQ589830:RNQ589831 RXM589830:RXM589831 SHI589830:SHI589831 SRE589830:SRE589831 TBA589830:TBA589831 TKW589830:TKW589831 TUS589830:TUS589831 UEO589830:UEO589831 UOK589830:UOK589831 UYG589830:UYG589831 VIC589830:VIC589831 VRY589830:VRY589831 WBU589830:WBU589831 WLQ589830:WLQ589831 WVM589830:WVM589831 E655366:E655367 JA655366:JA655367 SW655366:SW655367 ACS655366:ACS655367 AMO655366:AMO655367 AWK655366:AWK655367 BGG655366:BGG655367 BQC655366:BQC655367 BZY655366:BZY655367 CJU655366:CJU655367 CTQ655366:CTQ655367 DDM655366:DDM655367 DNI655366:DNI655367 DXE655366:DXE655367 EHA655366:EHA655367 EQW655366:EQW655367 FAS655366:FAS655367 FKO655366:FKO655367 FUK655366:FUK655367 GEG655366:GEG655367 GOC655366:GOC655367 GXY655366:GXY655367 HHU655366:HHU655367 HRQ655366:HRQ655367 IBM655366:IBM655367 ILI655366:ILI655367 IVE655366:IVE655367 JFA655366:JFA655367 JOW655366:JOW655367 JYS655366:JYS655367 KIO655366:KIO655367 KSK655366:KSK655367 LCG655366:LCG655367 LMC655366:LMC655367 LVY655366:LVY655367 MFU655366:MFU655367 MPQ655366:MPQ655367 MZM655366:MZM655367 NJI655366:NJI655367 NTE655366:NTE655367 ODA655366:ODA655367 OMW655366:OMW655367 OWS655366:OWS655367 PGO655366:PGO655367 PQK655366:PQK655367 QAG655366:QAG655367 QKC655366:QKC655367 QTY655366:QTY655367 RDU655366:RDU655367 RNQ655366:RNQ655367 RXM655366:RXM655367 SHI655366:SHI655367 SRE655366:SRE655367 TBA655366:TBA655367 TKW655366:TKW655367 TUS655366:TUS655367 UEO655366:UEO655367 UOK655366:UOK655367 UYG655366:UYG655367 VIC655366:VIC655367 VRY655366:VRY655367 WBU655366:WBU655367 WLQ655366:WLQ655367 WVM655366:WVM655367 E720902:E720903 JA720902:JA720903 SW720902:SW720903 ACS720902:ACS720903 AMO720902:AMO720903 AWK720902:AWK720903 BGG720902:BGG720903 BQC720902:BQC720903 BZY720902:BZY720903 CJU720902:CJU720903 CTQ720902:CTQ720903 DDM720902:DDM720903 DNI720902:DNI720903 DXE720902:DXE720903 EHA720902:EHA720903 EQW720902:EQW720903 FAS720902:FAS720903 FKO720902:FKO720903 FUK720902:FUK720903 GEG720902:GEG720903 GOC720902:GOC720903 GXY720902:GXY720903 HHU720902:HHU720903 HRQ720902:HRQ720903 IBM720902:IBM720903 ILI720902:ILI720903 IVE720902:IVE720903 JFA720902:JFA720903 JOW720902:JOW720903 JYS720902:JYS720903 KIO720902:KIO720903 KSK720902:KSK720903 LCG720902:LCG720903 LMC720902:LMC720903 LVY720902:LVY720903 MFU720902:MFU720903 MPQ720902:MPQ720903 MZM720902:MZM720903 NJI720902:NJI720903 NTE720902:NTE720903 ODA720902:ODA720903 OMW720902:OMW720903 OWS720902:OWS720903 PGO720902:PGO720903 PQK720902:PQK720903 QAG720902:QAG720903 QKC720902:QKC720903 QTY720902:QTY720903 RDU720902:RDU720903 RNQ720902:RNQ720903 RXM720902:RXM720903 SHI720902:SHI720903 SRE720902:SRE720903 TBA720902:TBA720903 TKW720902:TKW720903 TUS720902:TUS720903 UEO720902:UEO720903 UOK720902:UOK720903 UYG720902:UYG720903 VIC720902:VIC720903 VRY720902:VRY720903 WBU720902:WBU720903 WLQ720902:WLQ720903 WVM720902:WVM720903 E786438:E786439 JA786438:JA786439 SW786438:SW786439 ACS786438:ACS786439 AMO786438:AMO786439 AWK786438:AWK786439 BGG786438:BGG786439 BQC786438:BQC786439 BZY786438:BZY786439 CJU786438:CJU786439 CTQ786438:CTQ786439 DDM786438:DDM786439 DNI786438:DNI786439 DXE786438:DXE786439 EHA786438:EHA786439 EQW786438:EQW786439 FAS786438:FAS786439 FKO786438:FKO786439 FUK786438:FUK786439 GEG786438:GEG786439 GOC786438:GOC786439 GXY786438:GXY786439 HHU786438:HHU786439 HRQ786438:HRQ786439 IBM786438:IBM786439 ILI786438:ILI786439 IVE786438:IVE786439 JFA786438:JFA786439 JOW786438:JOW786439 JYS786438:JYS786439 KIO786438:KIO786439 KSK786438:KSK786439 LCG786438:LCG786439 LMC786438:LMC786439 LVY786438:LVY786439 MFU786438:MFU786439 MPQ786438:MPQ786439 MZM786438:MZM786439 NJI786438:NJI786439 NTE786438:NTE786439 ODA786438:ODA786439 OMW786438:OMW786439 OWS786438:OWS786439 PGO786438:PGO786439 PQK786438:PQK786439 QAG786438:QAG786439 QKC786438:QKC786439 QTY786438:QTY786439 RDU786438:RDU786439 RNQ786438:RNQ786439 RXM786438:RXM786439 SHI786438:SHI786439 SRE786438:SRE786439 TBA786438:TBA786439 TKW786438:TKW786439 TUS786438:TUS786439 UEO786438:UEO786439 UOK786438:UOK786439 UYG786438:UYG786439 VIC786438:VIC786439 VRY786438:VRY786439 WBU786438:WBU786439 WLQ786438:WLQ786439 WVM786438:WVM786439 E851974:E851975 JA851974:JA851975 SW851974:SW851975 ACS851974:ACS851975 AMO851974:AMO851975 AWK851974:AWK851975 BGG851974:BGG851975 BQC851974:BQC851975 BZY851974:BZY851975 CJU851974:CJU851975 CTQ851974:CTQ851975 DDM851974:DDM851975 DNI851974:DNI851975 DXE851974:DXE851975 EHA851974:EHA851975 EQW851974:EQW851975 FAS851974:FAS851975 FKO851974:FKO851975 FUK851974:FUK851975 GEG851974:GEG851975 GOC851974:GOC851975 GXY851974:GXY851975 HHU851974:HHU851975 HRQ851974:HRQ851975 IBM851974:IBM851975 ILI851974:ILI851975 IVE851974:IVE851975 JFA851974:JFA851975 JOW851974:JOW851975 JYS851974:JYS851975 KIO851974:KIO851975 KSK851974:KSK851975 LCG851974:LCG851975 LMC851974:LMC851975 LVY851974:LVY851975 MFU851974:MFU851975 MPQ851974:MPQ851975 MZM851974:MZM851975 NJI851974:NJI851975 NTE851974:NTE851975 ODA851974:ODA851975 OMW851974:OMW851975 OWS851974:OWS851975 PGO851974:PGO851975 PQK851974:PQK851975 QAG851974:QAG851975 QKC851974:QKC851975 QTY851974:QTY851975 RDU851974:RDU851975 RNQ851974:RNQ851975 RXM851974:RXM851975 SHI851974:SHI851975 SRE851974:SRE851975 TBA851974:TBA851975 TKW851974:TKW851975 TUS851974:TUS851975 UEO851974:UEO851975 UOK851974:UOK851975 UYG851974:UYG851975 VIC851974:VIC851975 VRY851974:VRY851975 WBU851974:WBU851975 WLQ851974:WLQ851975 WVM851974:WVM851975 E917510:E917511 JA917510:JA917511 SW917510:SW917511 ACS917510:ACS917511 AMO917510:AMO917511 AWK917510:AWK917511 BGG917510:BGG917511 BQC917510:BQC917511 BZY917510:BZY917511 CJU917510:CJU917511 CTQ917510:CTQ917511 DDM917510:DDM917511 DNI917510:DNI917511 DXE917510:DXE917511 EHA917510:EHA917511 EQW917510:EQW917511 FAS917510:FAS917511 FKO917510:FKO917511 FUK917510:FUK917511 GEG917510:GEG917511 GOC917510:GOC917511 GXY917510:GXY917511 HHU917510:HHU917511 HRQ917510:HRQ917511 IBM917510:IBM917511 ILI917510:ILI917511 IVE917510:IVE917511 JFA917510:JFA917511 JOW917510:JOW917511 JYS917510:JYS917511 KIO917510:KIO917511 KSK917510:KSK917511 LCG917510:LCG917511 LMC917510:LMC917511 LVY917510:LVY917511 MFU917510:MFU917511 MPQ917510:MPQ917511 MZM917510:MZM917511 NJI917510:NJI917511 NTE917510:NTE917511 ODA917510:ODA917511 OMW917510:OMW917511 OWS917510:OWS917511 PGO917510:PGO917511 PQK917510:PQK917511 QAG917510:QAG917511 QKC917510:QKC917511 QTY917510:QTY917511 RDU917510:RDU917511 RNQ917510:RNQ917511 RXM917510:RXM917511 SHI917510:SHI917511 SRE917510:SRE917511 TBA917510:TBA917511 TKW917510:TKW917511 TUS917510:TUS917511 UEO917510:UEO917511 UOK917510:UOK917511 UYG917510:UYG917511 VIC917510:VIC917511 VRY917510:VRY917511 WBU917510:WBU917511 WLQ917510:WLQ917511 WVM917510:WVM917511 E983046:E983047 JA983046:JA983047 SW983046:SW983047 ACS983046:ACS983047 AMO983046:AMO983047 AWK983046:AWK983047 BGG983046:BGG983047 BQC983046:BQC983047 BZY983046:BZY983047 CJU983046:CJU983047 CTQ983046:CTQ983047 DDM983046:DDM983047 DNI983046:DNI983047 DXE983046:DXE983047 EHA983046:EHA983047 EQW983046:EQW983047 FAS983046:FAS983047 FKO983046:FKO983047 FUK983046:FUK983047 GEG983046:GEG983047 GOC983046:GOC983047 GXY983046:GXY983047 HHU983046:HHU983047 HRQ983046:HRQ983047 IBM983046:IBM983047 ILI983046:ILI983047 IVE983046:IVE983047 JFA983046:JFA983047 JOW983046:JOW983047 JYS983046:JYS983047 KIO983046:KIO983047 KSK983046:KSK983047 LCG983046:LCG983047 LMC983046:LMC983047 LVY983046:LVY983047 MFU983046:MFU983047 MPQ983046:MPQ983047 MZM983046:MZM983047 NJI983046:NJI983047 NTE983046:NTE983047 ODA983046:ODA983047 OMW983046:OMW983047 OWS983046:OWS983047 PGO983046:PGO983047 PQK983046:PQK983047 QAG983046:QAG983047 QKC983046:QKC983047 QTY983046:QTY983047 RDU983046:RDU983047 RNQ983046:RNQ983047 RXM983046:RXM983047 SHI983046:SHI983047 SRE983046:SRE983047 TBA983046:TBA983047 TKW983046:TKW983047 TUS983046:TUS983047 UEO983046:UEO983047 UOK983046:UOK983047 UYG983046:UYG983047 VIC983046:VIC983047 VRY983046:VRY983047 WBU983046:WBU983047 WLQ983046:WLQ983047 WVM983046:WVM983047 IX65551:IX65555 ST65551:ST65555 ACP65551:ACP65555 AML65551:AML65555 AWH65551:AWH65555 BGD65551:BGD65555 BPZ65551:BPZ65555 BZV65551:BZV65555 CJR65551:CJR65555 CTN65551:CTN65555 DDJ65551:DDJ65555 DNF65551:DNF65555 DXB65551:DXB65555 EGX65551:EGX65555 EQT65551:EQT65555 FAP65551:FAP65555 FKL65551:FKL65555 FUH65551:FUH65555 GED65551:GED65555 GNZ65551:GNZ65555 GXV65551:GXV65555 HHR65551:HHR65555 HRN65551:HRN65555 IBJ65551:IBJ65555 ILF65551:ILF65555 IVB65551:IVB65555 JEX65551:JEX65555 JOT65551:JOT65555 JYP65551:JYP65555 KIL65551:KIL65555 KSH65551:KSH65555 LCD65551:LCD65555 LLZ65551:LLZ65555 LVV65551:LVV65555 MFR65551:MFR65555 MPN65551:MPN65555 MZJ65551:MZJ65555 NJF65551:NJF65555 NTB65551:NTB65555 OCX65551:OCX65555 OMT65551:OMT65555 OWP65551:OWP65555 PGL65551:PGL65555 PQH65551:PQH65555 QAD65551:QAD65555 QJZ65551:QJZ65555 QTV65551:QTV65555 RDR65551:RDR65555 RNN65551:RNN65555 RXJ65551:RXJ65555 SHF65551:SHF65555 SRB65551:SRB65555 TAX65551:TAX65555 TKT65551:TKT65555 TUP65551:TUP65555 UEL65551:UEL65555 UOH65551:UOH65555 UYD65551:UYD65555 VHZ65551:VHZ65555 VRV65551:VRV65555 WBR65551:WBR65555 WLN65551:WLN65555 WVJ65551:WVJ65555 IX131087:IX131091 ST131087:ST131091 ACP131087:ACP131091 AML131087:AML131091 AWH131087:AWH131091 BGD131087:BGD131091 BPZ131087:BPZ131091 BZV131087:BZV131091 CJR131087:CJR131091 CTN131087:CTN131091 DDJ131087:DDJ131091 DNF131087:DNF131091 DXB131087:DXB131091 EGX131087:EGX131091 EQT131087:EQT131091 FAP131087:FAP131091 FKL131087:FKL131091 FUH131087:FUH131091 GED131087:GED131091 GNZ131087:GNZ131091 GXV131087:GXV131091 HHR131087:HHR131091 HRN131087:HRN131091 IBJ131087:IBJ131091 ILF131087:ILF131091 IVB131087:IVB131091 JEX131087:JEX131091 JOT131087:JOT131091 JYP131087:JYP131091 KIL131087:KIL131091 KSH131087:KSH131091 LCD131087:LCD131091 LLZ131087:LLZ131091 LVV131087:LVV131091 MFR131087:MFR131091 MPN131087:MPN131091 MZJ131087:MZJ131091 NJF131087:NJF131091 NTB131087:NTB131091 OCX131087:OCX131091 OMT131087:OMT131091 OWP131087:OWP131091 PGL131087:PGL131091 PQH131087:PQH131091 QAD131087:QAD131091 QJZ131087:QJZ131091 QTV131087:QTV131091 RDR131087:RDR131091 RNN131087:RNN131091 RXJ131087:RXJ131091 SHF131087:SHF131091 SRB131087:SRB131091 TAX131087:TAX131091 TKT131087:TKT131091 TUP131087:TUP131091 UEL131087:UEL131091 UOH131087:UOH131091 UYD131087:UYD131091 VHZ131087:VHZ131091 VRV131087:VRV131091 WBR131087:WBR131091 WLN131087:WLN131091 WVJ131087:WVJ131091 IX196623:IX196627 ST196623:ST196627 ACP196623:ACP196627 AML196623:AML196627 AWH196623:AWH196627 BGD196623:BGD196627 BPZ196623:BPZ196627 BZV196623:BZV196627 CJR196623:CJR196627 CTN196623:CTN196627 DDJ196623:DDJ196627 DNF196623:DNF196627 DXB196623:DXB196627 EGX196623:EGX196627 EQT196623:EQT196627 FAP196623:FAP196627 FKL196623:FKL196627 FUH196623:FUH196627 GED196623:GED196627 GNZ196623:GNZ196627 GXV196623:GXV196627 HHR196623:HHR196627 HRN196623:HRN196627 IBJ196623:IBJ196627 ILF196623:ILF196627 IVB196623:IVB196627 JEX196623:JEX196627 JOT196623:JOT196627 JYP196623:JYP196627 KIL196623:KIL196627 KSH196623:KSH196627 LCD196623:LCD196627 LLZ196623:LLZ196627 LVV196623:LVV196627 MFR196623:MFR196627 MPN196623:MPN196627 MZJ196623:MZJ196627 NJF196623:NJF196627 NTB196623:NTB196627 OCX196623:OCX196627 OMT196623:OMT196627 OWP196623:OWP196627 PGL196623:PGL196627 PQH196623:PQH196627 QAD196623:QAD196627 QJZ196623:QJZ196627 QTV196623:QTV196627 RDR196623:RDR196627 RNN196623:RNN196627 RXJ196623:RXJ196627 SHF196623:SHF196627 SRB196623:SRB196627 TAX196623:TAX196627 TKT196623:TKT196627 TUP196623:TUP196627 UEL196623:UEL196627 UOH196623:UOH196627 UYD196623:UYD196627 VHZ196623:VHZ196627 VRV196623:VRV196627 WBR196623:WBR196627 WLN196623:WLN196627 WVJ196623:WVJ196627 IX262159:IX262163 ST262159:ST262163 ACP262159:ACP262163 AML262159:AML262163 AWH262159:AWH262163 BGD262159:BGD262163 BPZ262159:BPZ262163 BZV262159:BZV262163 CJR262159:CJR262163 CTN262159:CTN262163 DDJ262159:DDJ262163 DNF262159:DNF262163 DXB262159:DXB262163 EGX262159:EGX262163 EQT262159:EQT262163 FAP262159:FAP262163 FKL262159:FKL262163 FUH262159:FUH262163 GED262159:GED262163 GNZ262159:GNZ262163 GXV262159:GXV262163 HHR262159:HHR262163 HRN262159:HRN262163 IBJ262159:IBJ262163 ILF262159:ILF262163 IVB262159:IVB262163 JEX262159:JEX262163 JOT262159:JOT262163 JYP262159:JYP262163 KIL262159:KIL262163 KSH262159:KSH262163 LCD262159:LCD262163 LLZ262159:LLZ262163 LVV262159:LVV262163 MFR262159:MFR262163 MPN262159:MPN262163 MZJ262159:MZJ262163 NJF262159:NJF262163 NTB262159:NTB262163 OCX262159:OCX262163 OMT262159:OMT262163 OWP262159:OWP262163 PGL262159:PGL262163 PQH262159:PQH262163 QAD262159:QAD262163 QJZ262159:QJZ262163 QTV262159:QTV262163 RDR262159:RDR262163 RNN262159:RNN262163 RXJ262159:RXJ262163 SHF262159:SHF262163 SRB262159:SRB262163 TAX262159:TAX262163 TKT262159:TKT262163 TUP262159:TUP262163 UEL262159:UEL262163 UOH262159:UOH262163 UYD262159:UYD262163 VHZ262159:VHZ262163 VRV262159:VRV262163 WBR262159:WBR262163 WLN262159:WLN262163 WVJ262159:WVJ262163 IX327695:IX327699 ST327695:ST327699 ACP327695:ACP327699 AML327695:AML327699 AWH327695:AWH327699 BGD327695:BGD327699 BPZ327695:BPZ327699 BZV327695:BZV327699 CJR327695:CJR327699 CTN327695:CTN327699 DDJ327695:DDJ327699 DNF327695:DNF327699 DXB327695:DXB327699 EGX327695:EGX327699 EQT327695:EQT327699 FAP327695:FAP327699 FKL327695:FKL327699 FUH327695:FUH327699 GED327695:GED327699 GNZ327695:GNZ327699 GXV327695:GXV327699 HHR327695:HHR327699 HRN327695:HRN327699 IBJ327695:IBJ327699 ILF327695:ILF327699 IVB327695:IVB327699 JEX327695:JEX327699 JOT327695:JOT327699 JYP327695:JYP327699 KIL327695:KIL327699 KSH327695:KSH327699 LCD327695:LCD327699 LLZ327695:LLZ327699 LVV327695:LVV327699 MFR327695:MFR327699 MPN327695:MPN327699 MZJ327695:MZJ327699 NJF327695:NJF327699 NTB327695:NTB327699 OCX327695:OCX327699 OMT327695:OMT327699 OWP327695:OWP327699 PGL327695:PGL327699 PQH327695:PQH327699 QAD327695:QAD327699 QJZ327695:QJZ327699 QTV327695:QTV327699 RDR327695:RDR327699 RNN327695:RNN327699 RXJ327695:RXJ327699 SHF327695:SHF327699 SRB327695:SRB327699 TAX327695:TAX327699 TKT327695:TKT327699 TUP327695:TUP327699 UEL327695:UEL327699 UOH327695:UOH327699 UYD327695:UYD327699 VHZ327695:VHZ327699 VRV327695:VRV327699 WBR327695:WBR327699 WLN327695:WLN327699 WVJ327695:WVJ327699 IX393231:IX393235 ST393231:ST393235 ACP393231:ACP393235 AML393231:AML393235 AWH393231:AWH393235 BGD393231:BGD393235 BPZ393231:BPZ393235 BZV393231:BZV393235 CJR393231:CJR393235 CTN393231:CTN393235 DDJ393231:DDJ393235 DNF393231:DNF393235 DXB393231:DXB393235 EGX393231:EGX393235 EQT393231:EQT393235 FAP393231:FAP393235 FKL393231:FKL393235 FUH393231:FUH393235 GED393231:GED393235 GNZ393231:GNZ393235 GXV393231:GXV393235 HHR393231:HHR393235 HRN393231:HRN393235 IBJ393231:IBJ393235 ILF393231:ILF393235 IVB393231:IVB393235 JEX393231:JEX393235 JOT393231:JOT393235 JYP393231:JYP393235 KIL393231:KIL393235 KSH393231:KSH393235 LCD393231:LCD393235 LLZ393231:LLZ393235 LVV393231:LVV393235 MFR393231:MFR393235 MPN393231:MPN393235 MZJ393231:MZJ393235 NJF393231:NJF393235 NTB393231:NTB393235 OCX393231:OCX393235 OMT393231:OMT393235 OWP393231:OWP393235 PGL393231:PGL393235 PQH393231:PQH393235 QAD393231:QAD393235 QJZ393231:QJZ393235 QTV393231:QTV393235 RDR393231:RDR393235 RNN393231:RNN393235 RXJ393231:RXJ393235 SHF393231:SHF393235 SRB393231:SRB393235 TAX393231:TAX393235 TKT393231:TKT393235 TUP393231:TUP393235 UEL393231:UEL393235 UOH393231:UOH393235 UYD393231:UYD393235 VHZ393231:VHZ393235 VRV393231:VRV393235 WBR393231:WBR393235 WLN393231:WLN393235 WVJ393231:WVJ393235 IX458767:IX458771 ST458767:ST458771 ACP458767:ACP458771 AML458767:AML458771 AWH458767:AWH458771 BGD458767:BGD458771 BPZ458767:BPZ458771 BZV458767:BZV458771 CJR458767:CJR458771 CTN458767:CTN458771 DDJ458767:DDJ458771 DNF458767:DNF458771 DXB458767:DXB458771 EGX458767:EGX458771 EQT458767:EQT458771 FAP458767:FAP458771 FKL458767:FKL458771 FUH458767:FUH458771 GED458767:GED458771 GNZ458767:GNZ458771 GXV458767:GXV458771 HHR458767:HHR458771 HRN458767:HRN458771 IBJ458767:IBJ458771 ILF458767:ILF458771 IVB458767:IVB458771 JEX458767:JEX458771 JOT458767:JOT458771 JYP458767:JYP458771 KIL458767:KIL458771 KSH458767:KSH458771 LCD458767:LCD458771 LLZ458767:LLZ458771 LVV458767:LVV458771 MFR458767:MFR458771 MPN458767:MPN458771 MZJ458767:MZJ458771 NJF458767:NJF458771 NTB458767:NTB458771 OCX458767:OCX458771 OMT458767:OMT458771 OWP458767:OWP458771 PGL458767:PGL458771 PQH458767:PQH458771 QAD458767:QAD458771 QJZ458767:QJZ458771 QTV458767:QTV458771 RDR458767:RDR458771 RNN458767:RNN458771 RXJ458767:RXJ458771 SHF458767:SHF458771 SRB458767:SRB458771 TAX458767:TAX458771 TKT458767:TKT458771 TUP458767:TUP458771 UEL458767:UEL458771 UOH458767:UOH458771 UYD458767:UYD458771 VHZ458767:VHZ458771 VRV458767:VRV458771 WBR458767:WBR458771 WLN458767:WLN458771 WVJ458767:WVJ458771 IX524303:IX524307 ST524303:ST524307 ACP524303:ACP524307 AML524303:AML524307 AWH524303:AWH524307 BGD524303:BGD524307 BPZ524303:BPZ524307 BZV524303:BZV524307 CJR524303:CJR524307 CTN524303:CTN524307 DDJ524303:DDJ524307 DNF524303:DNF524307 DXB524303:DXB524307 EGX524303:EGX524307 EQT524303:EQT524307 FAP524303:FAP524307 FKL524303:FKL524307 FUH524303:FUH524307 GED524303:GED524307 GNZ524303:GNZ524307 GXV524303:GXV524307 HHR524303:HHR524307 HRN524303:HRN524307 IBJ524303:IBJ524307 ILF524303:ILF524307 IVB524303:IVB524307 JEX524303:JEX524307 JOT524303:JOT524307 JYP524303:JYP524307 KIL524303:KIL524307 KSH524303:KSH524307 LCD524303:LCD524307 LLZ524303:LLZ524307 LVV524303:LVV524307 MFR524303:MFR524307 MPN524303:MPN524307 MZJ524303:MZJ524307 NJF524303:NJF524307 NTB524303:NTB524307 OCX524303:OCX524307 OMT524303:OMT524307 OWP524303:OWP524307 PGL524303:PGL524307 PQH524303:PQH524307 QAD524303:QAD524307 QJZ524303:QJZ524307 QTV524303:QTV524307 RDR524303:RDR524307 RNN524303:RNN524307 RXJ524303:RXJ524307 SHF524303:SHF524307 SRB524303:SRB524307 TAX524303:TAX524307 TKT524303:TKT524307 TUP524303:TUP524307 UEL524303:UEL524307 UOH524303:UOH524307 UYD524303:UYD524307 VHZ524303:VHZ524307 VRV524303:VRV524307 WBR524303:WBR524307 WLN524303:WLN524307 WVJ524303:WVJ524307 IX589839:IX589843 ST589839:ST589843 ACP589839:ACP589843 AML589839:AML589843 AWH589839:AWH589843 BGD589839:BGD589843 BPZ589839:BPZ589843 BZV589839:BZV589843 CJR589839:CJR589843 CTN589839:CTN589843 DDJ589839:DDJ589843 DNF589839:DNF589843 DXB589839:DXB589843 EGX589839:EGX589843 EQT589839:EQT589843 FAP589839:FAP589843 FKL589839:FKL589843 FUH589839:FUH589843 GED589839:GED589843 GNZ589839:GNZ589843 GXV589839:GXV589843 HHR589839:HHR589843 HRN589839:HRN589843 IBJ589839:IBJ589843 ILF589839:ILF589843 IVB589839:IVB589843 JEX589839:JEX589843 JOT589839:JOT589843 JYP589839:JYP589843 KIL589839:KIL589843 KSH589839:KSH589843 LCD589839:LCD589843 LLZ589839:LLZ589843 LVV589839:LVV589843 MFR589839:MFR589843 MPN589839:MPN589843 MZJ589839:MZJ589843 NJF589839:NJF589843 NTB589839:NTB589843 OCX589839:OCX589843 OMT589839:OMT589843 OWP589839:OWP589843 PGL589839:PGL589843 PQH589839:PQH589843 QAD589839:QAD589843 QJZ589839:QJZ589843 QTV589839:QTV589843 RDR589839:RDR589843 RNN589839:RNN589843 RXJ589839:RXJ589843 SHF589839:SHF589843 SRB589839:SRB589843 TAX589839:TAX589843 TKT589839:TKT589843 TUP589839:TUP589843 UEL589839:UEL589843 UOH589839:UOH589843 UYD589839:UYD589843 VHZ589839:VHZ589843 VRV589839:VRV589843 WBR589839:WBR589843 WLN589839:WLN589843 WVJ589839:WVJ589843 IX655375:IX655379 ST655375:ST655379 ACP655375:ACP655379 AML655375:AML655379 AWH655375:AWH655379 BGD655375:BGD655379 BPZ655375:BPZ655379 BZV655375:BZV655379 CJR655375:CJR655379 CTN655375:CTN655379 DDJ655375:DDJ655379 DNF655375:DNF655379 DXB655375:DXB655379 EGX655375:EGX655379 EQT655375:EQT655379 FAP655375:FAP655379 FKL655375:FKL655379 FUH655375:FUH655379 GED655375:GED655379 GNZ655375:GNZ655379 GXV655375:GXV655379 HHR655375:HHR655379 HRN655375:HRN655379 IBJ655375:IBJ655379 ILF655375:ILF655379 IVB655375:IVB655379 JEX655375:JEX655379 JOT655375:JOT655379 JYP655375:JYP655379 KIL655375:KIL655379 KSH655375:KSH655379 LCD655375:LCD655379 LLZ655375:LLZ655379 LVV655375:LVV655379 MFR655375:MFR655379 MPN655375:MPN655379 MZJ655375:MZJ655379 NJF655375:NJF655379 NTB655375:NTB655379 OCX655375:OCX655379 OMT655375:OMT655379 OWP655375:OWP655379 PGL655375:PGL655379 PQH655375:PQH655379 QAD655375:QAD655379 QJZ655375:QJZ655379 QTV655375:QTV655379 RDR655375:RDR655379 RNN655375:RNN655379 RXJ655375:RXJ655379 SHF655375:SHF655379 SRB655375:SRB655379 TAX655375:TAX655379 TKT655375:TKT655379 TUP655375:TUP655379 UEL655375:UEL655379 UOH655375:UOH655379 UYD655375:UYD655379 VHZ655375:VHZ655379 VRV655375:VRV655379 WBR655375:WBR655379 WLN655375:WLN655379 WVJ655375:WVJ655379 IX720911:IX720915 ST720911:ST720915 ACP720911:ACP720915 AML720911:AML720915 AWH720911:AWH720915 BGD720911:BGD720915 BPZ720911:BPZ720915 BZV720911:BZV720915 CJR720911:CJR720915 CTN720911:CTN720915 DDJ720911:DDJ720915 DNF720911:DNF720915 DXB720911:DXB720915 EGX720911:EGX720915 EQT720911:EQT720915 FAP720911:FAP720915 FKL720911:FKL720915 FUH720911:FUH720915 GED720911:GED720915 GNZ720911:GNZ720915 GXV720911:GXV720915 HHR720911:HHR720915 HRN720911:HRN720915 IBJ720911:IBJ720915 ILF720911:ILF720915 IVB720911:IVB720915 JEX720911:JEX720915 JOT720911:JOT720915 JYP720911:JYP720915 KIL720911:KIL720915 KSH720911:KSH720915 LCD720911:LCD720915 LLZ720911:LLZ720915 LVV720911:LVV720915 MFR720911:MFR720915 MPN720911:MPN720915 MZJ720911:MZJ720915 NJF720911:NJF720915 NTB720911:NTB720915 OCX720911:OCX720915 OMT720911:OMT720915 OWP720911:OWP720915 PGL720911:PGL720915 PQH720911:PQH720915 QAD720911:QAD720915 QJZ720911:QJZ720915 QTV720911:QTV720915 RDR720911:RDR720915 RNN720911:RNN720915 RXJ720911:RXJ720915 SHF720911:SHF720915 SRB720911:SRB720915 TAX720911:TAX720915 TKT720911:TKT720915 TUP720911:TUP720915 UEL720911:UEL720915 UOH720911:UOH720915 UYD720911:UYD720915 VHZ720911:VHZ720915 VRV720911:VRV720915 WBR720911:WBR720915 WLN720911:WLN720915 WVJ720911:WVJ720915 IX786447:IX786451 ST786447:ST786451 ACP786447:ACP786451 AML786447:AML786451 AWH786447:AWH786451 BGD786447:BGD786451 BPZ786447:BPZ786451 BZV786447:BZV786451 CJR786447:CJR786451 CTN786447:CTN786451 DDJ786447:DDJ786451 DNF786447:DNF786451 DXB786447:DXB786451 EGX786447:EGX786451 EQT786447:EQT786451 FAP786447:FAP786451 FKL786447:FKL786451 FUH786447:FUH786451 GED786447:GED786451 GNZ786447:GNZ786451 GXV786447:GXV786451 HHR786447:HHR786451 HRN786447:HRN786451 IBJ786447:IBJ786451 ILF786447:ILF786451 IVB786447:IVB786451 JEX786447:JEX786451 JOT786447:JOT786451 JYP786447:JYP786451 KIL786447:KIL786451 KSH786447:KSH786451 LCD786447:LCD786451 LLZ786447:LLZ786451 LVV786447:LVV786451 MFR786447:MFR786451 MPN786447:MPN786451 MZJ786447:MZJ786451 NJF786447:NJF786451 NTB786447:NTB786451 OCX786447:OCX786451 OMT786447:OMT786451 OWP786447:OWP786451 PGL786447:PGL786451 PQH786447:PQH786451 QAD786447:QAD786451 QJZ786447:QJZ786451 QTV786447:QTV786451 RDR786447:RDR786451 RNN786447:RNN786451 RXJ786447:RXJ786451 SHF786447:SHF786451 SRB786447:SRB786451 TAX786447:TAX786451 TKT786447:TKT786451 TUP786447:TUP786451 UEL786447:UEL786451 UOH786447:UOH786451 UYD786447:UYD786451 VHZ786447:VHZ786451 VRV786447:VRV786451 WBR786447:WBR786451 WLN786447:WLN786451 WVJ786447:WVJ786451 IX851983:IX851987 ST851983:ST851987 ACP851983:ACP851987 AML851983:AML851987 AWH851983:AWH851987 BGD851983:BGD851987 BPZ851983:BPZ851987 BZV851983:BZV851987 CJR851983:CJR851987 CTN851983:CTN851987 DDJ851983:DDJ851987 DNF851983:DNF851987 DXB851983:DXB851987 EGX851983:EGX851987 EQT851983:EQT851987 FAP851983:FAP851987 FKL851983:FKL851987 FUH851983:FUH851987 GED851983:GED851987 GNZ851983:GNZ851987 GXV851983:GXV851987 HHR851983:HHR851987 HRN851983:HRN851987 IBJ851983:IBJ851987 ILF851983:ILF851987 IVB851983:IVB851987 JEX851983:JEX851987 JOT851983:JOT851987 JYP851983:JYP851987 KIL851983:KIL851987 KSH851983:KSH851987 LCD851983:LCD851987 LLZ851983:LLZ851987 LVV851983:LVV851987 MFR851983:MFR851987 MPN851983:MPN851987 MZJ851983:MZJ851987 NJF851983:NJF851987 NTB851983:NTB851987 OCX851983:OCX851987 OMT851983:OMT851987 OWP851983:OWP851987 PGL851983:PGL851987 PQH851983:PQH851987 QAD851983:QAD851987 QJZ851983:QJZ851987 QTV851983:QTV851987 RDR851983:RDR851987 RNN851983:RNN851987 RXJ851983:RXJ851987 SHF851983:SHF851987 SRB851983:SRB851987 TAX851983:TAX851987 TKT851983:TKT851987 TUP851983:TUP851987 UEL851983:UEL851987 UOH851983:UOH851987 UYD851983:UYD851987 VHZ851983:VHZ851987 VRV851983:VRV851987 WBR851983:WBR851987 WLN851983:WLN851987 WVJ851983:WVJ851987 IX917519:IX917523 ST917519:ST917523 ACP917519:ACP917523 AML917519:AML917523 AWH917519:AWH917523 BGD917519:BGD917523 BPZ917519:BPZ917523 BZV917519:BZV917523 CJR917519:CJR917523 CTN917519:CTN917523 DDJ917519:DDJ917523 DNF917519:DNF917523 DXB917519:DXB917523 EGX917519:EGX917523 EQT917519:EQT917523 FAP917519:FAP917523 FKL917519:FKL917523 FUH917519:FUH917523 GED917519:GED917523 GNZ917519:GNZ917523 GXV917519:GXV917523 HHR917519:HHR917523 HRN917519:HRN917523 IBJ917519:IBJ917523 ILF917519:ILF917523 IVB917519:IVB917523 JEX917519:JEX917523 JOT917519:JOT917523 JYP917519:JYP917523 KIL917519:KIL917523 KSH917519:KSH917523 LCD917519:LCD917523 LLZ917519:LLZ917523 LVV917519:LVV917523 MFR917519:MFR917523 MPN917519:MPN917523 MZJ917519:MZJ917523 NJF917519:NJF917523 NTB917519:NTB917523 OCX917519:OCX917523 OMT917519:OMT917523 OWP917519:OWP917523 PGL917519:PGL917523 PQH917519:PQH917523 QAD917519:QAD917523 QJZ917519:QJZ917523 QTV917519:QTV917523 RDR917519:RDR917523 RNN917519:RNN917523 RXJ917519:RXJ917523 SHF917519:SHF917523 SRB917519:SRB917523 TAX917519:TAX917523 TKT917519:TKT917523 TUP917519:TUP917523 UEL917519:UEL917523 UOH917519:UOH917523 UYD917519:UYD917523 VHZ917519:VHZ917523 VRV917519:VRV917523 WBR917519:WBR917523 WLN917519:WLN917523 WVJ917519:WVJ917523 IX983055:IX983059 ST983055:ST983059 ACP983055:ACP983059 AML983055:AML983059 AWH983055:AWH983059 BGD983055:BGD983059 BPZ983055:BPZ983059 BZV983055:BZV983059 CJR983055:CJR983059 CTN983055:CTN983059 DDJ983055:DDJ983059 DNF983055:DNF983059 DXB983055:DXB983059 EGX983055:EGX983059 EQT983055:EQT983059 FAP983055:FAP983059 FKL983055:FKL983059 FUH983055:FUH983059 GED983055:GED983059 GNZ983055:GNZ983059 GXV983055:GXV983059 HHR983055:HHR983059 HRN983055:HRN983059 IBJ983055:IBJ983059 ILF983055:ILF983059 IVB983055:IVB983059 JEX983055:JEX983059 JOT983055:JOT983059 JYP983055:JYP983059 KIL983055:KIL983059 KSH983055:KSH983059 LCD983055:LCD983059 LLZ983055:LLZ983059 LVV983055:LVV983059 MFR983055:MFR983059 MPN983055:MPN983059 MZJ983055:MZJ983059 NJF983055:NJF983059 NTB983055:NTB983059 OCX983055:OCX983059 OMT983055:OMT983059 OWP983055:OWP983059 PGL983055:PGL983059 PQH983055:PQH983059 QAD983055:QAD983059 QJZ983055:QJZ983059 QTV983055:QTV983059 RDR983055:RDR983059 RNN983055:RNN983059 RXJ983055:RXJ983059 SHF983055:SHF983059 SRB983055:SRB983059 TAX983055:TAX983059 TKT983055:TKT983059 TUP983055:TUP983059 UEL983055:UEL983059 UOH983055:UOH983059 UYD983055:UYD983059 VHZ983055:VHZ983059 VRV983055:VRV983059 WBR983055:WBR983059 WLN983055:WLN983059 WVJ983055:WVJ983059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IX65527:IX65541 ST65527:ST65541 ACP65527:ACP65541 AML65527:AML65541 AWH65527:AWH65541 BGD65527:BGD65541 BPZ65527:BPZ65541 BZV65527:BZV65541 CJR65527:CJR65541 CTN65527:CTN65541 DDJ65527:DDJ65541 DNF65527:DNF65541 DXB65527:DXB65541 EGX65527:EGX65541 EQT65527:EQT65541 FAP65527:FAP65541 FKL65527:FKL65541 FUH65527:FUH65541 GED65527:GED65541 GNZ65527:GNZ65541 GXV65527:GXV65541 HHR65527:HHR65541 HRN65527:HRN65541 IBJ65527:IBJ65541 ILF65527:ILF65541 IVB65527:IVB65541 JEX65527:JEX65541 JOT65527:JOT65541 JYP65527:JYP65541 KIL65527:KIL65541 KSH65527:KSH65541 LCD65527:LCD65541 LLZ65527:LLZ65541 LVV65527:LVV65541 MFR65527:MFR65541 MPN65527:MPN65541 MZJ65527:MZJ65541 NJF65527:NJF65541 NTB65527:NTB65541 OCX65527:OCX65541 OMT65527:OMT65541 OWP65527:OWP65541 PGL65527:PGL65541 PQH65527:PQH65541 QAD65527:QAD65541 QJZ65527:QJZ65541 QTV65527:QTV65541 RDR65527:RDR65541 RNN65527:RNN65541 RXJ65527:RXJ65541 SHF65527:SHF65541 SRB65527:SRB65541 TAX65527:TAX65541 TKT65527:TKT65541 TUP65527:TUP65541 UEL65527:UEL65541 UOH65527:UOH65541 UYD65527:UYD65541 VHZ65527:VHZ65541 VRV65527:VRV65541 WBR65527:WBR65541 WLN65527:WLN65541 WVJ65527:WVJ65541 IX131063:IX131077 ST131063:ST131077 ACP131063:ACP131077 AML131063:AML131077 AWH131063:AWH131077 BGD131063:BGD131077 BPZ131063:BPZ131077 BZV131063:BZV131077 CJR131063:CJR131077 CTN131063:CTN131077 DDJ131063:DDJ131077 DNF131063:DNF131077 DXB131063:DXB131077 EGX131063:EGX131077 EQT131063:EQT131077 FAP131063:FAP131077 FKL131063:FKL131077 FUH131063:FUH131077 GED131063:GED131077 GNZ131063:GNZ131077 GXV131063:GXV131077 HHR131063:HHR131077 HRN131063:HRN131077 IBJ131063:IBJ131077 ILF131063:ILF131077 IVB131063:IVB131077 JEX131063:JEX131077 JOT131063:JOT131077 JYP131063:JYP131077 KIL131063:KIL131077 KSH131063:KSH131077 LCD131063:LCD131077 LLZ131063:LLZ131077 LVV131063:LVV131077 MFR131063:MFR131077 MPN131063:MPN131077 MZJ131063:MZJ131077 NJF131063:NJF131077 NTB131063:NTB131077 OCX131063:OCX131077 OMT131063:OMT131077 OWP131063:OWP131077 PGL131063:PGL131077 PQH131063:PQH131077 QAD131063:QAD131077 QJZ131063:QJZ131077 QTV131063:QTV131077 RDR131063:RDR131077 RNN131063:RNN131077 RXJ131063:RXJ131077 SHF131063:SHF131077 SRB131063:SRB131077 TAX131063:TAX131077 TKT131063:TKT131077 TUP131063:TUP131077 UEL131063:UEL131077 UOH131063:UOH131077 UYD131063:UYD131077 VHZ131063:VHZ131077 VRV131063:VRV131077 WBR131063:WBR131077 WLN131063:WLN131077 WVJ131063:WVJ131077 IX196599:IX196613 ST196599:ST196613 ACP196599:ACP196613 AML196599:AML196613 AWH196599:AWH196613 BGD196599:BGD196613 BPZ196599:BPZ196613 BZV196599:BZV196613 CJR196599:CJR196613 CTN196599:CTN196613 DDJ196599:DDJ196613 DNF196599:DNF196613 DXB196599:DXB196613 EGX196599:EGX196613 EQT196599:EQT196613 FAP196599:FAP196613 FKL196599:FKL196613 FUH196599:FUH196613 GED196599:GED196613 GNZ196599:GNZ196613 GXV196599:GXV196613 HHR196599:HHR196613 HRN196599:HRN196613 IBJ196599:IBJ196613 ILF196599:ILF196613 IVB196599:IVB196613 JEX196599:JEX196613 JOT196599:JOT196613 JYP196599:JYP196613 KIL196599:KIL196613 KSH196599:KSH196613 LCD196599:LCD196613 LLZ196599:LLZ196613 LVV196599:LVV196613 MFR196599:MFR196613 MPN196599:MPN196613 MZJ196599:MZJ196613 NJF196599:NJF196613 NTB196599:NTB196613 OCX196599:OCX196613 OMT196599:OMT196613 OWP196599:OWP196613 PGL196599:PGL196613 PQH196599:PQH196613 QAD196599:QAD196613 QJZ196599:QJZ196613 QTV196599:QTV196613 RDR196599:RDR196613 RNN196599:RNN196613 RXJ196599:RXJ196613 SHF196599:SHF196613 SRB196599:SRB196613 TAX196599:TAX196613 TKT196599:TKT196613 TUP196599:TUP196613 UEL196599:UEL196613 UOH196599:UOH196613 UYD196599:UYD196613 VHZ196599:VHZ196613 VRV196599:VRV196613 WBR196599:WBR196613 WLN196599:WLN196613 WVJ196599:WVJ196613 IX262135:IX262149 ST262135:ST262149 ACP262135:ACP262149 AML262135:AML262149 AWH262135:AWH262149 BGD262135:BGD262149 BPZ262135:BPZ262149 BZV262135:BZV262149 CJR262135:CJR262149 CTN262135:CTN262149 DDJ262135:DDJ262149 DNF262135:DNF262149 DXB262135:DXB262149 EGX262135:EGX262149 EQT262135:EQT262149 FAP262135:FAP262149 FKL262135:FKL262149 FUH262135:FUH262149 GED262135:GED262149 GNZ262135:GNZ262149 GXV262135:GXV262149 HHR262135:HHR262149 HRN262135:HRN262149 IBJ262135:IBJ262149 ILF262135:ILF262149 IVB262135:IVB262149 JEX262135:JEX262149 JOT262135:JOT262149 JYP262135:JYP262149 KIL262135:KIL262149 KSH262135:KSH262149 LCD262135:LCD262149 LLZ262135:LLZ262149 LVV262135:LVV262149 MFR262135:MFR262149 MPN262135:MPN262149 MZJ262135:MZJ262149 NJF262135:NJF262149 NTB262135:NTB262149 OCX262135:OCX262149 OMT262135:OMT262149 OWP262135:OWP262149 PGL262135:PGL262149 PQH262135:PQH262149 QAD262135:QAD262149 QJZ262135:QJZ262149 QTV262135:QTV262149 RDR262135:RDR262149 RNN262135:RNN262149 RXJ262135:RXJ262149 SHF262135:SHF262149 SRB262135:SRB262149 TAX262135:TAX262149 TKT262135:TKT262149 TUP262135:TUP262149 UEL262135:UEL262149 UOH262135:UOH262149 UYD262135:UYD262149 VHZ262135:VHZ262149 VRV262135:VRV262149 WBR262135:WBR262149 WLN262135:WLN262149 WVJ262135:WVJ262149 IX327671:IX327685 ST327671:ST327685 ACP327671:ACP327685 AML327671:AML327685 AWH327671:AWH327685 BGD327671:BGD327685 BPZ327671:BPZ327685 BZV327671:BZV327685 CJR327671:CJR327685 CTN327671:CTN327685 DDJ327671:DDJ327685 DNF327671:DNF327685 DXB327671:DXB327685 EGX327671:EGX327685 EQT327671:EQT327685 FAP327671:FAP327685 FKL327671:FKL327685 FUH327671:FUH327685 GED327671:GED327685 GNZ327671:GNZ327685 GXV327671:GXV327685 HHR327671:HHR327685 HRN327671:HRN327685 IBJ327671:IBJ327685 ILF327671:ILF327685 IVB327671:IVB327685 JEX327671:JEX327685 JOT327671:JOT327685 JYP327671:JYP327685 KIL327671:KIL327685 KSH327671:KSH327685 LCD327671:LCD327685 LLZ327671:LLZ327685 LVV327671:LVV327685 MFR327671:MFR327685 MPN327671:MPN327685 MZJ327671:MZJ327685 NJF327671:NJF327685 NTB327671:NTB327685 OCX327671:OCX327685 OMT327671:OMT327685 OWP327671:OWP327685 PGL327671:PGL327685 PQH327671:PQH327685 QAD327671:QAD327685 QJZ327671:QJZ327685 QTV327671:QTV327685 RDR327671:RDR327685 RNN327671:RNN327685 RXJ327671:RXJ327685 SHF327671:SHF327685 SRB327671:SRB327685 TAX327671:TAX327685 TKT327671:TKT327685 TUP327671:TUP327685 UEL327671:UEL327685 UOH327671:UOH327685 UYD327671:UYD327685 VHZ327671:VHZ327685 VRV327671:VRV327685 WBR327671:WBR327685 WLN327671:WLN327685 WVJ327671:WVJ327685 IX393207:IX393221 ST393207:ST393221 ACP393207:ACP393221 AML393207:AML393221 AWH393207:AWH393221 BGD393207:BGD393221 BPZ393207:BPZ393221 BZV393207:BZV393221 CJR393207:CJR393221 CTN393207:CTN393221 DDJ393207:DDJ393221 DNF393207:DNF393221 DXB393207:DXB393221 EGX393207:EGX393221 EQT393207:EQT393221 FAP393207:FAP393221 FKL393207:FKL393221 FUH393207:FUH393221 GED393207:GED393221 GNZ393207:GNZ393221 GXV393207:GXV393221 HHR393207:HHR393221 HRN393207:HRN393221 IBJ393207:IBJ393221 ILF393207:ILF393221 IVB393207:IVB393221 JEX393207:JEX393221 JOT393207:JOT393221 JYP393207:JYP393221 KIL393207:KIL393221 KSH393207:KSH393221 LCD393207:LCD393221 LLZ393207:LLZ393221 LVV393207:LVV393221 MFR393207:MFR393221 MPN393207:MPN393221 MZJ393207:MZJ393221 NJF393207:NJF393221 NTB393207:NTB393221 OCX393207:OCX393221 OMT393207:OMT393221 OWP393207:OWP393221 PGL393207:PGL393221 PQH393207:PQH393221 QAD393207:QAD393221 QJZ393207:QJZ393221 QTV393207:QTV393221 RDR393207:RDR393221 RNN393207:RNN393221 RXJ393207:RXJ393221 SHF393207:SHF393221 SRB393207:SRB393221 TAX393207:TAX393221 TKT393207:TKT393221 TUP393207:TUP393221 UEL393207:UEL393221 UOH393207:UOH393221 UYD393207:UYD393221 VHZ393207:VHZ393221 VRV393207:VRV393221 WBR393207:WBR393221 WLN393207:WLN393221 WVJ393207:WVJ393221 IX458743:IX458757 ST458743:ST458757 ACP458743:ACP458757 AML458743:AML458757 AWH458743:AWH458757 BGD458743:BGD458757 BPZ458743:BPZ458757 BZV458743:BZV458757 CJR458743:CJR458757 CTN458743:CTN458757 DDJ458743:DDJ458757 DNF458743:DNF458757 DXB458743:DXB458757 EGX458743:EGX458757 EQT458743:EQT458757 FAP458743:FAP458757 FKL458743:FKL458757 FUH458743:FUH458757 GED458743:GED458757 GNZ458743:GNZ458757 GXV458743:GXV458757 HHR458743:HHR458757 HRN458743:HRN458757 IBJ458743:IBJ458757 ILF458743:ILF458757 IVB458743:IVB458757 JEX458743:JEX458757 JOT458743:JOT458757 JYP458743:JYP458757 KIL458743:KIL458757 KSH458743:KSH458757 LCD458743:LCD458757 LLZ458743:LLZ458757 LVV458743:LVV458757 MFR458743:MFR458757 MPN458743:MPN458757 MZJ458743:MZJ458757 NJF458743:NJF458757 NTB458743:NTB458757 OCX458743:OCX458757 OMT458743:OMT458757 OWP458743:OWP458757 PGL458743:PGL458757 PQH458743:PQH458757 QAD458743:QAD458757 QJZ458743:QJZ458757 QTV458743:QTV458757 RDR458743:RDR458757 RNN458743:RNN458757 RXJ458743:RXJ458757 SHF458743:SHF458757 SRB458743:SRB458757 TAX458743:TAX458757 TKT458743:TKT458757 TUP458743:TUP458757 UEL458743:UEL458757 UOH458743:UOH458757 UYD458743:UYD458757 VHZ458743:VHZ458757 VRV458743:VRV458757 WBR458743:WBR458757 WLN458743:WLN458757 WVJ458743:WVJ458757 IX524279:IX524293 ST524279:ST524293 ACP524279:ACP524293 AML524279:AML524293 AWH524279:AWH524293 BGD524279:BGD524293 BPZ524279:BPZ524293 BZV524279:BZV524293 CJR524279:CJR524293 CTN524279:CTN524293 DDJ524279:DDJ524293 DNF524279:DNF524293 DXB524279:DXB524293 EGX524279:EGX524293 EQT524279:EQT524293 FAP524279:FAP524293 FKL524279:FKL524293 FUH524279:FUH524293 GED524279:GED524293 GNZ524279:GNZ524293 GXV524279:GXV524293 HHR524279:HHR524293 HRN524279:HRN524293 IBJ524279:IBJ524293 ILF524279:ILF524293 IVB524279:IVB524293 JEX524279:JEX524293 JOT524279:JOT524293 JYP524279:JYP524293 KIL524279:KIL524293 KSH524279:KSH524293 LCD524279:LCD524293 LLZ524279:LLZ524293 LVV524279:LVV524293 MFR524279:MFR524293 MPN524279:MPN524293 MZJ524279:MZJ524293 NJF524279:NJF524293 NTB524279:NTB524293 OCX524279:OCX524293 OMT524279:OMT524293 OWP524279:OWP524293 PGL524279:PGL524293 PQH524279:PQH524293 QAD524279:QAD524293 QJZ524279:QJZ524293 QTV524279:QTV524293 RDR524279:RDR524293 RNN524279:RNN524293 RXJ524279:RXJ524293 SHF524279:SHF524293 SRB524279:SRB524293 TAX524279:TAX524293 TKT524279:TKT524293 TUP524279:TUP524293 UEL524279:UEL524293 UOH524279:UOH524293 UYD524279:UYD524293 VHZ524279:VHZ524293 VRV524279:VRV524293 WBR524279:WBR524293 WLN524279:WLN524293 WVJ524279:WVJ524293 IX589815:IX589829 ST589815:ST589829 ACP589815:ACP589829 AML589815:AML589829 AWH589815:AWH589829 BGD589815:BGD589829 BPZ589815:BPZ589829 BZV589815:BZV589829 CJR589815:CJR589829 CTN589815:CTN589829 DDJ589815:DDJ589829 DNF589815:DNF589829 DXB589815:DXB589829 EGX589815:EGX589829 EQT589815:EQT589829 FAP589815:FAP589829 FKL589815:FKL589829 FUH589815:FUH589829 GED589815:GED589829 GNZ589815:GNZ589829 GXV589815:GXV589829 HHR589815:HHR589829 HRN589815:HRN589829 IBJ589815:IBJ589829 ILF589815:ILF589829 IVB589815:IVB589829 JEX589815:JEX589829 JOT589815:JOT589829 JYP589815:JYP589829 KIL589815:KIL589829 KSH589815:KSH589829 LCD589815:LCD589829 LLZ589815:LLZ589829 LVV589815:LVV589829 MFR589815:MFR589829 MPN589815:MPN589829 MZJ589815:MZJ589829 NJF589815:NJF589829 NTB589815:NTB589829 OCX589815:OCX589829 OMT589815:OMT589829 OWP589815:OWP589829 PGL589815:PGL589829 PQH589815:PQH589829 QAD589815:QAD589829 QJZ589815:QJZ589829 QTV589815:QTV589829 RDR589815:RDR589829 RNN589815:RNN589829 RXJ589815:RXJ589829 SHF589815:SHF589829 SRB589815:SRB589829 TAX589815:TAX589829 TKT589815:TKT589829 TUP589815:TUP589829 UEL589815:UEL589829 UOH589815:UOH589829 UYD589815:UYD589829 VHZ589815:VHZ589829 VRV589815:VRV589829 WBR589815:WBR589829 WLN589815:WLN589829 WVJ589815:WVJ589829 IX655351:IX655365 ST655351:ST655365 ACP655351:ACP655365 AML655351:AML655365 AWH655351:AWH655365 BGD655351:BGD655365 BPZ655351:BPZ655365 BZV655351:BZV655365 CJR655351:CJR655365 CTN655351:CTN655365 DDJ655351:DDJ655365 DNF655351:DNF655365 DXB655351:DXB655365 EGX655351:EGX655365 EQT655351:EQT655365 FAP655351:FAP655365 FKL655351:FKL655365 FUH655351:FUH655365 GED655351:GED655365 GNZ655351:GNZ655365 GXV655351:GXV655365 HHR655351:HHR655365 HRN655351:HRN655365 IBJ655351:IBJ655365 ILF655351:ILF655365 IVB655351:IVB655365 JEX655351:JEX655365 JOT655351:JOT655365 JYP655351:JYP655365 KIL655351:KIL655365 KSH655351:KSH655365 LCD655351:LCD655365 LLZ655351:LLZ655365 LVV655351:LVV655365 MFR655351:MFR655365 MPN655351:MPN655365 MZJ655351:MZJ655365 NJF655351:NJF655365 NTB655351:NTB655365 OCX655351:OCX655365 OMT655351:OMT655365 OWP655351:OWP655365 PGL655351:PGL655365 PQH655351:PQH655365 QAD655351:QAD655365 QJZ655351:QJZ655365 QTV655351:QTV655365 RDR655351:RDR655365 RNN655351:RNN655365 RXJ655351:RXJ655365 SHF655351:SHF655365 SRB655351:SRB655365 TAX655351:TAX655365 TKT655351:TKT655365 TUP655351:TUP655365 UEL655351:UEL655365 UOH655351:UOH655365 UYD655351:UYD655365 VHZ655351:VHZ655365 VRV655351:VRV655365 WBR655351:WBR655365 WLN655351:WLN655365 WVJ655351:WVJ655365 IX720887:IX720901 ST720887:ST720901 ACP720887:ACP720901 AML720887:AML720901 AWH720887:AWH720901 BGD720887:BGD720901 BPZ720887:BPZ720901 BZV720887:BZV720901 CJR720887:CJR720901 CTN720887:CTN720901 DDJ720887:DDJ720901 DNF720887:DNF720901 DXB720887:DXB720901 EGX720887:EGX720901 EQT720887:EQT720901 FAP720887:FAP720901 FKL720887:FKL720901 FUH720887:FUH720901 GED720887:GED720901 GNZ720887:GNZ720901 GXV720887:GXV720901 HHR720887:HHR720901 HRN720887:HRN720901 IBJ720887:IBJ720901 ILF720887:ILF720901 IVB720887:IVB720901 JEX720887:JEX720901 JOT720887:JOT720901 JYP720887:JYP720901 KIL720887:KIL720901 KSH720887:KSH720901 LCD720887:LCD720901 LLZ720887:LLZ720901 LVV720887:LVV720901 MFR720887:MFR720901 MPN720887:MPN720901 MZJ720887:MZJ720901 NJF720887:NJF720901 NTB720887:NTB720901 OCX720887:OCX720901 OMT720887:OMT720901 OWP720887:OWP720901 PGL720887:PGL720901 PQH720887:PQH720901 QAD720887:QAD720901 QJZ720887:QJZ720901 QTV720887:QTV720901 RDR720887:RDR720901 RNN720887:RNN720901 RXJ720887:RXJ720901 SHF720887:SHF720901 SRB720887:SRB720901 TAX720887:TAX720901 TKT720887:TKT720901 TUP720887:TUP720901 UEL720887:UEL720901 UOH720887:UOH720901 UYD720887:UYD720901 VHZ720887:VHZ720901 VRV720887:VRV720901 WBR720887:WBR720901 WLN720887:WLN720901 WVJ720887:WVJ720901 IX786423:IX786437 ST786423:ST786437 ACP786423:ACP786437 AML786423:AML786437 AWH786423:AWH786437 BGD786423:BGD786437 BPZ786423:BPZ786437 BZV786423:BZV786437 CJR786423:CJR786437 CTN786423:CTN786437 DDJ786423:DDJ786437 DNF786423:DNF786437 DXB786423:DXB786437 EGX786423:EGX786437 EQT786423:EQT786437 FAP786423:FAP786437 FKL786423:FKL786437 FUH786423:FUH786437 GED786423:GED786437 GNZ786423:GNZ786437 GXV786423:GXV786437 HHR786423:HHR786437 HRN786423:HRN786437 IBJ786423:IBJ786437 ILF786423:ILF786437 IVB786423:IVB786437 JEX786423:JEX786437 JOT786423:JOT786437 JYP786423:JYP786437 KIL786423:KIL786437 KSH786423:KSH786437 LCD786423:LCD786437 LLZ786423:LLZ786437 LVV786423:LVV786437 MFR786423:MFR786437 MPN786423:MPN786437 MZJ786423:MZJ786437 NJF786423:NJF786437 NTB786423:NTB786437 OCX786423:OCX786437 OMT786423:OMT786437 OWP786423:OWP786437 PGL786423:PGL786437 PQH786423:PQH786437 QAD786423:QAD786437 QJZ786423:QJZ786437 QTV786423:QTV786437 RDR786423:RDR786437 RNN786423:RNN786437 RXJ786423:RXJ786437 SHF786423:SHF786437 SRB786423:SRB786437 TAX786423:TAX786437 TKT786423:TKT786437 TUP786423:TUP786437 UEL786423:UEL786437 UOH786423:UOH786437 UYD786423:UYD786437 VHZ786423:VHZ786437 VRV786423:VRV786437 WBR786423:WBR786437 WLN786423:WLN786437 WVJ786423:WVJ786437 IX851959:IX851973 ST851959:ST851973 ACP851959:ACP851973 AML851959:AML851973 AWH851959:AWH851973 BGD851959:BGD851973 BPZ851959:BPZ851973 BZV851959:BZV851973 CJR851959:CJR851973 CTN851959:CTN851973 DDJ851959:DDJ851973 DNF851959:DNF851973 DXB851959:DXB851973 EGX851959:EGX851973 EQT851959:EQT851973 FAP851959:FAP851973 FKL851959:FKL851973 FUH851959:FUH851973 GED851959:GED851973 GNZ851959:GNZ851973 GXV851959:GXV851973 HHR851959:HHR851973 HRN851959:HRN851973 IBJ851959:IBJ851973 ILF851959:ILF851973 IVB851959:IVB851973 JEX851959:JEX851973 JOT851959:JOT851973 JYP851959:JYP851973 KIL851959:KIL851973 KSH851959:KSH851973 LCD851959:LCD851973 LLZ851959:LLZ851973 LVV851959:LVV851973 MFR851959:MFR851973 MPN851959:MPN851973 MZJ851959:MZJ851973 NJF851959:NJF851973 NTB851959:NTB851973 OCX851959:OCX851973 OMT851959:OMT851973 OWP851959:OWP851973 PGL851959:PGL851973 PQH851959:PQH851973 QAD851959:QAD851973 QJZ851959:QJZ851973 QTV851959:QTV851973 RDR851959:RDR851973 RNN851959:RNN851973 RXJ851959:RXJ851973 SHF851959:SHF851973 SRB851959:SRB851973 TAX851959:TAX851973 TKT851959:TKT851973 TUP851959:TUP851973 UEL851959:UEL851973 UOH851959:UOH851973 UYD851959:UYD851973 VHZ851959:VHZ851973 VRV851959:VRV851973 WBR851959:WBR851973 WLN851959:WLN851973 WVJ851959:WVJ851973 IX917495:IX917509 ST917495:ST917509 ACP917495:ACP917509 AML917495:AML917509 AWH917495:AWH917509 BGD917495:BGD917509 BPZ917495:BPZ917509 BZV917495:BZV917509 CJR917495:CJR917509 CTN917495:CTN917509 DDJ917495:DDJ917509 DNF917495:DNF917509 DXB917495:DXB917509 EGX917495:EGX917509 EQT917495:EQT917509 FAP917495:FAP917509 FKL917495:FKL917509 FUH917495:FUH917509 GED917495:GED917509 GNZ917495:GNZ917509 GXV917495:GXV917509 HHR917495:HHR917509 HRN917495:HRN917509 IBJ917495:IBJ917509 ILF917495:ILF917509 IVB917495:IVB917509 JEX917495:JEX917509 JOT917495:JOT917509 JYP917495:JYP917509 KIL917495:KIL917509 KSH917495:KSH917509 LCD917495:LCD917509 LLZ917495:LLZ917509 LVV917495:LVV917509 MFR917495:MFR917509 MPN917495:MPN917509 MZJ917495:MZJ917509 NJF917495:NJF917509 NTB917495:NTB917509 OCX917495:OCX917509 OMT917495:OMT917509 OWP917495:OWP917509 PGL917495:PGL917509 PQH917495:PQH917509 QAD917495:QAD917509 QJZ917495:QJZ917509 QTV917495:QTV917509 RDR917495:RDR917509 RNN917495:RNN917509 RXJ917495:RXJ917509 SHF917495:SHF917509 SRB917495:SRB917509 TAX917495:TAX917509 TKT917495:TKT917509 TUP917495:TUP917509 UEL917495:UEL917509 UOH917495:UOH917509 UYD917495:UYD917509 VHZ917495:VHZ917509 VRV917495:VRV917509 WBR917495:WBR917509 WLN917495:WLN917509 WVJ917495:WVJ917509 IX983031:IX983045 ST983031:ST983045 ACP983031:ACP983045 AML983031:AML983045 AWH983031:AWH983045 BGD983031:BGD983045 BPZ983031:BPZ983045 BZV983031:BZV983045 CJR983031:CJR983045 CTN983031:CTN983045 DDJ983031:DDJ983045 DNF983031:DNF983045 DXB983031:DXB983045 EGX983031:EGX983045 EQT983031:EQT983045 FAP983031:FAP983045 FKL983031:FKL983045 FUH983031:FUH983045 GED983031:GED983045 GNZ983031:GNZ983045 GXV983031:GXV983045 HHR983031:HHR983045 HRN983031:HRN983045 IBJ983031:IBJ983045 ILF983031:ILF983045 IVB983031:IVB983045 JEX983031:JEX983045 JOT983031:JOT983045 JYP983031:JYP983045 KIL983031:KIL983045 KSH983031:KSH983045 LCD983031:LCD983045 LLZ983031:LLZ983045 LVV983031:LVV983045 MFR983031:MFR983045 MPN983031:MPN983045 MZJ983031:MZJ983045 NJF983031:NJF983045 NTB983031:NTB983045 OCX983031:OCX983045 OMT983031:OMT983045 OWP983031:OWP983045 PGL983031:PGL983045 PQH983031:PQH983045 QAD983031:QAD983045 QJZ983031:QJZ983045 QTV983031:QTV983045 RDR983031:RDR983045 RNN983031:RNN983045 RXJ983031:RXJ983045 SHF983031:SHF983045 SRB983031:SRB983045 TAX983031:TAX983045 TKT983031:TKT983045 TUP983031:TUP983045 UEL983031:UEL983045 UOH983031:UOH983045 UYD983031:UYD983045 VHZ983031:VHZ983045 VRV983031:VRV983045 WBR983031:WBR983045 WLN983031:WLN983045 WVJ983031:WVJ983045 WVJ30:WVJ33 WLN30:WLN33 WBR30:WBR33 VRV30:VRV33 VHZ30:VHZ33 UYD30:UYD33 UOH30:UOH33 UEL30:UEL33 TUP30:TUP33 TKT30:TKT33 TAX30:TAX33 SRB30:SRB33 SHF30:SHF33 RXJ30:RXJ33 RNN30:RNN33 RDR30:RDR33 QTV30:QTV33 QJZ30:QJZ33 QAD30:QAD33 PQH30:PQH33 PGL30:PGL33 OWP30:OWP33 OMT30:OMT33 OCX30:OCX33 NTB30:NTB33 NJF30:NJF33 MZJ30:MZJ33 MPN30:MPN33 MFR30:MFR33 LVV30:LVV33 LLZ30:LLZ33 LCD30:LCD33 KSH30:KSH33 KIL30:KIL33 JYP30:JYP33 JOT30:JOT33 JEX30:JEX33 IVB30:IVB33 ILF30:ILF33 IBJ30:IBJ33 HRN30:HRN33 HHR30:HHR33 GXV30:GXV33 GNZ30:GNZ33 GED30:GED33 FUH30:FUH33 FKL30:FKL33 FAP30:FAP33 EQT30:EQT33 EGX30:EGX33 DXB30:DXB33 DNF30:DNF33 DDJ30:DDJ33 CTN30:CTN33 CJR30:CJR33 BZV30:BZV33 BPZ30:BPZ33 BGD30:BGD33 AWH30:AWH33 AML30:AML33 ACP30:ACP33 ST30:ST33 IX30:IX33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IX36:IX39 WVJ36:WVJ39 WLN36:WLN39 WBR36:WBR39 VRV36:VRV39 VHZ36:VHZ39 UYD36:UYD39 UOH36:UOH39 UEL36:UEL39 TUP36:TUP39 TKT36:TKT39 TAX36:TAX39 SRB36:SRB39 SHF36:SHF39 RXJ36:RXJ39 RNN36:RNN39 RDR36:RDR39 QTV36:QTV39 QJZ36:QJZ39 QAD36:QAD39 PQH36:PQH39 PGL36:PGL39 OWP36:OWP39 OMT36:OMT39 OCX36:OCX39 NTB36:NTB39 NJF36:NJF39 MZJ36:MZJ39 MPN36:MPN39 MFR36:MFR39 LVV36:LVV39 LLZ36:LLZ39 LCD36:LCD39 KSH36:KSH39 KIL36:KIL39 JYP36:JYP39 JOT36:JOT39 JEX36:JEX39 IVB36:IVB39 ILF36:ILF39 IBJ36:IBJ39 HRN36:HRN39 HHR36:HHR39 GXV36:GXV39 GNZ36:GNZ39 GED36:GED39 FUH36:FUH39 FKL36:FKL39 FAP36:FAP39 EQT36:EQT39 EGX36:EGX39 DXB36:DXB39 DNF36:DNF39 DDJ36:DDJ39 CTN36:CTN39 CJR36:CJR39 BZV36:BZV39 BPZ36:BPZ39 BGD36:BGD39 AWH36:AWH39 AML36:AML39 ACP36:ACP39 ST36:ST39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C65551:C65555 IY65551:IY65555 SU65551:SU65555 ACQ65551:ACQ65555 AMM65551:AMM65555 AWI65551:AWI65555 BGE65551:BGE65555 BQA65551:BQA65555 BZW65551:BZW65555 CJS65551:CJS65555 CTO65551:CTO65555 DDK65551:DDK65555 DNG65551:DNG65555 DXC65551:DXC65555 EGY65551:EGY65555 EQU65551:EQU65555 FAQ65551:FAQ65555 FKM65551:FKM65555 FUI65551:FUI65555 GEE65551:GEE65555 GOA65551:GOA65555 GXW65551:GXW65555 HHS65551:HHS65555 HRO65551:HRO65555 IBK65551:IBK65555 ILG65551:ILG65555 IVC65551:IVC65555 JEY65551:JEY65555 JOU65551:JOU65555 JYQ65551:JYQ65555 KIM65551:KIM65555 KSI65551:KSI65555 LCE65551:LCE65555 LMA65551:LMA65555 LVW65551:LVW65555 MFS65551:MFS65555 MPO65551:MPO65555 MZK65551:MZK65555 NJG65551:NJG65555 NTC65551:NTC65555 OCY65551:OCY65555 OMU65551:OMU65555 OWQ65551:OWQ65555 PGM65551:PGM65555 PQI65551:PQI65555 QAE65551:QAE65555 QKA65551:QKA65555 QTW65551:QTW65555 RDS65551:RDS65555 RNO65551:RNO65555 RXK65551:RXK65555 SHG65551:SHG65555 SRC65551:SRC65555 TAY65551:TAY65555 TKU65551:TKU65555 TUQ65551:TUQ65555 UEM65551:UEM65555 UOI65551:UOI65555 UYE65551:UYE65555 VIA65551:VIA65555 VRW65551:VRW65555 WBS65551:WBS65555 WLO65551:WLO65555 WVK65551:WVK65555 C131087:C131091 IY131087:IY131091 SU131087:SU131091 ACQ131087:ACQ131091 AMM131087:AMM131091 AWI131087:AWI131091 BGE131087:BGE131091 BQA131087:BQA131091 BZW131087:BZW131091 CJS131087:CJS131091 CTO131087:CTO131091 DDK131087:DDK131091 DNG131087:DNG131091 DXC131087:DXC131091 EGY131087:EGY131091 EQU131087:EQU131091 FAQ131087:FAQ131091 FKM131087:FKM131091 FUI131087:FUI131091 GEE131087:GEE131091 GOA131087:GOA131091 GXW131087:GXW131091 HHS131087:HHS131091 HRO131087:HRO131091 IBK131087:IBK131091 ILG131087:ILG131091 IVC131087:IVC131091 JEY131087:JEY131091 JOU131087:JOU131091 JYQ131087:JYQ131091 KIM131087:KIM131091 KSI131087:KSI131091 LCE131087:LCE131091 LMA131087:LMA131091 LVW131087:LVW131091 MFS131087:MFS131091 MPO131087:MPO131091 MZK131087:MZK131091 NJG131087:NJG131091 NTC131087:NTC131091 OCY131087:OCY131091 OMU131087:OMU131091 OWQ131087:OWQ131091 PGM131087:PGM131091 PQI131087:PQI131091 QAE131087:QAE131091 QKA131087:QKA131091 QTW131087:QTW131091 RDS131087:RDS131091 RNO131087:RNO131091 RXK131087:RXK131091 SHG131087:SHG131091 SRC131087:SRC131091 TAY131087:TAY131091 TKU131087:TKU131091 TUQ131087:TUQ131091 UEM131087:UEM131091 UOI131087:UOI131091 UYE131087:UYE131091 VIA131087:VIA131091 VRW131087:VRW131091 WBS131087:WBS131091 WLO131087:WLO131091 WVK131087:WVK131091 C196623:C196627 IY196623:IY196627 SU196623:SU196627 ACQ196623:ACQ196627 AMM196623:AMM196627 AWI196623:AWI196627 BGE196623:BGE196627 BQA196623:BQA196627 BZW196623:BZW196627 CJS196623:CJS196627 CTO196623:CTO196627 DDK196623:DDK196627 DNG196623:DNG196627 DXC196623:DXC196627 EGY196623:EGY196627 EQU196623:EQU196627 FAQ196623:FAQ196627 FKM196623:FKM196627 FUI196623:FUI196627 GEE196623:GEE196627 GOA196623:GOA196627 GXW196623:GXW196627 HHS196623:HHS196627 HRO196623:HRO196627 IBK196623:IBK196627 ILG196623:ILG196627 IVC196623:IVC196627 JEY196623:JEY196627 JOU196623:JOU196627 JYQ196623:JYQ196627 KIM196623:KIM196627 KSI196623:KSI196627 LCE196623:LCE196627 LMA196623:LMA196627 LVW196623:LVW196627 MFS196623:MFS196627 MPO196623:MPO196627 MZK196623:MZK196627 NJG196623:NJG196627 NTC196623:NTC196627 OCY196623:OCY196627 OMU196623:OMU196627 OWQ196623:OWQ196627 PGM196623:PGM196627 PQI196623:PQI196627 QAE196623:QAE196627 QKA196623:QKA196627 QTW196623:QTW196627 RDS196623:RDS196627 RNO196623:RNO196627 RXK196623:RXK196627 SHG196623:SHG196627 SRC196623:SRC196627 TAY196623:TAY196627 TKU196623:TKU196627 TUQ196623:TUQ196627 UEM196623:UEM196627 UOI196623:UOI196627 UYE196623:UYE196627 VIA196623:VIA196627 VRW196623:VRW196627 WBS196623:WBS196627 WLO196623:WLO196627 WVK196623:WVK196627 C262159:C262163 IY262159:IY262163 SU262159:SU262163 ACQ262159:ACQ262163 AMM262159:AMM262163 AWI262159:AWI262163 BGE262159:BGE262163 BQA262159:BQA262163 BZW262159:BZW262163 CJS262159:CJS262163 CTO262159:CTO262163 DDK262159:DDK262163 DNG262159:DNG262163 DXC262159:DXC262163 EGY262159:EGY262163 EQU262159:EQU262163 FAQ262159:FAQ262163 FKM262159:FKM262163 FUI262159:FUI262163 GEE262159:GEE262163 GOA262159:GOA262163 GXW262159:GXW262163 HHS262159:HHS262163 HRO262159:HRO262163 IBK262159:IBK262163 ILG262159:ILG262163 IVC262159:IVC262163 JEY262159:JEY262163 JOU262159:JOU262163 JYQ262159:JYQ262163 KIM262159:KIM262163 KSI262159:KSI262163 LCE262159:LCE262163 LMA262159:LMA262163 LVW262159:LVW262163 MFS262159:MFS262163 MPO262159:MPO262163 MZK262159:MZK262163 NJG262159:NJG262163 NTC262159:NTC262163 OCY262159:OCY262163 OMU262159:OMU262163 OWQ262159:OWQ262163 PGM262159:PGM262163 PQI262159:PQI262163 QAE262159:QAE262163 QKA262159:QKA262163 QTW262159:QTW262163 RDS262159:RDS262163 RNO262159:RNO262163 RXK262159:RXK262163 SHG262159:SHG262163 SRC262159:SRC262163 TAY262159:TAY262163 TKU262159:TKU262163 TUQ262159:TUQ262163 UEM262159:UEM262163 UOI262159:UOI262163 UYE262159:UYE262163 VIA262159:VIA262163 VRW262159:VRW262163 WBS262159:WBS262163 WLO262159:WLO262163 WVK262159:WVK262163 C327695:C327699 IY327695:IY327699 SU327695:SU327699 ACQ327695:ACQ327699 AMM327695:AMM327699 AWI327695:AWI327699 BGE327695:BGE327699 BQA327695:BQA327699 BZW327695:BZW327699 CJS327695:CJS327699 CTO327695:CTO327699 DDK327695:DDK327699 DNG327695:DNG327699 DXC327695:DXC327699 EGY327695:EGY327699 EQU327695:EQU327699 FAQ327695:FAQ327699 FKM327695:FKM327699 FUI327695:FUI327699 GEE327695:GEE327699 GOA327695:GOA327699 GXW327695:GXW327699 HHS327695:HHS327699 HRO327695:HRO327699 IBK327695:IBK327699 ILG327695:ILG327699 IVC327695:IVC327699 JEY327695:JEY327699 JOU327695:JOU327699 JYQ327695:JYQ327699 KIM327695:KIM327699 KSI327695:KSI327699 LCE327695:LCE327699 LMA327695:LMA327699 LVW327695:LVW327699 MFS327695:MFS327699 MPO327695:MPO327699 MZK327695:MZK327699 NJG327695:NJG327699 NTC327695:NTC327699 OCY327695:OCY327699 OMU327695:OMU327699 OWQ327695:OWQ327699 PGM327695:PGM327699 PQI327695:PQI327699 QAE327695:QAE327699 QKA327695:QKA327699 QTW327695:QTW327699 RDS327695:RDS327699 RNO327695:RNO327699 RXK327695:RXK327699 SHG327695:SHG327699 SRC327695:SRC327699 TAY327695:TAY327699 TKU327695:TKU327699 TUQ327695:TUQ327699 UEM327695:UEM327699 UOI327695:UOI327699 UYE327695:UYE327699 VIA327695:VIA327699 VRW327695:VRW327699 WBS327695:WBS327699 WLO327695:WLO327699 WVK327695:WVK327699 C393231:C393235 IY393231:IY393235 SU393231:SU393235 ACQ393231:ACQ393235 AMM393231:AMM393235 AWI393231:AWI393235 BGE393231:BGE393235 BQA393231:BQA393235 BZW393231:BZW393235 CJS393231:CJS393235 CTO393231:CTO393235 DDK393231:DDK393235 DNG393231:DNG393235 DXC393231:DXC393235 EGY393231:EGY393235 EQU393231:EQU393235 FAQ393231:FAQ393235 FKM393231:FKM393235 FUI393231:FUI393235 GEE393231:GEE393235 GOA393231:GOA393235 GXW393231:GXW393235 HHS393231:HHS393235 HRO393231:HRO393235 IBK393231:IBK393235 ILG393231:ILG393235 IVC393231:IVC393235 JEY393231:JEY393235 JOU393231:JOU393235 JYQ393231:JYQ393235 KIM393231:KIM393235 KSI393231:KSI393235 LCE393231:LCE393235 LMA393231:LMA393235 LVW393231:LVW393235 MFS393231:MFS393235 MPO393231:MPO393235 MZK393231:MZK393235 NJG393231:NJG393235 NTC393231:NTC393235 OCY393231:OCY393235 OMU393231:OMU393235 OWQ393231:OWQ393235 PGM393231:PGM393235 PQI393231:PQI393235 QAE393231:QAE393235 QKA393231:QKA393235 QTW393231:QTW393235 RDS393231:RDS393235 RNO393231:RNO393235 RXK393231:RXK393235 SHG393231:SHG393235 SRC393231:SRC393235 TAY393231:TAY393235 TKU393231:TKU393235 TUQ393231:TUQ393235 UEM393231:UEM393235 UOI393231:UOI393235 UYE393231:UYE393235 VIA393231:VIA393235 VRW393231:VRW393235 WBS393231:WBS393235 WLO393231:WLO393235 WVK393231:WVK393235 C458767:C458771 IY458767:IY458771 SU458767:SU458771 ACQ458767:ACQ458771 AMM458767:AMM458771 AWI458767:AWI458771 BGE458767:BGE458771 BQA458767:BQA458771 BZW458767:BZW458771 CJS458767:CJS458771 CTO458767:CTO458771 DDK458767:DDK458771 DNG458767:DNG458771 DXC458767:DXC458771 EGY458767:EGY458771 EQU458767:EQU458771 FAQ458767:FAQ458771 FKM458767:FKM458771 FUI458767:FUI458771 GEE458767:GEE458771 GOA458767:GOA458771 GXW458767:GXW458771 HHS458767:HHS458771 HRO458767:HRO458771 IBK458767:IBK458771 ILG458767:ILG458771 IVC458767:IVC458771 JEY458767:JEY458771 JOU458767:JOU458771 JYQ458767:JYQ458771 KIM458767:KIM458771 KSI458767:KSI458771 LCE458767:LCE458771 LMA458767:LMA458771 LVW458767:LVW458771 MFS458767:MFS458771 MPO458767:MPO458771 MZK458767:MZK458771 NJG458767:NJG458771 NTC458767:NTC458771 OCY458767:OCY458771 OMU458767:OMU458771 OWQ458767:OWQ458771 PGM458767:PGM458771 PQI458767:PQI458771 QAE458767:QAE458771 QKA458767:QKA458771 QTW458767:QTW458771 RDS458767:RDS458771 RNO458767:RNO458771 RXK458767:RXK458771 SHG458767:SHG458771 SRC458767:SRC458771 TAY458767:TAY458771 TKU458767:TKU458771 TUQ458767:TUQ458771 UEM458767:UEM458771 UOI458767:UOI458771 UYE458767:UYE458771 VIA458767:VIA458771 VRW458767:VRW458771 WBS458767:WBS458771 WLO458767:WLO458771 WVK458767:WVK458771 C524303:C524307 IY524303:IY524307 SU524303:SU524307 ACQ524303:ACQ524307 AMM524303:AMM524307 AWI524303:AWI524307 BGE524303:BGE524307 BQA524303:BQA524307 BZW524303:BZW524307 CJS524303:CJS524307 CTO524303:CTO524307 DDK524303:DDK524307 DNG524303:DNG524307 DXC524303:DXC524307 EGY524303:EGY524307 EQU524303:EQU524307 FAQ524303:FAQ524307 FKM524303:FKM524307 FUI524303:FUI524307 GEE524303:GEE524307 GOA524303:GOA524307 GXW524303:GXW524307 HHS524303:HHS524307 HRO524303:HRO524307 IBK524303:IBK524307 ILG524303:ILG524307 IVC524303:IVC524307 JEY524303:JEY524307 JOU524303:JOU524307 JYQ524303:JYQ524307 KIM524303:KIM524307 KSI524303:KSI524307 LCE524303:LCE524307 LMA524303:LMA524307 LVW524303:LVW524307 MFS524303:MFS524307 MPO524303:MPO524307 MZK524303:MZK524307 NJG524303:NJG524307 NTC524303:NTC524307 OCY524303:OCY524307 OMU524303:OMU524307 OWQ524303:OWQ524307 PGM524303:PGM524307 PQI524303:PQI524307 QAE524303:QAE524307 QKA524303:QKA524307 QTW524303:QTW524307 RDS524303:RDS524307 RNO524303:RNO524307 RXK524303:RXK524307 SHG524303:SHG524307 SRC524303:SRC524307 TAY524303:TAY524307 TKU524303:TKU524307 TUQ524303:TUQ524307 UEM524303:UEM524307 UOI524303:UOI524307 UYE524303:UYE524307 VIA524303:VIA524307 VRW524303:VRW524307 WBS524303:WBS524307 WLO524303:WLO524307 WVK524303:WVK524307 C589839:C589843 IY589839:IY589843 SU589839:SU589843 ACQ589839:ACQ589843 AMM589839:AMM589843 AWI589839:AWI589843 BGE589839:BGE589843 BQA589839:BQA589843 BZW589839:BZW589843 CJS589839:CJS589843 CTO589839:CTO589843 DDK589839:DDK589843 DNG589839:DNG589843 DXC589839:DXC589843 EGY589839:EGY589843 EQU589839:EQU589843 FAQ589839:FAQ589843 FKM589839:FKM589843 FUI589839:FUI589843 GEE589839:GEE589843 GOA589839:GOA589843 GXW589839:GXW589843 HHS589839:HHS589843 HRO589839:HRO589843 IBK589839:IBK589843 ILG589839:ILG589843 IVC589839:IVC589843 JEY589839:JEY589843 JOU589839:JOU589843 JYQ589839:JYQ589843 KIM589839:KIM589843 KSI589839:KSI589843 LCE589839:LCE589843 LMA589839:LMA589843 LVW589839:LVW589843 MFS589839:MFS589843 MPO589839:MPO589843 MZK589839:MZK589843 NJG589839:NJG589843 NTC589839:NTC589843 OCY589839:OCY589843 OMU589839:OMU589843 OWQ589839:OWQ589843 PGM589839:PGM589843 PQI589839:PQI589843 QAE589839:QAE589843 QKA589839:QKA589843 QTW589839:QTW589843 RDS589839:RDS589843 RNO589839:RNO589843 RXK589839:RXK589843 SHG589839:SHG589843 SRC589839:SRC589843 TAY589839:TAY589843 TKU589839:TKU589843 TUQ589839:TUQ589843 UEM589839:UEM589843 UOI589839:UOI589843 UYE589839:UYE589843 VIA589839:VIA589843 VRW589839:VRW589843 WBS589839:WBS589843 WLO589839:WLO589843 WVK589839:WVK589843 C655375:C655379 IY655375:IY655379 SU655375:SU655379 ACQ655375:ACQ655379 AMM655375:AMM655379 AWI655375:AWI655379 BGE655375:BGE655379 BQA655375:BQA655379 BZW655375:BZW655379 CJS655375:CJS655379 CTO655375:CTO655379 DDK655375:DDK655379 DNG655375:DNG655379 DXC655375:DXC655379 EGY655375:EGY655379 EQU655375:EQU655379 FAQ655375:FAQ655379 FKM655375:FKM655379 FUI655375:FUI655379 GEE655375:GEE655379 GOA655375:GOA655379 GXW655375:GXW655379 HHS655375:HHS655379 HRO655375:HRO655379 IBK655375:IBK655379 ILG655375:ILG655379 IVC655375:IVC655379 JEY655375:JEY655379 JOU655375:JOU655379 JYQ655375:JYQ655379 KIM655375:KIM655379 KSI655375:KSI655379 LCE655375:LCE655379 LMA655375:LMA655379 LVW655375:LVW655379 MFS655375:MFS655379 MPO655375:MPO655379 MZK655375:MZK655379 NJG655375:NJG655379 NTC655375:NTC655379 OCY655375:OCY655379 OMU655375:OMU655379 OWQ655375:OWQ655379 PGM655375:PGM655379 PQI655375:PQI655379 QAE655375:QAE655379 QKA655375:QKA655379 QTW655375:QTW655379 RDS655375:RDS655379 RNO655375:RNO655379 RXK655375:RXK655379 SHG655375:SHG655379 SRC655375:SRC655379 TAY655375:TAY655379 TKU655375:TKU655379 TUQ655375:TUQ655379 UEM655375:UEM655379 UOI655375:UOI655379 UYE655375:UYE655379 VIA655375:VIA655379 VRW655375:VRW655379 WBS655375:WBS655379 WLO655375:WLO655379 WVK655375:WVK655379 C720911:C720915 IY720911:IY720915 SU720911:SU720915 ACQ720911:ACQ720915 AMM720911:AMM720915 AWI720911:AWI720915 BGE720911:BGE720915 BQA720911:BQA720915 BZW720911:BZW720915 CJS720911:CJS720915 CTO720911:CTO720915 DDK720911:DDK720915 DNG720911:DNG720915 DXC720911:DXC720915 EGY720911:EGY720915 EQU720911:EQU720915 FAQ720911:FAQ720915 FKM720911:FKM720915 FUI720911:FUI720915 GEE720911:GEE720915 GOA720911:GOA720915 GXW720911:GXW720915 HHS720911:HHS720915 HRO720911:HRO720915 IBK720911:IBK720915 ILG720911:ILG720915 IVC720911:IVC720915 JEY720911:JEY720915 JOU720911:JOU720915 JYQ720911:JYQ720915 KIM720911:KIM720915 KSI720911:KSI720915 LCE720911:LCE720915 LMA720911:LMA720915 LVW720911:LVW720915 MFS720911:MFS720915 MPO720911:MPO720915 MZK720911:MZK720915 NJG720911:NJG720915 NTC720911:NTC720915 OCY720911:OCY720915 OMU720911:OMU720915 OWQ720911:OWQ720915 PGM720911:PGM720915 PQI720911:PQI720915 QAE720911:QAE720915 QKA720911:QKA720915 QTW720911:QTW720915 RDS720911:RDS720915 RNO720911:RNO720915 RXK720911:RXK720915 SHG720911:SHG720915 SRC720911:SRC720915 TAY720911:TAY720915 TKU720911:TKU720915 TUQ720911:TUQ720915 UEM720911:UEM720915 UOI720911:UOI720915 UYE720911:UYE720915 VIA720911:VIA720915 VRW720911:VRW720915 WBS720911:WBS720915 WLO720911:WLO720915 WVK720911:WVK720915 C786447:C786451 IY786447:IY786451 SU786447:SU786451 ACQ786447:ACQ786451 AMM786447:AMM786451 AWI786447:AWI786451 BGE786447:BGE786451 BQA786447:BQA786451 BZW786447:BZW786451 CJS786447:CJS786451 CTO786447:CTO786451 DDK786447:DDK786451 DNG786447:DNG786451 DXC786447:DXC786451 EGY786447:EGY786451 EQU786447:EQU786451 FAQ786447:FAQ786451 FKM786447:FKM786451 FUI786447:FUI786451 GEE786447:GEE786451 GOA786447:GOA786451 GXW786447:GXW786451 HHS786447:HHS786451 HRO786447:HRO786451 IBK786447:IBK786451 ILG786447:ILG786451 IVC786447:IVC786451 JEY786447:JEY786451 JOU786447:JOU786451 JYQ786447:JYQ786451 KIM786447:KIM786451 KSI786447:KSI786451 LCE786447:LCE786451 LMA786447:LMA786451 LVW786447:LVW786451 MFS786447:MFS786451 MPO786447:MPO786451 MZK786447:MZK786451 NJG786447:NJG786451 NTC786447:NTC786451 OCY786447:OCY786451 OMU786447:OMU786451 OWQ786447:OWQ786451 PGM786447:PGM786451 PQI786447:PQI786451 QAE786447:QAE786451 QKA786447:QKA786451 QTW786447:QTW786451 RDS786447:RDS786451 RNO786447:RNO786451 RXK786447:RXK786451 SHG786447:SHG786451 SRC786447:SRC786451 TAY786447:TAY786451 TKU786447:TKU786451 TUQ786447:TUQ786451 UEM786447:UEM786451 UOI786447:UOI786451 UYE786447:UYE786451 VIA786447:VIA786451 VRW786447:VRW786451 WBS786447:WBS786451 WLO786447:WLO786451 WVK786447:WVK786451 C851983:C851987 IY851983:IY851987 SU851983:SU851987 ACQ851983:ACQ851987 AMM851983:AMM851987 AWI851983:AWI851987 BGE851983:BGE851987 BQA851983:BQA851987 BZW851983:BZW851987 CJS851983:CJS851987 CTO851983:CTO851987 DDK851983:DDK851987 DNG851983:DNG851987 DXC851983:DXC851987 EGY851983:EGY851987 EQU851983:EQU851987 FAQ851983:FAQ851987 FKM851983:FKM851987 FUI851983:FUI851987 GEE851983:GEE851987 GOA851983:GOA851987 GXW851983:GXW851987 HHS851983:HHS851987 HRO851983:HRO851987 IBK851983:IBK851987 ILG851983:ILG851987 IVC851983:IVC851987 JEY851983:JEY851987 JOU851983:JOU851987 JYQ851983:JYQ851987 KIM851983:KIM851987 KSI851983:KSI851987 LCE851983:LCE851987 LMA851983:LMA851987 LVW851983:LVW851987 MFS851983:MFS851987 MPO851983:MPO851987 MZK851983:MZK851987 NJG851983:NJG851987 NTC851983:NTC851987 OCY851983:OCY851987 OMU851983:OMU851987 OWQ851983:OWQ851987 PGM851983:PGM851987 PQI851983:PQI851987 QAE851983:QAE851987 QKA851983:QKA851987 QTW851983:QTW851987 RDS851983:RDS851987 RNO851983:RNO851987 RXK851983:RXK851987 SHG851983:SHG851987 SRC851983:SRC851987 TAY851983:TAY851987 TKU851983:TKU851987 TUQ851983:TUQ851987 UEM851983:UEM851987 UOI851983:UOI851987 UYE851983:UYE851987 VIA851983:VIA851987 VRW851983:VRW851987 WBS851983:WBS851987 WLO851983:WLO851987 WVK851983:WVK851987 C917519:C917523 IY917519:IY917523 SU917519:SU917523 ACQ917519:ACQ917523 AMM917519:AMM917523 AWI917519:AWI917523 BGE917519:BGE917523 BQA917519:BQA917523 BZW917519:BZW917523 CJS917519:CJS917523 CTO917519:CTO917523 DDK917519:DDK917523 DNG917519:DNG917523 DXC917519:DXC917523 EGY917519:EGY917523 EQU917519:EQU917523 FAQ917519:FAQ917523 FKM917519:FKM917523 FUI917519:FUI917523 GEE917519:GEE917523 GOA917519:GOA917523 GXW917519:GXW917523 HHS917519:HHS917523 HRO917519:HRO917523 IBK917519:IBK917523 ILG917519:ILG917523 IVC917519:IVC917523 JEY917519:JEY917523 JOU917519:JOU917523 JYQ917519:JYQ917523 KIM917519:KIM917523 KSI917519:KSI917523 LCE917519:LCE917523 LMA917519:LMA917523 LVW917519:LVW917523 MFS917519:MFS917523 MPO917519:MPO917523 MZK917519:MZK917523 NJG917519:NJG917523 NTC917519:NTC917523 OCY917519:OCY917523 OMU917519:OMU917523 OWQ917519:OWQ917523 PGM917519:PGM917523 PQI917519:PQI917523 QAE917519:QAE917523 QKA917519:QKA917523 QTW917519:QTW917523 RDS917519:RDS917523 RNO917519:RNO917523 RXK917519:RXK917523 SHG917519:SHG917523 SRC917519:SRC917523 TAY917519:TAY917523 TKU917519:TKU917523 TUQ917519:TUQ917523 UEM917519:UEM917523 UOI917519:UOI917523 UYE917519:UYE917523 VIA917519:VIA917523 VRW917519:VRW917523 WBS917519:WBS917523 WLO917519:WLO917523 WVK917519:WVK917523 C983055:C983059 IY983055:IY983059 SU983055:SU983059 ACQ983055:ACQ983059 AMM983055:AMM983059 AWI983055:AWI983059 BGE983055:BGE983059 BQA983055:BQA983059 BZW983055:BZW983059 CJS983055:CJS983059 CTO983055:CTO983059 DDK983055:DDK983059 DNG983055:DNG983059 DXC983055:DXC983059 EGY983055:EGY983059 EQU983055:EQU983059 FAQ983055:FAQ983059 FKM983055:FKM983059 FUI983055:FUI983059 GEE983055:GEE983059 GOA983055:GOA983059 GXW983055:GXW983059 HHS983055:HHS983059 HRO983055:HRO983059 IBK983055:IBK983059 ILG983055:ILG983059 IVC983055:IVC983059 JEY983055:JEY983059 JOU983055:JOU983059 JYQ983055:JYQ983059 KIM983055:KIM983059 KSI983055:KSI983059 LCE983055:LCE983059 LMA983055:LMA983059 LVW983055:LVW983059 MFS983055:MFS983059 MPO983055:MPO983059 MZK983055:MZK983059 NJG983055:NJG983059 NTC983055:NTC983059 OCY983055:OCY983059 OMU983055:OMU983059 OWQ983055:OWQ983059 PGM983055:PGM983059 PQI983055:PQI983059 QAE983055:QAE983059 QKA983055:QKA983059 QTW983055:QTW983059 RDS983055:RDS983059 RNO983055:RNO983059 RXK983055:RXK983059 SHG983055:SHG983059 SRC983055:SRC983059 TAY983055:TAY983059 TKU983055:TKU983059 TUQ983055:TUQ983059 UEM983055:UEM983059 UOI983055:UOI983059 UYE983055:UYE983059 VIA983055:VIA983059 VRW983055:VRW983059 WBS983055:WBS983059 WLO983055:WLO983059 WVK983055:WVK983059 C65527:C65528 IY65527:IY65528 SU65527:SU65528 ACQ65527:ACQ65528 AMM65527:AMM65528 AWI65527:AWI65528 BGE65527:BGE65528 BQA65527:BQA65528 BZW65527:BZW65528 CJS65527:CJS65528 CTO65527:CTO65528 DDK65527:DDK65528 DNG65527:DNG65528 DXC65527:DXC65528 EGY65527:EGY65528 EQU65527:EQU65528 FAQ65527:FAQ65528 FKM65527:FKM65528 FUI65527:FUI65528 GEE65527:GEE65528 GOA65527:GOA65528 GXW65527:GXW65528 HHS65527:HHS65528 HRO65527:HRO65528 IBK65527:IBK65528 ILG65527:ILG65528 IVC65527:IVC65528 JEY65527:JEY65528 JOU65527:JOU65528 JYQ65527:JYQ65528 KIM65527:KIM65528 KSI65527:KSI65528 LCE65527:LCE65528 LMA65527:LMA65528 LVW65527:LVW65528 MFS65527:MFS65528 MPO65527:MPO65528 MZK65527:MZK65528 NJG65527:NJG65528 NTC65527:NTC65528 OCY65527:OCY65528 OMU65527:OMU65528 OWQ65527:OWQ65528 PGM65527:PGM65528 PQI65527:PQI65528 QAE65527:QAE65528 QKA65527:QKA65528 QTW65527:QTW65528 RDS65527:RDS65528 RNO65527:RNO65528 RXK65527:RXK65528 SHG65527:SHG65528 SRC65527:SRC65528 TAY65527:TAY65528 TKU65527:TKU65528 TUQ65527:TUQ65528 UEM65527:UEM65528 UOI65527:UOI65528 UYE65527:UYE65528 VIA65527:VIA65528 VRW65527:VRW65528 WBS65527:WBS65528 WLO65527:WLO65528 WVK65527:WVK65528 C131063:C131064 IY131063:IY131064 SU131063:SU131064 ACQ131063:ACQ131064 AMM131063:AMM131064 AWI131063:AWI131064 BGE131063:BGE131064 BQA131063:BQA131064 BZW131063:BZW131064 CJS131063:CJS131064 CTO131063:CTO131064 DDK131063:DDK131064 DNG131063:DNG131064 DXC131063:DXC131064 EGY131063:EGY131064 EQU131063:EQU131064 FAQ131063:FAQ131064 FKM131063:FKM131064 FUI131063:FUI131064 GEE131063:GEE131064 GOA131063:GOA131064 GXW131063:GXW131064 HHS131063:HHS131064 HRO131063:HRO131064 IBK131063:IBK131064 ILG131063:ILG131064 IVC131063:IVC131064 JEY131063:JEY131064 JOU131063:JOU131064 JYQ131063:JYQ131064 KIM131063:KIM131064 KSI131063:KSI131064 LCE131063:LCE131064 LMA131063:LMA131064 LVW131063:LVW131064 MFS131063:MFS131064 MPO131063:MPO131064 MZK131063:MZK131064 NJG131063:NJG131064 NTC131063:NTC131064 OCY131063:OCY131064 OMU131063:OMU131064 OWQ131063:OWQ131064 PGM131063:PGM131064 PQI131063:PQI131064 QAE131063:QAE131064 QKA131063:QKA131064 QTW131063:QTW131064 RDS131063:RDS131064 RNO131063:RNO131064 RXK131063:RXK131064 SHG131063:SHG131064 SRC131063:SRC131064 TAY131063:TAY131064 TKU131063:TKU131064 TUQ131063:TUQ131064 UEM131063:UEM131064 UOI131063:UOI131064 UYE131063:UYE131064 VIA131063:VIA131064 VRW131063:VRW131064 WBS131063:WBS131064 WLO131063:WLO131064 WVK131063:WVK131064 C196599:C196600 IY196599:IY196600 SU196599:SU196600 ACQ196599:ACQ196600 AMM196599:AMM196600 AWI196599:AWI196600 BGE196599:BGE196600 BQA196599:BQA196600 BZW196599:BZW196600 CJS196599:CJS196600 CTO196599:CTO196600 DDK196599:DDK196600 DNG196599:DNG196600 DXC196599:DXC196600 EGY196599:EGY196600 EQU196599:EQU196600 FAQ196599:FAQ196600 FKM196599:FKM196600 FUI196599:FUI196600 GEE196599:GEE196600 GOA196599:GOA196600 GXW196599:GXW196600 HHS196599:HHS196600 HRO196599:HRO196600 IBK196599:IBK196600 ILG196599:ILG196600 IVC196599:IVC196600 JEY196599:JEY196600 JOU196599:JOU196600 JYQ196599:JYQ196600 KIM196599:KIM196600 KSI196599:KSI196600 LCE196599:LCE196600 LMA196599:LMA196600 LVW196599:LVW196600 MFS196599:MFS196600 MPO196599:MPO196600 MZK196599:MZK196600 NJG196599:NJG196600 NTC196599:NTC196600 OCY196599:OCY196600 OMU196599:OMU196600 OWQ196599:OWQ196600 PGM196599:PGM196600 PQI196599:PQI196600 QAE196599:QAE196600 QKA196599:QKA196600 QTW196599:QTW196600 RDS196599:RDS196600 RNO196599:RNO196600 RXK196599:RXK196600 SHG196599:SHG196600 SRC196599:SRC196600 TAY196599:TAY196600 TKU196599:TKU196600 TUQ196599:TUQ196600 UEM196599:UEM196600 UOI196599:UOI196600 UYE196599:UYE196600 VIA196599:VIA196600 VRW196599:VRW196600 WBS196599:WBS196600 WLO196599:WLO196600 WVK196599:WVK196600 C262135:C262136 IY262135:IY262136 SU262135:SU262136 ACQ262135:ACQ262136 AMM262135:AMM262136 AWI262135:AWI262136 BGE262135:BGE262136 BQA262135:BQA262136 BZW262135:BZW262136 CJS262135:CJS262136 CTO262135:CTO262136 DDK262135:DDK262136 DNG262135:DNG262136 DXC262135:DXC262136 EGY262135:EGY262136 EQU262135:EQU262136 FAQ262135:FAQ262136 FKM262135:FKM262136 FUI262135:FUI262136 GEE262135:GEE262136 GOA262135:GOA262136 GXW262135:GXW262136 HHS262135:HHS262136 HRO262135:HRO262136 IBK262135:IBK262136 ILG262135:ILG262136 IVC262135:IVC262136 JEY262135:JEY262136 JOU262135:JOU262136 JYQ262135:JYQ262136 KIM262135:KIM262136 KSI262135:KSI262136 LCE262135:LCE262136 LMA262135:LMA262136 LVW262135:LVW262136 MFS262135:MFS262136 MPO262135:MPO262136 MZK262135:MZK262136 NJG262135:NJG262136 NTC262135:NTC262136 OCY262135:OCY262136 OMU262135:OMU262136 OWQ262135:OWQ262136 PGM262135:PGM262136 PQI262135:PQI262136 QAE262135:QAE262136 QKA262135:QKA262136 QTW262135:QTW262136 RDS262135:RDS262136 RNO262135:RNO262136 RXK262135:RXK262136 SHG262135:SHG262136 SRC262135:SRC262136 TAY262135:TAY262136 TKU262135:TKU262136 TUQ262135:TUQ262136 UEM262135:UEM262136 UOI262135:UOI262136 UYE262135:UYE262136 VIA262135:VIA262136 VRW262135:VRW262136 WBS262135:WBS262136 WLO262135:WLO262136 WVK262135:WVK262136 C327671:C327672 IY327671:IY327672 SU327671:SU327672 ACQ327671:ACQ327672 AMM327671:AMM327672 AWI327671:AWI327672 BGE327671:BGE327672 BQA327671:BQA327672 BZW327671:BZW327672 CJS327671:CJS327672 CTO327671:CTO327672 DDK327671:DDK327672 DNG327671:DNG327672 DXC327671:DXC327672 EGY327671:EGY327672 EQU327671:EQU327672 FAQ327671:FAQ327672 FKM327671:FKM327672 FUI327671:FUI327672 GEE327671:GEE327672 GOA327671:GOA327672 GXW327671:GXW327672 HHS327671:HHS327672 HRO327671:HRO327672 IBK327671:IBK327672 ILG327671:ILG327672 IVC327671:IVC327672 JEY327671:JEY327672 JOU327671:JOU327672 JYQ327671:JYQ327672 KIM327671:KIM327672 KSI327671:KSI327672 LCE327671:LCE327672 LMA327671:LMA327672 LVW327671:LVW327672 MFS327671:MFS327672 MPO327671:MPO327672 MZK327671:MZK327672 NJG327671:NJG327672 NTC327671:NTC327672 OCY327671:OCY327672 OMU327671:OMU327672 OWQ327671:OWQ327672 PGM327671:PGM327672 PQI327671:PQI327672 QAE327671:QAE327672 QKA327671:QKA327672 QTW327671:QTW327672 RDS327671:RDS327672 RNO327671:RNO327672 RXK327671:RXK327672 SHG327671:SHG327672 SRC327671:SRC327672 TAY327671:TAY327672 TKU327671:TKU327672 TUQ327671:TUQ327672 UEM327671:UEM327672 UOI327671:UOI327672 UYE327671:UYE327672 VIA327671:VIA327672 VRW327671:VRW327672 WBS327671:WBS327672 WLO327671:WLO327672 WVK327671:WVK327672 C393207:C393208 IY393207:IY393208 SU393207:SU393208 ACQ393207:ACQ393208 AMM393207:AMM393208 AWI393207:AWI393208 BGE393207:BGE393208 BQA393207:BQA393208 BZW393207:BZW393208 CJS393207:CJS393208 CTO393207:CTO393208 DDK393207:DDK393208 DNG393207:DNG393208 DXC393207:DXC393208 EGY393207:EGY393208 EQU393207:EQU393208 FAQ393207:FAQ393208 FKM393207:FKM393208 FUI393207:FUI393208 GEE393207:GEE393208 GOA393207:GOA393208 GXW393207:GXW393208 HHS393207:HHS393208 HRO393207:HRO393208 IBK393207:IBK393208 ILG393207:ILG393208 IVC393207:IVC393208 JEY393207:JEY393208 JOU393207:JOU393208 JYQ393207:JYQ393208 KIM393207:KIM393208 KSI393207:KSI393208 LCE393207:LCE393208 LMA393207:LMA393208 LVW393207:LVW393208 MFS393207:MFS393208 MPO393207:MPO393208 MZK393207:MZK393208 NJG393207:NJG393208 NTC393207:NTC393208 OCY393207:OCY393208 OMU393207:OMU393208 OWQ393207:OWQ393208 PGM393207:PGM393208 PQI393207:PQI393208 QAE393207:QAE393208 QKA393207:QKA393208 QTW393207:QTW393208 RDS393207:RDS393208 RNO393207:RNO393208 RXK393207:RXK393208 SHG393207:SHG393208 SRC393207:SRC393208 TAY393207:TAY393208 TKU393207:TKU393208 TUQ393207:TUQ393208 UEM393207:UEM393208 UOI393207:UOI393208 UYE393207:UYE393208 VIA393207:VIA393208 VRW393207:VRW393208 WBS393207:WBS393208 WLO393207:WLO393208 WVK393207:WVK393208 C458743:C458744 IY458743:IY458744 SU458743:SU458744 ACQ458743:ACQ458744 AMM458743:AMM458744 AWI458743:AWI458744 BGE458743:BGE458744 BQA458743:BQA458744 BZW458743:BZW458744 CJS458743:CJS458744 CTO458743:CTO458744 DDK458743:DDK458744 DNG458743:DNG458744 DXC458743:DXC458744 EGY458743:EGY458744 EQU458743:EQU458744 FAQ458743:FAQ458744 FKM458743:FKM458744 FUI458743:FUI458744 GEE458743:GEE458744 GOA458743:GOA458744 GXW458743:GXW458744 HHS458743:HHS458744 HRO458743:HRO458744 IBK458743:IBK458744 ILG458743:ILG458744 IVC458743:IVC458744 JEY458743:JEY458744 JOU458743:JOU458744 JYQ458743:JYQ458744 KIM458743:KIM458744 KSI458743:KSI458744 LCE458743:LCE458744 LMA458743:LMA458744 LVW458743:LVW458744 MFS458743:MFS458744 MPO458743:MPO458744 MZK458743:MZK458744 NJG458743:NJG458744 NTC458743:NTC458744 OCY458743:OCY458744 OMU458743:OMU458744 OWQ458743:OWQ458744 PGM458743:PGM458744 PQI458743:PQI458744 QAE458743:QAE458744 QKA458743:QKA458744 QTW458743:QTW458744 RDS458743:RDS458744 RNO458743:RNO458744 RXK458743:RXK458744 SHG458743:SHG458744 SRC458743:SRC458744 TAY458743:TAY458744 TKU458743:TKU458744 TUQ458743:TUQ458744 UEM458743:UEM458744 UOI458743:UOI458744 UYE458743:UYE458744 VIA458743:VIA458744 VRW458743:VRW458744 WBS458743:WBS458744 WLO458743:WLO458744 WVK458743:WVK458744 C524279:C524280 IY524279:IY524280 SU524279:SU524280 ACQ524279:ACQ524280 AMM524279:AMM524280 AWI524279:AWI524280 BGE524279:BGE524280 BQA524279:BQA524280 BZW524279:BZW524280 CJS524279:CJS524280 CTO524279:CTO524280 DDK524279:DDK524280 DNG524279:DNG524280 DXC524279:DXC524280 EGY524279:EGY524280 EQU524279:EQU524280 FAQ524279:FAQ524280 FKM524279:FKM524280 FUI524279:FUI524280 GEE524279:GEE524280 GOA524279:GOA524280 GXW524279:GXW524280 HHS524279:HHS524280 HRO524279:HRO524280 IBK524279:IBK524280 ILG524279:ILG524280 IVC524279:IVC524280 JEY524279:JEY524280 JOU524279:JOU524280 JYQ524279:JYQ524280 KIM524279:KIM524280 KSI524279:KSI524280 LCE524279:LCE524280 LMA524279:LMA524280 LVW524279:LVW524280 MFS524279:MFS524280 MPO524279:MPO524280 MZK524279:MZK524280 NJG524279:NJG524280 NTC524279:NTC524280 OCY524279:OCY524280 OMU524279:OMU524280 OWQ524279:OWQ524280 PGM524279:PGM524280 PQI524279:PQI524280 QAE524279:QAE524280 QKA524279:QKA524280 QTW524279:QTW524280 RDS524279:RDS524280 RNO524279:RNO524280 RXK524279:RXK524280 SHG524279:SHG524280 SRC524279:SRC524280 TAY524279:TAY524280 TKU524279:TKU524280 TUQ524279:TUQ524280 UEM524279:UEM524280 UOI524279:UOI524280 UYE524279:UYE524280 VIA524279:VIA524280 VRW524279:VRW524280 WBS524279:WBS524280 WLO524279:WLO524280 WVK524279:WVK524280 C589815:C589816 IY589815:IY589816 SU589815:SU589816 ACQ589815:ACQ589816 AMM589815:AMM589816 AWI589815:AWI589816 BGE589815:BGE589816 BQA589815:BQA589816 BZW589815:BZW589816 CJS589815:CJS589816 CTO589815:CTO589816 DDK589815:DDK589816 DNG589815:DNG589816 DXC589815:DXC589816 EGY589815:EGY589816 EQU589815:EQU589816 FAQ589815:FAQ589816 FKM589815:FKM589816 FUI589815:FUI589816 GEE589815:GEE589816 GOA589815:GOA589816 GXW589815:GXW589816 HHS589815:HHS589816 HRO589815:HRO589816 IBK589815:IBK589816 ILG589815:ILG589816 IVC589815:IVC589816 JEY589815:JEY589816 JOU589815:JOU589816 JYQ589815:JYQ589816 KIM589815:KIM589816 KSI589815:KSI589816 LCE589815:LCE589816 LMA589815:LMA589816 LVW589815:LVW589816 MFS589815:MFS589816 MPO589815:MPO589816 MZK589815:MZK589816 NJG589815:NJG589816 NTC589815:NTC589816 OCY589815:OCY589816 OMU589815:OMU589816 OWQ589815:OWQ589816 PGM589815:PGM589816 PQI589815:PQI589816 QAE589815:QAE589816 QKA589815:QKA589816 QTW589815:QTW589816 RDS589815:RDS589816 RNO589815:RNO589816 RXK589815:RXK589816 SHG589815:SHG589816 SRC589815:SRC589816 TAY589815:TAY589816 TKU589815:TKU589816 TUQ589815:TUQ589816 UEM589815:UEM589816 UOI589815:UOI589816 UYE589815:UYE589816 VIA589815:VIA589816 VRW589815:VRW589816 WBS589815:WBS589816 WLO589815:WLO589816 WVK589815:WVK589816 C655351:C655352 IY655351:IY655352 SU655351:SU655352 ACQ655351:ACQ655352 AMM655351:AMM655352 AWI655351:AWI655352 BGE655351:BGE655352 BQA655351:BQA655352 BZW655351:BZW655352 CJS655351:CJS655352 CTO655351:CTO655352 DDK655351:DDK655352 DNG655351:DNG655352 DXC655351:DXC655352 EGY655351:EGY655352 EQU655351:EQU655352 FAQ655351:FAQ655352 FKM655351:FKM655352 FUI655351:FUI655352 GEE655351:GEE655352 GOA655351:GOA655352 GXW655351:GXW655352 HHS655351:HHS655352 HRO655351:HRO655352 IBK655351:IBK655352 ILG655351:ILG655352 IVC655351:IVC655352 JEY655351:JEY655352 JOU655351:JOU655352 JYQ655351:JYQ655352 KIM655351:KIM655352 KSI655351:KSI655352 LCE655351:LCE655352 LMA655351:LMA655352 LVW655351:LVW655352 MFS655351:MFS655352 MPO655351:MPO655352 MZK655351:MZK655352 NJG655351:NJG655352 NTC655351:NTC655352 OCY655351:OCY655352 OMU655351:OMU655352 OWQ655351:OWQ655352 PGM655351:PGM655352 PQI655351:PQI655352 QAE655351:QAE655352 QKA655351:QKA655352 QTW655351:QTW655352 RDS655351:RDS655352 RNO655351:RNO655352 RXK655351:RXK655352 SHG655351:SHG655352 SRC655351:SRC655352 TAY655351:TAY655352 TKU655351:TKU655352 TUQ655351:TUQ655352 UEM655351:UEM655352 UOI655351:UOI655352 UYE655351:UYE655352 VIA655351:VIA655352 VRW655351:VRW655352 WBS655351:WBS655352 WLO655351:WLO655352 WVK655351:WVK655352 C720887:C720888 IY720887:IY720888 SU720887:SU720888 ACQ720887:ACQ720888 AMM720887:AMM720888 AWI720887:AWI720888 BGE720887:BGE720888 BQA720887:BQA720888 BZW720887:BZW720888 CJS720887:CJS720888 CTO720887:CTO720888 DDK720887:DDK720888 DNG720887:DNG720888 DXC720887:DXC720888 EGY720887:EGY720888 EQU720887:EQU720888 FAQ720887:FAQ720888 FKM720887:FKM720888 FUI720887:FUI720888 GEE720887:GEE720888 GOA720887:GOA720888 GXW720887:GXW720888 HHS720887:HHS720888 HRO720887:HRO720888 IBK720887:IBK720888 ILG720887:ILG720888 IVC720887:IVC720888 JEY720887:JEY720888 JOU720887:JOU720888 JYQ720887:JYQ720888 KIM720887:KIM720888 KSI720887:KSI720888 LCE720887:LCE720888 LMA720887:LMA720888 LVW720887:LVW720888 MFS720887:MFS720888 MPO720887:MPO720888 MZK720887:MZK720888 NJG720887:NJG720888 NTC720887:NTC720888 OCY720887:OCY720888 OMU720887:OMU720888 OWQ720887:OWQ720888 PGM720887:PGM720888 PQI720887:PQI720888 QAE720887:QAE720888 QKA720887:QKA720888 QTW720887:QTW720888 RDS720887:RDS720888 RNO720887:RNO720888 RXK720887:RXK720888 SHG720887:SHG720888 SRC720887:SRC720888 TAY720887:TAY720888 TKU720887:TKU720888 TUQ720887:TUQ720888 UEM720887:UEM720888 UOI720887:UOI720888 UYE720887:UYE720888 VIA720887:VIA720888 VRW720887:VRW720888 WBS720887:WBS720888 WLO720887:WLO720888 WVK720887:WVK720888 C786423:C786424 IY786423:IY786424 SU786423:SU786424 ACQ786423:ACQ786424 AMM786423:AMM786424 AWI786423:AWI786424 BGE786423:BGE786424 BQA786423:BQA786424 BZW786423:BZW786424 CJS786423:CJS786424 CTO786423:CTO786424 DDK786423:DDK786424 DNG786423:DNG786424 DXC786423:DXC786424 EGY786423:EGY786424 EQU786423:EQU786424 FAQ786423:FAQ786424 FKM786423:FKM786424 FUI786423:FUI786424 GEE786423:GEE786424 GOA786423:GOA786424 GXW786423:GXW786424 HHS786423:HHS786424 HRO786423:HRO786424 IBK786423:IBK786424 ILG786423:ILG786424 IVC786423:IVC786424 JEY786423:JEY786424 JOU786423:JOU786424 JYQ786423:JYQ786424 KIM786423:KIM786424 KSI786423:KSI786424 LCE786423:LCE786424 LMA786423:LMA786424 LVW786423:LVW786424 MFS786423:MFS786424 MPO786423:MPO786424 MZK786423:MZK786424 NJG786423:NJG786424 NTC786423:NTC786424 OCY786423:OCY786424 OMU786423:OMU786424 OWQ786423:OWQ786424 PGM786423:PGM786424 PQI786423:PQI786424 QAE786423:QAE786424 QKA786423:QKA786424 QTW786423:QTW786424 RDS786423:RDS786424 RNO786423:RNO786424 RXK786423:RXK786424 SHG786423:SHG786424 SRC786423:SRC786424 TAY786423:TAY786424 TKU786423:TKU786424 TUQ786423:TUQ786424 UEM786423:UEM786424 UOI786423:UOI786424 UYE786423:UYE786424 VIA786423:VIA786424 VRW786423:VRW786424 WBS786423:WBS786424 WLO786423:WLO786424 WVK786423:WVK786424 C851959:C851960 IY851959:IY851960 SU851959:SU851960 ACQ851959:ACQ851960 AMM851959:AMM851960 AWI851959:AWI851960 BGE851959:BGE851960 BQA851959:BQA851960 BZW851959:BZW851960 CJS851959:CJS851960 CTO851959:CTO851960 DDK851959:DDK851960 DNG851959:DNG851960 DXC851959:DXC851960 EGY851959:EGY851960 EQU851959:EQU851960 FAQ851959:FAQ851960 FKM851959:FKM851960 FUI851959:FUI851960 GEE851959:GEE851960 GOA851959:GOA851960 GXW851959:GXW851960 HHS851959:HHS851960 HRO851959:HRO851960 IBK851959:IBK851960 ILG851959:ILG851960 IVC851959:IVC851960 JEY851959:JEY851960 JOU851959:JOU851960 JYQ851959:JYQ851960 KIM851959:KIM851960 KSI851959:KSI851960 LCE851959:LCE851960 LMA851959:LMA851960 LVW851959:LVW851960 MFS851959:MFS851960 MPO851959:MPO851960 MZK851959:MZK851960 NJG851959:NJG851960 NTC851959:NTC851960 OCY851959:OCY851960 OMU851959:OMU851960 OWQ851959:OWQ851960 PGM851959:PGM851960 PQI851959:PQI851960 QAE851959:QAE851960 QKA851959:QKA851960 QTW851959:QTW851960 RDS851959:RDS851960 RNO851959:RNO851960 RXK851959:RXK851960 SHG851959:SHG851960 SRC851959:SRC851960 TAY851959:TAY851960 TKU851959:TKU851960 TUQ851959:TUQ851960 UEM851959:UEM851960 UOI851959:UOI851960 UYE851959:UYE851960 VIA851959:VIA851960 VRW851959:VRW851960 WBS851959:WBS851960 WLO851959:WLO851960 WVK851959:WVK851960 C917495:C917496 IY917495:IY917496 SU917495:SU917496 ACQ917495:ACQ917496 AMM917495:AMM917496 AWI917495:AWI917496 BGE917495:BGE917496 BQA917495:BQA917496 BZW917495:BZW917496 CJS917495:CJS917496 CTO917495:CTO917496 DDK917495:DDK917496 DNG917495:DNG917496 DXC917495:DXC917496 EGY917495:EGY917496 EQU917495:EQU917496 FAQ917495:FAQ917496 FKM917495:FKM917496 FUI917495:FUI917496 GEE917495:GEE917496 GOA917495:GOA917496 GXW917495:GXW917496 HHS917495:HHS917496 HRO917495:HRO917496 IBK917495:IBK917496 ILG917495:ILG917496 IVC917495:IVC917496 JEY917495:JEY917496 JOU917495:JOU917496 JYQ917495:JYQ917496 KIM917495:KIM917496 KSI917495:KSI917496 LCE917495:LCE917496 LMA917495:LMA917496 LVW917495:LVW917496 MFS917495:MFS917496 MPO917495:MPO917496 MZK917495:MZK917496 NJG917495:NJG917496 NTC917495:NTC917496 OCY917495:OCY917496 OMU917495:OMU917496 OWQ917495:OWQ917496 PGM917495:PGM917496 PQI917495:PQI917496 QAE917495:QAE917496 QKA917495:QKA917496 QTW917495:QTW917496 RDS917495:RDS917496 RNO917495:RNO917496 RXK917495:RXK917496 SHG917495:SHG917496 SRC917495:SRC917496 TAY917495:TAY917496 TKU917495:TKU917496 TUQ917495:TUQ917496 UEM917495:UEM917496 UOI917495:UOI917496 UYE917495:UYE917496 VIA917495:VIA917496 VRW917495:VRW917496 WBS917495:WBS917496 WLO917495:WLO917496 WVK917495:WVK917496 C983031:C983032 IY983031:IY983032 SU983031:SU983032 ACQ983031:ACQ983032 AMM983031:AMM983032 AWI983031:AWI983032 BGE983031:BGE983032 BQA983031:BQA983032 BZW983031:BZW983032 CJS983031:CJS983032 CTO983031:CTO983032 DDK983031:DDK983032 DNG983031:DNG983032 DXC983031:DXC983032 EGY983031:EGY983032 EQU983031:EQU983032 FAQ983031:FAQ983032 FKM983031:FKM983032 FUI983031:FUI983032 GEE983031:GEE983032 GOA983031:GOA983032 GXW983031:GXW983032 HHS983031:HHS983032 HRO983031:HRO983032 IBK983031:IBK983032 ILG983031:ILG983032 IVC983031:IVC983032 JEY983031:JEY983032 JOU983031:JOU983032 JYQ983031:JYQ983032 KIM983031:KIM983032 KSI983031:KSI983032 LCE983031:LCE983032 LMA983031:LMA983032 LVW983031:LVW983032 MFS983031:MFS983032 MPO983031:MPO983032 MZK983031:MZK983032 NJG983031:NJG983032 NTC983031:NTC983032 OCY983031:OCY983032 OMU983031:OMU983032 OWQ983031:OWQ983032 PGM983031:PGM983032 PQI983031:PQI983032 QAE983031:QAE983032 QKA983031:QKA983032 QTW983031:QTW983032 RDS983031:RDS983032 RNO983031:RNO983032 RXK983031:RXK983032 SHG983031:SHG983032 SRC983031:SRC983032 TAY983031:TAY983032 TKU983031:TKU983032 TUQ983031:TUQ983032 UEM983031:UEM983032 UOI983031:UOI983032 UYE983031:UYE983032 VIA983031:VIA983032 VRW983031:VRW983032 WBS983031:WBS983032 WLO983031:WLO983032 WVK983031:WVK983032 C65530:C65541 IY65530:IY65541 SU65530:SU65541 ACQ65530:ACQ65541 AMM65530:AMM65541 AWI65530:AWI65541 BGE65530:BGE65541 BQA65530:BQA65541 BZW65530:BZW65541 CJS65530:CJS65541 CTO65530:CTO65541 DDK65530:DDK65541 DNG65530:DNG65541 DXC65530:DXC65541 EGY65530:EGY65541 EQU65530:EQU65541 FAQ65530:FAQ65541 FKM65530:FKM65541 FUI65530:FUI65541 GEE65530:GEE65541 GOA65530:GOA65541 GXW65530:GXW65541 HHS65530:HHS65541 HRO65530:HRO65541 IBK65530:IBK65541 ILG65530:ILG65541 IVC65530:IVC65541 JEY65530:JEY65541 JOU65530:JOU65541 JYQ65530:JYQ65541 KIM65530:KIM65541 KSI65530:KSI65541 LCE65530:LCE65541 LMA65530:LMA65541 LVW65530:LVW65541 MFS65530:MFS65541 MPO65530:MPO65541 MZK65530:MZK65541 NJG65530:NJG65541 NTC65530:NTC65541 OCY65530:OCY65541 OMU65530:OMU65541 OWQ65530:OWQ65541 PGM65530:PGM65541 PQI65530:PQI65541 QAE65530:QAE65541 QKA65530:QKA65541 QTW65530:QTW65541 RDS65530:RDS65541 RNO65530:RNO65541 RXK65530:RXK65541 SHG65530:SHG65541 SRC65530:SRC65541 TAY65530:TAY65541 TKU65530:TKU65541 TUQ65530:TUQ65541 UEM65530:UEM65541 UOI65530:UOI65541 UYE65530:UYE65541 VIA65530:VIA65541 VRW65530:VRW65541 WBS65530:WBS65541 WLO65530:WLO65541 WVK65530:WVK65541 C131066:C131077 IY131066:IY131077 SU131066:SU131077 ACQ131066:ACQ131077 AMM131066:AMM131077 AWI131066:AWI131077 BGE131066:BGE131077 BQA131066:BQA131077 BZW131066:BZW131077 CJS131066:CJS131077 CTO131066:CTO131077 DDK131066:DDK131077 DNG131066:DNG131077 DXC131066:DXC131077 EGY131066:EGY131077 EQU131066:EQU131077 FAQ131066:FAQ131077 FKM131066:FKM131077 FUI131066:FUI131077 GEE131066:GEE131077 GOA131066:GOA131077 GXW131066:GXW131077 HHS131066:HHS131077 HRO131066:HRO131077 IBK131066:IBK131077 ILG131066:ILG131077 IVC131066:IVC131077 JEY131066:JEY131077 JOU131066:JOU131077 JYQ131066:JYQ131077 KIM131066:KIM131077 KSI131066:KSI131077 LCE131066:LCE131077 LMA131066:LMA131077 LVW131066:LVW131077 MFS131066:MFS131077 MPO131066:MPO131077 MZK131066:MZK131077 NJG131066:NJG131077 NTC131066:NTC131077 OCY131066:OCY131077 OMU131066:OMU131077 OWQ131066:OWQ131077 PGM131066:PGM131077 PQI131066:PQI131077 QAE131066:QAE131077 QKA131066:QKA131077 QTW131066:QTW131077 RDS131066:RDS131077 RNO131066:RNO131077 RXK131066:RXK131077 SHG131066:SHG131077 SRC131066:SRC131077 TAY131066:TAY131077 TKU131066:TKU131077 TUQ131066:TUQ131077 UEM131066:UEM131077 UOI131066:UOI131077 UYE131066:UYE131077 VIA131066:VIA131077 VRW131066:VRW131077 WBS131066:WBS131077 WLO131066:WLO131077 WVK131066:WVK131077 C196602:C196613 IY196602:IY196613 SU196602:SU196613 ACQ196602:ACQ196613 AMM196602:AMM196613 AWI196602:AWI196613 BGE196602:BGE196613 BQA196602:BQA196613 BZW196602:BZW196613 CJS196602:CJS196613 CTO196602:CTO196613 DDK196602:DDK196613 DNG196602:DNG196613 DXC196602:DXC196613 EGY196602:EGY196613 EQU196602:EQU196613 FAQ196602:FAQ196613 FKM196602:FKM196613 FUI196602:FUI196613 GEE196602:GEE196613 GOA196602:GOA196613 GXW196602:GXW196613 HHS196602:HHS196613 HRO196602:HRO196613 IBK196602:IBK196613 ILG196602:ILG196613 IVC196602:IVC196613 JEY196602:JEY196613 JOU196602:JOU196613 JYQ196602:JYQ196613 KIM196602:KIM196613 KSI196602:KSI196613 LCE196602:LCE196613 LMA196602:LMA196613 LVW196602:LVW196613 MFS196602:MFS196613 MPO196602:MPO196613 MZK196602:MZK196613 NJG196602:NJG196613 NTC196602:NTC196613 OCY196602:OCY196613 OMU196602:OMU196613 OWQ196602:OWQ196613 PGM196602:PGM196613 PQI196602:PQI196613 QAE196602:QAE196613 QKA196602:QKA196613 QTW196602:QTW196613 RDS196602:RDS196613 RNO196602:RNO196613 RXK196602:RXK196613 SHG196602:SHG196613 SRC196602:SRC196613 TAY196602:TAY196613 TKU196602:TKU196613 TUQ196602:TUQ196613 UEM196602:UEM196613 UOI196602:UOI196613 UYE196602:UYE196613 VIA196602:VIA196613 VRW196602:VRW196613 WBS196602:WBS196613 WLO196602:WLO196613 WVK196602:WVK196613 C262138:C262149 IY262138:IY262149 SU262138:SU262149 ACQ262138:ACQ262149 AMM262138:AMM262149 AWI262138:AWI262149 BGE262138:BGE262149 BQA262138:BQA262149 BZW262138:BZW262149 CJS262138:CJS262149 CTO262138:CTO262149 DDK262138:DDK262149 DNG262138:DNG262149 DXC262138:DXC262149 EGY262138:EGY262149 EQU262138:EQU262149 FAQ262138:FAQ262149 FKM262138:FKM262149 FUI262138:FUI262149 GEE262138:GEE262149 GOA262138:GOA262149 GXW262138:GXW262149 HHS262138:HHS262149 HRO262138:HRO262149 IBK262138:IBK262149 ILG262138:ILG262149 IVC262138:IVC262149 JEY262138:JEY262149 JOU262138:JOU262149 JYQ262138:JYQ262149 KIM262138:KIM262149 KSI262138:KSI262149 LCE262138:LCE262149 LMA262138:LMA262149 LVW262138:LVW262149 MFS262138:MFS262149 MPO262138:MPO262149 MZK262138:MZK262149 NJG262138:NJG262149 NTC262138:NTC262149 OCY262138:OCY262149 OMU262138:OMU262149 OWQ262138:OWQ262149 PGM262138:PGM262149 PQI262138:PQI262149 QAE262138:QAE262149 QKA262138:QKA262149 QTW262138:QTW262149 RDS262138:RDS262149 RNO262138:RNO262149 RXK262138:RXK262149 SHG262138:SHG262149 SRC262138:SRC262149 TAY262138:TAY262149 TKU262138:TKU262149 TUQ262138:TUQ262149 UEM262138:UEM262149 UOI262138:UOI262149 UYE262138:UYE262149 VIA262138:VIA262149 VRW262138:VRW262149 WBS262138:WBS262149 WLO262138:WLO262149 WVK262138:WVK262149 C327674:C327685 IY327674:IY327685 SU327674:SU327685 ACQ327674:ACQ327685 AMM327674:AMM327685 AWI327674:AWI327685 BGE327674:BGE327685 BQA327674:BQA327685 BZW327674:BZW327685 CJS327674:CJS327685 CTO327674:CTO327685 DDK327674:DDK327685 DNG327674:DNG327685 DXC327674:DXC327685 EGY327674:EGY327685 EQU327674:EQU327685 FAQ327674:FAQ327685 FKM327674:FKM327685 FUI327674:FUI327685 GEE327674:GEE327685 GOA327674:GOA327685 GXW327674:GXW327685 HHS327674:HHS327685 HRO327674:HRO327685 IBK327674:IBK327685 ILG327674:ILG327685 IVC327674:IVC327685 JEY327674:JEY327685 JOU327674:JOU327685 JYQ327674:JYQ327685 KIM327674:KIM327685 KSI327674:KSI327685 LCE327674:LCE327685 LMA327674:LMA327685 LVW327674:LVW327685 MFS327674:MFS327685 MPO327674:MPO327685 MZK327674:MZK327685 NJG327674:NJG327685 NTC327674:NTC327685 OCY327674:OCY327685 OMU327674:OMU327685 OWQ327674:OWQ327685 PGM327674:PGM327685 PQI327674:PQI327685 QAE327674:QAE327685 QKA327674:QKA327685 QTW327674:QTW327685 RDS327674:RDS327685 RNO327674:RNO327685 RXK327674:RXK327685 SHG327674:SHG327685 SRC327674:SRC327685 TAY327674:TAY327685 TKU327674:TKU327685 TUQ327674:TUQ327685 UEM327674:UEM327685 UOI327674:UOI327685 UYE327674:UYE327685 VIA327674:VIA327685 VRW327674:VRW327685 WBS327674:WBS327685 WLO327674:WLO327685 WVK327674:WVK327685 C393210:C393221 IY393210:IY393221 SU393210:SU393221 ACQ393210:ACQ393221 AMM393210:AMM393221 AWI393210:AWI393221 BGE393210:BGE393221 BQA393210:BQA393221 BZW393210:BZW393221 CJS393210:CJS393221 CTO393210:CTO393221 DDK393210:DDK393221 DNG393210:DNG393221 DXC393210:DXC393221 EGY393210:EGY393221 EQU393210:EQU393221 FAQ393210:FAQ393221 FKM393210:FKM393221 FUI393210:FUI393221 GEE393210:GEE393221 GOA393210:GOA393221 GXW393210:GXW393221 HHS393210:HHS393221 HRO393210:HRO393221 IBK393210:IBK393221 ILG393210:ILG393221 IVC393210:IVC393221 JEY393210:JEY393221 JOU393210:JOU393221 JYQ393210:JYQ393221 KIM393210:KIM393221 KSI393210:KSI393221 LCE393210:LCE393221 LMA393210:LMA393221 LVW393210:LVW393221 MFS393210:MFS393221 MPO393210:MPO393221 MZK393210:MZK393221 NJG393210:NJG393221 NTC393210:NTC393221 OCY393210:OCY393221 OMU393210:OMU393221 OWQ393210:OWQ393221 PGM393210:PGM393221 PQI393210:PQI393221 QAE393210:QAE393221 QKA393210:QKA393221 QTW393210:QTW393221 RDS393210:RDS393221 RNO393210:RNO393221 RXK393210:RXK393221 SHG393210:SHG393221 SRC393210:SRC393221 TAY393210:TAY393221 TKU393210:TKU393221 TUQ393210:TUQ393221 UEM393210:UEM393221 UOI393210:UOI393221 UYE393210:UYE393221 VIA393210:VIA393221 VRW393210:VRW393221 WBS393210:WBS393221 WLO393210:WLO393221 WVK393210:WVK393221 C458746:C458757 IY458746:IY458757 SU458746:SU458757 ACQ458746:ACQ458757 AMM458746:AMM458757 AWI458746:AWI458757 BGE458746:BGE458757 BQA458746:BQA458757 BZW458746:BZW458757 CJS458746:CJS458757 CTO458746:CTO458757 DDK458746:DDK458757 DNG458746:DNG458757 DXC458746:DXC458757 EGY458746:EGY458757 EQU458746:EQU458757 FAQ458746:FAQ458757 FKM458746:FKM458757 FUI458746:FUI458757 GEE458746:GEE458757 GOA458746:GOA458757 GXW458746:GXW458757 HHS458746:HHS458757 HRO458746:HRO458757 IBK458746:IBK458757 ILG458746:ILG458757 IVC458746:IVC458757 JEY458746:JEY458757 JOU458746:JOU458757 JYQ458746:JYQ458757 KIM458746:KIM458757 KSI458746:KSI458757 LCE458746:LCE458757 LMA458746:LMA458757 LVW458746:LVW458757 MFS458746:MFS458757 MPO458746:MPO458757 MZK458746:MZK458757 NJG458746:NJG458757 NTC458746:NTC458757 OCY458746:OCY458757 OMU458746:OMU458757 OWQ458746:OWQ458757 PGM458746:PGM458757 PQI458746:PQI458757 QAE458746:QAE458757 QKA458746:QKA458757 QTW458746:QTW458757 RDS458746:RDS458757 RNO458746:RNO458757 RXK458746:RXK458757 SHG458746:SHG458757 SRC458746:SRC458757 TAY458746:TAY458757 TKU458746:TKU458757 TUQ458746:TUQ458757 UEM458746:UEM458757 UOI458746:UOI458757 UYE458746:UYE458757 VIA458746:VIA458757 VRW458746:VRW458757 WBS458746:WBS458757 WLO458746:WLO458757 WVK458746:WVK458757 C524282:C524293 IY524282:IY524293 SU524282:SU524293 ACQ524282:ACQ524293 AMM524282:AMM524293 AWI524282:AWI524293 BGE524282:BGE524293 BQA524282:BQA524293 BZW524282:BZW524293 CJS524282:CJS524293 CTO524282:CTO524293 DDK524282:DDK524293 DNG524282:DNG524293 DXC524282:DXC524293 EGY524282:EGY524293 EQU524282:EQU524293 FAQ524282:FAQ524293 FKM524282:FKM524293 FUI524282:FUI524293 GEE524282:GEE524293 GOA524282:GOA524293 GXW524282:GXW524293 HHS524282:HHS524293 HRO524282:HRO524293 IBK524282:IBK524293 ILG524282:ILG524293 IVC524282:IVC524293 JEY524282:JEY524293 JOU524282:JOU524293 JYQ524282:JYQ524293 KIM524282:KIM524293 KSI524282:KSI524293 LCE524282:LCE524293 LMA524282:LMA524293 LVW524282:LVW524293 MFS524282:MFS524293 MPO524282:MPO524293 MZK524282:MZK524293 NJG524282:NJG524293 NTC524282:NTC524293 OCY524282:OCY524293 OMU524282:OMU524293 OWQ524282:OWQ524293 PGM524282:PGM524293 PQI524282:PQI524293 QAE524282:QAE524293 QKA524282:QKA524293 QTW524282:QTW524293 RDS524282:RDS524293 RNO524282:RNO524293 RXK524282:RXK524293 SHG524282:SHG524293 SRC524282:SRC524293 TAY524282:TAY524293 TKU524282:TKU524293 TUQ524282:TUQ524293 UEM524282:UEM524293 UOI524282:UOI524293 UYE524282:UYE524293 VIA524282:VIA524293 VRW524282:VRW524293 WBS524282:WBS524293 WLO524282:WLO524293 WVK524282:WVK524293 C589818:C589829 IY589818:IY589829 SU589818:SU589829 ACQ589818:ACQ589829 AMM589818:AMM589829 AWI589818:AWI589829 BGE589818:BGE589829 BQA589818:BQA589829 BZW589818:BZW589829 CJS589818:CJS589829 CTO589818:CTO589829 DDK589818:DDK589829 DNG589818:DNG589829 DXC589818:DXC589829 EGY589818:EGY589829 EQU589818:EQU589829 FAQ589818:FAQ589829 FKM589818:FKM589829 FUI589818:FUI589829 GEE589818:GEE589829 GOA589818:GOA589829 GXW589818:GXW589829 HHS589818:HHS589829 HRO589818:HRO589829 IBK589818:IBK589829 ILG589818:ILG589829 IVC589818:IVC589829 JEY589818:JEY589829 JOU589818:JOU589829 JYQ589818:JYQ589829 KIM589818:KIM589829 KSI589818:KSI589829 LCE589818:LCE589829 LMA589818:LMA589829 LVW589818:LVW589829 MFS589818:MFS589829 MPO589818:MPO589829 MZK589818:MZK589829 NJG589818:NJG589829 NTC589818:NTC589829 OCY589818:OCY589829 OMU589818:OMU589829 OWQ589818:OWQ589829 PGM589818:PGM589829 PQI589818:PQI589829 QAE589818:QAE589829 QKA589818:QKA589829 QTW589818:QTW589829 RDS589818:RDS589829 RNO589818:RNO589829 RXK589818:RXK589829 SHG589818:SHG589829 SRC589818:SRC589829 TAY589818:TAY589829 TKU589818:TKU589829 TUQ589818:TUQ589829 UEM589818:UEM589829 UOI589818:UOI589829 UYE589818:UYE589829 VIA589818:VIA589829 VRW589818:VRW589829 WBS589818:WBS589829 WLO589818:WLO589829 WVK589818:WVK589829 C655354:C655365 IY655354:IY655365 SU655354:SU655365 ACQ655354:ACQ655365 AMM655354:AMM655365 AWI655354:AWI655365 BGE655354:BGE655365 BQA655354:BQA655365 BZW655354:BZW655365 CJS655354:CJS655365 CTO655354:CTO655365 DDK655354:DDK655365 DNG655354:DNG655365 DXC655354:DXC655365 EGY655354:EGY655365 EQU655354:EQU655365 FAQ655354:FAQ655365 FKM655354:FKM655365 FUI655354:FUI655365 GEE655354:GEE655365 GOA655354:GOA655365 GXW655354:GXW655365 HHS655354:HHS655365 HRO655354:HRO655365 IBK655354:IBK655365 ILG655354:ILG655365 IVC655354:IVC655365 JEY655354:JEY655365 JOU655354:JOU655365 JYQ655354:JYQ655365 KIM655354:KIM655365 KSI655354:KSI655365 LCE655354:LCE655365 LMA655354:LMA655365 LVW655354:LVW655365 MFS655354:MFS655365 MPO655354:MPO655365 MZK655354:MZK655365 NJG655354:NJG655365 NTC655354:NTC655365 OCY655354:OCY655365 OMU655354:OMU655365 OWQ655354:OWQ655365 PGM655354:PGM655365 PQI655354:PQI655365 QAE655354:QAE655365 QKA655354:QKA655365 QTW655354:QTW655365 RDS655354:RDS655365 RNO655354:RNO655365 RXK655354:RXK655365 SHG655354:SHG655365 SRC655354:SRC655365 TAY655354:TAY655365 TKU655354:TKU655365 TUQ655354:TUQ655365 UEM655354:UEM655365 UOI655354:UOI655365 UYE655354:UYE655365 VIA655354:VIA655365 VRW655354:VRW655365 WBS655354:WBS655365 WLO655354:WLO655365 WVK655354:WVK655365 C720890:C720901 IY720890:IY720901 SU720890:SU720901 ACQ720890:ACQ720901 AMM720890:AMM720901 AWI720890:AWI720901 BGE720890:BGE720901 BQA720890:BQA720901 BZW720890:BZW720901 CJS720890:CJS720901 CTO720890:CTO720901 DDK720890:DDK720901 DNG720890:DNG720901 DXC720890:DXC720901 EGY720890:EGY720901 EQU720890:EQU720901 FAQ720890:FAQ720901 FKM720890:FKM720901 FUI720890:FUI720901 GEE720890:GEE720901 GOA720890:GOA720901 GXW720890:GXW720901 HHS720890:HHS720901 HRO720890:HRO720901 IBK720890:IBK720901 ILG720890:ILG720901 IVC720890:IVC720901 JEY720890:JEY720901 JOU720890:JOU720901 JYQ720890:JYQ720901 KIM720890:KIM720901 KSI720890:KSI720901 LCE720890:LCE720901 LMA720890:LMA720901 LVW720890:LVW720901 MFS720890:MFS720901 MPO720890:MPO720901 MZK720890:MZK720901 NJG720890:NJG720901 NTC720890:NTC720901 OCY720890:OCY720901 OMU720890:OMU720901 OWQ720890:OWQ720901 PGM720890:PGM720901 PQI720890:PQI720901 QAE720890:QAE720901 QKA720890:QKA720901 QTW720890:QTW720901 RDS720890:RDS720901 RNO720890:RNO720901 RXK720890:RXK720901 SHG720890:SHG720901 SRC720890:SRC720901 TAY720890:TAY720901 TKU720890:TKU720901 TUQ720890:TUQ720901 UEM720890:UEM720901 UOI720890:UOI720901 UYE720890:UYE720901 VIA720890:VIA720901 VRW720890:VRW720901 WBS720890:WBS720901 WLO720890:WLO720901 WVK720890:WVK720901 C786426:C786437 IY786426:IY786437 SU786426:SU786437 ACQ786426:ACQ786437 AMM786426:AMM786437 AWI786426:AWI786437 BGE786426:BGE786437 BQA786426:BQA786437 BZW786426:BZW786437 CJS786426:CJS786437 CTO786426:CTO786437 DDK786426:DDK786437 DNG786426:DNG786437 DXC786426:DXC786437 EGY786426:EGY786437 EQU786426:EQU786437 FAQ786426:FAQ786437 FKM786426:FKM786437 FUI786426:FUI786437 GEE786426:GEE786437 GOA786426:GOA786437 GXW786426:GXW786437 HHS786426:HHS786437 HRO786426:HRO786437 IBK786426:IBK786437 ILG786426:ILG786437 IVC786426:IVC786437 JEY786426:JEY786437 JOU786426:JOU786437 JYQ786426:JYQ786437 KIM786426:KIM786437 KSI786426:KSI786437 LCE786426:LCE786437 LMA786426:LMA786437 LVW786426:LVW786437 MFS786426:MFS786437 MPO786426:MPO786437 MZK786426:MZK786437 NJG786426:NJG786437 NTC786426:NTC786437 OCY786426:OCY786437 OMU786426:OMU786437 OWQ786426:OWQ786437 PGM786426:PGM786437 PQI786426:PQI786437 QAE786426:QAE786437 QKA786426:QKA786437 QTW786426:QTW786437 RDS786426:RDS786437 RNO786426:RNO786437 RXK786426:RXK786437 SHG786426:SHG786437 SRC786426:SRC786437 TAY786426:TAY786437 TKU786426:TKU786437 TUQ786426:TUQ786437 UEM786426:UEM786437 UOI786426:UOI786437 UYE786426:UYE786437 VIA786426:VIA786437 VRW786426:VRW786437 WBS786426:WBS786437 WLO786426:WLO786437 WVK786426:WVK786437 C851962:C851973 IY851962:IY851973 SU851962:SU851973 ACQ851962:ACQ851973 AMM851962:AMM851973 AWI851962:AWI851973 BGE851962:BGE851973 BQA851962:BQA851973 BZW851962:BZW851973 CJS851962:CJS851973 CTO851962:CTO851973 DDK851962:DDK851973 DNG851962:DNG851973 DXC851962:DXC851973 EGY851962:EGY851973 EQU851962:EQU851973 FAQ851962:FAQ851973 FKM851962:FKM851973 FUI851962:FUI851973 GEE851962:GEE851973 GOA851962:GOA851973 GXW851962:GXW851973 HHS851962:HHS851973 HRO851962:HRO851973 IBK851962:IBK851973 ILG851962:ILG851973 IVC851962:IVC851973 JEY851962:JEY851973 JOU851962:JOU851973 JYQ851962:JYQ851973 KIM851962:KIM851973 KSI851962:KSI851973 LCE851962:LCE851973 LMA851962:LMA851973 LVW851962:LVW851973 MFS851962:MFS851973 MPO851962:MPO851973 MZK851962:MZK851973 NJG851962:NJG851973 NTC851962:NTC851973 OCY851962:OCY851973 OMU851962:OMU851973 OWQ851962:OWQ851973 PGM851962:PGM851973 PQI851962:PQI851973 QAE851962:QAE851973 QKA851962:QKA851973 QTW851962:QTW851973 RDS851962:RDS851973 RNO851962:RNO851973 RXK851962:RXK851973 SHG851962:SHG851973 SRC851962:SRC851973 TAY851962:TAY851973 TKU851962:TKU851973 TUQ851962:TUQ851973 UEM851962:UEM851973 UOI851962:UOI851973 UYE851962:UYE851973 VIA851962:VIA851973 VRW851962:VRW851973 WBS851962:WBS851973 WLO851962:WLO851973 WVK851962:WVK851973 C917498:C917509 IY917498:IY917509 SU917498:SU917509 ACQ917498:ACQ917509 AMM917498:AMM917509 AWI917498:AWI917509 BGE917498:BGE917509 BQA917498:BQA917509 BZW917498:BZW917509 CJS917498:CJS917509 CTO917498:CTO917509 DDK917498:DDK917509 DNG917498:DNG917509 DXC917498:DXC917509 EGY917498:EGY917509 EQU917498:EQU917509 FAQ917498:FAQ917509 FKM917498:FKM917509 FUI917498:FUI917509 GEE917498:GEE917509 GOA917498:GOA917509 GXW917498:GXW917509 HHS917498:HHS917509 HRO917498:HRO917509 IBK917498:IBK917509 ILG917498:ILG917509 IVC917498:IVC917509 JEY917498:JEY917509 JOU917498:JOU917509 JYQ917498:JYQ917509 KIM917498:KIM917509 KSI917498:KSI917509 LCE917498:LCE917509 LMA917498:LMA917509 LVW917498:LVW917509 MFS917498:MFS917509 MPO917498:MPO917509 MZK917498:MZK917509 NJG917498:NJG917509 NTC917498:NTC917509 OCY917498:OCY917509 OMU917498:OMU917509 OWQ917498:OWQ917509 PGM917498:PGM917509 PQI917498:PQI917509 QAE917498:QAE917509 QKA917498:QKA917509 QTW917498:QTW917509 RDS917498:RDS917509 RNO917498:RNO917509 RXK917498:RXK917509 SHG917498:SHG917509 SRC917498:SRC917509 TAY917498:TAY917509 TKU917498:TKU917509 TUQ917498:TUQ917509 UEM917498:UEM917509 UOI917498:UOI917509 UYE917498:UYE917509 VIA917498:VIA917509 VRW917498:VRW917509 WBS917498:WBS917509 WLO917498:WLO917509 WVK917498:WVK917509 C983034:C983045 IY983034:IY983045 SU983034:SU983045 ACQ983034:ACQ983045 AMM983034:AMM983045 AWI983034:AWI983045 BGE983034:BGE983045 BQA983034:BQA983045 BZW983034:BZW983045 CJS983034:CJS983045 CTO983034:CTO983045 DDK983034:DDK983045 DNG983034:DNG983045 DXC983034:DXC983045 EGY983034:EGY983045 EQU983034:EQU983045 FAQ983034:FAQ983045 FKM983034:FKM983045 FUI983034:FUI983045 GEE983034:GEE983045 GOA983034:GOA983045 GXW983034:GXW983045 HHS983034:HHS983045 HRO983034:HRO983045 IBK983034:IBK983045 ILG983034:ILG983045 IVC983034:IVC983045 JEY983034:JEY983045 JOU983034:JOU983045 JYQ983034:JYQ983045 KIM983034:KIM983045 KSI983034:KSI983045 LCE983034:LCE983045 LMA983034:LMA983045 LVW983034:LVW983045 MFS983034:MFS983045 MPO983034:MPO983045 MZK983034:MZK983045 NJG983034:NJG983045 NTC983034:NTC983045 OCY983034:OCY983045 OMU983034:OMU983045 OWQ983034:OWQ983045 PGM983034:PGM983045 PQI983034:PQI983045 QAE983034:QAE983045 QKA983034:QKA983045 QTW983034:QTW983045 RDS983034:RDS983045 RNO983034:RNO983045 RXK983034:RXK983045 SHG983034:SHG983045 SRC983034:SRC983045 TAY983034:TAY983045 TKU983034:TKU983045 TUQ983034:TUQ983045 UEM983034:UEM983045 UOI983034:UOI983045 UYE983034:UYE983045 VIA983034:VIA983045 VRW983034:VRW983045 WBS983034:WBS983045 WLO983034:WLO983045 WVK983034:WVK983045 WVK8:WVK9 WLO8:WLO9 WBS8:WBS9 VRW8:VRW9 VIA8:VIA9 UYE8:UYE9 UOI8:UOI9 UEM8:UEM9 TUQ8:TUQ9 TKU8:TKU9 TAY8:TAY9 SRC8:SRC9 SHG8:SHG9 RXK8:RXK9 RNO8:RNO9 RDS8:RDS9 QTW8:QTW9 QKA8:QKA9 QAE8:QAE9 PQI8:PQI9 PGM8:PGM9 OWQ8:OWQ9 OMU8:OMU9 OCY8:OCY9 NTC8:NTC9 NJG8:NJG9 MZK8:MZK9 MPO8:MPO9 MFS8:MFS9 LVW8:LVW9 LMA8:LMA9 LCE8:LCE9 KSI8:KSI9 KIM8:KIM9 JYQ8:JYQ9 JOU8:JOU9 JEY8:JEY9 IVC8:IVC9 ILG8:ILG9 IBK8:IBK9 HRO8:HRO9 HHS8:HHS9 GXW8:GXW9 GOA8:GOA9 GEE8:GEE9 FUI8:FUI9 FKM8:FKM9 FAQ8:FAQ9 EQU8:EQU9 EGY8:EGY9 DXC8:DXC9 DNG8:DNG9 DDK8:DDK9 CTO8:CTO9 CJS8:CJS9 BZW8:BZW9 BQA8:BQA9 BGE8:BGE9 AWI8:AWI9 AMM8:AMM9 ACQ8:ACQ9 SU8:SU9 IY8:IY9 C8:C9 WVK30:WVK33 WLO30:WLO33 WBS30:WBS33 VRW30:VRW33 VIA30:VIA33 UYE30:UYE33 UOI30:UOI33 UEM30:UEM33 TUQ30:TUQ33 TKU30:TKU33 TAY30:TAY33 SRC30:SRC33 SHG30:SHG33 RXK30:RXK33 RNO30:RNO33 RDS30:RDS33 QTW30:QTW33 QKA30:QKA33 QAE30:QAE33 PQI30:PQI33 PGM30:PGM33 OWQ30:OWQ33 OMU30:OMU33 OCY30:OCY33 NTC30:NTC33 NJG30:NJG33 MZK30:MZK33 MPO30:MPO33 MFS30:MFS33 LVW30:LVW33 LMA30:LMA33 LCE30:LCE33 KSI30:KSI33 KIM30:KIM33 JYQ30:JYQ33 JOU30:JOU33 JEY30:JEY33 IVC30:IVC33 ILG30:ILG33 IBK30:IBK33 HRO30:HRO33 HHS30:HHS33 GXW30:GXW33 GOA30:GOA33 GEE30:GEE33 FUI30:FUI33 FKM30:FKM33 FAQ30:FAQ33 EQU30:EQU33 EGY30:EGY33 DXC30:DXC33 DNG30:DNG33 DDK30:DDK33 CTO30:CTO33 CJS30:CJS33 BZW30:BZW33 BQA30:BQA33 BGE30:BGE33 AWI30:AWI33 AMM30:AMM33 ACQ30:ACQ33 SU30:SU33 IY30:IY33 C30:C33 WVK36:WVK39 WLO36:WLO39 WBS36:WBS39 VRW36:VRW39 VIA36:VIA39 UYE36:UYE39 UOI36:UOI39 UEM36:UEM39 TUQ36:TUQ39 TKU36:TKU39 TAY36:TAY39 SRC36:SRC39 SHG36:SHG39 RXK36:RXK39 RNO36:RNO39 RDS36:RDS39 QTW36:QTW39 QKA36:QKA39 QAE36:QAE39 PQI36:PQI39 PGM36:PGM39 OWQ36:OWQ39 OMU36:OMU39 OCY36:OCY39 NTC36:NTC39 NJG36:NJG39 MZK36:MZK39 MPO36:MPO39 MFS36:MFS39 LVW36:LVW39 LMA36:LMA39 LCE36:LCE39 KSI36:KSI39 KIM36:KIM39 JYQ36:JYQ39 JOU36:JOU39 JEY36:JEY39 IVC36:IVC39 ILG36:ILG39 IBK36:IBK39 HRO36:HRO39 HHS36:HHS39 GXW36:GXW39 GOA36:GOA39 GEE36:GEE39 FUI36:FUI39 FKM36:FKM39 FAQ36:FAQ39 EQU36:EQU39 EGY36:EGY39 DXC36:DXC39 DNG36:DNG39 DDK36:DDK39 CTO36:CTO39 CJS36:CJS39 BZW36:BZW39 BQA36:BQA39 BGE36:BGE39 AWI36:AWI39 AMM36:AMM39 ACQ36:ACQ39 SU36:SU39 IY36:IY39 C36:C39 C11:C21 IY11:IY21 SU11:SU21 ACQ11:ACQ21 AMM11:AMM21 AWI11:AWI21 BGE11:BGE21 BQA11:BQA21 BZW11:BZW21 CJS11:CJS21 CTO11:CTO21 DDK11:DDK21 DNG11:DNG21 DXC11:DXC21 EGY11:EGY21 EQU11:EQU21 FAQ11:FAQ21 FKM11:FKM21 FUI11:FUI21 GEE11:GEE21 GOA11:GOA21 GXW11:GXW21 HHS11:HHS21 HRO11:HRO21 IBK11:IBK21 ILG11:ILG21 IVC11:IVC21 JEY11:JEY21 JOU11:JOU21 JYQ11:JYQ21 KIM11:KIM21 KSI11:KSI21 LCE11:LCE21 LMA11:LMA21 LVW11:LVW21 MFS11:MFS21 MPO11:MPO21 MZK11:MZK21 NJG11:NJG21 NTC11:NTC21 OCY11:OCY21 OMU11:OMU21 OWQ11:OWQ21 PGM11:PGM21 PQI11:PQI21 QAE11:QAE21 QKA11:QKA21 QTW11:QTW21 RDS11:RDS21 RNO11:RNO21 RXK11:RXK21 SHG11:SHG21 SRC11:SRC21 TAY11:TAY21 TKU11:TKU21 TUQ11:TUQ21 UEM11:UEM21 UOI11:UOI21 UYE11:UYE21 VIA11:VIA21 VRW11:VRW21 WBS11:WBS21 WLO11:WLO21 WVK11:WVK21">
      <formula1>"1, 2, 3"</formula1>
    </dataValidation>
  </dataValidations>
  <pageMargins left="0.75" right="0.75" top="1.25" bottom="1" header="0.5" footer="0.25"/>
  <pageSetup scale="79" orientation="portrait" r:id="rId1"/>
  <headerFooter scaleWithDoc="0" alignWithMargins="0">
    <oddHeader>&amp;R&amp;"Times New Roman,Regular"PacifiCorp Docket UE-111190
Exhibit No. ___ (MDF-2)
Page &amp;P of &amp;N</oddHeader>
    <oddFooter>&amp;C&amp;P of &amp;N</oddFooter>
  </headerFooter>
  <ignoredErrors>
    <ignoredError sqref="E11 H11 E19 H19" unlocked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7"/>
  <sheetViews>
    <sheetView tabSelected="1" zoomScaleNormal="100" workbookViewId="0">
      <selection activeCell="D9" sqref="D9"/>
    </sheetView>
  </sheetViews>
  <sheetFormatPr defaultColWidth="9.140625" defaultRowHeight="15.75"/>
  <cols>
    <col min="1" max="1" width="9.7109375" style="111" customWidth="1"/>
    <col min="2" max="2" width="38.85546875" style="111" bestFit="1" customWidth="1"/>
    <col min="3" max="3" width="18.140625" style="111" customWidth="1"/>
    <col min="4" max="4" width="12.42578125" style="111" customWidth="1"/>
    <col min="5" max="5" width="9.140625" style="111"/>
    <col min="6" max="6" width="15.7109375" style="111" bestFit="1" customWidth="1"/>
    <col min="7" max="8" width="9.140625" style="111"/>
    <col min="9" max="9" width="13.7109375" style="111" bestFit="1" customWidth="1"/>
    <col min="10" max="16384" width="9.140625" style="111"/>
  </cols>
  <sheetData>
    <row r="1" spans="2:9">
      <c r="B1" s="370" t="s">
        <v>131</v>
      </c>
    </row>
    <row r="2" spans="2:9">
      <c r="B2" s="370" t="s">
        <v>849</v>
      </c>
    </row>
    <row r="3" spans="2:9">
      <c r="B3" s="370" t="s">
        <v>562</v>
      </c>
    </row>
    <row r="4" spans="2:9">
      <c r="B4" s="370" t="s">
        <v>1076</v>
      </c>
    </row>
    <row r="6" spans="2:9">
      <c r="F6" s="111" t="s">
        <v>249</v>
      </c>
      <c r="I6" s="111" t="s">
        <v>405</v>
      </c>
    </row>
    <row r="7" spans="2:9">
      <c r="D7" s="111" t="s">
        <v>251</v>
      </c>
      <c r="E7" s="111" t="s">
        <v>252</v>
      </c>
      <c r="F7" s="111" t="s">
        <v>253</v>
      </c>
      <c r="G7" s="111" t="s">
        <v>254</v>
      </c>
      <c r="H7" s="111" t="s">
        <v>255</v>
      </c>
      <c r="I7" s="111" t="s">
        <v>256</v>
      </c>
    </row>
    <row r="8" spans="2:9">
      <c r="B8" s="370" t="s">
        <v>410</v>
      </c>
    </row>
    <row r="9" spans="2:9">
      <c r="B9" s="111" t="s">
        <v>362</v>
      </c>
      <c r="D9" s="111">
        <v>456</v>
      </c>
      <c r="E9" s="369" t="s">
        <v>660</v>
      </c>
      <c r="F9" s="372">
        <v>4896888</v>
      </c>
      <c r="G9" s="111" t="s">
        <v>365</v>
      </c>
      <c r="H9" s="373">
        <f>'WCA Allocation Factors'!E16</f>
        <v>0.22474202685414957</v>
      </c>
      <c r="I9" s="372">
        <f>+H9*F9</f>
        <v>1100536.5343977627</v>
      </c>
    </row>
    <row r="10" spans="2:9">
      <c r="F10" s="455"/>
      <c r="H10" s="373"/>
      <c r="I10" s="372"/>
    </row>
    <row r="11" spans="2:9">
      <c r="F11" s="455"/>
      <c r="H11" s="373"/>
      <c r="I11" s="372"/>
    </row>
    <row r="12" spans="2:9">
      <c r="B12" s="111" t="s">
        <v>367</v>
      </c>
      <c r="F12" s="455"/>
      <c r="H12" s="373"/>
      <c r="I12" s="372"/>
    </row>
    <row r="13" spans="2:9">
      <c r="F13" s="374" t="s">
        <v>424</v>
      </c>
      <c r="H13" s="373"/>
      <c r="I13" s="372"/>
    </row>
    <row r="14" spans="2:9">
      <c r="F14" s="1415">
        <v>41395</v>
      </c>
      <c r="H14" s="373"/>
      <c r="I14" s="372"/>
    </row>
    <row r="15" spans="2:9">
      <c r="B15" s="111" t="s">
        <v>425</v>
      </c>
      <c r="F15" s="374"/>
      <c r="H15" s="373"/>
      <c r="I15" s="372"/>
    </row>
    <row r="16" spans="2:9">
      <c r="B16" s="111" t="s">
        <v>426</v>
      </c>
      <c r="F16" s="567">
        <v>4325630</v>
      </c>
      <c r="H16" s="373"/>
      <c r="I16" s="455"/>
    </row>
    <row r="17" spans="1:10">
      <c r="B17" s="111" t="s">
        <v>428</v>
      </c>
      <c r="F17" s="567">
        <v>571258</v>
      </c>
      <c r="H17" s="373"/>
      <c r="I17" s="372"/>
    </row>
    <row r="18" spans="1:10" ht="16.5" thickBot="1">
      <c r="B18" s="111" t="s">
        <v>429</v>
      </c>
      <c r="F18" s="1420">
        <f>+F17+F16</f>
        <v>4896888</v>
      </c>
      <c r="H18" s="373"/>
      <c r="I18" s="372"/>
    </row>
    <row r="19" spans="1:10">
      <c r="F19" s="455"/>
      <c r="H19" s="373"/>
      <c r="I19" s="372"/>
    </row>
    <row r="20" spans="1:10">
      <c r="F20" s="455"/>
      <c r="H20" s="373"/>
      <c r="I20" s="372"/>
    </row>
    <row r="21" spans="1:10">
      <c r="F21" s="455"/>
      <c r="H21" s="373"/>
      <c r="I21" s="372"/>
    </row>
    <row r="22" spans="1:10">
      <c r="F22" s="455"/>
      <c r="H22" s="373"/>
      <c r="I22" s="372"/>
    </row>
    <row r="23" spans="1:10">
      <c r="B23" s="370" t="s">
        <v>850</v>
      </c>
      <c r="F23" s="455"/>
      <c r="H23" s="373"/>
      <c r="I23" s="372"/>
    </row>
    <row r="24" spans="1:10">
      <c r="A24" s="342"/>
      <c r="B24" s="342"/>
      <c r="C24" s="342"/>
      <c r="D24" s="342"/>
      <c r="E24" s="342"/>
      <c r="F24" s="465"/>
      <c r="G24" s="342"/>
      <c r="H24" s="1414"/>
      <c r="I24" s="465"/>
      <c r="J24" s="342"/>
    </row>
    <row r="25" spans="1:10">
      <c r="A25" s="342"/>
      <c r="B25" s="375"/>
      <c r="C25" s="376"/>
      <c r="D25" s="376"/>
      <c r="E25" s="1419"/>
      <c r="F25" s="1418"/>
      <c r="G25" s="1418"/>
      <c r="H25" s="1417"/>
      <c r="I25" s="462"/>
      <c r="J25" s="342"/>
    </row>
    <row r="26" spans="1:10">
      <c r="A26" s="342"/>
      <c r="B26" s="379"/>
      <c r="C26" s="342"/>
      <c r="D26" s="342"/>
      <c r="E26" s="342"/>
      <c r="F26" s="465"/>
      <c r="G26" s="465"/>
      <c r="H26" s="1416"/>
      <c r="I26" s="464"/>
      <c r="J26" s="342"/>
    </row>
    <row r="27" spans="1:10">
      <c r="A27" s="342"/>
      <c r="B27" s="379"/>
      <c r="C27" s="342"/>
      <c r="D27" s="342"/>
      <c r="E27" s="750"/>
      <c r="F27" s="465"/>
      <c r="G27" s="465"/>
      <c r="H27" s="342"/>
      <c r="I27" s="464"/>
      <c r="J27" s="342"/>
    </row>
    <row r="28" spans="1:10">
      <c r="A28" s="342"/>
      <c r="B28" s="379"/>
      <c r="C28" s="342"/>
      <c r="D28" s="342"/>
      <c r="E28" s="750"/>
      <c r="F28" s="465"/>
      <c r="G28" s="465"/>
      <c r="H28" s="1416"/>
      <c r="I28" s="464"/>
      <c r="J28" s="342"/>
    </row>
    <row r="29" spans="1:10">
      <c r="A29" s="342"/>
      <c r="B29" s="379"/>
      <c r="C29" s="342"/>
      <c r="D29" s="342"/>
      <c r="E29" s="750"/>
      <c r="F29" s="465"/>
      <c r="G29" s="465"/>
      <c r="H29" s="1416"/>
      <c r="I29" s="464"/>
      <c r="J29" s="342"/>
    </row>
    <row r="30" spans="1:10">
      <c r="A30" s="342"/>
      <c r="B30" s="379"/>
      <c r="C30" s="342"/>
      <c r="D30" s="342"/>
      <c r="E30" s="750"/>
      <c r="F30" s="465"/>
      <c r="G30" s="465"/>
      <c r="H30" s="342"/>
      <c r="I30" s="380"/>
      <c r="J30" s="342"/>
    </row>
    <row r="31" spans="1:10">
      <c r="A31" s="342"/>
      <c r="B31" s="379"/>
      <c r="C31" s="342"/>
      <c r="D31" s="342"/>
      <c r="E31" s="342"/>
      <c r="F31" s="465"/>
      <c r="G31" s="465"/>
      <c r="H31" s="1416"/>
      <c r="I31" s="464"/>
      <c r="J31" s="342"/>
    </row>
    <row r="32" spans="1:10">
      <c r="A32" s="342"/>
      <c r="B32" s="379"/>
      <c r="C32" s="342"/>
      <c r="D32" s="342"/>
      <c r="E32" s="342"/>
      <c r="F32" s="342"/>
      <c r="G32" s="342"/>
      <c r="H32" s="342"/>
      <c r="I32" s="380"/>
      <c r="J32" s="342"/>
    </row>
    <row r="33" spans="1:10">
      <c r="A33" s="342"/>
      <c r="B33" s="381"/>
      <c r="C33" s="382"/>
      <c r="D33" s="382"/>
      <c r="E33" s="1413"/>
      <c r="F33" s="457"/>
      <c r="G33" s="457"/>
      <c r="H33" s="1412"/>
      <c r="I33" s="468"/>
      <c r="J33" s="342"/>
    </row>
    <row r="34" spans="1:10">
      <c r="A34" s="342"/>
      <c r="B34" s="342"/>
      <c r="C34" s="342"/>
      <c r="D34" s="342"/>
      <c r="E34" s="750"/>
      <c r="F34" s="465"/>
      <c r="G34" s="465"/>
      <c r="H34" s="1416"/>
      <c r="I34" s="465"/>
      <c r="J34" s="342"/>
    </row>
    <row r="35" spans="1:10">
      <c r="A35" s="342"/>
      <c r="B35" s="342"/>
      <c r="C35" s="342"/>
      <c r="D35" s="342"/>
      <c r="E35" s="750"/>
      <c r="F35" s="465"/>
      <c r="G35" s="465"/>
      <c r="H35" s="342"/>
      <c r="I35" s="342"/>
      <c r="J35" s="342"/>
    </row>
    <row r="36" spans="1:10">
      <c r="A36" s="342"/>
      <c r="B36" s="342"/>
      <c r="C36" s="342"/>
      <c r="D36" s="342"/>
      <c r="E36" s="342"/>
      <c r="F36" s="465"/>
      <c r="G36" s="465"/>
      <c r="H36" s="1416"/>
      <c r="I36" s="465"/>
      <c r="J36" s="342"/>
    </row>
    <row r="37" spans="1:10" ht="17.25">
      <c r="A37" s="342"/>
      <c r="B37" s="342"/>
      <c r="C37" s="342"/>
      <c r="D37" s="342"/>
      <c r="E37" s="342"/>
      <c r="F37" s="342"/>
      <c r="G37" s="342"/>
      <c r="H37" s="342"/>
      <c r="I37" s="342"/>
      <c r="J37" s="2098"/>
    </row>
    <row r="38" spans="1:10">
      <c r="A38" s="342"/>
      <c r="B38" s="342"/>
      <c r="C38" s="342"/>
      <c r="D38" s="342"/>
      <c r="E38" s="750"/>
      <c r="F38" s="465"/>
      <c r="G38" s="342"/>
      <c r="H38" s="342"/>
      <c r="I38" s="465"/>
      <c r="J38" s="342"/>
    </row>
    <row r="39" spans="1:10">
      <c r="E39" s="386"/>
      <c r="F39" s="372"/>
      <c r="I39" s="372"/>
    </row>
    <row r="40" spans="1:10">
      <c r="F40" s="372"/>
      <c r="G40" s="372"/>
      <c r="H40" s="456"/>
      <c r="I40" s="372"/>
    </row>
    <row r="41" spans="1:10">
      <c r="F41" s="372"/>
      <c r="H41" s="456"/>
      <c r="I41" s="372"/>
    </row>
    <row r="42" spans="1:10">
      <c r="F42" s="372"/>
      <c r="G42" s="372"/>
      <c r="H42" s="456"/>
      <c r="I42" s="372"/>
    </row>
    <row r="43" spans="1:10">
      <c r="E43" s="386"/>
      <c r="F43" s="372"/>
      <c r="G43" s="372"/>
      <c r="H43" s="456"/>
      <c r="I43" s="372"/>
    </row>
    <row r="44" spans="1:10">
      <c r="F44" s="372"/>
      <c r="G44" s="372"/>
      <c r="H44" s="456"/>
      <c r="I44" s="372"/>
    </row>
    <row r="45" spans="1:10">
      <c r="F45" s="372"/>
      <c r="G45" s="372"/>
      <c r="H45" s="456"/>
      <c r="I45" s="372"/>
    </row>
    <row r="46" spans="1:10">
      <c r="F46" s="372"/>
      <c r="G46" s="372"/>
      <c r="H46" s="456"/>
      <c r="I46" s="372"/>
    </row>
    <row r="47" spans="1:10">
      <c r="F47" s="372"/>
      <c r="G47" s="372"/>
      <c r="H47" s="456"/>
      <c r="I47" s="372"/>
    </row>
    <row r="48" spans="1:10">
      <c r="F48" s="372"/>
      <c r="H48" s="456"/>
      <c r="I48" s="372"/>
    </row>
    <row r="57" spans="6:6">
      <c r="F57" s="386"/>
    </row>
  </sheetData>
  <pageMargins left="0.75" right="0.75" top="1.25" bottom="1" header="0.5" footer="0.25"/>
  <pageSetup scale="67"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J37"/>
  <sheetViews>
    <sheetView tabSelected="1" workbookViewId="0">
      <selection activeCell="D9" sqref="D9"/>
    </sheetView>
  </sheetViews>
  <sheetFormatPr defaultColWidth="9.140625" defaultRowHeight="12.75"/>
  <cols>
    <col min="1" max="1" width="9.7109375" style="81" customWidth="1"/>
    <col min="2" max="2" width="27.5703125" style="81" bestFit="1" customWidth="1"/>
    <col min="3" max="3" width="14.7109375" style="81" bestFit="1" customWidth="1"/>
    <col min="4" max="4" width="10.28515625" style="81" bestFit="1" customWidth="1"/>
    <col min="5" max="5" width="15.42578125" style="81" bestFit="1" customWidth="1"/>
    <col min="6" max="6" width="10.5703125" style="81" customWidth="1"/>
    <col min="7" max="7" width="9.140625" style="81"/>
    <col min="8" max="8" width="14" style="81" bestFit="1" customWidth="1"/>
    <col min="9" max="9" width="9.140625" style="81"/>
    <col min="10" max="10" width="19.85546875" style="81" bestFit="1" customWidth="1"/>
    <col min="11" max="16384" width="9.140625" style="81"/>
  </cols>
  <sheetData>
    <row r="5" spans="1:9">
      <c r="H5" s="1039"/>
      <c r="I5" s="1040"/>
    </row>
    <row r="6" spans="1:9">
      <c r="C6" s="145" t="s">
        <v>110</v>
      </c>
      <c r="H6" s="1039"/>
      <c r="I6" s="1040"/>
    </row>
    <row r="7" spans="1:9">
      <c r="B7" s="167" t="s">
        <v>246</v>
      </c>
      <c r="C7" s="1041"/>
      <c r="D7" s="1041"/>
      <c r="E7" s="1041"/>
      <c r="F7" s="1041"/>
      <c r="H7" s="1039"/>
      <c r="I7" s="1040"/>
    </row>
    <row r="8" spans="1:9">
      <c r="A8" s="81">
        <v>1</v>
      </c>
      <c r="B8" s="148" t="s">
        <v>117</v>
      </c>
      <c r="C8" s="148" t="s">
        <v>94</v>
      </c>
      <c r="D8" s="1042"/>
      <c r="E8" s="148" t="s">
        <v>95</v>
      </c>
      <c r="F8" s="148" t="s">
        <v>116</v>
      </c>
    </row>
    <row r="9" spans="1:9">
      <c r="A9" s="81">
        <v>2</v>
      </c>
      <c r="B9" s="1043" t="s">
        <v>96</v>
      </c>
      <c r="C9" s="1166">
        <v>0.50600000000000001</v>
      </c>
      <c r="D9" s="1166">
        <v>5.7599999999999998E-2</v>
      </c>
      <c r="E9" s="1958">
        <f>D9*C9</f>
        <v>2.9145600000000001E-2</v>
      </c>
    </row>
    <row r="10" spans="1:9">
      <c r="A10" s="81">
        <v>3</v>
      </c>
      <c r="B10" s="151" t="s">
        <v>97</v>
      </c>
      <c r="C10" s="1166">
        <v>0</v>
      </c>
      <c r="D10" s="1166">
        <v>0</v>
      </c>
      <c r="E10" s="1958">
        <f>D10*C10</f>
        <v>0</v>
      </c>
      <c r="F10" s="1044">
        <f>+E10+E9</f>
        <v>2.9145600000000001E-2</v>
      </c>
    </row>
    <row r="11" spans="1:9">
      <c r="A11" s="81">
        <v>4</v>
      </c>
      <c r="B11" s="1043" t="s">
        <v>118</v>
      </c>
      <c r="C11" s="1166">
        <v>3.0000000000000001E-3</v>
      </c>
      <c r="D11" s="1166">
        <v>5.4300000000000001E-2</v>
      </c>
      <c r="E11" s="1958">
        <f>D11*C11</f>
        <v>1.629E-4</v>
      </c>
    </row>
    <row r="12" spans="1:9">
      <c r="A12" s="81">
        <v>5</v>
      </c>
      <c r="B12" s="1045" t="s">
        <v>119</v>
      </c>
      <c r="C12" s="1166">
        <v>0.49099999999999999</v>
      </c>
      <c r="D12" s="1048">
        <v>9.8000000000000004E-2</v>
      </c>
      <c r="E12" s="1958">
        <f>D12*C12</f>
        <v>4.8118000000000001E-2</v>
      </c>
    </row>
    <row r="13" spans="1:9" ht="13.5" thickBot="1">
      <c r="A13" s="81">
        <v>6</v>
      </c>
      <c r="B13" s="1047" t="s">
        <v>110</v>
      </c>
      <c r="C13" s="1048">
        <f>SUM(C9:C12)</f>
        <v>1</v>
      </c>
      <c r="D13" s="1046"/>
      <c r="E13" s="1049">
        <f>ROUND(SUM(E9:E12),4)</f>
        <v>7.7399999999999997E-2</v>
      </c>
    </row>
    <row r="14" spans="1:9" ht="13.5" thickTop="1">
      <c r="A14" s="81">
        <v>7</v>
      </c>
    </row>
    <row r="17" spans="1:6">
      <c r="A17" s="81">
        <v>8</v>
      </c>
      <c r="B17" s="1050" t="s">
        <v>218</v>
      </c>
    </row>
    <row r="18" spans="1:6">
      <c r="A18" s="81">
        <v>9</v>
      </c>
      <c r="B18" s="148" t="s">
        <v>117</v>
      </c>
      <c r="C18" s="148" t="s">
        <v>94</v>
      </c>
      <c r="D18" s="1042"/>
      <c r="E18" s="148" t="s">
        <v>95</v>
      </c>
      <c r="F18" s="148" t="s">
        <v>116</v>
      </c>
    </row>
    <row r="19" spans="1:6">
      <c r="A19" s="81">
        <v>10</v>
      </c>
      <c r="B19" s="1043" t="s">
        <v>96</v>
      </c>
      <c r="C19" s="1198">
        <v>0.50600000000000001</v>
      </c>
      <c r="D19" s="1166">
        <v>5.7599999999999998E-2</v>
      </c>
      <c r="E19" s="1958">
        <f>D19*C19</f>
        <v>2.9145600000000001E-2</v>
      </c>
    </row>
    <row r="20" spans="1:6">
      <c r="A20" s="81">
        <v>11</v>
      </c>
      <c r="B20" s="151" t="s">
        <v>97</v>
      </c>
      <c r="C20" s="1198">
        <v>0</v>
      </c>
      <c r="D20" s="1198">
        <v>0</v>
      </c>
      <c r="E20" s="1958">
        <f>D20*C20</f>
        <v>0</v>
      </c>
      <c r="F20" s="1044">
        <f>+E20+E19</f>
        <v>2.9145600000000001E-2</v>
      </c>
    </row>
    <row r="21" spans="1:6">
      <c r="A21" s="81">
        <v>12</v>
      </c>
      <c r="B21" s="1043" t="s">
        <v>118</v>
      </c>
      <c r="C21" s="1198">
        <v>3.0000000000000001E-3</v>
      </c>
      <c r="D21" s="1198">
        <v>5.4300000000000001E-2</v>
      </c>
      <c r="E21" s="1958">
        <f>D21*C21</f>
        <v>1.629E-4</v>
      </c>
    </row>
    <row r="22" spans="1:6">
      <c r="A22" s="81">
        <v>13</v>
      </c>
      <c r="B22" s="1045" t="s">
        <v>119</v>
      </c>
      <c r="C22" s="1198">
        <v>0.49099999999999999</v>
      </c>
      <c r="D22" s="1199">
        <v>9.8000000000000004E-2</v>
      </c>
      <c r="E22" s="1958">
        <f>D22*C22</f>
        <v>4.8118000000000001E-2</v>
      </c>
    </row>
    <row r="23" spans="1:6" ht="13.5" thickBot="1">
      <c r="A23" s="81">
        <v>14</v>
      </c>
      <c r="B23" s="1047" t="s">
        <v>110</v>
      </c>
      <c r="C23" s="1048">
        <f>SUM(C19:C22)</f>
        <v>1</v>
      </c>
      <c r="D23" s="1046"/>
      <c r="E23" s="1049">
        <f>ROUND(SUM(E19:E22),4)</f>
        <v>7.7399999999999997E-2</v>
      </c>
    </row>
    <row r="24" spans="1:6" ht="13.5" thickTop="1"/>
    <row r="37" spans="10:10" ht="17.25">
      <c r="J37" s="2085"/>
    </row>
  </sheetData>
  <phoneticPr fontId="0" type="noConversion"/>
  <pageMargins left="0.75" right="0.75" top="1.25" bottom="1" header="0.5" footer="0.25"/>
  <pageSetup orientation="portrait" r:id="rId1"/>
  <headerFooter scaleWithDoc="0" alignWithMargins="0">
    <oddHeader>&amp;R&amp;"Times New Roman,Regular"PacifiCorp Docket UE-111190
Exhibit No. ___ (MDF-2)
Page &amp;P of &amp;N</oddHeader>
    <oddFooter>&amp;C&amp;P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7"/>
  <sheetViews>
    <sheetView tabSelected="1" workbookViewId="0">
      <selection activeCell="D9" sqref="D9"/>
    </sheetView>
  </sheetViews>
  <sheetFormatPr defaultColWidth="9.140625" defaultRowHeight="12.75"/>
  <cols>
    <col min="1" max="1" width="6.28515625" style="81" customWidth="1"/>
    <col min="2" max="2" width="31.5703125" style="81" customWidth="1"/>
    <col min="3" max="3" width="3.85546875" style="81" customWidth="1"/>
    <col min="4" max="4" width="11.42578125" style="81" customWidth="1"/>
    <col min="5" max="5" width="5.7109375" style="146" customWidth="1"/>
    <col min="6" max="6" width="12.7109375" style="81" bestFit="1" customWidth="1"/>
    <col min="7" max="7" width="10.42578125" style="146" customWidth="1"/>
    <col min="8" max="8" width="13.140625" style="146" customWidth="1"/>
    <col min="9" max="9" width="17.140625" style="81" customWidth="1"/>
    <col min="10" max="16384" width="9.140625" style="81"/>
  </cols>
  <sheetData>
    <row r="1" spans="2:10" ht="15.75">
      <c r="B1" s="370" t="s">
        <v>131</v>
      </c>
      <c r="C1" s="370"/>
      <c r="D1" s="370"/>
      <c r="E1" s="369"/>
      <c r="F1" s="111"/>
      <c r="G1" s="369"/>
      <c r="H1" s="369"/>
      <c r="I1" s="111"/>
    </row>
    <row r="2" spans="2:10" ht="15.75">
      <c r="B2" s="370" t="s">
        <v>849</v>
      </c>
      <c r="C2" s="370"/>
      <c r="D2" s="370"/>
      <c r="E2" s="369"/>
      <c r="F2" s="111"/>
      <c r="G2" s="369"/>
      <c r="H2" s="369"/>
      <c r="I2" s="111"/>
    </row>
    <row r="3" spans="2:10" ht="15.75">
      <c r="B3" s="370" t="s">
        <v>560</v>
      </c>
      <c r="C3" s="370"/>
      <c r="D3" s="370"/>
      <c r="E3" s="369"/>
      <c r="F3" s="111"/>
      <c r="G3" s="369"/>
      <c r="H3" s="369"/>
      <c r="I3" s="111"/>
    </row>
    <row r="4" spans="2:10" ht="15.75">
      <c r="B4" s="370" t="s">
        <v>1077</v>
      </c>
      <c r="C4" s="111"/>
      <c r="D4" s="111"/>
      <c r="E4" s="369"/>
      <c r="F4" s="111"/>
      <c r="G4" s="369"/>
      <c r="H4" s="369"/>
      <c r="I4" s="111"/>
    </row>
    <row r="5" spans="2:10" ht="15.75">
      <c r="B5" s="111"/>
      <c r="C5" s="111"/>
      <c r="D5" s="111"/>
      <c r="E5" s="369"/>
      <c r="F5" s="111"/>
      <c r="G5" s="369"/>
      <c r="H5" s="369"/>
      <c r="I5" s="111"/>
    </row>
    <row r="6" spans="2:10" ht="15.75">
      <c r="B6" s="111"/>
      <c r="C6" s="111"/>
      <c r="D6" s="111"/>
      <c r="E6" s="369"/>
      <c r="F6" s="111" t="s">
        <v>249</v>
      </c>
      <c r="G6" s="369"/>
      <c r="H6" s="369"/>
      <c r="I6" s="369" t="s">
        <v>405</v>
      </c>
    </row>
    <row r="7" spans="2:10" ht="15.75">
      <c r="B7" s="111"/>
      <c r="C7" s="111"/>
      <c r="D7" s="111" t="s">
        <v>251</v>
      </c>
      <c r="E7" s="369" t="s">
        <v>252</v>
      </c>
      <c r="F7" s="111" t="s">
        <v>253</v>
      </c>
      <c r="G7" s="369" t="s">
        <v>254</v>
      </c>
      <c r="H7" s="369" t="s">
        <v>255</v>
      </c>
      <c r="I7" s="369" t="s">
        <v>256</v>
      </c>
    </row>
    <row r="8" spans="2:10" ht="15.75">
      <c r="B8" s="370" t="s">
        <v>359</v>
      </c>
      <c r="C8" s="111"/>
      <c r="D8" s="111"/>
      <c r="E8" s="369"/>
      <c r="F8" s="111"/>
      <c r="G8" s="369"/>
      <c r="H8" s="369"/>
      <c r="I8" s="111"/>
    </row>
    <row r="9" spans="2:10" ht="15.75">
      <c r="B9" s="111" t="s">
        <v>561</v>
      </c>
      <c r="C9" s="111"/>
      <c r="D9" s="111">
        <v>555</v>
      </c>
      <c r="E9" s="369">
        <v>1</v>
      </c>
      <c r="F9" s="455">
        <v>28650083</v>
      </c>
      <c r="G9" s="369" t="s">
        <v>292</v>
      </c>
      <c r="H9" s="458" t="s">
        <v>262</v>
      </c>
      <c r="I9" s="372">
        <v>0</v>
      </c>
    </row>
    <row r="10" spans="2:10" ht="15.75">
      <c r="B10" s="111" t="s">
        <v>561</v>
      </c>
      <c r="C10" s="111"/>
      <c r="D10" s="111">
        <v>555</v>
      </c>
      <c r="E10" s="369">
        <v>1</v>
      </c>
      <c r="F10" s="455">
        <v>8774226</v>
      </c>
      <c r="G10" s="369" t="s">
        <v>261</v>
      </c>
      <c r="H10" s="458" t="s">
        <v>262</v>
      </c>
      <c r="I10" s="372">
        <f>+F10</f>
        <v>8774226</v>
      </c>
      <c r="J10" s="81" t="s">
        <v>886</v>
      </c>
    </row>
    <row r="11" spans="2:10" ht="15.75">
      <c r="B11" s="111" t="s">
        <v>561</v>
      </c>
      <c r="C11" s="111"/>
      <c r="D11" s="111">
        <v>555</v>
      </c>
      <c r="E11" s="369">
        <v>1</v>
      </c>
      <c r="F11" s="455">
        <v>-606635</v>
      </c>
      <c r="G11" s="369" t="s">
        <v>294</v>
      </c>
      <c r="H11" s="458" t="s">
        <v>262</v>
      </c>
      <c r="I11" s="372">
        <v>0</v>
      </c>
    </row>
    <row r="12" spans="2:10" ht="16.5" thickBot="1">
      <c r="B12" s="111"/>
      <c r="C12" s="111"/>
      <c r="D12" s="111"/>
      <c r="E12" s="369"/>
      <c r="F12" s="459">
        <f>+F11+F10+F9</f>
        <v>36817674</v>
      </c>
      <c r="G12" s="369"/>
      <c r="H12" s="458"/>
      <c r="I12" s="459">
        <f>+I11+I10+I9</f>
        <v>8774226</v>
      </c>
    </row>
    <row r="13" spans="2:10" ht="15.75">
      <c r="B13" s="111"/>
      <c r="C13" s="111"/>
      <c r="D13" s="111"/>
      <c r="E13" s="369"/>
      <c r="F13" s="455"/>
      <c r="G13" s="369"/>
      <c r="H13" s="458"/>
      <c r="I13" s="372"/>
    </row>
    <row r="14" spans="2:10" ht="15.75">
      <c r="B14" s="111"/>
      <c r="C14" s="111"/>
      <c r="D14" s="111"/>
      <c r="E14" s="369"/>
      <c r="F14" s="455"/>
      <c r="G14" s="369"/>
      <c r="H14" s="458"/>
      <c r="I14" s="372"/>
    </row>
    <row r="15" spans="2:10" ht="15.75">
      <c r="B15" s="370" t="s">
        <v>850</v>
      </c>
      <c r="C15" s="111"/>
      <c r="D15" s="111"/>
      <c r="E15" s="369"/>
      <c r="F15" s="455"/>
      <c r="G15" s="369"/>
      <c r="H15" s="458"/>
      <c r="I15" s="372"/>
    </row>
    <row r="16" spans="2:10" ht="15.75">
      <c r="B16" s="111"/>
      <c r="C16" s="111"/>
      <c r="D16" s="111"/>
      <c r="E16" s="369"/>
      <c r="F16" s="455"/>
      <c r="G16" s="369"/>
      <c r="H16" s="458"/>
      <c r="I16" s="372"/>
    </row>
    <row r="17" spans="2:9" ht="15.75">
      <c r="B17" s="375"/>
      <c r="C17" s="376"/>
      <c r="D17" s="376"/>
      <c r="E17" s="377"/>
      <c r="F17" s="460"/>
      <c r="G17" s="377"/>
      <c r="H17" s="461"/>
      <c r="I17" s="462"/>
    </row>
    <row r="18" spans="2:9" ht="15.75">
      <c r="B18" s="379"/>
      <c r="C18" s="342"/>
      <c r="D18" s="342"/>
      <c r="E18" s="341"/>
      <c r="F18" s="385"/>
      <c r="G18" s="341"/>
      <c r="H18" s="463"/>
      <c r="I18" s="464"/>
    </row>
    <row r="19" spans="2:9" ht="15.75">
      <c r="B19" s="379"/>
      <c r="C19" s="342"/>
      <c r="D19" s="342"/>
      <c r="E19" s="341"/>
      <c r="F19" s="385"/>
      <c r="G19" s="341"/>
      <c r="H19" s="463"/>
      <c r="I19" s="464"/>
    </row>
    <row r="20" spans="2:9" ht="15.75">
      <c r="B20" s="379"/>
      <c r="C20" s="342"/>
      <c r="D20" s="342"/>
      <c r="E20" s="341"/>
      <c r="F20" s="385"/>
      <c r="G20" s="341"/>
      <c r="H20" s="463"/>
      <c r="I20" s="464"/>
    </row>
    <row r="21" spans="2:9" ht="15.75">
      <c r="B21" s="379"/>
      <c r="C21" s="342"/>
      <c r="D21" s="342"/>
      <c r="E21" s="341"/>
      <c r="F21" s="385"/>
      <c r="G21" s="341"/>
      <c r="H21" s="463"/>
      <c r="I21" s="464"/>
    </row>
    <row r="22" spans="2:9" ht="15.75">
      <c r="B22" s="379"/>
      <c r="C22" s="342"/>
      <c r="D22" s="342"/>
      <c r="E22" s="341"/>
      <c r="F22" s="465"/>
      <c r="G22" s="341"/>
      <c r="H22" s="463"/>
      <c r="I22" s="464"/>
    </row>
    <row r="23" spans="2:9" ht="15.75">
      <c r="B23" s="379"/>
      <c r="C23" s="342"/>
      <c r="D23" s="342"/>
      <c r="E23" s="341"/>
      <c r="F23" s="465"/>
      <c r="G23" s="341"/>
      <c r="H23" s="466"/>
      <c r="I23" s="464"/>
    </row>
    <row r="24" spans="2:9" ht="15.75">
      <c r="B24" s="381"/>
      <c r="C24" s="382"/>
      <c r="D24" s="382"/>
      <c r="E24" s="383"/>
      <c r="F24" s="457"/>
      <c r="G24" s="383"/>
      <c r="H24" s="467"/>
      <c r="I24" s="468"/>
    </row>
    <row r="25" spans="2:9" ht="15.75">
      <c r="B25" s="111"/>
      <c r="C25" s="111"/>
      <c r="D25" s="111"/>
      <c r="E25" s="369"/>
      <c r="F25" s="372"/>
      <c r="G25" s="369"/>
      <c r="H25" s="469"/>
      <c r="I25" s="372"/>
    </row>
    <row r="28" spans="2:9">
      <c r="F28" s="226"/>
      <c r="H28" s="333"/>
      <c r="I28" s="226"/>
    </row>
    <row r="29" spans="2:9">
      <c r="F29" s="226"/>
      <c r="H29" s="333"/>
      <c r="I29" s="226"/>
    </row>
    <row r="30" spans="2:9">
      <c r="F30" s="226"/>
      <c r="H30" s="333"/>
      <c r="I30" s="226"/>
    </row>
    <row r="31" spans="2:9">
      <c r="F31" s="226"/>
      <c r="H31" s="333"/>
      <c r="I31" s="226"/>
    </row>
    <row r="32" spans="2:9">
      <c r="F32" s="226"/>
      <c r="H32" s="333"/>
      <c r="I32" s="226"/>
    </row>
    <row r="33" spans="6:10">
      <c r="F33" s="226"/>
      <c r="H33" s="333"/>
      <c r="I33" s="226"/>
    </row>
    <row r="34" spans="6:10">
      <c r="F34" s="226"/>
      <c r="H34" s="333"/>
      <c r="I34" s="226"/>
    </row>
    <row r="35" spans="6:10">
      <c r="F35" s="226"/>
      <c r="H35" s="333"/>
      <c r="I35" s="226"/>
    </row>
    <row r="36" spans="6:10">
      <c r="F36" s="226"/>
      <c r="H36" s="333"/>
      <c r="I36" s="226"/>
    </row>
    <row r="37" spans="6:10" ht="17.25">
      <c r="F37" s="226"/>
      <c r="H37" s="333"/>
      <c r="I37" s="226"/>
      <c r="J37" s="2085"/>
    </row>
    <row r="38" spans="6:10">
      <c r="F38" s="226"/>
      <c r="H38" s="333"/>
      <c r="I38" s="226"/>
    </row>
    <row r="39" spans="6:10">
      <c r="F39" s="226"/>
      <c r="H39" s="333"/>
      <c r="I39" s="226"/>
    </row>
    <row r="40" spans="6:10">
      <c r="F40" s="226"/>
      <c r="H40" s="333"/>
      <c r="I40" s="226"/>
    </row>
    <row r="41" spans="6:10">
      <c r="F41" s="226"/>
    </row>
    <row r="42" spans="6:10">
      <c r="F42" s="226"/>
    </row>
    <row r="44" spans="6:10">
      <c r="F44" s="226"/>
    </row>
    <row r="57" spans="6:6">
      <c r="F57" s="166"/>
    </row>
  </sheetData>
  <pageMargins left="0.75" right="0.75" top="1.25" bottom="1" header="0.5" footer="0.25"/>
  <pageSetup scale="85"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9"/>
  <sheetViews>
    <sheetView tabSelected="1" zoomScaleNormal="100" workbookViewId="0">
      <selection activeCell="D9" sqref="D9"/>
    </sheetView>
  </sheetViews>
  <sheetFormatPr defaultRowHeight="15.75"/>
  <cols>
    <col min="1" max="1" width="9.140625" style="111"/>
    <col min="2" max="2" width="38" style="111" customWidth="1"/>
    <col min="3" max="3" width="10.42578125" style="111" bestFit="1" customWidth="1"/>
    <col min="4" max="4" width="9.28515625" style="369" bestFit="1" customWidth="1"/>
    <col min="5" max="5" width="14.7109375" style="111" bestFit="1" customWidth="1"/>
    <col min="6" max="6" width="9.140625" style="111"/>
    <col min="7" max="7" width="9.28515625" style="111" bestFit="1" customWidth="1"/>
    <col min="8" max="8" width="18.42578125" style="111" customWidth="1"/>
    <col min="9" max="9" width="10.42578125" style="111" bestFit="1" customWidth="1"/>
    <col min="10" max="16384" width="9.140625" style="111"/>
  </cols>
  <sheetData>
    <row r="1" spans="2:9">
      <c r="B1" s="370" t="s">
        <v>131</v>
      </c>
    </row>
    <row r="2" spans="2:9">
      <c r="B2" s="370" t="s">
        <v>849</v>
      </c>
    </row>
    <row r="3" spans="2:9">
      <c r="B3" s="370" t="s">
        <v>237</v>
      </c>
    </row>
    <row r="4" spans="2:9">
      <c r="B4" s="370" t="s">
        <v>1078</v>
      </c>
    </row>
    <row r="6" spans="2:9">
      <c r="E6" s="111" t="s">
        <v>249</v>
      </c>
      <c r="H6" s="369" t="s">
        <v>405</v>
      </c>
    </row>
    <row r="7" spans="2:9">
      <c r="C7" s="111" t="s">
        <v>251</v>
      </c>
      <c r="D7" s="369" t="s">
        <v>252</v>
      </c>
      <c r="E7" s="111" t="s">
        <v>253</v>
      </c>
      <c r="F7" s="111" t="s">
        <v>254</v>
      </c>
      <c r="G7" s="111" t="s">
        <v>255</v>
      </c>
      <c r="H7" s="369" t="s">
        <v>256</v>
      </c>
      <c r="I7" s="1437" t="s">
        <v>257</v>
      </c>
    </row>
    <row r="8" spans="2:9">
      <c r="B8" s="370" t="s">
        <v>359</v>
      </c>
      <c r="D8" s="371"/>
      <c r="E8" s="372"/>
      <c r="F8" s="372"/>
      <c r="I8" s="1436"/>
    </row>
    <row r="9" spans="2:9">
      <c r="B9" s="111" t="s">
        <v>430</v>
      </c>
      <c r="C9" s="369" t="s">
        <v>323</v>
      </c>
      <c r="D9" s="369" t="s">
        <v>260</v>
      </c>
      <c r="E9" s="372">
        <v>-1676301.6000000003</v>
      </c>
      <c r="F9" s="369" t="s">
        <v>365</v>
      </c>
      <c r="G9" s="373">
        <f>'WCA Allocation Factors'!E16</f>
        <v>0.22474202685414957</v>
      </c>
      <c r="H9" s="372">
        <f>+G9*E9</f>
        <v>-376735.41920285398</v>
      </c>
      <c r="I9" s="1436" t="s">
        <v>887</v>
      </c>
    </row>
    <row r="10" spans="2:9">
      <c r="B10" s="111" t="s">
        <v>431</v>
      </c>
      <c r="C10" s="369" t="s">
        <v>323</v>
      </c>
      <c r="D10" s="369" t="s">
        <v>260</v>
      </c>
      <c r="E10" s="372">
        <v>-143045</v>
      </c>
      <c r="F10" s="369" t="s">
        <v>365</v>
      </c>
      <c r="G10" s="373">
        <f>'WCA Allocation Factors'!E16</f>
        <v>0.22474202685414957</v>
      </c>
      <c r="H10" s="372">
        <f t="shared" ref="H10:H13" si="0">+G10*E10</f>
        <v>-32148.223231351825</v>
      </c>
      <c r="I10" s="1436" t="s">
        <v>887</v>
      </c>
    </row>
    <row r="11" spans="2:9">
      <c r="B11" s="111" t="s">
        <v>432</v>
      </c>
      <c r="C11" s="369">
        <v>408</v>
      </c>
      <c r="D11" s="369" t="s">
        <v>260</v>
      </c>
      <c r="E11" s="372">
        <v>-642500</v>
      </c>
      <c r="F11" s="369" t="s">
        <v>270</v>
      </c>
      <c r="G11" s="373">
        <f>'WCA Allocation Factors'!E13</f>
        <v>7.2043717522988007E-2</v>
      </c>
      <c r="H11" s="372">
        <f t="shared" si="0"/>
        <v>-46288.088508519795</v>
      </c>
      <c r="I11" s="1436" t="s">
        <v>888</v>
      </c>
    </row>
    <row r="12" spans="2:9">
      <c r="B12" s="111" t="s">
        <v>716</v>
      </c>
      <c r="C12" s="369" t="s">
        <v>351</v>
      </c>
      <c r="D12" s="369" t="s">
        <v>260</v>
      </c>
      <c r="E12" s="372">
        <v>1331232</v>
      </c>
      <c r="F12" s="369" t="s">
        <v>365</v>
      </c>
      <c r="G12" s="373">
        <f>'WCA Allocation Factors'!E16</f>
        <v>0.22474202685414957</v>
      </c>
      <c r="H12" s="372">
        <f t="shared" si="0"/>
        <v>299183.77789310325</v>
      </c>
      <c r="I12" s="1436" t="s">
        <v>887</v>
      </c>
    </row>
    <row r="13" spans="2:9">
      <c r="B13" s="111" t="s">
        <v>433</v>
      </c>
      <c r="C13" s="369">
        <v>41110</v>
      </c>
      <c r="D13" s="369" t="s">
        <v>260</v>
      </c>
      <c r="E13" s="372">
        <v>505216</v>
      </c>
      <c r="F13" s="369" t="s">
        <v>365</v>
      </c>
      <c r="G13" s="373">
        <f>'WCA Allocation Factors'!E16</f>
        <v>0.22474202685414957</v>
      </c>
      <c r="H13" s="372">
        <f t="shared" si="0"/>
        <v>113543.26783914602</v>
      </c>
      <c r="I13" s="1436" t="s">
        <v>887</v>
      </c>
    </row>
    <row r="14" spans="2:9">
      <c r="E14" s="372"/>
      <c r="F14" s="374"/>
      <c r="I14" s="1436"/>
    </row>
    <row r="15" spans="2:9">
      <c r="B15" s="370" t="s">
        <v>389</v>
      </c>
      <c r="E15" s="372"/>
      <c r="F15" s="374"/>
      <c r="I15" s="1436"/>
    </row>
    <row r="16" spans="2:9">
      <c r="B16" s="111" t="s">
        <v>434</v>
      </c>
      <c r="C16" s="369">
        <v>310</v>
      </c>
      <c r="D16" s="369" t="s">
        <v>260</v>
      </c>
      <c r="E16" s="372">
        <v>-110283000</v>
      </c>
      <c r="F16" s="111" t="s">
        <v>365</v>
      </c>
      <c r="G16" s="373">
        <f>'WCA Allocation Factors'!E16</f>
        <v>0.22474202685414957</v>
      </c>
      <c r="H16" s="372">
        <f t="shared" ref="H16:H21" si="1">+G16*E16</f>
        <v>-24785224.947556175</v>
      </c>
      <c r="I16" s="1436" t="s">
        <v>887</v>
      </c>
    </row>
    <row r="17" spans="2:9">
      <c r="B17" s="111" t="s">
        <v>435</v>
      </c>
      <c r="C17" s="369">
        <v>310</v>
      </c>
      <c r="D17" s="369" t="s">
        <v>260</v>
      </c>
      <c r="E17" s="372">
        <v>-9491809</v>
      </c>
      <c r="F17" s="111" t="s">
        <v>365</v>
      </c>
      <c r="G17" s="373">
        <f>'WCA Allocation Factors'!E16</f>
        <v>0.22474202685414957</v>
      </c>
      <c r="H17" s="372">
        <f t="shared" si="1"/>
        <v>-2133208.3931724587</v>
      </c>
      <c r="I17" s="1436" t="s">
        <v>887</v>
      </c>
    </row>
    <row r="18" spans="2:9">
      <c r="B18" s="111" t="s">
        <v>436</v>
      </c>
      <c r="C18" s="369" t="s">
        <v>304</v>
      </c>
      <c r="D18" s="369" t="s">
        <v>260</v>
      </c>
      <c r="E18" s="372">
        <v>72731344</v>
      </c>
      <c r="F18" s="111" t="s">
        <v>365</v>
      </c>
      <c r="G18" s="373">
        <f>'WCA Allocation Factors'!E16</f>
        <v>0.22474202685414957</v>
      </c>
      <c r="H18" s="372">
        <f t="shared" si="1"/>
        <v>16345789.66638639</v>
      </c>
      <c r="I18" s="1436" t="s">
        <v>887</v>
      </c>
    </row>
    <row r="19" spans="2:9">
      <c r="B19" s="111" t="s">
        <v>437</v>
      </c>
      <c r="C19" s="369" t="s">
        <v>304</v>
      </c>
      <c r="D19" s="369" t="s">
        <v>260</v>
      </c>
      <c r="E19" s="372">
        <v>1577962</v>
      </c>
      <c r="F19" s="111" t="s">
        <v>365</v>
      </c>
      <c r="G19" s="373">
        <f>'WCA Allocation Factors'!E16</f>
        <v>0.22474202685414957</v>
      </c>
      <c r="H19" s="372">
        <f t="shared" si="1"/>
        <v>354634.37817882758</v>
      </c>
      <c r="I19" s="1436" t="s">
        <v>887</v>
      </c>
    </row>
    <row r="20" spans="2:9">
      <c r="B20" s="111" t="s">
        <v>438</v>
      </c>
      <c r="C20" s="369">
        <v>282</v>
      </c>
      <c r="D20" s="369" t="s">
        <v>260</v>
      </c>
      <c r="E20" s="372">
        <v>6605656</v>
      </c>
      <c r="F20" s="111" t="s">
        <v>365</v>
      </c>
      <c r="G20" s="373">
        <f>'WCA Allocation Factors'!E16</f>
        <v>0.22474202685414957</v>
      </c>
      <c r="H20" s="372">
        <f t="shared" si="1"/>
        <v>1484568.5181412741</v>
      </c>
      <c r="I20" s="1436" t="s">
        <v>887</v>
      </c>
    </row>
    <row r="21" spans="2:9">
      <c r="B21" s="111" t="s">
        <v>439</v>
      </c>
      <c r="C21" s="369">
        <v>255</v>
      </c>
      <c r="D21" s="369" t="s">
        <v>260</v>
      </c>
      <c r="E21" s="372">
        <v>733302</v>
      </c>
      <c r="F21" s="111" t="s">
        <v>279</v>
      </c>
      <c r="G21" s="373">
        <f>'WCA Allocation Factors'!E25</f>
        <v>0.14180000000000001</v>
      </c>
      <c r="H21" s="372">
        <f t="shared" si="1"/>
        <v>103982.22360000001</v>
      </c>
      <c r="I21" s="1436" t="s">
        <v>887</v>
      </c>
    </row>
    <row r="22" spans="2:9">
      <c r="E22" s="372"/>
    </row>
    <row r="23" spans="2:9">
      <c r="B23" s="370" t="s">
        <v>563</v>
      </c>
      <c r="E23" s="372"/>
    </row>
    <row r="24" spans="2:9">
      <c r="B24" s="111" t="s">
        <v>387</v>
      </c>
      <c r="C24" s="111" t="s">
        <v>348</v>
      </c>
      <c r="D24" s="369">
        <v>1</v>
      </c>
      <c r="E24" s="455">
        <v>-52188</v>
      </c>
      <c r="F24" s="111" t="s">
        <v>261</v>
      </c>
      <c r="G24" s="373" t="s">
        <v>262</v>
      </c>
      <c r="H24" s="372">
        <f t="shared" ref="H24" si="2">+E24</f>
        <v>-52188</v>
      </c>
      <c r="I24" s="1438" t="s">
        <v>889</v>
      </c>
    </row>
    <row r="25" spans="2:9">
      <c r="E25" s="455"/>
      <c r="G25" s="373"/>
      <c r="H25" s="372"/>
      <c r="I25" s="1438"/>
    </row>
    <row r="26" spans="2:9">
      <c r="E26" s="455"/>
      <c r="G26" s="373"/>
      <c r="H26" s="372"/>
    </row>
    <row r="27" spans="2:9">
      <c r="D27" s="371"/>
      <c r="E27" s="372"/>
      <c r="F27" s="372"/>
      <c r="G27" s="456"/>
      <c r="H27" s="372"/>
    </row>
    <row r="28" spans="2:9">
      <c r="B28" s="370" t="s">
        <v>850</v>
      </c>
      <c r="H28" s="372"/>
    </row>
    <row r="29" spans="2:9" s="342" customFormat="1">
      <c r="D29" s="341"/>
    </row>
    <row r="30" spans="2:9" s="342" customFormat="1">
      <c r="B30" s="375"/>
      <c r="C30" s="376"/>
      <c r="D30" s="377"/>
      <c r="E30" s="376"/>
      <c r="F30" s="376"/>
      <c r="G30" s="376"/>
      <c r="H30" s="378"/>
    </row>
    <row r="31" spans="2:9" s="342" customFormat="1">
      <c r="B31" s="379"/>
      <c r="D31" s="341"/>
      <c r="H31" s="464"/>
    </row>
    <row r="32" spans="2:9" s="342" customFormat="1">
      <c r="B32" s="379"/>
      <c r="D32" s="341"/>
      <c r="H32" s="380"/>
    </row>
    <row r="33" spans="2:10" s="342" customFormat="1">
      <c r="B33" s="379"/>
      <c r="D33" s="341"/>
      <c r="H33" s="380"/>
    </row>
    <row r="34" spans="2:10" s="342" customFormat="1">
      <c r="B34" s="381"/>
      <c r="C34" s="382"/>
      <c r="D34" s="383"/>
      <c r="E34" s="382"/>
      <c r="F34" s="382"/>
      <c r="G34" s="382"/>
      <c r="H34" s="384"/>
    </row>
    <row r="35" spans="2:10" s="342" customFormat="1">
      <c r="D35" s="341"/>
    </row>
    <row r="37" spans="2:10" ht="17.25">
      <c r="D37" s="111"/>
      <c r="J37" s="2085"/>
    </row>
    <row r="38" spans="2:10">
      <c r="D38" s="111"/>
    </row>
    <row r="49" spans="4:5">
      <c r="D49" s="111"/>
      <c r="E49" s="386"/>
    </row>
  </sheetData>
  <pageMargins left="0.75" right="0.75" top="1.25" bottom="1" header="0.5" footer="0.25"/>
  <pageSetup scale="83"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6"/>
  <sheetViews>
    <sheetView tabSelected="1" workbookViewId="0">
      <selection activeCell="D9" sqref="D9"/>
    </sheetView>
  </sheetViews>
  <sheetFormatPr defaultRowHeight="15.6" customHeight="1"/>
  <cols>
    <col min="1" max="1" width="9.7109375" style="387" customWidth="1"/>
    <col min="2" max="2" width="60.140625" style="387" bestFit="1" customWidth="1"/>
    <col min="3" max="3" width="4.140625" style="387" customWidth="1"/>
    <col min="4" max="4" width="10.28515625" style="387" customWidth="1"/>
    <col min="5" max="5" width="5.42578125" style="387" bestFit="1" customWidth="1"/>
    <col min="6" max="6" width="13.5703125" style="387" bestFit="1" customWidth="1"/>
    <col min="7" max="7" width="9.7109375" style="387" customWidth="1"/>
    <col min="8" max="8" width="11.7109375" style="387" customWidth="1"/>
    <col min="9" max="9" width="14" style="387" customWidth="1"/>
    <col min="10" max="10" width="8.28515625" style="387" customWidth="1"/>
    <col min="11" max="11" width="10" style="387"/>
    <col min="12" max="12" width="10.5703125" style="387" bestFit="1" customWidth="1"/>
    <col min="13" max="256" width="10" style="387"/>
    <col min="257" max="257" width="2.5703125" style="387" customWidth="1"/>
    <col min="258" max="258" width="7.140625" style="387" customWidth="1"/>
    <col min="259" max="259" width="23.5703125" style="387" customWidth="1"/>
    <col min="260" max="260" width="9.7109375" style="387" customWidth="1"/>
    <col min="261" max="261" width="4.7109375" style="387" customWidth="1"/>
    <col min="262" max="262" width="14.42578125" style="387" customWidth="1"/>
    <col min="263" max="263" width="11.140625" style="387" customWidth="1"/>
    <col min="264" max="264" width="10.28515625" style="387" customWidth="1"/>
    <col min="265" max="265" width="13" style="387" customWidth="1"/>
    <col min="266" max="266" width="8.28515625" style="387" customWidth="1"/>
    <col min="267" max="512" width="10" style="387"/>
    <col min="513" max="513" width="2.5703125" style="387" customWidth="1"/>
    <col min="514" max="514" width="7.140625" style="387" customWidth="1"/>
    <col min="515" max="515" width="23.5703125" style="387" customWidth="1"/>
    <col min="516" max="516" width="9.7109375" style="387" customWidth="1"/>
    <col min="517" max="517" width="4.7109375" style="387" customWidth="1"/>
    <col min="518" max="518" width="14.42578125" style="387" customWidth="1"/>
    <col min="519" max="519" width="11.140625" style="387" customWidth="1"/>
    <col min="520" max="520" width="10.28515625" style="387" customWidth="1"/>
    <col min="521" max="521" width="13" style="387" customWidth="1"/>
    <col min="522" max="522" width="8.28515625" style="387" customWidth="1"/>
    <col min="523" max="768" width="10" style="387"/>
    <col min="769" max="769" width="2.5703125" style="387" customWidth="1"/>
    <col min="770" max="770" width="7.140625" style="387" customWidth="1"/>
    <col min="771" max="771" width="23.5703125" style="387" customWidth="1"/>
    <col min="772" max="772" width="9.7109375" style="387" customWidth="1"/>
    <col min="773" max="773" width="4.7109375" style="387" customWidth="1"/>
    <col min="774" max="774" width="14.42578125" style="387" customWidth="1"/>
    <col min="775" max="775" width="11.140625" style="387" customWidth="1"/>
    <col min="776" max="776" width="10.28515625" style="387" customWidth="1"/>
    <col min="777" max="777" width="13" style="387" customWidth="1"/>
    <col min="778" max="778" width="8.28515625" style="387" customWidth="1"/>
    <col min="779" max="1024" width="9.140625" style="387"/>
    <col min="1025" max="1025" width="2.5703125" style="387" customWidth="1"/>
    <col min="1026" max="1026" width="7.140625" style="387" customWidth="1"/>
    <col min="1027" max="1027" width="23.5703125" style="387" customWidth="1"/>
    <col min="1028" max="1028" width="9.7109375" style="387" customWidth="1"/>
    <col min="1029" max="1029" width="4.7109375" style="387" customWidth="1"/>
    <col min="1030" max="1030" width="14.42578125" style="387" customWidth="1"/>
    <col min="1031" max="1031" width="11.140625" style="387" customWidth="1"/>
    <col min="1032" max="1032" width="10.28515625" style="387" customWidth="1"/>
    <col min="1033" max="1033" width="13" style="387" customWidth="1"/>
    <col min="1034" max="1034" width="8.28515625" style="387" customWidth="1"/>
    <col min="1035" max="1280" width="10" style="387"/>
    <col min="1281" max="1281" width="2.5703125" style="387" customWidth="1"/>
    <col min="1282" max="1282" width="7.140625" style="387" customWidth="1"/>
    <col min="1283" max="1283" width="23.5703125" style="387" customWidth="1"/>
    <col min="1284" max="1284" width="9.7109375" style="387" customWidth="1"/>
    <col min="1285" max="1285" width="4.7109375" style="387" customWidth="1"/>
    <col min="1286" max="1286" width="14.42578125" style="387" customWidth="1"/>
    <col min="1287" max="1287" width="11.140625" style="387" customWidth="1"/>
    <col min="1288" max="1288" width="10.28515625" style="387" customWidth="1"/>
    <col min="1289" max="1289" width="13" style="387" customWidth="1"/>
    <col min="1290" max="1290" width="8.28515625" style="387" customWidth="1"/>
    <col min="1291" max="1536" width="10" style="387"/>
    <col min="1537" max="1537" width="2.5703125" style="387" customWidth="1"/>
    <col min="1538" max="1538" width="7.140625" style="387" customWidth="1"/>
    <col min="1539" max="1539" width="23.5703125" style="387" customWidth="1"/>
    <col min="1540" max="1540" width="9.7109375" style="387" customWidth="1"/>
    <col min="1541" max="1541" width="4.7109375" style="387" customWidth="1"/>
    <col min="1542" max="1542" width="14.42578125" style="387" customWidth="1"/>
    <col min="1543" max="1543" width="11.140625" style="387" customWidth="1"/>
    <col min="1544" max="1544" width="10.28515625" style="387" customWidth="1"/>
    <col min="1545" max="1545" width="13" style="387" customWidth="1"/>
    <col min="1546" max="1546" width="8.28515625" style="387" customWidth="1"/>
    <col min="1547" max="1792" width="10" style="387"/>
    <col min="1793" max="1793" width="2.5703125" style="387" customWidth="1"/>
    <col min="1794" max="1794" width="7.140625" style="387" customWidth="1"/>
    <col min="1795" max="1795" width="23.5703125" style="387" customWidth="1"/>
    <col min="1796" max="1796" width="9.7109375" style="387" customWidth="1"/>
    <col min="1797" max="1797" width="4.7109375" style="387" customWidth="1"/>
    <col min="1798" max="1798" width="14.42578125" style="387" customWidth="1"/>
    <col min="1799" max="1799" width="11.140625" style="387" customWidth="1"/>
    <col min="1800" max="1800" width="10.28515625" style="387" customWidth="1"/>
    <col min="1801" max="1801" width="13" style="387" customWidth="1"/>
    <col min="1802" max="1802" width="8.28515625" style="387" customWidth="1"/>
    <col min="1803" max="2048" width="9.140625" style="387"/>
    <col min="2049" max="2049" width="2.5703125" style="387" customWidth="1"/>
    <col min="2050" max="2050" width="7.140625" style="387" customWidth="1"/>
    <col min="2051" max="2051" width="23.5703125" style="387" customWidth="1"/>
    <col min="2052" max="2052" width="9.7109375" style="387" customWidth="1"/>
    <col min="2053" max="2053" width="4.7109375" style="387" customWidth="1"/>
    <col min="2054" max="2054" width="14.42578125" style="387" customWidth="1"/>
    <col min="2055" max="2055" width="11.140625" style="387" customWidth="1"/>
    <col min="2056" max="2056" width="10.28515625" style="387" customWidth="1"/>
    <col min="2057" max="2057" width="13" style="387" customWidth="1"/>
    <col min="2058" max="2058" width="8.28515625" style="387" customWidth="1"/>
    <col min="2059" max="2304" width="10" style="387"/>
    <col min="2305" max="2305" width="2.5703125" style="387" customWidth="1"/>
    <col min="2306" max="2306" width="7.140625" style="387" customWidth="1"/>
    <col min="2307" max="2307" width="23.5703125" style="387" customWidth="1"/>
    <col min="2308" max="2308" width="9.7109375" style="387" customWidth="1"/>
    <col min="2309" max="2309" width="4.7109375" style="387" customWidth="1"/>
    <col min="2310" max="2310" width="14.42578125" style="387" customWidth="1"/>
    <col min="2311" max="2311" width="11.140625" style="387" customWidth="1"/>
    <col min="2312" max="2312" width="10.28515625" style="387" customWidth="1"/>
    <col min="2313" max="2313" width="13" style="387" customWidth="1"/>
    <col min="2314" max="2314" width="8.28515625" style="387" customWidth="1"/>
    <col min="2315" max="2560" width="10" style="387"/>
    <col min="2561" max="2561" width="2.5703125" style="387" customWidth="1"/>
    <col min="2562" max="2562" width="7.140625" style="387" customWidth="1"/>
    <col min="2563" max="2563" width="23.5703125" style="387" customWidth="1"/>
    <col min="2564" max="2564" width="9.7109375" style="387" customWidth="1"/>
    <col min="2565" max="2565" width="4.7109375" style="387" customWidth="1"/>
    <col min="2566" max="2566" width="14.42578125" style="387" customWidth="1"/>
    <col min="2567" max="2567" width="11.140625" style="387" customWidth="1"/>
    <col min="2568" max="2568" width="10.28515625" style="387" customWidth="1"/>
    <col min="2569" max="2569" width="13" style="387" customWidth="1"/>
    <col min="2570" max="2570" width="8.28515625" style="387" customWidth="1"/>
    <col min="2571" max="2816" width="10" style="387"/>
    <col min="2817" max="2817" width="2.5703125" style="387" customWidth="1"/>
    <col min="2818" max="2818" width="7.140625" style="387" customWidth="1"/>
    <col min="2819" max="2819" width="23.5703125" style="387" customWidth="1"/>
    <col min="2820" max="2820" width="9.7109375" style="387" customWidth="1"/>
    <col min="2821" max="2821" width="4.7109375" style="387" customWidth="1"/>
    <col min="2822" max="2822" width="14.42578125" style="387" customWidth="1"/>
    <col min="2823" max="2823" width="11.140625" style="387" customWidth="1"/>
    <col min="2824" max="2824" width="10.28515625" style="387" customWidth="1"/>
    <col min="2825" max="2825" width="13" style="387" customWidth="1"/>
    <col min="2826" max="2826" width="8.28515625" style="387" customWidth="1"/>
    <col min="2827" max="3072" width="9.140625" style="387"/>
    <col min="3073" max="3073" width="2.5703125" style="387" customWidth="1"/>
    <col min="3074" max="3074" width="7.140625" style="387" customWidth="1"/>
    <col min="3075" max="3075" width="23.5703125" style="387" customWidth="1"/>
    <col min="3076" max="3076" width="9.7109375" style="387" customWidth="1"/>
    <col min="3077" max="3077" width="4.7109375" style="387" customWidth="1"/>
    <col min="3078" max="3078" width="14.42578125" style="387" customWidth="1"/>
    <col min="3079" max="3079" width="11.140625" style="387" customWidth="1"/>
    <col min="3080" max="3080" width="10.28515625" style="387" customWidth="1"/>
    <col min="3081" max="3081" width="13" style="387" customWidth="1"/>
    <col min="3082" max="3082" width="8.28515625" style="387" customWidth="1"/>
    <col min="3083" max="3328" width="10" style="387"/>
    <col min="3329" max="3329" width="2.5703125" style="387" customWidth="1"/>
    <col min="3330" max="3330" width="7.140625" style="387" customWidth="1"/>
    <col min="3331" max="3331" width="23.5703125" style="387" customWidth="1"/>
    <col min="3332" max="3332" width="9.7109375" style="387" customWidth="1"/>
    <col min="3333" max="3333" width="4.7109375" style="387" customWidth="1"/>
    <col min="3334" max="3334" width="14.42578125" style="387" customWidth="1"/>
    <col min="3335" max="3335" width="11.140625" style="387" customWidth="1"/>
    <col min="3336" max="3336" width="10.28515625" style="387" customWidth="1"/>
    <col min="3337" max="3337" width="13" style="387" customWidth="1"/>
    <col min="3338" max="3338" width="8.28515625" style="387" customWidth="1"/>
    <col min="3339" max="3584" width="10" style="387"/>
    <col min="3585" max="3585" width="2.5703125" style="387" customWidth="1"/>
    <col min="3586" max="3586" width="7.140625" style="387" customWidth="1"/>
    <col min="3587" max="3587" width="23.5703125" style="387" customWidth="1"/>
    <col min="3588" max="3588" width="9.7109375" style="387" customWidth="1"/>
    <col min="3589" max="3589" width="4.7109375" style="387" customWidth="1"/>
    <col min="3590" max="3590" width="14.42578125" style="387" customWidth="1"/>
    <col min="3591" max="3591" width="11.140625" style="387" customWidth="1"/>
    <col min="3592" max="3592" width="10.28515625" style="387" customWidth="1"/>
    <col min="3593" max="3593" width="13" style="387" customWidth="1"/>
    <col min="3594" max="3594" width="8.28515625" style="387" customWidth="1"/>
    <col min="3595" max="3840" width="10" style="387"/>
    <col min="3841" max="3841" width="2.5703125" style="387" customWidth="1"/>
    <col min="3842" max="3842" width="7.140625" style="387" customWidth="1"/>
    <col min="3843" max="3843" width="23.5703125" style="387" customWidth="1"/>
    <col min="3844" max="3844" width="9.7109375" style="387" customWidth="1"/>
    <col min="3845" max="3845" width="4.7109375" style="387" customWidth="1"/>
    <col min="3846" max="3846" width="14.42578125" style="387" customWidth="1"/>
    <col min="3847" max="3847" width="11.140625" style="387" customWidth="1"/>
    <col min="3848" max="3848" width="10.28515625" style="387" customWidth="1"/>
    <col min="3849" max="3849" width="13" style="387" customWidth="1"/>
    <col min="3850" max="3850" width="8.28515625" style="387" customWidth="1"/>
    <col min="3851" max="4096" width="9.140625" style="387"/>
    <col min="4097" max="4097" width="2.5703125" style="387" customWidth="1"/>
    <col min="4098" max="4098" width="7.140625" style="387" customWidth="1"/>
    <col min="4099" max="4099" width="23.5703125" style="387" customWidth="1"/>
    <col min="4100" max="4100" width="9.7109375" style="387" customWidth="1"/>
    <col min="4101" max="4101" width="4.7109375" style="387" customWidth="1"/>
    <col min="4102" max="4102" width="14.42578125" style="387" customWidth="1"/>
    <col min="4103" max="4103" width="11.140625" style="387" customWidth="1"/>
    <col min="4104" max="4104" width="10.28515625" style="387" customWidth="1"/>
    <col min="4105" max="4105" width="13" style="387" customWidth="1"/>
    <col min="4106" max="4106" width="8.28515625" style="387" customWidth="1"/>
    <col min="4107" max="4352" width="10" style="387"/>
    <col min="4353" max="4353" width="2.5703125" style="387" customWidth="1"/>
    <col min="4354" max="4354" width="7.140625" style="387" customWidth="1"/>
    <col min="4355" max="4355" width="23.5703125" style="387" customWidth="1"/>
    <col min="4356" max="4356" width="9.7109375" style="387" customWidth="1"/>
    <col min="4357" max="4357" width="4.7109375" style="387" customWidth="1"/>
    <col min="4358" max="4358" width="14.42578125" style="387" customWidth="1"/>
    <col min="4359" max="4359" width="11.140625" style="387" customWidth="1"/>
    <col min="4360" max="4360" width="10.28515625" style="387" customWidth="1"/>
    <col min="4361" max="4361" width="13" style="387" customWidth="1"/>
    <col min="4362" max="4362" width="8.28515625" style="387" customWidth="1"/>
    <col min="4363" max="4608" width="10" style="387"/>
    <col min="4609" max="4609" width="2.5703125" style="387" customWidth="1"/>
    <col min="4610" max="4610" width="7.140625" style="387" customWidth="1"/>
    <col min="4611" max="4611" width="23.5703125" style="387" customWidth="1"/>
    <col min="4612" max="4612" width="9.7109375" style="387" customWidth="1"/>
    <col min="4613" max="4613" width="4.7109375" style="387" customWidth="1"/>
    <col min="4614" max="4614" width="14.42578125" style="387" customWidth="1"/>
    <col min="4615" max="4615" width="11.140625" style="387" customWidth="1"/>
    <col min="4616" max="4616" width="10.28515625" style="387" customWidth="1"/>
    <col min="4617" max="4617" width="13" style="387" customWidth="1"/>
    <col min="4618" max="4618" width="8.28515625" style="387" customWidth="1"/>
    <col min="4619" max="4864" width="10" style="387"/>
    <col min="4865" max="4865" width="2.5703125" style="387" customWidth="1"/>
    <col min="4866" max="4866" width="7.140625" style="387" customWidth="1"/>
    <col min="4867" max="4867" width="23.5703125" style="387" customWidth="1"/>
    <col min="4868" max="4868" width="9.7109375" style="387" customWidth="1"/>
    <col min="4869" max="4869" width="4.7109375" style="387" customWidth="1"/>
    <col min="4870" max="4870" width="14.42578125" style="387" customWidth="1"/>
    <col min="4871" max="4871" width="11.140625" style="387" customWidth="1"/>
    <col min="4872" max="4872" width="10.28515625" style="387" customWidth="1"/>
    <col min="4873" max="4873" width="13" style="387" customWidth="1"/>
    <col min="4874" max="4874" width="8.28515625" style="387" customWidth="1"/>
    <col min="4875" max="5120" width="9.140625" style="387"/>
    <col min="5121" max="5121" width="2.5703125" style="387" customWidth="1"/>
    <col min="5122" max="5122" width="7.140625" style="387" customWidth="1"/>
    <col min="5123" max="5123" width="23.5703125" style="387" customWidth="1"/>
    <col min="5124" max="5124" width="9.7109375" style="387" customWidth="1"/>
    <col min="5125" max="5125" width="4.7109375" style="387" customWidth="1"/>
    <col min="5126" max="5126" width="14.42578125" style="387" customWidth="1"/>
    <col min="5127" max="5127" width="11.140625" style="387" customWidth="1"/>
    <col min="5128" max="5128" width="10.28515625" style="387" customWidth="1"/>
    <col min="5129" max="5129" width="13" style="387" customWidth="1"/>
    <col min="5130" max="5130" width="8.28515625" style="387" customWidth="1"/>
    <col min="5131" max="5376" width="10" style="387"/>
    <col min="5377" max="5377" width="2.5703125" style="387" customWidth="1"/>
    <col min="5378" max="5378" width="7.140625" style="387" customWidth="1"/>
    <col min="5379" max="5379" width="23.5703125" style="387" customWidth="1"/>
    <col min="5380" max="5380" width="9.7109375" style="387" customWidth="1"/>
    <col min="5381" max="5381" width="4.7109375" style="387" customWidth="1"/>
    <col min="5382" max="5382" width="14.42578125" style="387" customWidth="1"/>
    <col min="5383" max="5383" width="11.140625" style="387" customWidth="1"/>
    <col min="5384" max="5384" width="10.28515625" style="387" customWidth="1"/>
    <col min="5385" max="5385" width="13" style="387" customWidth="1"/>
    <col min="5386" max="5386" width="8.28515625" style="387" customWidth="1"/>
    <col min="5387" max="5632" width="10" style="387"/>
    <col min="5633" max="5633" width="2.5703125" style="387" customWidth="1"/>
    <col min="5634" max="5634" width="7.140625" style="387" customWidth="1"/>
    <col min="5635" max="5635" width="23.5703125" style="387" customWidth="1"/>
    <col min="5636" max="5636" width="9.7109375" style="387" customWidth="1"/>
    <col min="5637" max="5637" width="4.7109375" style="387" customWidth="1"/>
    <col min="5638" max="5638" width="14.42578125" style="387" customWidth="1"/>
    <col min="5639" max="5639" width="11.140625" style="387" customWidth="1"/>
    <col min="5640" max="5640" width="10.28515625" style="387" customWidth="1"/>
    <col min="5641" max="5641" width="13" style="387" customWidth="1"/>
    <col min="5642" max="5642" width="8.28515625" style="387" customWidth="1"/>
    <col min="5643" max="5888" width="10" style="387"/>
    <col min="5889" max="5889" width="2.5703125" style="387" customWidth="1"/>
    <col min="5890" max="5890" width="7.140625" style="387" customWidth="1"/>
    <col min="5891" max="5891" width="23.5703125" style="387" customWidth="1"/>
    <col min="5892" max="5892" width="9.7109375" style="387" customWidth="1"/>
    <col min="5893" max="5893" width="4.7109375" style="387" customWidth="1"/>
    <col min="5894" max="5894" width="14.42578125" style="387" customWidth="1"/>
    <col min="5895" max="5895" width="11.140625" style="387" customWidth="1"/>
    <col min="5896" max="5896" width="10.28515625" style="387" customWidth="1"/>
    <col min="5897" max="5897" width="13" style="387" customWidth="1"/>
    <col min="5898" max="5898" width="8.28515625" style="387" customWidth="1"/>
    <col min="5899" max="6144" width="9.140625" style="387"/>
    <col min="6145" max="6145" width="2.5703125" style="387" customWidth="1"/>
    <col min="6146" max="6146" width="7.140625" style="387" customWidth="1"/>
    <col min="6147" max="6147" width="23.5703125" style="387" customWidth="1"/>
    <col min="6148" max="6148" width="9.7109375" style="387" customWidth="1"/>
    <col min="6149" max="6149" width="4.7109375" style="387" customWidth="1"/>
    <col min="6150" max="6150" width="14.42578125" style="387" customWidth="1"/>
    <col min="6151" max="6151" width="11.140625" style="387" customWidth="1"/>
    <col min="6152" max="6152" width="10.28515625" style="387" customWidth="1"/>
    <col min="6153" max="6153" width="13" style="387" customWidth="1"/>
    <col min="6154" max="6154" width="8.28515625" style="387" customWidth="1"/>
    <col min="6155" max="6400" width="10" style="387"/>
    <col min="6401" max="6401" width="2.5703125" style="387" customWidth="1"/>
    <col min="6402" max="6402" width="7.140625" style="387" customWidth="1"/>
    <col min="6403" max="6403" width="23.5703125" style="387" customWidth="1"/>
    <col min="6404" max="6404" width="9.7109375" style="387" customWidth="1"/>
    <col min="6405" max="6405" width="4.7109375" style="387" customWidth="1"/>
    <col min="6406" max="6406" width="14.42578125" style="387" customWidth="1"/>
    <col min="6407" max="6407" width="11.140625" style="387" customWidth="1"/>
    <col min="6408" max="6408" width="10.28515625" style="387" customWidth="1"/>
    <col min="6409" max="6409" width="13" style="387" customWidth="1"/>
    <col min="6410" max="6410" width="8.28515625" style="387" customWidth="1"/>
    <col min="6411" max="6656" width="10" style="387"/>
    <col min="6657" max="6657" width="2.5703125" style="387" customWidth="1"/>
    <col min="6658" max="6658" width="7.140625" style="387" customWidth="1"/>
    <col min="6659" max="6659" width="23.5703125" style="387" customWidth="1"/>
    <col min="6660" max="6660" width="9.7109375" style="387" customWidth="1"/>
    <col min="6661" max="6661" width="4.7109375" style="387" customWidth="1"/>
    <col min="6662" max="6662" width="14.42578125" style="387" customWidth="1"/>
    <col min="6663" max="6663" width="11.140625" style="387" customWidth="1"/>
    <col min="6664" max="6664" width="10.28515625" style="387" customWidth="1"/>
    <col min="6665" max="6665" width="13" style="387" customWidth="1"/>
    <col min="6666" max="6666" width="8.28515625" style="387" customWidth="1"/>
    <col min="6667" max="6912" width="10" style="387"/>
    <col min="6913" max="6913" width="2.5703125" style="387" customWidth="1"/>
    <col min="6914" max="6914" width="7.140625" style="387" customWidth="1"/>
    <col min="6915" max="6915" width="23.5703125" style="387" customWidth="1"/>
    <col min="6916" max="6916" width="9.7109375" style="387" customWidth="1"/>
    <col min="6917" max="6917" width="4.7109375" style="387" customWidth="1"/>
    <col min="6918" max="6918" width="14.42578125" style="387" customWidth="1"/>
    <col min="6919" max="6919" width="11.140625" style="387" customWidth="1"/>
    <col min="6920" max="6920" width="10.28515625" style="387" customWidth="1"/>
    <col min="6921" max="6921" width="13" style="387" customWidth="1"/>
    <col min="6922" max="6922" width="8.28515625" style="387" customWidth="1"/>
    <col min="6923" max="7168" width="9.140625" style="387"/>
    <col min="7169" max="7169" width="2.5703125" style="387" customWidth="1"/>
    <col min="7170" max="7170" width="7.140625" style="387" customWidth="1"/>
    <col min="7171" max="7171" width="23.5703125" style="387" customWidth="1"/>
    <col min="7172" max="7172" width="9.7109375" style="387" customWidth="1"/>
    <col min="7173" max="7173" width="4.7109375" style="387" customWidth="1"/>
    <col min="7174" max="7174" width="14.42578125" style="387" customWidth="1"/>
    <col min="7175" max="7175" width="11.140625" style="387" customWidth="1"/>
    <col min="7176" max="7176" width="10.28515625" style="387" customWidth="1"/>
    <col min="7177" max="7177" width="13" style="387" customWidth="1"/>
    <col min="7178" max="7178" width="8.28515625" style="387" customWidth="1"/>
    <col min="7179" max="7424" width="10" style="387"/>
    <col min="7425" max="7425" width="2.5703125" style="387" customWidth="1"/>
    <col min="7426" max="7426" width="7.140625" style="387" customWidth="1"/>
    <col min="7427" max="7427" width="23.5703125" style="387" customWidth="1"/>
    <col min="7428" max="7428" width="9.7109375" style="387" customWidth="1"/>
    <col min="7429" max="7429" width="4.7109375" style="387" customWidth="1"/>
    <col min="7430" max="7430" width="14.42578125" style="387" customWidth="1"/>
    <col min="7431" max="7431" width="11.140625" style="387" customWidth="1"/>
    <col min="7432" max="7432" width="10.28515625" style="387" customWidth="1"/>
    <col min="7433" max="7433" width="13" style="387" customWidth="1"/>
    <col min="7434" max="7434" width="8.28515625" style="387" customWidth="1"/>
    <col min="7435" max="7680" width="10" style="387"/>
    <col min="7681" max="7681" width="2.5703125" style="387" customWidth="1"/>
    <col min="7682" max="7682" width="7.140625" style="387" customWidth="1"/>
    <col min="7683" max="7683" width="23.5703125" style="387" customWidth="1"/>
    <col min="7684" max="7684" width="9.7109375" style="387" customWidth="1"/>
    <col min="7685" max="7685" width="4.7109375" style="387" customWidth="1"/>
    <col min="7686" max="7686" width="14.42578125" style="387" customWidth="1"/>
    <col min="7687" max="7687" width="11.140625" style="387" customWidth="1"/>
    <col min="7688" max="7688" width="10.28515625" style="387" customWidth="1"/>
    <col min="7689" max="7689" width="13" style="387" customWidth="1"/>
    <col min="7690" max="7690" width="8.28515625" style="387" customWidth="1"/>
    <col min="7691" max="7936" width="10" style="387"/>
    <col min="7937" max="7937" width="2.5703125" style="387" customWidth="1"/>
    <col min="7938" max="7938" width="7.140625" style="387" customWidth="1"/>
    <col min="7939" max="7939" width="23.5703125" style="387" customWidth="1"/>
    <col min="7940" max="7940" width="9.7109375" style="387" customWidth="1"/>
    <col min="7941" max="7941" width="4.7109375" style="387" customWidth="1"/>
    <col min="7942" max="7942" width="14.42578125" style="387" customWidth="1"/>
    <col min="7943" max="7943" width="11.140625" style="387" customWidth="1"/>
    <col min="7944" max="7944" width="10.28515625" style="387" customWidth="1"/>
    <col min="7945" max="7945" width="13" style="387" customWidth="1"/>
    <col min="7946" max="7946" width="8.28515625" style="387" customWidth="1"/>
    <col min="7947" max="8192" width="9.140625" style="387"/>
    <col min="8193" max="8193" width="2.5703125" style="387" customWidth="1"/>
    <col min="8194" max="8194" width="7.140625" style="387" customWidth="1"/>
    <col min="8195" max="8195" width="23.5703125" style="387" customWidth="1"/>
    <col min="8196" max="8196" width="9.7109375" style="387" customWidth="1"/>
    <col min="8197" max="8197" width="4.7109375" style="387" customWidth="1"/>
    <col min="8198" max="8198" width="14.42578125" style="387" customWidth="1"/>
    <col min="8199" max="8199" width="11.140625" style="387" customWidth="1"/>
    <col min="8200" max="8200" width="10.28515625" style="387" customWidth="1"/>
    <col min="8201" max="8201" width="13" style="387" customWidth="1"/>
    <col min="8202" max="8202" width="8.28515625" style="387" customWidth="1"/>
    <col min="8203" max="8448" width="10" style="387"/>
    <col min="8449" max="8449" width="2.5703125" style="387" customWidth="1"/>
    <col min="8450" max="8450" width="7.140625" style="387" customWidth="1"/>
    <col min="8451" max="8451" width="23.5703125" style="387" customWidth="1"/>
    <col min="8452" max="8452" width="9.7109375" style="387" customWidth="1"/>
    <col min="8453" max="8453" width="4.7109375" style="387" customWidth="1"/>
    <col min="8454" max="8454" width="14.42578125" style="387" customWidth="1"/>
    <col min="8455" max="8455" width="11.140625" style="387" customWidth="1"/>
    <col min="8456" max="8456" width="10.28515625" style="387" customWidth="1"/>
    <col min="8457" max="8457" width="13" style="387" customWidth="1"/>
    <col min="8458" max="8458" width="8.28515625" style="387" customWidth="1"/>
    <col min="8459" max="8704" width="10" style="387"/>
    <col min="8705" max="8705" width="2.5703125" style="387" customWidth="1"/>
    <col min="8706" max="8706" width="7.140625" style="387" customWidth="1"/>
    <col min="8707" max="8707" width="23.5703125" style="387" customWidth="1"/>
    <col min="8708" max="8708" width="9.7109375" style="387" customWidth="1"/>
    <col min="8709" max="8709" width="4.7109375" style="387" customWidth="1"/>
    <col min="8710" max="8710" width="14.42578125" style="387" customWidth="1"/>
    <col min="8711" max="8711" width="11.140625" style="387" customWidth="1"/>
    <col min="8712" max="8712" width="10.28515625" style="387" customWidth="1"/>
    <col min="8713" max="8713" width="13" style="387" customWidth="1"/>
    <col min="8714" max="8714" width="8.28515625" style="387" customWidth="1"/>
    <col min="8715" max="8960" width="10" style="387"/>
    <col min="8961" max="8961" width="2.5703125" style="387" customWidth="1"/>
    <col min="8962" max="8962" width="7.140625" style="387" customWidth="1"/>
    <col min="8963" max="8963" width="23.5703125" style="387" customWidth="1"/>
    <col min="8964" max="8964" width="9.7109375" style="387" customWidth="1"/>
    <col min="8965" max="8965" width="4.7109375" style="387" customWidth="1"/>
    <col min="8966" max="8966" width="14.42578125" style="387" customWidth="1"/>
    <col min="8967" max="8967" width="11.140625" style="387" customWidth="1"/>
    <col min="8968" max="8968" width="10.28515625" style="387" customWidth="1"/>
    <col min="8969" max="8969" width="13" style="387" customWidth="1"/>
    <col min="8970" max="8970" width="8.28515625" style="387" customWidth="1"/>
    <col min="8971" max="9216" width="9.140625" style="387"/>
    <col min="9217" max="9217" width="2.5703125" style="387" customWidth="1"/>
    <col min="9218" max="9218" width="7.140625" style="387" customWidth="1"/>
    <col min="9219" max="9219" width="23.5703125" style="387" customWidth="1"/>
    <col min="9220" max="9220" width="9.7109375" style="387" customWidth="1"/>
    <col min="9221" max="9221" width="4.7109375" style="387" customWidth="1"/>
    <col min="9222" max="9222" width="14.42578125" style="387" customWidth="1"/>
    <col min="9223" max="9223" width="11.140625" style="387" customWidth="1"/>
    <col min="9224" max="9224" width="10.28515625" style="387" customWidth="1"/>
    <col min="9225" max="9225" width="13" style="387" customWidth="1"/>
    <col min="9226" max="9226" width="8.28515625" style="387" customWidth="1"/>
    <col min="9227" max="9472" width="10" style="387"/>
    <col min="9473" max="9473" width="2.5703125" style="387" customWidth="1"/>
    <col min="9474" max="9474" width="7.140625" style="387" customWidth="1"/>
    <col min="9475" max="9475" width="23.5703125" style="387" customWidth="1"/>
    <col min="9476" max="9476" width="9.7109375" style="387" customWidth="1"/>
    <col min="9477" max="9477" width="4.7109375" style="387" customWidth="1"/>
    <col min="9478" max="9478" width="14.42578125" style="387" customWidth="1"/>
    <col min="9479" max="9479" width="11.140625" style="387" customWidth="1"/>
    <col min="9480" max="9480" width="10.28515625" style="387" customWidth="1"/>
    <col min="9481" max="9481" width="13" style="387" customWidth="1"/>
    <col min="9482" max="9482" width="8.28515625" style="387" customWidth="1"/>
    <col min="9483" max="9728" width="10" style="387"/>
    <col min="9729" max="9729" width="2.5703125" style="387" customWidth="1"/>
    <col min="9730" max="9730" width="7.140625" style="387" customWidth="1"/>
    <col min="9731" max="9731" width="23.5703125" style="387" customWidth="1"/>
    <col min="9732" max="9732" width="9.7109375" style="387" customWidth="1"/>
    <col min="9733" max="9733" width="4.7109375" style="387" customWidth="1"/>
    <col min="9734" max="9734" width="14.42578125" style="387" customWidth="1"/>
    <col min="9735" max="9735" width="11.140625" style="387" customWidth="1"/>
    <col min="9736" max="9736" width="10.28515625" style="387" customWidth="1"/>
    <col min="9737" max="9737" width="13" style="387" customWidth="1"/>
    <col min="9738" max="9738" width="8.28515625" style="387" customWidth="1"/>
    <col min="9739" max="9984" width="10" style="387"/>
    <col min="9985" max="9985" width="2.5703125" style="387" customWidth="1"/>
    <col min="9986" max="9986" width="7.140625" style="387" customWidth="1"/>
    <col min="9987" max="9987" width="23.5703125" style="387" customWidth="1"/>
    <col min="9988" max="9988" width="9.7109375" style="387" customWidth="1"/>
    <col min="9989" max="9989" width="4.7109375" style="387" customWidth="1"/>
    <col min="9990" max="9990" width="14.42578125" style="387" customWidth="1"/>
    <col min="9991" max="9991" width="11.140625" style="387" customWidth="1"/>
    <col min="9992" max="9992" width="10.28515625" style="387" customWidth="1"/>
    <col min="9993" max="9993" width="13" style="387" customWidth="1"/>
    <col min="9994" max="9994" width="8.28515625" style="387" customWidth="1"/>
    <col min="9995" max="10240" width="9.140625" style="387"/>
    <col min="10241" max="10241" width="2.5703125" style="387" customWidth="1"/>
    <col min="10242" max="10242" width="7.140625" style="387" customWidth="1"/>
    <col min="10243" max="10243" width="23.5703125" style="387" customWidth="1"/>
    <col min="10244" max="10244" width="9.7109375" style="387" customWidth="1"/>
    <col min="10245" max="10245" width="4.7109375" style="387" customWidth="1"/>
    <col min="10246" max="10246" width="14.42578125" style="387" customWidth="1"/>
    <col min="10247" max="10247" width="11.140625" style="387" customWidth="1"/>
    <col min="10248" max="10248" width="10.28515625" style="387" customWidth="1"/>
    <col min="10249" max="10249" width="13" style="387" customWidth="1"/>
    <col min="10250" max="10250" width="8.28515625" style="387" customWidth="1"/>
    <col min="10251" max="10496" width="10" style="387"/>
    <col min="10497" max="10497" width="2.5703125" style="387" customWidth="1"/>
    <col min="10498" max="10498" width="7.140625" style="387" customWidth="1"/>
    <col min="10499" max="10499" width="23.5703125" style="387" customWidth="1"/>
    <col min="10500" max="10500" width="9.7109375" style="387" customWidth="1"/>
    <col min="10501" max="10501" width="4.7109375" style="387" customWidth="1"/>
    <col min="10502" max="10502" width="14.42578125" style="387" customWidth="1"/>
    <col min="10503" max="10503" width="11.140625" style="387" customWidth="1"/>
    <col min="10504" max="10504" width="10.28515625" style="387" customWidth="1"/>
    <col min="10505" max="10505" width="13" style="387" customWidth="1"/>
    <col min="10506" max="10506" width="8.28515625" style="387" customWidth="1"/>
    <col min="10507" max="10752" width="10" style="387"/>
    <col min="10753" max="10753" width="2.5703125" style="387" customWidth="1"/>
    <col min="10754" max="10754" width="7.140625" style="387" customWidth="1"/>
    <col min="10755" max="10755" width="23.5703125" style="387" customWidth="1"/>
    <col min="10756" max="10756" width="9.7109375" style="387" customWidth="1"/>
    <col min="10757" max="10757" width="4.7109375" style="387" customWidth="1"/>
    <col min="10758" max="10758" width="14.42578125" style="387" customWidth="1"/>
    <col min="10759" max="10759" width="11.140625" style="387" customWidth="1"/>
    <col min="10760" max="10760" width="10.28515625" style="387" customWidth="1"/>
    <col min="10761" max="10761" width="13" style="387" customWidth="1"/>
    <col min="10762" max="10762" width="8.28515625" style="387" customWidth="1"/>
    <col min="10763" max="11008" width="10" style="387"/>
    <col min="11009" max="11009" width="2.5703125" style="387" customWidth="1"/>
    <col min="11010" max="11010" width="7.140625" style="387" customWidth="1"/>
    <col min="11011" max="11011" width="23.5703125" style="387" customWidth="1"/>
    <col min="11012" max="11012" width="9.7109375" style="387" customWidth="1"/>
    <col min="11013" max="11013" width="4.7109375" style="387" customWidth="1"/>
    <col min="11014" max="11014" width="14.42578125" style="387" customWidth="1"/>
    <col min="11015" max="11015" width="11.140625" style="387" customWidth="1"/>
    <col min="11016" max="11016" width="10.28515625" style="387" customWidth="1"/>
    <col min="11017" max="11017" width="13" style="387" customWidth="1"/>
    <col min="11018" max="11018" width="8.28515625" style="387" customWidth="1"/>
    <col min="11019" max="11264" width="9.140625" style="387"/>
    <col min="11265" max="11265" width="2.5703125" style="387" customWidth="1"/>
    <col min="11266" max="11266" width="7.140625" style="387" customWidth="1"/>
    <col min="11267" max="11267" width="23.5703125" style="387" customWidth="1"/>
    <col min="11268" max="11268" width="9.7109375" style="387" customWidth="1"/>
    <col min="11269" max="11269" width="4.7109375" style="387" customWidth="1"/>
    <col min="11270" max="11270" width="14.42578125" style="387" customWidth="1"/>
    <col min="11271" max="11271" width="11.140625" style="387" customWidth="1"/>
    <col min="11272" max="11272" width="10.28515625" style="387" customWidth="1"/>
    <col min="11273" max="11273" width="13" style="387" customWidth="1"/>
    <col min="11274" max="11274" width="8.28515625" style="387" customWidth="1"/>
    <col min="11275" max="11520" width="10" style="387"/>
    <col min="11521" max="11521" width="2.5703125" style="387" customWidth="1"/>
    <col min="11522" max="11522" width="7.140625" style="387" customWidth="1"/>
    <col min="11523" max="11523" width="23.5703125" style="387" customWidth="1"/>
    <col min="11524" max="11524" width="9.7109375" style="387" customWidth="1"/>
    <col min="11525" max="11525" width="4.7109375" style="387" customWidth="1"/>
    <col min="11526" max="11526" width="14.42578125" style="387" customWidth="1"/>
    <col min="11527" max="11527" width="11.140625" style="387" customWidth="1"/>
    <col min="11528" max="11528" width="10.28515625" style="387" customWidth="1"/>
    <col min="11529" max="11529" width="13" style="387" customWidth="1"/>
    <col min="11530" max="11530" width="8.28515625" style="387" customWidth="1"/>
    <col min="11531" max="11776" width="10" style="387"/>
    <col min="11777" max="11777" width="2.5703125" style="387" customWidth="1"/>
    <col min="11778" max="11778" width="7.140625" style="387" customWidth="1"/>
    <col min="11779" max="11779" width="23.5703125" style="387" customWidth="1"/>
    <col min="11780" max="11780" width="9.7109375" style="387" customWidth="1"/>
    <col min="11781" max="11781" width="4.7109375" style="387" customWidth="1"/>
    <col min="11782" max="11782" width="14.42578125" style="387" customWidth="1"/>
    <col min="11783" max="11783" width="11.140625" style="387" customWidth="1"/>
    <col min="11784" max="11784" width="10.28515625" style="387" customWidth="1"/>
    <col min="11785" max="11785" width="13" style="387" customWidth="1"/>
    <col min="11786" max="11786" width="8.28515625" style="387" customWidth="1"/>
    <col min="11787" max="12032" width="10" style="387"/>
    <col min="12033" max="12033" width="2.5703125" style="387" customWidth="1"/>
    <col min="12034" max="12034" width="7.140625" style="387" customWidth="1"/>
    <col min="12035" max="12035" width="23.5703125" style="387" customWidth="1"/>
    <col min="12036" max="12036" width="9.7109375" style="387" customWidth="1"/>
    <col min="12037" max="12037" width="4.7109375" style="387" customWidth="1"/>
    <col min="12038" max="12038" width="14.42578125" style="387" customWidth="1"/>
    <col min="12039" max="12039" width="11.140625" style="387" customWidth="1"/>
    <col min="12040" max="12040" width="10.28515625" style="387" customWidth="1"/>
    <col min="12041" max="12041" width="13" style="387" customWidth="1"/>
    <col min="12042" max="12042" width="8.28515625" style="387" customWidth="1"/>
    <col min="12043" max="12288" width="9.140625" style="387"/>
    <col min="12289" max="12289" width="2.5703125" style="387" customWidth="1"/>
    <col min="12290" max="12290" width="7.140625" style="387" customWidth="1"/>
    <col min="12291" max="12291" width="23.5703125" style="387" customWidth="1"/>
    <col min="12292" max="12292" width="9.7109375" style="387" customWidth="1"/>
    <col min="12293" max="12293" width="4.7109375" style="387" customWidth="1"/>
    <col min="12294" max="12294" width="14.42578125" style="387" customWidth="1"/>
    <col min="12295" max="12295" width="11.140625" style="387" customWidth="1"/>
    <col min="12296" max="12296" width="10.28515625" style="387" customWidth="1"/>
    <col min="12297" max="12297" width="13" style="387" customWidth="1"/>
    <col min="12298" max="12298" width="8.28515625" style="387" customWidth="1"/>
    <col min="12299" max="12544" width="10" style="387"/>
    <col min="12545" max="12545" width="2.5703125" style="387" customWidth="1"/>
    <col min="12546" max="12546" width="7.140625" style="387" customWidth="1"/>
    <col min="12547" max="12547" width="23.5703125" style="387" customWidth="1"/>
    <col min="12548" max="12548" width="9.7109375" style="387" customWidth="1"/>
    <col min="12549" max="12549" width="4.7109375" style="387" customWidth="1"/>
    <col min="12550" max="12550" width="14.42578125" style="387" customWidth="1"/>
    <col min="12551" max="12551" width="11.140625" style="387" customWidth="1"/>
    <col min="12552" max="12552" width="10.28515625" style="387" customWidth="1"/>
    <col min="12553" max="12553" width="13" style="387" customWidth="1"/>
    <col min="12554" max="12554" width="8.28515625" style="387" customWidth="1"/>
    <col min="12555" max="12800" width="10" style="387"/>
    <col min="12801" max="12801" width="2.5703125" style="387" customWidth="1"/>
    <col min="12802" max="12802" width="7.140625" style="387" customWidth="1"/>
    <col min="12803" max="12803" width="23.5703125" style="387" customWidth="1"/>
    <col min="12804" max="12804" width="9.7109375" style="387" customWidth="1"/>
    <col min="12805" max="12805" width="4.7109375" style="387" customWidth="1"/>
    <col min="12806" max="12806" width="14.42578125" style="387" customWidth="1"/>
    <col min="12807" max="12807" width="11.140625" style="387" customWidth="1"/>
    <col min="12808" max="12808" width="10.28515625" style="387" customWidth="1"/>
    <col min="12809" max="12809" width="13" style="387" customWidth="1"/>
    <col min="12810" max="12810" width="8.28515625" style="387" customWidth="1"/>
    <col min="12811" max="13056" width="10" style="387"/>
    <col min="13057" max="13057" width="2.5703125" style="387" customWidth="1"/>
    <col min="13058" max="13058" width="7.140625" style="387" customWidth="1"/>
    <col min="13059" max="13059" width="23.5703125" style="387" customWidth="1"/>
    <col min="13060" max="13060" width="9.7109375" style="387" customWidth="1"/>
    <col min="13061" max="13061" width="4.7109375" style="387" customWidth="1"/>
    <col min="13062" max="13062" width="14.42578125" style="387" customWidth="1"/>
    <col min="13063" max="13063" width="11.140625" style="387" customWidth="1"/>
    <col min="13064" max="13064" width="10.28515625" style="387" customWidth="1"/>
    <col min="13065" max="13065" width="13" style="387" customWidth="1"/>
    <col min="13066" max="13066" width="8.28515625" style="387" customWidth="1"/>
    <col min="13067" max="13312" width="9.140625" style="387"/>
    <col min="13313" max="13313" width="2.5703125" style="387" customWidth="1"/>
    <col min="13314" max="13314" width="7.140625" style="387" customWidth="1"/>
    <col min="13315" max="13315" width="23.5703125" style="387" customWidth="1"/>
    <col min="13316" max="13316" width="9.7109375" style="387" customWidth="1"/>
    <col min="13317" max="13317" width="4.7109375" style="387" customWidth="1"/>
    <col min="13318" max="13318" width="14.42578125" style="387" customWidth="1"/>
    <col min="13319" max="13319" width="11.140625" style="387" customWidth="1"/>
    <col min="13320" max="13320" width="10.28515625" style="387" customWidth="1"/>
    <col min="13321" max="13321" width="13" style="387" customWidth="1"/>
    <col min="13322" max="13322" width="8.28515625" style="387" customWidth="1"/>
    <col min="13323" max="13568" width="10" style="387"/>
    <col min="13569" max="13569" width="2.5703125" style="387" customWidth="1"/>
    <col min="13570" max="13570" width="7.140625" style="387" customWidth="1"/>
    <col min="13571" max="13571" width="23.5703125" style="387" customWidth="1"/>
    <col min="13572" max="13572" width="9.7109375" style="387" customWidth="1"/>
    <col min="13573" max="13573" width="4.7109375" style="387" customWidth="1"/>
    <col min="13574" max="13574" width="14.42578125" style="387" customWidth="1"/>
    <col min="13575" max="13575" width="11.140625" style="387" customWidth="1"/>
    <col min="13576" max="13576" width="10.28515625" style="387" customWidth="1"/>
    <col min="13577" max="13577" width="13" style="387" customWidth="1"/>
    <col min="13578" max="13578" width="8.28515625" style="387" customWidth="1"/>
    <col min="13579" max="13824" width="10" style="387"/>
    <col min="13825" max="13825" width="2.5703125" style="387" customWidth="1"/>
    <col min="13826" max="13826" width="7.140625" style="387" customWidth="1"/>
    <col min="13827" max="13827" width="23.5703125" style="387" customWidth="1"/>
    <col min="13828" max="13828" width="9.7109375" style="387" customWidth="1"/>
    <col min="13829" max="13829" width="4.7109375" style="387" customWidth="1"/>
    <col min="13830" max="13830" width="14.42578125" style="387" customWidth="1"/>
    <col min="13831" max="13831" width="11.140625" style="387" customWidth="1"/>
    <col min="13832" max="13832" width="10.28515625" style="387" customWidth="1"/>
    <col min="13833" max="13833" width="13" style="387" customWidth="1"/>
    <col min="13834" max="13834" width="8.28515625" style="387" customWidth="1"/>
    <col min="13835" max="14080" width="10" style="387"/>
    <col min="14081" max="14081" width="2.5703125" style="387" customWidth="1"/>
    <col min="14082" max="14082" width="7.140625" style="387" customWidth="1"/>
    <col min="14083" max="14083" width="23.5703125" style="387" customWidth="1"/>
    <col min="14084" max="14084" width="9.7109375" style="387" customWidth="1"/>
    <col min="14085" max="14085" width="4.7109375" style="387" customWidth="1"/>
    <col min="14086" max="14086" width="14.42578125" style="387" customWidth="1"/>
    <col min="14087" max="14087" width="11.140625" style="387" customWidth="1"/>
    <col min="14088" max="14088" width="10.28515625" style="387" customWidth="1"/>
    <col min="14089" max="14089" width="13" style="387" customWidth="1"/>
    <col min="14090" max="14090" width="8.28515625" style="387" customWidth="1"/>
    <col min="14091" max="14336" width="9.140625" style="387"/>
    <col min="14337" max="14337" width="2.5703125" style="387" customWidth="1"/>
    <col min="14338" max="14338" width="7.140625" style="387" customWidth="1"/>
    <col min="14339" max="14339" width="23.5703125" style="387" customWidth="1"/>
    <col min="14340" max="14340" width="9.7109375" style="387" customWidth="1"/>
    <col min="14341" max="14341" width="4.7109375" style="387" customWidth="1"/>
    <col min="14342" max="14342" width="14.42578125" style="387" customWidth="1"/>
    <col min="14343" max="14343" width="11.140625" style="387" customWidth="1"/>
    <col min="14344" max="14344" width="10.28515625" style="387" customWidth="1"/>
    <col min="14345" max="14345" width="13" style="387" customWidth="1"/>
    <col min="14346" max="14346" width="8.28515625" style="387" customWidth="1"/>
    <col min="14347" max="14592" width="10" style="387"/>
    <col min="14593" max="14593" width="2.5703125" style="387" customWidth="1"/>
    <col min="14594" max="14594" width="7.140625" style="387" customWidth="1"/>
    <col min="14595" max="14595" width="23.5703125" style="387" customWidth="1"/>
    <col min="14596" max="14596" width="9.7109375" style="387" customWidth="1"/>
    <col min="14597" max="14597" width="4.7109375" style="387" customWidth="1"/>
    <col min="14598" max="14598" width="14.42578125" style="387" customWidth="1"/>
    <col min="14599" max="14599" width="11.140625" style="387" customWidth="1"/>
    <col min="14600" max="14600" width="10.28515625" style="387" customWidth="1"/>
    <col min="14601" max="14601" width="13" style="387" customWidth="1"/>
    <col min="14602" max="14602" width="8.28515625" style="387" customWidth="1"/>
    <col min="14603" max="14848" width="10" style="387"/>
    <col min="14849" max="14849" width="2.5703125" style="387" customWidth="1"/>
    <col min="14850" max="14850" width="7.140625" style="387" customWidth="1"/>
    <col min="14851" max="14851" width="23.5703125" style="387" customWidth="1"/>
    <col min="14852" max="14852" width="9.7109375" style="387" customWidth="1"/>
    <col min="14853" max="14853" width="4.7109375" style="387" customWidth="1"/>
    <col min="14854" max="14854" width="14.42578125" style="387" customWidth="1"/>
    <col min="14855" max="14855" width="11.140625" style="387" customWidth="1"/>
    <col min="14856" max="14856" width="10.28515625" style="387" customWidth="1"/>
    <col min="14857" max="14857" width="13" style="387" customWidth="1"/>
    <col min="14858" max="14858" width="8.28515625" style="387" customWidth="1"/>
    <col min="14859" max="15104" width="10" style="387"/>
    <col min="15105" max="15105" width="2.5703125" style="387" customWidth="1"/>
    <col min="15106" max="15106" width="7.140625" style="387" customWidth="1"/>
    <col min="15107" max="15107" width="23.5703125" style="387" customWidth="1"/>
    <col min="15108" max="15108" width="9.7109375" style="387" customWidth="1"/>
    <col min="15109" max="15109" width="4.7109375" style="387" customWidth="1"/>
    <col min="15110" max="15110" width="14.42578125" style="387" customWidth="1"/>
    <col min="15111" max="15111" width="11.140625" style="387" customWidth="1"/>
    <col min="15112" max="15112" width="10.28515625" style="387" customWidth="1"/>
    <col min="15113" max="15113" width="13" style="387" customWidth="1"/>
    <col min="15114" max="15114" width="8.28515625" style="387" customWidth="1"/>
    <col min="15115" max="15360" width="9.140625" style="387"/>
    <col min="15361" max="15361" width="2.5703125" style="387" customWidth="1"/>
    <col min="15362" max="15362" width="7.140625" style="387" customWidth="1"/>
    <col min="15363" max="15363" width="23.5703125" style="387" customWidth="1"/>
    <col min="15364" max="15364" width="9.7109375" style="387" customWidth="1"/>
    <col min="15365" max="15365" width="4.7109375" style="387" customWidth="1"/>
    <col min="15366" max="15366" width="14.42578125" style="387" customWidth="1"/>
    <col min="15367" max="15367" width="11.140625" style="387" customWidth="1"/>
    <col min="15368" max="15368" width="10.28515625" style="387" customWidth="1"/>
    <col min="15369" max="15369" width="13" style="387" customWidth="1"/>
    <col min="15370" max="15370" width="8.28515625" style="387" customWidth="1"/>
    <col min="15371" max="15616" width="10" style="387"/>
    <col min="15617" max="15617" width="2.5703125" style="387" customWidth="1"/>
    <col min="15618" max="15618" width="7.140625" style="387" customWidth="1"/>
    <col min="15619" max="15619" width="23.5703125" style="387" customWidth="1"/>
    <col min="15620" max="15620" width="9.7109375" style="387" customWidth="1"/>
    <col min="15621" max="15621" width="4.7109375" style="387" customWidth="1"/>
    <col min="15622" max="15622" width="14.42578125" style="387" customWidth="1"/>
    <col min="15623" max="15623" width="11.140625" style="387" customWidth="1"/>
    <col min="15624" max="15624" width="10.28515625" style="387" customWidth="1"/>
    <col min="15625" max="15625" width="13" style="387" customWidth="1"/>
    <col min="15626" max="15626" width="8.28515625" style="387" customWidth="1"/>
    <col min="15627" max="15872" width="10" style="387"/>
    <col min="15873" max="15873" width="2.5703125" style="387" customWidth="1"/>
    <col min="15874" max="15874" width="7.140625" style="387" customWidth="1"/>
    <col min="15875" max="15875" width="23.5703125" style="387" customWidth="1"/>
    <col min="15876" max="15876" width="9.7109375" style="387" customWidth="1"/>
    <col min="15877" max="15877" width="4.7109375" style="387" customWidth="1"/>
    <col min="15878" max="15878" width="14.42578125" style="387" customWidth="1"/>
    <col min="15879" max="15879" width="11.140625" style="387" customWidth="1"/>
    <col min="15880" max="15880" width="10.28515625" style="387" customWidth="1"/>
    <col min="15881" max="15881" width="13" style="387" customWidth="1"/>
    <col min="15882" max="15882" width="8.28515625" style="387" customWidth="1"/>
    <col min="15883" max="16128" width="10" style="387"/>
    <col min="16129" max="16129" width="2.5703125" style="387" customWidth="1"/>
    <col min="16130" max="16130" width="7.140625" style="387" customWidth="1"/>
    <col min="16131" max="16131" width="23.5703125" style="387" customWidth="1"/>
    <col min="16132" max="16132" width="9.7109375" style="387" customWidth="1"/>
    <col min="16133" max="16133" width="4.7109375" style="387" customWidth="1"/>
    <col min="16134" max="16134" width="14.42578125" style="387" customWidth="1"/>
    <col min="16135" max="16135" width="11.140625" style="387" customWidth="1"/>
    <col min="16136" max="16136" width="10.28515625" style="387" customWidth="1"/>
    <col min="16137" max="16137" width="13" style="387" customWidth="1"/>
    <col min="16138" max="16138" width="8.28515625" style="387" customWidth="1"/>
    <col min="16139" max="16384" width="9.140625" style="387"/>
  </cols>
  <sheetData>
    <row r="1" spans="1:12" ht="15.6" customHeight="1">
      <c r="B1" s="388" t="s">
        <v>131</v>
      </c>
      <c r="D1" s="389"/>
      <c r="E1" s="389"/>
      <c r="F1" s="389"/>
      <c r="G1" s="389"/>
      <c r="H1" s="389"/>
      <c r="I1" s="389"/>
      <c r="J1" s="390"/>
    </row>
    <row r="2" spans="1:12" ht="15.6" customHeight="1">
      <c r="B2" s="388" t="s">
        <v>868</v>
      </c>
      <c r="D2" s="389"/>
      <c r="E2" s="389"/>
      <c r="F2" s="389"/>
      <c r="G2" s="389"/>
      <c r="H2" s="389"/>
      <c r="I2" s="389"/>
      <c r="J2" s="389"/>
    </row>
    <row r="3" spans="1:12" ht="15.6" customHeight="1">
      <c r="B3" s="388" t="s">
        <v>236</v>
      </c>
      <c r="D3" s="389"/>
      <c r="E3" s="389"/>
      <c r="F3" s="389"/>
      <c r="G3" s="389"/>
      <c r="H3" s="389"/>
      <c r="I3" s="389"/>
      <c r="J3" s="389"/>
    </row>
    <row r="4" spans="1:12" ht="15.6" customHeight="1">
      <c r="B4" s="388" t="s">
        <v>1079</v>
      </c>
      <c r="D4" s="389"/>
      <c r="E4" s="389"/>
      <c r="F4" s="389"/>
      <c r="G4" s="389"/>
      <c r="H4" s="389"/>
      <c r="I4" s="389"/>
      <c r="J4" s="389"/>
    </row>
    <row r="5" spans="1:12" ht="15.6" customHeight="1">
      <c r="D5" s="389"/>
      <c r="E5" s="389"/>
      <c r="F5" s="389"/>
      <c r="G5" s="389"/>
      <c r="H5" s="389"/>
      <c r="I5" s="389"/>
      <c r="J5" s="389"/>
    </row>
    <row r="6" spans="1:12" ht="15.6" customHeight="1">
      <c r="D6" s="389"/>
      <c r="E6" s="389"/>
      <c r="F6" s="389" t="s">
        <v>249</v>
      </c>
      <c r="G6" s="389"/>
      <c r="H6" s="389"/>
      <c r="I6" s="389" t="s">
        <v>405</v>
      </c>
      <c r="J6" s="389"/>
    </row>
    <row r="7" spans="1:12" ht="15.6" customHeight="1">
      <c r="D7" s="391" t="s">
        <v>251</v>
      </c>
      <c r="E7" s="391" t="s">
        <v>252</v>
      </c>
      <c r="F7" s="391" t="s">
        <v>253</v>
      </c>
      <c r="G7" s="391" t="s">
        <v>254</v>
      </c>
      <c r="H7" s="391" t="s">
        <v>255</v>
      </c>
      <c r="I7" s="391" t="s">
        <v>256</v>
      </c>
      <c r="J7" s="391" t="s">
        <v>257</v>
      </c>
    </row>
    <row r="8" spans="1:12" ht="15.6" customHeight="1">
      <c r="A8" s="392"/>
      <c r="B8" s="393" t="s">
        <v>565</v>
      </c>
      <c r="C8" s="392"/>
      <c r="D8" s="394"/>
      <c r="E8" s="394"/>
      <c r="F8" s="395"/>
      <c r="G8" s="394"/>
      <c r="H8" s="394"/>
      <c r="I8" s="396"/>
      <c r="J8" s="394"/>
    </row>
    <row r="9" spans="1:12" ht="15.6" customHeight="1">
      <c r="A9" s="392"/>
      <c r="B9" s="634" t="s">
        <v>377</v>
      </c>
      <c r="C9" s="392"/>
      <c r="D9" s="394" t="s">
        <v>300</v>
      </c>
      <c r="E9" s="394" t="s">
        <v>260</v>
      </c>
      <c r="F9" s="395">
        <v>-36246</v>
      </c>
      <c r="G9" s="394" t="s">
        <v>365</v>
      </c>
      <c r="H9" s="397">
        <f>'WCA Allocation Factors'!E16</f>
        <v>0.22474202685414957</v>
      </c>
      <c r="I9" s="398">
        <f>+H9*F9</f>
        <v>-8145.9995053555049</v>
      </c>
      <c r="J9" s="394" t="s">
        <v>890</v>
      </c>
      <c r="K9" s="399"/>
      <c r="L9" s="111"/>
    </row>
    <row r="10" spans="1:12" ht="15.6" customHeight="1">
      <c r="A10" s="392"/>
      <c r="B10" s="400" t="s">
        <v>377</v>
      </c>
      <c r="C10" s="392"/>
      <c r="D10" s="341" t="s">
        <v>300</v>
      </c>
      <c r="E10" s="394" t="s">
        <v>260</v>
      </c>
      <c r="F10" s="401">
        <v>36246</v>
      </c>
      <c r="G10" s="341" t="s">
        <v>379</v>
      </c>
      <c r="H10" s="397">
        <v>0</v>
      </c>
      <c r="I10" s="398">
        <f>+H10*F10</f>
        <v>0</v>
      </c>
      <c r="J10" s="394" t="s">
        <v>890</v>
      </c>
      <c r="K10" s="399"/>
      <c r="L10" s="111"/>
    </row>
    <row r="11" spans="1:12" ht="15.6" customHeight="1" thickBot="1">
      <c r="A11" s="392"/>
      <c r="B11" s="400"/>
      <c r="C11" s="392"/>
      <c r="D11" s="341"/>
      <c r="E11" s="394"/>
      <c r="F11" s="402">
        <v>0</v>
      </c>
      <c r="G11" s="341"/>
      <c r="H11" s="397"/>
      <c r="I11" s="402">
        <f>+I10+I9</f>
        <v>-8145.9995053555049</v>
      </c>
      <c r="J11" s="394"/>
      <c r="K11" s="399"/>
      <c r="L11" s="111"/>
    </row>
    <row r="12" spans="1:12" ht="15.6" customHeight="1">
      <c r="A12" s="392"/>
      <c r="B12" s="393" t="s">
        <v>566</v>
      </c>
      <c r="C12" s="392"/>
      <c r="D12" s="394"/>
      <c r="E12" s="394"/>
      <c r="F12" s="401"/>
      <c r="G12" s="394"/>
      <c r="H12" s="397"/>
      <c r="I12" s="398"/>
      <c r="J12" s="394"/>
      <c r="K12" s="399"/>
      <c r="L12" s="111"/>
    </row>
    <row r="13" spans="1:12" ht="15.6" customHeight="1">
      <c r="A13" s="392"/>
      <c r="B13" s="400" t="s">
        <v>377</v>
      </c>
      <c r="C13" s="392"/>
      <c r="D13" s="394" t="s">
        <v>300</v>
      </c>
      <c r="E13" s="394" t="s">
        <v>660</v>
      </c>
      <c r="F13" s="395">
        <v>2991851</v>
      </c>
      <c r="G13" s="394" t="s">
        <v>365</v>
      </c>
      <c r="H13" s="397">
        <f>'WCA Allocation Factors'!E16</f>
        <v>0.22474202685414957</v>
      </c>
      <c r="I13" s="398">
        <f>+H13*F13</f>
        <v>672394.65778561425</v>
      </c>
      <c r="J13" s="394" t="s">
        <v>381</v>
      </c>
      <c r="K13" s="399"/>
      <c r="L13" s="111"/>
    </row>
    <row r="14" spans="1:12" ht="15.6" customHeight="1">
      <c r="A14" s="392"/>
      <c r="B14" s="400" t="s">
        <v>377</v>
      </c>
      <c r="C14" s="400"/>
      <c r="D14" s="341" t="s">
        <v>300</v>
      </c>
      <c r="E14" s="394" t="s">
        <v>660</v>
      </c>
      <c r="F14" s="401">
        <v>-1350550</v>
      </c>
      <c r="G14" s="341" t="s">
        <v>379</v>
      </c>
      <c r="H14" s="397">
        <v>0</v>
      </c>
      <c r="I14" s="398">
        <f>+H14*F14</f>
        <v>0</v>
      </c>
      <c r="J14" s="394" t="s">
        <v>381</v>
      </c>
      <c r="K14" s="404"/>
      <c r="L14" s="111"/>
    </row>
    <row r="15" spans="1:12" ht="15.6" customHeight="1" thickBot="1">
      <c r="A15" s="392"/>
      <c r="B15" s="400"/>
      <c r="C15" s="400"/>
      <c r="D15" s="341"/>
      <c r="E15" s="394"/>
      <c r="F15" s="402">
        <f>+F14+F13</f>
        <v>1641301</v>
      </c>
      <c r="G15" s="341"/>
      <c r="H15" s="397"/>
      <c r="I15" s="402">
        <f>+I14+I13</f>
        <v>672394.65778561425</v>
      </c>
      <c r="J15" s="394" t="s">
        <v>381</v>
      </c>
      <c r="K15" s="404"/>
      <c r="L15" s="370"/>
    </row>
    <row r="16" spans="1:12" ht="15.6" customHeight="1">
      <c r="A16" s="392"/>
      <c r="B16" s="400"/>
      <c r="C16" s="400"/>
      <c r="D16" s="341"/>
      <c r="E16" s="394"/>
      <c r="F16" s="401"/>
      <c r="G16" s="341"/>
      <c r="H16" s="397"/>
      <c r="I16" s="401"/>
      <c r="J16" s="394"/>
      <c r="K16" s="404"/>
      <c r="L16" s="370"/>
    </row>
    <row r="17" spans="1:13" ht="15.6" customHeight="1">
      <c r="A17" s="392"/>
      <c r="B17" s="403"/>
      <c r="C17" s="400"/>
      <c r="D17" s="341"/>
      <c r="E17" s="394"/>
      <c r="F17" s="401"/>
      <c r="G17" s="341"/>
      <c r="H17" s="397"/>
      <c r="I17" s="398"/>
      <c r="J17" s="394"/>
      <c r="K17" s="404"/>
      <c r="L17" s="370"/>
    </row>
    <row r="18" spans="1:13" ht="15.6" customHeight="1">
      <c r="A18" s="392"/>
      <c r="B18" s="403" t="s">
        <v>402</v>
      </c>
      <c r="C18" s="400"/>
      <c r="J18" s="405"/>
      <c r="K18" s="404"/>
      <c r="L18" s="342"/>
    </row>
    <row r="19" spans="1:13" ht="15.6" customHeight="1">
      <c r="A19" s="392"/>
      <c r="B19" s="400" t="s">
        <v>448</v>
      </c>
      <c r="C19" s="400"/>
      <c r="D19" s="389" t="s">
        <v>351</v>
      </c>
      <c r="E19" s="394" t="s">
        <v>660</v>
      </c>
      <c r="F19" s="398">
        <v>11848763</v>
      </c>
      <c r="G19" s="341" t="s">
        <v>365</v>
      </c>
      <c r="H19" s="406">
        <f>'WCA Allocation Factors'!E16</f>
        <v>0.22474202685414957</v>
      </c>
      <c r="I19" s="407">
        <f>F19*H19</f>
        <v>2662915.0123344539</v>
      </c>
      <c r="J19" s="1428" t="s">
        <v>378</v>
      </c>
      <c r="K19" s="404"/>
      <c r="L19" s="342"/>
    </row>
    <row r="20" spans="1:13" ht="15.6" customHeight="1">
      <c r="A20" s="392"/>
      <c r="B20" s="408" t="s">
        <v>717</v>
      </c>
      <c r="C20" s="408"/>
      <c r="D20" s="409">
        <v>41010</v>
      </c>
      <c r="E20" s="410" t="s">
        <v>660</v>
      </c>
      <c r="F20" s="411">
        <v>4496724</v>
      </c>
      <c r="G20" s="410" t="s">
        <v>365</v>
      </c>
      <c r="H20" s="406">
        <f>'WCA Allocation Factors'!E16</f>
        <v>0.22474202685414957</v>
      </c>
      <c r="I20" s="407">
        <f t="shared" ref="I20:I21" si="0">F20*H20</f>
        <v>1010602.8659636988</v>
      </c>
      <c r="J20" s="1428" t="s">
        <v>378</v>
      </c>
      <c r="K20" s="404"/>
      <c r="L20" s="342"/>
    </row>
    <row r="21" spans="1:13" ht="15.6" customHeight="1">
      <c r="A21" s="392"/>
      <c r="B21" s="408" t="s">
        <v>718</v>
      </c>
      <c r="C21" s="408"/>
      <c r="D21" s="409">
        <v>282</v>
      </c>
      <c r="E21" s="410" t="s">
        <v>660</v>
      </c>
      <c r="F21" s="411">
        <v>-1739945</v>
      </c>
      <c r="G21" s="410" t="s">
        <v>365</v>
      </c>
      <c r="H21" s="406">
        <f>'WCA Allocation Factors'!E16</f>
        <v>0.22474202685414957</v>
      </c>
      <c r="I21" s="407">
        <f t="shared" si="0"/>
        <v>-391038.76591474324</v>
      </c>
      <c r="J21" s="1428" t="s">
        <v>378</v>
      </c>
      <c r="K21" s="404"/>
      <c r="L21" s="342"/>
    </row>
    <row r="22" spans="1:13" ht="15.6" customHeight="1">
      <c r="A22" s="392"/>
      <c r="B22" s="408"/>
      <c r="C22" s="408"/>
      <c r="D22" s="410"/>
      <c r="E22" s="410"/>
      <c r="F22" s="412"/>
      <c r="G22" s="410"/>
      <c r="H22" s="413"/>
      <c r="I22" s="414"/>
      <c r="J22" s="410"/>
      <c r="K22" s="404"/>
      <c r="L22" s="342"/>
    </row>
    <row r="23" spans="1:13" ht="15.6" customHeight="1">
      <c r="A23" s="392"/>
      <c r="B23" s="403"/>
      <c r="C23" s="408"/>
      <c r="D23" s="409"/>
      <c r="E23" s="410"/>
      <c r="F23" s="412"/>
      <c r="G23" s="409"/>
      <c r="H23" s="397"/>
      <c r="I23" s="401"/>
      <c r="J23" s="415"/>
      <c r="L23" s="416"/>
      <c r="M23" s="416"/>
    </row>
    <row r="24" spans="1:13" ht="15.6" customHeight="1">
      <c r="A24" s="392"/>
      <c r="B24" s="417" t="s">
        <v>719</v>
      </c>
      <c r="C24" s="408"/>
      <c r="D24" s="409"/>
      <c r="E24" s="410"/>
      <c r="F24" s="412"/>
      <c r="G24" s="409"/>
      <c r="H24" s="397"/>
      <c r="I24" s="398"/>
      <c r="J24" s="405"/>
      <c r="L24" s="416"/>
      <c r="M24" s="416"/>
    </row>
    <row r="25" spans="1:13" ht="15.6" customHeight="1">
      <c r="A25" s="392"/>
      <c r="B25" s="408" t="s">
        <v>720</v>
      </c>
      <c r="C25" s="408"/>
      <c r="D25" s="409"/>
      <c r="E25" s="410"/>
      <c r="F25" s="412">
        <v>-14384680</v>
      </c>
      <c r="G25" s="409"/>
      <c r="H25" s="397"/>
      <c r="I25" s="398"/>
      <c r="J25" s="1422" t="s">
        <v>381</v>
      </c>
      <c r="L25" s="416"/>
      <c r="M25" s="416"/>
    </row>
    <row r="26" spans="1:13" ht="15.6" customHeight="1">
      <c r="A26" s="392"/>
      <c r="B26" s="408" t="s">
        <v>721</v>
      </c>
      <c r="C26" s="408"/>
      <c r="D26" s="409"/>
      <c r="E26" s="410"/>
      <c r="F26" s="412">
        <v>-12743379</v>
      </c>
      <c r="G26" s="410"/>
      <c r="H26" s="418"/>
      <c r="I26" s="419"/>
      <c r="J26" s="1422" t="s">
        <v>381</v>
      </c>
      <c r="L26" s="416"/>
      <c r="M26" s="416"/>
    </row>
    <row r="27" spans="1:13" ht="15.6" customHeight="1">
      <c r="A27" s="392"/>
      <c r="B27" s="408" t="s">
        <v>722</v>
      </c>
      <c r="C27" s="408"/>
      <c r="D27" s="410"/>
      <c r="E27" s="410"/>
      <c r="F27" s="420">
        <f>F25-F26</f>
        <v>-1641301</v>
      </c>
      <c r="G27" s="410"/>
      <c r="H27" s="413"/>
      <c r="I27" s="421"/>
      <c r="J27" s="1422" t="s">
        <v>381</v>
      </c>
    </row>
    <row r="28" spans="1:13" ht="15.6" customHeight="1">
      <c r="A28" s="392"/>
      <c r="B28" s="408"/>
      <c r="C28" s="408"/>
      <c r="D28" s="410"/>
      <c r="E28" s="410"/>
      <c r="F28" s="412"/>
      <c r="G28" s="410"/>
      <c r="H28" s="422"/>
      <c r="I28" s="423"/>
      <c r="J28" s="405"/>
      <c r="K28" s="392"/>
      <c r="L28" s="392"/>
    </row>
    <row r="29" spans="1:13" ht="15.6" customHeight="1">
      <c r="A29" s="392"/>
      <c r="B29" s="408"/>
      <c r="C29" s="408"/>
      <c r="D29" s="410"/>
      <c r="E29" s="410"/>
      <c r="F29" s="412"/>
      <c r="G29" s="410"/>
      <c r="H29" s="422"/>
      <c r="I29" s="423"/>
      <c r="J29" s="410"/>
      <c r="K29" s="392"/>
      <c r="L29" s="392"/>
    </row>
    <row r="30" spans="1:13" ht="15.6" customHeight="1">
      <c r="A30" s="392"/>
      <c r="B30" s="408"/>
      <c r="C30" s="408"/>
      <c r="D30" s="409"/>
      <c r="E30" s="410"/>
      <c r="F30" s="412"/>
      <c r="G30" s="409"/>
      <c r="H30" s="424"/>
      <c r="I30" s="412"/>
      <c r="J30" s="394"/>
      <c r="K30" s="392"/>
      <c r="L30" s="392"/>
    </row>
    <row r="31" spans="1:13" ht="15.6" customHeight="1">
      <c r="A31" s="392"/>
      <c r="B31" s="408"/>
      <c r="C31" s="408"/>
      <c r="D31" s="409"/>
      <c r="E31" s="410"/>
      <c r="F31" s="412"/>
      <c r="G31" s="409"/>
      <c r="H31" s="424"/>
      <c r="I31" s="412"/>
      <c r="J31" s="415"/>
      <c r="K31" s="392"/>
      <c r="L31" s="392"/>
    </row>
    <row r="32" spans="1:13" ht="15.6" customHeight="1">
      <c r="A32" s="392"/>
      <c r="B32" s="408"/>
      <c r="C32" s="408"/>
      <c r="D32" s="410"/>
      <c r="E32" s="410"/>
      <c r="F32" s="412"/>
      <c r="G32" s="410"/>
      <c r="H32" s="424"/>
      <c r="I32" s="421"/>
      <c r="J32" s="405"/>
      <c r="K32" s="392"/>
      <c r="L32" s="392"/>
    </row>
    <row r="33" spans="1:13" ht="15.6" customHeight="1">
      <c r="A33" s="392"/>
      <c r="B33" s="408" t="s">
        <v>376</v>
      </c>
      <c r="C33" s="408"/>
      <c r="D33" s="410"/>
      <c r="E33" s="410"/>
      <c r="F33" s="421"/>
      <c r="G33" s="410"/>
      <c r="H33" s="413"/>
      <c r="I33" s="421"/>
      <c r="J33" s="405"/>
      <c r="K33" s="392"/>
      <c r="L33" s="392"/>
    </row>
    <row r="34" spans="1:13" ht="15.6" customHeight="1">
      <c r="A34" s="392"/>
      <c r="B34" s="425"/>
      <c r="C34" s="426"/>
      <c r="D34" s="427"/>
      <c r="E34" s="427"/>
      <c r="F34" s="420"/>
      <c r="G34" s="427"/>
      <c r="H34" s="428"/>
      <c r="I34" s="429"/>
      <c r="J34" s="430"/>
      <c r="K34" s="392"/>
      <c r="L34" s="392"/>
    </row>
    <row r="35" spans="1:13" ht="15.6" customHeight="1">
      <c r="A35" s="392"/>
      <c r="B35" s="431"/>
      <c r="C35" s="392"/>
      <c r="D35" s="392"/>
      <c r="E35" s="392"/>
      <c r="F35" s="432"/>
      <c r="G35" s="392"/>
      <c r="H35" s="433"/>
      <c r="I35" s="423"/>
      <c r="J35" s="434"/>
      <c r="K35" s="392"/>
      <c r="L35" s="392"/>
    </row>
    <row r="36" spans="1:13" ht="15.6" customHeight="1">
      <c r="A36" s="392"/>
      <c r="B36" s="431"/>
      <c r="C36" s="392"/>
      <c r="D36" s="392"/>
      <c r="E36" s="392"/>
      <c r="F36" s="432"/>
      <c r="G36" s="392"/>
      <c r="H36" s="433"/>
      <c r="I36" s="423"/>
      <c r="J36" s="434"/>
      <c r="L36" s="416"/>
      <c r="M36" s="416"/>
    </row>
    <row r="37" spans="1:13" ht="17.25">
      <c r="A37" s="392"/>
      <c r="B37" s="431"/>
      <c r="C37" s="392"/>
      <c r="D37" s="392"/>
      <c r="E37" s="392"/>
      <c r="F37" s="432"/>
      <c r="G37" s="392"/>
      <c r="H37" s="433"/>
      <c r="I37" s="423"/>
      <c r="J37" s="2099"/>
      <c r="L37" s="416"/>
      <c r="M37" s="416"/>
    </row>
    <row r="38" spans="1:13" ht="15.6" customHeight="1">
      <c r="A38" s="392"/>
      <c r="B38" s="431"/>
      <c r="C38" s="392"/>
      <c r="D38" s="392"/>
      <c r="E38" s="392"/>
      <c r="F38" s="435"/>
      <c r="G38" s="392"/>
      <c r="H38" s="433"/>
      <c r="I38" s="423"/>
      <c r="J38" s="436"/>
      <c r="L38" s="416"/>
      <c r="M38" s="416"/>
    </row>
    <row r="39" spans="1:13" ht="15.6" customHeight="1">
      <c r="A39" s="392"/>
      <c r="B39" s="431"/>
      <c r="C39" s="408"/>
      <c r="D39" s="410"/>
      <c r="E39" s="410"/>
      <c r="F39" s="414"/>
      <c r="G39" s="410"/>
      <c r="H39" s="437"/>
      <c r="I39" s="421"/>
      <c r="J39" s="434"/>
      <c r="L39" s="416"/>
      <c r="M39" s="416"/>
    </row>
    <row r="40" spans="1:13" ht="15.6" customHeight="1">
      <c r="A40" s="392"/>
      <c r="B40" s="431"/>
      <c r="C40" s="408"/>
      <c r="D40" s="410"/>
      <c r="E40" s="410"/>
      <c r="F40" s="421"/>
      <c r="G40" s="410"/>
      <c r="H40" s="437"/>
      <c r="I40" s="421"/>
      <c r="J40" s="434"/>
    </row>
    <row r="41" spans="1:13" ht="15.6" customHeight="1">
      <c r="B41" s="431"/>
      <c r="C41" s="408"/>
      <c r="D41" s="410"/>
      <c r="E41" s="410"/>
      <c r="F41" s="432"/>
      <c r="G41" s="410"/>
      <c r="H41" s="437"/>
      <c r="I41" s="421"/>
      <c r="J41" s="434"/>
    </row>
    <row r="42" spans="1:13" ht="15.6" customHeight="1">
      <c r="B42" s="438"/>
      <c r="C42" s="439"/>
      <c r="D42" s="440"/>
      <c r="E42" s="441"/>
      <c r="F42" s="442"/>
      <c r="G42" s="440"/>
      <c r="H42" s="443"/>
      <c r="I42" s="442"/>
      <c r="J42" s="444"/>
    </row>
    <row r="43" spans="1:13" ht="15.6" customHeight="1">
      <c r="B43" s="408"/>
      <c r="C43" s="408"/>
      <c r="D43" s="409"/>
      <c r="E43" s="410"/>
      <c r="F43" s="412"/>
      <c r="G43" s="409"/>
      <c r="H43" s="437"/>
      <c r="I43" s="421"/>
      <c r="J43" s="410"/>
    </row>
    <row r="44" spans="1:13" ht="15.6" customHeight="1">
      <c r="B44" s="408"/>
      <c r="C44" s="408"/>
      <c r="D44" s="409"/>
      <c r="E44" s="410"/>
      <c r="F44" s="412"/>
      <c r="G44" s="409"/>
      <c r="H44" s="437"/>
      <c r="I44" s="445"/>
      <c r="J44" s="410"/>
    </row>
    <row r="45" spans="1:13" ht="15.6" customHeight="1">
      <c r="B45" s="417"/>
      <c r="C45" s="408"/>
      <c r="D45" s="409"/>
      <c r="E45" s="410"/>
      <c r="F45" s="412"/>
      <c r="G45" s="409"/>
      <c r="H45" s="437"/>
      <c r="I45" s="421"/>
      <c r="J45" s="410"/>
    </row>
    <row r="46" spans="1:13" ht="15.6" customHeight="1">
      <c r="A46" s="392"/>
      <c r="C46" s="408"/>
      <c r="D46" s="410"/>
      <c r="E46" s="410"/>
      <c r="F46" s="445"/>
      <c r="G46" s="410"/>
      <c r="H46" s="446"/>
      <c r="I46" s="445"/>
      <c r="J46" s="410"/>
    </row>
    <row r="47" spans="1:13" ht="15.6" customHeight="1">
      <c r="A47" s="392"/>
      <c r="B47" s="408"/>
      <c r="C47" s="408"/>
      <c r="D47" s="410"/>
      <c r="E47" s="410"/>
      <c r="F47" s="447"/>
      <c r="G47" s="410"/>
      <c r="H47" s="446"/>
      <c r="I47" s="445"/>
      <c r="J47" s="410"/>
    </row>
    <row r="48" spans="1:13" ht="15.6" customHeight="1">
      <c r="A48" s="392"/>
      <c r="B48" s="417"/>
      <c r="C48" s="408"/>
      <c r="D48" s="410"/>
      <c r="E48" s="410"/>
      <c r="F48" s="445"/>
      <c r="G48" s="410"/>
      <c r="H48" s="446"/>
      <c r="I48" s="445"/>
      <c r="J48" s="410"/>
    </row>
    <row r="49" spans="1:13" ht="15.6" customHeight="1">
      <c r="A49" s="392"/>
      <c r="B49" s="403"/>
      <c r="C49" s="400"/>
      <c r="D49" s="394"/>
      <c r="E49" s="394"/>
      <c r="F49" s="394"/>
      <c r="G49" s="394"/>
      <c r="H49" s="394"/>
      <c r="I49" s="394"/>
      <c r="J49" s="394"/>
    </row>
    <row r="50" spans="1:13" ht="15.6" customHeight="1">
      <c r="A50" s="392"/>
      <c r="B50" s="400"/>
      <c r="C50" s="400"/>
      <c r="D50" s="394"/>
      <c r="E50" s="394"/>
      <c r="F50" s="394"/>
      <c r="G50" s="394"/>
      <c r="H50" s="394"/>
      <c r="I50" s="394"/>
      <c r="J50" s="394"/>
    </row>
    <row r="51" spans="1:13" ht="15.6" customHeight="1">
      <c r="A51" s="392"/>
      <c r="B51" s="448"/>
      <c r="C51" s="400"/>
      <c r="D51" s="394"/>
      <c r="E51" s="394"/>
      <c r="F51" s="394"/>
      <c r="G51" s="394"/>
      <c r="H51" s="394"/>
      <c r="I51" s="394"/>
      <c r="J51" s="394"/>
    </row>
    <row r="52" spans="1:13" ht="15.6" customHeight="1">
      <c r="A52" s="392"/>
      <c r="B52" s="448"/>
      <c r="C52" s="400"/>
      <c r="D52" s="394"/>
      <c r="E52" s="394"/>
      <c r="F52" s="394"/>
      <c r="G52" s="394"/>
      <c r="H52" s="394"/>
      <c r="I52" s="394"/>
      <c r="J52" s="394"/>
    </row>
    <row r="53" spans="1:13" ht="15.6" customHeight="1">
      <c r="A53" s="392"/>
    </row>
    <row r="54" spans="1:13" ht="15.6" customHeight="1">
      <c r="A54" s="392"/>
    </row>
    <row r="55" spans="1:13" ht="15.6" customHeight="1">
      <c r="A55" s="392"/>
    </row>
    <row r="56" spans="1:13" ht="15.6" customHeight="1">
      <c r="A56" s="392"/>
      <c r="B56" s="392"/>
      <c r="C56" s="392"/>
      <c r="D56" s="392"/>
      <c r="E56" s="392"/>
      <c r="F56" s="392"/>
      <c r="G56" s="392"/>
      <c r="H56" s="392"/>
      <c r="I56" s="392"/>
      <c r="J56" s="392"/>
      <c r="K56" s="392"/>
      <c r="L56" s="392"/>
      <c r="M56" s="392"/>
    </row>
    <row r="57" spans="1:13" ht="15.6" customHeight="1">
      <c r="A57" s="392"/>
      <c r="B57" s="449"/>
      <c r="C57" s="392"/>
      <c r="D57" s="394"/>
      <c r="E57" s="394"/>
      <c r="F57" s="450"/>
      <c r="G57" s="394"/>
      <c r="H57" s="394"/>
      <c r="I57" s="394"/>
      <c r="J57" s="451"/>
      <c r="K57" s="392"/>
      <c r="L57" s="392"/>
      <c r="M57" s="392"/>
    </row>
    <row r="58" spans="1:13" ht="15.6" customHeight="1">
      <c r="A58" s="392"/>
      <c r="B58" s="448"/>
      <c r="C58" s="392"/>
      <c r="D58" s="394"/>
      <c r="E58" s="394"/>
      <c r="F58" s="394"/>
      <c r="G58" s="394"/>
      <c r="H58" s="394"/>
      <c r="I58" s="394"/>
      <c r="J58" s="451"/>
      <c r="K58" s="392"/>
      <c r="L58" s="392"/>
      <c r="M58" s="392"/>
    </row>
    <row r="59" spans="1:13" ht="15.6" customHeight="1">
      <c r="A59" s="392"/>
      <c r="B59" s="448"/>
      <c r="C59" s="392"/>
      <c r="D59" s="394"/>
      <c r="E59" s="394"/>
      <c r="F59" s="452"/>
      <c r="G59" s="394"/>
      <c r="H59" s="394"/>
      <c r="I59" s="394"/>
      <c r="J59" s="451"/>
      <c r="K59" s="392"/>
      <c r="L59" s="392"/>
      <c r="M59" s="392"/>
    </row>
    <row r="60" spans="1:13" ht="15.6" customHeight="1">
      <c r="A60" s="392"/>
      <c r="B60" s="448"/>
      <c r="C60" s="392"/>
      <c r="D60" s="394"/>
      <c r="E60" s="394"/>
      <c r="F60" s="394"/>
      <c r="G60" s="394"/>
      <c r="H60" s="394"/>
      <c r="I60" s="394"/>
      <c r="J60" s="451"/>
      <c r="K60" s="392"/>
      <c r="L60" s="392"/>
      <c r="M60" s="392"/>
    </row>
    <row r="61" spans="1:13" ht="15.6" customHeight="1">
      <c r="A61" s="392"/>
      <c r="B61" s="448"/>
      <c r="C61" s="392"/>
      <c r="D61" s="394"/>
      <c r="E61" s="394"/>
      <c r="F61" s="394"/>
      <c r="G61" s="394"/>
      <c r="H61" s="394"/>
      <c r="I61" s="394"/>
      <c r="J61" s="451"/>
      <c r="K61" s="392"/>
      <c r="L61" s="392"/>
      <c r="M61" s="392"/>
    </row>
    <row r="62" spans="1:13" ht="15.6" customHeight="1">
      <c r="A62" s="392"/>
      <c r="B62" s="392"/>
      <c r="C62" s="392"/>
      <c r="D62" s="394"/>
      <c r="E62" s="394"/>
      <c r="F62" s="394"/>
      <c r="G62" s="394"/>
      <c r="H62" s="394"/>
      <c r="I62" s="394"/>
      <c r="J62" s="394"/>
      <c r="K62" s="392"/>
      <c r="L62" s="392"/>
      <c r="M62" s="392"/>
    </row>
    <row r="63" spans="1:13" ht="15.6" customHeight="1">
      <c r="A63" s="392"/>
      <c r="B63" s="392"/>
      <c r="C63" s="392"/>
      <c r="D63" s="394"/>
      <c r="E63" s="394"/>
      <c r="F63" s="394"/>
      <c r="G63" s="394"/>
      <c r="H63" s="394"/>
      <c r="I63" s="394"/>
      <c r="J63" s="394"/>
      <c r="K63" s="392"/>
      <c r="L63" s="392"/>
      <c r="M63" s="392"/>
    </row>
    <row r="64" spans="1:13" ht="15.6" customHeight="1">
      <c r="A64" s="392"/>
      <c r="B64" s="392"/>
      <c r="C64" s="392"/>
      <c r="D64" s="394"/>
      <c r="E64" s="394"/>
      <c r="F64" s="394"/>
      <c r="G64" s="394"/>
      <c r="H64" s="394"/>
      <c r="I64" s="394"/>
      <c r="J64" s="394"/>
      <c r="K64" s="392"/>
      <c r="L64" s="392"/>
      <c r="M64" s="392"/>
    </row>
    <row r="65" spans="1:13" ht="15.6" customHeight="1">
      <c r="A65" s="392"/>
      <c r="B65" s="392"/>
      <c r="C65" s="392"/>
      <c r="D65" s="394"/>
      <c r="E65" s="394"/>
      <c r="F65" s="394"/>
      <c r="G65" s="394"/>
      <c r="H65" s="394"/>
      <c r="I65" s="394"/>
      <c r="J65" s="394"/>
      <c r="K65" s="392"/>
      <c r="L65" s="392"/>
      <c r="M65" s="392"/>
    </row>
    <row r="66" spans="1:13" ht="15.6" customHeight="1">
      <c r="A66" s="392"/>
      <c r="B66" s="392"/>
      <c r="C66" s="392"/>
      <c r="D66" s="394"/>
      <c r="E66" s="394"/>
      <c r="F66" s="394"/>
      <c r="G66" s="394"/>
      <c r="H66" s="394"/>
      <c r="I66" s="394"/>
      <c r="J66" s="394"/>
      <c r="K66" s="392"/>
      <c r="L66" s="392"/>
      <c r="M66" s="392"/>
    </row>
    <row r="67" spans="1:13" ht="15.6" customHeight="1">
      <c r="A67" s="392"/>
      <c r="B67" s="392"/>
      <c r="C67" s="392"/>
      <c r="D67" s="394"/>
      <c r="E67" s="394"/>
      <c r="F67" s="394"/>
      <c r="G67" s="394"/>
      <c r="H67" s="394"/>
      <c r="I67" s="394"/>
      <c r="J67" s="394"/>
      <c r="K67" s="392"/>
      <c r="L67" s="392"/>
      <c r="M67" s="392"/>
    </row>
    <row r="68" spans="1:13" ht="15.6" customHeight="1">
      <c r="A68" s="392"/>
      <c r="B68" s="392"/>
      <c r="C68" s="392"/>
      <c r="D68" s="394"/>
      <c r="E68" s="394"/>
      <c r="F68" s="394"/>
      <c r="G68" s="394"/>
      <c r="H68" s="394"/>
      <c r="I68" s="394"/>
      <c r="J68" s="394"/>
      <c r="K68" s="392"/>
      <c r="L68" s="392"/>
      <c r="M68" s="392"/>
    </row>
    <row r="71" spans="1:13" ht="15.6" customHeight="1">
      <c r="D71" s="391"/>
      <c r="G71" s="453"/>
    </row>
    <row r="72" spans="1:13" ht="15.6" customHeight="1">
      <c r="D72" s="454"/>
    </row>
    <row r="73" spans="1:13" ht="15.6" customHeight="1">
      <c r="D73" s="454"/>
    </row>
    <row r="74" spans="1:13" ht="15.6" customHeight="1">
      <c r="D74" s="454"/>
    </row>
    <row r="75" spans="1:13" ht="15.6" customHeight="1">
      <c r="D75" s="454"/>
    </row>
    <row r="76" spans="1:13" ht="15.6" customHeight="1">
      <c r="D76" s="454"/>
    </row>
    <row r="77" spans="1:13" ht="15.6" customHeight="1">
      <c r="D77" s="454"/>
    </row>
    <row r="78" spans="1:13" ht="15.6" customHeight="1">
      <c r="D78" s="454"/>
    </row>
    <row r="79" spans="1:13" ht="15.6" customHeight="1">
      <c r="D79" s="454"/>
    </row>
    <row r="80" spans="1:13" ht="15.6" customHeight="1">
      <c r="D80" s="454"/>
    </row>
    <row r="81" spans="4:4" ht="15.6" customHeight="1">
      <c r="D81" s="454"/>
    </row>
    <row r="82" spans="4:4" ht="15.6" customHeight="1">
      <c r="D82" s="454"/>
    </row>
    <row r="83" spans="4:4" ht="15.6" customHeight="1">
      <c r="D83" s="454"/>
    </row>
    <row r="84" spans="4:4" ht="15.6" customHeight="1">
      <c r="D84" s="454"/>
    </row>
    <row r="85" spans="4:4" ht="15.6" customHeight="1">
      <c r="D85" s="454"/>
    </row>
    <row r="86" spans="4:4" ht="15.6" customHeight="1">
      <c r="D86" s="454"/>
    </row>
    <row r="87" spans="4:4" ht="15.6" customHeight="1">
      <c r="D87" s="454"/>
    </row>
    <row r="88" spans="4:4" ht="15.6" customHeight="1">
      <c r="D88" s="454"/>
    </row>
    <row r="89" spans="4:4" ht="15.6" customHeight="1">
      <c r="D89" s="454"/>
    </row>
    <row r="90" spans="4:4" ht="15.6" customHeight="1">
      <c r="D90" s="454"/>
    </row>
    <row r="91" spans="4:4" ht="15.6" customHeight="1">
      <c r="D91" s="454"/>
    </row>
    <row r="92" spans="4:4" ht="15.6" customHeight="1">
      <c r="D92" s="454"/>
    </row>
    <row r="93" spans="4:4" ht="15.6" customHeight="1">
      <c r="D93" s="454"/>
    </row>
    <row r="94" spans="4:4" ht="15.6" customHeight="1">
      <c r="D94" s="454"/>
    </row>
    <row r="95" spans="4:4" ht="15.6" customHeight="1">
      <c r="D95" s="454"/>
    </row>
    <row r="96" spans="4:4" ht="15.6" customHeight="1">
      <c r="D96" s="454"/>
    </row>
    <row r="97" spans="4:4" ht="15.6" customHeight="1">
      <c r="D97" s="454"/>
    </row>
    <row r="98" spans="4:4" ht="15.6" customHeight="1">
      <c r="D98" s="454"/>
    </row>
    <row r="99" spans="4:4" ht="15.6" customHeight="1">
      <c r="D99" s="454"/>
    </row>
    <row r="100" spans="4:4" ht="15.6" customHeight="1">
      <c r="D100" s="454"/>
    </row>
    <row r="101" spans="4:4" ht="15.6" customHeight="1">
      <c r="D101" s="454"/>
    </row>
    <row r="102" spans="4:4" ht="15.6" customHeight="1">
      <c r="D102" s="454"/>
    </row>
    <row r="103" spans="4:4" ht="15.6" customHeight="1">
      <c r="D103" s="454"/>
    </row>
    <row r="104" spans="4:4" ht="15.6" customHeight="1">
      <c r="D104" s="454"/>
    </row>
    <row r="105" spans="4:4" ht="15.6" customHeight="1">
      <c r="D105" s="454"/>
    </row>
    <row r="106" spans="4:4" ht="15.6" customHeight="1">
      <c r="D106" s="454"/>
    </row>
    <row r="107" spans="4:4" ht="15.6" customHeight="1">
      <c r="D107" s="454"/>
    </row>
    <row r="108" spans="4:4" ht="15.6" customHeight="1">
      <c r="D108" s="454"/>
    </row>
    <row r="109" spans="4:4" ht="15.6" customHeight="1">
      <c r="D109" s="454"/>
    </row>
    <row r="110" spans="4:4" ht="15.6" customHeight="1">
      <c r="D110" s="454"/>
    </row>
    <row r="111" spans="4:4" ht="15.6" customHeight="1">
      <c r="D111" s="454"/>
    </row>
    <row r="112" spans="4:4" ht="15.6" customHeight="1">
      <c r="D112" s="454"/>
    </row>
    <row r="113" spans="4:4" ht="15.6" customHeight="1">
      <c r="D113" s="454"/>
    </row>
    <row r="114" spans="4:4" ht="15.6" customHeight="1">
      <c r="D114" s="454"/>
    </row>
    <row r="115" spans="4:4" ht="15.6" customHeight="1">
      <c r="D115" s="454"/>
    </row>
    <row r="116" spans="4:4" ht="15.6" customHeight="1">
      <c r="D116" s="454"/>
    </row>
    <row r="117" spans="4:4" ht="15.6" customHeight="1">
      <c r="D117" s="454"/>
    </row>
    <row r="118" spans="4:4" ht="15.6" customHeight="1">
      <c r="D118" s="454"/>
    </row>
    <row r="119" spans="4:4" ht="15.6" customHeight="1">
      <c r="D119" s="454"/>
    </row>
    <row r="120" spans="4:4" ht="15.6" customHeight="1">
      <c r="D120" s="454"/>
    </row>
    <row r="121" spans="4:4" ht="15.6" customHeight="1">
      <c r="D121" s="454"/>
    </row>
    <row r="122" spans="4:4" ht="15.6" customHeight="1">
      <c r="D122" s="454"/>
    </row>
    <row r="123" spans="4:4" ht="15.6" customHeight="1">
      <c r="D123" s="454"/>
    </row>
    <row r="124" spans="4:4" ht="15.6" customHeight="1">
      <c r="D124" s="454"/>
    </row>
    <row r="125" spans="4:4" ht="15.6" customHeight="1">
      <c r="D125" s="454"/>
    </row>
    <row r="126" spans="4:4" ht="15.6" customHeight="1">
      <c r="D126" s="454"/>
    </row>
    <row r="127" spans="4:4" ht="15.6" customHeight="1">
      <c r="D127" s="454"/>
    </row>
    <row r="128" spans="4:4" ht="15.6" customHeight="1">
      <c r="D128" s="454"/>
    </row>
    <row r="129" spans="4:4" ht="15.6" customHeight="1">
      <c r="D129" s="454"/>
    </row>
    <row r="130" spans="4:4" ht="15.6" customHeight="1">
      <c r="D130" s="454"/>
    </row>
    <row r="131" spans="4:4" ht="15.6" customHeight="1">
      <c r="D131" s="454"/>
    </row>
    <row r="132" spans="4:4" ht="15.6" customHeight="1">
      <c r="D132" s="454"/>
    </row>
    <row r="133" spans="4:4" ht="15.6" customHeight="1">
      <c r="D133" s="454"/>
    </row>
    <row r="134" spans="4:4" ht="15.6" customHeight="1">
      <c r="D134" s="454"/>
    </row>
    <row r="135" spans="4:4" ht="15.6" customHeight="1">
      <c r="D135" s="454"/>
    </row>
    <row r="136" spans="4:4" ht="15.6" customHeight="1">
      <c r="D136" s="454"/>
    </row>
    <row r="137" spans="4:4" ht="15.6" customHeight="1">
      <c r="D137" s="454"/>
    </row>
    <row r="138" spans="4:4" ht="15.6" customHeight="1">
      <c r="D138" s="454"/>
    </row>
    <row r="139" spans="4:4" ht="15.6" customHeight="1">
      <c r="D139" s="454"/>
    </row>
    <row r="140" spans="4:4" ht="15.6" customHeight="1">
      <c r="D140" s="454"/>
    </row>
    <row r="141" spans="4:4" ht="15.6" customHeight="1">
      <c r="D141" s="454"/>
    </row>
    <row r="142" spans="4:4" ht="15.6" customHeight="1">
      <c r="D142" s="454"/>
    </row>
    <row r="143" spans="4:4" ht="15.6" customHeight="1">
      <c r="D143" s="454"/>
    </row>
    <row r="144" spans="4:4" ht="15.6" customHeight="1">
      <c r="D144" s="454"/>
    </row>
    <row r="145" spans="4:4" ht="15.6" customHeight="1">
      <c r="D145" s="454"/>
    </row>
    <row r="146" spans="4:4" ht="15.6" customHeight="1">
      <c r="D146" s="454"/>
    </row>
    <row r="147" spans="4:4" ht="15.6" customHeight="1">
      <c r="D147" s="454"/>
    </row>
    <row r="148" spans="4:4" ht="15.6" customHeight="1">
      <c r="D148" s="454"/>
    </row>
    <row r="149" spans="4:4" ht="15.6" customHeight="1">
      <c r="D149" s="454"/>
    </row>
    <row r="150" spans="4:4" ht="15.6" customHeight="1">
      <c r="D150" s="454"/>
    </row>
    <row r="151" spans="4:4" ht="15.6" customHeight="1">
      <c r="D151" s="454"/>
    </row>
    <row r="152" spans="4:4" ht="15.6" customHeight="1">
      <c r="D152" s="454"/>
    </row>
    <row r="153" spans="4:4" ht="15.6" customHeight="1">
      <c r="D153" s="454"/>
    </row>
    <row r="154" spans="4:4" ht="15.6" customHeight="1">
      <c r="D154" s="454"/>
    </row>
    <row r="155" spans="4:4" ht="15.6" customHeight="1">
      <c r="D155" s="454"/>
    </row>
    <row r="156" spans="4:4" ht="15.6" customHeight="1">
      <c r="D156" s="454"/>
    </row>
    <row r="157" spans="4:4" ht="15.6" customHeight="1">
      <c r="D157" s="454"/>
    </row>
    <row r="158" spans="4:4" ht="15.6" customHeight="1">
      <c r="D158" s="454"/>
    </row>
    <row r="159" spans="4:4" ht="15.6" customHeight="1">
      <c r="D159" s="454"/>
    </row>
    <row r="160" spans="4:4" ht="15.6" customHeight="1">
      <c r="D160" s="454"/>
    </row>
    <row r="161" spans="4:4" ht="15.6" customHeight="1">
      <c r="D161" s="454"/>
    </row>
    <row r="162" spans="4:4" ht="15.6" customHeight="1">
      <c r="D162" s="454"/>
    </row>
    <row r="163" spans="4:4" ht="15.6" customHeight="1">
      <c r="D163" s="454"/>
    </row>
    <row r="164" spans="4:4" ht="15.6" customHeight="1">
      <c r="D164" s="454"/>
    </row>
    <row r="165" spans="4:4" ht="15.6" customHeight="1">
      <c r="D165" s="454"/>
    </row>
    <row r="166" spans="4:4" ht="15.6" customHeight="1">
      <c r="D166" s="454"/>
    </row>
    <row r="167" spans="4:4" ht="15.6" customHeight="1">
      <c r="D167" s="454"/>
    </row>
    <row r="168" spans="4:4" ht="15.6" customHeight="1">
      <c r="D168" s="454"/>
    </row>
    <row r="169" spans="4:4" ht="15.6" customHeight="1">
      <c r="D169" s="454"/>
    </row>
    <row r="170" spans="4:4" ht="15.6" customHeight="1">
      <c r="D170" s="454"/>
    </row>
    <row r="171" spans="4:4" ht="15.6" customHeight="1">
      <c r="D171" s="454"/>
    </row>
    <row r="172" spans="4:4" ht="15.6" customHeight="1">
      <c r="D172" s="454"/>
    </row>
    <row r="173" spans="4:4" ht="15.6" customHeight="1">
      <c r="D173" s="454"/>
    </row>
    <row r="174" spans="4:4" ht="15.6" customHeight="1">
      <c r="D174" s="454"/>
    </row>
    <row r="175" spans="4:4" ht="15.6" customHeight="1">
      <c r="D175" s="454"/>
    </row>
    <row r="176" spans="4:4" ht="15.6" customHeight="1">
      <c r="D176" s="454"/>
    </row>
    <row r="177" spans="4:4" ht="15.6" customHeight="1">
      <c r="D177" s="454"/>
    </row>
    <row r="178" spans="4:4" ht="15.6" customHeight="1">
      <c r="D178" s="454"/>
    </row>
    <row r="179" spans="4:4" ht="15.6" customHeight="1">
      <c r="D179" s="454"/>
    </row>
    <row r="180" spans="4:4" ht="15.6" customHeight="1">
      <c r="D180" s="454"/>
    </row>
    <row r="181" spans="4:4" ht="15.6" customHeight="1">
      <c r="D181" s="454"/>
    </row>
    <row r="182" spans="4:4" ht="15.6" customHeight="1">
      <c r="D182" s="454"/>
    </row>
    <row r="183" spans="4:4" ht="15.6" customHeight="1">
      <c r="D183" s="454"/>
    </row>
    <row r="184" spans="4:4" ht="15.6" customHeight="1">
      <c r="D184" s="454"/>
    </row>
    <row r="185" spans="4:4" ht="15.6" customHeight="1">
      <c r="D185" s="454"/>
    </row>
    <row r="186" spans="4:4" ht="15.6" customHeight="1">
      <c r="D186" s="454"/>
    </row>
    <row r="187" spans="4:4" ht="15.6" customHeight="1">
      <c r="D187" s="454"/>
    </row>
    <row r="188" spans="4:4" ht="15.6" customHeight="1">
      <c r="D188" s="454"/>
    </row>
    <row r="189" spans="4:4" ht="15.6" customHeight="1">
      <c r="D189" s="454"/>
    </row>
    <row r="190" spans="4:4" ht="15.6" customHeight="1">
      <c r="D190" s="454"/>
    </row>
    <row r="191" spans="4:4" ht="15.6" customHeight="1">
      <c r="D191" s="454"/>
    </row>
    <row r="192" spans="4:4" ht="15.6" customHeight="1">
      <c r="D192" s="454"/>
    </row>
    <row r="193" spans="4:4" ht="15.6" customHeight="1">
      <c r="D193" s="454"/>
    </row>
    <row r="194" spans="4:4" ht="15.6" customHeight="1">
      <c r="D194" s="454"/>
    </row>
    <row r="195" spans="4:4" ht="15.6" customHeight="1">
      <c r="D195" s="454"/>
    </row>
    <row r="196" spans="4:4" ht="15.6" customHeight="1">
      <c r="D196" s="454"/>
    </row>
    <row r="197" spans="4:4" ht="15.6" customHeight="1">
      <c r="D197" s="454"/>
    </row>
    <row r="198" spans="4:4" ht="15.6" customHeight="1">
      <c r="D198" s="454"/>
    </row>
    <row r="199" spans="4:4" ht="15.6" customHeight="1">
      <c r="D199" s="454"/>
    </row>
    <row r="200" spans="4:4" ht="15.6" customHeight="1">
      <c r="D200" s="454"/>
    </row>
    <row r="201" spans="4:4" ht="15.6" customHeight="1">
      <c r="D201" s="454"/>
    </row>
    <row r="202" spans="4:4" ht="15.6" customHeight="1">
      <c r="D202" s="454"/>
    </row>
    <row r="203" spans="4:4" ht="15.6" customHeight="1">
      <c r="D203" s="454"/>
    </row>
    <row r="204" spans="4:4" ht="15.6" customHeight="1">
      <c r="D204" s="454"/>
    </row>
    <row r="205" spans="4:4" ht="15.6" customHeight="1">
      <c r="D205" s="454"/>
    </row>
    <row r="206" spans="4:4" ht="15.6" customHeight="1">
      <c r="D206" s="454"/>
    </row>
    <row r="207" spans="4:4" ht="15.6" customHeight="1">
      <c r="D207" s="454"/>
    </row>
    <row r="208" spans="4:4" ht="15.6" customHeight="1">
      <c r="D208" s="454"/>
    </row>
    <row r="209" spans="4:4" ht="15.6" customHeight="1">
      <c r="D209" s="454"/>
    </row>
    <row r="210" spans="4:4" ht="15.6" customHeight="1">
      <c r="D210" s="454"/>
    </row>
    <row r="211" spans="4:4" ht="15.6" customHeight="1">
      <c r="D211" s="454"/>
    </row>
    <row r="212" spans="4:4" ht="15.6" customHeight="1">
      <c r="D212" s="454"/>
    </row>
    <row r="213" spans="4:4" ht="15.6" customHeight="1">
      <c r="D213" s="454"/>
    </row>
    <row r="214" spans="4:4" ht="15.6" customHeight="1">
      <c r="D214" s="454"/>
    </row>
    <row r="215" spans="4:4" ht="15.6" customHeight="1">
      <c r="D215" s="454"/>
    </row>
    <row r="216" spans="4:4" ht="15.6" customHeight="1">
      <c r="D216" s="454"/>
    </row>
    <row r="217" spans="4:4" ht="15.6" customHeight="1">
      <c r="D217" s="454"/>
    </row>
    <row r="218" spans="4:4" ht="15.6" customHeight="1">
      <c r="D218" s="454"/>
    </row>
    <row r="219" spans="4:4" ht="15.6" customHeight="1">
      <c r="D219" s="454"/>
    </row>
    <row r="220" spans="4:4" ht="15.6" customHeight="1">
      <c r="D220" s="454"/>
    </row>
    <row r="221" spans="4:4" ht="15.6" customHeight="1">
      <c r="D221" s="454"/>
    </row>
    <row r="222" spans="4:4" ht="15.6" customHeight="1">
      <c r="D222" s="454"/>
    </row>
    <row r="223" spans="4:4" ht="15.6" customHeight="1">
      <c r="D223" s="454"/>
    </row>
    <row r="224" spans="4:4" ht="15.6" customHeight="1">
      <c r="D224" s="454"/>
    </row>
    <row r="225" spans="4:4" ht="15.6" customHeight="1">
      <c r="D225" s="454"/>
    </row>
    <row r="226" spans="4:4" ht="15.6" customHeight="1">
      <c r="D226" s="454"/>
    </row>
    <row r="227" spans="4:4" ht="15.6" customHeight="1">
      <c r="D227" s="454"/>
    </row>
    <row r="228" spans="4:4" ht="15.6" customHeight="1">
      <c r="D228" s="454"/>
    </row>
    <row r="229" spans="4:4" ht="15.6" customHeight="1">
      <c r="D229" s="454"/>
    </row>
    <row r="230" spans="4:4" ht="15.6" customHeight="1">
      <c r="D230" s="454"/>
    </row>
    <row r="231" spans="4:4" ht="15.6" customHeight="1">
      <c r="D231" s="454"/>
    </row>
    <row r="232" spans="4:4" ht="15.6" customHeight="1">
      <c r="D232" s="454"/>
    </row>
    <row r="233" spans="4:4" ht="15.6" customHeight="1">
      <c r="D233" s="454"/>
    </row>
    <row r="234" spans="4:4" ht="15.6" customHeight="1">
      <c r="D234" s="454"/>
    </row>
    <row r="235" spans="4:4" ht="15.6" customHeight="1">
      <c r="D235" s="454"/>
    </row>
    <row r="236" spans="4:4" ht="15.6" customHeight="1">
      <c r="D236" s="454"/>
    </row>
    <row r="237" spans="4:4" ht="15.6" customHeight="1">
      <c r="D237" s="454"/>
    </row>
    <row r="238" spans="4:4" ht="15.6" customHeight="1">
      <c r="D238" s="454"/>
    </row>
    <row r="239" spans="4:4" ht="15.6" customHeight="1">
      <c r="D239" s="454"/>
    </row>
    <row r="240" spans="4:4" ht="15.6" customHeight="1">
      <c r="D240" s="454"/>
    </row>
    <row r="241" spans="4:4" ht="15.6" customHeight="1">
      <c r="D241" s="454"/>
    </row>
    <row r="242" spans="4:4" ht="15.6" customHeight="1">
      <c r="D242" s="454"/>
    </row>
    <row r="243" spans="4:4" ht="15.6" customHeight="1">
      <c r="D243" s="454"/>
    </row>
    <row r="244" spans="4:4" ht="15.6" customHeight="1">
      <c r="D244" s="454"/>
    </row>
    <row r="245" spans="4:4" ht="15.6" customHeight="1">
      <c r="D245" s="454"/>
    </row>
    <row r="246" spans="4:4" ht="15.6" customHeight="1">
      <c r="D246" s="454"/>
    </row>
    <row r="247" spans="4:4" ht="15.6" customHeight="1">
      <c r="D247" s="454"/>
    </row>
    <row r="248" spans="4:4" ht="15.6" customHeight="1">
      <c r="D248" s="454"/>
    </row>
    <row r="249" spans="4:4" ht="15.6" customHeight="1">
      <c r="D249" s="454"/>
    </row>
    <row r="250" spans="4:4" ht="15.6" customHeight="1">
      <c r="D250" s="454"/>
    </row>
    <row r="251" spans="4:4" ht="15.6" customHeight="1">
      <c r="D251" s="454"/>
    </row>
    <row r="252" spans="4:4" ht="15.6" customHeight="1">
      <c r="D252" s="454"/>
    </row>
    <row r="253" spans="4:4" ht="15.6" customHeight="1">
      <c r="D253" s="454"/>
    </row>
    <row r="254" spans="4:4" ht="15.6" customHeight="1">
      <c r="D254" s="454"/>
    </row>
    <row r="255" spans="4:4" ht="15.6" customHeight="1">
      <c r="D255" s="454"/>
    </row>
    <row r="256" spans="4:4" ht="15.6" customHeight="1">
      <c r="D256" s="454"/>
    </row>
    <row r="257" spans="4:4" ht="15.6" customHeight="1">
      <c r="D257" s="454"/>
    </row>
    <row r="258" spans="4:4" ht="15.6" customHeight="1">
      <c r="D258" s="454"/>
    </row>
    <row r="259" spans="4:4" ht="15.6" customHeight="1">
      <c r="D259" s="454"/>
    </row>
    <row r="260" spans="4:4" ht="15.6" customHeight="1">
      <c r="D260" s="454"/>
    </row>
    <row r="261" spans="4:4" ht="15.6" customHeight="1">
      <c r="D261" s="454"/>
    </row>
    <row r="262" spans="4:4" ht="15.6" customHeight="1">
      <c r="D262" s="454"/>
    </row>
    <row r="263" spans="4:4" ht="15.6" customHeight="1">
      <c r="D263" s="454"/>
    </row>
    <row r="264" spans="4:4" ht="15.6" customHeight="1">
      <c r="D264" s="454"/>
    </row>
    <row r="265" spans="4:4" ht="15.6" customHeight="1">
      <c r="D265" s="454"/>
    </row>
    <row r="266" spans="4:4" ht="15.6" customHeight="1">
      <c r="D266" s="454"/>
    </row>
    <row r="267" spans="4:4" ht="15.6" customHeight="1">
      <c r="D267" s="454"/>
    </row>
    <row r="268" spans="4:4" ht="15.6" customHeight="1">
      <c r="D268" s="454"/>
    </row>
    <row r="269" spans="4:4" ht="15.6" customHeight="1">
      <c r="D269" s="454"/>
    </row>
    <row r="270" spans="4:4" ht="15.6" customHeight="1">
      <c r="D270" s="454"/>
    </row>
    <row r="271" spans="4:4" ht="15.6" customHeight="1">
      <c r="D271" s="454"/>
    </row>
    <row r="272" spans="4:4" ht="15.6" customHeight="1">
      <c r="D272" s="454"/>
    </row>
    <row r="273" spans="4:4" ht="15.6" customHeight="1">
      <c r="D273" s="454"/>
    </row>
    <row r="274" spans="4:4" ht="15.6" customHeight="1">
      <c r="D274" s="454"/>
    </row>
    <row r="275" spans="4:4" ht="15.6" customHeight="1">
      <c r="D275" s="454"/>
    </row>
    <row r="276" spans="4:4" ht="15.6" customHeight="1">
      <c r="D276" s="454"/>
    </row>
    <row r="277" spans="4:4" ht="15.6" customHeight="1">
      <c r="D277" s="454"/>
    </row>
    <row r="278" spans="4:4" ht="15.6" customHeight="1">
      <c r="D278" s="454"/>
    </row>
    <row r="279" spans="4:4" ht="15.6" customHeight="1">
      <c r="D279" s="454"/>
    </row>
    <row r="280" spans="4:4" ht="15.6" customHeight="1">
      <c r="D280" s="454"/>
    </row>
    <row r="281" spans="4:4" ht="15.6" customHeight="1">
      <c r="D281" s="454"/>
    </row>
    <row r="282" spans="4:4" ht="15.6" customHeight="1">
      <c r="D282" s="454"/>
    </row>
    <row r="283" spans="4:4" ht="15.6" customHeight="1">
      <c r="D283" s="454"/>
    </row>
    <row r="284" spans="4:4" ht="15.6" customHeight="1">
      <c r="D284" s="454"/>
    </row>
    <row r="285" spans="4:4" ht="15.6" customHeight="1">
      <c r="D285" s="454"/>
    </row>
    <row r="286" spans="4:4" ht="15.6" customHeight="1">
      <c r="D286" s="454"/>
    </row>
    <row r="287" spans="4:4" ht="15.6" customHeight="1">
      <c r="D287" s="454"/>
    </row>
    <row r="288" spans="4:4" ht="15.6" customHeight="1">
      <c r="D288" s="454"/>
    </row>
    <row r="289" spans="4:4" ht="15.6" customHeight="1">
      <c r="D289" s="454"/>
    </row>
    <row r="290" spans="4:4" ht="15.6" customHeight="1">
      <c r="D290" s="454"/>
    </row>
    <row r="291" spans="4:4" ht="15.6" customHeight="1">
      <c r="D291" s="454"/>
    </row>
    <row r="292" spans="4:4" ht="15.6" customHeight="1">
      <c r="D292" s="454"/>
    </row>
    <row r="293" spans="4:4" ht="15.6" customHeight="1">
      <c r="D293" s="454"/>
    </row>
    <row r="294" spans="4:4" ht="15.6" customHeight="1">
      <c r="D294" s="454"/>
    </row>
    <row r="295" spans="4:4" ht="15.6" customHeight="1">
      <c r="D295" s="454"/>
    </row>
    <row r="296" spans="4:4" ht="15.6" customHeight="1">
      <c r="D296" s="454"/>
    </row>
    <row r="297" spans="4:4" ht="15.6" customHeight="1">
      <c r="D297" s="454"/>
    </row>
    <row r="298" spans="4:4" ht="15.6" customHeight="1">
      <c r="D298" s="454"/>
    </row>
    <row r="299" spans="4:4" ht="15.6" customHeight="1">
      <c r="D299" s="454"/>
    </row>
    <row r="300" spans="4:4" ht="15.6" customHeight="1">
      <c r="D300" s="454"/>
    </row>
    <row r="301" spans="4:4" ht="15.6" customHeight="1">
      <c r="D301" s="454"/>
    </row>
    <row r="302" spans="4:4" ht="15.6" customHeight="1">
      <c r="D302" s="454"/>
    </row>
    <row r="303" spans="4:4" ht="15.6" customHeight="1">
      <c r="D303" s="454"/>
    </row>
    <row r="304" spans="4:4" ht="15.6" customHeight="1">
      <c r="D304" s="454"/>
    </row>
    <row r="305" spans="4:4" ht="15.6" customHeight="1">
      <c r="D305" s="454"/>
    </row>
    <row r="306" spans="4:4" ht="15.6" customHeight="1">
      <c r="D306" s="454"/>
    </row>
    <row r="307" spans="4:4" ht="15.6" customHeight="1">
      <c r="D307" s="454"/>
    </row>
    <row r="308" spans="4:4" ht="15.6" customHeight="1">
      <c r="D308" s="454"/>
    </row>
    <row r="309" spans="4:4" ht="15.6" customHeight="1">
      <c r="D309" s="454"/>
    </row>
    <row r="310" spans="4:4" ht="15.6" customHeight="1">
      <c r="D310" s="454"/>
    </row>
    <row r="311" spans="4:4" ht="15.6" customHeight="1">
      <c r="D311" s="454"/>
    </row>
    <row r="312" spans="4:4" ht="15.6" customHeight="1">
      <c r="D312" s="454"/>
    </row>
    <row r="313" spans="4:4" ht="15.6" customHeight="1">
      <c r="D313" s="454"/>
    </row>
    <row r="314" spans="4:4" ht="15.6" customHeight="1">
      <c r="D314" s="454"/>
    </row>
    <row r="315" spans="4:4" ht="15.6" customHeight="1">
      <c r="D315" s="454"/>
    </row>
    <row r="316" spans="4:4" ht="15.6" customHeight="1">
      <c r="D316" s="454"/>
    </row>
    <row r="317" spans="4:4" ht="15.6" customHeight="1">
      <c r="D317" s="454"/>
    </row>
    <row r="318" spans="4:4" ht="15.6" customHeight="1">
      <c r="D318" s="454"/>
    </row>
    <row r="319" spans="4:4" ht="15.6" customHeight="1">
      <c r="D319" s="454"/>
    </row>
    <row r="320" spans="4:4" ht="15.6" customHeight="1">
      <c r="D320" s="454"/>
    </row>
    <row r="321" spans="4:4" ht="15.6" customHeight="1">
      <c r="D321" s="454"/>
    </row>
    <row r="322" spans="4:4" ht="15.6" customHeight="1">
      <c r="D322" s="454"/>
    </row>
    <row r="323" spans="4:4" ht="15.6" customHeight="1">
      <c r="D323" s="454"/>
    </row>
    <row r="324" spans="4:4" ht="15.6" customHeight="1">
      <c r="D324" s="454"/>
    </row>
    <row r="325" spans="4:4" ht="15.6" customHeight="1">
      <c r="D325" s="454"/>
    </row>
    <row r="326" spans="4:4" ht="15.6" customHeight="1">
      <c r="D326" s="454"/>
    </row>
    <row r="327" spans="4:4" ht="15.6" customHeight="1">
      <c r="D327" s="454"/>
    </row>
    <row r="328" spans="4:4" ht="15.6" customHeight="1">
      <c r="D328" s="454"/>
    </row>
    <row r="329" spans="4:4" ht="15.6" customHeight="1">
      <c r="D329" s="454"/>
    </row>
    <row r="330" spans="4:4" ht="15.6" customHeight="1">
      <c r="D330" s="454"/>
    </row>
    <row r="331" spans="4:4" ht="15.6" customHeight="1">
      <c r="D331" s="454"/>
    </row>
    <row r="332" spans="4:4" ht="15.6" customHeight="1">
      <c r="D332" s="454"/>
    </row>
    <row r="333" spans="4:4" ht="15.6" customHeight="1">
      <c r="D333" s="454"/>
    </row>
    <row r="334" spans="4:4" ht="15.6" customHeight="1">
      <c r="D334" s="454"/>
    </row>
    <row r="335" spans="4:4" ht="15.6" customHeight="1">
      <c r="D335" s="454"/>
    </row>
    <row r="336" spans="4:4" ht="15.6" customHeight="1">
      <c r="D336" s="454"/>
    </row>
    <row r="337" spans="4:4" ht="15.6" customHeight="1">
      <c r="D337" s="454"/>
    </row>
    <row r="338" spans="4:4" ht="15.6" customHeight="1">
      <c r="D338" s="454"/>
    </row>
    <row r="339" spans="4:4" ht="15.6" customHeight="1">
      <c r="D339" s="454"/>
    </row>
    <row r="340" spans="4:4" ht="15.6" customHeight="1">
      <c r="D340" s="454"/>
    </row>
    <row r="341" spans="4:4" ht="15.6" customHeight="1">
      <c r="D341" s="454"/>
    </row>
    <row r="342" spans="4:4" ht="15.6" customHeight="1">
      <c r="D342" s="454"/>
    </row>
    <row r="343" spans="4:4" ht="15.6" customHeight="1">
      <c r="D343" s="454"/>
    </row>
    <row r="344" spans="4:4" ht="15.6" customHeight="1">
      <c r="D344" s="454"/>
    </row>
    <row r="345" spans="4:4" ht="15.6" customHeight="1">
      <c r="D345" s="454"/>
    </row>
    <row r="346" spans="4:4" ht="15.6" customHeight="1">
      <c r="D346" s="454"/>
    </row>
    <row r="347" spans="4:4" ht="15.6" customHeight="1">
      <c r="D347" s="454"/>
    </row>
    <row r="348" spans="4:4" ht="15.6" customHeight="1">
      <c r="D348" s="454"/>
    </row>
    <row r="349" spans="4:4" ht="15.6" customHeight="1">
      <c r="D349" s="454"/>
    </row>
    <row r="350" spans="4:4" ht="15.6" customHeight="1">
      <c r="D350" s="454"/>
    </row>
    <row r="351" spans="4:4" ht="15.6" customHeight="1">
      <c r="D351" s="454"/>
    </row>
    <row r="352" spans="4:4" ht="15.6" customHeight="1">
      <c r="D352" s="454"/>
    </row>
    <row r="353" spans="4:4" ht="15.6" customHeight="1">
      <c r="D353" s="454"/>
    </row>
    <row r="354" spans="4:4" ht="15.6" customHeight="1">
      <c r="D354" s="454"/>
    </row>
    <row r="355" spans="4:4" ht="15.6" customHeight="1">
      <c r="D355" s="454"/>
    </row>
    <row r="356" spans="4:4" ht="15.6" customHeight="1">
      <c r="D356" s="454"/>
    </row>
    <row r="357" spans="4:4" ht="15.6" customHeight="1">
      <c r="D357" s="454"/>
    </row>
    <row r="358" spans="4:4" ht="15.6" customHeight="1">
      <c r="D358" s="454"/>
    </row>
    <row r="359" spans="4:4" ht="15.6" customHeight="1">
      <c r="D359" s="454"/>
    </row>
    <row r="360" spans="4:4" ht="15.6" customHeight="1">
      <c r="D360" s="454"/>
    </row>
    <row r="361" spans="4:4" ht="15.6" customHeight="1">
      <c r="D361" s="454"/>
    </row>
    <row r="362" spans="4:4" ht="15.6" customHeight="1">
      <c r="D362" s="454"/>
    </row>
    <row r="363" spans="4:4" ht="15.6" customHeight="1">
      <c r="D363" s="454"/>
    </row>
    <row r="364" spans="4:4" ht="15.6" customHeight="1">
      <c r="D364" s="454"/>
    </row>
    <row r="365" spans="4:4" ht="15.6" customHeight="1">
      <c r="D365" s="454"/>
    </row>
    <row r="366" spans="4:4" ht="15.6" customHeight="1">
      <c r="D366" s="454"/>
    </row>
    <row r="367" spans="4:4" ht="15.6" customHeight="1">
      <c r="D367" s="454"/>
    </row>
    <row r="368" spans="4:4" ht="15.6" customHeight="1">
      <c r="D368" s="454"/>
    </row>
    <row r="369" spans="4:4" ht="15.6" customHeight="1">
      <c r="D369" s="454"/>
    </row>
    <row r="370" spans="4:4" ht="15.6" customHeight="1">
      <c r="D370" s="454"/>
    </row>
    <row r="371" spans="4:4" ht="15.6" customHeight="1">
      <c r="D371" s="454"/>
    </row>
    <row r="372" spans="4:4" ht="15.6" customHeight="1">
      <c r="D372" s="454"/>
    </row>
    <row r="373" spans="4:4" ht="15.6" customHeight="1">
      <c r="D373" s="454"/>
    </row>
    <row r="374" spans="4:4" ht="15.6" customHeight="1">
      <c r="D374" s="454"/>
    </row>
    <row r="375" spans="4:4" ht="15.6" customHeight="1">
      <c r="D375" s="454"/>
    </row>
    <row r="376" spans="4:4" ht="15.6" customHeight="1">
      <c r="D376" s="454"/>
    </row>
    <row r="377" spans="4:4" ht="15.6" customHeight="1">
      <c r="D377" s="454"/>
    </row>
    <row r="378" spans="4:4" ht="15.6" customHeight="1">
      <c r="D378" s="454"/>
    </row>
    <row r="379" spans="4:4" ht="15.6" customHeight="1">
      <c r="D379" s="454"/>
    </row>
    <row r="380" spans="4:4" ht="15.6" customHeight="1">
      <c r="D380" s="454"/>
    </row>
    <row r="381" spans="4:4" ht="15.6" customHeight="1">
      <c r="D381" s="454"/>
    </row>
    <row r="382" spans="4:4" ht="15.6" customHeight="1">
      <c r="D382" s="454"/>
    </row>
    <row r="383" spans="4:4" ht="15.6" customHeight="1">
      <c r="D383" s="454"/>
    </row>
    <row r="384" spans="4:4" ht="15.6" customHeight="1">
      <c r="D384" s="454"/>
    </row>
    <row r="385" spans="4:4" ht="15.6" customHeight="1">
      <c r="D385" s="454"/>
    </row>
    <row r="386" spans="4:4" ht="15.6" customHeight="1">
      <c r="D386" s="454"/>
    </row>
    <row r="387" spans="4:4" ht="15.6" customHeight="1">
      <c r="D387" s="454"/>
    </row>
    <row r="388" spans="4:4" ht="15.6" customHeight="1">
      <c r="D388" s="454"/>
    </row>
    <row r="389" spans="4:4" ht="15.6" customHeight="1">
      <c r="D389" s="454"/>
    </row>
    <row r="390" spans="4:4" ht="15.6" customHeight="1">
      <c r="D390" s="454"/>
    </row>
    <row r="391" spans="4:4" ht="15.6" customHeight="1">
      <c r="D391" s="454"/>
    </row>
    <row r="392" spans="4:4" ht="15.6" customHeight="1">
      <c r="D392" s="454"/>
    </row>
    <row r="393" spans="4:4" ht="15.6" customHeight="1">
      <c r="D393" s="454"/>
    </row>
    <row r="394" spans="4:4" ht="15.6" customHeight="1">
      <c r="D394" s="454"/>
    </row>
    <row r="395" spans="4:4" ht="15.6" customHeight="1">
      <c r="D395" s="454"/>
    </row>
    <row r="396" spans="4:4" ht="15.6" customHeight="1">
      <c r="D396" s="454"/>
    </row>
    <row r="397" spans="4:4" ht="15.6" customHeight="1">
      <c r="D397" s="454"/>
    </row>
    <row r="398" spans="4:4" ht="15.6" customHeight="1">
      <c r="D398" s="454"/>
    </row>
    <row r="399" spans="4:4" ht="15.6" customHeight="1">
      <c r="D399" s="454"/>
    </row>
    <row r="400" spans="4:4" ht="15.6" customHeight="1">
      <c r="D400" s="454"/>
    </row>
    <row r="401" spans="4:4" ht="15.6" customHeight="1">
      <c r="D401" s="454"/>
    </row>
    <row r="402" spans="4:4" ht="15.6" customHeight="1">
      <c r="D402" s="454"/>
    </row>
    <row r="403" spans="4:4" ht="15.6" customHeight="1">
      <c r="D403" s="454"/>
    </row>
    <row r="404" spans="4:4" ht="15.6" customHeight="1">
      <c r="D404" s="454"/>
    </row>
    <row r="405" spans="4:4" ht="15.6" customHeight="1">
      <c r="D405" s="454"/>
    </row>
    <row r="406" spans="4:4" ht="15.6" customHeight="1">
      <c r="D406" s="454"/>
    </row>
  </sheetData>
  <conditionalFormatting sqref="B42 B23 B10:B11 B13:B19">
    <cfRule type="cellIs" dxfId="49" priority="3" stopIfTrue="1" operator="equal">
      <formula>"Title"</formula>
    </cfRule>
  </conditionalFormatting>
  <conditionalFormatting sqref="B8:B9 B12">
    <cfRule type="cellIs" dxfId="48" priority="2" stopIfTrue="1" operator="equal">
      <formula>"Adjustment to Income/Expense/Rate Base:"</formula>
    </cfRule>
  </conditionalFormatting>
  <conditionalFormatting sqref="J1">
    <cfRule type="cellIs" dxfId="47" priority="1" stopIfTrue="1" operator="equal">
      <formula>"x.x"</formula>
    </cfRule>
  </conditionalFormatting>
  <dataValidations count="5">
    <dataValidation type="list" errorStyle="warning" allowBlank="1" showInputMessage="1" showErrorMessage="1" errorTitle="Factor" error="This factor is not included in the drop-down list. Is this the factor you want to use?" sqref="G39:G41 WVO983079:WVO983081 WLS983079:WLS983081 WBW983079:WBW983081 VSA983079:VSA983081 VIE983079:VIE983081 UYI983079:UYI983081 UOM983079:UOM983081 UEQ983079:UEQ983081 TUU983079:TUU983081 TKY983079:TKY983081 TBC983079:TBC983081 SRG983079:SRG983081 SHK983079:SHK983081 RXO983079:RXO983081 RNS983079:RNS983081 RDW983079:RDW983081 QUA983079:QUA983081 QKE983079:QKE983081 QAI983079:QAI983081 PQM983079:PQM983081 PGQ983079:PGQ983081 OWU983079:OWU983081 OMY983079:OMY983081 ODC983079:ODC983081 NTG983079:NTG983081 NJK983079:NJK983081 MZO983079:MZO983081 MPS983079:MPS983081 MFW983079:MFW983081 LWA983079:LWA983081 LME983079:LME983081 LCI983079:LCI983081 KSM983079:KSM983081 KIQ983079:KIQ983081 JYU983079:JYU983081 JOY983079:JOY983081 JFC983079:JFC983081 IVG983079:IVG983081 ILK983079:ILK983081 IBO983079:IBO983081 HRS983079:HRS983081 HHW983079:HHW983081 GYA983079:GYA983081 GOE983079:GOE983081 GEI983079:GEI983081 FUM983079:FUM983081 FKQ983079:FKQ983081 FAU983079:FAU983081 EQY983079:EQY983081 EHC983079:EHC983081 DXG983079:DXG983081 DNK983079:DNK983081 DDO983079:DDO983081 CTS983079:CTS983081 CJW983079:CJW983081 CAA983079:CAA983081 BQE983079:BQE983081 BGI983079:BGI983081 AWM983079:AWM983081 AMQ983079:AMQ983081 ACU983079:ACU983081 SY983079:SY983081 JC983079:JC983081 G983079:G983081 WVO917543:WVO917545 WLS917543:WLS917545 WBW917543:WBW917545 VSA917543:VSA917545 VIE917543:VIE917545 UYI917543:UYI917545 UOM917543:UOM917545 UEQ917543:UEQ917545 TUU917543:TUU917545 TKY917543:TKY917545 TBC917543:TBC917545 SRG917543:SRG917545 SHK917543:SHK917545 RXO917543:RXO917545 RNS917543:RNS917545 RDW917543:RDW917545 QUA917543:QUA917545 QKE917543:QKE917545 QAI917543:QAI917545 PQM917543:PQM917545 PGQ917543:PGQ917545 OWU917543:OWU917545 OMY917543:OMY917545 ODC917543:ODC917545 NTG917543:NTG917545 NJK917543:NJK917545 MZO917543:MZO917545 MPS917543:MPS917545 MFW917543:MFW917545 LWA917543:LWA917545 LME917543:LME917545 LCI917543:LCI917545 KSM917543:KSM917545 KIQ917543:KIQ917545 JYU917543:JYU917545 JOY917543:JOY917545 JFC917543:JFC917545 IVG917543:IVG917545 ILK917543:ILK917545 IBO917543:IBO917545 HRS917543:HRS917545 HHW917543:HHW917545 GYA917543:GYA917545 GOE917543:GOE917545 GEI917543:GEI917545 FUM917543:FUM917545 FKQ917543:FKQ917545 FAU917543:FAU917545 EQY917543:EQY917545 EHC917543:EHC917545 DXG917543:DXG917545 DNK917543:DNK917545 DDO917543:DDO917545 CTS917543:CTS917545 CJW917543:CJW917545 CAA917543:CAA917545 BQE917543:BQE917545 BGI917543:BGI917545 AWM917543:AWM917545 AMQ917543:AMQ917545 ACU917543:ACU917545 SY917543:SY917545 JC917543:JC917545 G917543:G917545 WVO852007:WVO852009 WLS852007:WLS852009 WBW852007:WBW852009 VSA852007:VSA852009 VIE852007:VIE852009 UYI852007:UYI852009 UOM852007:UOM852009 UEQ852007:UEQ852009 TUU852007:TUU852009 TKY852007:TKY852009 TBC852007:TBC852009 SRG852007:SRG852009 SHK852007:SHK852009 RXO852007:RXO852009 RNS852007:RNS852009 RDW852007:RDW852009 QUA852007:QUA852009 QKE852007:QKE852009 QAI852007:QAI852009 PQM852007:PQM852009 PGQ852007:PGQ852009 OWU852007:OWU852009 OMY852007:OMY852009 ODC852007:ODC852009 NTG852007:NTG852009 NJK852007:NJK852009 MZO852007:MZO852009 MPS852007:MPS852009 MFW852007:MFW852009 LWA852007:LWA852009 LME852007:LME852009 LCI852007:LCI852009 KSM852007:KSM852009 KIQ852007:KIQ852009 JYU852007:JYU852009 JOY852007:JOY852009 JFC852007:JFC852009 IVG852007:IVG852009 ILK852007:ILK852009 IBO852007:IBO852009 HRS852007:HRS852009 HHW852007:HHW852009 GYA852007:GYA852009 GOE852007:GOE852009 GEI852007:GEI852009 FUM852007:FUM852009 FKQ852007:FKQ852009 FAU852007:FAU852009 EQY852007:EQY852009 EHC852007:EHC852009 DXG852007:DXG852009 DNK852007:DNK852009 DDO852007:DDO852009 CTS852007:CTS852009 CJW852007:CJW852009 CAA852007:CAA852009 BQE852007:BQE852009 BGI852007:BGI852009 AWM852007:AWM852009 AMQ852007:AMQ852009 ACU852007:ACU852009 SY852007:SY852009 JC852007:JC852009 G852007:G852009 WVO786471:WVO786473 WLS786471:WLS786473 WBW786471:WBW786473 VSA786471:VSA786473 VIE786471:VIE786473 UYI786471:UYI786473 UOM786471:UOM786473 UEQ786471:UEQ786473 TUU786471:TUU786473 TKY786471:TKY786473 TBC786471:TBC786473 SRG786471:SRG786473 SHK786471:SHK786473 RXO786471:RXO786473 RNS786471:RNS786473 RDW786471:RDW786473 QUA786471:QUA786473 QKE786471:QKE786473 QAI786471:QAI786473 PQM786471:PQM786473 PGQ786471:PGQ786473 OWU786471:OWU786473 OMY786471:OMY786473 ODC786471:ODC786473 NTG786471:NTG786473 NJK786471:NJK786473 MZO786471:MZO786473 MPS786471:MPS786473 MFW786471:MFW786473 LWA786471:LWA786473 LME786471:LME786473 LCI786471:LCI786473 KSM786471:KSM786473 KIQ786471:KIQ786473 JYU786471:JYU786473 JOY786471:JOY786473 JFC786471:JFC786473 IVG786471:IVG786473 ILK786471:ILK786473 IBO786471:IBO786473 HRS786471:HRS786473 HHW786471:HHW786473 GYA786471:GYA786473 GOE786471:GOE786473 GEI786471:GEI786473 FUM786471:FUM786473 FKQ786471:FKQ786473 FAU786471:FAU786473 EQY786471:EQY786473 EHC786471:EHC786473 DXG786471:DXG786473 DNK786471:DNK786473 DDO786471:DDO786473 CTS786471:CTS786473 CJW786471:CJW786473 CAA786471:CAA786473 BQE786471:BQE786473 BGI786471:BGI786473 AWM786471:AWM786473 AMQ786471:AMQ786473 ACU786471:ACU786473 SY786471:SY786473 JC786471:JC786473 G786471:G786473 WVO720935:WVO720937 WLS720935:WLS720937 WBW720935:WBW720937 VSA720935:VSA720937 VIE720935:VIE720937 UYI720935:UYI720937 UOM720935:UOM720937 UEQ720935:UEQ720937 TUU720935:TUU720937 TKY720935:TKY720937 TBC720935:TBC720937 SRG720935:SRG720937 SHK720935:SHK720937 RXO720935:RXO720937 RNS720935:RNS720937 RDW720935:RDW720937 QUA720935:QUA720937 QKE720935:QKE720937 QAI720935:QAI720937 PQM720935:PQM720937 PGQ720935:PGQ720937 OWU720935:OWU720937 OMY720935:OMY720937 ODC720935:ODC720937 NTG720935:NTG720937 NJK720935:NJK720937 MZO720935:MZO720937 MPS720935:MPS720937 MFW720935:MFW720937 LWA720935:LWA720937 LME720935:LME720937 LCI720935:LCI720937 KSM720935:KSM720937 KIQ720935:KIQ720937 JYU720935:JYU720937 JOY720935:JOY720937 JFC720935:JFC720937 IVG720935:IVG720937 ILK720935:ILK720937 IBO720935:IBO720937 HRS720935:HRS720937 HHW720935:HHW720937 GYA720935:GYA720937 GOE720935:GOE720937 GEI720935:GEI720937 FUM720935:FUM720937 FKQ720935:FKQ720937 FAU720935:FAU720937 EQY720935:EQY720937 EHC720935:EHC720937 DXG720935:DXG720937 DNK720935:DNK720937 DDO720935:DDO720937 CTS720935:CTS720937 CJW720935:CJW720937 CAA720935:CAA720937 BQE720935:BQE720937 BGI720935:BGI720937 AWM720935:AWM720937 AMQ720935:AMQ720937 ACU720935:ACU720937 SY720935:SY720937 JC720935:JC720937 G720935:G720937 WVO655399:WVO655401 WLS655399:WLS655401 WBW655399:WBW655401 VSA655399:VSA655401 VIE655399:VIE655401 UYI655399:UYI655401 UOM655399:UOM655401 UEQ655399:UEQ655401 TUU655399:TUU655401 TKY655399:TKY655401 TBC655399:TBC655401 SRG655399:SRG655401 SHK655399:SHK655401 RXO655399:RXO655401 RNS655399:RNS655401 RDW655399:RDW655401 QUA655399:QUA655401 QKE655399:QKE655401 QAI655399:QAI655401 PQM655399:PQM655401 PGQ655399:PGQ655401 OWU655399:OWU655401 OMY655399:OMY655401 ODC655399:ODC655401 NTG655399:NTG655401 NJK655399:NJK655401 MZO655399:MZO655401 MPS655399:MPS655401 MFW655399:MFW655401 LWA655399:LWA655401 LME655399:LME655401 LCI655399:LCI655401 KSM655399:KSM655401 KIQ655399:KIQ655401 JYU655399:JYU655401 JOY655399:JOY655401 JFC655399:JFC655401 IVG655399:IVG655401 ILK655399:ILK655401 IBO655399:IBO655401 HRS655399:HRS655401 HHW655399:HHW655401 GYA655399:GYA655401 GOE655399:GOE655401 GEI655399:GEI655401 FUM655399:FUM655401 FKQ655399:FKQ655401 FAU655399:FAU655401 EQY655399:EQY655401 EHC655399:EHC655401 DXG655399:DXG655401 DNK655399:DNK655401 DDO655399:DDO655401 CTS655399:CTS655401 CJW655399:CJW655401 CAA655399:CAA655401 BQE655399:BQE655401 BGI655399:BGI655401 AWM655399:AWM655401 AMQ655399:AMQ655401 ACU655399:ACU655401 SY655399:SY655401 JC655399:JC655401 G655399:G655401 WVO589863:WVO589865 WLS589863:WLS589865 WBW589863:WBW589865 VSA589863:VSA589865 VIE589863:VIE589865 UYI589863:UYI589865 UOM589863:UOM589865 UEQ589863:UEQ589865 TUU589863:TUU589865 TKY589863:TKY589865 TBC589863:TBC589865 SRG589863:SRG589865 SHK589863:SHK589865 RXO589863:RXO589865 RNS589863:RNS589865 RDW589863:RDW589865 QUA589863:QUA589865 QKE589863:QKE589865 QAI589863:QAI589865 PQM589863:PQM589865 PGQ589863:PGQ589865 OWU589863:OWU589865 OMY589863:OMY589865 ODC589863:ODC589865 NTG589863:NTG589865 NJK589863:NJK589865 MZO589863:MZO589865 MPS589863:MPS589865 MFW589863:MFW589865 LWA589863:LWA589865 LME589863:LME589865 LCI589863:LCI589865 KSM589863:KSM589865 KIQ589863:KIQ589865 JYU589863:JYU589865 JOY589863:JOY589865 JFC589863:JFC589865 IVG589863:IVG589865 ILK589863:ILK589865 IBO589863:IBO589865 HRS589863:HRS589865 HHW589863:HHW589865 GYA589863:GYA589865 GOE589863:GOE589865 GEI589863:GEI589865 FUM589863:FUM589865 FKQ589863:FKQ589865 FAU589863:FAU589865 EQY589863:EQY589865 EHC589863:EHC589865 DXG589863:DXG589865 DNK589863:DNK589865 DDO589863:DDO589865 CTS589863:CTS589865 CJW589863:CJW589865 CAA589863:CAA589865 BQE589863:BQE589865 BGI589863:BGI589865 AWM589863:AWM589865 AMQ589863:AMQ589865 ACU589863:ACU589865 SY589863:SY589865 JC589863:JC589865 G589863:G589865 WVO524327:WVO524329 WLS524327:WLS524329 WBW524327:WBW524329 VSA524327:VSA524329 VIE524327:VIE524329 UYI524327:UYI524329 UOM524327:UOM524329 UEQ524327:UEQ524329 TUU524327:TUU524329 TKY524327:TKY524329 TBC524327:TBC524329 SRG524327:SRG524329 SHK524327:SHK524329 RXO524327:RXO524329 RNS524327:RNS524329 RDW524327:RDW524329 QUA524327:QUA524329 QKE524327:QKE524329 QAI524327:QAI524329 PQM524327:PQM524329 PGQ524327:PGQ524329 OWU524327:OWU524329 OMY524327:OMY524329 ODC524327:ODC524329 NTG524327:NTG524329 NJK524327:NJK524329 MZO524327:MZO524329 MPS524327:MPS524329 MFW524327:MFW524329 LWA524327:LWA524329 LME524327:LME524329 LCI524327:LCI524329 KSM524327:KSM524329 KIQ524327:KIQ524329 JYU524327:JYU524329 JOY524327:JOY524329 JFC524327:JFC524329 IVG524327:IVG524329 ILK524327:ILK524329 IBO524327:IBO524329 HRS524327:HRS524329 HHW524327:HHW524329 GYA524327:GYA524329 GOE524327:GOE524329 GEI524327:GEI524329 FUM524327:FUM524329 FKQ524327:FKQ524329 FAU524327:FAU524329 EQY524327:EQY524329 EHC524327:EHC524329 DXG524327:DXG524329 DNK524327:DNK524329 DDO524327:DDO524329 CTS524327:CTS524329 CJW524327:CJW524329 CAA524327:CAA524329 BQE524327:BQE524329 BGI524327:BGI524329 AWM524327:AWM524329 AMQ524327:AMQ524329 ACU524327:ACU524329 SY524327:SY524329 JC524327:JC524329 G524327:G524329 WVO458791:WVO458793 WLS458791:WLS458793 WBW458791:WBW458793 VSA458791:VSA458793 VIE458791:VIE458793 UYI458791:UYI458793 UOM458791:UOM458793 UEQ458791:UEQ458793 TUU458791:TUU458793 TKY458791:TKY458793 TBC458791:TBC458793 SRG458791:SRG458793 SHK458791:SHK458793 RXO458791:RXO458793 RNS458791:RNS458793 RDW458791:RDW458793 QUA458791:QUA458793 QKE458791:QKE458793 QAI458791:QAI458793 PQM458791:PQM458793 PGQ458791:PGQ458793 OWU458791:OWU458793 OMY458791:OMY458793 ODC458791:ODC458793 NTG458791:NTG458793 NJK458791:NJK458793 MZO458791:MZO458793 MPS458791:MPS458793 MFW458791:MFW458793 LWA458791:LWA458793 LME458791:LME458793 LCI458791:LCI458793 KSM458791:KSM458793 KIQ458791:KIQ458793 JYU458791:JYU458793 JOY458791:JOY458793 JFC458791:JFC458793 IVG458791:IVG458793 ILK458791:ILK458793 IBO458791:IBO458793 HRS458791:HRS458793 HHW458791:HHW458793 GYA458791:GYA458793 GOE458791:GOE458793 GEI458791:GEI458793 FUM458791:FUM458793 FKQ458791:FKQ458793 FAU458791:FAU458793 EQY458791:EQY458793 EHC458791:EHC458793 DXG458791:DXG458793 DNK458791:DNK458793 DDO458791:DDO458793 CTS458791:CTS458793 CJW458791:CJW458793 CAA458791:CAA458793 BQE458791:BQE458793 BGI458791:BGI458793 AWM458791:AWM458793 AMQ458791:AMQ458793 ACU458791:ACU458793 SY458791:SY458793 JC458791:JC458793 G458791:G458793 WVO393255:WVO393257 WLS393255:WLS393257 WBW393255:WBW393257 VSA393255:VSA393257 VIE393255:VIE393257 UYI393255:UYI393257 UOM393255:UOM393257 UEQ393255:UEQ393257 TUU393255:TUU393257 TKY393255:TKY393257 TBC393255:TBC393257 SRG393255:SRG393257 SHK393255:SHK393257 RXO393255:RXO393257 RNS393255:RNS393257 RDW393255:RDW393257 QUA393255:QUA393257 QKE393255:QKE393257 QAI393255:QAI393257 PQM393255:PQM393257 PGQ393255:PGQ393257 OWU393255:OWU393257 OMY393255:OMY393257 ODC393255:ODC393257 NTG393255:NTG393257 NJK393255:NJK393257 MZO393255:MZO393257 MPS393255:MPS393257 MFW393255:MFW393257 LWA393255:LWA393257 LME393255:LME393257 LCI393255:LCI393257 KSM393255:KSM393257 KIQ393255:KIQ393257 JYU393255:JYU393257 JOY393255:JOY393257 JFC393255:JFC393257 IVG393255:IVG393257 ILK393255:ILK393257 IBO393255:IBO393257 HRS393255:HRS393257 HHW393255:HHW393257 GYA393255:GYA393257 GOE393255:GOE393257 GEI393255:GEI393257 FUM393255:FUM393257 FKQ393255:FKQ393257 FAU393255:FAU393257 EQY393255:EQY393257 EHC393255:EHC393257 DXG393255:DXG393257 DNK393255:DNK393257 DDO393255:DDO393257 CTS393255:CTS393257 CJW393255:CJW393257 CAA393255:CAA393257 BQE393255:BQE393257 BGI393255:BGI393257 AWM393255:AWM393257 AMQ393255:AMQ393257 ACU393255:ACU393257 SY393255:SY393257 JC393255:JC393257 G393255:G393257 WVO327719:WVO327721 WLS327719:WLS327721 WBW327719:WBW327721 VSA327719:VSA327721 VIE327719:VIE327721 UYI327719:UYI327721 UOM327719:UOM327721 UEQ327719:UEQ327721 TUU327719:TUU327721 TKY327719:TKY327721 TBC327719:TBC327721 SRG327719:SRG327721 SHK327719:SHK327721 RXO327719:RXO327721 RNS327719:RNS327721 RDW327719:RDW327721 QUA327719:QUA327721 QKE327719:QKE327721 QAI327719:QAI327721 PQM327719:PQM327721 PGQ327719:PGQ327721 OWU327719:OWU327721 OMY327719:OMY327721 ODC327719:ODC327721 NTG327719:NTG327721 NJK327719:NJK327721 MZO327719:MZO327721 MPS327719:MPS327721 MFW327719:MFW327721 LWA327719:LWA327721 LME327719:LME327721 LCI327719:LCI327721 KSM327719:KSM327721 KIQ327719:KIQ327721 JYU327719:JYU327721 JOY327719:JOY327721 JFC327719:JFC327721 IVG327719:IVG327721 ILK327719:ILK327721 IBO327719:IBO327721 HRS327719:HRS327721 HHW327719:HHW327721 GYA327719:GYA327721 GOE327719:GOE327721 GEI327719:GEI327721 FUM327719:FUM327721 FKQ327719:FKQ327721 FAU327719:FAU327721 EQY327719:EQY327721 EHC327719:EHC327721 DXG327719:DXG327721 DNK327719:DNK327721 DDO327719:DDO327721 CTS327719:CTS327721 CJW327719:CJW327721 CAA327719:CAA327721 BQE327719:BQE327721 BGI327719:BGI327721 AWM327719:AWM327721 AMQ327719:AMQ327721 ACU327719:ACU327721 SY327719:SY327721 JC327719:JC327721 G327719:G327721 WVO262183:WVO262185 WLS262183:WLS262185 WBW262183:WBW262185 VSA262183:VSA262185 VIE262183:VIE262185 UYI262183:UYI262185 UOM262183:UOM262185 UEQ262183:UEQ262185 TUU262183:TUU262185 TKY262183:TKY262185 TBC262183:TBC262185 SRG262183:SRG262185 SHK262183:SHK262185 RXO262183:RXO262185 RNS262183:RNS262185 RDW262183:RDW262185 QUA262183:QUA262185 QKE262183:QKE262185 QAI262183:QAI262185 PQM262183:PQM262185 PGQ262183:PGQ262185 OWU262183:OWU262185 OMY262183:OMY262185 ODC262183:ODC262185 NTG262183:NTG262185 NJK262183:NJK262185 MZO262183:MZO262185 MPS262183:MPS262185 MFW262183:MFW262185 LWA262183:LWA262185 LME262183:LME262185 LCI262183:LCI262185 KSM262183:KSM262185 KIQ262183:KIQ262185 JYU262183:JYU262185 JOY262183:JOY262185 JFC262183:JFC262185 IVG262183:IVG262185 ILK262183:ILK262185 IBO262183:IBO262185 HRS262183:HRS262185 HHW262183:HHW262185 GYA262183:GYA262185 GOE262183:GOE262185 GEI262183:GEI262185 FUM262183:FUM262185 FKQ262183:FKQ262185 FAU262183:FAU262185 EQY262183:EQY262185 EHC262183:EHC262185 DXG262183:DXG262185 DNK262183:DNK262185 DDO262183:DDO262185 CTS262183:CTS262185 CJW262183:CJW262185 CAA262183:CAA262185 BQE262183:BQE262185 BGI262183:BGI262185 AWM262183:AWM262185 AMQ262183:AMQ262185 ACU262183:ACU262185 SY262183:SY262185 JC262183:JC262185 G262183:G262185 WVO196647:WVO196649 WLS196647:WLS196649 WBW196647:WBW196649 VSA196647:VSA196649 VIE196647:VIE196649 UYI196647:UYI196649 UOM196647:UOM196649 UEQ196647:UEQ196649 TUU196647:TUU196649 TKY196647:TKY196649 TBC196647:TBC196649 SRG196647:SRG196649 SHK196647:SHK196649 RXO196647:RXO196649 RNS196647:RNS196649 RDW196647:RDW196649 QUA196647:QUA196649 QKE196647:QKE196649 QAI196647:QAI196649 PQM196647:PQM196649 PGQ196647:PGQ196649 OWU196647:OWU196649 OMY196647:OMY196649 ODC196647:ODC196649 NTG196647:NTG196649 NJK196647:NJK196649 MZO196647:MZO196649 MPS196647:MPS196649 MFW196647:MFW196649 LWA196647:LWA196649 LME196647:LME196649 LCI196647:LCI196649 KSM196647:KSM196649 KIQ196647:KIQ196649 JYU196647:JYU196649 JOY196647:JOY196649 JFC196647:JFC196649 IVG196647:IVG196649 ILK196647:ILK196649 IBO196647:IBO196649 HRS196647:HRS196649 HHW196647:HHW196649 GYA196647:GYA196649 GOE196647:GOE196649 GEI196647:GEI196649 FUM196647:FUM196649 FKQ196647:FKQ196649 FAU196647:FAU196649 EQY196647:EQY196649 EHC196647:EHC196649 DXG196647:DXG196649 DNK196647:DNK196649 DDO196647:DDO196649 CTS196647:CTS196649 CJW196647:CJW196649 CAA196647:CAA196649 BQE196647:BQE196649 BGI196647:BGI196649 AWM196647:AWM196649 AMQ196647:AMQ196649 ACU196647:ACU196649 SY196647:SY196649 JC196647:JC196649 G196647:G196649 WVO131111:WVO131113 WLS131111:WLS131113 WBW131111:WBW131113 VSA131111:VSA131113 VIE131111:VIE131113 UYI131111:UYI131113 UOM131111:UOM131113 UEQ131111:UEQ131113 TUU131111:TUU131113 TKY131111:TKY131113 TBC131111:TBC131113 SRG131111:SRG131113 SHK131111:SHK131113 RXO131111:RXO131113 RNS131111:RNS131113 RDW131111:RDW131113 QUA131111:QUA131113 QKE131111:QKE131113 QAI131111:QAI131113 PQM131111:PQM131113 PGQ131111:PGQ131113 OWU131111:OWU131113 OMY131111:OMY131113 ODC131111:ODC131113 NTG131111:NTG131113 NJK131111:NJK131113 MZO131111:MZO131113 MPS131111:MPS131113 MFW131111:MFW131113 LWA131111:LWA131113 LME131111:LME131113 LCI131111:LCI131113 KSM131111:KSM131113 KIQ131111:KIQ131113 JYU131111:JYU131113 JOY131111:JOY131113 JFC131111:JFC131113 IVG131111:IVG131113 ILK131111:ILK131113 IBO131111:IBO131113 HRS131111:HRS131113 HHW131111:HHW131113 GYA131111:GYA131113 GOE131111:GOE131113 GEI131111:GEI131113 FUM131111:FUM131113 FKQ131111:FKQ131113 FAU131111:FAU131113 EQY131111:EQY131113 EHC131111:EHC131113 DXG131111:DXG131113 DNK131111:DNK131113 DDO131111:DDO131113 CTS131111:CTS131113 CJW131111:CJW131113 CAA131111:CAA131113 BQE131111:BQE131113 BGI131111:BGI131113 AWM131111:AWM131113 AMQ131111:AMQ131113 ACU131111:ACU131113 SY131111:SY131113 JC131111:JC131113 G131111:G131113 WVO65575:WVO65577 WLS65575:WLS65577 WBW65575:WBW65577 VSA65575:VSA65577 VIE65575:VIE65577 UYI65575:UYI65577 UOM65575:UOM65577 UEQ65575:UEQ65577 TUU65575:TUU65577 TKY65575:TKY65577 TBC65575:TBC65577 SRG65575:SRG65577 SHK65575:SHK65577 RXO65575:RXO65577 RNS65575:RNS65577 RDW65575:RDW65577 QUA65575:QUA65577 QKE65575:QKE65577 QAI65575:QAI65577 PQM65575:PQM65577 PGQ65575:PGQ65577 OWU65575:OWU65577 OMY65575:OMY65577 ODC65575:ODC65577 NTG65575:NTG65577 NJK65575:NJK65577 MZO65575:MZO65577 MPS65575:MPS65577 MFW65575:MFW65577 LWA65575:LWA65577 LME65575:LME65577 LCI65575:LCI65577 KSM65575:KSM65577 KIQ65575:KIQ65577 JYU65575:JYU65577 JOY65575:JOY65577 JFC65575:JFC65577 IVG65575:IVG65577 ILK65575:ILK65577 IBO65575:IBO65577 HRS65575:HRS65577 HHW65575:HHW65577 GYA65575:GYA65577 GOE65575:GOE65577 GEI65575:GEI65577 FUM65575:FUM65577 FKQ65575:FKQ65577 FAU65575:FAU65577 EQY65575:EQY65577 EHC65575:EHC65577 DXG65575:DXG65577 DNK65575:DNK65577 DDO65575:DDO65577 CTS65575:CTS65577 CJW65575:CJW65577 CAA65575:CAA65577 BQE65575:BQE65577 BGI65575:BGI65577 AWM65575:AWM65577 AMQ65575:AMQ65577 ACU65575:ACU65577 SY65575:SY65577 JC65575:JC65577 G65575:G65577 WVO39:WVO41 WLS39:WLS41 WBW39:WBW41 VSA39:VSA41 VIE39:VIE41 UYI39:UYI41 UOM39:UOM41 UEQ39:UEQ41 TUU39:TUU41 TKY39:TKY41 TBC39:TBC41 SRG39:SRG41 SHK39:SHK41 RXO39:RXO41 RNS39:RNS41 RDW39:RDW41 QUA39:QUA41 QKE39:QKE41 QAI39:QAI41 PQM39:PQM41 PGQ39:PGQ41 OWU39:OWU41 OMY39:OMY41 ODC39:ODC41 NTG39:NTG41 NJK39:NJK41 MZO39:MZO41 MPS39:MPS41 MFW39:MFW41 LWA39:LWA41 LME39:LME41 LCI39:LCI41 KSM39:KSM41 KIQ39:KIQ41 JYU39:JYU41 JOY39:JOY41 JFC39:JFC41 IVG39:IVG41 ILK39:ILK41 IBO39:IBO41 HRS39:HRS41 HHW39:HHW41 GYA39:GYA41 GOE39:GOE41 GEI39:GEI41 FUM39:FUM41 FKQ39:FKQ41 FAU39:FAU41 EQY39:EQY41 EHC39:EHC41 DXG39:DXG41 DNK39:DNK41 DDO39:DDO41 CTS39:CTS41 CJW39:CJW41 CAA39:CAA41 BQE39:BQE41 BGI39:BGI41 AWM39:AWM41 AMQ39:AMQ41 ACU39:ACU41 SY39:SY41 JC39:JC41">
      <formula1>$G$63:$G$154</formula1>
    </dataValidation>
    <dataValidation type="list" errorStyle="warning" allowBlank="1" showInputMessage="1" showErrorMessage="1" errorTitle="FERC ACCOUNT" error="This FERC Account is not included in the drop-down list. Is this the account you want to use?" sqref="D39:D41 WVL983079:WVL983081 WLP983079:WLP983081 WBT983079:WBT983081 VRX983079:VRX983081 VIB983079:VIB983081 UYF983079:UYF983081 UOJ983079:UOJ983081 UEN983079:UEN983081 TUR983079:TUR983081 TKV983079:TKV983081 TAZ983079:TAZ983081 SRD983079:SRD983081 SHH983079:SHH983081 RXL983079:RXL983081 RNP983079:RNP983081 RDT983079:RDT983081 QTX983079:QTX983081 QKB983079:QKB983081 QAF983079:QAF983081 PQJ983079:PQJ983081 PGN983079:PGN983081 OWR983079:OWR983081 OMV983079:OMV983081 OCZ983079:OCZ983081 NTD983079:NTD983081 NJH983079:NJH983081 MZL983079:MZL983081 MPP983079:MPP983081 MFT983079:MFT983081 LVX983079:LVX983081 LMB983079:LMB983081 LCF983079:LCF983081 KSJ983079:KSJ983081 KIN983079:KIN983081 JYR983079:JYR983081 JOV983079:JOV983081 JEZ983079:JEZ983081 IVD983079:IVD983081 ILH983079:ILH983081 IBL983079:IBL983081 HRP983079:HRP983081 HHT983079:HHT983081 GXX983079:GXX983081 GOB983079:GOB983081 GEF983079:GEF983081 FUJ983079:FUJ983081 FKN983079:FKN983081 FAR983079:FAR983081 EQV983079:EQV983081 EGZ983079:EGZ983081 DXD983079:DXD983081 DNH983079:DNH983081 DDL983079:DDL983081 CTP983079:CTP983081 CJT983079:CJT983081 BZX983079:BZX983081 BQB983079:BQB983081 BGF983079:BGF983081 AWJ983079:AWJ983081 AMN983079:AMN983081 ACR983079:ACR983081 SV983079:SV983081 IZ983079:IZ983081 D983079:D983081 WVL917543:WVL917545 WLP917543:WLP917545 WBT917543:WBT917545 VRX917543:VRX917545 VIB917543:VIB917545 UYF917543:UYF917545 UOJ917543:UOJ917545 UEN917543:UEN917545 TUR917543:TUR917545 TKV917543:TKV917545 TAZ917543:TAZ917545 SRD917543:SRD917545 SHH917543:SHH917545 RXL917543:RXL917545 RNP917543:RNP917545 RDT917543:RDT917545 QTX917543:QTX917545 QKB917543:QKB917545 QAF917543:QAF917545 PQJ917543:PQJ917545 PGN917543:PGN917545 OWR917543:OWR917545 OMV917543:OMV917545 OCZ917543:OCZ917545 NTD917543:NTD917545 NJH917543:NJH917545 MZL917543:MZL917545 MPP917543:MPP917545 MFT917543:MFT917545 LVX917543:LVX917545 LMB917543:LMB917545 LCF917543:LCF917545 KSJ917543:KSJ917545 KIN917543:KIN917545 JYR917543:JYR917545 JOV917543:JOV917545 JEZ917543:JEZ917545 IVD917543:IVD917545 ILH917543:ILH917545 IBL917543:IBL917545 HRP917543:HRP917545 HHT917543:HHT917545 GXX917543:GXX917545 GOB917543:GOB917545 GEF917543:GEF917545 FUJ917543:FUJ917545 FKN917543:FKN917545 FAR917543:FAR917545 EQV917543:EQV917545 EGZ917543:EGZ917545 DXD917543:DXD917545 DNH917543:DNH917545 DDL917543:DDL917545 CTP917543:CTP917545 CJT917543:CJT917545 BZX917543:BZX917545 BQB917543:BQB917545 BGF917543:BGF917545 AWJ917543:AWJ917545 AMN917543:AMN917545 ACR917543:ACR917545 SV917543:SV917545 IZ917543:IZ917545 D917543:D917545 WVL852007:WVL852009 WLP852007:WLP852009 WBT852007:WBT852009 VRX852007:VRX852009 VIB852007:VIB852009 UYF852007:UYF852009 UOJ852007:UOJ852009 UEN852007:UEN852009 TUR852007:TUR852009 TKV852007:TKV852009 TAZ852007:TAZ852009 SRD852007:SRD852009 SHH852007:SHH852009 RXL852007:RXL852009 RNP852007:RNP852009 RDT852007:RDT852009 QTX852007:QTX852009 QKB852007:QKB852009 QAF852007:QAF852009 PQJ852007:PQJ852009 PGN852007:PGN852009 OWR852007:OWR852009 OMV852007:OMV852009 OCZ852007:OCZ852009 NTD852007:NTD852009 NJH852007:NJH852009 MZL852007:MZL852009 MPP852007:MPP852009 MFT852007:MFT852009 LVX852007:LVX852009 LMB852007:LMB852009 LCF852007:LCF852009 KSJ852007:KSJ852009 KIN852007:KIN852009 JYR852007:JYR852009 JOV852007:JOV852009 JEZ852007:JEZ852009 IVD852007:IVD852009 ILH852007:ILH852009 IBL852007:IBL852009 HRP852007:HRP852009 HHT852007:HHT852009 GXX852007:GXX852009 GOB852007:GOB852009 GEF852007:GEF852009 FUJ852007:FUJ852009 FKN852007:FKN852009 FAR852007:FAR852009 EQV852007:EQV852009 EGZ852007:EGZ852009 DXD852007:DXD852009 DNH852007:DNH852009 DDL852007:DDL852009 CTP852007:CTP852009 CJT852007:CJT852009 BZX852007:BZX852009 BQB852007:BQB852009 BGF852007:BGF852009 AWJ852007:AWJ852009 AMN852007:AMN852009 ACR852007:ACR852009 SV852007:SV852009 IZ852007:IZ852009 D852007:D852009 WVL786471:WVL786473 WLP786471:WLP786473 WBT786471:WBT786473 VRX786471:VRX786473 VIB786471:VIB786473 UYF786471:UYF786473 UOJ786471:UOJ786473 UEN786471:UEN786473 TUR786471:TUR786473 TKV786471:TKV786473 TAZ786471:TAZ786473 SRD786471:SRD786473 SHH786471:SHH786473 RXL786471:RXL786473 RNP786471:RNP786473 RDT786471:RDT786473 QTX786471:QTX786473 QKB786471:QKB786473 QAF786471:QAF786473 PQJ786471:PQJ786473 PGN786471:PGN786473 OWR786471:OWR786473 OMV786471:OMV786473 OCZ786471:OCZ786473 NTD786471:NTD786473 NJH786471:NJH786473 MZL786471:MZL786473 MPP786471:MPP786473 MFT786471:MFT786473 LVX786471:LVX786473 LMB786471:LMB786473 LCF786471:LCF786473 KSJ786471:KSJ786473 KIN786471:KIN786473 JYR786471:JYR786473 JOV786471:JOV786473 JEZ786471:JEZ786473 IVD786471:IVD786473 ILH786471:ILH786473 IBL786471:IBL786473 HRP786471:HRP786473 HHT786471:HHT786473 GXX786471:GXX786473 GOB786471:GOB786473 GEF786471:GEF786473 FUJ786471:FUJ786473 FKN786471:FKN786473 FAR786471:FAR786473 EQV786471:EQV786473 EGZ786471:EGZ786473 DXD786471:DXD786473 DNH786471:DNH786473 DDL786471:DDL786473 CTP786471:CTP786473 CJT786471:CJT786473 BZX786471:BZX786473 BQB786471:BQB786473 BGF786471:BGF786473 AWJ786471:AWJ786473 AMN786471:AMN786473 ACR786471:ACR786473 SV786471:SV786473 IZ786471:IZ786473 D786471:D786473 WVL720935:WVL720937 WLP720935:WLP720937 WBT720935:WBT720937 VRX720935:VRX720937 VIB720935:VIB720937 UYF720935:UYF720937 UOJ720935:UOJ720937 UEN720935:UEN720937 TUR720935:TUR720937 TKV720935:TKV720937 TAZ720935:TAZ720937 SRD720935:SRD720937 SHH720935:SHH720937 RXL720935:RXL720937 RNP720935:RNP720937 RDT720935:RDT720937 QTX720935:QTX720937 QKB720935:QKB720937 QAF720935:QAF720937 PQJ720935:PQJ720937 PGN720935:PGN720937 OWR720935:OWR720937 OMV720935:OMV720937 OCZ720935:OCZ720937 NTD720935:NTD720937 NJH720935:NJH720937 MZL720935:MZL720937 MPP720935:MPP720937 MFT720935:MFT720937 LVX720935:LVX720937 LMB720935:LMB720937 LCF720935:LCF720937 KSJ720935:KSJ720937 KIN720935:KIN720937 JYR720935:JYR720937 JOV720935:JOV720937 JEZ720935:JEZ720937 IVD720935:IVD720937 ILH720935:ILH720937 IBL720935:IBL720937 HRP720935:HRP720937 HHT720935:HHT720937 GXX720935:GXX720937 GOB720935:GOB720937 GEF720935:GEF720937 FUJ720935:FUJ720937 FKN720935:FKN720937 FAR720935:FAR720937 EQV720935:EQV720937 EGZ720935:EGZ720937 DXD720935:DXD720937 DNH720935:DNH720937 DDL720935:DDL720937 CTP720935:CTP720937 CJT720935:CJT720937 BZX720935:BZX720937 BQB720935:BQB720937 BGF720935:BGF720937 AWJ720935:AWJ720937 AMN720935:AMN720937 ACR720935:ACR720937 SV720935:SV720937 IZ720935:IZ720937 D720935:D720937 WVL655399:WVL655401 WLP655399:WLP655401 WBT655399:WBT655401 VRX655399:VRX655401 VIB655399:VIB655401 UYF655399:UYF655401 UOJ655399:UOJ655401 UEN655399:UEN655401 TUR655399:TUR655401 TKV655399:TKV655401 TAZ655399:TAZ655401 SRD655399:SRD655401 SHH655399:SHH655401 RXL655399:RXL655401 RNP655399:RNP655401 RDT655399:RDT655401 QTX655399:QTX655401 QKB655399:QKB655401 QAF655399:QAF655401 PQJ655399:PQJ655401 PGN655399:PGN655401 OWR655399:OWR655401 OMV655399:OMV655401 OCZ655399:OCZ655401 NTD655399:NTD655401 NJH655399:NJH655401 MZL655399:MZL655401 MPP655399:MPP655401 MFT655399:MFT655401 LVX655399:LVX655401 LMB655399:LMB655401 LCF655399:LCF655401 KSJ655399:KSJ655401 KIN655399:KIN655401 JYR655399:JYR655401 JOV655399:JOV655401 JEZ655399:JEZ655401 IVD655399:IVD655401 ILH655399:ILH655401 IBL655399:IBL655401 HRP655399:HRP655401 HHT655399:HHT655401 GXX655399:GXX655401 GOB655399:GOB655401 GEF655399:GEF655401 FUJ655399:FUJ655401 FKN655399:FKN655401 FAR655399:FAR655401 EQV655399:EQV655401 EGZ655399:EGZ655401 DXD655399:DXD655401 DNH655399:DNH655401 DDL655399:DDL655401 CTP655399:CTP655401 CJT655399:CJT655401 BZX655399:BZX655401 BQB655399:BQB655401 BGF655399:BGF655401 AWJ655399:AWJ655401 AMN655399:AMN655401 ACR655399:ACR655401 SV655399:SV655401 IZ655399:IZ655401 D655399:D655401 WVL589863:WVL589865 WLP589863:WLP589865 WBT589863:WBT589865 VRX589863:VRX589865 VIB589863:VIB589865 UYF589863:UYF589865 UOJ589863:UOJ589865 UEN589863:UEN589865 TUR589863:TUR589865 TKV589863:TKV589865 TAZ589863:TAZ589865 SRD589863:SRD589865 SHH589863:SHH589865 RXL589863:RXL589865 RNP589863:RNP589865 RDT589863:RDT589865 QTX589863:QTX589865 QKB589863:QKB589865 QAF589863:QAF589865 PQJ589863:PQJ589865 PGN589863:PGN589865 OWR589863:OWR589865 OMV589863:OMV589865 OCZ589863:OCZ589865 NTD589863:NTD589865 NJH589863:NJH589865 MZL589863:MZL589865 MPP589863:MPP589865 MFT589863:MFT589865 LVX589863:LVX589865 LMB589863:LMB589865 LCF589863:LCF589865 KSJ589863:KSJ589865 KIN589863:KIN589865 JYR589863:JYR589865 JOV589863:JOV589865 JEZ589863:JEZ589865 IVD589863:IVD589865 ILH589863:ILH589865 IBL589863:IBL589865 HRP589863:HRP589865 HHT589863:HHT589865 GXX589863:GXX589865 GOB589863:GOB589865 GEF589863:GEF589865 FUJ589863:FUJ589865 FKN589863:FKN589865 FAR589863:FAR589865 EQV589863:EQV589865 EGZ589863:EGZ589865 DXD589863:DXD589865 DNH589863:DNH589865 DDL589863:DDL589865 CTP589863:CTP589865 CJT589863:CJT589865 BZX589863:BZX589865 BQB589863:BQB589865 BGF589863:BGF589865 AWJ589863:AWJ589865 AMN589863:AMN589865 ACR589863:ACR589865 SV589863:SV589865 IZ589863:IZ589865 D589863:D589865 WVL524327:WVL524329 WLP524327:WLP524329 WBT524327:WBT524329 VRX524327:VRX524329 VIB524327:VIB524329 UYF524327:UYF524329 UOJ524327:UOJ524329 UEN524327:UEN524329 TUR524327:TUR524329 TKV524327:TKV524329 TAZ524327:TAZ524329 SRD524327:SRD524329 SHH524327:SHH524329 RXL524327:RXL524329 RNP524327:RNP524329 RDT524327:RDT524329 QTX524327:QTX524329 QKB524327:QKB524329 QAF524327:QAF524329 PQJ524327:PQJ524329 PGN524327:PGN524329 OWR524327:OWR524329 OMV524327:OMV524329 OCZ524327:OCZ524329 NTD524327:NTD524329 NJH524327:NJH524329 MZL524327:MZL524329 MPP524327:MPP524329 MFT524327:MFT524329 LVX524327:LVX524329 LMB524327:LMB524329 LCF524327:LCF524329 KSJ524327:KSJ524329 KIN524327:KIN524329 JYR524327:JYR524329 JOV524327:JOV524329 JEZ524327:JEZ524329 IVD524327:IVD524329 ILH524327:ILH524329 IBL524327:IBL524329 HRP524327:HRP524329 HHT524327:HHT524329 GXX524327:GXX524329 GOB524327:GOB524329 GEF524327:GEF524329 FUJ524327:FUJ524329 FKN524327:FKN524329 FAR524327:FAR524329 EQV524327:EQV524329 EGZ524327:EGZ524329 DXD524327:DXD524329 DNH524327:DNH524329 DDL524327:DDL524329 CTP524327:CTP524329 CJT524327:CJT524329 BZX524327:BZX524329 BQB524327:BQB524329 BGF524327:BGF524329 AWJ524327:AWJ524329 AMN524327:AMN524329 ACR524327:ACR524329 SV524327:SV524329 IZ524327:IZ524329 D524327:D524329 WVL458791:WVL458793 WLP458791:WLP458793 WBT458791:WBT458793 VRX458791:VRX458793 VIB458791:VIB458793 UYF458791:UYF458793 UOJ458791:UOJ458793 UEN458791:UEN458793 TUR458791:TUR458793 TKV458791:TKV458793 TAZ458791:TAZ458793 SRD458791:SRD458793 SHH458791:SHH458793 RXL458791:RXL458793 RNP458791:RNP458793 RDT458791:RDT458793 QTX458791:QTX458793 QKB458791:QKB458793 QAF458791:QAF458793 PQJ458791:PQJ458793 PGN458791:PGN458793 OWR458791:OWR458793 OMV458791:OMV458793 OCZ458791:OCZ458793 NTD458791:NTD458793 NJH458791:NJH458793 MZL458791:MZL458793 MPP458791:MPP458793 MFT458791:MFT458793 LVX458791:LVX458793 LMB458791:LMB458793 LCF458791:LCF458793 KSJ458791:KSJ458793 KIN458791:KIN458793 JYR458791:JYR458793 JOV458791:JOV458793 JEZ458791:JEZ458793 IVD458791:IVD458793 ILH458791:ILH458793 IBL458791:IBL458793 HRP458791:HRP458793 HHT458791:HHT458793 GXX458791:GXX458793 GOB458791:GOB458793 GEF458791:GEF458793 FUJ458791:FUJ458793 FKN458791:FKN458793 FAR458791:FAR458793 EQV458791:EQV458793 EGZ458791:EGZ458793 DXD458791:DXD458793 DNH458791:DNH458793 DDL458791:DDL458793 CTP458791:CTP458793 CJT458791:CJT458793 BZX458791:BZX458793 BQB458791:BQB458793 BGF458791:BGF458793 AWJ458791:AWJ458793 AMN458791:AMN458793 ACR458791:ACR458793 SV458791:SV458793 IZ458791:IZ458793 D458791:D458793 WVL393255:WVL393257 WLP393255:WLP393257 WBT393255:WBT393257 VRX393255:VRX393257 VIB393255:VIB393257 UYF393255:UYF393257 UOJ393255:UOJ393257 UEN393255:UEN393257 TUR393255:TUR393257 TKV393255:TKV393257 TAZ393255:TAZ393257 SRD393255:SRD393257 SHH393255:SHH393257 RXL393255:RXL393257 RNP393255:RNP393257 RDT393255:RDT393257 QTX393255:QTX393257 QKB393255:QKB393257 QAF393255:QAF393257 PQJ393255:PQJ393257 PGN393255:PGN393257 OWR393255:OWR393257 OMV393255:OMV393257 OCZ393255:OCZ393257 NTD393255:NTD393257 NJH393255:NJH393257 MZL393255:MZL393257 MPP393255:MPP393257 MFT393255:MFT393257 LVX393255:LVX393257 LMB393255:LMB393257 LCF393255:LCF393257 KSJ393255:KSJ393257 KIN393255:KIN393257 JYR393255:JYR393257 JOV393255:JOV393257 JEZ393255:JEZ393257 IVD393255:IVD393257 ILH393255:ILH393257 IBL393255:IBL393257 HRP393255:HRP393257 HHT393255:HHT393257 GXX393255:GXX393257 GOB393255:GOB393257 GEF393255:GEF393257 FUJ393255:FUJ393257 FKN393255:FKN393257 FAR393255:FAR393257 EQV393255:EQV393257 EGZ393255:EGZ393257 DXD393255:DXD393257 DNH393255:DNH393257 DDL393255:DDL393257 CTP393255:CTP393257 CJT393255:CJT393257 BZX393255:BZX393257 BQB393255:BQB393257 BGF393255:BGF393257 AWJ393255:AWJ393257 AMN393255:AMN393257 ACR393255:ACR393257 SV393255:SV393257 IZ393255:IZ393257 D393255:D393257 WVL327719:WVL327721 WLP327719:WLP327721 WBT327719:WBT327721 VRX327719:VRX327721 VIB327719:VIB327721 UYF327719:UYF327721 UOJ327719:UOJ327721 UEN327719:UEN327721 TUR327719:TUR327721 TKV327719:TKV327721 TAZ327719:TAZ327721 SRD327719:SRD327721 SHH327719:SHH327721 RXL327719:RXL327721 RNP327719:RNP327721 RDT327719:RDT327721 QTX327719:QTX327721 QKB327719:QKB327721 QAF327719:QAF327721 PQJ327719:PQJ327721 PGN327719:PGN327721 OWR327719:OWR327721 OMV327719:OMV327721 OCZ327719:OCZ327721 NTD327719:NTD327721 NJH327719:NJH327721 MZL327719:MZL327721 MPP327719:MPP327721 MFT327719:MFT327721 LVX327719:LVX327721 LMB327719:LMB327721 LCF327719:LCF327721 KSJ327719:KSJ327721 KIN327719:KIN327721 JYR327719:JYR327721 JOV327719:JOV327721 JEZ327719:JEZ327721 IVD327719:IVD327721 ILH327719:ILH327721 IBL327719:IBL327721 HRP327719:HRP327721 HHT327719:HHT327721 GXX327719:GXX327721 GOB327719:GOB327721 GEF327719:GEF327721 FUJ327719:FUJ327721 FKN327719:FKN327721 FAR327719:FAR327721 EQV327719:EQV327721 EGZ327719:EGZ327721 DXD327719:DXD327721 DNH327719:DNH327721 DDL327719:DDL327721 CTP327719:CTP327721 CJT327719:CJT327721 BZX327719:BZX327721 BQB327719:BQB327721 BGF327719:BGF327721 AWJ327719:AWJ327721 AMN327719:AMN327721 ACR327719:ACR327721 SV327719:SV327721 IZ327719:IZ327721 D327719:D327721 WVL262183:WVL262185 WLP262183:WLP262185 WBT262183:WBT262185 VRX262183:VRX262185 VIB262183:VIB262185 UYF262183:UYF262185 UOJ262183:UOJ262185 UEN262183:UEN262185 TUR262183:TUR262185 TKV262183:TKV262185 TAZ262183:TAZ262185 SRD262183:SRD262185 SHH262183:SHH262185 RXL262183:RXL262185 RNP262183:RNP262185 RDT262183:RDT262185 QTX262183:QTX262185 QKB262183:QKB262185 QAF262183:QAF262185 PQJ262183:PQJ262185 PGN262183:PGN262185 OWR262183:OWR262185 OMV262183:OMV262185 OCZ262183:OCZ262185 NTD262183:NTD262185 NJH262183:NJH262185 MZL262183:MZL262185 MPP262183:MPP262185 MFT262183:MFT262185 LVX262183:LVX262185 LMB262183:LMB262185 LCF262183:LCF262185 KSJ262183:KSJ262185 KIN262183:KIN262185 JYR262183:JYR262185 JOV262183:JOV262185 JEZ262183:JEZ262185 IVD262183:IVD262185 ILH262183:ILH262185 IBL262183:IBL262185 HRP262183:HRP262185 HHT262183:HHT262185 GXX262183:GXX262185 GOB262183:GOB262185 GEF262183:GEF262185 FUJ262183:FUJ262185 FKN262183:FKN262185 FAR262183:FAR262185 EQV262183:EQV262185 EGZ262183:EGZ262185 DXD262183:DXD262185 DNH262183:DNH262185 DDL262183:DDL262185 CTP262183:CTP262185 CJT262183:CJT262185 BZX262183:BZX262185 BQB262183:BQB262185 BGF262183:BGF262185 AWJ262183:AWJ262185 AMN262183:AMN262185 ACR262183:ACR262185 SV262183:SV262185 IZ262183:IZ262185 D262183:D262185 WVL196647:WVL196649 WLP196647:WLP196649 WBT196647:WBT196649 VRX196647:VRX196649 VIB196647:VIB196649 UYF196647:UYF196649 UOJ196647:UOJ196649 UEN196647:UEN196649 TUR196647:TUR196649 TKV196647:TKV196649 TAZ196647:TAZ196649 SRD196647:SRD196649 SHH196647:SHH196649 RXL196647:RXL196649 RNP196647:RNP196649 RDT196647:RDT196649 QTX196647:QTX196649 QKB196647:QKB196649 QAF196647:QAF196649 PQJ196647:PQJ196649 PGN196647:PGN196649 OWR196647:OWR196649 OMV196647:OMV196649 OCZ196647:OCZ196649 NTD196647:NTD196649 NJH196647:NJH196649 MZL196647:MZL196649 MPP196647:MPP196649 MFT196647:MFT196649 LVX196647:LVX196649 LMB196647:LMB196649 LCF196647:LCF196649 KSJ196647:KSJ196649 KIN196647:KIN196649 JYR196647:JYR196649 JOV196647:JOV196649 JEZ196647:JEZ196649 IVD196647:IVD196649 ILH196647:ILH196649 IBL196647:IBL196649 HRP196647:HRP196649 HHT196647:HHT196649 GXX196647:GXX196649 GOB196647:GOB196649 GEF196647:GEF196649 FUJ196647:FUJ196649 FKN196647:FKN196649 FAR196647:FAR196649 EQV196647:EQV196649 EGZ196647:EGZ196649 DXD196647:DXD196649 DNH196647:DNH196649 DDL196647:DDL196649 CTP196647:CTP196649 CJT196647:CJT196649 BZX196647:BZX196649 BQB196647:BQB196649 BGF196647:BGF196649 AWJ196647:AWJ196649 AMN196647:AMN196649 ACR196647:ACR196649 SV196647:SV196649 IZ196647:IZ196649 D196647:D196649 WVL131111:WVL131113 WLP131111:WLP131113 WBT131111:WBT131113 VRX131111:VRX131113 VIB131111:VIB131113 UYF131111:UYF131113 UOJ131111:UOJ131113 UEN131111:UEN131113 TUR131111:TUR131113 TKV131111:TKV131113 TAZ131111:TAZ131113 SRD131111:SRD131113 SHH131111:SHH131113 RXL131111:RXL131113 RNP131111:RNP131113 RDT131111:RDT131113 QTX131111:QTX131113 QKB131111:QKB131113 QAF131111:QAF131113 PQJ131111:PQJ131113 PGN131111:PGN131113 OWR131111:OWR131113 OMV131111:OMV131113 OCZ131111:OCZ131113 NTD131111:NTD131113 NJH131111:NJH131113 MZL131111:MZL131113 MPP131111:MPP131113 MFT131111:MFT131113 LVX131111:LVX131113 LMB131111:LMB131113 LCF131111:LCF131113 KSJ131111:KSJ131113 KIN131111:KIN131113 JYR131111:JYR131113 JOV131111:JOV131113 JEZ131111:JEZ131113 IVD131111:IVD131113 ILH131111:ILH131113 IBL131111:IBL131113 HRP131111:HRP131113 HHT131111:HHT131113 GXX131111:GXX131113 GOB131111:GOB131113 GEF131111:GEF131113 FUJ131111:FUJ131113 FKN131111:FKN131113 FAR131111:FAR131113 EQV131111:EQV131113 EGZ131111:EGZ131113 DXD131111:DXD131113 DNH131111:DNH131113 DDL131111:DDL131113 CTP131111:CTP131113 CJT131111:CJT131113 BZX131111:BZX131113 BQB131111:BQB131113 BGF131111:BGF131113 AWJ131111:AWJ131113 AMN131111:AMN131113 ACR131111:ACR131113 SV131111:SV131113 IZ131111:IZ131113 D131111:D131113 WVL65575:WVL65577 WLP65575:WLP65577 WBT65575:WBT65577 VRX65575:VRX65577 VIB65575:VIB65577 UYF65575:UYF65577 UOJ65575:UOJ65577 UEN65575:UEN65577 TUR65575:TUR65577 TKV65575:TKV65577 TAZ65575:TAZ65577 SRD65575:SRD65577 SHH65575:SHH65577 RXL65575:RXL65577 RNP65575:RNP65577 RDT65575:RDT65577 QTX65575:QTX65577 QKB65575:QKB65577 QAF65575:QAF65577 PQJ65575:PQJ65577 PGN65575:PGN65577 OWR65575:OWR65577 OMV65575:OMV65577 OCZ65575:OCZ65577 NTD65575:NTD65577 NJH65575:NJH65577 MZL65575:MZL65577 MPP65575:MPP65577 MFT65575:MFT65577 LVX65575:LVX65577 LMB65575:LMB65577 LCF65575:LCF65577 KSJ65575:KSJ65577 KIN65575:KIN65577 JYR65575:JYR65577 JOV65575:JOV65577 JEZ65575:JEZ65577 IVD65575:IVD65577 ILH65575:ILH65577 IBL65575:IBL65577 HRP65575:HRP65577 HHT65575:HHT65577 GXX65575:GXX65577 GOB65575:GOB65577 GEF65575:GEF65577 FUJ65575:FUJ65577 FKN65575:FKN65577 FAR65575:FAR65577 EQV65575:EQV65577 EGZ65575:EGZ65577 DXD65575:DXD65577 DNH65575:DNH65577 DDL65575:DDL65577 CTP65575:CTP65577 CJT65575:CJT65577 BZX65575:BZX65577 BQB65575:BQB65577 BGF65575:BGF65577 AWJ65575:AWJ65577 AMN65575:AMN65577 ACR65575:ACR65577 SV65575:SV65577 IZ65575:IZ65577 D65575:D65577 WVL39:WVL41 WLP39:WLP41 WBT39:WBT41 VRX39:VRX41 VIB39:VIB41 UYF39:UYF41 UOJ39:UOJ41 UEN39:UEN41 TUR39:TUR41 TKV39:TKV41 TAZ39:TAZ41 SRD39:SRD41 SHH39:SHH41 RXL39:RXL41 RNP39:RNP41 RDT39:RDT41 QTX39:QTX41 QKB39:QKB41 QAF39:QAF41 PQJ39:PQJ41 PGN39:PGN41 OWR39:OWR41 OMV39:OMV41 OCZ39:OCZ41 NTD39:NTD41 NJH39:NJH41 MZL39:MZL41 MPP39:MPP41 MFT39:MFT41 LVX39:LVX41 LMB39:LMB41 LCF39:LCF41 KSJ39:KSJ41 KIN39:KIN41 JYR39:JYR41 JOV39:JOV41 JEZ39:JEZ41 IVD39:IVD41 ILH39:ILH41 IBL39:IBL41 HRP39:HRP41 HHT39:HHT41 GXX39:GXX41 GOB39:GOB41 GEF39:GEF41 FUJ39:FUJ41 FKN39:FKN41 FAR39:FAR41 EQV39:EQV41 EGZ39:EGZ41 DXD39:DXD41 DNH39:DNH41 DDL39:DDL41 CTP39:CTP41 CJT39:CJT41 BZX39:BZX41 BQB39:BQB41 BGF39:BGF41 AWJ39:AWJ41 AMN39:AMN41 ACR39:ACR41 SV39:SV41 IZ39:IZ41">
      <formula1>$D$63:$D$397</formula1>
    </dataValidation>
    <dataValidation type="list" errorStyle="warning" allowBlank="1" showInputMessage="1" showErrorMessage="1" errorTitle="Factor" error="This factor is not included in the drop-down list. Is this the factor you want to use?" sqref="G45:G48 WVO983085:WVO983088 WLS983085:WLS983088 WBW983085:WBW983088 VSA983085:VSA983088 VIE983085:VIE983088 UYI983085:UYI983088 UOM983085:UOM983088 UEQ983085:UEQ983088 TUU983085:TUU983088 TKY983085:TKY983088 TBC983085:TBC983088 SRG983085:SRG983088 SHK983085:SHK983088 RXO983085:RXO983088 RNS983085:RNS983088 RDW983085:RDW983088 QUA983085:QUA983088 QKE983085:QKE983088 QAI983085:QAI983088 PQM983085:PQM983088 PGQ983085:PGQ983088 OWU983085:OWU983088 OMY983085:OMY983088 ODC983085:ODC983088 NTG983085:NTG983088 NJK983085:NJK983088 MZO983085:MZO983088 MPS983085:MPS983088 MFW983085:MFW983088 LWA983085:LWA983088 LME983085:LME983088 LCI983085:LCI983088 KSM983085:KSM983088 KIQ983085:KIQ983088 JYU983085:JYU983088 JOY983085:JOY983088 JFC983085:JFC983088 IVG983085:IVG983088 ILK983085:ILK983088 IBO983085:IBO983088 HRS983085:HRS983088 HHW983085:HHW983088 GYA983085:GYA983088 GOE983085:GOE983088 GEI983085:GEI983088 FUM983085:FUM983088 FKQ983085:FKQ983088 FAU983085:FAU983088 EQY983085:EQY983088 EHC983085:EHC983088 DXG983085:DXG983088 DNK983085:DNK983088 DDO983085:DDO983088 CTS983085:CTS983088 CJW983085:CJW983088 CAA983085:CAA983088 BQE983085:BQE983088 BGI983085:BGI983088 AWM983085:AWM983088 AMQ983085:AMQ983088 ACU983085:ACU983088 SY983085:SY983088 JC983085:JC983088 G983085:G983088 WVO917549:WVO917552 WLS917549:WLS917552 WBW917549:WBW917552 VSA917549:VSA917552 VIE917549:VIE917552 UYI917549:UYI917552 UOM917549:UOM917552 UEQ917549:UEQ917552 TUU917549:TUU917552 TKY917549:TKY917552 TBC917549:TBC917552 SRG917549:SRG917552 SHK917549:SHK917552 RXO917549:RXO917552 RNS917549:RNS917552 RDW917549:RDW917552 QUA917549:QUA917552 QKE917549:QKE917552 QAI917549:QAI917552 PQM917549:PQM917552 PGQ917549:PGQ917552 OWU917549:OWU917552 OMY917549:OMY917552 ODC917549:ODC917552 NTG917549:NTG917552 NJK917549:NJK917552 MZO917549:MZO917552 MPS917549:MPS917552 MFW917549:MFW917552 LWA917549:LWA917552 LME917549:LME917552 LCI917549:LCI917552 KSM917549:KSM917552 KIQ917549:KIQ917552 JYU917549:JYU917552 JOY917549:JOY917552 JFC917549:JFC917552 IVG917549:IVG917552 ILK917549:ILK917552 IBO917549:IBO917552 HRS917549:HRS917552 HHW917549:HHW917552 GYA917549:GYA917552 GOE917549:GOE917552 GEI917549:GEI917552 FUM917549:FUM917552 FKQ917549:FKQ917552 FAU917549:FAU917552 EQY917549:EQY917552 EHC917549:EHC917552 DXG917549:DXG917552 DNK917549:DNK917552 DDO917549:DDO917552 CTS917549:CTS917552 CJW917549:CJW917552 CAA917549:CAA917552 BQE917549:BQE917552 BGI917549:BGI917552 AWM917549:AWM917552 AMQ917549:AMQ917552 ACU917549:ACU917552 SY917549:SY917552 JC917549:JC917552 G917549:G917552 WVO852013:WVO852016 WLS852013:WLS852016 WBW852013:WBW852016 VSA852013:VSA852016 VIE852013:VIE852016 UYI852013:UYI852016 UOM852013:UOM852016 UEQ852013:UEQ852016 TUU852013:TUU852016 TKY852013:TKY852016 TBC852013:TBC852016 SRG852013:SRG852016 SHK852013:SHK852016 RXO852013:RXO852016 RNS852013:RNS852016 RDW852013:RDW852016 QUA852013:QUA852016 QKE852013:QKE852016 QAI852013:QAI852016 PQM852013:PQM852016 PGQ852013:PGQ852016 OWU852013:OWU852016 OMY852013:OMY852016 ODC852013:ODC852016 NTG852013:NTG852016 NJK852013:NJK852016 MZO852013:MZO852016 MPS852013:MPS852016 MFW852013:MFW852016 LWA852013:LWA852016 LME852013:LME852016 LCI852013:LCI852016 KSM852013:KSM852016 KIQ852013:KIQ852016 JYU852013:JYU852016 JOY852013:JOY852016 JFC852013:JFC852016 IVG852013:IVG852016 ILK852013:ILK852016 IBO852013:IBO852016 HRS852013:HRS852016 HHW852013:HHW852016 GYA852013:GYA852016 GOE852013:GOE852016 GEI852013:GEI852016 FUM852013:FUM852016 FKQ852013:FKQ852016 FAU852013:FAU852016 EQY852013:EQY852016 EHC852013:EHC852016 DXG852013:DXG852016 DNK852013:DNK852016 DDO852013:DDO852016 CTS852013:CTS852016 CJW852013:CJW852016 CAA852013:CAA852016 BQE852013:BQE852016 BGI852013:BGI852016 AWM852013:AWM852016 AMQ852013:AMQ852016 ACU852013:ACU852016 SY852013:SY852016 JC852013:JC852016 G852013:G852016 WVO786477:WVO786480 WLS786477:WLS786480 WBW786477:WBW786480 VSA786477:VSA786480 VIE786477:VIE786480 UYI786477:UYI786480 UOM786477:UOM786480 UEQ786477:UEQ786480 TUU786477:TUU786480 TKY786477:TKY786480 TBC786477:TBC786480 SRG786477:SRG786480 SHK786477:SHK786480 RXO786477:RXO786480 RNS786477:RNS786480 RDW786477:RDW786480 QUA786477:QUA786480 QKE786477:QKE786480 QAI786477:QAI786480 PQM786477:PQM786480 PGQ786477:PGQ786480 OWU786477:OWU786480 OMY786477:OMY786480 ODC786477:ODC786480 NTG786477:NTG786480 NJK786477:NJK786480 MZO786477:MZO786480 MPS786477:MPS786480 MFW786477:MFW786480 LWA786477:LWA786480 LME786477:LME786480 LCI786477:LCI786480 KSM786477:KSM786480 KIQ786477:KIQ786480 JYU786477:JYU786480 JOY786477:JOY786480 JFC786477:JFC786480 IVG786477:IVG786480 ILK786477:ILK786480 IBO786477:IBO786480 HRS786477:HRS786480 HHW786477:HHW786480 GYA786477:GYA786480 GOE786477:GOE786480 GEI786477:GEI786480 FUM786477:FUM786480 FKQ786477:FKQ786480 FAU786477:FAU786480 EQY786477:EQY786480 EHC786477:EHC786480 DXG786477:DXG786480 DNK786477:DNK786480 DDO786477:DDO786480 CTS786477:CTS786480 CJW786477:CJW786480 CAA786477:CAA786480 BQE786477:BQE786480 BGI786477:BGI786480 AWM786477:AWM786480 AMQ786477:AMQ786480 ACU786477:ACU786480 SY786477:SY786480 JC786477:JC786480 G786477:G786480 WVO720941:WVO720944 WLS720941:WLS720944 WBW720941:WBW720944 VSA720941:VSA720944 VIE720941:VIE720944 UYI720941:UYI720944 UOM720941:UOM720944 UEQ720941:UEQ720944 TUU720941:TUU720944 TKY720941:TKY720944 TBC720941:TBC720944 SRG720941:SRG720944 SHK720941:SHK720944 RXO720941:RXO720944 RNS720941:RNS720944 RDW720941:RDW720944 QUA720941:QUA720944 QKE720941:QKE720944 QAI720941:QAI720944 PQM720941:PQM720944 PGQ720941:PGQ720944 OWU720941:OWU720944 OMY720941:OMY720944 ODC720941:ODC720944 NTG720941:NTG720944 NJK720941:NJK720944 MZO720941:MZO720944 MPS720941:MPS720944 MFW720941:MFW720944 LWA720941:LWA720944 LME720941:LME720944 LCI720941:LCI720944 KSM720941:KSM720944 KIQ720941:KIQ720944 JYU720941:JYU720944 JOY720941:JOY720944 JFC720941:JFC720944 IVG720941:IVG720944 ILK720941:ILK720944 IBO720941:IBO720944 HRS720941:HRS720944 HHW720941:HHW720944 GYA720941:GYA720944 GOE720941:GOE720944 GEI720941:GEI720944 FUM720941:FUM720944 FKQ720941:FKQ720944 FAU720941:FAU720944 EQY720941:EQY720944 EHC720941:EHC720944 DXG720941:DXG720944 DNK720941:DNK720944 DDO720941:DDO720944 CTS720941:CTS720944 CJW720941:CJW720944 CAA720941:CAA720944 BQE720941:BQE720944 BGI720941:BGI720944 AWM720941:AWM720944 AMQ720941:AMQ720944 ACU720941:ACU720944 SY720941:SY720944 JC720941:JC720944 G720941:G720944 WVO655405:WVO655408 WLS655405:WLS655408 WBW655405:WBW655408 VSA655405:VSA655408 VIE655405:VIE655408 UYI655405:UYI655408 UOM655405:UOM655408 UEQ655405:UEQ655408 TUU655405:TUU655408 TKY655405:TKY655408 TBC655405:TBC655408 SRG655405:SRG655408 SHK655405:SHK655408 RXO655405:RXO655408 RNS655405:RNS655408 RDW655405:RDW655408 QUA655405:QUA655408 QKE655405:QKE655408 QAI655405:QAI655408 PQM655405:PQM655408 PGQ655405:PGQ655408 OWU655405:OWU655408 OMY655405:OMY655408 ODC655405:ODC655408 NTG655405:NTG655408 NJK655405:NJK655408 MZO655405:MZO655408 MPS655405:MPS655408 MFW655405:MFW655408 LWA655405:LWA655408 LME655405:LME655408 LCI655405:LCI655408 KSM655405:KSM655408 KIQ655405:KIQ655408 JYU655405:JYU655408 JOY655405:JOY655408 JFC655405:JFC655408 IVG655405:IVG655408 ILK655405:ILK655408 IBO655405:IBO655408 HRS655405:HRS655408 HHW655405:HHW655408 GYA655405:GYA655408 GOE655405:GOE655408 GEI655405:GEI655408 FUM655405:FUM655408 FKQ655405:FKQ655408 FAU655405:FAU655408 EQY655405:EQY655408 EHC655405:EHC655408 DXG655405:DXG655408 DNK655405:DNK655408 DDO655405:DDO655408 CTS655405:CTS655408 CJW655405:CJW655408 CAA655405:CAA655408 BQE655405:BQE655408 BGI655405:BGI655408 AWM655405:AWM655408 AMQ655405:AMQ655408 ACU655405:ACU655408 SY655405:SY655408 JC655405:JC655408 G655405:G655408 WVO589869:WVO589872 WLS589869:WLS589872 WBW589869:WBW589872 VSA589869:VSA589872 VIE589869:VIE589872 UYI589869:UYI589872 UOM589869:UOM589872 UEQ589869:UEQ589872 TUU589869:TUU589872 TKY589869:TKY589872 TBC589869:TBC589872 SRG589869:SRG589872 SHK589869:SHK589872 RXO589869:RXO589872 RNS589869:RNS589872 RDW589869:RDW589872 QUA589869:QUA589872 QKE589869:QKE589872 QAI589869:QAI589872 PQM589869:PQM589872 PGQ589869:PGQ589872 OWU589869:OWU589872 OMY589869:OMY589872 ODC589869:ODC589872 NTG589869:NTG589872 NJK589869:NJK589872 MZO589869:MZO589872 MPS589869:MPS589872 MFW589869:MFW589872 LWA589869:LWA589872 LME589869:LME589872 LCI589869:LCI589872 KSM589869:KSM589872 KIQ589869:KIQ589872 JYU589869:JYU589872 JOY589869:JOY589872 JFC589869:JFC589872 IVG589869:IVG589872 ILK589869:ILK589872 IBO589869:IBO589872 HRS589869:HRS589872 HHW589869:HHW589872 GYA589869:GYA589872 GOE589869:GOE589872 GEI589869:GEI589872 FUM589869:FUM589872 FKQ589869:FKQ589872 FAU589869:FAU589872 EQY589869:EQY589872 EHC589869:EHC589872 DXG589869:DXG589872 DNK589869:DNK589872 DDO589869:DDO589872 CTS589869:CTS589872 CJW589869:CJW589872 CAA589869:CAA589872 BQE589869:BQE589872 BGI589869:BGI589872 AWM589869:AWM589872 AMQ589869:AMQ589872 ACU589869:ACU589872 SY589869:SY589872 JC589869:JC589872 G589869:G589872 WVO524333:WVO524336 WLS524333:WLS524336 WBW524333:WBW524336 VSA524333:VSA524336 VIE524333:VIE524336 UYI524333:UYI524336 UOM524333:UOM524336 UEQ524333:UEQ524336 TUU524333:TUU524336 TKY524333:TKY524336 TBC524333:TBC524336 SRG524333:SRG524336 SHK524333:SHK524336 RXO524333:RXO524336 RNS524333:RNS524336 RDW524333:RDW524336 QUA524333:QUA524336 QKE524333:QKE524336 QAI524333:QAI524336 PQM524333:PQM524336 PGQ524333:PGQ524336 OWU524333:OWU524336 OMY524333:OMY524336 ODC524333:ODC524336 NTG524333:NTG524336 NJK524333:NJK524336 MZO524333:MZO524336 MPS524333:MPS524336 MFW524333:MFW524336 LWA524333:LWA524336 LME524333:LME524336 LCI524333:LCI524336 KSM524333:KSM524336 KIQ524333:KIQ524336 JYU524333:JYU524336 JOY524333:JOY524336 JFC524333:JFC524336 IVG524333:IVG524336 ILK524333:ILK524336 IBO524333:IBO524336 HRS524333:HRS524336 HHW524333:HHW524336 GYA524333:GYA524336 GOE524333:GOE524336 GEI524333:GEI524336 FUM524333:FUM524336 FKQ524333:FKQ524336 FAU524333:FAU524336 EQY524333:EQY524336 EHC524333:EHC524336 DXG524333:DXG524336 DNK524333:DNK524336 DDO524333:DDO524336 CTS524333:CTS524336 CJW524333:CJW524336 CAA524333:CAA524336 BQE524333:BQE524336 BGI524333:BGI524336 AWM524333:AWM524336 AMQ524333:AMQ524336 ACU524333:ACU524336 SY524333:SY524336 JC524333:JC524336 G524333:G524336 WVO458797:WVO458800 WLS458797:WLS458800 WBW458797:WBW458800 VSA458797:VSA458800 VIE458797:VIE458800 UYI458797:UYI458800 UOM458797:UOM458800 UEQ458797:UEQ458800 TUU458797:TUU458800 TKY458797:TKY458800 TBC458797:TBC458800 SRG458797:SRG458800 SHK458797:SHK458800 RXO458797:RXO458800 RNS458797:RNS458800 RDW458797:RDW458800 QUA458797:QUA458800 QKE458797:QKE458800 QAI458797:QAI458800 PQM458797:PQM458800 PGQ458797:PGQ458800 OWU458797:OWU458800 OMY458797:OMY458800 ODC458797:ODC458800 NTG458797:NTG458800 NJK458797:NJK458800 MZO458797:MZO458800 MPS458797:MPS458800 MFW458797:MFW458800 LWA458797:LWA458800 LME458797:LME458800 LCI458797:LCI458800 KSM458797:KSM458800 KIQ458797:KIQ458800 JYU458797:JYU458800 JOY458797:JOY458800 JFC458797:JFC458800 IVG458797:IVG458800 ILK458797:ILK458800 IBO458797:IBO458800 HRS458797:HRS458800 HHW458797:HHW458800 GYA458797:GYA458800 GOE458797:GOE458800 GEI458797:GEI458800 FUM458797:FUM458800 FKQ458797:FKQ458800 FAU458797:FAU458800 EQY458797:EQY458800 EHC458797:EHC458800 DXG458797:DXG458800 DNK458797:DNK458800 DDO458797:DDO458800 CTS458797:CTS458800 CJW458797:CJW458800 CAA458797:CAA458800 BQE458797:BQE458800 BGI458797:BGI458800 AWM458797:AWM458800 AMQ458797:AMQ458800 ACU458797:ACU458800 SY458797:SY458800 JC458797:JC458800 G458797:G458800 WVO393261:WVO393264 WLS393261:WLS393264 WBW393261:WBW393264 VSA393261:VSA393264 VIE393261:VIE393264 UYI393261:UYI393264 UOM393261:UOM393264 UEQ393261:UEQ393264 TUU393261:TUU393264 TKY393261:TKY393264 TBC393261:TBC393264 SRG393261:SRG393264 SHK393261:SHK393264 RXO393261:RXO393264 RNS393261:RNS393264 RDW393261:RDW393264 QUA393261:QUA393264 QKE393261:QKE393264 QAI393261:QAI393264 PQM393261:PQM393264 PGQ393261:PGQ393264 OWU393261:OWU393264 OMY393261:OMY393264 ODC393261:ODC393264 NTG393261:NTG393264 NJK393261:NJK393264 MZO393261:MZO393264 MPS393261:MPS393264 MFW393261:MFW393264 LWA393261:LWA393264 LME393261:LME393264 LCI393261:LCI393264 KSM393261:KSM393264 KIQ393261:KIQ393264 JYU393261:JYU393264 JOY393261:JOY393264 JFC393261:JFC393264 IVG393261:IVG393264 ILK393261:ILK393264 IBO393261:IBO393264 HRS393261:HRS393264 HHW393261:HHW393264 GYA393261:GYA393264 GOE393261:GOE393264 GEI393261:GEI393264 FUM393261:FUM393264 FKQ393261:FKQ393264 FAU393261:FAU393264 EQY393261:EQY393264 EHC393261:EHC393264 DXG393261:DXG393264 DNK393261:DNK393264 DDO393261:DDO393264 CTS393261:CTS393264 CJW393261:CJW393264 CAA393261:CAA393264 BQE393261:BQE393264 BGI393261:BGI393264 AWM393261:AWM393264 AMQ393261:AMQ393264 ACU393261:ACU393264 SY393261:SY393264 JC393261:JC393264 G393261:G393264 WVO327725:WVO327728 WLS327725:WLS327728 WBW327725:WBW327728 VSA327725:VSA327728 VIE327725:VIE327728 UYI327725:UYI327728 UOM327725:UOM327728 UEQ327725:UEQ327728 TUU327725:TUU327728 TKY327725:TKY327728 TBC327725:TBC327728 SRG327725:SRG327728 SHK327725:SHK327728 RXO327725:RXO327728 RNS327725:RNS327728 RDW327725:RDW327728 QUA327725:QUA327728 QKE327725:QKE327728 QAI327725:QAI327728 PQM327725:PQM327728 PGQ327725:PGQ327728 OWU327725:OWU327728 OMY327725:OMY327728 ODC327725:ODC327728 NTG327725:NTG327728 NJK327725:NJK327728 MZO327725:MZO327728 MPS327725:MPS327728 MFW327725:MFW327728 LWA327725:LWA327728 LME327725:LME327728 LCI327725:LCI327728 KSM327725:KSM327728 KIQ327725:KIQ327728 JYU327725:JYU327728 JOY327725:JOY327728 JFC327725:JFC327728 IVG327725:IVG327728 ILK327725:ILK327728 IBO327725:IBO327728 HRS327725:HRS327728 HHW327725:HHW327728 GYA327725:GYA327728 GOE327725:GOE327728 GEI327725:GEI327728 FUM327725:FUM327728 FKQ327725:FKQ327728 FAU327725:FAU327728 EQY327725:EQY327728 EHC327725:EHC327728 DXG327725:DXG327728 DNK327725:DNK327728 DDO327725:DDO327728 CTS327725:CTS327728 CJW327725:CJW327728 CAA327725:CAA327728 BQE327725:BQE327728 BGI327725:BGI327728 AWM327725:AWM327728 AMQ327725:AMQ327728 ACU327725:ACU327728 SY327725:SY327728 JC327725:JC327728 G327725:G327728 WVO262189:WVO262192 WLS262189:WLS262192 WBW262189:WBW262192 VSA262189:VSA262192 VIE262189:VIE262192 UYI262189:UYI262192 UOM262189:UOM262192 UEQ262189:UEQ262192 TUU262189:TUU262192 TKY262189:TKY262192 TBC262189:TBC262192 SRG262189:SRG262192 SHK262189:SHK262192 RXO262189:RXO262192 RNS262189:RNS262192 RDW262189:RDW262192 QUA262189:QUA262192 QKE262189:QKE262192 QAI262189:QAI262192 PQM262189:PQM262192 PGQ262189:PGQ262192 OWU262189:OWU262192 OMY262189:OMY262192 ODC262189:ODC262192 NTG262189:NTG262192 NJK262189:NJK262192 MZO262189:MZO262192 MPS262189:MPS262192 MFW262189:MFW262192 LWA262189:LWA262192 LME262189:LME262192 LCI262189:LCI262192 KSM262189:KSM262192 KIQ262189:KIQ262192 JYU262189:JYU262192 JOY262189:JOY262192 JFC262189:JFC262192 IVG262189:IVG262192 ILK262189:ILK262192 IBO262189:IBO262192 HRS262189:HRS262192 HHW262189:HHW262192 GYA262189:GYA262192 GOE262189:GOE262192 GEI262189:GEI262192 FUM262189:FUM262192 FKQ262189:FKQ262192 FAU262189:FAU262192 EQY262189:EQY262192 EHC262189:EHC262192 DXG262189:DXG262192 DNK262189:DNK262192 DDO262189:DDO262192 CTS262189:CTS262192 CJW262189:CJW262192 CAA262189:CAA262192 BQE262189:BQE262192 BGI262189:BGI262192 AWM262189:AWM262192 AMQ262189:AMQ262192 ACU262189:ACU262192 SY262189:SY262192 JC262189:JC262192 G262189:G262192 WVO196653:WVO196656 WLS196653:WLS196656 WBW196653:WBW196656 VSA196653:VSA196656 VIE196653:VIE196656 UYI196653:UYI196656 UOM196653:UOM196656 UEQ196653:UEQ196656 TUU196653:TUU196656 TKY196653:TKY196656 TBC196653:TBC196656 SRG196653:SRG196656 SHK196653:SHK196656 RXO196653:RXO196656 RNS196653:RNS196656 RDW196653:RDW196656 QUA196653:QUA196656 QKE196653:QKE196656 QAI196653:QAI196656 PQM196653:PQM196656 PGQ196653:PGQ196656 OWU196653:OWU196656 OMY196653:OMY196656 ODC196653:ODC196656 NTG196653:NTG196656 NJK196653:NJK196656 MZO196653:MZO196656 MPS196653:MPS196656 MFW196653:MFW196656 LWA196653:LWA196656 LME196653:LME196656 LCI196653:LCI196656 KSM196653:KSM196656 KIQ196653:KIQ196656 JYU196653:JYU196656 JOY196653:JOY196656 JFC196653:JFC196656 IVG196653:IVG196656 ILK196653:ILK196656 IBO196653:IBO196656 HRS196653:HRS196656 HHW196653:HHW196656 GYA196653:GYA196656 GOE196653:GOE196656 GEI196653:GEI196656 FUM196653:FUM196656 FKQ196653:FKQ196656 FAU196653:FAU196656 EQY196653:EQY196656 EHC196653:EHC196656 DXG196653:DXG196656 DNK196653:DNK196656 DDO196653:DDO196656 CTS196653:CTS196656 CJW196653:CJW196656 CAA196653:CAA196656 BQE196653:BQE196656 BGI196653:BGI196656 AWM196653:AWM196656 AMQ196653:AMQ196656 ACU196653:ACU196656 SY196653:SY196656 JC196653:JC196656 G196653:G196656 WVO131117:WVO131120 WLS131117:WLS131120 WBW131117:WBW131120 VSA131117:VSA131120 VIE131117:VIE131120 UYI131117:UYI131120 UOM131117:UOM131120 UEQ131117:UEQ131120 TUU131117:TUU131120 TKY131117:TKY131120 TBC131117:TBC131120 SRG131117:SRG131120 SHK131117:SHK131120 RXO131117:RXO131120 RNS131117:RNS131120 RDW131117:RDW131120 QUA131117:QUA131120 QKE131117:QKE131120 QAI131117:QAI131120 PQM131117:PQM131120 PGQ131117:PGQ131120 OWU131117:OWU131120 OMY131117:OMY131120 ODC131117:ODC131120 NTG131117:NTG131120 NJK131117:NJK131120 MZO131117:MZO131120 MPS131117:MPS131120 MFW131117:MFW131120 LWA131117:LWA131120 LME131117:LME131120 LCI131117:LCI131120 KSM131117:KSM131120 KIQ131117:KIQ131120 JYU131117:JYU131120 JOY131117:JOY131120 JFC131117:JFC131120 IVG131117:IVG131120 ILK131117:ILK131120 IBO131117:IBO131120 HRS131117:HRS131120 HHW131117:HHW131120 GYA131117:GYA131120 GOE131117:GOE131120 GEI131117:GEI131120 FUM131117:FUM131120 FKQ131117:FKQ131120 FAU131117:FAU131120 EQY131117:EQY131120 EHC131117:EHC131120 DXG131117:DXG131120 DNK131117:DNK131120 DDO131117:DDO131120 CTS131117:CTS131120 CJW131117:CJW131120 CAA131117:CAA131120 BQE131117:BQE131120 BGI131117:BGI131120 AWM131117:AWM131120 AMQ131117:AMQ131120 ACU131117:ACU131120 SY131117:SY131120 JC131117:JC131120 G131117:G131120 WVO65581:WVO65584 WLS65581:WLS65584 WBW65581:WBW65584 VSA65581:VSA65584 VIE65581:VIE65584 UYI65581:UYI65584 UOM65581:UOM65584 UEQ65581:UEQ65584 TUU65581:TUU65584 TKY65581:TKY65584 TBC65581:TBC65584 SRG65581:SRG65584 SHK65581:SHK65584 RXO65581:RXO65584 RNS65581:RNS65584 RDW65581:RDW65584 QUA65581:QUA65584 QKE65581:QKE65584 QAI65581:QAI65584 PQM65581:PQM65584 PGQ65581:PGQ65584 OWU65581:OWU65584 OMY65581:OMY65584 ODC65581:ODC65584 NTG65581:NTG65584 NJK65581:NJK65584 MZO65581:MZO65584 MPS65581:MPS65584 MFW65581:MFW65584 LWA65581:LWA65584 LME65581:LME65584 LCI65581:LCI65584 KSM65581:KSM65584 KIQ65581:KIQ65584 JYU65581:JYU65584 JOY65581:JOY65584 JFC65581:JFC65584 IVG65581:IVG65584 ILK65581:ILK65584 IBO65581:IBO65584 HRS65581:HRS65584 HHW65581:HHW65584 GYA65581:GYA65584 GOE65581:GOE65584 GEI65581:GEI65584 FUM65581:FUM65584 FKQ65581:FKQ65584 FAU65581:FAU65584 EQY65581:EQY65584 EHC65581:EHC65584 DXG65581:DXG65584 DNK65581:DNK65584 DDO65581:DDO65584 CTS65581:CTS65584 CJW65581:CJW65584 CAA65581:CAA65584 BQE65581:BQE65584 BGI65581:BGI65584 AWM65581:AWM65584 AMQ65581:AMQ65584 ACU65581:ACU65584 SY65581:SY65584 JC65581:JC65584 G65581:G65584 WVO45:WVO48 WLS45:WLS48 WBW45:WBW48 VSA45:VSA48 VIE45:VIE48 UYI45:UYI48 UOM45:UOM48 UEQ45:UEQ48 TUU45:TUU48 TKY45:TKY48 TBC45:TBC48 SRG45:SRG48 SHK45:SHK48 RXO45:RXO48 RNS45:RNS48 RDW45:RDW48 QUA45:QUA48 QKE45:QKE48 QAI45:QAI48 PQM45:PQM48 PGQ45:PGQ48 OWU45:OWU48 OMY45:OMY48 ODC45:ODC48 NTG45:NTG48 NJK45:NJK48 MZO45:MZO48 MPS45:MPS48 MFW45:MFW48 LWA45:LWA48 LME45:LME48 LCI45:LCI48 KSM45:KSM48 KIQ45:KIQ48 JYU45:JYU48 JOY45:JOY48 JFC45:JFC48 IVG45:IVG48 ILK45:ILK48 IBO45:IBO48 HRS45:HRS48 HHW45:HHW48 GYA45:GYA48 GOE45:GOE48 GEI45:GEI48 FUM45:FUM48 FKQ45:FKQ48 FAU45:FAU48 EQY45:EQY48 EHC45:EHC48 DXG45:DXG48 DNK45:DNK48 DDO45:DDO48 CTS45:CTS48 CJW45:CJW48 CAA45:CAA48 BQE45:BQE48 BGI45:BGI48 AWM45:AWM48 AMQ45:AMQ48 ACU45:ACU48 SY45:SY48 JC45:JC48">
      <formula1>$G$72:$G$163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62:E65570 JA65562:JA65570 SW65562:SW65570 ACS65562:ACS65570 AMO65562:AMO65570 AWK65562:AWK65570 BGG65562:BGG65570 BQC65562:BQC65570 BZY65562:BZY65570 CJU65562:CJU65570 CTQ65562:CTQ65570 DDM65562:DDM65570 DNI65562:DNI65570 DXE65562:DXE65570 EHA65562:EHA65570 EQW65562:EQW65570 FAS65562:FAS65570 FKO65562:FKO65570 FUK65562:FUK65570 GEG65562:GEG65570 GOC65562:GOC65570 GXY65562:GXY65570 HHU65562:HHU65570 HRQ65562:HRQ65570 IBM65562:IBM65570 ILI65562:ILI65570 IVE65562:IVE65570 JFA65562:JFA65570 JOW65562:JOW65570 JYS65562:JYS65570 KIO65562:KIO65570 KSK65562:KSK65570 LCG65562:LCG65570 LMC65562:LMC65570 LVY65562:LVY65570 MFU65562:MFU65570 MPQ65562:MPQ65570 MZM65562:MZM65570 NJI65562:NJI65570 NTE65562:NTE65570 ODA65562:ODA65570 OMW65562:OMW65570 OWS65562:OWS65570 PGO65562:PGO65570 PQK65562:PQK65570 QAG65562:QAG65570 QKC65562:QKC65570 QTY65562:QTY65570 RDU65562:RDU65570 RNQ65562:RNQ65570 RXM65562:RXM65570 SHI65562:SHI65570 SRE65562:SRE65570 TBA65562:TBA65570 TKW65562:TKW65570 TUS65562:TUS65570 UEO65562:UEO65570 UOK65562:UOK65570 UYG65562:UYG65570 VIC65562:VIC65570 VRY65562:VRY65570 WBU65562:WBU65570 WLQ65562:WLQ65570 WVM65562:WVM65570 E131098:E131106 JA131098:JA131106 SW131098:SW131106 ACS131098:ACS131106 AMO131098:AMO131106 AWK131098:AWK131106 BGG131098:BGG131106 BQC131098:BQC131106 BZY131098:BZY131106 CJU131098:CJU131106 CTQ131098:CTQ131106 DDM131098:DDM131106 DNI131098:DNI131106 DXE131098:DXE131106 EHA131098:EHA131106 EQW131098:EQW131106 FAS131098:FAS131106 FKO131098:FKO131106 FUK131098:FUK131106 GEG131098:GEG131106 GOC131098:GOC131106 GXY131098:GXY131106 HHU131098:HHU131106 HRQ131098:HRQ131106 IBM131098:IBM131106 ILI131098:ILI131106 IVE131098:IVE131106 JFA131098:JFA131106 JOW131098:JOW131106 JYS131098:JYS131106 KIO131098:KIO131106 KSK131098:KSK131106 LCG131098:LCG131106 LMC131098:LMC131106 LVY131098:LVY131106 MFU131098:MFU131106 MPQ131098:MPQ131106 MZM131098:MZM131106 NJI131098:NJI131106 NTE131098:NTE131106 ODA131098:ODA131106 OMW131098:OMW131106 OWS131098:OWS131106 PGO131098:PGO131106 PQK131098:PQK131106 QAG131098:QAG131106 QKC131098:QKC131106 QTY131098:QTY131106 RDU131098:RDU131106 RNQ131098:RNQ131106 RXM131098:RXM131106 SHI131098:SHI131106 SRE131098:SRE131106 TBA131098:TBA131106 TKW131098:TKW131106 TUS131098:TUS131106 UEO131098:UEO131106 UOK131098:UOK131106 UYG131098:UYG131106 VIC131098:VIC131106 VRY131098:VRY131106 WBU131098:WBU131106 WLQ131098:WLQ131106 WVM131098:WVM131106 E196634:E196642 JA196634:JA196642 SW196634:SW196642 ACS196634:ACS196642 AMO196634:AMO196642 AWK196634:AWK196642 BGG196634:BGG196642 BQC196634:BQC196642 BZY196634:BZY196642 CJU196634:CJU196642 CTQ196634:CTQ196642 DDM196634:DDM196642 DNI196634:DNI196642 DXE196634:DXE196642 EHA196634:EHA196642 EQW196634:EQW196642 FAS196634:FAS196642 FKO196634:FKO196642 FUK196634:FUK196642 GEG196634:GEG196642 GOC196634:GOC196642 GXY196634:GXY196642 HHU196634:HHU196642 HRQ196634:HRQ196642 IBM196634:IBM196642 ILI196634:ILI196642 IVE196634:IVE196642 JFA196634:JFA196642 JOW196634:JOW196642 JYS196634:JYS196642 KIO196634:KIO196642 KSK196634:KSK196642 LCG196634:LCG196642 LMC196634:LMC196642 LVY196634:LVY196642 MFU196634:MFU196642 MPQ196634:MPQ196642 MZM196634:MZM196642 NJI196634:NJI196642 NTE196634:NTE196642 ODA196634:ODA196642 OMW196634:OMW196642 OWS196634:OWS196642 PGO196634:PGO196642 PQK196634:PQK196642 QAG196634:QAG196642 QKC196634:QKC196642 QTY196634:QTY196642 RDU196634:RDU196642 RNQ196634:RNQ196642 RXM196634:RXM196642 SHI196634:SHI196642 SRE196634:SRE196642 TBA196634:TBA196642 TKW196634:TKW196642 TUS196634:TUS196642 UEO196634:UEO196642 UOK196634:UOK196642 UYG196634:UYG196642 VIC196634:VIC196642 VRY196634:VRY196642 WBU196634:WBU196642 WLQ196634:WLQ196642 WVM196634:WVM196642 E262170:E262178 JA262170:JA262178 SW262170:SW262178 ACS262170:ACS262178 AMO262170:AMO262178 AWK262170:AWK262178 BGG262170:BGG262178 BQC262170:BQC262178 BZY262170:BZY262178 CJU262170:CJU262178 CTQ262170:CTQ262178 DDM262170:DDM262178 DNI262170:DNI262178 DXE262170:DXE262178 EHA262170:EHA262178 EQW262170:EQW262178 FAS262170:FAS262178 FKO262170:FKO262178 FUK262170:FUK262178 GEG262170:GEG262178 GOC262170:GOC262178 GXY262170:GXY262178 HHU262170:HHU262178 HRQ262170:HRQ262178 IBM262170:IBM262178 ILI262170:ILI262178 IVE262170:IVE262178 JFA262170:JFA262178 JOW262170:JOW262178 JYS262170:JYS262178 KIO262170:KIO262178 KSK262170:KSK262178 LCG262170:LCG262178 LMC262170:LMC262178 LVY262170:LVY262178 MFU262170:MFU262178 MPQ262170:MPQ262178 MZM262170:MZM262178 NJI262170:NJI262178 NTE262170:NTE262178 ODA262170:ODA262178 OMW262170:OMW262178 OWS262170:OWS262178 PGO262170:PGO262178 PQK262170:PQK262178 QAG262170:QAG262178 QKC262170:QKC262178 QTY262170:QTY262178 RDU262170:RDU262178 RNQ262170:RNQ262178 RXM262170:RXM262178 SHI262170:SHI262178 SRE262170:SRE262178 TBA262170:TBA262178 TKW262170:TKW262178 TUS262170:TUS262178 UEO262170:UEO262178 UOK262170:UOK262178 UYG262170:UYG262178 VIC262170:VIC262178 VRY262170:VRY262178 WBU262170:WBU262178 WLQ262170:WLQ262178 WVM262170:WVM262178 E327706:E327714 JA327706:JA327714 SW327706:SW327714 ACS327706:ACS327714 AMO327706:AMO327714 AWK327706:AWK327714 BGG327706:BGG327714 BQC327706:BQC327714 BZY327706:BZY327714 CJU327706:CJU327714 CTQ327706:CTQ327714 DDM327706:DDM327714 DNI327706:DNI327714 DXE327706:DXE327714 EHA327706:EHA327714 EQW327706:EQW327714 FAS327706:FAS327714 FKO327706:FKO327714 FUK327706:FUK327714 GEG327706:GEG327714 GOC327706:GOC327714 GXY327706:GXY327714 HHU327706:HHU327714 HRQ327706:HRQ327714 IBM327706:IBM327714 ILI327706:ILI327714 IVE327706:IVE327714 JFA327706:JFA327714 JOW327706:JOW327714 JYS327706:JYS327714 KIO327706:KIO327714 KSK327706:KSK327714 LCG327706:LCG327714 LMC327706:LMC327714 LVY327706:LVY327714 MFU327706:MFU327714 MPQ327706:MPQ327714 MZM327706:MZM327714 NJI327706:NJI327714 NTE327706:NTE327714 ODA327706:ODA327714 OMW327706:OMW327714 OWS327706:OWS327714 PGO327706:PGO327714 PQK327706:PQK327714 QAG327706:QAG327714 QKC327706:QKC327714 QTY327706:QTY327714 RDU327706:RDU327714 RNQ327706:RNQ327714 RXM327706:RXM327714 SHI327706:SHI327714 SRE327706:SRE327714 TBA327706:TBA327714 TKW327706:TKW327714 TUS327706:TUS327714 UEO327706:UEO327714 UOK327706:UOK327714 UYG327706:UYG327714 VIC327706:VIC327714 VRY327706:VRY327714 WBU327706:WBU327714 WLQ327706:WLQ327714 WVM327706:WVM327714 E393242:E393250 JA393242:JA393250 SW393242:SW393250 ACS393242:ACS393250 AMO393242:AMO393250 AWK393242:AWK393250 BGG393242:BGG393250 BQC393242:BQC393250 BZY393242:BZY393250 CJU393242:CJU393250 CTQ393242:CTQ393250 DDM393242:DDM393250 DNI393242:DNI393250 DXE393242:DXE393250 EHA393242:EHA393250 EQW393242:EQW393250 FAS393242:FAS393250 FKO393242:FKO393250 FUK393242:FUK393250 GEG393242:GEG393250 GOC393242:GOC393250 GXY393242:GXY393250 HHU393242:HHU393250 HRQ393242:HRQ393250 IBM393242:IBM393250 ILI393242:ILI393250 IVE393242:IVE393250 JFA393242:JFA393250 JOW393242:JOW393250 JYS393242:JYS393250 KIO393242:KIO393250 KSK393242:KSK393250 LCG393242:LCG393250 LMC393242:LMC393250 LVY393242:LVY393250 MFU393242:MFU393250 MPQ393242:MPQ393250 MZM393242:MZM393250 NJI393242:NJI393250 NTE393242:NTE393250 ODA393242:ODA393250 OMW393242:OMW393250 OWS393242:OWS393250 PGO393242:PGO393250 PQK393242:PQK393250 QAG393242:QAG393250 QKC393242:QKC393250 QTY393242:QTY393250 RDU393242:RDU393250 RNQ393242:RNQ393250 RXM393242:RXM393250 SHI393242:SHI393250 SRE393242:SRE393250 TBA393242:TBA393250 TKW393242:TKW393250 TUS393242:TUS393250 UEO393242:UEO393250 UOK393242:UOK393250 UYG393242:UYG393250 VIC393242:VIC393250 VRY393242:VRY393250 WBU393242:WBU393250 WLQ393242:WLQ393250 WVM393242:WVM393250 E458778:E458786 JA458778:JA458786 SW458778:SW458786 ACS458778:ACS458786 AMO458778:AMO458786 AWK458778:AWK458786 BGG458778:BGG458786 BQC458778:BQC458786 BZY458778:BZY458786 CJU458778:CJU458786 CTQ458778:CTQ458786 DDM458778:DDM458786 DNI458778:DNI458786 DXE458778:DXE458786 EHA458778:EHA458786 EQW458778:EQW458786 FAS458778:FAS458786 FKO458778:FKO458786 FUK458778:FUK458786 GEG458778:GEG458786 GOC458778:GOC458786 GXY458778:GXY458786 HHU458778:HHU458786 HRQ458778:HRQ458786 IBM458778:IBM458786 ILI458778:ILI458786 IVE458778:IVE458786 JFA458778:JFA458786 JOW458778:JOW458786 JYS458778:JYS458786 KIO458778:KIO458786 KSK458778:KSK458786 LCG458778:LCG458786 LMC458778:LMC458786 LVY458778:LVY458786 MFU458778:MFU458786 MPQ458778:MPQ458786 MZM458778:MZM458786 NJI458778:NJI458786 NTE458778:NTE458786 ODA458778:ODA458786 OMW458778:OMW458786 OWS458778:OWS458786 PGO458778:PGO458786 PQK458778:PQK458786 QAG458778:QAG458786 QKC458778:QKC458786 QTY458778:QTY458786 RDU458778:RDU458786 RNQ458778:RNQ458786 RXM458778:RXM458786 SHI458778:SHI458786 SRE458778:SRE458786 TBA458778:TBA458786 TKW458778:TKW458786 TUS458778:TUS458786 UEO458778:UEO458786 UOK458778:UOK458786 UYG458778:UYG458786 VIC458778:VIC458786 VRY458778:VRY458786 WBU458778:WBU458786 WLQ458778:WLQ458786 WVM458778:WVM458786 E524314:E524322 JA524314:JA524322 SW524314:SW524322 ACS524314:ACS524322 AMO524314:AMO524322 AWK524314:AWK524322 BGG524314:BGG524322 BQC524314:BQC524322 BZY524314:BZY524322 CJU524314:CJU524322 CTQ524314:CTQ524322 DDM524314:DDM524322 DNI524314:DNI524322 DXE524314:DXE524322 EHA524314:EHA524322 EQW524314:EQW524322 FAS524314:FAS524322 FKO524314:FKO524322 FUK524314:FUK524322 GEG524314:GEG524322 GOC524314:GOC524322 GXY524314:GXY524322 HHU524314:HHU524322 HRQ524314:HRQ524322 IBM524314:IBM524322 ILI524314:ILI524322 IVE524314:IVE524322 JFA524314:JFA524322 JOW524314:JOW524322 JYS524314:JYS524322 KIO524314:KIO524322 KSK524314:KSK524322 LCG524314:LCG524322 LMC524314:LMC524322 LVY524314:LVY524322 MFU524314:MFU524322 MPQ524314:MPQ524322 MZM524314:MZM524322 NJI524314:NJI524322 NTE524314:NTE524322 ODA524314:ODA524322 OMW524314:OMW524322 OWS524314:OWS524322 PGO524314:PGO524322 PQK524314:PQK524322 QAG524314:QAG524322 QKC524314:QKC524322 QTY524314:QTY524322 RDU524314:RDU524322 RNQ524314:RNQ524322 RXM524314:RXM524322 SHI524314:SHI524322 SRE524314:SRE524322 TBA524314:TBA524322 TKW524314:TKW524322 TUS524314:TUS524322 UEO524314:UEO524322 UOK524314:UOK524322 UYG524314:UYG524322 VIC524314:VIC524322 VRY524314:VRY524322 WBU524314:WBU524322 WLQ524314:WLQ524322 WVM524314:WVM524322 E589850:E589858 JA589850:JA589858 SW589850:SW589858 ACS589850:ACS589858 AMO589850:AMO589858 AWK589850:AWK589858 BGG589850:BGG589858 BQC589850:BQC589858 BZY589850:BZY589858 CJU589850:CJU589858 CTQ589850:CTQ589858 DDM589850:DDM589858 DNI589850:DNI589858 DXE589850:DXE589858 EHA589850:EHA589858 EQW589850:EQW589858 FAS589850:FAS589858 FKO589850:FKO589858 FUK589850:FUK589858 GEG589850:GEG589858 GOC589850:GOC589858 GXY589850:GXY589858 HHU589850:HHU589858 HRQ589850:HRQ589858 IBM589850:IBM589858 ILI589850:ILI589858 IVE589850:IVE589858 JFA589850:JFA589858 JOW589850:JOW589858 JYS589850:JYS589858 KIO589850:KIO589858 KSK589850:KSK589858 LCG589850:LCG589858 LMC589850:LMC589858 LVY589850:LVY589858 MFU589850:MFU589858 MPQ589850:MPQ589858 MZM589850:MZM589858 NJI589850:NJI589858 NTE589850:NTE589858 ODA589850:ODA589858 OMW589850:OMW589858 OWS589850:OWS589858 PGO589850:PGO589858 PQK589850:PQK589858 QAG589850:QAG589858 QKC589850:QKC589858 QTY589850:QTY589858 RDU589850:RDU589858 RNQ589850:RNQ589858 RXM589850:RXM589858 SHI589850:SHI589858 SRE589850:SRE589858 TBA589850:TBA589858 TKW589850:TKW589858 TUS589850:TUS589858 UEO589850:UEO589858 UOK589850:UOK589858 UYG589850:UYG589858 VIC589850:VIC589858 VRY589850:VRY589858 WBU589850:WBU589858 WLQ589850:WLQ589858 WVM589850:WVM589858 E655386:E655394 JA655386:JA655394 SW655386:SW655394 ACS655386:ACS655394 AMO655386:AMO655394 AWK655386:AWK655394 BGG655386:BGG655394 BQC655386:BQC655394 BZY655386:BZY655394 CJU655386:CJU655394 CTQ655386:CTQ655394 DDM655386:DDM655394 DNI655386:DNI655394 DXE655386:DXE655394 EHA655386:EHA655394 EQW655386:EQW655394 FAS655386:FAS655394 FKO655386:FKO655394 FUK655386:FUK655394 GEG655386:GEG655394 GOC655386:GOC655394 GXY655386:GXY655394 HHU655386:HHU655394 HRQ655386:HRQ655394 IBM655386:IBM655394 ILI655386:ILI655394 IVE655386:IVE655394 JFA655386:JFA655394 JOW655386:JOW655394 JYS655386:JYS655394 KIO655386:KIO655394 KSK655386:KSK655394 LCG655386:LCG655394 LMC655386:LMC655394 LVY655386:LVY655394 MFU655386:MFU655394 MPQ655386:MPQ655394 MZM655386:MZM655394 NJI655386:NJI655394 NTE655386:NTE655394 ODA655386:ODA655394 OMW655386:OMW655394 OWS655386:OWS655394 PGO655386:PGO655394 PQK655386:PQK655394 QAG655386:QAG655394 QKC655386:QKC655394 QTY655386:QTY655394 RDU655386:RDU655394 RNQ655386:RNQ655394 RXM655386:RXM655394 SHI655386:SHI655394 SRE655386:SRE655394 TBA655386:TBA655394 TKW655386:TKW655394 TUS655386:TUS655394 UEO655386:UEO655394 UOK655386:UOK655394 UYG655386:UYG655394 VIC655386:VIC655394 VRY655386:VRY655394 WBU655386:WBU655394 WLQ655386:WLQ655394 WVM655386:WVM655394 E720922:E720930 JA720922:JA720930 SW720922:SW720930 ACS720922:ACS720930 AMO720922:AMO720930 AWK720922:AWK720930 BGG720922:BGG720930 BQC720922:BQC720930 BZY720922:BZY720930 CJU720922:CJU720930 CTQ720922:CTQ720930 DDM720922:DDM720930 DNI720922:DNI720930 DXE720922:DXE720930 EHA720922:EHA720930 EQW720922:EQW720930 FAS720922:FAS720930 FKO720922:FKO720930 FUK720922:FUK720930 GEG720922:GEG720930 GOC720922:GOC720930 GXY720922:GXY720930 HHU720922:HHU720930 HRQ720922:HRQ720930 IBM720922:IBM720930 ILI720922:ILI720930 IVE720922:IVE720930 JFA720922:JFA720930 JOW720922:JOW720930 JYS720922:JYS720930 KIO720922:KIO720930 KSK720922:KSK720930 LCG720922:LCG720930 LMC720922:LMC720930 LVY720922:LVY720930 MFU720922:MFU720930 MPQ720922:MPQ720930 MZM720922:MZM720930 NJI720922:NJI720930 NTE720922:NTE720930 ODA720922:ODA720930 OMW720922:OMW720930 OWS720922:OWS720930 PGO720922:PGO720930 PQK720922:PQK720930 QAG720922:QAG720930 QKC720922:QKC720930 QTY720922:QTY720930 RDU720922:RDU720930 RNQ720922:RNQ720930 RXM720922:RXM720930 SHI720922:SHI720930 SRE720922:SRE720930 TBA720922:TBA720930 TKW720922:TKW720930 TUS720922:TUS720930 UEO720922:UEO720930 UOK720922:UOK720930 UYG720922:UYG720930 VIC720922:VIC720930 VRY720922:VRY720930 WBU720922:WBU720930 WLQ720922:WLQ720930 WVM720922:WVM720930 E786458:E786466 JA786458:JA786466 SW786458:SW786466 ACS786458:ACS786466 AMO786458:AMO786466 AWK786458:AWK786466 BGG786458:BGG786466 BQC786458:BQC786466 BZY786458:BZY786466 CJU786458:CJU786466 CTQ786458:CTQ786466 DDM786458:DDM786466 DNI786458:DNI786466 DXE786458:DXE786466 EHA786458:EHA786466 EQW786458:EQW786466 FAS786458:FAS786466 FKO786458:FKO786466 FUK786458:FUK786466 GEG786458:GEG786466 GOC786458:GOC786466 GXY786458:GXY786466 HHU786458:HHU786466 HRQ786458:HRQ786466 IBM786458:IBM786466 ILI786458:ILI786466 IVE786458:IVE786466 JFA786458:JFA786466 JOW786458:JOW786466 JYS786458:JYS786466 KIO786458:KIO786466 KSK786458:KSK786466 LCG786458:LCG786466 LMC786458:LMC786466 LVY786458:LVY786466 MFU786458:MFU786466 MPQ786458:MPQ786466 MZM786458:MZM786466 NJI786458:NJI786466 NTE786458:NTE786466 ODA786458:ODA786466 OMW786458:OMW786466 OWS786458:OWS786466 PGO786458:PGO786466 PQK786458:PQK786466 QAG786458:QAG786466 QKC786458:QKC786466 QTY786458:QTY786466 RDU786458:RDU786466 RNQ786458:RNQ786466 RXM786458:RXM786466 SHI786458:SHI786466 SRE786458:SRE786466 TBA786458:TBA786466 TKW786458:TKW786466 TUS786458:TUS786466 UEO786458:UEO786466 UOK786458:UOK786466 UYG786458:UYG786466 VIC786458:VIC786466 VRY786458:VRY786466 WBU786458:WBU786466 WLQ786458:WLQ786466 WVM786458:WVM786466 E851994:E852002 JA851994:JA852002 SW851994:SW852002 ACS851994:ACS852002 AMO851994:AMO852002 AWK851994:AWK852002 BGG851994:BGG852002 BQC851994:BQC852002 BZY851994:BZY852002 CJU851994:CJU852002 CTQ851994:CTQ852002 DDM851994:DDM852002 DNI851994:DNI852002 DXE851994:DXE852002 EHA851994:EHA852002 EQW851994:EQW852002 FAS851994:FAS852002 FKO851994:FKO852002 FUK851994:FUK852002 GEG851994:GEG852002 GOC851994:GOC852002 GXY851994:GXY852002 HHU851994:HHU852002 HRQ851994:HRQ852002 IBM851994:IBM852002 ILI851994:ILI852002 IVE851994:IVE852002 JFA851994:JFA852002 JOW851994:JOW852002 JYS851994:JYS852002 KIO851994:KIO852002 KSK851994:KSK852002 LCG851994:LCG852002 LMC851994:LMC852002 LVY851994:LVY852002 MFU851994:MFU852002 MPQ851994:MPQ852002 MZM851994:MZM852002 NJI851994:NJI852002 NTE851994:NTE852002 ODA851994:ODA852002 OMW851994:OMW852002 OWS851994:OWS852002 PGO851994:PGO852002 PQK851994:PQK852002 QAG851994:QAG852002 QKC851994:QKC852002 QTY851994:QTY852002 RDU851994:RDU852002 RNQ851994:RNQ852002 RXM851994:RXM852002 SHI851994:SHI852002 SRE851994:SRE852002 TBA851994:TBA852002 TKW851994:TKW852002 TUS851994:TUS852002 UEO851994:UEO852002 UOK851994:UOK852002 UYG851994:UYG852002 VIC851994:VIC852002 VRY851994:VRY852002 WBU851994:WBU852002 WLQ851994:WLQ852002 WVM851994:WVM852002 E917530:E917538 JA917530:JA917538 SW917530:SW917538 ACS917530:ACS917538 AMO917530:AMO917538 AWK917530:AWK917538 BGG917530:BGG917538 BQC917530:BQC917538 BZY917530:BZY917538 CJU917530:CJU917538 CTQ917530:CTQ917538 DDM917530:DDM917538 DNI917530:DNI917538 DXE917530:DXE917538 EHA917530:EHA917538 EQW917530:EQW917538 FAS917530:FAS917538 FKO917530:FKO917538 FUK917530:FUK917538 GEG917530:GEG917538 GOC917530:GOC917538 GXY917530:GXY917538 HHU917530:HHU917538 HRQ917530:HRQ917538 IBM917530:IBM917538 ILI917530:ILI917538 IVE917530:IVE917538 JFA917530:JFA917538 JOW917530:JOW917538 JYS917530:JYS917538 KIO917530:KIO917538 KSK917530:KSK917538 LCG917530:LCG917538 LMC917530:LMC917538 LVY917530:LVY917538 MFU917530:MFU917538 MPQ917530:MPQ917538 MZM917530:MZM917538 NJI917530:NJI917538 NTE917530:NTE917538 ODA917530:ODA917538 OMW917530:OMW917538 OWS917530:OWS917538 PGO917530:PGO917538 PQK917530:PQK917538 QAG917530:QAG917538 QKC917530:QKC917538 QTY917530:QTY917538 RDU917530:RDU917538 RNQ917530:RNQ917538 RXM917530:RXM917538 SHI917530:SHI917538 SRE917530:SRE917538 TBA917530:TBA917538 TKW917530:TKW917538 TUS917530:TUS917538 UEO917530:UEO917538 UOK917530:UOK917538 UYG917530:UYG917538 VIC917530:VIC917538 VRY917530:VRY917538 WBU917530:WBU917538 WLQ917530:WLQ917538 WVM917530:WVM917538 E983066:E983074 JA983066:JA983074 SW983066:SW983074 ACS983066:ACS983074 AMO983066:AMO983074 AWK983066:AWK983074 BGG983066:BGG983074 BQC983066:BQC983074 BZY983066:BZY983074 CJU983066:CJU983074 CTQ983066:CTQ983074 DDM983066:DDM983074 DNI983066:DNI983074 DXE983066:DXE983074 EHA983066:EHA983074 EQW983066:EQW983074 FAS983066:FAS983074 FKO983066:FKO983074 FUK983066:FUK983074 GEG983066:GEG983074 GOC983066:GOC983074 GXY983066:GXY983074 HHU983066:HHU983074 HRQ983066:HRQ983074 IBM983066:IBM983074 ILI983066:ILI983074 IVE983066:IVE983074 JFA983066:JFA983074 JOW983066:JOW983074 JYS983066:JYS983074 KIO983066:KIO983074 KSK983066:KSK983074 LCG983066:LCG983074 LMC983066:LMC983074 LVY983066:LVY983074 MFU983066:MFU983074 MPQ983066:MPQ983074 MZM983066:MZM983074 NJI983066:NJI983074 NTE983066:NTE983074 ODA983066:ODA983074 OMW983066:OMW983074 OWS983066:OWS983074 PGO983066:PGO983074 PQK983066:PQK983074 QAG983066:QAG983074 QKC983066:QKC983074 QTY983066:QTY983074 RDU983066:RDU983074 RNQ983066:RNQ983074 RXM983066:RXM983074 SHI983066:SHI983074 SRE983066:SRE983074 TBA983066:TBA983074 TKW983066:TKW983074 TUS983066:TUS983074 UEO983066:UEO983074 UOK983066:UOK983074 UYG983066:UYG983074 VIC983066:VIC983074 VRY983066:VRY983074 WBU983066:WBU983074 WLQ983066:WLQ983074 WVM983066:WVM983074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39:E48 JA39:JA48 SW39:SW48 ACS39:ACS48 AMO39:AMO48 AWK39:AWK48 BGG39:BGG48 BQC39:BQC48 BZY39:BZY48 CJU39:CJU48 CTQ39:CTQ48 DDM39:DDM48 DNI39:DNI48 DXE39:DXE48 EHA39:EHA48 EQW39:EQW48 FAS39:FAS48 FKO39:FKO48 FUK39:FUK48 GEG39:GEG48 GOC39:GOC48 GXY39:GXY48 HHU39:HHU48 HRQ39:HRQ48 IBM39:IBM48 ILI39:ILI48 IVE39:IVE48 JFA39:JFA48 JOW39:JOW48 JYS39:JYS48 KIO39:KIO48 KSK39:KSK48 LCG39:LCG48 LMC39:LMC48 LVY39:LVY48 MFU39:MFU48 MPQ39:MPQ48 MZM39:MZM48 NJI39:NJI48 NTE39:NTE48 ODA39:ODA48 OMW39:OMW48 OWS39:OWS48 PGO39:PGO48 PQK39:PQK48 QAG39:QAG48 QKC39:QKC48 QTY39:QTY48 RDU39:RDU48 RNQ39:RNQ48 RXM39:RXM48 SHI39:SHI48 SRE39:SRE48 TBA39:TBA48 TKW39:TKW48 TUS39:TUS48 UEO39:UEO48 UOK39:UOK48 UYG39:UYG48 VIC39:VIC48 VRY39:VRY48 WBU39:WBU48 WLQ39:WLQ48 WVM39:WVM48 E65575:E65584 JA65575:JA65584 SW65575:SW65584 ACS65575:ACS65584 AMO65575:AMO65584 AWK65575:AWK65584 BGG65575:BGG65584 BQC65575:BQC65584 BZY65575:BZY65584 CJU65575:CJU65584 CTQ65575:CTQ65584 DDM65575:DDM65584 DNI65575:DNI65584 DXE65575:DXE65584 EHA65575:EHA65584 EQW65575:EQW65584 FAS65575:FAS65584 FKO65575:FKO65584 FUK65575:FUK65584 GEG65575:GEG65584 GOC65575:GOC65584 GXY65575:GXY65584 HHU65575:HHU65584 HRQ65575:HRQ65584 IBM65575:IBM65584 ILI65575:ILI65584 IVE65575:IVE65584 JFA65575:JFA65584 JOW65575:JOW65584 JYS65575:JYS65584 KIO65575:KIO65584 KSK65575:KSK65584 LCG65575:LCG65584 LMC65575:LMC65584 LVY65575:LVY65584 MFU65575:MFU65584 MPQ65575:MPQ65584 MZM65575:MZM65584 NJI65575:NJI65584 NTE65575:NTE65584 ODA65575:ODA65584 OMW65575:OMW65584 OWS65575:OWS65584 PGO65575:PGO65584 PQK65575:PQK65584 QAG65575:QAG65584 QKC65575:QKC65584 QTY65575:QTY65584 RDU65575:RDU65584 RNQ65575:RNQ65584 RXM65575:RXM65584 SHI65575:SHI65584 SRE65575:SRE65584 TBA65575:TBA65584 TKW65575:TKW65584 TUS65575:TUS65584 UEO65575:UEO65584 UOK65575:UOK65584 UYG65575:UYG65584 VIC65575:VIC65584 VRY65575:VRY65584 WBU65575:WBU65584 WLQ65575:WLQ65584 WVM65575:WVM65584 E131111:E131120 JA131111:JA131120 SW131111:SW131120 ACS131111:ACS131120 AMO131111:AMO131120 AWK131111:AWK131120 BGG131111:BGG131120 BQC131111:BQC131120 BZY131111:BZY131120 CJU131111:CJU131120 CTQ131111:CTQ131120 DDM131111:DDM131120 DNI131111:DNI131120 DXE131111:DXE131120 EHA131111:EHA131120 EQW131111:EQW131120 FAS131111:FAS131120 FKO131111:FKO131120 FUK131111:FUK131120 GEG131111:GEG131120 GOC131111:GOC131120 GXY131111:GXY131120 HHU131111:HHU131120 HRQ131111:HRQ131120 IBM131111:IBM131120 ILI131111:ILI131120 IVE131111:IVE131120 JFA131111:JFA131120 JOW131111:JOW131120 JYS131111:JYS131120 KIO131111:KIO131120 KSK131111:KSK131120 LCG131111:LCG131120 LMC131111:LMC131120 LVY131111:LVY131120 MFU131111:MFU131120 MPQ131111:MPQ131120 MZM131111:MZM131120 NJI131111:NJI131120 NTE131111:NTE131120 ODA131111:ODA131120 OMW131111:OMW131120 OWS131111:OWS131120 PGO131111:PGO131120 PQK131111:PQK131120 QAG131111:QAG131120 QKC131111:QKC131120 QTY131111:QTY131120 RDU131111:RDU131120 RNQ131111:RNQ131120 RXM131111:RXM131120 SHI131111:SHI131120 SRE131111:SRE131120 TBA131111:TBA131120 TKW131111:TKW131120 TUS131111:TUS131120 UEO131111:UEO131120 UOK131111:UOK131120 UYG131111:UYG131120 VIC131111:VIC131120 VRY131111:VRY131120 WBU131111:WBU131120 WLQ131111:WLQ131120 WVM131111:WVM131120 E196647:E196656 JA196647:JA196656 SW196647:SW196656 ACS196647:ACS196656 AMO196647:AMO196656 AWK196647:AWK196656 BGG196647:BGG196656 BQC196647:BQC196656 BZY196647:BZY196656 CJU196647:CJU196656 CTQ196647:CTQ196656 DDM196647:DDM196656 DNI196647:DNI196656 DXE196647:DXE196656 EHA196647:EHA196656 EQW196647:EQW196656 FAS196647:FAS196656 FKO196647:FKO196656 FUK196647:FUK196656 GEG196647:GEG196656 GOC196647:GOC196656 GXY196647:GXY196656 HHU196647:HHU196656 HRQ196647:HRQ196656 IBM196647:IBM196656 ILI196647:ILI196656 IVE196647:IVE196656 JFA196647:JFA196656 JOW196647:JOW196656 JYS196647:JYS196656 KIO196647:KIO196656 KSK196647:KSK196656 LCG196647:LCG196656 LMC196647:LMC196656 LVY196647:LVY196656 MFU196647:MFU196656 MPQ196647:MPQ196656 MZM196647:MZM196656 NJI196647:NJI196656 NTE196647:NTE196656 ODA196647:ODA196656 OMW196647:OMW196656 OWS196647:OWS196656 PGO196647:PGO196656 PQK196647:PQK196656 QAG196647:QAG196656 QKC196647:QKC196656 QTY196647:QTY196656 RDU196647:RDU196656 RNQ196647:RNQ196656 RXM196647:RXM196656 SHI196647:SHI196656 SRE196647:SRE196656 TBA196647:TBA196656 TKW196647:TKW196656 TUS196647:TUS196656 UEO196647:UEO196656 UOK196647:UOK196656 UYG196647:UYG196656 VIC196647:VIC196656 VRY196647:VRY196656 WBU196647:WBU196656 WLQ196647:WLQ196656 WVM196647:WVM196656 E262183:E262192 JA262183:JA262192 SW262183:SW262192 ACS262183:ACS262192 AMO262183:AMO262192 AWK262183:AWK262192 BGG262183:BGG262192 BQC262183:BQC262192 BZY262183:BZY262192 CJU262183:CJU262192 CTQ262183:CTQ262192 DDM262183:DDM262192 DNI262183:DNI262192 DXE262183:DXE262192 EHA262183:EHA262192 EQW262183:EQW262192 FAS262183:FAS262192 FKO262183:FKO262192 FUK262183:FUK262192 GEG262183:GEG262192 GOC262183:GOC262192 GXY262183:GXY262192 HHU262183:HHU262192 HRQ262183:HRQ262192 IBM262183:IBM262192 ILI262183:ILI262192 IVE262183:IVE262192 JFA262183:JFA262192 JOW262183:JOW262192 JYS262183:JYS262192 KIO262183:KIO262192 KSK262183:KSK262192 LCG262183:LCG262192 LMC262183:LMC262192 LVY262183:LVY262192 MFU262183:MFU262192 MPQ262183:MPQ262192 MZM262183:MZM262192 NJI262183:NJI262192 NTE262183:NTE262192 ODA262183:ODA262192 OMW262183:OMW262192 OWS262183:OWS262192 PGO262183:PGO262192 PQK262183:PQK262192 QAG262183:QAG262192 QKC262183:QKC262192 QTY262183:QTY262192 RDU262183:RDU262192 RNQ262183:RNQ262192 RXM262183:RXM262192 SHI262183:SHI262192 SRE262183:SRE262192 TBA262183:TBA262192 TKW262183:TKW262192 TUS262183:TUS262192 UEO262183:UEO262192 UOK262183:UOK262192 UYG262183:UYG262192 VIC262183:VIC262192 VRY262183:VRY262192 WBU262183:WBU262192 WLQ262183:WLQ262192 WVM262183:WVM262192 E327719:E327728 JA327719:JA327728 SW327719:SW327728 ACS327719:ACS327728 AMO327719:AMO327728 AWK327719:AWK327728 BGG327719:BGG327728 BQC327719:BQC327728 BZY327719:BZY327728 CJU327719:CJU327728 CTQ327719:CTQ327728 DDM327719:DDM327728 DNI327719:DNI327728 DXE327719:DXE327728 EHA327719:EHA327728 EQW327719:EQW327728 FAS327719:FAS327728 FKO327719:FKO327728 FUK327719:FUK327728 GEG327719:GEG327728 GOC327719:GOC327728 GXY327719:GXY327728 HHU327719:HHU327728 HRQ327719:HRQ327728 IBM327719:IBM327728 ILI327719:ILI327728 IVE327719:IVE327728 JFA327719:JFA327728 JOW327719:JOW327728 JYS327719:JYS327728 KIO327719:KIO327728 KSK327719:KSK327728 LCG327719:LCG327728 LMC327719:LMC327728 LVY327719:LVY327728 MFU327719:MFU327728 MPQ327719:MPQ327728 MZM327719:MZM327728 NJI327719:NJI327728 NTE327719:NTE327728 ODA327719:ODA327728 OMW327719:OMW327728 OWS327719:OWS327728 PGO327719:PGO327728 PQK327719:PQK327728 QAG327719:QAG327728 QKC327719:QKC327728 QTY327719:QTY327728 RDU327719:RDU327728 RNQ327719:RNQ327728 RXM327719:RXM327728 SHI327719:SHI327728 SRE327719:SRE327728 TBA327719:TBA327728 TKW327719:TKW327728 TUS327719:TUS327728 UEO327719:UEO327728 UOK327719:UOK327728 UYG327719:UYG327728 VIC327719:VIC327728 VRY327719:VRY327728 WBU327719:WBU327728 WLQ327719:WLQ327728 WVM327719:WVM327728 E393255:E393264 JA393255:JA393264 SW393255:SW393264 ACS393255:ACS393264 AMO393255:AMO393264 AWK393255:AWK393264 BGG393255:BGG393264 BQC393255:BQC393264 BZY393255:BZY393264 CJU393255:CJU393264 CTQ393255:CTQ393264 DDM393255:DDM393264 DNI393255:DNI393264 DXE393255:DXE393264 EHA393255:EHA393264 EQW393255:EQW393264 FAS393255:FAS393264 FKO393255:FKO393264 FUK393255:FUK393264 GEG393255:GEG393264 GOC393255:GOC393264 GXY393255:GXY393264 HHU393255:HHU393264 HRQ393255:HRQ393264 IBM393255:IBM393264 ILI393255:ILI393264 IVE393255:IVE393264 JFA393255:JFA393264 JOW393255:JOW393264 JYS393255:JYS393264 KIO393255:KIO393264 KSK393255:KSK393264 LCG393255:LCG393264 LMC393255:LMC393264 LVY393255:LVY393264 MFU393255:MFU393264 MPQ393255:MPQ393264 MZM393255:MZM393264 NJI393255:NJI393264 NTE393255:NTE393264 ODA393255:ODA393264 OMW393255:OMW393264 OWS393255:OWS393264 PGO393255:PGO393264 PQK393255:PQK393264 QAG393255:QAG393264 QKC393255:QKC393264 QTY393255:QTY393264 RDU393255:RDU393264 RNQ393255:RNQ393264 RXM393255:RXM393264 SHI393255:SHI393264 SRE393255:SRE393264 TBA393255:TBA393264 TKW393255:TKW393264 TUS393255:TUS393264 UEO393255:UEO393264 UOK393255:UOK393264 UYG393255:UYG393264 VIC393255:VIC393264 VRY393255:VRY393264 WBU393255:WBU393264 WLQ393255:WLQ393264 WVM393255:WVM393264 E458791:E458800 JA458791:JA458800 SW458791:SW458800 ACS458791:ACS458800 AMO458791:AMO458800 AWK458791:AWK458800 BGG458791:BGG458800 BQC458791:BQC458800 BZY458791:BZY458800 CJU458791:CJU458800 CTQ458791:CTQ458800 DDM458791:DDM458800 DNI458791:DNI458800 DXE458791:DXE458800 EHA458791:EHA458800 EQW458791:EQW458800 FAS458791:FAS458800 FKO458791:FKO458800 FUK458791:FUK458800 GEG458791:GEG458800 GOC458791:GOC458800 GXY458791:GXY458800 HHU458791:HHU458800 HRQ458791:HRQ458800 IBM458791:IBM458800 ILI458791:ILI458800 IVE458791:IVE458800 JFA458791:JFA458800 JOW458791:JOW458800 JYS458791:JYS458800 KIO458791:KIO458800 KSK458791:KSK458800 LCG458791:LCG458800 LMC458791:LMC458800 LVY458791:LVY458800 MFU458791:MFU458800 MPQ458791:MPQ458800 MZM458791:MZM458800 NJI458791:NJI458800 NTE458791:NTE458800 ODA458791:ODA458800 OMW458791:OMW458800 OWS458791:OWS458800 PGO458791:PGO458800 PQK458791:PQK458800 QAG458791:QAG458800 QKC458791:QKC458800 QTY458791:QTY458800 RDU458791:RDU458800 RNQ458791:RNQ458800 RXM458791:RXM458800 SHI458791:SHI458800 SRE458791:SRE458800 TBA458791:TBA458800 TKW458791:TKW458800 TUS458791:TUS458800 UEO458791:UEO458800 UOK458791:UOK458800 UYG458791:UYG458800 VIC458791:VIC458800 VRY458791:VRY458800 WBU458791:WBU458800 WLQ458791:WLQ458800 WVM458791:WVM458800 E524327:E524336 JA524327:JA524336 SW524327:SW524336 ACS524327:ACS524336 AMO524327:AMO524336 AWK524327:AWK524336 BGG524327:BGG524336 BQC524327:BQC524336 BZY524327:BZY524336 CJU524327:CJU524336 CTQ524327:CTQ524336 DDM524327:DDM524336 DNI524327:DNI524336 DXE524327:DXE524336 EHA524327:EHA524336 EQW524327:EQW524336 FAS524327:FAS524336 FKO524327:FKO524336 FUK524327:FUK524336 GEG524327:GEG524336 GOC524327:GOC524336 GXY524327:GXY524336 HHU524327:HHU524336 HRQ524327:HRQ524336 IBM524327:IBM524336 ILI524327:ILI524336 IVE524327:IVE524336 JFA524327:JFA524336 JOW524327:JOW524336 JYS524327:JYS524336 KIO524327:KIO524336 KSK524327:KSK524336 LCG524327:LCG524336 LMC524327:LMC524336 LVY524327:LVY524336 MFU524327:MFU524336 MPQ524327:MPQ524336 MZM524327:MZM524336 NJI524327:NJI524336 NTE524327:NTE524336 ODA524327:ODA524336 OMW524327:OMW524336 OWS524327:OWS524336 PGO524327:PGO524336 PQK524327:PQK524336 QAG524327:QAG524336 QKC524327:QKC524336 QTY524327:QTY524336 RDU524327:RDU524336 RNQ524327:RNQ524336 RXM524327:RXM524336 SHI524327:SHI524336 SRE524327:SRE524336 TBA524327:TBA524336 TKW524327:TKW524336 TUS524327:TUS524336 UEO524327:UEO524336 UOK524327:UOK524336 UYG524327:UYG524336 VIC524327:VIC524336 VRY524327:VRY524336 WBU524327:WBU524336 WLQ524327:WLQ524336 WVM524327:WVM524336 E589863:E589872 JA589863:JA589872 SW589863:SW589872 ACS589863:ACS589872 AMO589863:AMO589872 AWK589863:AWK589872 BGG589863:BGG589872 BQC589863:BQC589872 BZY589863:BZY589872 CJU589863:CJU589872 CTQ589863:CTQ589872 DDM589863:DDM589872 DNI589863:DNI589872 DXE589863:DXE589872 EHA589863:EHA589872 EQW589863:EQW589872 FAS589863:FAS589872 FKO589863:FKO589872 FUK589863:FUK589872 GEG589863:GEG589872 GOC589863:GOC589872 GXY589863:GXY589872 HHU589863:HHU589872 HRQ589863:HRQ589872 IBM589863:IBM589872 ILI589863:ILI589872 IVE589863:IVE589872 JFA589863:JFA589872 JOW589863:JOW589872 JYS589863:JYS589872 KIO589863:KIO589872 KSK589863:KSK589872 LCG589863:LCG589872 LMC589863:LMC589872 LVY589863:LVY589872 MFU589863:MFU589872 MPQ589863:MPQ589872 MZM589863:MZM589872 NJI589863:NJI589872 NTE589863:NTE589872 ODA589863:ODA589872 OMW589863:OMW589872 OWS589863:OWS589872 PGO589863:PGO589872 PQK589863:PQK589872 QAG589863:QAG589872 QKC589863:QKC589872 QTY589863:QTY589872 RDU589863:RDU589872 RNQ589863:RNQ589872 RXM589863:RXM589872 SHI589863:SHI589872 SRE589863:SRE589872 TBA589863:TBA589872 TKW589863:TKW589872 TUS589863:TUS589872 UEO589863:UEO589872 UOK589863:UOK589872 UYG589863:UYG589872 VIC589863:VIC589872 VRY589863:VRY589872 WBU589863:WBU589872 WLQ589863:WLQ589872 WVM589863:WVM589872 E655399:E655408 JA655399:JA655408 SW655399:SW655408 ACS655399:ACS655408 AMO655399:AMO655408 AWK655399:AWK655408 BGG655399:BGG655408 BQC655399:BQC655408 BZY655399:BZY655408 CJU655399:CJU655408 CTQ655399:CTQ655408 DDM655399:DDM655408 DNI655399:DNI655408 DXE655399:DXE655408 EHA655399:EHA655408 EQW655399:EQW655408 FAS655399:FAS655408 FKO655399:FKO655408 FUK655399:FUK655408 GEG655399:GEG655408 GOC655399:GOC655408 GXY655399:GXY655408 HHU655399:HHU655408 HRQ655399:HRQ655408 IBM655399:IBM655408 ILI655399:ILI655408 IVE655399:IVE655408 JFA655399:JFA655408 JOW655399:JOW655408 JYS655399:JYS655408 KIO655399:KIO655408 KSK655399:KSK655408 LCG655399:LCG655408 LMC655399:LMC655408 LVY655399:LVY655408 MFU655399:MFU655408 MPQ655399:MPQ655408 MZM655399:MZM655408 NJI655399:NJI655408 NTE655399:NTE655408 ODA655399:ODA655408 OMW655399:OMW655408 OWS655399:OWS655408 PGO655399:PGO655408 PQK655399:PQK655408 QAG655399:QAG655408 QKC655399:QKC655408 QTY655399:QTY655408 RDU655399:RDU655408 RNQ655399:RNQ655408 RXM655399:RXM655408 SHI655399:SHI655408 SRE655399:SRE655408 TBA655399:TBA655408 TKW655399:TKW655408 TUS655399:TUS655408 UEO655399:UEO655408 UOK655399:UOK655408 UYG655399:UYG655408 VIC655399:VIC655408 VRY655399:VRY655408 WBU655399:WBU655408 WLQ655399:WLQ655408 WVM655399:WVM655408 E720935:E720944 JA720935:JA720944 SW720935:SW720944 ACS720935:ACS720944 AMO720935:AMO720944 AWK720935:AWK720944 BGG720935:BGG720944 BQC720935:BQC720944 BZY720935:BZY720944 CJU720935:CJU720944 CTQ720935:CTQ720944 DDM720935:DDM720944 DNI720935:DNI720944 DXE720935:DXE720944 EHA720935:EHA720944 EQW720935:EQW720944 FAS720935:FAS720944 FKO720935:FKO720944 FUK720935:FUK720944 GEG720935:GEG720944 GOC720935:GOC720944 GXY720935:GXY720944 HHU720935:HHU720944 HRQ720935:HRQ720944 IBM720935:IBM720944 ILI720935:ILI720944 IVE720935:IVE720944 JFA720935:JFA720944 JOW720935:JOW720944 JYS720935:JYS720944 KIO720935:KIO720944 KSK720935:KSK720944 LCG720935:LCG720944 LMC720935:LMC720944 LVY720935:LVY720944 MFU720935:MFU720944 MPQ720935:MPQ720944 MZM720935:MZM720944 NJI720935:NJI720944 NTE720935:NTE720944 ODA720935:ODA720944 OMW720935:OMW720944 OWS720935:OWS720944 PGO720935:PGO720944 PQK720935:PQK720944 QAG720935:QAG720944 QKC720935:QKC720944 QTY720935:QTY720944 RDU720935:RDU720944 RNQ720935:RNQ720944 RXM720935:RXM720944 SHI720935:SHI720944 SRE720935:SRE720944 TBA720935:TBA720944 TKW720935:TKW720944 TUS720935:TUS720944 UEO720935:UEO720944 UOK720935:UOK720944 UYG720935:UYG720944 VIC720935:VIC720944 VRY720935:VRY720944 WBU720935:WBU720944 WLQ720935:WLQ720944 WVM720935:WVM720944 E786471:E786480 JA786471:JA786480 SW786471:SW786480 ACS786471:ACS786480 AMO786471:AMO786480 AWK786471:AWK786480 BGG786471:BGG786480 BQC786471:BQC786480 BZY786471:BZY786480 CJU786471:CJU786480 CTQ786471:CTQ786480 DDM786471:DDM786480 DNI786471:DNI786480 DXE786471:DXE786480 EHA786471:EHA786480 EQW786471:EQW786480 FAS786471:FAS786480 FKO786471:FKO786480 FUK786471:FUK786480 GEG786471:GEG786480 GOC786471:GOC786480 GXY786471:GXY786480 HHU786471:HHU786480 HRQ786471:HRQ786480 IBM786471:IBM786480 ILI786471:ILI786480 IVE786471:IVE786480 JFA786471:JFA786480 JOW786471:JOW786480 JYS786471:JYS786480 KIO786471:KIO786480 KSK786471:KSK786480 LCG786471:LCG786480 LMC786471:LMC786480 LVY786471:LVY786480 MFU786471:MFU786480 MPQ786471:MPQ786480 MZM786471:MZM786480 NJI786471:NJI786480 NTE786471:NTE786480 ODA786471:ODA786480 OMW786471:OMW786480 OWS786471:OWS786480 PGO786471:PGO786480 PQK786471:PQK786480 QAG786471:QAG786480 QKC786471:QKC786480 QTY786471:QTY786480 RDU786471:RDU786480 RNQ786471:RNQ786480 RXM786471:RXM786480 SHI786471:SHI786480 SRE786471:SRE786480 TBA786471:TBA786480 TKW786471:TKW786480 TUS786471:TUS786480 UEO786471:UEO786480 UOK786471:UOK786480 UYG786471:UYG786480 VIC786471:VIC786480 VRY786471:VRY786480 WBU786471:WBU786480 WLQ786471:WLQ786480 WVM786471:WVM786480 E852007:E852016 JA852007:JA852016 SW852007:SW852016 ACS852007:ACS852016 AMO852007:AMO852016 AWK852007:AWK852016 BGG852007:BGG852016 BQC852007:BQC852016 BZY852007:BZY852016 CJU852007:CJU852016 CTQ852007:CTQ852016 DDM852007:DDM852016 DNI852007:DNI852016 DXE852007:DXE852016 EHA852007:EHA852016 EQW852007:EQW852016 FAS852007:FAS852016 FKO852007:FKO852016 FUK852007:FUK852016 GEG852007:GEG852016 GOC852007:GOC852016 GXY852007:GXY852016 HHU852007:HHU852016 HRQ852007:HRQ852016 IBM852007:IBM852016 ILI852007:ILI852016 IVE852007:IVE852016 JFA852007:JFA852016 JOW852007:JOW852016 JYS852007:JYS852016 KIO852007:KIO852016 KSK852007:KSK852016 LCG852007:LCG852016 LMC852007:LMC852016 LVY852007:LVY852016 MFU852007:MFU852016 MPQ852007:MPQ852016 MZM852007:MZM852016 NJI852007:NJI852016 NTE852007:NTE852016 ODA852007:ODA852016 OMW852007:OMW852016 OWS852007:OWS852016 PGO852007:PGO852016 PQK852007:PQK852016 QAG852007:QAG852016 QKC852007:QKC852016 QTY852007:QTY852016 RDU852007:RDU852016 RNQ852007:RNQ852016 RXM852007:RXM852016 SHI852007:SHI852016 SRE852007:SRE852016 TBA852007:TBA852016 TKW852007:TKW852016 TUS852007:TUS852016 UEO852007:UEO852016 UOK852007:UOK852016 UYG852007:UYG852016 VIC852007:VIC852016 VRY852007:VRY852016 WBU852007:WBU852016 WLQ852007:WLQ852016 WVM852007:WVM852016 E917543:E917552 JA917543:JA917552 SW917543:SW917552 ACS917543:ACS917552 AMO917543:AMO917552 AWK917543:AWK917552 BGG917543:BGG917552 BQC917543:BQC917552 BZY917543:BZY917552 CJU917543:CJU917552 CTQ917543:CTQ917552 DDM917543:DDM917552 DNI917543:DNI917552 DXE917543:DXE917552 EHA917543:EHA917552 EQW917543:EQW917552 FAS917543:FAS917552 FKO917543:FKO917552 FUK917543:FUK917552 GEG917543:GEG917552 GOC917543:GOC917552 GXY917543:GXY917552 HHU917543:HHU917552 HRQ917543:HRQ917552 IBM917543:IBM917552 ILI917543:ILI917552 IVE917543:IVE917552 JFA917543:JFA917552 JOW917543:JOW917552 JYS917543:JYS917552 KIO917543:KIO917552 KSK917543:KSK917552 LCG917543:LCG917552 LMC917543:LMC917552 LVY917543:LVY917552 MFU917543:MFU917552 MPQ917543:MPQ917552 MZM917543:MZM917552 NJI917543:NJI917552 NTE917543:NTE917552 ODA917543:ODA917552 OMW917543:OMW917552 OWS917543:OWS917552 PGO917543:PGO917552 PQK917543:PQK917552 QAG917543:QAG917552 QKC917543:QKC917552 QTY917543:QTY917552 RDU917543:RDU917552 RNQ917543:RNQ917552 RXM917543:RXM917552 SHI917543:SHI917552 SRE917543:SRE917552 TBA917543:TBA917552 TKW917543:TKW917552 TUS917543:TUS917552 UEO917543:UEO917552 UOK917543:UOK917552 UYG917543:UYG917552 VIC917543:VIC917552 VRY917543:VRY917552 WBU917543:WBU917552 WLQ917543:WLQ917552 WVM917543:WVM917552 E983079:E983088 JA983079:JA983088 SW983079:SW983088 ACS983079:ACS983088 AMO983079:AMO983088 AWK983079:AWK983088 BGG983079:BGG983088 BQC983079:BQC983088 BZY983079:BZY983088 CJU983079:CJU983088 CTQ983079:CTQ983088 DDM983079:DDM983088 DNI983079:DNI983088 DXE983079:DXE983088 EHA983079:EHA983088 EQW983079:EQW983088 FAS983079:FAS983088 FKO983079:FKO983088 FUK983079:FUK983088 GEG983079:GEG983088 GOC983079:GOC983088 GXY983079:GXY983088 HHU983079:HHU983088 HRQ983079:HRQ983088 IBM983079:IBM983088 ILI983079:ILI983088 IVE983079:IVE983088 JFA983079:JFA983088 JOW983079:JOW983088 JYS983079:JYS983088 KIO983079:KIO983088 KSK983079:KSK983088 LCG983079:LCG983088 LMC983079:LMC983088 LVY983079:LVY983088 MFU983079:MFU983088 MPQ983079:MPQ983088 MZM983079:MZM983088 NJI983079:NJI983088 NTE983079:NTE983088 ODA983079:ODA983088 OMW983079:OMW983088 OWS983079:OWS983088 PGO983079:PGO983088 PQK983079:PQK983088 QAG983079:QAG983088 QKC983079:QKC983088 QTY983079:QTY983088 RDU983079:RDU983088 RNQ983079:RNQ983088 RXM983079:RXM983088 SHI983079:SHI983088 SRE983079:SRE983088 TBA983079:TBA983088 TKW983079:TKW983088 TUS983079:TUS983088 UEO983079:UEO983088 UOK983079:UOK983088 UYG983079:UYG983088 VIC983079:VIC983088 VRY983079:VRY983088 WBU983079:WBU983088 WLQ983079:WLQ983088 WVM983079:WVM983088 E65544:E65553 JA65544:JA65553 SW65544:SW65553 ACS65544:ACS65553 AMO65544:AMO65553 AWK65544:AWK65553 BGG65544:BGG65553 BQC65544:BQC65553 BZY65544:BZY65553 CJU65544:CJU65553 CTQ65544:CTQ65553 DDM65544:DDM65553 DNI65544:DNI65553 DXE65544:DXE65553 EHA65544:EHA65553 EQW65544:EQW65553 FAS65544:FAS65553 FKO65544:FKO65553 FUK65544:FUK65553 GEG65544:GEG65553 GOC65544:GOC65553 GXY65544:GXY65553 HHU65544:HHU65553 HRQ65544:HRQ65553 IBM65544:IBM65553 ILI65544:ILI65553 IVE65544:IVE65553 JFA65544:JFA65553 JOW65544:JOW65553 JYS65544:JYS65553 KIO65544:KIO65553 KSK65544:KSK65553 LCG65544:LCG65553 LMC65544:LMC65553 LVY65544:LVY65553 MFU65544:MFU65553 MPQ65544:MPQ65553 MZM65544:MZM65553 NJI65544:NJI65553 NTE65544:NTE65553 ODA65544:ODA65553 OMW65544:OMW65553 OWS65544:OWS65553 PGO65544:PGO65553 PQK65544:PQK65553 QAG65544:QAG65553 QKC65544:QKC65553 QTY65544:QTY65553 RDU65544:RDU65553 RNQ65544:RNQ65553 RXM65544:RXM65553 SHI65544:SHI65553 SRE65544:SRE65553 TBA65544:TBA65553 TKW65544:TKW65553 TUS65544:TUS65553 UEO65544:UEO65553 UOK65544:UOK65553 UYG65544:UYG65553 VIC65544:VIC65553 VRY65544:VRY65553 WBU65544:WBU65553 WLQ65544:WLQ65553 WVM65544:WVM65553 E131080:E131089 JA131080:JA131089 SW131080:SW131089 ACS131080:ACS131089 AMO131080:AMO131089 AWK131080:AWK131089 BGG131080:BGG131089 BQC131080:BQC131089 BZY131080:BZY131089 CJU131080:CJU131089 CTQ131080:CTQ131089 DDM131080:DDM131089 DNI131080:DNI131089 DXE131080:DXE131089 EHA131080:EHA131089 EQW131080:EQW131089 FAS131080:FAS131089 FKO131080:FKO131089 FUK131080:FUK131089 GEG131080:GEG131089 GOC131080:GOC131089 GXY131080:GXY131089 HHU131080:HHU131089 HRQ131080:HRQ131089 IBM131080:IBM131089 ILI131080:ILI131089 IVE131080:IVE131089 JFA131080:JFA131089 JOW131080:JOW131089 JYS131080:JYS131089 KIO131080:KIO131089 KSK131080:KSK131089 LCG131080:LCG131089 LMC131080:LMC131089 LVY131080:LVY131089 MFU131080:MFU131089 MPQ131080:MPQ131089 MZM131080:MZM131089 NJI131080:NJI131089 NTE131080:NTE131089 ODA131080:ODA131089 OMW131080:OMW131089 OWS131080:OWS131089 PGO131080:PGO131089 PQK131080:PQK131089 QAG131080:QAG131089 QKC131080:QKC131089 QTY131080:QTY131089 RDU131080:RDU131089 RNQ131080:RNQ131089 RXM131080:RXM131089 SHI131080:SHI131089 SRE131080:SRE131089 TBA131080:TBA131089 TKW131080:TKW131089 TUS131080:TUS131089 UEO131080:UEO131089 UOK131080:UOK131089 UYG131080:UYG131089 VIC131080:VIC131089 VRY131080:VRY131089 WBU131080:WBU131089 WLQ131080:WLQ131089 WVM131080:WVM131089 E196616:E196625 JA196616:JA196625 SW196616:SW196625 ACS196616:ACS196625 AMO196616:AMO196625 AWK196616:AWK196625 BGG196616:BGG196625 BQC196616:BQC196625 BZY196616:BZY196625 CJU196616:CJU196625 CTQ196616:CTQ196625 DDM196616:DDM196625 DNI196616:DNI196625 DXE196616:DXE196625 EHA196616:EHA196625 EQW196616:EQW196625 FAS196616:FAS196625 FKO196616:FKO196625 FUK196616:FUK196625 GEG196616:GEG196625 GOC196616:GOC196625 GXY196616:GXY196625 HHU196616:HHU196625 HRQ196616:HRQ196625 IBM196616:IBM196625 ILI196616:ILI196625 IVE196616:IVE196625 JFA196616:JFA196625 JOW196616:JOW196625 JYS196616:JYS196625 KIO196616:KIO196625 KSK196616:KSK196625 LCG196616:LCG196625 LMC196616:LMC196625 LVY196616:LVY196625 MFU196616:MFU196625 MPQ196616:MPQ196625 MZM196616:MZM196625 NJI196616:NJI196625 NTE196616:NTE196625 ODA196616:ODA196625 OMW196616:OMW196625 OWS196616:OWS196625 PGO196616:PGO196625 PQK196616:PQK196625 QAG196616:QAG196625 QKC196616:QKC196625 QTY196616:QTY196625 RDU196616:RDU196625 RNQ196616:RNQ196625 RXM196616:RXM196625 SHI196616:SHI196625 SRE196616:SRE196625 TBA196616:TBA196625 TKW196616:TKW196625 TUS196616:TUS196625 UEO196616:UEO196625 UOK196616:UOK196625 UYG196616:UYG196625 VIC196616:VIC196625 VRY196616:VRY196625 WBU196616:WBU196625 WLQ196616:WLQ196625 WVM196616:WVM196625 E262152:E262161 JA262152:JA262161 SW262152:SW262161 ACS262152:ACS262161 AMO262152:AMO262161 AWK262152:AWK262161 BGG262152:BGG262161 BQC262152:BQC262161 BZY262152:BZY262161 CJU262152:CJU262161 CTQ262152:CTQ262161 DDM262152:DDM262161 DNI262152:DNI262161 DXE262152:DXE262161 EHA262152:EHA262161 EQW262152:EQW262161 FAS262152:FAS262161 FKO262152:FKO262161 FUK262152:FUK262161 GEG262152:GEG262161 GOC262152:GOC262161 GXY262152:GXY262161 HHU262152:HHU262161 HRQ262152:HRQ262161 IBM262152:IBM262161 ILI262152:ILI262161 IVE262152:IVE262161 JFA262152:JFA262161 JOW262152:JOW262161 JYS262152:JYS262161 KIO262152:KIO262161 KSK262152:KSK262161 LCG262152:LCG262161 LMC262152:LMC262161 LVY262152:LVY262161 MFU262152:MFU262161 MPQ262152:MPQ262161 MZM262152:MZM262161 NJI262152:NJI262161 NTE262152:NTE262161 ODA262152:ODA262161 OMW262152:OMW262161 OWS262152:OWS262161 PGO262152:PGO262161 PQK262152:PQK262161 QAG262152:QAG262161 QKC262152:QKC262161 QTY262152:QTY262161 RDU262152:RDU262161 RNQ262152:RNQ262161 RXM262152:RXM262161 SHI262152:SHI262161 SRE262152:SRE262161 TBA262152:TBA262161 TKW262152:TKW262161 TUS262152:TUS262161 UEO262152:UEO262161 UOK262152:UOK262161 UYG262152:UYG262161 VIC262152:VIC262161 VRY262152:VRY262161 WBU262152:WBU262161 WLQ262152:WLQ262161 WVM262152:WVM262161 E327688:E327697 JA327688:JA327697 SW327688:SW327697 ACS327688:ACS327697 AMO327688:AMO327697 AWK327688:AWK327697 BGG327688:BGG327697 BQC327688:BQC327697 BZY327688:BZY327697 CJU327688:CJU327697 CTQ327688:CTQ327697 DDM327688:DDM327697 DNI327688:DNI327697 DXE327688:DXE327697 EHA327688:EHA327697 EQW327688:EQW327697 FAS327688:FAS327697 FKO327688:FKO327697 FUK327688:FUK327697 GEG327688:GEG327697 GOC327688:GOC327697 GXY327688:GXY327697 HHU327688:HHU327697 HRQ327688:HRQ327697 IBM327688:IBM327697 ILI327688:ILI327697 IVE327688:IVE327697 JFA327688:JFA327697 JOW327688:JOW327697 JYS327688:JYS327697 KIO327688:KIO327697 KSK327688:KSK327697 LCG327688:LCG327697 LMC327688:LMC327697 LVY327688:LVY327697 MFU327688:MFU327697 MPQ327688:MPQ327697 MZM327688:MZM327697 NJI327688:NJI327697 NTE327688:NTE327697 ODA327688:ODA327697 OMW327688:OMW327697 OWS327688:OWS327697 PGO327688:PGO327697 PQK327688:PQK327697 QAG327688:QAG327697 QKC327688:QKC327697 QTY327688:QTY327697 RDU327688:RDU327697 RNQ327688:RNQ327697 RXM327688:RXM327697 SHI327688:SHI327697 SRE327688:SRE327697 TBA327688:TBA327697 TKW327688:TKW327697 TUS327688:TUS327697 UEO327688:UEO327697 UOK327688:UOK327697 UYG327688:UYG327697 VIC327688:VIC327697 VRY327688:VRY327697 WBU327688:WBU327697 WLQ327688:WLQ327697 WVM327688:WVM327697 E393224:E393233 JA393224:JA393233 SW393224:SW393233 ACS393224:ACS393233 AMO393224:AMO393233 AWK393224:AWK393233 BGG393224:BGG393233 BQC393224:BQC393233 BZY393224:BZY393233 CJU393224:CJU393233 CTQ393224:CTQ393233 DDM393224:DDM393233 DNI393224:DNI393233 DXE393224:DXE393233 EHA393224:EHA393233 EQW393224:EQW393233 FAS393224:FAS393233 FKO393224:FKO393233 FUK393224:FUK393233 GEG393224:GEG393233 GOC393224:GOC393233 GXY393224:GXY393233 HHU393224:HHU393233 HRQ393224:HRQ393233 IBM393224:IBM393233 ILI393224:ILI393233 IVE393224:IVE393233 JFA393224:JFA393233 JOW393224:JOW393233 JYS393224:JYS393233 KIO393224:KIO393233 KSK393224:KSK393233 LCG393224:LCG393233 LMC393224:LMC393233 LVY393224:LVY393233 MFU393224:MFU393233 MPQ393224:MPQ393233 MZM393224:MZM393233 NJI393224:NJI393233 NTE393224:NTE393233 ODA393224:ODA393233 OMW393224:OMW393233 OWS393224:OWS393233 PGO393224:PGO393233 PQK393224:PQK393233 QAG393224:QAG393233 QKC393224:QKC393233 QTY393224:QTY393233 RDU393224:RDU393233 RNQ393224:RNQ393233 RXM393224:RXM393233 SHI393224:SHI393233 SRE393224:SRE393233 TBA393224:TBA393233 TKW393224:TKW393233 TUS393224:TUS393233 UEO393224:UEO393233 UOK393224:UOK393233 UYG393224:UYG393233 VIC393224:VIC393233 VRY393224:VRY393233 WBU393224:WBU393233 WLQ393224:WLQ393233 WVM393224:WVM393233 E458760:E458769 JA458760:JA458769 SW458760:SW458769 ACS458760:ACS458769 AMO458760:AMO458769 AWK458760:AWK458769 BGG458760:BGG458769 BQC458760:BQC458769 BZY458760:BZY458769 CJU458760:CJU458769 CTQ458760:CTQ458769 DDM458760:DDM458769 DNI458760:DNI458769 DXE458760:DXE458769 EHA458760:EHA458769 EQW458760:EQW458769 FAS458760:FAS458769 FKO458760:FKO458769 FUK458760:FUK458769 GEG458760:GEG458769 GOC458760:GOC458769 GXY458760:GXY458769 HHU458760:HHU458769 HRQ458760:HRQ458769 IBM458760:IBM458769 ILI458760:ILI458769 IVE458760:IVE458769 JFA458760:JFA458769 JOW458760:JOW458769 JYS458760:JYS458769 KIO458760:KIO458769 KSK458760:KSK458769 LCG458760:LCG458769 LMC458760:LMC458769 LVY458760:LVY458769 MFU458760:MFU458769 MPQ458760:MPQ458769 MZM458760:MZM458769 NJI458760:NJI458769 NTE458760:NTE458769 ODA458760:ODA458769 OMW458760:OMW458769 OWS458760:OWS458769 PGO458760:PGO458769 PQK458760:PQK458769 QAG458760:QAG458769 QKC458760:QKC458769 QTY458760:QTY458769 RDU458760:RDU458769 RNQ458760:RNQ458769 RXM458760:RXM458769 SHI458760:SHI458769 SRE458760:SRE458769 TBA458760:TBA458769 TKW458760:TKW458769 TUS458760:TUS458769 UEO458760:UEO458769 UOK458760:UOK458769 UYG458760:UYG458769 VIC458760:VIC458769 VRY458760:VRY458769 WBU458760:WBU458769 WLQ458760:WLQ458769 WVM458760:WVM458769 E524296:E524305 JA524296:JA524305 SW524296:SW524305 ACS524296:ACS524305 AMO524296:AMO524305 AWK524296:AWK524305 BGG524296:BGG524305 BQC524296:BQC524305 BZY524296:BZY524305 CJU524296:CJU524305 CTQ524296:CTQ524305 DDM524296:DDM524305 DNI524296:DNI524305 DXE524296:DXE524305 EHA524296:EHA524305 EQW524296:EQW524305 FAS524296:FAS524305 FKO524296:FKO524305 FUK524296:FUK524305 GEG524296:GEG524305 GOC524296:GOC524305 GXY524296:GXY524305 HHU524296:HHU524305 HRQ524296:HRQ524305 IBM524296:IBM524305 ILI524296:ILI524305 IVE524296:IVE524305 JFA524296:JFA524305 JOW524296:JOW524305 JYS524296:JYS524305 KIO524296:KIO524305 KSK524296:KSK524305 LCG524296:LCG524305 LMC524296:LMC524305 LVY524296:LVY524305 MFU524296:MFU524305 MPQ524296:MPQ524305 MZM524296:MZM524305 NJI524296:NJI524305 NTE524296:NTE524305 ODA524296:ODA524305 OMW524296:OMW524305 OWS524296:OWS524305 PGO524296:PGO524305 PQK524296:PQK524305 QAG524296:QAG524305 QKC524296:QKC524305 QTY524296:QTY524305 RDU524296:RDU524305 RNQ524296:RNQ524305 RXM524296:RXM524305 SHI524296:SHI524305 SRE524296:SRE524305 TBA524296:TBA524305 TKW524296:TKW524305 TUS524296:TUS524305 UEO524296:UEO524305 UOK524296:UOK524305 UYG524296:UYG524305 VIC524296:VIC524305 VRY524296:VRY524305 WBU524296:WBU524305 WLQ524296:WLQ524305 WVM524296:WVM524305 E589832:E589841 JA589832:JA589841 SW589832:SW589841 ACS589832:ACS589841 AMO589832:AMO589841 AWK589832:AWK589841 BGG589832:BGG589841 BQC589832:BQC589841 BZY589832:BZY589841 CJU589832:CJU589841 CTQ589832:CTQ589841 DDM589832:DDM589841 DNI589832:DNI589841 DXE589832:DXE589841 EHA589832:EHA589841 EQW589832:EQW589841 FAS589832:FAS589841 FKO589832:FKO589841 FUK589832:FUK589841 GEG589832:GEG589841 GOC589832:GOC589841 GXY589832:GXY589841 HHU589832:HHU589841 HRQ589832:HRQ589841 IBM589832:IBM589841 ILI589832:ILI589841 IVE589832:IVE589841 JFA589832:JFA589841 JOW589832:JOW589841 JYS589832:JYS589841 KIO589832:KIO589841 KSK589832:KSK589841 LCG589832:LCG589841 LMC589832:LMC589841 LVY589832:LVY589841 MFU589832:MFU589841 MPQ589832:MPQ589841 MZM589832:MZM589841 NJI589832:NJI589841 NTE589832:NTE589841 ODA589832:ODA589841 OMW589832:OMW589841 OWS589832:OWS589841 PGO589832:PGO589841 PQK589832:PQK589841 QAG589832:QAG589841 QKC589832:QKC589841 QTY589832:QTY589841 RDU589832:RDU589841 RNQ589832:RNQ589841 RXM589832:RXM589841 SHI589832:SHI589841 SRE589832:SRE589841 TBA589832:TBA589841 TKW589832:TKW589841 TUS589832:TUS589841 UEO589832:UEO589841 UOK589832:UOK589841 UYG589832:UYG589841 VIC589832:VIC589841 VRY589832:VRY589841 WBU589832:WBU589841 WLQ589832:WLQ589841 WVM589832:WVM589841 E655368:E655377 JA655368:JA655377 SW655368:SW655377 ACS655368:ACS655377 AMO655368:AMO655377 AWK655368:AWK655377 BGG655368:BGG655377 BQC655368:BQC655377 BZY655368:BZY655377 CJU655368:CJU655377 CTQ655368:CTQ655377 DDM655368:DDM655377 DNI655368:DNI655377 DXE655368:DXE655377 EHA655368:EHA655377 EQW655368:EQW655377 FAS655368:FAS655377 FKO655368:FKO655377 FUK655368:FUK655377 GEG655368:GEG655377 GOC655368:GOC655377 GXY655368:GXY655377 HHU655368:HHU655377 HRQ655368:HRQ655377 IBM655368:IBM655377 ILI655368:ILI655377 IVE655368:IVE655377 JFA655368:JFA655377 JOW655368:JOW655377 JYS655368:JYS655377 KIO655368:KIO655377 KSK655368:KSK655377 LCG655368:LCG655377 LMC655368:LMC655377 LVY655368:LVY655377 MFU655368:MFU655377 MPQ655368:MPQ655377 MZM655368:MZM655377 NJI655368:NJI655377 NTE655368:NTE655377 ODA655368:ODA655377 OMW655368:OMW655377 OWS655368:OWS655377 PGO655368:PGO655377 PQK655368:PQK655377 QAG655368:QAG655377 QKC655368:QKC655377 QTY655368:QTY655377 RDU655368:RDU655377 RNQ655368:RNQ655377 RXM655368:RXM655377 SHI655368:SHI655377 SRE655368:SRE655377 TBA655368:TBA655377 TKW655368:TKW655377 TUS655368:TUS655377 UEO655368:UEO655377 UOK655368:UOK655377 UYG655368:UYG655377 VIC655368:VIC655377 VRY655368:VRY655377 WBU655368:WBU655377 WLQ655368:WLQ655377 WVM655368:WVM655377 E720904:E720913 JA720904:JA720913 SW720904:SW720913 ACS720904:ACS720913 AMO720904:AMO720913 AWK720904:AWK720913 BGG720904:BGG720913 BQC720904:BQC720913 BZY720904:BZY720913 CJU720904:CJU720913 CTQ720904:CTQ720913 DDM720904:DDM720913 DNI720904:DNI720913 DXE720904:DXE720913 EHA720904:EHA720913 EQW720904:EQW720913 FAS720904:FAS720913 FKO720904:FKO720913 FUK720904:FUK720913 GEG720904:GEG720913 GOC720904:GOC720913 GXY720904:GXY720913 HHU720904:HHU720913 HRQ720904:HRQ720913 IBM720904:IBM720913 ILI720904:ILI720913 IVE720904:IVE720913 JFA720904:JFA720913 JOW720904:JOW720913 JYS720904:JYS720913 KIO720904:KIO720913 KSK720904:KSK720913 LCG720904:LCG720913 LMC720904:LMC720913 LVY720904:LVY720913 MFU720904:MFU720913 MPQ720904:MPQ720913 MZM720904:MZM720913 NJI720904:NJI720913 NTE720904:NTE720913 ODA720904:ODA720913 OMW720904:OMW720913 OWS720904:OWS720913 PGO720904:PGO720913 PQK720904:PQK720913 QAG720904:QAG720913 QKC720904:QKC720913 QTY720904:QTY720913 RDU720904:RDU720913 RNQ720904:RNQ720913 RXM720904:RXM720913 SHI720904:SHI720913 SRE720904:SRE720913 TBA720904:TBA720913 TKW720904:TKW720913 TUS720904:TUS720913 UEO720904:UEO720913 UOK720904:UOK720913 UYG720904:UYG720913 VIC720904:VIC720913 VRY720904:VRY720913 WBU720904:WBU720913 WLQ720904:WLQ720913 WVM720904:WVM720913 E786440:E786449 JA786440:JA786449 SW786440:SW786449 ACS786440:ACS786449 AMO786440:AMO786449 AWK786440:AWK786449 BGG786440:BGG786449 BQC786440:BQC786449 BZY786440:BZY786449 CJU786440:CJU786449 CTQ786440:CTQ786449 DDM786440:DDM786449 DNI786440:DNI786449 DXE786440:DXE786449 EHA786440:EHA786449 EQW786440:EQW786449 FAS786440:FAS786449 FKO786440:FKO786449 FUK786440:FUK786449 GEG786440:GEG786449 GOC786440:GOC786449 GXY786440:GXY786449 HHU786440:HHU786449 HRQ786440:HRQ786449 IBM786440:IBM786449 ILI786440:ILI786449 IVE786440:IVE786449 JFA786440:JFA786449 JOW786440:JOW786449 JYS786440:JYS786449 KIO786440:KIO786449 KSK786440:KSK786449 LCG786440:LCG786449 LMC786440:LMC786449 LVY786440:LVY786449 MFU786440:MFU786449 MPQ786440:MPQ786449 MZM786440:MZM786449 NJI786440:NJI786449 NTE786440:NTE786449 ODA786440:ODA786449 OMW786440:OMW786449 OWS786440:OWS786449 PGO786440:PGO786449 PQK786440:PQK786449 QAG786440:QAG786449 QKC786440:QKC786449 QTY786440:QTY786449 RDU786440:RDU786449 RNQ786440:RNQ786449 RXM786440:RXM786449 SHI786440:SHI786449 SRE786440:SRE786449 TBA786440:TBA786449 TKW786440:TKW786449 TUS786440:TUS786449 UEO786440:UEO786449 UOK786440:UOK786449 UYG786440:UYG786449 VIC786440:VIC786449 VRY786440:VRY786449 WBU786440:WBU786449 WLQ786440:WLQ786449 WVM786440:WVM786449 E851976:E851985 JA851976:JA851985 SW851976:SW851985 ACS851976:ACS851985 AMO851976:AMO851985 AWK851976:AWK851985 BGG851976:BGG851985 BQC851976:BQC851985 BZY851976:BZY851985 CJU851976:CJU851985 CTQ851976:CTQ851985 DDM851976:DDM851985 DNI851976:DNI851985 DXE851976:DXE851985 EHA851976:EHA851985 EQW851976:EQW851985 FAS851976:FAS851985 FKO851976:FKO851985 FUK851976:FUK851985 GEG851976:GEG851985 GOC851976:GOC851985 GXY851976:GXY851985 HHU851976:HHU851985 HRQ851976:HRQ851985 IBM851976:IBM851985 ILI851976:ILI851985 IVE851976:IVE851985 JFA851976:JFA851985 JOW851976:JOW851985 JYS851976:JYS851985 KIO851976:KIO851985 KSK851976:KSK851985 LCG851976:LCG851985 LMC851976:LMC851985 LVY851976:LVY851985 MFU851976:MFU851985 MPQ851976:MPQ851985 MZM851976:MZM851985 NJI851976:NJI851985 NTE851976:NTE851985 ODA851976:ODA851985 OMW851976:OMW851985 OWS851976:OWS851985 PGO851976:PGO851985 PQK851976:PQK851985 QAG851976:QAG851985 QKC851976:QKC851985 QTY851976:QTY851985 RDU851976:RDU851985 RNQ851976:RNQ851985 RXM851976:RXM851985 SHI851976:SHI851985 SRE851976:SRE851985 TBA851976:TBA851985 TKW851976:TKW851985 TUS851976:TUS851985 UEO851976:UEO851985 UOK851976:UOK851985 UYG851976:UYG851985 VIC851976:VIC851985 VRY851976:VRY851985 WBU851976:WBU851985 WLQ851976:WLQ851985 WVM851976:WVM851985 E917512:E917521 JA917512:JA917521 SW917512:SW917521 ACS917512:ACS917521 AMO917512:AMO917521 AWK917512:AWK917521 BGG917512:BGG917521 BQC917512:BQC917521 BZY917512:BZY917521 CJU917512:CJU917521 CTQ917512:CTQ917521 DDM917512:DDM917521 DNI917512:DNI917521 DXE917512:DXE917521 EHA917512:EHA917521 EQW917512:EQW917521 FAS917512:FAS917521 FKO917512:FKO917521 FUK917512:FUK917521 GEG917512:GEG917521 GOC917512:GOC917521 GXY917512:GXY917521 HHU917512:HHU917521 HRQ917512:HRQ917521 IBM917512:IBM917521 ILI917512:ILI917521 IVE917512:IVE917521 JFA917512:JFA917521 JOW917512:JOW917521 JYS917512:JYS917521 KIO917512:KIO917521 KSK917512:KSK917521 LCG917512:LCG917521 LMC917512:LMC917521 LVY917512:LVY917521 MFU917512:MFU917521 MPQ917512:MPQ917521 MZM917512:MZM917521 NJI917512:NJI917521 NTE917512:NTE917521 ODA917512:ODA917521 OMW917512:OMW917521 OWS917512:OWS917521 PGO917512:PGO917521 PQK917512:PQK917521 QAG917512:QAG917521 QKC917512:QKC917521 QTY917512:QTY917521 RDU917512:RDU917521 RNQ917512:RNQ917521 RXM917512:RXM917521 SHI917512:SHI917521 SRE917512:SRE917521 TBA917512:TBA917521 TKW917512:TKW917521 TUS917512:TUS917521 UEO917512:UEO917521 UOK917512:UOK917521 UYG917512:UYG917521 VIC917512:VIC917521 VRY917512:VRY917521 WBU917512:WBU917521 WLQ917512:WLQ917521 WVM917512:WVM917521 E983048:E983057 JA983048:JA983057 SW983048:SW983057 ACS983048:ACS983057 AMO983048:AMO983057 AWK983048:AWK983057 BGG983048:BGG983057 BQC983048:BQC983057 BZY983048:BZY983057 CJU983048:CJU983057 CTQ983048:CTQ983057 DDM983048:DDM983057 DNI983048:DNI983057 DXE983048:DXE983057 EHA983048:EHA983057 EQW983048:EQW983057 FAS983048:FAS983057 FKO983048:FKO983057 FUK983048:FUK983057 GEG983048:GEG983057 GOC983048:GOC983057 GXY983048:GXY983057 HHU983048:HHU983057 HRQ983048:HRQ983057 IBM983048:IBM983057 ILI983048:ILI983057 IVE983048:IVE983057 JFA983048:JFA983057 JOW983048:JOW983057 JYS983048:JYS983057 KIO983048:KIO983057 KSK983048:KSK983057 LCG983048:LCG983057 LMC983048:LMC983057 LVY983048:LVY983057 MFU983048:MFU983057 MPQ983048:MPQ983057 MZM983048:MZM983057 NJI983048:NJI983057 NTE983048:NTE983057 ODA983048:ODA983057 OMW983048:OMW983057 OWS983048:OWS983057 PGO983048:PGO983057 PQK983048:PQK983057 QAG983048:QAG983057 QKC983048:QKC983057 QTY983048:QTY983057 RDU983048:RDU983057 RNQ983048:RNQ983057 RXM983048:RXM983057 SHI983048:SHI983057 SRE983048:SRE983057 TBA983048:TBA983057 TKW983048:TKW983057 TUS983048:TUS983057 UEO983048:UEO983057 UOK983048:UOK983057 UYG983048:UYG983057 VIC983048:VIC983057 VRY983048:VRY983057 WBU983048:WBU983057 WLQ983048:WLQ983057 WVM983048:WVM983057 E33:E34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WVM14:WVM19 WLQ14:WLQ19 WBU14:WBU19 VRY14:VRY19 VIC14:VIC19 UYG14:UYG19 UOK14:UOK19 UEO14:UEO19 TUS14:TUS19 TKW14:TKW19 TBA14:TBA19 SRE14:SRE19 SHI14:SHI19 RXM14:RXM19 RNQ14:RNQ19 RDU14:RDU19 QTY14:QTY19 QKC14:QKC19 QAG14:QAG19 PQK14:PQK19 PGO14:PGO19 OWS14:OWS19 OMW14:OMW19 ODA14:ODA19 NTE14:NTE19 NJI14:NJI19 MZM14:MZM19 MPQ14:MPQ19 MFU14:MFU19 LVY14:LVY19 LMC14:LMC19 LCG14:LCG19 KSK14:KSK19 KIO14:KIO19 JYS14:JYS19 JOW14:JOW19 JFA14:JFA19 IVE14:IVE19 ILI14:ILI19 IBM14:IBM19 HRQ14:HRQ19 HHU14:HHU19 GXY14:GXY19 GOC14:GOC19 GEG14:GEG19 FUK14:FUK19 FKO14:FKO19 FAS14:FAS19 EQW14:EQW19 EHA14:EHA19 DXE14:DXE19 DNI14:DNI19 DDM14:DDM19 CTQ14:CTQ19 CJU14:CJU19 BZY14:BZY19 BQC14:BQC19 BGG14:BGG19 AWK14:AWK19 AMO14:AMO19 ACS14:ACS19 SW14:SW19 JA14:JA19 JA27:JA34 WVM27:WVM34 WLQ27:WLQ34 WBU27:WBU34 VRY27:VRY34 VIC27:VIC34 UYG27:UYG34 UOK27:UOK34 UEO27:UEO34 TUS27:TUS34 TKW27:TKW34 TBA27:TBA34 SRE27:SRE34 SHI27:SHI34 RXM27:RXM34 RNQ27:RNQ34 RDU27:RDU34 QTY27:QTY34 QKC27:QKC34 QAG27:QAG34 PQK27:PQK34 PGO27:PGO34 OWS27:OWS34 OMW27:OMW34 ODA27:ODA34 NTE27:NTE34 NJI27:NJI34 MZM27:MZM34 MPQ27:MPQ34 MFU27:MFU34 LVY27:LVY34 LMC27:LMC34 LCG27:LCG34 KSK27:KSK34 KIO27:KIO34 JYS27:JYS34 JOW27:JOW34 JFA27:JFA34 IVE27:IVE34 ILI27:ILI34 IBM27:IBM34 HRQ27:HRQ34 HHU27:HHU34 GXY27:GXY34 GOC27:GOC34 GEG27:GEG34 FUK27:FUK34 FKO27:FKO34 FAS27:FAS34 EQW27:EQW34 EHA27:EHA34 DXE27:DXE34 DNI27:DNI34 DDM27:DDM34 CTQ27:CTQ34 CJU27:CJU34 BZY27:BZY34 BQC27:BQC34 BGG27:BGG34 AWK27:AWK34 AMO27:AMO34 ACS27:ACS34 SW27:SW34">
      <formula1>"1, 2, 3"</formula1>
    </dataValidation>
    <dataValidation type="list" errorStyle="warning" allowBlank="1" showInputMessage="1" showErrorMessage="1" errorTitle="FERC ACCOUNT" error="This FERC Account is not included in the drop-down list. Is this the account you want to use?" sqref="D45:D48 WVL983085:WVL983088 WLP983085:WLP983088 WBT983085:WBT983088 VRX983085:VRX983088 VIB983085:VIB983088 UYF983085:UYF983088 UOJ983085:UOJ983088 UEN983085:UEN983088 TUR983085:TUR983088 TKV983085:TKV983088 TAZ983085:TAZ983088 SRD983085:SRD983088 SHH983085:SHH983088 RXL983085:RXL983088 RNP983085:RNP983088 RDT983085:RDT983088 QTX983085:QTX983088 QKB983085:QKB983088 QAF983085:QAF983088 PQJ983085:PQJ983088 PGN983085:PGN983088 OWR983085:OWR983088 OMV983085:OMV983088 OCZ983085:OCZ983088 NTD983085:NTD983088 NJH983085:NJH983088 MZL983085:MZL983088 MPP983085:MPP983088 MFT983085:MFT983088 LVX983085:LVX983088 LMB983085:LMB983088 LCF983085:LCF983088 KSJ983085:KSJ983088 KIN983085:KIN983088 JYR983085:JYR983088 JOV983085:JOV983088 JEZ983085:JEZ983088 IVD983085:IVD983088 ILH983085:ILH983088 IBL983085:IBL983088 HRP983085:HRP983088 HHT983085:HHT983088 GXX983085:GXX983088 GOB983085:GOB983088 GEF983085:GEF983088 FUJ983085:FUJ983088 FKN983085:FKN983088 FAR983085:FAR983088 EQV983085:EQV983088 EGZ983085:EGZ983088 DXD983085:DXD983088 DNH983085:DNH983088 DDL983085:DDL983088 CTP983085:CTP983088 CJT983085:CJT983088 BZX983085:BZX983088 BQB983085:BQB983088 BGF983085:BGF983088 AWJ983085:AWJ983088 AMN983085:AMN983088 ACR983085:ACR983088 SV983085:SV983088 IZ983085:IZ983088 D983085:D983088 WVL917549:WVL917552 WLP917549:WLP917552 WBT917549:WBT917552 VRX917549:VRX917552 VIB917549:VIB917552 UYF917549:UYF917552 UOJ917549:UOJ917552 UEN917549:UEN917552 TUR917549:TUR917552 TKV917549:TKV917552 TAZ917549:TAZ917552 SRD917549:SRD917552 SHH917549:SHH917552 RXL917549:RXL917552 RNP917549:RNP917552 RDT917549:RDT917552 QTX917549:QTX917552 QKB917549:QKB917552 QAF917549:QAF917552 PQJ917549:PQJ917552 PGN917549:PGN917552 OWR917549:OWR917552 OMV917549:OMV917552 OCZ917549:OCZ917552 NTD917549:NTD917552 NJH917549:NJH917552 MZL917549:MZL917552 MPP917549:MPP917552 MFT917549:MFT917552 LVX917549:LVX917552 LMB917549:LMB917552 LCF917549:LCF917552 KSJ917549:KSJ917552 KIN917549:KIN917552 JYR917549:JYR917552 JOV917549:JOV917552 JEZ917549:JEZ917552 IVD917549:IVD917552 ILH917549:ILH917552 IBL917549:IBL917552 HRP917549:HRP917552 HHT917549:HHT917552 GXX917549:GXX917552 GOB917549:GOB917552 GEF917549:GEF917552 FUJ917549:FUJ917552 FKN917549:FKN917552 FAR917549:FAR917552 EQV917549:EQV917552 EGZ917549:EGZ917552 DXD917549:DXD917552 DNH917549:DNH917552 DDL917549:DDL917552 CTP917549:CTP917552 CJT917549:CJT917552 BZX917549:BZX917552 BQB917549:BQB917552 BGF917549:BGF917552 AWJ917549:AWJ917552 AMN917549:AMN917552 ACR917549:ACR917552 SV917549:SV917552 IZ917549:IZ917552 D917549:D917552 WVL852013:WVL852016 WLP852013:WLP852016 WBT852013:WBT852016 VRX852013:VRX852016 VIB852013:VIB852016 UYF852013:UYF852016 UOJ852013:UOJ852016 UEN852013:UEN852016 TUR852013:TUR852016 TKV852013:TKV852016 TAZ852013:TAZ852016 SRD852013:SRD852016 SHH852013:SHH852016 RXL852013:RXL852016 RNP852013:RNP852016 RDT852013:RDT852016 QTX852013:QTX852016 QKB852013:QKB852016 QAF852013:QAF852016 PQJ852013:PQJ852016 PGN852013:PGN852016 OWR852013:OWR852016 OMV852013:OMV852016 OCZ852013:OCZ852016 NTD852013:NTD852016 NJH852013:NJH852016 MZL852013:MZL852016 MPP852013:MPP852016 MFT852013:MFT852016 LVX852013:LVX852016 LMB852013:LMB852016 LCF852013:LCF852016 KSJ852013:KSJ852016 KIN852013:KIN852016 JYR852013:JYR852016 JOV852013:JOV852016 JEZ852013:JEZ852016 IVD852013:IVD852016 ILH852013:ILH852016 IBL852013:IBL852016 HRP852013:HRP852016 HHT852013:HHT852016 GXX852013:GXX852016 GOB852013:GOB852016 GEF852013:GEF852016 FUJ852013:FUJ852016 FKN852013:FKN852016 FAR852013:FAR852016 EQV852013:EQV852016 EGZ852013:EGZ852016 DXD852013:DXD852016 DNH852013:DNH852016 DDL852013:DDL852016 CTP852013:CTP852016 CJT852013:CJT852016 BZX852013:BZX852016 BQB852013:BQB852016 BGF852013:BGF852016 AWJ852013:AWJ852016 AMN852013:AMN852016 ACR852013:ACR852016 SV852013:SV852016 IZ852013:IZ852016 D852013:D852016 WVL786477:WVL786480 WLP786477:WLP786480 WBT786477:WBT786480 VRX786477:VRX786480 VIB786477:VIB786480 UYF786477:UYF786480 UOJ786477:UOJ786480 UEN786477:UEN786480 TUR786477:TUR786480 TKV786477:TKV786480 TAZ786477:TAZ786480 SRD786477:SRD786480 SHH786477:SHH786480 RXL786477:RXL786480 RNP786477:RNP786480 RDT786477:RDT786480 QTX786477:QTX786480 QKB786477:QKB786480 QAF786477:QAF786480 PQJ786477:PQJ786480 PGN786477:PGN786480 OWR786477:OWR786480 OMV786477:OMV786480 OCZ786477:OCZ786480 NTD786477:NTD786480 NJH786477:NJH786480 MZL786477:MZL786480 MPP786477:MPP786480 MFT786477:MFT786480 LVX786477:LVX786480 LMB786477:LMB786480 LCF786477:LCF786480 KSJ786477:KSJ786480 KIN786477:KIN786480 JYR786477:JYR786480 JOV786477:JOV786480 JEZ786477:JEZ786480 IVD786477:IVD786480 ILH786477:ILH786480 IBL786477:IBL786480 HRP786477:HRP786480 HHT786477:HHT786480 GXX786477:GXX786480 GOB786477:GOB786480 GEF786477:GEF786480 FUJ786477:FUJ786480 FKN786477:FKN786480 FAR786477:FAR786480 EQV786477:EQV786480 EGZ786477:EGZ786480 DXD786477:DXD786480 DNH786477:DNH786480 DDL786477:DDL786480 CTP786477:CTP786480 CJT786477:CJT786480 BZX786477:BZX786480 BQB786477:BQB786480 BGF786477:BGF786480 AWJ786477:AWJ786480 AMN786477:AMN786480 ACR786477:ACR786480 SV786477:SV786480 IZ786477:IZ786480 D786477:D786480 WVL720941:WVL720944 WLP720941:WLP720944 WBT720941:WBT720944 VRX720941:VRX720944 VIB720941:VIB720944 UYF720941:UYF720944 UOJ720941:UOJ720944 UEN720941:UEN720944 TUR720941:TUR720944 TKV720941:TKV720944 TAZ720941:TAZ720944 SRD720941:SRD720944 SHH720941:SHH720944 RXL720941:RXL720944 RNP720941:RNP720944 RDT720941:RDT720944 QTX720941:QTX720944 QKB720941:QKB720944 QAF720941:QAF720944 PQJ720941:PQJ720944 PGN720941:PGN720944 OWR720941:OWR720944 OMV720941:OMV720944 OCZ720941:OCZ720944 NTD720941:NTD720944 NJH720941:NJH720944 MZL720941:MZL720944 MPP720941:MPP720944 MFT720941:MFT720944 LVX720941:LVX720944 LMB720941:LMB720944 LCF720941:LCF720944 KSJ720941:KSJ720944 KIN720941:KIN720944 JYR720941:JYR720944 JOV720941:JOV720944 JEZ720941:JEZ720944 IVD720941:IVD720944 ILH720941:ILH720944 IBL720941:IBL720944 HRP720941:HRP720944 HHT720941:HHT720944 GXX720941:GXX720944 GOB720941:GOB720944 GEF720941:GEF720944 FUJ720941:FUJ720944 FKN720941:FKN720944 FAR720941:FAR720944 EQV720941:EQV720944 EGZ720941:EGZ720944 DXD720941:DXD720944 DNH720941:DNH720944 DDL720941:DDL720944 CTP720941:CTP720944 CJT720941:CJT720944 BZX720941:BZX720944 BQB720941:BQB720944 BGF720941:BGF720944 AWJ720941:AWJ720944 AMN720941:AMN720944 ACR720941:ACR720944 SV720941:SV720944 IZ720941:IZ720944 D720941:D720944 WVL655405:WVL655408 WLP655405:WLP655408 WBT655405:WBT655408 VRX655405:VRX655408 VIB655405:VIB655408 UYF655405:UYF655408 UOJ655405:UOJ655408 UEN655405:UEN655408 TUR655405:TUR655408 TKV655405:TKV655408 TAZ655405:TAZ655408 SRD655405:SRD655408 SHH655405:SHH655408 RXL655405:RXL655408 RNP655405:RNP655408 RDT655405:RDT655408 QTX655405:QTX655408 QKB655405:QKB655408 QAF655405:QAF655408 PQJ655405:PQJ655408 PGN655405:PGN655408 OWR655405:OWR655408 OMV655405:OMV655408 OCZ655405:OCZ655408 NTD655405:NTD655408 NJH655405:NJH655408 MZL655405:MZL655408 MPP655405:MPP655408 MFT655405:MFT655408 LVX655405:LVX655408 LMB655405:LMB655408 LCF655405:LCF655408 KSJ655405:KSJ655408 KIN655405:KIN655408 JYR655405:JYR655408 JOV655405:JOV655408 JEZ655405:JEZ655408 IVD655405:IVD655408 ILH655405:ILH655408 IBL655405:IBL655408 HRP655405:HRP655408 HHT655405:HHT655408 GXX655405:GXX655408 GOB655405:GOB655408 GEF655405:GEF655408 FUJ655405:FUJ655408 FKN655405:FKN655408 FAR655405:FAR655408 EQV655405:EQV655408 EGZ655405:EGZ655408 DXD655405:DXD655408 DNH655405:DNH655408 DDL655405:DDL655408 CTP655405:CTP655408 CJT655405:CJT655408 BZX655405:BZX655408 BQB655405:BQB655408 BGF655405:BGF655408 AWJ655405:AWJ655408 AMN655405:AMN655408 ACR655405:ACR655408 SV655405:SV655408 IZ655405:IZ655408 D655405:D655408 WVL589869:WVL589872 WLP589869:WLP589872 WBT589869:WBT589872 VRX589869:VRX589872 VIB589869:VIB589872 UYF589869:UYF589872 UOJ589869:UOJ589872 UEN589869:UEN589872 TUR589869:TUR589872 TKV589869:TKV589872 TAZ589869:TAZ589872 SRD589869:SRD589872 SHH589869:SHH589872 RXL589869:RXL589872 RNP589869:RNP589872 RDT589869:RDT589872 QTX589869:QTX589872 QKB589869:QKB589872 QAF589869:QAF589872 PQJ589869:PQJ589872 PGN589869:PGN589872 OWR589869:OWR589872 OMV589869:OMV589872 OCZ589869:OCZ589872 NTD589869:NTD589872 NJH589869:NJH589872 MZL589869:MZL589872 MPP589869:MPP589872 MFT589869:MFT589872 LVX589869:LVX589872 LMB589869:LMB589872 LCF589869:LCF589872 KSJ589869:KSJ589872 KIN589869:KIN589872 JYR589869:JYR589872 JOV589869:JOV589872 JEZ589869:JEZ589872 IVD589869:IVD589872 ILH589869:ILH589872 IBL589869:IBL589872 HRP589869:HRP589872 HHT589869:HHT589872 GXX589869:GXX589872 GOB589869:GOB589872 GEF589869:GEF589872 FUJ589869:FUJ589872 FKN589869:FKN589872 FAR589869:FAR589872 EQV589869:EQV589872 EGZ589869:EGZ589872 DXD589869:DXD589872 DNH589869:DNH589872 DDL589869:DDL589872 CTP589869:CTP589872 CJT589869:CJT589872 BZX589869:BZX589872 BQB589869:BQB589872 BGF589869:BGF589872 AWJ589869:AWJ589872 AMN589869:AMN589872 ACR589869:ACR589872 SV589869:SV589872 IZ589869:IZ589872 D589869:D589872 WVL524333:WVL524336 WLP524333:WLP524336 WBT524333:WBT524336 VRX524333:VRX524336 VIB524333:VIB524336 UYF524333:UYF524336 UOJ524333:UOJ524336 UEN524333:UEN524336 TUR524333:TUR524336 TKV524333:TKV524336 TAZ524333:TAZ524336 SRD524333:SRD524336 SHH524333:SHH524336 RXL524333:RXL524336 RNP524333:RNP524336 RDT524333:RDT524336 QTX524333:QTX524336 QKB524333:QKB524336 QAF524333:QAF524336 PQJ524333:PQJ524336 PGN524333:PGN524336 OWR524333:OWR524336 OMV524333:OMV524336 OCZ524333:OCZ524336 NTD524333:NTD524336 NJH524333:NJH524336 MZL524333:MZL524336 MPP524333:MPP524336 MFT524333:MFT524336 LVX524333:LVX524336 LMB524333:LMB524336 LCF524333:LCF524336 KSJ524333:KSJ524336 KIN524333:KIN524336 JYR524333:JYR524336 JOV524333:JOV524336 JEZ524333:JEZ524336 IVD524333:IVD524336 ILH524333:ILH524336 IBL524333:IBL524336 HRP524333:HRP524336 HHT524333:HHT524336 GXX524333:GXX524336 GOB524333:GOB524336 GEF524333:GEF524336 FUJ524333:FUJ524336 FKN524333:FKN524336 FAR524333:FAR524336 EQV524333:EQV524336 EGZ524333:EGZ524336 DXD524333:DXD524336 DNH524333:DNH524336 DDL524333:DDL524336 CTP524333:CTP524336 CJT524333:CJT524336 BZX524333:BZX524336 BQB524333:BQB524336 BGF524333:BGF524336 AWJ524333:AWJ524336 AMN524333:AMN524336 ACR524333:ACR524336 SV524333:SV524336 IZ524333:IZ524336 D524333:D524336 WVL458797:WVL458800 WLP458797:WLP458800 WBT458797:WBT458800 VRX458797:VRX458800 VIB458797:VIB458800 UYF458797:UYF458800 UOJ458797:UOJ458800 UEN458797:UEN458800 TUR458797:TUR458800 TKV458797:TKV458800 TAZ458797:TAZ458800 SRD458797:SRD458800 SHH458797:SHH458800 RXL458797:RXL458800 RNP458797:RNP458800 RDT458797:RDT458800 QTX458797:QTX458800 QKB458797:QKB458800 QAF458797:QAF458800 PQJ458797:PQJ458800 PGN458797:PGN458800 OWR458797:OWR458800 OMV458797:OMV458800 OCZ458797:OCZ458800 NTD458797:NTD458800 NJH458797:NJH458800 MZL458797:MZL458800 MPP458797:MPP458800 MFT458797:MFT458800 LVX458797:LVX458800 LMB458797:LMB458800 LCF458797:LCF458800 KSJ458797:KSJ458800 KIN458797:KIN458800 JYR458797:JYR458800 JOV458797:JOV458800 JEZ458797:JEZ458800 IVD458797:IVD458800 ILH458797:ILH458800 IBL458797:IBL458800 HRP458797:HRP458800 HHT458797:HHT458800 GXX458797:GXX458800 GOB458797:GOB458800 GEF458797:GEF458800 FUJ458797:FUJ458800 FKN458797:FKN458800 FAR458797:FAR458800 EQV458797:EQV458800 EGZ458797:EGZ458800 DXD458797:DXD458800 DNH458797:DNH458800 DDL458797:DDL458800 CTP458797:CTP458800 CJT458797:CJT458800 BZX458797:BZX458800 BQB458797:BQB458800 BGF458797:BGF458800 AWJ458797:AWJ458800 AMN458797:AMN458800 ACR458797:ACR458800 SV458797:SV458800 IZ458797:IZ458800 D458797:D458800 WVL393261:WVL393264 WLP393261:WLP393264 WBT393261:WBT393264 VRX393261:VRX393264 VIB393261:VIB393264 UYF393261:UYF393264 UOJ393261:UOJ393264 UEN393261:UEN393264 TUR393261:TUR393264 TKV393261:TKV393264 TAZ393261:TAZ393264 SRD393261:SRD393264 SHH393261:SHH393264 RXL393261:RXL393264 RNP393261:RNP393264 RDT393261:RDT393264 QTX393261:QTX393264 QKB393261:QKB393264 QAF393261:QAF393264 PQJ393261:PQJ393264 PGN393261:PGN393264 OWR393261:OWR393264 OMV393261:OMV393264 OCZ393261:OCZ393264 NTD393261:NTD393264 NJH393261:NJH393264 MZL393261:MZL393264 MPP393261:MPP393264 MFT393261:MFT393264 LVX393261:LVX393264 LMB393261:LMB393264 LCF393261:LCF393264 KSJ393261:KSJ393264 KIN393261:KIN393264 JYR393261:JYR393264 JOV393261:JOV393264 JEZ393261:JEZ393264 IVD393261:IVD393264 ILH393261:ILH393264 IBL393261:IBL393264 HRP393261:HRP393264 HHT393261:HHT393264 GXX393261:GXX393264 GOB393261:GOB393264 GEF393261:GEF393264 FUJ393261:FUJ393264 FKN393261:FKN393264 FAR393261:FAR393264 EQV393261:EQV393264 EGZ393261:EGZ393264 DXD393261:DXD393264 DNH393261:DNH393264 DDL393261:DDL393264 CTP393261:CTP393264 CJT393261:CJT393264 BZX393261:BZX393264 BQB393261:BQB393264 BGF393261:BGF393264 AWJ393261:AWJ393264 AMN393261:AMN393264 ACR393261:ACR393264 SV393261:SV393264 IZ393261:IZ393264 D393261:D393264 WVL327725:WVL327728 WLP327725:WLP327728 WBT327725:WBT327728 VRX327725:VRX327728 VIB327725:VIB327728 UYF327725:UYF327728 UOJ327725:UOJ327728 UEN327725:UEN327728 TUR327725:TUR327728 TKV327725:TKV327728 TAZ327725:TAZ327728 SRD327725:SRD327728 SHH327725:SHH327728 RXL327725:RXL327728 RNP327725:RNP327728 RDT327725:RDT327728 QTX327725:QTX327728 QKB327725:QKB327728 QAF327725:QAF327728 PQJ327725:PQJ327728 PGN327725:PGN327728 OWR327725:OWR327728 OMV327725:OMV327728 OCZ327725:OCZ327728 NTD327725:NTD327728 NJH327725:NJH327728 MZL327725:MZL327728 MPP327725:MPP327728 MFT327725:MFT327728 LVX327725:LVX327728 LMB327725:LMB327728 LCF327725:LCF327728 KSJ327725:KSJ327728 KIN327725:KIN327728 JYR327725:JYR327728 JOV327725:JOV327728 JEZ327725:JEZ327728 IVD327725:IVD327728 ILH327725:ILH327728 IBL327725:IBL327728 HRP327725:HRP327728 HHT327725:HHT327728 GXX327725:GXX327728 GOB327725:GOB327728 GEF327725:GEF327728 FUJ327725:FUJ327728 FKN327725:FKN327728 FAR327725:FAR327728 EQV327725:EQV327728 EGZ327725:EGZ327728 DXD327725:DXD327728 DNH327725:DNH327728 DDL327725:DDL327728 CTP327725:CTP327728 CJT327725:CJT327728 BZX327725:BZX327728 BQB327725:BQB327728 BGF327725:BGF327728 AWJ327725:AWJ327728 AMN327725:AMN327728 ACR327725:ACR327728 SV327725:SV327728 IZ327725:IZ327728 D327725:D327728 WVL262189:WVL262192 WLP262189:WLP262192 WBT262189:WBT262192 VRX262189:VRX262192 VIB262189:VIB262192 UYF262189:UYF262192 UOJ262189:UOJ262192 UEN262189:UEN262192 TUR262189:TUR262192 TKV262189:TKV262192 TAZ262189:TAZ262192 SRD262189:SRD262192 SHH262189:SHH262192 RXL262189:RXL262192 RNP262189:RNP262192 RDT262189:RDT262192 QTX262189:QTX262192 QKB262189:QKB262192 QAF262189:QAF262192 PQJ262189:PQJ262192 PGN262189:PGN262192 OWR262189:OWR262192 OMV262189:OMV262192 OCZ262189:OCZ262192 NTD262189:NTD262192 NJH262189:NJH262192 MZL262189:MZL262192 MPP262189:MPP262192 MFT262189:MFT262192 LVX262189:LVX262192 LMB262189:LMB262192 LCF262189:LCF262192 KSJ262189:KSJ262192 KIN262189:KIN262192 JYR262189:JYR262192 JOV262189:JOV262192 JEZ262189:JEZ262192 IVD262189:IVD262192 ILH262189:ILH262192 IBL262189:IBL262192 HRP262189:HRP262192 HHT262189:HHT262192 GXX262189:GXX262192 GOB262189:GOB262192 GEF262189:GEF262192 FUJ262189:FUJ262192 FKN262189:FKN262192 FAR262189:FAR262192 EQV262189:EQV262192 EGZ262189:EGZ262192 DXD262189:DXD262192 DNH262189:DNH262192 DDL262189:DDL262192 CTP262189:CTP262192 CJT262189:CJT262192 BZX262189:BZX262192 BQB262189:BQB262192 BGF262189:BGF262192 AWJ262189:AWJ262192 AMN262189:AMN262192 ACR262189:ACR262192 SV262189:SV262192 IZ262189:IZ262192 D262189:D262192 WVL196653:WVL196656 WLP196653:WLP196656 WBT196653:WBT196656 VRX196653:VRX196656 VIB196653:VIB196656 UYF196653:UYF196656 UOJ196653:UOJ196656 UEN196653:UEN196656 TUR196653:TUR196656 TKV196653:TKV196656 TAZ196653:TAZ196656 SRD196653:SRD196656 SHH196653:SHH196656 RXL196653:RXL196656 RNP196653:RNP196656 RDT196653:RDT196656 QTX196653:QTX196656 QKB196653:QKB196656 QAF196653:QAF196656 PQJ196653:PQJ196656 PGN196653:PGN196656 OWR196653:OWR196656 OMV196653:OMV196656 OCZ196653:OCZ196656 NTD196653:NTD196656 NJH196653:NJH196656 MZL196653:MZL196656 MPP196653:MPP196656 MFT196653:MFT196656 LVX196653:LVX196656 LMB196653:LMB196656 LCF196653:LCF196656 KSJ196653:KSJ196656 KIN196653:KIN196656 JYR196653:JYR196656 JOV196653:JOV196656 JEZ196653:JEZ196656 IVD196653:IVD196656 ILH196653:ILH196656 IBL196653:IBL196656 HRP196653:HRP196656 HHT196653:HHT196656 GXX196653:GXX196656 GOB196653:GOB196656 GEF196653:GEF196656 FUJ196653:FUJ196656 FKN196653:FKN196656 FAR196653:FAR196656 EQV196653:EQV196656 EGZ196653:EGZ196656 DXD196653:DXD196656 DNH196653:DNH196656 DDL196653:DDL196656 CTP196653:CTP196656 CJT196653:CJT196656 BZX196653:BZX196656 BQB196653:BQB196656 BGF196653:BGF196656 AWJ196653:AWJ196656 AMN196653:AMN196656 ACR196653:ACR196656 SV196653:SV196656 IZ196653:IZ196656 D196653:D196656 WVL131117:WVL131120 WLP131117:WLP131120 WBT131117:WBT131120 VRX131117:VRX131120 VIB131117:VIB131120 UYF131117:UYF131120 UOJ131117:UOJ131120 UEN131117:UEN131120 TUR131117:TUR131120 TKV131117:TKV131120 TAZ131117:TAZ131120 SRD131117:SRD131120 SHH131117:SHH131120 RXL131117:RXL131120 RNP131117:RNP131120 RDT131117:RDT131120 QTX131117:QTX131120 QKB131117:QKB131120 QAF131117:QAF131120 PQJ131117:PQJ131120 PGN131117:PGN131120 OWR131117:OWR131120 OMV131117:OMV131120 OCZ131117:OCZ131120 NTD131117:NTD131120 NJH131117:NJH131120 MZL131117:MZL131120 MPP131117:MPP131120 MFT131117:MFT131120 LVX131117:LVX131120 LMB131117:LMB131120 LCF131117:LCF131120 KSJ131117:KSJ131120 KIN131117:KIN131120 JYR131117:JYR131120 JOV131117:JOV131120 JEZ131117:JEZ131120 IVD131117:IVD131120 ILH131117:ILH131120 IBL131117:IBL131120 HRP131117:HRP131120 HHT131117:HHT131120 GXX131117:GXX131120 GOB131117:GOB131120 GEF131117:GEF131120 FUJ131117:FUJ131120 FKN131117:FKN131120 FAR131117:FAR131120 EQV131117:EQV131120 EGZ131117:EGZ131120 DXD131117:DXD131120 DNH131117:DNH131120 DDL131117:DDL131120 CTP131117:CTP131120 CJT131117:CJT131120 BZX131117:BZX131120 BQB131117:BQB131120 BGF131117:BGF131120 AWJ131117:AWJ131120 AMN131117:AMN131120 ACR131117:ACR131120 SV131117:SV131120 IZ131117:IZ131120 D131117:D131120 WVL65581:WVL65584 WLP65581:WLP65584 WBT65581:WBT65584 VRX65581:VRX65584 VIB65581:VIB65584 UYF65581:UYF65584 UOJ65581:UOJ65584 UEN65581:UEN65584 TUR65581:TUR65584 TKV65581:TKV65584 TAZ65581:TAZ65584 SRD65581:SRD65584 SHH65581:SHH65584 RXL65581:RXL65584 RNP65581:RNP65584 RDT65581:RDT65584 QTX65581:QTX65584 QKB65581:QKB65584 QAF65581:QAF65584 PQJ65581:PQJ65584 PGN65581:PGN65584 OWR65581:OWR65584 OMV65581:OMV65584 OCZ65581:OCZ65584 NTD65581:NTD65584 NJH65581:NJH65584 MZL65581:MZL65584 MPP65581:MPP65584 MFT65581:MFT65584 LVX65581:LVX65584 LMB65581:LMB65584 LCF65581:LCF65584 KSJ65581:KSJ65584 KIN65581:KIN65584 JYR65581:JYR65584 JOV65581:JOV65584 JEZ65581:JEZ65584 IVD65581:IVD65584 ILH65581:ILH65584 IBL65581:IBL65584 HRP65581:HRP65584 HHT65581:HHT65584 GXX65581:GXX65584 GOB65581:GOB65584 GEF65581:GEF65584 FUJ65581:FUJ65584 FKN65581:FKN65584 FAR65581:FAR65584 EQV65581:EQV65584 EGZ65581:EGZ65584 DXD65581:DXD65584 DNH65581:DNH65584 DDL65581:DDL65584 CTP65581:CTP65584 CJT65581:CJT65584 BZX65581:BZX65584 BQB65581:BQB65584 BGF65581:BGF65584 AWJ65581:AWJ65584 AMN65581:AMN65584 ACR65581:ACR65584 SV65581:SV65584 IZ65581:IZ65584 D65581:D65584 WVL45:WVL48 WLP45:WLP48 WBT45:WBT48 VRX45:VRX48 VIB45:VIB48 UYF45:UYF48 UOJ45:UOJ48 UEN45:UEN48 TUR45:TUR48 TKV45:TKV48 TAZ45:TAZ48 SRD45:SRD48 SHH45:SHH48 RXL45:RXL48 RNP45:RNP48 RDT45:RDT48 QTX45:QTX48 QKB45:QKB48 QAF45:QAF48 PQJ45:PQJ48 PGN45:PGN48 OWR45:OWR48 OMV45:OMV48 OCZ45:OCZ48 NTD45:NTD48 NJH45:NJH48 MZL45:MZL48 MPP45:MPP48 MFT45:MFT48 LVX45:LVX48 LMB45:LMB48 LCF45:LCF48 KSJ45:KSJ48 KIN45:KIN48 JYR45:JYR48 JOV45:JOV48 JEZ45:JEZ48 IVD45:IVD48 ILH45:ILH48 IBL45:IBL48 HRP45:HRP48 HHT45:HHT48 GXX45:GXX48 GOB45:GOB48 GEF45:GEF48 FUJ45:FUJ48 FKN45:FKN48 FAR45:FAR48 EQV45:EQV48 EGZ45:EGZ48 DXD45:DXD48 DNH45:DNH48 DDL45:DDL48 CTP45:CTP48 CJT45:CJT48 BZX45:BZX48 BQB45:BQB48 BGF45:BGF48 AWJ45:AWJ48 AMN45:AMN48 ACR45:ACR48 SV45:SV48 IZ45:IZ48">
      <formula1>$D$72:$D$406</formula1>
    </dataValidation>
  </dataValidations>
  <pageMargins left="0.75" right="0.75" top="1.25" bottom="1" header="0.5" footer="0.25"/>
  <pageSetup scale="61"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8"/>
  <sheetViews>
    <sheetView tabSelected="1" workbookViewId="0">
      <selection activeCell="D9" sqref="D9"/>
    </sheetView>
  </sheetViews>
  <sheetFormatPr defaultRowHeight="15.75"/>
  <cols>
    <col min="1" max="1" width="9.7109375" style="342" customWidth="1"/>
    <col min="2" max="2" width="46.42578125" style="342" bestFit="1" customWidth="1"/>
    <col min="3" max="3" width="11.42578125" style="342" customWidth="1"/>
    <col min="4" max="4" width="9.140625" style="342"/>
    <col min="5" max="5" width="14.28515625" style="342" customWidth="1"/>
    <col min="6" max="6" width="11.42578125" style="342" bestFit="1" customWidth="1"/>
    <col min="7" max="7" width="16" style="342" customWidth="1"/>
    <col min="8" max="8" width="19.7109375" style="342" bestFit="1" customWidth="1"/>
    <col min="9" max="9" width="12.5703125" style="342" bestFit="1" customWidth="1"/>
    <col min="10" max="11" width="9.140625" style="342"/>
    <col min="12" max="13" width="11" style="342" bestFit="1" customWidth="1"/>
    <col min="14" max="15" width="12.5703125" style="342" bestFit="1" customWidth="1"/>
    <col min="16" max="17" width="10.42578125" style="342" bestFit="1" customWidth="1"/>
    <col min="18" max="18" width="11.28515625" style="342" bestFit="1" customWidth="1"/>
    <col min="19" max="19" width="10.42578125" style="342" bestFit="1" customWidth="1"/>
    <col min="20" max="20" width="9.5703125" style="342" bestFit="1" customWidth="1"/>
    <col min="21" max="16384" width="9.140625" style="342"/>
  </cols>
  <sheetData>
    <row r="1" spans="1:30">
      <c r="A1" s="1758"/>
      <c r="B1" s="1758"/>
      <c r="C1" s="1758"/>
      <c r="D1" s="1767"/>
      <c r="E1" s="1767"/>
      <c r="F1" s="1758"/>
      <c r="G1" s="1767"/>
      <c r="H1" s="1767"/>
      <c r="I1" s="1758"/>
      <c r="J1" s="1767"/>
      <c r="K1" s="341"/>
      <c r="L1" s="341"/>
      <c r="M1" s="111"/>
      <c r="N1" s="111"/>
      <c r="O1" s="111"/>
      <c r="P1" s="111"/>
      <c r="Q1" s="111"/>
      <c r="R1" s="111"/>
      <c r="S1" s="111"/>
      <c r="T1" s="111"/>
      <c r="U1" s="111"/>
      <c r="V1" s="111"/>
      <c r="W1" s="111"/>
      <c r="X1" s="111"/>
      <c r="Y1" s="111"/>
      <c r="Z1" s="111"/>
      <c r="AA1" s="111"/>
      <c r="AB1" s="111"/>
      <c r="AC1" s="111"/>
      <c r="AD1" s="111"/>
    </row>
    <row r="2" spans="1:30">
      <c r="A2" s="1758"/>
      <c r="B2" s="2144" t="s">
        <v>131</v>
      </c>
      <c r="C2" s="1758"/>
      <c r="D2" s="1767"/>
      <c r="E2" s="1767"/>
      <c r="F2" s="1758"/>
      <c r="G2" s="1767"/>
      <c r="H2" s="1757"/>
      <c r="I2" s="1777"/>
      <c r="J2" s="1779"/>
      <c r="K2" s="339"/>
      <c r="L2" s="339"/>
      <c r="M2" s="343"/>
      <c r="N2" s="343"/>
      <c r="O2" s="343"/>
      <c r="P2" s="343"/>
      <c r="Q2" s="343"/>
      <c r="R2" s="343"/>
      <c r="S2" s="343"/>
      <c r="T2" s="343"/>
    </row>
    <row r="3" spans="1:30">
      <c r="A3" s="1758"/>
      <c r="B3" s="2145" t="s">
        <v>941</v>
      </c>
      <c r="C3" s="1758"/>
      <c r="D3" s="1767"/>
      <c r="E3" s="1767"/>
      <c r="F3" s="1758"/>
      <c r="G3" s="1767"/>
      <c r="H3" s="1767"/>
      <c r="I3" s="1758"/>
      <c r="J3" s="1771"/>
      <c r="K3" s="339"/>
      <c r="L3" s="339"/>
      <c r="M3" s="343"/>
      <c r="N3" s="343"/>
      <c r="O3" s="343"/>
      <c r="P3" s="343"/>
      <c r="Q3" s="343"/>
      <c r="R3" s="343"/>
      <c r="S3" s="343"/>
      <c r="T3" s="344"/>
    </row>
    <row r="4" spans="1:30">
      <c r="A4" s="1758"/>
      <c r="B4" s="2146" t="s">
        <v>180</v>
      </c>
      <c r="C4" s="1758"/>
      <c r="D4" s="1767"/>
      <c r="E4" s="1767"/>
      <c r="F4" s="1758"/>
      <c r="G4" s="1767"/>
      <c r="H4" s="1767"/>
      <c r="I4" s="1758"/>
      <c r="J4" s="1771"/>
      <c r="K4" s="346"/>
      <c r="L4" s="346"/>
      <c r="M4" s="343"/>
      <c r="N4" s="343"/>
      <c r="O4" s="343"/>
      <c r="P4" s="343"/>
      <c r="Q4" s="343"/>
      <c r="R4" s="343"/>
      <c r="S4" s="343"/>
      <c r="T4" s="343"/>
    </row>
    <row r="5" spans="1:30">
      <c r="A5" s="1758"/>
      <c r="B5" s="2146" t="s">
        <v>1080</v>
      </c>
      <c r="C5" s="1758"/>
      <c r="D5" s="1767"/>
      <c r="E5" s="1767"/>
      <c r="F5" s="1758"/>
      <c r="G5" s="1767"/>
      <c r="H5" s="1767"/>
      <c r="I5" s="1758"/>
      <c r="J5" s="1771"/>
      <c r="K5" s="346"/>
      <c r="L5" s="346"/>
      <c r="M5" s="343"/>
      <c r="N5" s="343"/>
      <c r="O5" s="343"/>
      <c r="P5" s="343"/>
      <c r="Q5" s="343"/>
      <c r="R5" s="343"/>
      <c r="S5" s="343"/>
      <c r="T5" s="343"/>
    </row>
    <row r="6" spans="1:30">
      <c r="A6" s="1758"/>
      <c r="B6" s="1758"/>
      <c r="C6" s="1758"/>
      <c r="D6" s="1767"/>
      <c r="E6" s="1767"/>
      <c r="F6" s="1758"/>
      <c r="G6" s="1767"/>
      <c r="H6" s="1767"/>
      <c r="I6" s="1758"/>
      <c r="J6" s="1771"/>
      <c r="K6" s="346"/>
      <c r="L6" s="346"/>
      <c r="M6" s="343"/>
      <c r="N6" s="343"/>
      <c r="O6" s="343"/>
      <c r="P6" s="343"/>
      <c r="Q6" s="343"/>
      <c r="R6" s="343"/>
      <c r="S6" s="343"/>
      <c r="T6" s="343"/>
    </row>
    <row r="7" spans="1:30">
      <c r="A7" s="1758"/>
      <c r="B7" s="1757"/>
      <c r="C7" s="1757"/>
      <c r="D7" s="1757"/>
      <c r="E7" s="1757"/>
      <c r="F7" s="1763" t="s">
        <v>249</v>
      </c>
      <c r="G7" s="1757"/>
      <c r="H7" s="1757"/>
      <c r="I7" s="1763" t="s">
        <v>405</v>
      </c>
      <c r="J7" s="1772"/>
      <c r="K7" s="346"/>
      <c r="L7" s="346"/>
      <c r="M7" s="343"/>
      <c r="N7" s="343"/>
      <c r="O7" s="343"/>
      <c r="P7" s="343"/>
      <c r="Q7" s="343"/>
      <c r="R7" s="343"/>
      <c r="S7" s="343"/>
      <c r="T7" s="343"/>
    </row>
    <row r="8" spans="1:30">
      <c r="A8" s="1758"/>
      <c r="B8" s="1757"/>
      <c r="C8" s="1757"/>
      <c r="D8" s="1780" t="s">
        <v>251</v>
      </c>
      <c r="E8" s="1780" t="s">
        <v>252</v>
      </c>
      <c r="F8" s="1780" t="s">
        <v>253</v>
      </c>
      <c r="G8" s="1780" t="s">
        <v>254</v>
      </c>
      <c r="H8" s="1780" t="s">
        <v>255</v>
      </c>
      <c r="I8" s="1780" t="s">
        <v>256</v>
      </c>
      <c r="J8" s="1782" t="s">
        <v>257</v>
      </c>
      <c r="K8" s="341"/>
      <c r="L8" s="341"/>
      <c r="M8" s="347"/>
      <c r="N8" s="348"/>
      <c r="O8" s="347"/>
      <c r="P8" s="343"/>
      <c r="Q8" s="343"/>
      <c r="R8" s="343"/>
      <c r="S8" s="343"/>
      <c r="T8" s="343"/>
    </row>
    <row r="9" spans="1:30">
      <c r="A9" s="1757"/>
      <c r="B9" s="1761" t="s">
        <v>359</v>
      </c>
      <c r="C9" s="1757"/>
      <c r="D9" s="1757"/>
      <c r="E9" s="1757"/>
      <c r="F9" s="1757"/>
      <c r="G9" s="1760"/>
      <c r="H9" s="1760"/>
      <c r="I9" s="1764"/>
      <c r="J9" s="1772"/>
      <c r="K9" s="341"/>
      <c r="L9" s="341"/>
      <c r="M9" s="347"/>
      <c r="N9" s="347"/>
      <c r="O9" s="347"/>
      <c r="P9" s="347"/>
      <c r="Q9" s="347"/>
      <c r="R9" s="347"/>
      <c r="S9" s="347"/>
      <c r="T9" s="347"/>
    </row>
    <row r="10" spans="1:30">
      <c r="A10" s="1757"/>
      <c r="B10" s="1766" t="s">
        <v>441</v>
      </c>
      <c r="C10" s="1757"/>
      <c r="D10" s="1763">
        <v>427</v>
      </c>
      <c r="E10" s="1763" t="s">
        <v>260</v>
      </c>
      <c r="F10" s="1764">
        <f>+I22</f>
        <v>-1096491.8881171457</v>
      </c>
      <c r="G10" s="1778" t="s">
        <v>261</v>
      </c>
      <c r="H10" s="1765" t="s">
        <v>262</v>
      </c>
      <c r="I10" s="1775">
        <f>F10</f>
        <v>-1096491.8881171457</v>
      </c>
      <c r="J10" s="1772" t="s">
        <v>366</v>
      </c>
      <c r="K10" s="339"/>
      <c r="L10" s="339"/>
      <c r="M10" s="351"/>
      <c r="N10" s="351"/>
      <c r="O10" s="351"/>
      <c r="P10" s="352"/>
      <c r="Q10" s="351"/>
      <c r="R10" s="351"/>
      <c r="S10" s="351"/>
      <c r="T10" s="351"/>
    </row>
    <row r="11" spans="1:30">
      <c r="A11" s="1757"/>
      <c r="B11" s="1791" t="s">
        <v>948</v>
      </c>
      <c r="C11" s="1792"/>
      <c r="D11" s="1793">
        <v>427</v>
      </c>
      <c r="E11" s="1794">
        <v>2</v>
      </c>
      <c r="F11" s="1795"/>
      <c r="G11" s="1796" t="s">
        <v>261</v>
      </c>
      <c r="H11" s="1797" t="s">
        <v>262</v>
      </c>
      <c r="I11" s="1798"/>
      <c r="J11" s="1799" t="s">
        <v>366</v>
      </c>
      <c r="K11" s="339"/>
      <c r="L11" s="338"/>
      <c r="M11" s="351"/>
      <c r="N11" s="351"/>
      <c r="O11" s="351"/>
      <c r="P11" s="352"/>
      <c r="Q11" s="351"/>
      <c r="R11" s="351"/>
      <c r="S11" s="351"/>
      <c r="T11" s="351"/>
    </row>
    <row r="12" spans="1:30">
      <c r="A12" s="1757"/>
      <c r="B12" s="1766" t="s">
        <v>949</v>
      </c>
      <c r="C12" s="1758"/>
      <c r="D12" s="1763">
        <v>427</v>
      </c>
      <c r="E12" s="1767" t="s">
        <v>660</v>
      </c>
      <c r="F12" s="1764">
        <f>+I31</f>
        <v>-63231.393976982683</v>
      </c>
      <c r="G12" s="1778" t="s">
        <v>261</v>
      </c>
      <c r="H12" s="1765" t="s">
        <v>262</v>
      </c>
      <c r="I12" s="1775">
        <f>F12</f>
        <v>-63231.393976982683</v>
      </c>
      <c r="J12" s="1772" t="s">
        <v>366</v>
      </c>
      <c r="K12" s="339"/>
      <c r="L12" s="338"/>
      <c r="M12" s="351"/>
      <c r="N12" s="351"/>
      <c r="O12" s="351"/>
      <c r="P12" s="352"/>
      <c r="Q12" s="351"/>
      <c r="R12" s="351"/>
      <c r="S12" s="351"/>
      <c r="T12" s="351"/>
    </row>
    <row r="13" spans="1:30" ht="16.5" thickBot="1">
      <c r="A13" s="1757"/>
      <c r="B13" s="1758"/>
      <c r="C13" s="1758"/>
      <c r="D13" s="1767"/>
      <c r="E13" s="1767"/>
      <c r="F13" s="1783">
        <f>SUM(F10:F12)</f>
        <v>-1159723.2820941284</v>
      </c>
      <c r="G13" s="1758"/>
      <c r="H13" s="1758"/>
      <c r="I13" s="1784">
        <f>SUM(I10:I12)</f>
        <v>-1159723.2820941284</v>
      </c>
      <c r="J13" s="1785">
        <v>2.2000000000000002</v>
      </c>
      <c r="K13" s="338"/>
      <c r="L13" s="338"/>
      <c r="M13" s="338"/>
      <c r="N13" s="338"/>
      <c r="O13" s="343"/>
      <c r="P13" s="354"/>
      <c r="Q13" s="338"/>
      <c r="R13" s="338"/>
      <c r="S13" s="338"/>
      <c r="T13" s="338"/>
    </row>
    <row r="14" spans="1:30" ht="16.5" thickTop="1">
      <c r="A14" s="1757"/>
      <c r="B14" s="1762"/>
      <c r="C14" s="1757"/>
      <c r="D14" s="1757"/>
      <c r="E14" s="1757"/>
      <c r="F14" s="1757"/>
      <c r="G14" s="1760"/>
      <c r="H14" s="1760"/>
      <c r="I14" s="1764"/>
      <c r="J14" s="1785"/>
      <c r="K14" s="338"/>
      <c r="L14" s="338"/>
      <c r="M14" s="338"/>
      <c r="N14" s="338"/>
      <c r="O14" s="343"/>
      <c r="P14" s="355"/>
      <c r="Q14" s="338"/>
      <c r="R14" s="338"/>
      <c r="S14" s="338"/>
      <c r="T14" s="338"/>
    </row>
    <row r="15" spans="1:30">
      <c r="A15" s="1757"/>
      <c r="B15" s="1762" t="s">
        <v>367</v>
      </c>
      <c r="C15" s="1757"/>
      <c r="D15" s="1757"/>
      <c r="E15" s="1757"/>
      <c r="F15" s="1757"/>
      <c r="G15" s="1760"/>
      <c r="H15" s="1760"/>
      <c r="I15" s="1764"/>
      <c r="J15" s="1785"/>
      <c r="K15" s="338"/>
      <c r="L15" s="338"/>
      <c r="M15" s="338"/>
      <c r="N15" s="338"/>
      <c r="O15" s="343"/>
      <c r="P15" s="354"/>
      <c r="Q15" s="338"/>
      <c r="R15" s="338"/>
      <c r="S15" s="338"/>
      <c r="T15" s="338"/>
    </row>
    <row r="16" spans="1:30">
      <c r="A16" s="338"/>
      <c r="B16" s="1760" t="s">
        <v>442</v>
      </c>
      <c r="C16" s="1757"/>
      <c r="D16" s="1757"/>
      <c r="E16" s="1757"/>
      <c r="F16" s="1757"/>
      <c r="G16" s="1760"/>
      <c r="H16" s="1760"/>
      <c r="I16" s="1764"/>
      <c r="J16" s="1785"/>
      <c r="K16" s="338"/>
      <c r="L16" s="338"/>
      <c r="M16" s="338"/>
      <c r="N16" s="338"/>
      <c r="O16" s="343"/>
      <c r="P16" s="354"/>
      <c r="Q16" s="338"/>
      <c r="R16" s="338"/>
      <c r="S16" s="338"/>
      <c r="T16" s="338"/>
    </row>
    <row r="17" spans="1:20">
      <c r="A17" s="338"/>
      <c r="B17" s="1774" t="s">
        <v>80</v>
      </c>
      <c r="C17" s="1757"/>
      <c r="D17" s="1757"/>
      <c r="E17" s="1757"/>
      <c r="F17" s="1757"/>
      <c r="G17" s="1760"/>
      <c r="H17" s="1760"/>
      <c r="I17" s="1775">
        <f>+RevReqSummary!C65+'Total Adjustments '!D64</f>
        <v>750193928.69601774</v>
      </c>
      <c r="J17" s="1786">
        <v>1.1000000000000001</v>
      </c>
      <c r="K17" s="339"/>
      <c r="L17" s="339"/>
      <c r="M17" s="357"/>
      <c r="N17" s="357"/>
      <c r="O17" s="357"/>
      <c r="P17" s="352"/>
      <c r="Q17" s="357"/>
      <c r="R17" s="357"/>
      <c r="S17" s="357"/>
      <c r="T17" s="357"/>
    </row>
    <row r="18" spans="1:20">
      <c r="A18" s="338"/>
      <c r="B18" s="1766" t="s">
        <v>443</v>
      </c>
      <c r="C18" s="1757"/>
      <c r="D18" s="1757"/>
      <c r="E18" s="1757"/>
      <c r="F18" s="1757"/>
      <c r="H18" s="1760"/>
      <c r="I18" s="1787">
        <f>+I27</f>
        <v>2.9145600000000001E-2</v>
      </c>
      <c r="J18" s="1786">
        <v>2.1</v>
      </c>
      <c r="K18" s="339"/>
      <c r="L18" s="339"/>
      <c r="M18" s="359"/>
      <c r="N18" s="359"/>
      <c r="O18" s="360"/>
      <c r="P18" s="359"/>
      <c r="Q18" s="359"/>
      <c r="R18" s="359"/>
      <c r="S18" s="359"/>
      <c r="T18" s="359"/>
    </row>
    <row r="19" spans="1:20">
      <c r="A19" s="338"/>
      <c r="B19" s="1774" t="s">
        <v>950</v>
      </c>
      <c r="C19" s="1757"/>
      <c r="D19" s="1757"/>
      <c r="E19" s="1757"/>
      <c r="F19" s="1757"/>
      <c r="G19" s="1760"/>
      <c r="H19" s="1760"/>
      <c r="I19" s="1775">
        <f>I17*I18</f>
        <v>21864852.168202654</v>
      </c>
      <c r="J19" s="1786">
        <v>1.1000000000000001</v>
      </c>
      <c r="K19" s="339"/>
      <c r="L19" s="339"/>
      <c r="M19" s="349"/>
      <c r="N19" s="349"/>
      <c r="O19" s="361"/>
      <c r="P19" s="349"/>
      <c r="Q19" s="349"/>
      <c r="R19" s="349"/>
      <c r="S19" s="349"/>
      <c r="T19" s="349"/>
    </row>
    <row r="20" spans="1:20">
      <c r="A20" s="338"/>
      <c r="B20" s="1774"/>
      <c r="C20" s="1757"/>
      <c r="D20" s="1757"/>
      <c r="E20" s="1757"/>
      <c r="F20" s="1757"/>
      <c r="G20" s="1760"/>
      <c r="H20" s="1760"/>
      <c r="I20" s="1759"/>
      <c r="J20" s="1785"/>
      <c r="K20" s="339"/>
      <c r="L20" s="339"/>
      <c r="M20" s="338"/>
      <c r="N20" s="338"/>
      <c r="O20" s="343"/>
      <c r="P20" s="338"/>
      <c r="Q20" s="338"/>
      <c r="R20" s="349"/>
      <c r="S20" s="338"/>
      <c r="T20" s="338"/>
    </row>
    <row r="21" spans="1:20">
      <c r="A21" s="338"/>
      <c r="B21" s="1768" t="s">
        <v>951</v>
      </c>
      <c r="C21" s="1757"/>
      <c r="D21" s="1757"/>
      <c r="E21" s="1757"/>
      <c r="F21" s="1757"/>
      <c r="G21" s="1760"/>
      <c r="H21" s="1760"/>
      <c r="I21" s="1775">
        <v>22961344.056319799</v>
      </c>
      <c r="J21" s="1785">
        <v>2.2000000000000002</v>
      </c>
      <c r="K21" s="339"/>
      <c r="L21" s="339"/>
      <c r="M21" s="349"/>
      <c r="N21" s="349"/>
      <c r="O21" s="361"/>
      <c r="P21" s="352"/>
      <c r="Q21" s="349"/>
      <c r="R21" s="349"/>
      <c r="S21" s="349"/>
      <c r="T21" s="349"/>
    </row>
    <row r="22" spans="1:20" ht="16.5" thickBot="1">
      <c r="A22" s="338"/>
      <c r="B22" s="1758" t="s">
        <v>952</v>
      </c>
      <c r="C22" s="1757"/>
      <c r="D22" s="1757"/>
      <c r="E22" s="1757"/>
      <c r="F22" s="1757"/>
      <c r="G22" s="1760"/>
      <c r="H22" s="1760"/>
      <c r="I22" s="1788">
        <f>I19-I21</f>
        <v>-1096491.8881171457</v>
      </c>
      <c r="J22" s="1786">
        <v>1.1000000000000001</v>
      </c>
      <c r="K22" s="339"/>
      <c r="L22" s="339"/>
      <c r="M22" s="351"/>
      <c r="N22" s="351"/>
      <c r="O22" s="362"/>
      <c r="P22" s="351"/>
      <c r="Q22" s="351"/>
      <c r="R22" s="351"/>
      <c r="S22" s="351"/>
      <c r="T22" s="351"/>
    </row>
    <row r="23" spans="1:20" ht="16.5" thickTop="1">
      <c r="A23" s="338"/>
      <c r="B23" s="1774"/>
      <c r="C23" s="1757"/>
      <c r="D23" s="1757"/>
      <c r="E23" s="1757"/>
      <c r="F23" s="1757"/>
      <c r="G23" s="1760"/>
      <c r="H23" s="1760"/>
      <c r="I23" s="1757"/>
      <c r="J23" s="1785"/>
      <c r="K23" s="339"/>
      <c r="L23" s="339"/>
      <c r="M23" s="338"/>
      <c r="N23" s="363"/>
      <c r="O23" s="343"/>
      <c r="P23" s="338"/>
      <c r="Q23" s="338"/>
      <c r="R23" s="338"/>
      <c r="S23" s="338"/>
      <c r="T23" s="338"/>
    </row>
    <row r="24" spans="1:20">
      <c r="A24" s="338"/>
      <c r="B24" s="1768"/>
      <c r="C24" s="1758"/>
      <c r="D24" s="1767"/>
      <c r="E24" s="1767"/>
      <c r="F24" s="1758"/>
      <c r="G24" s="1758"/>
      <c r="H24" s="1758"/>
      <c r="I24" s="1759"/>
      <c r="J24" s="1789"/>
      <c r="K24" s="339"/>
      <c r="L24" s="339"/>
      <c r="M24" s="338"/>
      <c r="N24" s="363"/>
      <c r="O24" s="343"/>
      <c r="P24" s="338"/>
      <c r="Q24" s="338"/>
      <c r="R24" s="338"/>
      <c r="S24" s="338"/>
      <c r="T24" s="338"/>
    </row>
    <row r="25" spans="1:20">
      <c r="A25" s="338"/>
      <c r="B25" s="1760" t="s">
        <v>953</v>
      </c>
      <c r="C25" s="1758"/>
      <c r="D25" s="1767"/>
      <c r="E25" s="1767"/>
      <c r="F25" s="1758"/>
      <c r="G25" s="1758" t="s">
        <v>1007</v>
      </c>
      <c r="H25" s="1758"/>
      <c r="I25" s="1773"/>
      <c r="J25" s="1790"/>
      <c r="K25" s="364"/>
      <c r="L25" s="364"/>
      <c r="M25" s="349"/>
      <c r="N25" s="349"/>
      <c r="O25" s="361"/>
      <c r="P25" s="352"/>
      <c r="Q25" s="349"/>
      <c r="R25" s="349"/>
      <c r="S25" s="349"/>
      <c r="T25" s="349"/>
    </row>
    <row r="26" spans="1:20">
      <c r="A26" s="338"/>
      <c r="B26" s="1774" t="s">
        <v>80</v>
      </c>
      <c r="C26" s="1758"/>
      <c r="D26" s="1767"/>
      <c r="E26" s="1767"/>
      <c r="F26" s="1758"/>
      <c r="G26" s="2010">
        <f>+RevReqSummary!E65</f>
        <v>748024428.18901205</v>
      </c>
      <c r="H26" s="1758"/>
      <c r="I26" s="1775">
        <f>+RevReqSummary!E65</f>
        <v>748024428.18901205</v>
      </c>
      <c r="J26" s="1786">
        <v>2.2000000000000002</v>
      </c>
      <c r="K26" s="364"/>
      <c r="L26" s="364"/>
      <c r="M26" s="338"/>
      <c r="N26" s="338"/>
      <c r="O26" s="343"/>
      <c r="P26" s="338"/>
      <c r="Q26" s="338"/>
      <c r="R26" s="349"/>
      <c r="S26" s="338"/>
      <c r="T26" s="338"/>
    </row>
    <row r="27" spans="1:20">
      <c r="A27" s="338"/>
      <c r="B27" s="1766" t="s">
        <v>443</v>
      </c>
      <c r="C27" s="1758"/>
      <c r="D27" s="1767"/>
      <c r="E27" s="1767"/>
      <c r="F27" s="1758"/>
      <c r="G27" s="2011">
        <f>+I27</f>
        <v>2.9145600000000001E-2</v>
      </c>
      <c r="H27" s="1758"/>
      <c r="I27" s="1787">
        <f>+'cost of capital'!E19</f>
        <v>2.9145600000000001E-2</v>
      </c>
      <c r="J27" s="1786">
        <v>2.1</v>
      </c>
      <c r="K27" s="364"/>
      <c r="L27" s="364"/>
      <c r="M27" s="361"/>
      <c r="N27" s="361"/>
      <c r="O27" s="361"/>
      <c r="P27" s="361"/>
      <c r="Q27" s="361"/>
      <c r="R27" s="361"/>
      <c r="S27" s="361"/>
      <c r="T27" s="361"/>
    </row>
    <row r="28" spans="1:20">
      <c r="A28" s="338"/>
      <c r="B28" s="1774" t="s">
        <v>950</v>
      </c>
      <c r="C28" s="1758"/>
      <c r="D28" s="1767"/>
      <c r="E28" s="1767"/>
      <c r="F28" s="1758"/>
      <c r="G28" s="2012">
        <f>+G26*G27</f>
        <v>21801620.774225671</v>
      </c>
      <c r="H28" s="1758"/>
      <c r="I28" s="1775">
        <f>I26*I27</f>
        <v>21801620.774225671</v>
      </c>
      <c r="J28" s="1785">
        <v>2.2000000000000002</v>
      </c>
      <c r="K28" s="364"/>
      <c r="L28" s="364"/>
      <c r="M28" s="351"/>
      <c r="N28" s="351"/>
      <c r="O28" s="362"/>
      <c r="P28" s="351"/>
      <c r="Q28" s="351"/>
      <c r="R28" s="351"/>
      <c r="S28" s="351"/>
      <c r="T28" s="351"/>
    </row>
    <row r="29" spans="1:20">
      <c r="A29" s="338"/>
      <c r="B29" s="1774"/>
      <c r="C29" s="1758"/>
      <c r="D29" s="1767"/>
      <c r="E29" s="1767"/>
      <c r="F29" s="1758"/>
      <c r="G29" s="1762"/>
      <c r="H29" s="1758"/>
      <c r="I29" s="1759"/>
      <c r="J29" s="1785"/>
      <c r="K29" s="339"/>
      <c r="L29" s="339"/>
      <c r="M29" s="338"/>
      <c r="N29" s="338"/>
      <c r="O29" s="343"/>
      <c r="P29" s="338"/>
      <c r="Q29" s="338"/>
      <c r="R29" s="338"/>
      <c r="S29" s="338"/>
      <c r="T29" s="338"/>
    </row>
    <row r="30" spans="1:20">
      <c r="A30" s="338"/>
      <c r="B30" s="1768" t="s">
        <v>444</v>
      </c>
      <c r="C30" s="1758"/>
      <c r="D30" s="1767"/>
      <c r="E30" s="1767"/>
      <c r="F30" s="1758"/>
      <c r="G30" s="2013">
        <f>+I21</f>
        <v>22961344.056319799</v>
      </c>
      <c r="H30" s="1758"/>
      <c r="I30" s="1775">
        <f>I19</f>
        <v>21864852.168202654</v>
      </c>
      <c r="J30" s="1786">
        <v>1.1000000000000001</v>
      </c>
      <c r="K30" s="364"/>
      <c r="L30" s="364"/>
      <c r="M30" s="349"/>
      <c r="N30" s="349"/>
      <c r="O30" s="361"/>
      <c r="P30" s="352"/>
      <c r="Q30" s="349"/>
      <c r="R30" s="349"/>
      <c r="S30" s="349"/>
      <c r="T30" s="349"/>
    </row>
    <row r="31" spans="1:20" ht="16.5" thickBot="1">
      <c r="A31" s="338"/>
      <c r="B31" s="1758" t="s">
        <v>954</v>
      </c>
      <c r="C31" s="1758"/>
      <c r="D31" s="1767"/>
      <c r="E31" s="1767"/>
      <c r="F31" s="1759"/>
      <c r="G31" s="2014">
        <f>+G28-G30</f>
        <v>-1159723.2820941284</v>
      </c>
      <c r="H31" s="1758"/>
      <c r="I31" s="1788">
        <f>I28-I30</f>
        <v>-63231.393976982683</v>
      </c>
      <c r="J31" s="1786">
        <v>1.1000000000000001</v>
      </c>
      <c r="K31" s="339"/>
      <c r="L31" s="339"/>
      <c r="M31" s="357"/>
      <c r="N31" s="357"/>
      <c r="O31" s="357"/>
      <c r="P31" s="352"/>
      <c r="Q31" s="357"/>
      <c r="R31" s="357"/>
      <c r="S31" s="357"/>
      <c r="T31" s="357"/>
    </row>
    <row r="32" spans="1:20" ht="16.5" thickTop="1">
      <c r="A32" s="338"/>
      <c r="B32" s="1768"/>
      <c r="C32" s="1758"/>
      <c r="D32" s="1767"/>
      <c r="E32" s="1767"/>
      <c r="F32" s="1758"/>
      <c r="G32" s="1758"/>
      <c r="H32" s="1758"/>
      <c r="I32" s="1759"/>
      <c r="J32" s="1789"/>
      <c r="K32" s="339"/>
      <c r="L32" s="339"/>
      <c r="M32" s="359"/>
      <c r="N32" s="359"/>
      <c r="O32" s="365"/>
      <c r="P32" s="359"/>
      <c r="Q32" s="359"/>
      <c r="R32" s="359"/>
      <c r="S32" s="359"/>
      <c r="T32" s="359"/>
    </row>
    <row r="33" spans="1:20">
      <c r="A33" s="338"/>
      <c r="K33" s="346"/>
      <c r="L33" s="346"/>
      <c r="M33" s="349"/>
      <c r="N33" s="349"/>
      <c r="O33" s="361"/>
      <c r="P33" s="349"/>
      <c r="Q33" s="349"/>
      <c r="R33" s="349"/>
      <c r="S33" s="349"/>
      <c r="T33" s="349"/>
    </row>
    <row r="34" spans="1:20">
      <c r="A34" s="338"/>
      <c r="B34" s="593" t="s">
        <v>834</v>
      </c>
      <c r="K34" s="339"/>
      <c r="L34" s="339"/>
      <c r="M34" s="338"/>
      <c r="N34" s="338"/>
      <c r="O34" s="343"/>
      <c r="P34" s="338"/>
      <c r="Q34" s="338"/>
      <c r="R34" s="349"/>
      <c r="S34" s="338"/>
      <c r="T34" s="338"/>
    </row>
    <row r="35" spans="1:20">
      <c r="A35" s="338"/>
      <c r="K35" s="339"/>
      <c r="L35" s="339"/>
      <c r="M35" s="361"/>
      <c r="N35" s="361"/>
      <c r="O35" s="361"/>
      <c r="P35" s="361"/>
      <c r="Q35" s="361"/>
      <c r="R35" s="361"/>
      <c r="S35" s="361"/>
      <c r="T35" s="361"/>
    </row>
    <row r="36" spans="1:20">
      <c r="A36" s="338"/>
      <c r="B36" s="375"/>
      <c r="C36" s="1654"/>
      <c r="D36" s="1654"/>
      <c r="E36" s="1654"/>
      <c r="F36" s="1654"/>
      <c r="G36" s="1654"/>
      <c r="H36" s="1654"/>
      <c r="I36" s="378"/>
      <c r="K36" s="339"/>
      <c r="L36" s="339"/>
      <c r="M36" s="351"/>
      <c r="N36" s="351"/>
      <c r="O36" s="362"/>
      <c r="P36" s="351"/>
      <c r="Q36" s="351"/>
      <c r="R36" s="351"/>
      <c r="S36" s="351"/>
      <c r="T36" s="351"/>
    </row>
    <row r="37" spans="1:20" ht="17.25">
      <c r="A37" s="338"/>
      <c r="B37" s="1645"/>
      <c r="I37" s="380"/>
      <c r="J37" s="2098"/>
      <c r="K37" s="339"/>
      <c r="L37" s="339"/>
      <c r="M37" s="366"/>
      <c r="N37" s="338"/>
      <c r="O37" s="347"/>
      <c r="P37" s="338"/>
      <c r="Q37" s="338"/>
      <c r="R37" s="338"/>
      <c r="S37" s="338"/>
      <c r="T37" s="338"/>
    </row>
    <row r="38" spans="1:20">
      <c r="A38" s="338"/>
      <c r="B38" s="1645"/>
      <c r="I38" s="380"/>
      <c r="K38" s="339"/>
      <c r="L38" s="339"/>
      <c r="M38" s="367"/>
      <c r="N38" s="343"/>
      <c r="O38" s="347"/>
      <c r="P38" s="343"/>
      <c r="Q38" s="343"/>
      <c r="R38" s="343"/>
      <c r="S38" s="343"/>
      <c r="T38" s="343"/>
    </row>
    <row r="39" spans="1:20">
      <c r="A39" s="338"/>
      <c r="B39" s="1645"/>
      <c r="I39" s="380"/>
      <c r="K39" s="339"/>
      <c r="L39" s="339"/>
      <c r="M39" s="343"/>
      <c r="N39" s="343"/>
      <c r="O39" s="343"/>
      <c r="P39" s="343"/>
      <c r="Q39" s="343"/>
      <c r="R39" s="343"/>
      <c r="S39" s="343"/>
      <c r="T39" s="343"/>
    </row>
    <row r="40" spans="1:20">
      <c r="A40" s="338"/>
      <c r="B40" s="1756"/>
      <c r="C40" s="1781"/>
      <c r="D40" s="1755"/>
      <c r="E40" s="1755"/>
      <c r="F40" s="1754"/>
      <c r="G40" s="1781"/>
      <c r="H40" s="1781"/>
      <c r="I40" s="1753"/>
      <c r="J40" s="1776"/>
      <c r="K40" s="339"/>
      <c r="L40" s="339"/>
      <c r="M40" s="343"/>
      <c r="N40" s="368"/>
      <c r="O40" s="343"/>
      <c r="P40" s="343"/>
      <c r="Q40" s="343"/>
      <c r="R40" s="343"/>
      <c r="S40" s="343"/>
      <c r="T40" s="343"/>
    </row>
    <row r="41" spans="1:20">
      <c r="A41" s="338"/>
      <c r="B41" s="1758"/>
      <c r="C41" s="1758"/>
      <c r="D41" s="1767"/>
      <c r="E41" s="1767"/>
      <c r="F41" s="1759"/>
      <c r="G41" s="1767"/>
      <c r="H41" s="1767"/>
      <c r="I41" s="1773"/>
      <c r="J41" s="1772"/>
      <c r="K41" s="339"/>
      <c r="L41" s="339"/>
      <c r="M41" s="343"/>
      <c r="N41" s="343"/>
      <c r="O41" s="343"/>
      <c r="P41" s="343"/>
      <c r="Q41" s="343"/>
      <c r="R41" s="343"/>
      <c r="S41" s="343"/>
      <c r="T41" s="343"/>
    </row>
    <row r="42" spans="1:20">
      <c r="A42" s="338"/>
      <c r="B42" s="1758"/>
      <c r="C42" s="1758"/>
      <c r="D42" s="1769"/>
      <c r="E42" s="1767"/>
      <c r="F42" s="1759"/>
      <c r="G42" s="1769"/>
      <c r="H42" s="1770"/>
      <c r="I42" s="1759"/>
      <c r="J42" s="1772"/>
      <c r="K42" s="339"/>
      <c r="L42" s="339"/>
      <c r="M42" s="343"/>
      <c r="N42" s="343"/>
      <c r="O42" s="343"/>
      <c r="P42" s="343"/>
      <c r="Q42" s="343"/>
      <c r="R42" s="343"/>
      <c r="S42" s="343"/>
      <c r="T42" s="343"/>
    </row>
    <row r="43" spans="1:20">
      <c r="A43" s="338"/>
      <c r="B43" s="350"/>
      <c r="C43" s="339"/>
      <c r="D43" s="339"/>
      <c r="E43" s="338"/>
      <c r="F43" s="339"/>
      <c r="G43" s="339"/>
      <c r="H43" s="338"/>
      <c r="I43" s="339"/>
      <c r="J43" s="339"/>
      <c r="K43" s="339"/>
      <c r="L43" s="339"/>
      <c r="M43" s="343"/>
      <c r="N43" s="343"/>
      <c r="O43" s="343"/>
      <c r="P43" s="343"/>
      <c r="Q43" s="343"/>
      <c r="R43" s="343"/>
      <c r="S43" s="343"/>
      <c r="T43" s="343"/>
    </row>
    <row r="44" spans="1:20">
      <c r="A44" s="338"/>
      <c r="B44" s="338"/>
      <c r="C44" s="339"/>
      <c r="D44" s="339"/>
      <c r="E44" s="338"/>
      <c r="F44" s="339"/>
      <c r="G44" s="339"/>
      <c r="H44" s="338"/>
      <c r="I44" s="339"/>
      <c r="J44" s="339"/>
      <c r="K44" s="339"/>
      <c r="L44" s="339"/>
      <c r="M44" s="343"/>
      <c r="N44" s="343"/>
      <c r="O44" s="343"/>
      <c r="P44" s="343"/>
      <c r="Q44" s="343"/>
      <c r="R44" s="343"/>
      <c r="S44" s="343"/>
      <c r="T44" s="343"/>
    </row>
    <row r="45" spans="1:20">
      <c r="A45" s="338"/>
      <c r="B45" s="353"/>
      <c r="C45" s="339"/>
      <c r="D45" s="339"/>
      <c r="E45" s="338"/>
      <c r="F45" s="339"/>
      <c r="G45" s="339"/>
      <c r="H45" s="338"/>
      <c r="I45" s="339"/>
      <c r="J45" s="339"/>
      <c r="K45" s="339"/>
      <c r="L45" s="339"/>
      <c r="M45" s="343"/>
      <c r="N45" s="343"/>
      <c r="O45" s="343"/>
      <c r="P45" s="343"/>
      <c r="Q45" s="343"/>
      <c r="R45" s="343"/>
      <c r="S45" s="343"/>
      <c r="T45" s="343"/>
    </row>
    <row r="46" spans="1:20">
      <c r="A46" s="338"/>
      <c r="B46" s="338"/>
      <c r="C46" s="339"/>
      <c r="D46" s="339"/>
      <c r="E46" s="338"/>
      <c r="F46" s="339"/>
      <c r="G46" s="339"/>
      <c r="H46" s="338"/>
      <c r="I46" s="339"/>
      <c r="J46" s="339"/>
      <c r="K46" s="339"/>
      <c r="L46" s="339"/>
      <c r="M46" s="343"/>
      <c r="N46" s="343"/>
      <c r="O46" s="343"/>
      <c r="P46" s="343"/>
      <c r="Q46" s="343"/>
      <c r="R46" s="343"/>
      <c r="S46" s="343"/>
      <c r="T46" s="343"/>
    </row>
    <row r="47" spans="1:20">
      <c r="A47" s="338"/>
      <c r="C47" s="339"/>
      <c r="D47" s="339"/>
      <c r="E47" s="338"/>
      <c r="F47" s="339"/>
      <c r="G47" s="339"/>
      <c r="H47" s="338"/>
      <c r="I47" s="339"/>
      <c r="J47" s="339"/>
      <c r="K47" s="339"/>
      <c r="L47" s="339"/>
      <c r="M47" s="343"/>
      <c r="N47" s="343"/>
      <c r="O47" s="343"/>
      <c r="P47" s="343"/>
      <c r="Q47" s="343"/>
      <c r="R47" s="343"/>
      <c r="S47" s="343"/>
      <c r="T47" s="343"/>
    </row>
    <row r="48" spans="1:20">
      <c r="A48" s="338"/>
      <c r="B48" s="338"/>
      <c r="C48" s="339"/>
      <c r="D48" s="339"/>
      <c r="E48" s="338"/>
      <c r="F48" s="339"/>
      <c r="G48" s="339"/>
      <c r="H48" s="338"/>
      <c r="I48" s="339"/>
      <c r="J48" s="339"/>
      <c r="K48" s="339"/>
      <c r="L48" s="339"/>
      <c r="M48" s="343"/>
      <c r="N48" s="343"/>
      <c r="O48" s="343"/>
      <c r="P48" s="343"/>
      <c r="Q48" s="343"/>
      <c r="R48" s="343"/>
      <c r="S48" s="343"/>
      <c r="T48" s="343"/>
    </row>
  </sheetData>
  <dataValidations count="2">
    <dataValidation type="list" allowBlank="1" showInputMessage="1" showErrorMessage="1" errorTitle="Adjustment Type Entry Error" error="An invalid adjustment type was entered._x000a__x000a_Valid values are 1, 2, or 3." sqref="D7 D11:D32 D40:D48">
      <formula1>"1,2,3"</formula1>
    </dataValidation>
    <dataValidation type="list" allowBlank="1" showInputMessage="1" showErrorMessage="1" errorTitle="Account Input Error" error="The account number entered is not valid." sqref="C10:C32 C40:C48">
      <formula1>ValidAccount1</formula1>
    </dataValidation>
  </dataValidations>
  <pageMargins left="0.75" right="0.75" top="1.25" bottom="1" header="0.5" footer="0.25"/>
  <pageSetup scale="65"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67"/>
  <sheetViews>
    <sheetView tabSelected="1" zoomScaleNormal="100" workbookViewId="0">
      <selection activeCell="D9" sqref="D9"/>
    </sheetView>
  </sheetViews>
  <sheetFormatPr defaultRowHeight="15.75"/>
  <cols>
    <col min="1" max="1" width="9.7109375" style="342" customWidth="1"/>
    <col min="2" max="2" width="34.28515625" style="342" bestFit="1" customWidth="1"/>
    <col min="3" max="3" width="8.28515625" style="342" customWidth="1"/>
    <col min="4" max="4" width="12.140625" style="342" customWidth="1"/>
    <col min="5" max="5" width="5.28515625" style="342" customWidth="1"/>
    <col min="6" max="6" width="14.42578125" style="342" customWidth="1"/>
    <col min="7" max="7" width="11.140625" style="342" customWidth="1"/>
    <col min="8" max="8" width="12.140625" style="342" customWidth="1"/>
    <col min="9" max="9" width="15.5703125" style="342" customWidth="1"/>
    <col min="10" max="10" width="8.28515625" style="342" customWidth="1"/>
    <col min="11" max="11" width="12.28515625" style="342" bestFit="1" customWidth="1"/>
    <col min="12" max="256" width="10" style="342"/>
    <col min="257" max="257" width="2.5703125" style="342" customWidth="1"/>
    <col min="258" max="258" width="7.140625" style="342" customWidth="1"/>
    <col min="259" max="259" width="23.5703125" style="342" customWidth="1"/>
    <col min="260" max="260" width="9.7109375" style="342" customWidth="1"/>
    <col min="261" max="261" width="4.7109375" style="342" customWidth="1"/>
    <col min="262" max="262" width="14.42578125" style="342" customWidth="1"/>
    <col min="263" max="263" width="11.140625" style="342" customWidth="1"/>
    <col min="264" max="264" width="10.28515625" style="342" customWidth="1"/>
    <col min="265" max="265" width="13" style="342" customWidth="1"/>
    <col min="266" max="266" width="8.28515625" style="342" customWidth="1"/>
    <col min="267" max="512" width="10" style="342"/>
    <col min="513" max="513" width="2.5703125" style="342" customWidth="1"/>
    <col min="514" max="514" width="7.140625" style="342" customWidth="1"/>
    <col min="515" max="515" width="23.5703125" style="342" customWidth="1"/>
    <col min="516" max="516" width="9.7109375" style="342" customWidth="1"/>
    <col min="517" max="517" width="4.7109375" style="342" customWidth="1"/>
    <col min="518" max="518" width="14.42578125" style="342" customWidth="1"/>
    <col min="519" max="519" width="11.140625" style="342" customWidth="1"/>
    <col min="520" max="520" width="10.28515625" style="342" customWidth="1"/>
    <col min="521" max="521" width="13" style="342" customWidth="1"/>
    <col min="522" max="522" width="8.28515625" style="342" customWidth="1"/>
    <col min="523" max="768" width="10" style="342"/>
    <col min="769" max="769" width="2.5703125" style="342" customWidth="1"/>
    <col min="770" max="770" width="7.140625" style="342" customWidth="1"/>
    <col min="771" max="771" width="23.5703125" style="342" customWidth="1"/>
    <col min="772" max="772" width="9.7109375" style="342" customWidth="1"/>
    <col min="773" max="773" width="4.7109375" style="342" customWidth="1"/>
    <col min="774" max="774" width="14.42578125" style="342" customWidth="1"/>
    <col min="775" max="775" width="11.140625" style="342" customWidth="1"/>
    <col min="776" max="776" width="10.28515625" style="342" customWidth="1"/>
    <col min="777" max="777" width="13" style="342" customWidth="1"/>
    <col min="778" max="778" width="8.28515625" style="342" customWidth="1"/>
    <col min="779" max="1024" width="9.140625" style="342"/>
    <col min="1025" max="1025" width="2.5703125" style="342" customWidth="1"/>
    <col min="1026" max="1026" width="7.140625" style="342" customWidth="1"/>
    <col min="1027" max="1027" width="23.5703125" style="342" customWidth="1"/>
    <col min="1028" max="1028" width="9.7109375" style="342" customWidth="1"/>
    <col min="1029" max="1029" width="4.7109375" style="342" customWidth="1"/>
    <col min="1030" max="1030" width="14.42578125" style="342" customWidth="1"/>
    <col min="1031" max="1031" width="11.140625" style="342" customWidth="1"/>
    <col min="1032" max="1032" width="10.28515625" style="342" customWidth="1"/>
    <col min="1033" max="1033" width="13" style="342" customWidth="1"/>
    <col min="1034" max="1034" width="8.28515625" style="342" customWidth="1"/>
    <col min="1035" max="1280" width="10" style="342"/>
    <col min="1281" max="1281" width="2.5703125" style="342" customWidth="1"/>
    <col min="1282" max="1282" width="7.140625" style="342" customWidth="1"/>
    <col min="1283" max="1283" width="23.5703125" style="342" customWidth="1"/>
    <col min="1284" max="1284" width="9.7109375" style="342" customWidth="1"/>
    <col min="1285" max="1285" width="4.7109375" style="342" customWidth="1"/>
    <col min="1286" max="1286" width="14.42578125" style="342" customWidth="1"/>
    <col min="1287" max="1287" width="11.140625" style="342" customWidth="1"/>
    <col min="1288" max="1288" width="10.28515625" style="342" customWidth="1"/>
    <col min="1289" max="1289" width="13" style="342" customWidth="1"/>
    <col min="1290" max="1290" width="8.28515625" style="342" customWidth="1"/>
    <col min="1291" max="1536" width="10" style="342"/>
    <col min="1537" max="1537" width="2.5703125" style="342" customWidth="1"/>
    <col min="1538" max="1538" width="7.140625" style="342" customWidth="1"/>
    <col min="1539" max="1539" width="23.5703125" style="342" customWidth="1"/>
    <col min="1540" max="1540" width="9.7109375" style="342" customWidth="1"/>
    <col min="1541" max="1541" width="4.7109375" style="342" customWidth="1"/>
    <col min="1542" max="1542" width="14.42578125" style="342" customWidth="1"/>
    <col min="1543" max="1543" width="11.140625" style="342" customWidth="1"/>
    <col min="1544" max="1544" width="10.28515625" style="342" customWidth="1"/>
    <col min="1545" max="1545" width="13" style="342" customWidth="1"/>
    <col min="1546" max="1546" width="8.28515625" style="342" customWidth="1"/>
    <col min="1547" max="1792" width="10" style="342"/>
    <col min="1793" max="1793" width="2.5703125" style="342" customWidth="1"/>
    <col min="1794" max="1794" width="7.140625" style="342" customWidth="1"/>
    <col min="1795" max="1795" width="23.5703125" style="342" customWidth="1"/>
    <col min="1796" max="1796" width="9.7109375" style="342" customWidth="1"/>
    <col min="1797" max="1797" width="4.7109375" style="342" customWidth="1"/>
    <col min="1798" max="1798" width="14.42578125" style="342" customWidth="1"/>
    <col min="1799" max="1799" width="11.140625" style="342" customWidth="1"/>
    <col min="1800" max="1800" width="10.28515625" style="342" customWidth="1"/>
    <col min="1801" max="1801" width="13" style="342" customWidth="1"/>
    <col min="1802" max="1802" width="8.28515625" style="342" customWidth="1"/>
    <col min="1803" max="2048" width="9.140625" style="342"/>
    <col min="2049" max="2049" width="2.5703125" style="342" customWidth="1"/>
    <col min="2050" max="2050" width="7.140625" style="342" customWidth="1"/>
    <col min="2051" max="2051" width="23.5703125" style="342" customWidth="1"/>
    <col min="2052" max="2052" width="9.7109375" style="342" customWidth="1"/>
    <col min="2053" max="2053" width="4.7109375" style="342" customWidth="1"/>
    <col min="2054" max="2054" width="14.42578125" style="342" customWidth="1"/>
    <col min="2055" max="2055" width="11.140625" style="342" customWidth="1"/>
    <col min="2056" max="2056" width="10.28515625" style="342" customWidth="1"/>
    <col min="2057" max="2057" width="13" style="342" customWidth="1"/>
    <col min="2058" max="2058" width="8.28515625" style="342" customWidth="1"/>
    <col min="2059" max="2304" width="10" style="342"/>
    <col min="2305" max="2305" width="2.5703125" style="342" customWidth="1"/>
    <col min="2306" max="2306" width="7.140625" style="342" customWidth="1"/>
    <col min="2307" max="2307" width="23.5703125" style="342" customWidth="1"/>
    <col min="2308" max="2308" width="9.7109375" style="342" customWidth="1"/>
    <col min="2309" max="2309" width="4.7109375" style="342" customWidth="1"/>
    <col min="2310" max="2310" width="14.42578125" style="342" customWidth="1"/>
    <col min="2311" max="2311" width="11.140625" style="342" customWidth="1"/>
    <col min="2312" max="2312" width="10.28515625" style="342" customWidth="1"/>
    <col min="2313" max="2313" width="13" style="342" customWidth="1"/>
    <col min="2314" max="2314" width="8.28515625" style="342" customWidth="1"/>
    <col min="2315" max="2560" width="10" style="342"/>
    <col min="2561" max="2561" width="2.5703125" style="342" customWidth="1"/>
    <col min="2562" max="2562" width="7.140625" style="342" customWidth="1"/>
    <col min="2563" max="2563" width="23.5703125" style="342" customWidth="1"/>
    <col min="2564" max="2564" width="9.7109375" style="342" customWidth="1"/>
    <col min="2565" max="2565" width="4.7109375" style="342" customWidth="1"/>
    <col min="2566" max="2566" width="14.42578125" style="342" customWidth="1"/>
    <col min="2567" max="2567" width="11.140625" style="342" customWidth="1"/>
    <col min="2568" max="2568" width="10.28515625" style="342" customWidth="1"/>
    <col min="2569" max="2569" width="13" style="342" customWidth="1"/>
    <col min="2570" max="2570" width="8.28515625" style="342" customWidth="1"/>
    <col min="2571" max="2816" width="10" style="342"/>
    <col min="2817" max="2817" width="2.5703125" style="342" customWidth="1"/>
    <col min="2818" max="2818" width="7.140625" style="342" customWidth="1"/>
    <col min="2819" max="2819" width="23.5703125" style="342" customWidth="1"/>
    <col min="2820" max="2820" width="9.7109375" style="342" customWidth="1"/>
    <col min="2821" max="2821" width="4.7109375" style="342" customWidth="1"/>
    <col min="2822" max="2822" width="14.42578125" style="342" customWidth="1"/>
    <col min="2823" max="2823" width="11.140625" style="342" customWidth="1"/>
    <col min="2824" max="2824" width="10.28515625" style="342" customWidth="1"/>
    <col min="2825" max="2825" width="13" style="342" customWidth="1"/>
    <col min="2826" max="2826" width="8.28515625" style="342" customWidth="1"/>
    <col min="2827" max="3072" width="9.140625" style="342"/>
    <col min="3073" max="3073" width="2.5703125" style="342" customWidth="1"/>
    <col min="3074" max="3074" width="7.140625" style="342" customWidth="1"/>
    <col min="3075" max="3075" width="23.5703125" style="342" customWidth="1"/>
    <col min="3076" max="3076" width="9.7109375" style="342" customWidth="1"/>
    <col min="3077" max="3077" width="4.7109375" style="342" customWidth="1"/>
    <col min="3078" max="3078" width="14.42578125" style="342" customWidth="1"/>
    <col min="3079" max="3079" width="11.140625" style="342" customWidth="1"/>
    <col min="3080" max="3080" width="10.28515625" style="342" customWidth="1"/>
    <col min="3081" max="3081" width="13" style="342" customWidth="1"/>
    <col min="3082" max="3082" width="8.28515625" style="342" customWidth="1"/>
    <col min="3083" max="3328" width="10" style="342"/>
    <col min="3329" max="3329" width="2.5703125" style="342" customWidth="1"/>
    <col min="3330" max="3330" width="7.140625" style="342" customWidth="1"/>
    <col min="3331" max="3331" width="23.5703125" style="342" customWidth="1"/>
    <col min="3332" max="3332" width="9.7109375" style="342" customWidth="1"/>
    <col min="3333" max="3333" width="4.7109375" style="342" customWidth="1"/>
    <col min="3334" max="3334" width="14.42578125" style="342" customWidth="1"/>
    <col min="3335" max="3335" width="11.140625" style="342" customWidth="1"/>
    <col min="3336" max="3336" width="10.28515625" style="342" customWidth="1"/>
    <col min="3337" max="3337" width="13" style="342" customWidth="1"/>
    <col min="3338" max="3338" width="8.28515625" style="342" customWidth="1"/>
    <col min="3339" max="3584" width="10" style="342"/>
    <col min="3585" max="3585" width="2.5703125" style="342" customWidth="1"/>
    <col min="3586" max="3586" width="7.140625" style="342" customWidth="1"/>
    <col min="3587" max="3587" width="23.5703125" style="342" customWidth="1"/>
    <col min="3588" max="3588" width="9.7109375" style="342" customWidth="1"/>
    <col min="3589" max="3589" width="4.7109375" style="342" customWidth="1"/>
    <col min="3590" max="3590" width="14.42578125" style="342" customWidth="1"/>
    <col min="3591" max="3591" width="11.140625" style="342" customWidth="1"/>
    <col min="3592" max="3592" width="10.28515625" style="342" customWidth="1"/>
    <col min="3593" max="3593" width="13" style="342" customWidth="1"/>
    <col min="3594" max="3594" width="8.28515625" style="342" customWidth="1"/>
    <col min="3595" max="3840" width="10" style="342"/>
    <col min="3841" max="3841" width="2.5703125" style="342" customWidth="1"/>
    <col min="3842" max="3842" width="7.140625" style="342" customWidth="1"/>
    <col min="3843" max="3843" width="23.5703125" style="342" customWidth="1"/>
    <col min="3844" max="3844" width="9.7109375" style="342" customWidth="1"/>
    <col min="3845" max="3845" width="4.7109375" style="342" customWidth="1"/>
    <col min="3846" max="3846" width="14.42578125" style="342" customWidth="1"/>
    <col min="3847" max="3847" width="11.140625" style="342" customWidth="1"/>
    <col min="3848" max="3848" width="10.28515625" style="342" customWidth="1"/>
    <col min="3849" max="3849" width="13" style="342" customWidth="1"/>
    <col min="3850" max="3850" width="8.28515625" style="342" customWidth="1"/>
    <col min="3851" max="4096" width="9.140625" style="342"/>
    <col min="4097" max="4097" width="2.5703125" style="342" customWidth="1"/>
    <col min="4098" max="4098" width="7.140625" style="342" customWidth="1"/>
    <col min="4099" max="4099" width="23.5703125" style="342" customWidth="1"/>
    <col min="4100" max="4100" width="9.7109375" style="342" customWidth="1"/>
    <col min="4101" max="4101" width="4.7109375" style="342" customWidth="1"/>
    <col min="4102" max="4102" width="14.42578125" style="342" customWidth="1"/>
    <col min="4103" max="4103" width="11.140625" style="342" customWidth="1"/>
    <col min="4104" max="4104" width="10.28515625" style="342" customWidth="1"/>
    <col min="4105" max="4105" width="13" style="342" customWidth="1"/>
    <col min="4106" max="4106" width="8.28515625" style="342" customWidth="1"/>
    <col min="4107" max="4352" width="10" style="342"/>
    <col min="4353" max="4353" width="2.5703125" style="342" customWidth="1"/>
    <col min="4354" max="4354" width="7.140625" style="342" customWidth="1"/>
    <col min="4355" max="4355" width="23.5703125" style="342" customWidth="1"/>
    <col min="4356" max="4356" width="9.7109375" style="342" customWidth="1"/>
    <col min="4357" max="4357" width="4.7109375" style="342" customWidth="1"/>
    <col min="4358" max="4358" width="14.42578125" style="342" customWidth="1"/>
    <col min="4359" max="4359" width="11.140625" style="342" customWidth="1"/>
    <col min="4360" max="4360" width="10.28515625" style="342" customWidth="1"/>
    <col min="4361" max="4361" width="13" style="342" customWidth="1"/>
    <col min="4362" max="4362" width="8.28515625" style="342" customWidth="1"/>
    <col min="4363" max="4608" width="10" style="342"/>
    <col min="4609" max="4609" width="2.5703125" style="342" customWidth="1"/>
    <col min="4610" max="4610" width="7.140625" style="342" customWidth="1"/>
    <col min="4611" max="4611" width="23.5703125" style="342" customWidth="1"/>
    <col min="4612" max="4612" width="9.7109375" style="342" customWidth="1"/>
    <col min="4613" max="4613" width="4.7109375" style="342" customWidth="1"/>
    <col min="4614" max="4614" width="14.42578125" style="342" customWidth="1"/>
    <col min="4615" max="4615" width="11.140625" style="342" customWidth="1"/>
    <col min="4616" max="4616" width="10.28515625" style="342" customWidth="1"/>
    <col min="4617" max="4617" width="13" style="342" customWidth="1"/>
    <col min="4618" max="4618" width="8.28515625" style="342" customWidth="1"/>
    <col min="4619" max="4864" width="10" style="342"/>
    <col min="4865" max="4865" width="2.5703125" style="342" customWidth="1"/>
    <col min="4866" max="4866" width="7.140625" style="342" customWidth="1"/>
    <col min="4867" max="4867" width="23.5703125" style="342" customWidth="1"/>
    <col min="4868" max="4868" width="9.7109375" style="342" customWidth="1"/>
    <col min="4869" max="4869" width="4.7109375" style="342" customWidth="1"/>
    <col min="4870" max="4870" width="14.42578125" style="342" customWidth="1"/>
    <col min="4871" max="4871" width="11.140625" style="342" customWidth="1"/>
    <col min="4872" max="4872" width="10.28515625" style="342" customWidth="1"/>
    <col min="4873" max="4873" width="13" style="342" customWidth="1"/>
    <col min="4874" max="4874" width="8.28515625" style="342" customWidth="1"/>
    <col min="4875" max="5120" width="9.140625" style="342"/>
    <col min="5121" max="5121" width="2.5703125" style="342" customWidth="1"/>
    <col min="5122" max="5122" width="7.140625" style="342" customWidth="1"/>
    <col min="5123" max="5123" width="23.5703125" style="342" customWidth="1"/>
    <col min="5124" max="5124" width="9.7109375" style="342" customWidth="1"/>
    <col min="5125" max="5125" width="4.7109375" style="342" customWidth="1"/>
    <col min="5126" max="5126" width="14.42578125" style="342" customWidth="1"/>
    <col min="5127" max="5127" width="11.140625" style="342" customWidth="1"/>
    <col min="5128" max="5128" width="10.28515625" style="342" customWidth="1"/>
    <col min="5129" max="5129" width="13" style="342" customWidth="1"/>
    <col min="5130" max="5130" width="8.28515625" style="342" customWidth="1"/>
    <col min="5131" max="5376" width="10" style="342"/>
    <col min="5377" max="5377" width="2.5703125" style="342" customWidth="1"/>
    <col min="5378" max="5378" width="7.140625" style="342" customWidth="1"/>
    <col min="5379" max="5379" width="23.5703125" style="342" customWidth="1"/>
    <col min="5380" max="5380" width="9.7109375" style="342" customWidth="1"/>
    <col min="5381" max="5381" width="4.7109375" style="342" customWidth="1"/>
    <col min="5382" max="5382" width="14.42578125" style="342" customWidth="1"/>
    <col min="5383" max="5383" width="11.140625" style="342" customWidth="1"/>
    <col min="5384" max="5384" width="10.28515625" style="342" customWidth="1"/>
    <col min="5385" max="5385" width="13" style="342" customWidth="1"/>
    <col min="5386" max="5386" width="8.28515625" style="342" customWidth="1"/>
    <col min="5387" max="5632" width="10" style="342"/>
    <col min="5633" max="5633" width="2.5703125" style="342" customWidth="1"/>
    <col min="5634" max="5634" width="7.140625" style="342" customWidth="1"/>
    <col min="5635" max="5635" width="23.5703125" style="342" customWidth="1"/>
    <col min="5636" max="5636" width="9.7109375" style="342" customWidth="1"/>
    <col min="5637" max="5637" width="4.7109375" style="342" customWidth="1"/>
    <col min="5638" max="5638" width="14.42578125" style="342" customWidth="1"/>
    <col min="5639" max="5639" width="11.140625" style="342" customWidth="1"/>
    <col min="5640" max="5640" width="10.28515625" style="342" customWidth="1"/>
    <col min="5641" max="5641" width="13" style="342" customWidth="1"/>
    <col min="5642" max="5642" width="8.28515625" style="342" customWidth="1"/>
    <col min="5643" max="5888" width="10" style="342"/>
    <col min="5889" max="5889" width="2.5703125" style="342" customWidth="1"/>
    <col min="5890" max="5890" width="7.140625" style="342" customWidth="1"/>
    <col min="5891" max="5891" width="23.5703125" style="342" customWidth="1"/>
    <col min="5892" max="5892" width="9.7109375" style="342" customWidth="1"/>
    <col min="5893" max="5893" width="4.7109375" style="342" customWidth="1"/>
    <col min="5894" max="5894" width="14.42578125" style="342" customWidth="1"/>
    <col min="5895" max="5895" width="11.140625" style="342" customWidth="1"/>
    <col min="5896" max="5896" width="10.28515625" style="342" customWidth="1"/>
    <col min="5897" max="5897" width="13" style="342" customWidth="1"/>
    <col min="5898" max="5898" width="8.28515625" style="342" customWidth="1"/>
    <col min="5899" max="6144" width="9.140625" style="342"/>
    <col min="6145" max="6145" width="2.5703125" style="342" customWidth="1"/>
    <col min="6146" max="6146" width="7.140625" style="342" customWidth="1"/>
    <col min="6147" max="6147" width="23.5703125" style="342" customWidth="1"/>
    <col min="6148" max="6148" width="9.7109375" style="342" customWidth="1"/>
    <col min="6149" max="6149" width="4.7109375" style="342" customWidth="1"/>
    <col min="6150" max="6150" width="14.42578125" style="342" customWidth="1"/>
    <col min="6151" max="6151" width="11.140625" style="342" customWidth="1"/>
    <col min="6152" max="6152" width="10.28515625" style="342" customWidth="1"/>
    <col min="6153" max="6153" width="13" style="342" customWidth="1"/>
    <col min="6154" max="6154" width="8.28515625" style="342" customWidth="1"/>
    <col min="6155" max="6400" width="10" style="342"/>
    <col min="6401" max="6401" width="2.5703125" style="342" customWidth="1"/>
    <col min="6402" max="6402" width="7.140625" style="342" customWidth="1"/>
    <col min="6403" max="6403" width="23.5703125" style="342" customWidth="1"/>
    <col min="6404" max="6404" width="9.7109375" style="342" customWidth="1"/>
    <col min="6405" max="6405" width="4.7109375" style="342" customWidth="1"/>
    <col min="6406" max="6406" width="14.42578125" style="342" customWidth="1"/>
    <col min="6407" max="6407" width="11.140625" style="342" customWidth="1"/>
    <col min="6408" max="6408" width="10.28515625" style="342" customWidth="1"/>
    <col min="6409" max="6409" width="13" style="342" customWidth="1"/>
    <col min="6410" max="6410" width="8.28515625" style="342" customWidth="1"/>
    <col min="6411" max="6656" width="10" style="342"/>
    <col min="6657" max="6657" width="2.5703125" style="342" customWidth="1"/>
    <col min="6658" max="6658" width="7.140625" style="342" customWidth="1"/>
    <col min="6659" max="6659" width="23.5703125" style="342" customWidth="1"/>
    <col min="6660" max="6660" width="9.7109375" style="342" customWidth="1"/>
    <col min="6661" max="6661" width="4.7109375" style="342" customWidth="1"/>
    <col min="6662" max="6662" width="14.42578125" style="342" customWidth="1"/>
    <col min="6663" max="6663" width="11.140625" style="342" customWidth="1"/>
    <col min="6664" max="6664" width="10.28515625" style="342" customWidth="1"/>
    <col min="6665" max="6665" width="13" style="342" customWidth="1"/>
    <col min="6666" max="6666" width="8.28515625" style="342" customWidth="1"/>
    <col min="6667" max="6912" width="10" style="342"/>
    <col min="6913" max="6913" width="2.5703125" style="342" customWidth="1"/>
    <col min="6914" max="6914" width="7.140625" style="342" customWidth="1"/>
    <col min="6915" max="6915" width="23.5703125" style="342" customWidth="1"/>
    <col min="6916" max="6916" width="9.7109375" style="342" customWidth="1"/>
    <col min="6917" max="6917" width="4.7109375" style="342" customWidth="1"/>
    <col min="6918" max="6918" width="14.42578125" style="342" customWidth="1"/>
    <col min="6919" max="6919" width="11.140625" style="342" customWidth="1"/>
    <col min="6920" max="6920" width="10.28515625" style="342" customWidth="1"/>
    <col min="6921" max="6921" width="13" style="342" customWidth="1"/>
    <col min="6922" max="6922" width="8.28515625" style="342" customWidth="1"/>
    <col min="6923" max="7168" width="9.140625" style="342"/>
    <col min="7169" max="7169" width="2.5703125" style="342" customWidth="1"/>
    <col min="7170" max="7170" width="7.140625" style="342" customWidth="1"/>
    <col min="7171" max="7171" width="23.5703125" style="342" customWidth="1"/>
    <col min="7172" max="7172" width="9.7109375" style="342" customWidth="1"/>
    <col min="7173" max="7173" width="4.7109375" style="342" customWidth="1"/>
    <col min="7174" max="7174" width="14.42578125" style="342" customWidth="1"/>
    <col min="7175" max="7175" width="11.140625" style="342" customWidth="1"/>
    <col min="7176" max="7176" width="10.28515625" style="342" customWidth="1"/>
    <col min="7177" max="7177" width="13" style="342" customWidth="1"/>
    <col min="7178" max="7178" width="8.28515625" style="342" customWidth="1"/>
    <col min="7179" max="7424" width="10" style="342"/>
    <col min="7425" max="7425" width="2.5703125" style="342" customWidth="1"/>
    <col min="7426" max="7426" width="7.140625" style="342" customWidth="1"/>
    <col min="7427" max="7427" width="23.5703125" style="342" customWidth="1"/>
    <col min="7428" max="7428" width="9.7109375" style="342" customWidth="1"/>
    <col min="7429" max="7429" width="4.7109375" style="342" customWidth="1"/>
    <col min="7430" max="7430" width="14.42578125" style="342" customWidth="1"/>
    <col min="7431" max="7431" width="11.140625" style="342" customWidth="1"/>
    <col min="7432" max="7432" width="10.28515625" style="342" customWidth="1"/>
    <col min="7433" max="7433" width="13" style="342" customWidth="1"/>
    <col min="7434" max="7434" width="8.28515625" style="342" customWidth="1"/>
    <col min="7435" max="7680" width="10" style="342"/>
    <col min="7681" max="7681" width="2.5703125" style="342" customWidth="1"/>
    <col min="7682" max="7682" width="7.140625" style="342" customWidth="1"/>
    <col min="7683" max="7683" width="23.5703125" style="342" customWidth="1"/>
    <col min="7684" max="7684" width="9.7109375" style="342" customWidth="1"/>
    <col min="7685" max="7685" width="4.7109375" style="342" customWidth="1"/>
    <col min="7686" max="7686" width="14.42578125" style="342" customWidth="1"/>
    <col min="7687" max="7687" width="11.140625" style="342" customWidth="1"/>
    <col min="7688" max="7688" width="10.28515625" style="342" customWidth="1"/>
    <col min="7689" max="7689" width="13" style="342" customWidth="1"/>
    <col min="7690" max="7690" width="8.28515625" style="342" customWidth="1"/>
    <col min="7691" max="7936" width="10" style="342"/>
    <col min="7937" max="7937" width="2.5703125" style="342" customWidth="1"/>
    <col min="7938" max="7938" width="7.140625" style="342" customWidth="1"/>
    <col min="7939" max="7939" width="23.5703125" style="342" customWidth="1"/>
    <col min="7940" max="7940" width="9.7109375" style="342" customWidth="1"/>
    <col min="7941" max="7941" width="4.7109375" style="342" customWidth="1"/>
    <col min="7942" max="7942" width="14.42578125" style="342" customWidth="1"/>
    <col min="7943" max="7943" width="11.140625" style="342" customWidth="1"/>
    <col min="7944" max="7944" width="10.28515625" style="342" customWidth="1"/>
    <col min="7945" max="7945" width="13" style="342" customWidth="1"/>
    <col min="7946" max="7946" width="8.28515625" style="342" customWidth="1"/>
    <col min="7947" max="8192" width="9.140625" style="342"/>
    <col min="8193" max="8193" width="2.5703125" style="342" customWidth="1"/>
    <col min="8194" max="8194" width="7.140625" style="342" customWidth="1"/>
    <col min="8195" max="8195" width="23.5703125" style="342" customWidth="1"/>
    <col min="8196" max="8196" width="9.7109375" style="342" customWidth="1"/>
    <col min="8197" max="8197" width="4.7109375" style="342" customWidth="1"/>
    <col min="8198" max="8198" width="14.42578125" style="342" customWidth="1"/>
    <col min="8199" max="8199" width="11.140625" style="342" customWidth="1"/>
    <col min="8200" max="8200" width="10.28515625" style="342" customWidth="1"/>
    <col min="8201" max="8201" width="13" style="342" customWidth="1"/>
    <col min="8202" max="8202" width="8.28515625" style="342" customWidth="1"/>
    <col min="8203" max="8448" width="10" style="342"/>
    <col min="8449" max="8449" width="2.5703125" style="342" customWidth="1"/>
    <col min="8450" max="8450" width="7.140625" style="342" customWidth="1"/>
    <col min="8451" max="8451" width="23.5703125" style="342" customWidth="1"/>
    <col min="8452" max="8452" width="9.7109375" style="342" customWidth="1"/>
    <col min="8453" max="8453" width="4.7109375" style="342" customWidth="1"/>
    <col min="8454" max="8454" width="14.42578125" style="342" customWidth="1"/>
    <col min="8455" max="8455" width="11.140625" style="342" customWidth="1"/>
    <col min="8456" max="8456" width="10.28515625" style="342" customWidth="1"/>
    <col min="8457" max="8457" width="13" style="342" customWidth="1"/>
    <col min="8458" max="8458" width="8.28515625" style="342" customWidth="1"/>
    <col min="8459" max="8704" width="10" style="342"/>
    <col min="8705" max="8705" width="2.5703125" style="342" customWidth="1"/>
    <col min="8706" max="8706" width="7.140625" style="342" customWidth="1"/>
    <col min="8707" max="8707" width="23.5703125" style="342" customWidth="1"/>
    <col min="8708" max="8708" width="9.7109375" style="342" customWidth="1"/>
    <col min="8709" max="8709" width="4.7109375" style="342" customWidth="1"/>
    <col min="8710" max="8710" width="14.42578125" style="342" customWidth="1"/>
    <col min="8711" max="8711" width="11.140625" style="342" customWidth="1"/>
    <col min="8712" max="8712" width="10.28515625" style="342" customWidth="1"/>
    <col min="8713" max="8713" width="13" style="342" customWidth="1"/>
    <col min="8714" max="8714" width="8.28515625" style="342" customWidth="1"/>
    <col min="8715" max="8960" width="10" style="342"/>
    <col min="8961" max="8961" width="2.5703125" style="342" customWidth="1"/>
    <col min="8962" max="8962" width="7.140625" style="342" customWidth="1"/>
    <col min="8963" max="8963" width="23.5703125" style="342" customWidth="1"/>
    <col min="8964" max="8964" width="9.7109375" style="342" customWidth="1"/>
    <col min="8965" max="8965" width="4.7109375" style="342" customWidth="1"/>
    <col min="8966" max="8966" width="14.42578125" style="342" customWidth="1"/>
    <col min="8967" max="8967" width="11.140625" style="342" customWidth="1"/>
    <col min="8968" max="8968" width="10.28515625" style="342" customWidth="1"/>
    <col min="8969" max="8969" width="13" style="342" customWidth="1"/>
    <col min="8970" max="8970" width="8.28515625" style="342" customWidth="1"/>
    <col min="8971" max="9216" width="9.140625" style="342"/>
    <col min="9217" max="9217" width="2.5703125" style="342" customWidth="1"/>
    <col min="9218" max="9218" width="7.140625" style="342" customWidth="1"/>
    <col min="9219" max="9219" width="23.5703125" style="342" customWidth="1"/>
    <col min="9220" max="9220" width="9.7109375" style="342" customWidth="1"/>
    <col min="9221" max="9221" width="4.7109375" style="342" customWidth="1"/>
    <col min="9222" max="9222" width="14.42578125" style="342" customWidth="1"/>
    <col min="9223" max="9223" width="11.140625" style="342" customWidth="1"/>
    <col min="9224" max="9224" width="10.28515625" style="342" customWidth="1"/>
    <col min="9225" max="9225" width="13" style="342" customWidth="1"/>
    <col min="9226" max="9226" width="8.28515625" style="342" customWidth="1"/>
    <col min="9227" max="9472" width="10" style="342"/>
    <col min="9473" max="9473" width="2.5703125" style="342" customWidth="1"/>
    <col min="9474" max="9474" width="7.140625" style="342" customWidth="1"/>
    <col min="9475" max="9475" width="23.5703125" style="342" customWidth="1"/>
    <col min="9476" max="9476" width="9.7109375" style="342" customWidth="1"/>
    <col min="9477" max="9477" width="4.7109375" style="342" customWidth="1"/>
    <col min="9478" max="9478" width="14.42578125" style="342" customWidth="1"/>
    <col min="9479" max="9479" width="11.140625" style="342" customWidth="1"/>
    <col min="9480" max="9480" width="10.28515625" style="342" customWidth="1"/>
    <col min="9481" max="9481" width="13" style="342" customWidth="1"/>
    <col min="9482" max="9482" width="8.28515625" style="342" customWidth="1"/>
    <col min="9483" max="9728" width="10" style="342"/>
    <col min="9729" max="9729" width="2.5703125" style="342" customWidth="1"/>
    <col min="9730" max="9730" width="7.140625" style="342" customWidth="1"/>
    <col min="9731" max="9731" width="23.5703125" style="342" customWidth="1"/>
    <col min="9732" max="9732" width="9.7109375" style="342" customWidth="1"/>
    <col min="9733" max="9733" width="4.7109375" style="342" customWidth="1"/>
    <col min="9734" max="9734" width="14.42578125" style="342" customWidth="1"/>
    <col min="9735" max="9735" width="11.140625" style="342" customWidth="1"/>
    <col min="9736" max="9736" width="10.28515625" style="342" customWidth="1"/>
    <col min="9737" max="9737" width="13" style="342" customWidth="1"/>
    <col min="9738" max="9738" width="8.28515625" style="342" customWidth="1"/>
    <col min="9739" max="9984" width="10" style="342"/>
    <col min="9985" max="9985" width="2.5703125" style="342" customWidth="1"/>
    <col min="9986" max="9986" width="7.140625" style="342" customWidth="1"/>
    <col min="9987" max="9987" width="23.5703125" style="342" customWidth="1"/>
    <col min="9988" max="9988" width="9.7109375" style="342" customWidth="1"/>
    <col min="9989" max="9989" width="4.7109375" style="342" customWidth="1"/>
    <col min="9990" max="9990" width="14.42578125" style="342" customWidth="1"/>
    <col min="9991" max="9991" width="11.140625" style="342" customWidth="1"/>
    <col min="9992" max="9992" width="10.28515625" style="342" customWidth="1"/>
    <col min="9993" max="9993" width="13" style="342" customWidth="1"/>
    <col min="9994" max="9994" width="8.28515625" style="342" customWidth="1"/>
    <col min="9995" max="10240" width="9.140625" style="342"/>
    <col min="10241" max="10241" width="2.5703125" style="342" customWidth="1"/>
    <col min="10242" max="10242" width="7.140625" style="342" customWidth="1"/>
    <col min="10243" max="10243" width="23.5703125" style="342" customWidth="1"/>
    <col min="10244" max="10244" width="9.7109375" style="342" customWidth="1"/>
    <col min="10245" max="10245" width="4.7109375" style="342" customWidth="1"/>
    <col min="10246" max="10246" width="14.42578125" style="342" customWidth="1"/>
    <col min="10247" max="10247" width="11.140625" style="342" customWidth="1"/>
    <col min="10248" max="10248" width="10.28515625" style="342" customWidth="1"/>
    <col min="10249" max="10249" width="13" style="342" customWidth="1"/>
    <col min="10250" max="10250" width="8.28515625" style="342" customWidth="1"/>
    <col min="10251" max="10496" width="10" style="342"/>
    <col min="10497" max="10497" width="2.5703125" style="342" customWidth="1"/>
    <col min="10498" max="10498" width="7.140625" style="342" customWidth="1"/>
    <col min="10499" max="10499" width="23.5703125" style="342" customWidth="1"/>
    <col min="10500" max="10500" width="9.7109375" style="342" customWidth="1"/>
    <col min="10501" max="10501" width="4.7109375" style="342" customWidth="1"/>
    <col min="10502" max="10502" width="14.42578125" style="342" customWidth="1"/>
    <col min="10503" max="10503" width="11.140625" style="342" customWidth="1"/>
    <col min="10504" max="10504" width="10.28515625" style="342" customWidth="1"/>
    <col min="10505" max="10505" width="13" style="342" customWidth="1"/>
    <col min="10506" max="10506" width="8.28515625" style="342" customWidth="1"/>
    <col min="10507" max="10752" width="10" style="342"/>
    <col min="10753" max="10753" width="2.5703125" style="342" customWidth="1"/>
    <col min="10754" max="10754" width="7.140625" style="342" customWidth="1"/>
    <col min="10755" max="10755" width="23.5703125" style="342" customWidth="1"/>
    <col min="10756" max="10756" width="9.7109375" style="342" customWidth="1"/>
    <col min="10757" max="10757" width="4.7109375" style="342" customWidth="1"/>
    <col min="10758" max="10758" width="14.42578125" style="342" customWidth="1"/>
    <col min="10759" max="10759" width="11.140625" style="342" customWidth="1"/>
    <col min="10760" max="10760" width="10.28515625" style="342" customWidth="1"/>
    <col min="10761" max="10761" width="13" style="342" customWidth="1"/>
    <col min="10762" max="10762" width="8.28515625" style="342" customWidth="1"/>
    <col min="10763" max="11008" width="10" style="342"/>
    <col min="11009" max="11009" width="2.5703125" style="342" customWidth="1"/>
    <col min="11010" max="11010" width="7.140625" style="342" customWidth="1"/>
    <col min="11011" max="11011" width="23.5703125" style="342" customWidth="1"/>
    <col min="11012" max="11012" width="9.7109375" style="342" customWidth="1"/>
    <col min="11013" max="11013" width="4.7109375" style="342" customWidth="1"/>
    <col min="11014" max="11014" width="14.42578125" style="342" customWidth="1"/>
    <col min="11015" max="11015" width="11.140625" style="342" customWidth="1"/>
    <col min="11016" max="11016" width="10.28515625" style="342" customWidth="1"/>
    <col min="11017" max="11017" width="13" style="342" customWidth="1"/>
    <col min="11018" max="11018" width="8.28515625" style="342" customWidth="1"/>
    <col min="11019" max="11264" width="9.140625" style="342"/>
    <col min="11265" max="11265" width="2.5703125" style="342" customWidth="1"/>
    <col min="11266" max="11266" width="7.140625" style="342" customWidth="1"/>
    <col min="11267" max="11267" width="23.5703125" style="342" customWidth="1"/>
    <col min="11268" max="11268" width="9.7109375" style="342" customWidth="1"/>
    <col min="11269" max="11269" width="4.7109375" style="342" customWidth="1"/>
    <col min="11270" max="11270" width="14.42578125" style="342" customWidth="1"/>
    <col min="11271" max="11271" width="11.140625" style="342" customWidth="1"/>
    <col min="11272" max="11272" width="10.28515625" style="342" customWidth="1"/>
    <col min="11273" max="11273" width="13" style="342" customWidth="1"/>
    <col min="11274" max="11274" width="8.28515625" style="342" customWidth="1"/>
    <col min="11275" max="11520" width="10" style="342"/>
    <col min="11521" max="11521" width="2.5703125" style="342" customWidth="1"/>
    <col min="11522" max="11522" width="7.140625" style="342" customWidth="1"/>
    <col min="11523" max="11523" width="23.5703125" style="342" customWidth="1"/>
    <col min="11524" max="11524" width="9.7109375" style="342" customWidth="1"/>
    <col min="11525" max="11525" width="4.7109375" style="342" customWidth="1"/>
    <col min="11526" max="11526" width="14.42578125" style="342" customWidth="1"/>
    <col min="11527" max="11527" width="11.140625" style="342" customWidth="1"/>
    <col min="11528" max="11528" width="10.28515625" style="342" customWidth="1"/>
    <col min="11529" max="11529" width="13" style="342" customWidth="1"/>
    <col min="11530" max="11530" width="8.28515625" style="342" customWidth="1"/>
    <col min="11531" max="11776" width="10" style="342"/>
    <col min="11777" max="11777" width="2.5703125" style="342" customWidth="1"/>
    <col min="11778" max="11778" width="7.140625" style="342" customWidth="1"/>
    <col min="11779" max="11779" width="23.5703125" style="342" customWidth="1"/>
    <col min="11780" max="11780" width="9.7109375" style="342" customWidth="1"/>
    <col min="11781" max="11781" width="4.7109375" style="342" customWidth="1"/>
    <col min="11782" max="11782" width="14.42578125" style="342" customWidth="1"/>
    <col min="11783" max="11783" width="11.140625" style="342" customWidth="1"/>
    <col min="11784" max="11784" width="10.28515625" style="342" customWidth="1"/>
    <col min="11785" max="11785" width="13" style="342" customWidth="1"/>
    <col min="11786" max="11786" width="8.28515625" style="342" customWidth="1"/>
    <col min="11787" max="12032" width="10" style="342"/>
    <col min="12033" max="12033" width="2.5703125" style="342" customWidth="1"/>
    <col min="12034" max="12034" width="7.140625" style="342" customWidth="1"/>
    <col min="12035" max="12035" width="23.5703125" style="342" customWidth="1"/>
    <col min="12036" max="12036" width="9.7109375" style="342" customWidth="1"/>
    <col min="12037" max="12037" width="4.7109375" style="342" customWidth="1"/>
    <col min="12038" max="12038" width="14.42578125" style="342" customWidth="1"/>
    <col min="12039" max="12039" width="11.140625" style="342" customWidth="1"/>
    <col min="12040" max="12040" width="10.28515625" style="342" customWidth="1"/>
    <col min="12041" max="12041" width="13" style="342" customWidth="1"/>
    <col min="12042" max="12042" width="8.28515625" style="342" customWidth="1"/>
    <col min="12043" max="12288" width="9.140625" style="342"/>
    <col min="12289" max="12289" width="2.5703125" style="342" customWidth="1"/>
    <col min="12290" max="12290" width="7.140625" style="342" customWidth="1"/>
    <col min="12291" max="12291" width="23.5703125" style="342" customWidth="1"/>
    <col min="12292" max="12292" width="9.7109375" style="342" customWidth="1"/>
    <col min="12293" max="12293" width="4.7109375" style="342" customWidth="1"/>
    <col min="12294" max="12294" width="14.42578125" style="342" customWidth="1"/>
    <col min="12295" max="12295" width="11.140625" style="342" customWidth="1"/>
    <col min="12296" max="12296" width="10.28515625" style="342" customWidth="1"/>
    <col min="12297" max="12297" width="13" style="342" customWidth="1"/>
    <col min="12298" max="12298" width="8.28515625" style="342" customWidth="1"/>
    <col min="12299" max="12544" width="10" style="342"/>
    <col min="12545" max="12545" width="2.5703125" style="342" customWidth="1"/>
    <col min="12546" max="12546" width="7.140625" style="342" customWidth="1"/>
    <col min="12547" max="12547" width="23.5703125" style="342" customWidth="1"/>
    <col min="12548" max="12548" width="9.7109375" style="342" customWidth="1"/>
    <col min="12549" max="12549" width="4.7109375" style="342" customWidth="1"/>
    <col min="12550" max="12550" width="14.42578125" style="342" customWidth="1"/>
    <col min="12551" max="12551" width="11.140625" style="342" customWidth="1"/>
    <col min="12552" max="12552" width="10.28515625" style="342" customWidth="1"/>
    <col min="12553" max="12553" width="13" style="342" customWidth="1"/>
    <col min="12554" max="12554" width="8.28515625" style="342" customWidth="1"/>
    <col min="12555" max="12800" width="10" style="342"/>
    <col min="12801" max="12801" width="2.5703125" style="342" customWidth="1"/>
    <col min="12802" max="12802" width="7.140625" style="342" customWidth="1"/>
    <col min="12803" max="12803" width="23.5703125" style="342" customWidth="1"/>
    <col min="12804" max="12804" width="9.7109375" style="342" customWidth="1"/>
    <col min="12805" max="12805" width="4.7109375" style="342" customWidth="1"/>
    <col min="12806" max="12806" width="14.42578125" style="342" customWidth="1"/>
    <col min="12807" max="12807" width="11.140625" style="342" customWidth="1"/>
    <col min="12808" max="12808" width="10.28515625" style="342" customWidth="1"/>
    <col min="12809" max="12809" width="13" style="342" customWidth="1"/>
    <col min="12810" max="12810" width="8.28515625" style="342" customWidth="1"/>
    <col min="12811" max="13056" width="10" style="342"/>
    <col min="13057" max="13057" width="2.5703125" style="342" customWidth="1"/>
    <col min="13058" max="13058" width="7.140625" style="342" customWidth="1"/>
    <col min="13059" max="13059" width="23.5703125" style="342" customWidth="1"/>
    <col min="13060" max="13060" width="9.7109375" style="342" customWidth="1"/>
    <col min="13061" max="13061" width="4.7109375" style="342" customWidth="1"/>
    <col min="13062" max="13062" width="14.42578125" style="342" customWidth="1"/>
    <col min="13063" max="13063" width="11.140625" style="342" customWidth="1"/>
    <col min="13064" max="13064" width="10.28515625" style="342" customWidth="1"/>
    <col min="13065" max="13065" width="13" style="342" customWidth="1"/>
    <col min="13066" max="13066" width="8.28515625" style="342" customWidth="1"/>
    <col min="13067" max="13312" width="9.140625" style="342"/>
    <col min="13313" max="13313" width="2.5703125" style="342" customWidth="1"/>
    <col min="13314" max="13314" width="7.140625" style="342" customWidth="1"/>
    <col min="13315" max="13315" width="23.5703125" style="342" customWidth="1"/>
    <col min="13316" max="13316" width="9.7109375" style="342" customWidth="1"/>
    <col min="13317" max="13317" width="4.7109375" style="342" customWidth="1"/>
    <col min="13318" max="13318" width="14.42578125" style="342" customWidth="1"/>
    <col min="13319" max="13319" width="11.140625" style="342" customWidth="1"/>
    <col min="13320" max="13320" width="10.28515625" style="342" customWidth="1"/>
    <col min="13321" max="13321" width="13" style="342" customWidth="1"/>
    <col min="13322" max="13322" width="8.28515625" style="342" customWidth="1"/>
    <col min="13323" max="13568" width="10" style="342"/>
    <col min="13569" max="13569" width="2.5703125" style="342" customWidth="1"/>
    <col min="13570" max="13570" width="7.140625" style="342" customWidth="1"/>
    <col min="13571" max="13571" width="23.5703125" style="342" customWidth="1"/>
    <col min="13572" max="13572" width="9.7109375" style="342" customWidth="1"/>
    <col min="13573" max="13573" width="4.7109375" style="342" customWidth="1"/>
    <col min="13574" max="13574" width="14.42578125" style="342" customWidth="1"/>
    <col min="13575" max="13575" width="11.140625" style="342" customWidth="1"/>
    <col min="13576" max="13576" width="10.28515625" style="342" customWidth="1"/>
    <col min="13577" max="13577" width="13" style="342" customWidth="1"/>
    <col min="13578" max="13578" width="8.28515625" style="342" customWidth="1"/>
    <col min="13579" max="13824" width="10" style="342"/>
    <col min="13825" max="13825" width="2.5703125" style="342" customWidth="1"/>
    <col min="13826" max="13826" width="7.140625" style="342" customWidth="1"/>
    <col min="13827" max="13827" width="23.5703125" style="342" customWidth="1"/>
    <col min="13828" max="13828" width="9.7109375" style="342" customWidth="1"/>
    <col min="13829" max="13829" width="4.7109375" style="342" customWidth="1"/>
    <col min="13830" max="13830" width="14.42578125" style="342" customWidth="1"/>
    <col min="13831" max="13831" width="11.140625" style="342" customWidth="1"/>
    <col min="13832" max="13832" width="10.28515625" style="342" customWidth="1"/>
    <col min="13833" max="13833" width="13" style="342" customWidth="1"/>
    <col min="13834" max="13834" width="8.28515625" style="342" customWidth="1"/>
    <col min="13835" max="14080" width="10" style="342"/>
    <col min="14081" max="14081" width="2.5703125" style="342" customWidth="1"/>
    <col min="14082" max="14082" width="7.140625" style="342" customWidth="1"/>
    <col min="14083" max="14083" width="23.5703125" style="342" customWidth="1"/>
    <col min="14084" max="14084" width="9.7109375" style="342" customWidth="1"/>
    <col min="14085" max="14085" width="4.7109375" style="342" customWidth="1"/>
    <col min="14086" max="14086" width="14.42578125" style="342" customWidth="1"/>
    <col min="14087" max="14087" width="11.140625" style="342" customWidth="1"/>
    <col min="14088" max="14088" width="10.28515625" style="342" customWidth="1"/>
    <col min="14089" max="14089" width="13" style="342" customWidth="1"/>
    <col min="14090" max="14090" width="8.28515625" style="342" customWidth="1"/>
    <col min="14091" max="14336" width="9.140625" style="342"/>
    <col min="14337" max="14337" width="2.5703125" style="342" customWidth="1"/>
    <col min="14338" max="14338" width="7.140625" style="342" customWidth="1"/>
    <col min="14339" max="14339" width="23.5703125" style="342" customWidth="1"/>
    <col min="14340" max="14340" width="9.7109375" style="342" customWidth="1"/>
    <col min="14341" max="14341" width="4.7109375" style="342" customWidth="1"/>
    <col min="14342" max="14342" width="14.42578125" style="342" customWidth="1"/>
    <col min="14343" max="14343" width="11.140625" style="342" customWidth="1"/>
    <col min="14344" max="14344" width="10.28515625" style="342" customWidth="1"/>
    <col min="14345" max="14345" width="13" style="342" customWidth="1"/>
    <col min="14346" max="14346" width="8.28515625" style="342" customWidth="1"/>
    <col min="14347" max="14592" width="10" style="342"/>
    <col min="14593" max="14593" width="2.5703125" style="342" customWidth="1"/>
    <col min="14594" max="14594" width="7.140625" style="342" customWidth="1"/>
    <col min="14595" max="14595" width="23.5703125" style="342" customWidth="1"/>
    <col min="14596" max="14596" width="9.7109375" style="342" customWidth="1"/>
    <col min="14597" max="14597" width="4.7109375" style="342" customWidth="1"/>
    <col min="14598" max="14598" width="14.42578125" style="342" customWidth="1"/>
    <col min="14599" max="14599" width="11.140625" style="342" customWidth="1"/>
    <col min="14600" max="14600" width="10.28515625" style="342" customWidth="1"/>
    <col min="14601" max="14601" width="13" style="342" customWidth="1"/>
    <col min="14602" max="14602" width="8.28515625" style="342" customWidth="1"/>
    <col min="14603" max="14848" width="10" style="342"/>
    <col min="14849" max="14849" width="2.5703125" style="342" customWidth="1"/>
    <col min="14850" max="14850" width="7.140625" style="342" customWidth="1"/>
    <col min="14851" max="14851" width="23.5703125" style="342" customWidth="1"/>
    <col min="14852" max="14852" width="9.7109375" style="342" customWidth="1"/>
    <col min="14853" max="14853" width="4.7109375" style="342" customWidth="1"/>
    <col min="14854" max="14854" width="14.42578125" style="342" customWidth="1"/>
    <col min="14855" max="14855" width="11.140625" style="342" customWidth="1"/>
    <col min="14856" max="14856" width="10.28515625" style="342" customWidth="1"/>
    <col min="14857" max="14857" width="13" style="342" customWidth="1"/>
    <col min="14858" max="14858" width="8.28515625" style="342" customWidth="1"/>
    <col min="14859" max="15104" width="10" style="342"/>
    <col min="15105" max="15105" width="2.5703125" style="342" customWidth="1"/>
    <col min="15106" max="15106" width="7.140625" style="342" customWidth="1"/>
    <col min="15107" max="15107" width="23.5703125" style="342" customWidth="1"/>
    <col min="15108" max="15108" width="9.7109375" style="342" customWidth="1"/>
    <col min="15109" max="15109" width="4.7109375" style="342" customWidth="1"/>
    <col min="15110" max="15110" width="14.42578125" style="342" customWidth="1"/>
    <col min="15111" max="15111" width="11.140625" style="342" customWidth="1"/>
    <col min="15112" max="15112" width="10.28515625" style="342" customWidth="1"/>
    <col min="15113" max="15113" width="13" style="342" customWidth="1"/>
    <col min="15114" max="15114" width="8.28515625" style="342" customWidth="1"/>
    <col min="15115" max="15360" width="9.140625" style="342"/>
    <col min="15361" max="15361" width="2.5703125" style="342" customWidth="1"/>
    <col min="15362" max="15362" width="7.140625" style="342" customWidth="1"/>
    <col min="15363" max="15363" width="23.5703125" style="342" customWidth="1"/>
    <col min="15364" max="15364" width="9.7109375" style="342" customWidth="1"/>
    <col min="15365" max="15365" width="4.7109375" style="342" customWidth="1"/>
    <col min="15366" max="15366" width="14.42578125" style="342" customWidth="1"/>
    <col min="15367" max="15367" width="11.140625" style="342" customWidth="1"/>
    <col min="15368" max="15368" width="10.28515625" style="342" customWidth="1"/>
    <col min="15369" max="15369" width="13" style="342" customWidth="1"/>
    <col min="15370" max="15370" width="8.28515625" style="342" customWidth="1"/>
    <col min="15371" max="15616" width="10" style="342"/>
    <col min="15617" max="15617" width="2.5703125" style="342" customWidth="1"/>
    <col min="15618" max="15618" width="7.140625" style="342" customWidth="1"/>
    <col min="15619" max="15619" width="23.5703125" style="342" customWidth="1"/>
    <col min="15620" max="15620" width="9.7109375" style="342" customWidth="1"/>
    <col min="15621" max="15621" width="4.7109375" style="342" customWidth="1"/>
    <col min="15622" max="15622" width="14.42578125" style="342" customWidth="1"/>
    <col min="15623" max="15623" width="11.140625" style="342" customWidth="1"/>
    <col min="15624" max="15624" width="10.28515625" style="342" customWidth="1"/>
    <col min="15625" max="15625" width="13" style="342" customWidth="1"/>
    <col min="15626" max="15626" width="8.28515625" style="342" customWidth="1"/>
    <col min="15627" max="15872" width="10" style="342"/>
    <col min="15873" max="15873" width="2.5703125" style="342" customWidth="1"/>
    <col min="15874" max="15874" width="7.140625" style="342" customWidth="1"/>
    <col min="15875" max="15875" width="23.5703125" style="342" customWidth="1"/>
    <col min="15876" max="15876" width="9.7109375" style="342" customWidth="1"/>
    <col min="15877" max="15877" width="4.7109375" style="342" customWidth="1"/>
    <col min="15878" max="15878" width="14.42578125" style="342" customWidth="1"/>
    <col min="15879" max="15879" width="11.140625" style="342" customWidth="1"/>
    <col min="15880" max="15880" width="10.28515625" style="342" customWidth="1"/>
    <col min="15881" max="15881" width="13" style="342" customWidth="1"/>
    <col min="15882" max="15882" width="8.28515625" style="342" customWidth="1"/>
    <col min="15883" max="16128" width="10" style="342"/>
    <col min="16129" max="16129" width="2.5703125" style="342" customWidth="1"/>
    <col min="16130" max="16130" width="7.140625" style="342" customWidth="1"/>
    <col min="16131" max="16131" width="23.5703125" style="342" customWidth="1"/>
    <col min="16132" max="16132" width="9.7109375" style="342" customWidth="1"/>
    <col min="16133" max="16133" width="4.7109375" style="342" customWidth="1"/>
    <col min="16134" max="16134" width="14.42578125" style="342" customWidth="1"/>
    <col min="16135" max="16135" width="11.140625" style="342" customWidth="1"/>
    <col min="16136" max="16136" width="10.28515625" style="342" customWidth="1"/>
    <col min="16137" max="16137" width="13" style="342" customWidth="1"/>
    <col min="16138" max="16138" width="8.28515625" style="342" customWidth="1"/>
    <col min="16139" max="16384" width="9.140625" style="342"/>
  </cols>
  <sheetData>
    <row r="1" spans="2:11">
      <c r="B1" s="593" t="s">
        <v>131</v>
      </c>
      <c r="D1" s="341"/>
      <c r="E1" s="341"/>
      <c r="F1" s="341"/>
      <c r="G1" s="341"/>
      <c r="H1" s="341" t="s">
        <v>450</v>
      </c>
      <c r="I1" s="341"/>
      <c r="J1" s="1485"/>
    </row>
    <row r="2" spans="2:11">
      <c r="B2" s="1432" t="s">
        <v>868</v>
      </c>
      <c r="D2" s="341"/>
      <c r="E2" s="341"/>
      <c r="F2" s="341"/>
      <c r="G2" s="341"/>
      <c r="H2" s="341"/>
      <c r="I2" s="341"/>
      <c r="J2" s="341"/>
    </row>
    <row r="3" spans="2:11">
      <c r="B3" s="593" t="s">
        <v>235</v>
      </c>
      <c r="D3" s="341"/>
      <c r="E3" s="341"/>
      <c r="F3" s="341"/>
      <c r="G3" s="1484"/>
      <c r="H3" s="341"/>
      <c r="I3" s="341"/>
      <c r="J3" s="341"/>
    </row>
    <row r="4" spans="2:11">
      <c r="B4" s="593" t="s">
        <v>1081</v>
      </c>
      <c r="D4" s="341"/>
      <c r="E4" s="341"/>
      <c r="F4" s="341"/>
      <c r="G4" s="341"/>
      <c r="H4" s="341"/>
      <c r="I4" s="341"/>
      <c r="J4" s="341"/>
    </row>
    <row r="5" spans="2:11">
      <c r="D5" s="341"/>
      <c r="E5" s="341"/>
      <c r="F5" s="341"/>
      <c r="G5" s="341"/>
      <c r="H5" s="341"/>
      <c r="I5" s="341"/>
      <c r="J5" s="341"/>
    </row>
    <row r="6" spans="2:11">
      <c r="D6" s="341"/>
      <c r="E6" s="341"/>
      <c r="F6" s="341" t="s">
        <v>249</v>
      </c>
      <c r="G6" s="341"/>
      <c r="H6" s="341"/>
      <c r="I6" s="341" t="s">
        <v>405</v>
      </c>
      <c r="J6" s="341"/>
    </row>
    <row r="7" spans="2:11">
      <c r="D7" s="753" t="s">
        <v>251</v>
      </c>
      <c r="E7" s="753" t="s">
        <v>252</v>
      </c>
      <c r="F7" s="753" t="s">
        <v>253</v>
      </c>
      <c r="G7" s="753" t="s">
        <v>254</v>
      </c>
      <c r="H7" s="753" t="s">
        <v>255</v>
      </c>
      <c r="I7" s="753" t="s">
        <v>256</v>
      </c>
      <c r="J7" s="753" t="s">
        <v>257</v>
      </c>
    </row>
    <row r="8" spans="2:11">
      <c r="B8" s="615" t="s">
        <v>359</v>
      </c>
      <c r="D8" s="341"/>
      <c r="E8" s="341"/>
      <c r="F8" s="341"/>
      <c r="G8" s="341"/>
      <c r="H8" s="341"/>
      <c r="I8" s="398"/>
      <c r="J8" s="341"/>
    </row>
    <row r="9" spans="2:11">
      <c r="B9" s="342" t="s">
        <v>409</v>
      </c>
      <c r="D9" s="1483">
        <v>40910</v>
      </c>
      <c r="E9" s="341" t="s">
        <v>660</v>
      </c>
      <c r="F9" s="401">
        <v>-25457968</v>
      </c>
      <c r="G9" s="341" t="s">
        <v>365</v>
      </c>
      <c r="H9" s="1286">
        <f>'WCA Allocation Factors'!E16</f>
        <v>0.22474202685414957</v>
      </c>
      <c r="I9" s="398">
        <f>+H9*F9</f>
        <v>-5721475.3279080801</v>
      </c>
      <c r="J9" s="409" t="s">
        <v>617</v>
      </c>
    </row>
    <row r="10" spans="2:11">
      <c r="B10" s="404"/>
      <c r="D10" s="341"/>
      <c r="E10" s="341"/>
      <c r="F10" s="401"/>
      <c r="G10" s="341"/>
      <c r="H10" s="1286"/>
      <c r="I10" s="398"/>
      <c r="J10" s="1434"/>
    </row>
    <row r="11" spans="2:11">
      <c r="D11" s="1483"/>
      <c r="E11" s="341"/>
      <c r="F11" s="401"/>
      <c r="G11" s="341"/>
      <c r="H11" s="1286"/>
      <c r="I11" s="398"/>
      <c r="J11" s="409"/>
    </row>
    <row r="12" spans="2:11">
      <c r="B12" s="1435" t="s">
        <v>723</v>
      </c>
      <c r="D12" s="341"/>
      <c r="E12" s="341"/>
      <c r="F12" s="401"/>
      <c r="G12" s="341"/>
      <c r="H12" s="1286"/>
      <c r="I12" s="398"/>
      <c r="J12" s="1434"/>
    </row>
    <row r="13" spans="2:11">
      <c r="B13" s="342" t="s">
        <v>409</v>
      </c>
      <c r="D13" s="1483">
        <v>40910</v>
      </c>
      <c r="E13" s="341" t="s">
        <v>660</v>
      </c>
      <c r="F13" s="401">
        <v>55464174</v>
      </c>
      <c r="G13" s="341" t="s">
        <v>267</v>
      </c>
      <c r="H13" s="1286">
        <f>'WCA Allocation Factors'!E7</f>
        <v>8.1413745949899183E-2</v>
      </c>
      <c r="I13" s="398">
        <f>F13*H13</f>
        <v>4515546.171357004</v>
      </c>
      <c r="J13" s="409" t="s">
        <v>891</v>
      </c>
      <c r="K13" s="465">
        <f>I9+I13</f>
        <v>-1205929.1565510761</v>
      </c>
    </row>
    <row r="14" spans="2:11">
      <c r="B14" s="342" t="s">
        <v>892</v>
      </c>
      <c r="D14" s="1483">
        <v>40911</v>
      </c>
      <c r="E14" s="341" t="s">
        <v>660</v>
      </c>
      <c r="F14" s="401">
        <v>297049</v>
      </c>
      <c r="G14" s="341" t="s">
        <v>379</v>
      </c>
      <c r="H14" s="1286">
        <f>'WCA Allocation Factors'!E17</f>
        <v>0</v>
      </c>
      <c r="I14" s="398">
        <f>F14*H14</f>
        <v>0</v>
      </c>
      <c r="J14" s="409" t="s">
        <v>891</v>
      </c>
      <c r="K14" s="465"/>
    </row>
    <row r="15" spans="2:11">
      <c r="B15" s="342" t="s">
        <v>724</v>
      </c>
      <c r="D15" s="1483">
        <v>41110</v>
      </c>
      <c r="E15" s="341" t="s">
        <v>660</v>
      </c>
      <c r="F15" s="401">
        <v>1839771</v>
      </c>
      <c r="G15" s="341" t="s">
        <v>365</v>
      </c>
      <c r="H15" s="1286">
        <f>'WCA Allocation Factors'!E16</f>
        <v>0.22474202685414957</v>
      </c>
      <c r="I15" s="398">
        <f t="shared" ref="I15:I16" si="0">F15*H15</f>
        <v>413473.86348748562</v>
      </c>
      <c r="J15" s="409" t="s">
        <v>891</v>
      </c>
    </row>
    <row r="16" spans="2:11">
      <c r="B16" s="342" t="s">
        <v>724</v>
      </c>
      <c r="D16" s="1483">
        <v>41111</v>
      </c>
      <c r="E16" s="341" t="s">
        <v>660</v>
      </c>
      <c r="F16" s="401">
        <v>25313</v>
      </c>
      <c r="G16" s="341" t="s">
        <v>365</v>
      </c>
      <c r="H16" s="1286">
        <f>'WCA Allocation Factors'!E16</f>
        <v>0.22474202685414957</v>
      </c>
      <c r="I16" s="398">
        <f t="shared" si="0"/>
        <v>5688.8949257590884</v>
      </c>
      <c r="J16" s="409" t="s">
        <v>891</v>
      </c>
      <c r="K16" s="465">
        <f>I16+I15</f>
        <v>419162.75841324474</v>
      </c>
    </row>
    <row r="17" spans="2:10">
      <c r="B17" s="404"/>
      <c r="D17" s="1483"/>
      <c r="E17" s="1483"/>
      <c r="F17" s="401"/>
      <c r="G17" s="341"/>
      <c r="H17" s="1286"/>
      <c r="I17" s="398"/>
      <c r="J17" s="341"/>
    </row>
    <row r="18" spans="2:10">
      <c r="D18" s="341"/>
      <c r="E18" s="341"/>
      <c r="F18" s="396"/>
      <c r="G18" s="341"/>
      <c r="H18" s="487"/>
      <c r="I18" s="396"/>
      <c r="J18" s="341"/>
    </row>
    <row r="19" spans="2:10">
      <c r="B19" s="342" t="s">
        <v>850</v>
      </c>
      <c r="D19" s="341"/>
      <c r="E19" s="341"/>
      <c r="F19" s="396"/>
      <c r="G19" s="341"/>
      <c r="H19" s="487"/>
      <c r="I19" s="396"/>
      <c r="J19" s="341"/>
    </row>
    <row r="20" spans="2:10">
      <c r="B20" s="593"/>
      <c r="D20" s="341"/>
      <c r="E20" s="341"/>
      <c r="F20" s="537"/>
      <c r="G20" s="341"/>
      <c r="H20" s="341"/>
      <c r="I20" s="341"/>
      <c r="J20" s="341"/>
    </row>
    <row r="21" spans="2:10">
      <c r="B21" s="375"/>
      <c r="C21" s="376"/>
      <c r="D21" s="377"/>
      <c r="E21" s="377"/>
      <c r="F21" s="377"/>
      <c r="G21" s="377"/>
      <c r="H21" s="377"/>
      <c r="I21" s="377"/>
      <c r="J21" s="733"/>
    </row>
    <row r="22" spans="2:10">
      <c r="B22" s="621"/>
      <c r="D22" s="341"/>
      <c r="E22" s="341"/>
      <c r="F22" s="341"/>
      <c r="G22" s="341"/>
      <c r="H22" s="341"/>
      <c r="I22" s="341"/>
      <c r="J22" s="735"/>
    </row>
    <row r="23" spans="2:10">
      <c r="B23" s="621"/>
      <c r="D23" s="341"/>
      <c r="E23" s="341"/>
      <c r="F23" s="341"/>
      <c r="G23" s="341"/>
      <c r="H23" s="341"/>
      <c r="I23" s="341"/>
      <c r="J23" s="735"/>
    </row>
    <row r="24" spans="2:10">
      <c r="B24" s="621"/>
      <c r="D24" s="341"/>
      <c r="E24" s="341"/>
      <c r="F24" s="341"/>
      <c r="G24" s="341"/>
      <c r="H24" s="341"/>
      <c r="I24" s="341"/>
      <c r="J24" s="735"/>
    </row>
    <row r="25" spans="2:10">
      <c r="B25" s="621"/>
      <c r="D25" s="341"/>
      <c r="E25" s="341"/>
      <c r="F25" s="888"/>
      <c r="G25" s="341"/>
      <c r="H25" s="341"/>
      <c r="I25" s="341"/>
      <c r="J25" s="735"/>
    </row>
    <row r="26" spans="2:10">
      <c r="B26" s="621"/>
      <c r="D26" s="341"/>
      <c r="E26" s="341"/>
      <c r="F26" s="341"/>
      <c r="G26" s="341"/>
      <c r="H26" s="341"/>
      <c r="I26" s="341"/>
      <c r="J26" s="735"/>
    </row>
    <row r="27" spans="2:10">
      <c r="B27" s="621"/>
      <c r="D27" s="341"/>
      <c r="E27" s="341"/>
      <c r="F27" s="341"/>
      <c r="G27" s="341"/>
      <c r="H27" s="341"/>
      <c r="I27" s="341"/>
      <c r="J27" s="735"/>
    </row>
    <row r="28" spans="2:10">
      <c r="B28" s="621"/>
      <c r="D28" s="341"/>
      <c r="E28" s="341"/>
      <c r="F28" s="341"/>
      <c r="G28" s="341"/>
      <c r="H28" s="341"/>
      <c r="I28" s="341"/>
      <c r="J28" s="735"/>
    </row>
    <row r="29" spans="2:10">
      <c r="B29" s="381"/>
      <c r="C29" s="382"/>
      <c r="D29" s="383"/>
      <c r="E29" s="383"/>
      <c r="F29" s="383"/>
      <c r="G29" s="383"/>
      <c r="H29" s="383"/>
      <c r="I29" s="383"/>
      <c r="J29" s="738"/>
    </row>
    <row r="32" spans="2:10">
      <c r="D32" s="753"/>
      <c r="G32" s="753"/>
    </row>
    <row r="33" spans="4:10">
      <c r="D33" s="1426"/>
    </row>
    <row r="34" spans="4:10">
      <c r="D34" s="1426"/>
    </row>
    <row r="35" spans="4:10">
      <c r="D35" s="1426"/>
    </row>
    <row r="36" spans="4:10">
      <c r="D36" s="1426"/>
    </row>
    <row r="37" spans="4:10" ht="17.25">
      <c r="D37" s="1426"/>
      <c r="J37" s="2098"/>
    </row>
    <row r="38" spans="4:10">
      <c r="D38" s="1426"/>
    </row>
    <row r="39" spans="4:10">
      <c r="D39" s="1426"/>
    </row>
    <row r="40" spans="4:10">
      <c r="D40" s="1426"/>
    </row>
    <row r="41" spans="4:10">
      <c r="D41" s="1426"/>
    </row>
    <row r="42" spans="4:10">
      <c r="D42" s="1426"/>
    </row>
    <row r="43" spans="4:10">
      <c r="D43" s="1426"/>
    </row>
    <row r="44" spans="4:10">
      <c r="D44" s="1426"/>
    </row>
    <row r="45" spans="4:10">
      <c r="D45" s="1426"/>
    </row>
    <row r="46" spans="4:10">
      <c r="D46" s="1426"/>
    </row>
    <row r="47" spans="4:10">
      <c r="D47" s="1426"/>
    </row>
    <row r="48" spans="4:10">
      <c r="D48" s="1426"/>
    </row>
    <row r="49" spans="4:4">
      <c r="D49" s="1426"/>
    </row>
    <row r="50" spans="4:4">
      <c r="D50" s="1426"/>
    </row>
    <row r="51" spans="4:4">
      <c r="D51" s="1426"/>
    </row>
    <row r="52" spans="4:4">
      <c r="D52" s="1426"/>
    </row>
    <row r="53" spans="4:4">
      <c r="D53" s="1426"/>
    </row>
    <row r="54" spans="4:4">
      <c r="D54" s="1426"/>
    </row>
    <row r="55" spans="4:4">
      <c r="D55" s="1426"/>
    </row>
    <row r="56" spans="4:4">
      <c r="D56" s="1426"/>
    </row>
    <row r="57" spans="4:4">
      <c r="D57" s="1426"/>
    </row>
    <row r="58" spans="4:4">
      <c r="D58" s="1426"/>
    </row>
    <row r="59" spans="4:4">
      <c r="D59" s="1426"/>
    </row>
    <row r="60" spans="4:4">
      <c r="D60" s="1426"/>
    </row>
    <row r="61" spans="4:4">
      <c r="D61" s="1426"/>
    </row>
    <row r="62" spans="4:4">
      <c r="D62" s="1426"/>
    </row>
    <row r="63" spans="4:4">
      <c r="D63" s="1426"/>
    </row>
    <row r="64" spans="4:4">
      <c r="D64" s="1426"/>
    </row>
    <row r="65" spans="4:4">
      <c r="D65" s="1426"/>
    </row>
    <row r="66" spans="4:4">
      <c r="D66" s="1426"/>
    </row>
    <row r="67" spans="4:4">
      <c r="D67" s="1426"/>
    </row>
    <row r="68" spans="4:4">
      <c r="D68" s="1426"/>
    </row>
    <row r="69" spans="4:4">
      <c r="D69" s="1426"/>
    </row>
    <row r="70" spans="4:4">
      <c r="D70" s="1426"/>
    </row>
    <row r="71" spans="4:4">
      <c r="D71" s="1426"/>
    </row>
    <row r="72" spans="4:4">
      <c r="D72" s="1426"/>
    </row>
    <row r="73" spans="4:4">
      <c r="D73" s="1426"/>
    </row>
    <row r="74" spans="4:4">
      <c r="D74" s="1426"/>
    </row>
    <row r="75" spans="4:4">
      <c r="D75" s="1426"/>
    </row>
    <row r="76" spans="4:4">
      <c r="D76" s="1426"/>
    </row>
    <row r="77" spans="4:4">
      <c r="D77" s="1426"/>
    </row>
    <row r="78" spans="4:4">
      <c r="D78" s="1426"/>
    </row>
    <row r="79" spans="4:4">
      <c r="D79" s="1426"/>
    </row>
    <row r="80" spans="4:4">
      <c r="D80" s="1426"/>
    </row>
    <row r="81" spans="4:4">
      <c r="D81" s="1426"/>
    </row>
    <row r="82" spans="4:4">
      <c r="D82" s="1426"/>
    </row>
    <row r="83" spans="4:4">
      <c r="D83" s="1426"/>
    </row>
    <row r="84" spans="4:4">
      <c r="D84" s="1426"/>
    </row>
    <row r="85" spans="4:4">
      <c r="D85" s="1426"/>
    </row>
    <row r="86" spans="4:4">
      <c r="D86" s="1426"/>
    </row>
    <row r="87" spans="4:4">
      <c r="D87" s="1426"/>
    </row>
    <row r="88" spans="4:4">
      <c r="D88" s="1426"/>
    </row>
    <row r="89" spans="4:4">
      <c r="D89" s="1426"/>
    </row>
    <row r="90" spans="4:4">
      <c r="D90" s="1426"/>
    </row>
    <row r="91" spans="4:4">
      <c r="D91" s="1426"/>
    </row>
    <row r="92" spans="4:4">
      <c r="D92" s="1426"/>
    </row>
    <row r="93" spans="4:4">
      <c r="D93" s="1426"/>
    </row>
    <row r="94" spans="4:4">
      <c r="D94" s="1426"/>
    </row>
    <row r="95" spans="4:4">
      <c r="D95" s="1426"/>
    </row>
    <row r="96" spans="4:4">
      <c r="D96" s="1426"/>
    </row>
    <row r="97" spans="4:4">
      <c r="D97" s="1426"/>
    </row>
    <row r="98" spans="4:4">
      <c r="D98" s="1426"/>
    </row>
    <row r="99" spans="4:4">
      <c r="D99" s="1426"/>
    </row>
    <row r="100" spans="4:4">
      <c r="D100" s="1426"/>
    </row>
    <row r="101" spans="4:4">
      <c r="D101" s="1426"/>
    </row>
    <row r="102" spans="4:4">
      <c r="D102" s="1426"/>
    </row>
    <row r="103" spans="4:4">
      <c r="D103" s="1426"/>
    </row>
    <row r="104" spans="4:4">
      <c r="D104" s="1426"/>
    </row>
    <row r="105" spans="4:4">
      <c r="D105" s="1426"/>
    </row>
    <row r="106" spans="4:4">
      <c r="D106" s="1426"/>
    </row>
    <row r="107" spans="4:4">
      <c r="D107" s="1426"/>
    </row>
    <row r="108" spans="4:4">
      <c r="D108" s="1426"/>
    </row>
    <row r="109" spans="4:4">
      <c r="D109" s="1426"/>
    </row>
    <row r="110" spans="4:4">
      <c r="D110" s="1426"/>
    </row>
    <row r="111" spans="4:4">
      <c r="D111" s="1426"/>
    </row>
    <row r="112" spans="4:4">
      <c r="D112" s="1426"/>
    </row>
    <row r="113" spans="4:4">
      <c r="D113" s="1426"/>
    </row>
    <row r="114" spans="4:4">
      <c r="D114" s="1426"/>
    </row>
    <row r="115" spans="4:4">
      <c r="D115" s="1426"/>
    </row>
    <row r="116" spans="4:4">
      <c r="D116" s="1426"/>
    </row>
    <row r="117" spans="4:4">
      <c r="D117" s="1426"/>
    </row>
    <row r="118" spans="4:4">
      <c r="D118" s="1426"/>
    </row>
    <row r="119" spans="4:4">
      <c r="D119" s="1426"/>
    </row>
    <row r="120" spans="4:4">
      <c r="D120" s="1426"/>
    </row>
    <row r="121" spans="4:4">
      <c r="D121" s="1426"/>
    </row>
    <row r="122" spans="4:4">
      <c r="D122" s="1426"/>
    </row>
    <row r="123" spans="4:4">
      <c r="D123" s="1426"/>
    </row>
    <row r="124" spans="4:4">
      <c r="D124" s="1426"/>
    </row>
    <row r="125" spans="4:4">
      <c r="D125" s="1426"/>
    </row>
    <row r="126" spans="4:4">
      <c r="D126" s="1426"/>
    </row>
    <row r="127" spans="4:4">
      <c r="D127" s="1426"/>
    </row>
    <row r="128" spans="4:4">
      <c r="D128" s="1426"/>
    </row>
    <row r="129" spans="4:4">
      <c r="D129" s="1426"/>
    </row>
    <row r="130" spans="4:4">
      <c r="D130" s="1426"/>
    </row>
    <row r="131" spans="4:4">
      <c r="D131" s="1426"/>
    </row>
    <row r="132" spans="4:4">
      <c r="D132" s="1426"/>
    </row>
    <row r="133" spans="4:4">
      <c r="D133" s="1426"/>
    </row>
    <row r="134" spans="4:4">
      <c r="D134" s="1426"/>
    </row>
    <row r="135" spans="4:4">
      <c r="D135" s="1426"/>
    </row>
    <row r="136" spans="4:4">
      <c r="D136" s="1426"/>
    </row>
    <row r="137" spans="4:4">
      <c r="D137" s="1426"/>
    </row>
    <row r="138" spans="4:4">
      <c r="D138" s="1426"/>
    </row>
    <row r="139" spans="4:4">
      <c r="D139" s="1426"/>
    </row>
    <row r="140" spans="4:4">
      <c r="D140" s="1426"/>
    </row>
    <row r="141" spans="4:4">
      <c r="D141" s="1426"/>
    </row>
    <row r="142" spans="4:4">
      <c r="D142" s="1426"/>
    </row>
    <row r="143" spans="4:4">
      <c r="D143" s="1426"/>
    </row>
    <row r="144" spans="4:4">
      <c r="D144" s="1426"/>
    </row>
    <row r="145" spans="4:4">
      <c r="D145" s="1426"/>
    </row>
    <row r="146" spans="4:4">
      <c r="D146" s="1426"/>
    </row>
    <row r="147" spans="4:4">
      <c r="D147" s="1426"/>
    </row>
    <row r="148" spans="4:4">
      <c r="D148" s="1426"/>
    </row>
    <row r="149" spans="4:4">
      <c r="D149" s="1426"/>
    </row>
    <row r="150" spans="4:4">
      <c r="D150" s="1426"/>
    </row>
    <row r="151" spans="4:4">
      <c r="D151" s="1426"/>
    </row>
    <row r="152" spans="4:4">
      <c r="D152" s="1426"/>
    </row>
    <row r="153" spans="4:4">
      <c r="D153" s="1426"/>
    </row>
    <row r="154" spans="4:4">
      <c r="D154" s="1426"/>
    </row>
    <row r="155" spans="4:4">
      <c r="D155" s="1426"/>
    </row>
    <row r="156" spans="4:4">
      <c r="D156" s="1426"/>
    </row>
    <row r="157" spans="4:4">
      <c r="D157" s="1426"/>
    </row>
    <row r="158" spans="4:4">
      <c r="D158" s="1426"/>
    </row>
    <row r="159" spans="4:4">
      <c r="D159" s="1426"/>
    </row>
    <row r="160" spans="4:4">
      <c r="D160" s="1426"/>
    </row>
    <row r="161" spans="4:4">
      <c r="D161" s="1426"/>
    </row>
    <row r="162" spans="4:4">
      <c r="D162" s="1426"/>
    </row>
    <row r="163" spans="4:4">
      <c r="D163" s="1426"/>
    </row>
    <row r="164" spans="4:4">
      <c r="D164" s="1426"/>
    </row>
    <row r="165" spans="4:4">
      <c r="D165" s="1426"/>
    </row>
    <row r="166" spans="4:4">
      <c r="D166" s="1426"/>
    </row>
    <row r="167" spans="4:4">
      <c r="D167" s="1426"/>
    </row>
    <row r="168" spans="4:4">
      <c r="D168" s="1426"/>
    </row>
    <row r="169" spans="4:4">
      <c r="D169" s="1426"/>
    </row>
    <row r="170" spans="4:4">
      <c r="D170" s="1426"/>
    </row>
    <row r="171" spans="4:4">
      <c r="D171" s="1426"/>
    </row>
    <row r="172" spans="4:4">
      <c r="D172" s="1426"/>
    </row>
    <row r="173" spans="4:4">
      <c r="D173" s="1426"/>
    </row>
    <row r="174" spans="4:4">
      <c r="D174" s="1426"/>
    </row>
    <row r="175" spans="4:4">
      <c r="D175" s="1426"/>
    </row>
    <row r="176" spans="4:4">
      <c r="D176" s="1426"/>
    </row>
    <row r="177" spans="4:4">
      <c r="D177" s="1426"/>
    </row>
    <row r="178" spans="4:4">
      <c r="D178" s="1426"/>
    </row>
    <row r="179" spans="4:4">
      <c r="D179" s="1426"/>
    </row>
    <row r="180" spans="4:4">
      <c r="D180" s="1426"/>
    </row>
    <row r="181" spans="4:4">
      <c r="D181" s="1426"/>
    </row>
    <row r="182" spans="4:4">
      <c r="D182" s="1426"/>
    </row>
    <row r="183" spans="4:4">
      <c r="D183" s="1426"/>
    </row>
    <row r="184" spans="4:4">
      <c r="D184" s="1426"/>
    </row>
    <row r="185" spans="4:4">
      <c r="D185" s="1426"/>
    </row>
    <row r="186" spans="4:4">
      <c r="D186" s="1426"/>
    </row>
    <row r="187" spans="4:4">
      <c r="D187" s="1426"/>
    </row>
    <row r="188" spans="4:4">
      <c r="D188" s="1426"/>
    </row>
    <row r="189" spans="4:4">
      <c r="D189" s="1426"/>
    </row>
    <row r="190" spans="4:4">
      <c r="D190" s="1426"/>
    </row>
    <row r="191" spans="4:4">
      <c r="D191" s="1426"/>
    </row>
    <row r="192" spans="4:4">
      <c r="D192" s="1426"/>
    </row>
    <row r="193" spans="4:4">
      <c r="D193" s="1426"/>
    </row>
    <row r="194" spans="4:4">
      <c r="D194" s="1426"/>
    </row>
    <row r="195" spans="4:4">
      <c r="D195" s="1426"/>
    </row>
    <row r="196" spans="4:4">
      <c r="D196" s="1426"/>
    </row>
    <row r="197" spans="4:4">
      <c r="D197" s="1426"/>
    </row>
    <row r="198" spans="4:4">
      <c r="D198" s="1426"/>
    </row>
    <row r="199" spans="4:4">
      <c r="D199" s="1426"/>
    </row>
    <row r="200" spans="4:4">
      <c r="D200" s="1426"/>
    </row>
    <row r="201" spans="4:4">
      <c r="D201" s="1426"/>
    </row>
    <row r="202" spans="4:4">
      <c r="D202" s="1426"/>
    </row>
    <row r="203" spans="4:4">
      <c r="D203" s="1426"/>
    </row>
    <row r="204" spans="4:4">
      <c r="D204" s="1426"/>
    </row>
    <row r="205" spans="4:4">
      <c r="D205" s="1426"/>
    </row>
    <row r="206" spans="4:4">
      <c r="D206" s="1426"/>
    </row>
    <row r="207" spans="4:4">
      <c r="D207" s="1426"/>
    </row>
    <row r="208" spans="4:4">
      <c r="D208" s="1426"/>
    </row>
    <row r="209" spans="4:4">
      <c r="D209" s="1426"/>
    </row>
    <row r="210" spans="4:4">
      <c r="D210" s="1426"/>
    </row>
    <row r="211" spans="4:4">
      <c r="D211" s="1426"/>
    </row>
    <row r="212" spans="4:4">
      <c r="D212" s="1426"/>
    </row>
    <row r="213" spans="4:4">
      <c r="D213" s="1426"/>
    </row>
    <row r="214" spans="4:4">
      <c r="D214" s="1426"/>
    </row>
    <row r="215" spans="4:4">
      <c r="D215" s="1426"/>
    </row>
    <row r="216" spans="4:4">
      <c r="D216" s="1426"/>
    </row>
    <row r="217" spans="4:4">
      <c r="D217" s="1426"/>
    </row>
    <row r="218" spans="4:4">
      <c r="D218" s="1426"/>
    </row>
    <row r="219" spans="4:4">
      <c r="D219" s="1426"/>
    </row>
    <row r="220" spans="4:4">
      <c r="D220" s="1426"/>
    </row>
    <row r="221" spans="4:4">
      <c r="D221" s="1426"/>
    </row>
    <row r="222" spans="4:4">
      <c r="D222" s="1426"/>
    </row>
    <row r="223" spans="4:4">
      <c r="D223" s="1426"/>
    </row>
    <row r="224" spans="4:4">
      <c r="D224" s="1426"/>
    </row>
    <row r="225" spans="4:4">
      <c r="D225" s="1426"/>
    </row>
    <row r="226" spans="4:4">
      <c r="D226" s="1426"/>
    </row>
    <row r="227" spans="4:4">
      <c r="D227" s="1426"/>
    </row>
    <row r="228" spans="4:4">
      <c r="D228" s="1426"/>
    </row>
    <row r="229" spans="4:4">
      <c r="D229" s="1426"/>
    </row>
    <row r="230" spans="4:4">
      <c r="D230" s="1426"/>
    </row>
    <row r="231" spans="4:4">
      <c r="D231" s="1426"/>
    </row>
    <row r="232" spans="4:4">
      <c r="D232" s="1426"/>
    </row>
    <row r="233" spans="4:4">
      <c r="D233" s="1426"/>
    </row>
    <row r="234" spans="4:4">
      <c r="D234" s="1426"/>
    </row>
    <row r="235" spans="4:4">
      <c r="D235" s="1426"/>
    </row>
    <row r="236" spans="4:4">
      <c r="D236" s="1426"/>
    </row>
    <row r="237" spans="4:4">
      <c r="D237" s="1426"/>
    </row>
    <row r="238" spans="4:4">
      <c r="D238" s="1426"/>
    </row>
    <row r="239" spans="4:4">
      <c r="D239" s="1426"/>
    </row>
    <row r="240" spans="4:4">
      <c r="D240" s="1426"/>
    </row>
    <row r="241" spans="4:4">
      <c r="D241" s="1426"/>
    </row>
    <row r="242" spans="4:4">
      <c r="D242" s="1426"/>
    </row>
    <row r="243" spans="4:4">
      <c r="D243" s="1426"/>
    </row>
    <row r="244" spans="4:4">
      <c r="D244" s="1426"/>
    </row>
    <row r="245" spans="4:4">
      <c r="D245" s="1426"/>
    </row>
    <row r="246" spans="4:4">
      <c r="D246" s="1426"/>
    </row>
    <row r="247" spans="4:4">
      <c r="D247" s="1426"/>
    </row>
    <row r="248" spans="4:4">
      <c r="D248" s="1426"/>
    </row>
    <row r="249" spans="4:4">
      <c r="D249" s="1426"/>
    </row>
    <row r="250" spans="4:4">
      <c r="D250" s="1426"/>
    </row>
    <row r="251" spans="4:4">
      <c r="D251" s="1426"/>
    </row>
    <row r="252" spans="4:4">
      <c r="D252" s="1426"/>
    </row>
    <row r="253" spans="4:4">
      <c r="D253" s="1426"/>
    </row>
    <row r="254" spans="4:4">
      <c r="D254" s="1426"/>
    </row>
    <row r="255" spans="4:4">
      <c r="D255" s="1426"/>
    </row>
    <row r="256" spans="4:4">
      <c r="D256" s="1426"/>
    </row>
    <row r="257" spans="4:4">
      <c r="D257" s="1426"/>
    </row>
    <row r="258" spans="4:4">
      <c r="D258" s="1426"/>
    </row>
    <row r="259" spans="4:4">
      <c r="D259" s="1426"/>
    </row>
    <row r="260" spans="4:4">
      <c r="D260" s="1426"/>
    </row>
    <row r="261" spans="4:4">
      <c r="D261" s="1426"/>
    </row>
    <row r="262" spans="4:4">
      <c r="D262" s="1426"/>
    </row>
    <row r="263" spans="4:4">
      <c r="D263" s="1426"/>
    </row>
    <row r="264" spans="4:4">
      <c r="D264" s="1426"/>
    </row>
    <row r="265" spans="4:4">
      <c r="D265" s="1426"/>
    </row>
    <row r="266" spans="4:4">
      <c r="D266" s="1426"/>
    </row>
    <row r="267" spans="4:4">
      <c r="D267" s="1426"/>
    </row>
    <row r="268" spans="4:4">
      <c r="D268" s="1426"/>
    </row>
    <row r="269" spans="4:4">
      <c r="D269" s="1426"/>
    </row>
    <row r="270" spans="4:4">
      <c r="D270" s="1426"/>
    </row>
    <row r="271" spans="4:4">
      <c r="D271" s="1426"/>
    </row>
    <row r="272" spans="4:4">
      <c r="D272" s="1426"/>
    </row>
    <row r="273" spans="4:4">
      <c r="D273" s="1426"/>
    </row>
    <row r="274" spans="4:4">
      <c r="D274" s="1426"/>
    </row>
    <row r="275" spans="4:4">
      <c r="D275" s="1426"/>
    </row>
    <row r="276" spans="4:4">
      <c r="D276" s="1426"/>
    </row>
    <row r="277" spans="4:4">
      <c r="D277" s="1426"/>
    </row>
    <row r="278" spans="4:4">
      <c r="D278" s="1426"/>
    </row>
    <row r="279" spans="4:4">
      <c r="D279" s="1426"/>
    </row>
    <row r="280" spans="4:4">
      <c r="D280" s="1426"/>
    </row>
    <row r="281" spans="4:4">
      <c r="D281" s="1426"/>
    </row>
    <row r="282" spans="4:4">
      <c r="D282" s="1426"/>
    </row>
    <row r="283" spans="4:4">
      <c r="D283" s="1426"/>
    </row>
    <row r="284" spans="4:4">
      <c r="D284" s="1426"/>
    </row>
    <row r="285" spans="4:4">
      <c r="D285" s="1426"/>
    </row>
    <row r="286" spans="4:4">
      <c r="D286" s="1426"/>
    </row>
    <row r="287" spans="4:4">
      <c r="D287" s="1426"/>
    </row>
    <row r="288" spans="4:4">
      <c r="D288" s="1426"/>
    </row>
    <row r="289" spans="4:4">
      <c r="D289" s="1426"/>
    </row>
    <row r="290" spans="4:4">
      <c r="D290" s="1426"/>
    </row>
    <row r="291" spans="4:4">
      <c r="D291" s="1426"/>
    </row>
    <row r="292" spans="4:4">
      <c r="D292" s="1426"/>
    </row>
    <row r="293" spans="4:4">
      <c r="D293" s="1426"/>
    </row>
    <row r="294" spans="4:4">
      <c r="D294" s="1426"/>
    </row>
    <row r="295" spans="4:4">
      <c r="D295" s="1426"/>
    </row>
    <row r="296" spans="4:4">
      <c r="D296" s="1426"/>
    </row>
    <row r="297" spans="4:4">
      <c r="D297" s="1426"/>
    </row>
    <row r="298" spans="4:4">
      <c r="D298" s="1426"/>
    </row>
    <row r="299" spans="4:4">
      <c r="D299" s="1426"/>
    </row>
    <row r="300" spans="4:4">
      <c r="D300" s="1426"/>
    </row>
    <row r="301" spans="4:4">
      <c r="D301" s="1426"/>
    </row>
    <row r="302" spans="4:4">
      <c r="D302" s="1426"/>
    </row>
    <row r="303" spans="4:4">
      <c r="D303" s="1426"/>
    </row>
    <row r="304" spans="4:4">
      <c r="D304" s="1426"/>
    </row>
    <row r="305" spans="4:4">
      <c r="D305" s="1426"/>
    </row>
    <row r="306" spans="4:4">
      <c r="D306" s="1426"/>
    </row>
    <row r="307" spans="4:4">
      <c r="D307" s="1426"/>
    </row>
    <row r="308" spans="4:4">
      <c r="D308" s="1426"/>
    </row>
    <row r="309" spans="4:4">
      <c r="D309" s="1426"/>
    </row>
    <row r="310" spans="4:4">
      <c r="D310" s="1426"/>
    </row>
    <row r="311" spans="4:4">
      <c r="D311" s="1426"/>
    </row>
    <row r="312" spans="4:4">
      <c r="D312" s="1426"/>
    </row>
    <row r="313" spans="4:4">
      <c r="D313" s="1426"/>
    </row>
    <row r="314" spans="4:4">
      <c r="D314" s="1426"/>
    </row>
    <row r="315" spans="4:4">
      <c r="D315" s="1426"/>
    </row>
    <row r="316" spans="4:4">
      <c r="D316" s="1426"/>
    </row>
    <row r="317" spans="4:4">
      <c r="D317" s="1426"/>
    </row>
    <row r="318" spans="4:4">
      <c r="D318" s="1426"/>
    </row>
    <row r="319" spans="4:4">
      <c r="D319" s="1426"/>
    </row>
    <row r="320" spans="4:4">
      <c r="D320" s="1426"/>
    </row>
    <row r="321" spans="4:4">
      <c r="D321" s="1426"/>
    </row>
    <row r="322" spans="4:4">
      <c r="D322" s="1426"/>
    </row>
    <row r="323" spans="4:4">
      <c r="D323" s="1426"/>
    </row>
    <row r="324" spans="4:4">
      <c r="D324" s="1426"/>
    </row>
    <row r="325" spans="4:4">
      <c r="D325" s="1426"/>
    </row>
    <row r="326" spans="4:4">
      <c r="D326" s="1426"/>
    </row>
    <row r="327" spans="4:4">
      <c r="D327" s="1426"/>
    </row>
    <row r="328" spans="4:4">
      <c r="D328" s="1426"/>
    </row>
    <row r="329" spans="4:4">
      <c r="D329" s="1426"/>
    </row>
    <row r="330" spans="4:4">
      <c r="D330" s="1426"/>
    </row>
    <row r="331" spans="4:4">
      <c r="D331" s="1426"/>
    </row>
    <row r="332" spans="4:4">
      <c r="D332" s="1426"/>
    </row>
    <row r="333" spans="4:4">
      <c r="D333" s="1426"/>
    </row>
    <row r="334" spans="4:4">
      <c r="D334" s="1426"/>
    </row>
    <row r="335" spans="4:4">
      <c r="D335" s="1426"/>
    </row>
    <row r="336" spans="4:4">
      <c r="D336" s="1426"/>
    </row>
    <row r="337" spans="4:4">
      <c r="D337" s="1426"/>
    </row>
    <row r="338" spans="4:4">
      <c r="D338" s="1426"/>
    </row>
    <row r="339" spans="4:4">
      <c r="D339" s="1426"/>
    </row>
    <row r="340" spans="4:4">
      <c r="D340" s="1426"/>
    </row>
    <row r="341" spans="4:4">
      <c r="D341" s="1426"/>
    </row>
    <row r="342" spans="4:4">
      <c r="D342" s="1426"/>
    </row>
    <row r="343" spans="4:4">
      <c r="D343" s="1426"/>
    </row>
    <row r="344" spans="4:4">
      <c r="D344" s="1426"/>
    </row>
    <row r="345" spans="4:4">
      <c r="D345" s="1426"/>
    </row>
    <row r="346" spans="4:4">
      <c r="D346" s="1426"/>
    </row>
    <row r="347" spans="4:4">
      <c r="D347" s="1426"/>
    </row>
    <row r="348" spans="4:4">
      <c r="D348" s="1426"/>
    </row>
    <row r="349" spans="4:4">
      <c r="D349" s="1426"/>
    </row>
    <row r="350" spans="4:4">
      <c r="D350" s="1426"/>
    </row>
    <row r="351" spans="4:4">
      <c r="D351" s="1426"/>
    </row>
    <row r="352" spans="4:4">
      <c r="D352" s="1426"/>
    </row>
    <row r="353" spans="4:4">
      <c r="D353" s="1426"/>
    </row>
    <row r="354" spans="4:4">
      <c r="D354" s="1426"/>
    </row>
    <row r="355" spans="4:4">
      <c r="D355" s="1426"/>
    </row>
    <row r="356" spans="4:4">
      <c r="D356" s="1426"/>
    </row>
    <row r="357" spans="4:4">
      <c r="D357" s="1426"/>
    </row>
    <row r="358" spans="4:4">
      <c r="D358" s="1426"/>
    </row>
    <row r="359" spans="4:4">
      <c r="D359" s="1426"/>
    </row>
    <row r="360" spans="4:4">
      <c r="D360" s="1426"/>
    </row>
    <row r="361" spans="4:4">
      <c r="D361" s="1426"/>
    </row>
    <row r="362" spans="4:4">
      <c r="D362" s="1426"/>
    </row>
    <row r="363" spans="4:4">
      <c r="D363" s="1426"/>
    </row>
    <row r="364" spans="4:4">
      <c r="D364" s="1426"/>
    </row>
    <row r="365" spans="4:4">
      <c r="D365" s="1426"/>
    </row>
    <row r="366" spans="4:4">
      <c r="D366" s="1426"/>
    </row>
    <row r="367" spans="4:4">
      <c r="D367" s="1426"/>
    </row>
  </sheetData>
  <conditionalFormatting sqref="J1">
    <cfRule type="cellIs" dxfId="46" priority="3" stopIfTrue="1" operator="equal">
      <formula>"x.x"</formula>
    </cfRule>
  </conditionalFormatting>
  <conditionalFormatting sqref="B9 B11 B13:B16">
    <cfRule type="cellIs" dxfId="45" priority="2" stopIfTrue="1" operator="equal">
      <formula>"Title"</formula>
    </cfRule>
  </conditionalFormatting>
  <conditionalFormatting sqref="B8">
    <cfRule type="cellIs" dxfId="44"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G65513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65513 SY65513 ACU65513 AMQ65513 AWM65513 BGI65513 BQE65513 CAA65513 CJW65513 CTS65513 DDO65513 DNK65513 DXG65513 EHC65513 EQY65513 FAU65513 FKQ65513 FUM65513 GEI65513 GOE65513 GYA65513 HHW65513 HRS65513 IBO65513 ILK65513 IVG65513 JFC65513 JOY65513 JYU65513 KIQ65513 KSM65513 LCI65513 LME65513 LWA65513 MFW65513 MPS65513 MZO65513 NJK65513 NTG65513 ODC65513 OMY65513 OWU65513 PGQ65513 PQM65513 QAI65513 QKE65513 QUA65513 RDW65513 RNS65513 RXO65513 SHK65513 SRG65513 TBC65513 TKY65513 TUU65513 UEQ65513 UOM65513 UYI65513 VIE65513 VSA65513 WBW65513 WLS65513 WVO65513 G131049 JC131049 SY131049 ACU131049 AMQ131049 AWM131049 BGI131049 BQE131049 CAA131049 CJW131049 CTS131049 DDO131049 DNK131049 DXG131049 EHC131049 EQY131049 FAU131049 FKQ131049 FUM131049 GEI131049 GOE131049 GYA131049 HHW131049 HRS131049 IBO131049 ILK131049 IVG131049 JFC131049 JOY131049 JYU131049 KIQ131049 KSM131049 LCI131049 LME131049 LWA131049 MFW131049 MPS131049 MZO131049 NJK131049 NTG131049 ODC131049 OMY131049 OWU131049 PGQ131049 PQM131049 QAI131049 QKE131049 QUA131049 RDW131049 RNS131049 RXO131049 SHK131049 SRG131049 TBC131049 TKY131049 TUU131049 UEQ131049 UOM131049 UYI131049 VIE131049 VSA131049 WBW131049 WLS131049 WVO131049 G196585 JC196585 SY196585 ACU196585 AMQ196585 AWM196585 BGI196585 BQE196585 CAA196585 CJW196585 CTS196585 DDO196585 DNK196585 DXG196585 EHC196585 EQY196585 FAU196585 FKQ196585 FUM196585 GEI196585 GOE196585 GYA196585 HHW196585 HRS196585 IBO196585 ILK196585 IVG196585 JFC196585 JOY196585 JYU196585 KIQ196585 KSM196585 LCI196585 LME196585 LWA196585 MFW196585 MPS196585 MZO196585 NJK196585 NTG196585 ODC196585 OMY196585 OWU196585 PGQ196585 PQM196585 QAI196585 QKE196585 QUA196585 RDW196585 RNS196585 RXO196585 SHK196585 SRG196585 TBC196585 TKY196585 TUU196585 UEQ196585 UOM196585 UYI196585 VIE196585 VSA196585 WBW196585 WLS196585 WVO196585 G262121 JC262121 SY262121 ACU262121 AMQ262121 AWM262121 BGI262121 BQE262121 CAA262121 CJW262121 CTS262121 DDO262121 DNK262121 DXG262121 EHC262121 EQY262121 FAU262121 FKQ262121 FUM262121 GEI262121 GOE262121 GYA262121 HHW262121 HRS262121 IBO262121 ILK262121 IVG262121 JFC262121 JOY262121 JYU262121 KIQ262121 KSM262121 LCI262121 LME262121 LWA262121 MFW262121 MPS262121 MZO262121 NJK262121 NTG262121 ODC262121 OMY262121 OWU262121 PGQ262121 PQM262121 QAI262121 QKE262121 QUA262121 RDW262121 RNS262121 RXO262121 SHK262121 SRG262121 TBC262121 TKY262121 TUU262121 UEQ262121 UOM262121 UYI262121 VIE262121 VSA262121 WBW262121 WLS262121 WVO262121 G327657 JC327657 SY327657 ACU327657 AMQ327657 AWM327657 BGI327657 BQE327657 CAA327657 CJW327657 CTS327657 DDO327657 DNK327657 DXG327657 EHC327657 EQY327657 FAU327657 FKQ327657 FUM327657 GEI327657 GOE327657 GYA327657 HHW327657 HRS327657 IBO327657 ILK327657 IVG327657 JFC327657 JOY327657 JYU327657 KIQ327657 KSM327657 LCI327657 LME327657 LWA327657 MFW327657 MPS327657 MZO327657 NJK327657 NTG327657 ODC327657 OMY327657 OWU327657 PGQ327657 PQM327657 QAI327657 QKE327657 QUA327657 RDW327657 RNS327657 RXO327657 SHK327657 SRG327657 TBC327657 TKY327657 TUU327657 UEQ327657 UOM327657 UYI327657 VIE327657 VSA327657 WBW327657 WLS327657 WVO327657 G393193 JC393193 SY393193 ACU393193 AMQ393193 AWM393193 BGI393193 BQE393193 CAA393193 CJW393193 CTS393193 DDO393193 DNK393193 DXG393193 EHC393193 EQY393193 FAU393193 FKQ393193 FUM393193 GEI393193 GOE393193 GYA393193 HHW393193 HRS393193 IBO393193 ILK393193 IVG393193 JFC393193 JOY393193 JYU393193 KIQ393193 KSM393193 LCI393193 LME393193 LWA393193 MFW393193 MPS393193 MZO393193 NJK393193 NTG393193 ODC393193 OMY393193 OWU393193 PGQ393193 PQM393193 QAI393193 QKE393193 QUA393193 RDW393193 RNS393193 RXO393193 SHK393193 SRG393193 TBC393193 TKY393193 TUU393193 UEQ393193 UOM393193 UYI393193 VIE393193 VSA393193 WBW393193 WLS393193 WVO393193 G458729 JC458729 SY458729 ACU458729 AMQ458729 AWM458729 BGI458729 BQE458729 CAA458729 CJW458729 CTS458729 DDO458729 DNK458729 DXG458729 EHC458729 EQY458729 FAU458729 FKQ458729 FUM458729 GEI458729 GOE458729 GYA458729 HHW458729 HRS458729 IBO458729 ILK458729 IVG458729 JFC458729 JOY458729 JYU458729 KIQ458729 KSM458729 LCI458729 LME458729 LWA458729 MFW458729 MPS458729 MZO458729 NJK458729 NTG458729 ODC458729 OMY458729 OWU458729 PGQ458729 PQM458729 QAI458729 QKE458729 QUA458729 RDW458729 RNS458729 RXO458729 SHK458729 SRG458729 TBC458729 TKY458729 TUU458729 UEQ458729 UOM458729 UYI458729 VIE458729 VSA458729 WBW458729 WLS458729 WVO458729 G524265 JC524265 SY524265 ACU524265 AMQ524265 AWM524265 BGI524265 BQE524265 CAA524265 CJW524265 CTS524265 DDO524265 DNK524265 DXG524265 EHC524265 EQY524265 FAU524265 FKQ524265 FUM524265 GEI524265 GOE524265 GYA524265 HHW524265 HRS524265 IBO524265 ILK524265 IVG524265 JFC524265 JOY524265 JYU524265 KIQ524265 KSM524265 LCI524265 LME524265 LWA524265 MFW524265 MPS524265 MZO524265 NJK524265 NTG524265 ODC524265 OMY524265 OWU524265 PGQ524265 PQM524265 QAI524265 QKE524265 QUA524265 RDW524265 RNS524265 RXO524265 SHK524265 SRG524265 TBC524265 TKY524265 TUU524265 UEQ524265 UOM524265 UYI524265 VIE524265 VSA524265 WBW524265 WLS524265 WVO524265 G589801 JC589801 SY589801 ACU589801 AMQ589801 AWM589801 BGI589801 BQE589801 CAA589801 CJW589801 CTS589801 DDO589801 DNK589801 DXG589801 EHC589801 EQY589801 FAU589801 FKQ589801 FUM589801 GEI589801 GOE589801 GYA589801 HHW589801 HRS589801 IBO589801 ILK589801 IVG589801 JFC589801 JOY589801 JYU589801 KIQ589801 KSM589801 LCI589801 LME589801 LWA589801 MFW589801 MPS589801 MZO589801 NJK589801 NTG589801 ODC589801 OMY589801 OWU589801 PGQ589801 PQM589801 QAI589801 QKE589801 QUA589801 RDW589801 RNS589801 RXO589801 SHK589801 SRG589801 TBC589801 TKY589801 TUU589801 UEQ589801 UOM589801 UYI589801 VIE589801 VSA589801 WBW589801 WLS589801 WVO589801 G655337 JC655337 SY655337 ACU655337 AMQ655337 AWM655337 BGI655337 BQE655337 CAA655337 CJW655337 CTS655337 DDO655337 DNK655337 DXG655337 EHC655337 EQY655337 FAU655337 FKQ655337 FUM655337 GEI655337 GOE655337 GYA655337 HHW655337 HRS655337 IBO655337 ILK655337 IVG655337 JFC655337 JOY655337 JYU655337 KIQ655337 KSM655337 LCI655337 LME655337 LWA655337 MFW655337 MPS655337 MZO655337 NJK655337 NTG655337 ODC655337 OMY655337 OWU655337 PGQ655337 PQM655337 QAI655337 QKE655337 QUA655337 RDW655337 RNS655337 RXO655337 SHK655337 SRG655337 TBC655337 TKY655337 TUU655337 UEQ655337 UOM655337 UYI655337 VIE655337 VSA655337 WBW655337 WLS655337 WVO655337 G720873 JC720873 SY720873 ACU720873 AMQ720873 AWM720873 BGI720873 BQE720873 CAA720873 CJW720873 CTS720873 DDO720873 DNK720873 DXG720873 EHC720873 EQY720873 FAU720873 FKQ720873 FUM720873 GEI720873 GOE720873 GYA720873 HHW720873 HRS720873 IBO720873 ILK720873 IVG720873 JFC720873 JOY720873 JYU720873 KIQ720873 KSM720873 LCI720873 LME720873 LWA720873 MFW720873 MPS720873 MZO720873 NJK720873 NTG720873 ODC720873 OMY720873 OWU720873 PGQ720873 PQM720873 QAI720873 QKE720873 QUA720873 RDW720873 RNS720873 RXO720873 SHK720873 SRG720873 TBC720873 TKY720873 TUU720873 UEQ720873 UOM720873 UYI720873 VIE720873 VSA720873 WBW720873 WLS720873 WVO720873 G786409 JC786409 SY786409 ACU786409 AMQ786409 AWM786409 BGI786409 BQE786409 CAA786409 CJW786409 CTS786409 DDO786409 DNK786409 DXG786409 EHC786409 EQY786409 FAU786409 FKQ786409 FUM786409 GEI786409 GOE786409 GYA786409 HHW786409 HRS786409 IBO786409 ILK786409 IVG786409 JFC786409 JOY786409 JYU786409 KIQ786409 KSM786409 LCI786409 LME786409 LWA786409 MFW786409 MPS786409 MZO786409 NJK786409 NTG786409 ODC786409 OMY786409 OWU786409 PGQ786409 PQM786409 QAI786409 QKE786409 QUA786409 RDW786409 RNS786409 RXO786409 SHK786409 SRG786409 TBC786409 TKY786409 TUU786409 UEQ786409 UOM786409 UYI786409 VIE786409 VSA786409 WBW786409 WLS786409 WVO786409 G851945 JC851945 SY851945 ACU851945 AMQ851945 AWM851945 BGI851945 BQE851945 CAA851945 CJW851945 CTS851945 DDO851945 DNK851945 DXG851945 EHC851945 EQY851945 FAU851945 FKQ851945 FUM851945 GEI851945 GOE851945 GYA851945 HHW851945 HRS851945 IBO851945 ILK851945 IVG851945 JFC851945 JOY851945 JYU851945 KIQ851945 KSM851945 LCI851945 LME851945 LWA851945 MFW851945 MPS851945 MZO851945 NJK851945 NTG851945 ODC851945 OMY851945 OWU851945 PGQ851945 PQM851945 QAI851945 QKE851945 QUA851945 RDW851945 RNS851945 RXO851945 SHK851945 SRG851945 TBC851945 TKY851945 TUU851945 UEQ851945 UOM851945 UYI851945 VIE851945 VSA851945 WBW851945 WLS851945 WVO851945 G917481 JC917481 SY917481 ACU917481 AMQ917481 AWM917481 BGI917481 BQE917481 CAA917481 CJW917481 CTS917481 DDO917481 DNK917481 DXG917481 EHC917481 EQY917481 FAU917481 FKQ917481 FUM917481 GEI917481 GOE917481 GYA917481 HHW917481 HRS917481 IBO917481 ILK917481 IVG917481 JFC917481 JOY917481 JYU917481 KIQ917481 KSM917481 LCI917481 LME917481 LWA917481 MFW917481 MPS917481 MZO917481 NJK917481 NTG917481 ODC917481 OMY917481 OWU917481 PGQ917481 PQM917481 QAI917481 QKE917481 QUA917481 RDW917481 RNS917481 RXO917481 SHK917481 SRG917481 TBC917481 TKY917481 TUU917481 UEQ917481 UOM917481 UYI917481 VIE917481 VSA917481 WBW917481 WLS917481 WVO917481 G983017 JC983017 SY983017 ACU983017 AMQ983017 AWM983017 BGI983017 BQE983017 CAA983017 CJW983017 CTS983017 DDO983017 DNK983017 DXG983017 EHC983017 EQY983017 FAU983017 FKQ983017 FUM983017 GEI983017 GOE983017 GYA983017 HHW983017 HRS983017 IBO983017 ILK983017 IVG983017 JFC983017 JOY983017 JYU983017 KIQ983017 KSM983017 LCI983017 LME983017 LWA983017 MFW983017 MPS983017 MZO983017 NJK983017 NTG983017 ODC983017 OMY983017 OWU983017 PGQ983017 PQM983017 QAI983017 QKE983017 QUA983017 RDW983017 RNS983017 RXO983017 SHK983017 SRG983017 TBC983017 TKY983017 TUU983017 UEQ983017 UOM983017 UYI983017 VIE983017 VSA983017 WBW983017 WLS983017 WVO983017 JC9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SY9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65517 JC65517 SY65517 ACU65517 AMQ65517 AWM65517 BGI65517 BQE65517 CAA65517 CJW65517 CTS65517 DDO65517 DNK65517 DXG65517 EHC65517 EQY65517 FAU65517 FKQ65517 FUM65517 GEI65517 GOE65517 GYA65517 HHW65517 HRS65517 IBO65517 ILK65517 IVG65517 JFC65517 JOY65517 JYU65517 KIQ65517 KSM65517 LCI65517 LME65517 LWA65517 MFW65517 MPS65517 MZO65517 NJK65517 NTG65517 ODC65517 OMY65517 OWU65517 PGQ65517 PQM65517 QAI65517 QKE65517 QUA65517 RDW65517 RNS65517 RXO65517 SHK65517 SRG65517 TBC65517 TKY65517 TUU65517 UEQ65517 UOM65517 UYI65517 VIE65517 VSA65517 WBW65517 WLS65517 WVO65517 G131053 JC131053 SY131053 ACU131053 AMQ131053 AWM131053 BGI131053 BQE131053 CAA131053 CJW131053 CTS131053 DDO131053 DNK131053 DXG131053 EHC131053 EQY131053 FAU131053 FKQ131053 FUM131053 GEI131053 GOE131053 GYA131053 HHW131053 HRS131053 IBO131053 ILK131053 IVG131053 JFC131053 JOY131053 JYU131053 KIQ131053 KSM131053 LCI131053 LME131053 LWA131053 MFW131053 MPS131053 MZO131053 NJK131053 NTG131053 ODC131053 OMY131053 OWU131053 PGQ131053 PQM131053 QAI131053 QKE131053 QUA131053 RDW131053 RNS131053 RXO131053 SHK131053 SRG131053 TBC131053 TKY131053 TUU131053 UEQ131053 UOM131053 UYI131053 VIE131053 VSA131053 WBW131053 WLS131053 WVO131053 G196589 JC196589 SY196589 ACU196589 AMQ196589 AWM196589 BGI196589 BQE196589 CAA196589 CJW196589 CTS196589 DDO196589 DNK196589 DXG196589 EHC196589 EQY196589 FAU196589 FKQ196589 FUM196589 GEI196589 GOE196589 GYA196589 HHW196589 HRS196589 IBO196589 ILK196589 IVG196589 JFC196589 JOY196589 JYU196589 KIQ196589 KSM196589 LCI196589 LME196589 LWA196589 MFW196589 MPS196589 MZO196589 NJK196589 NTG196589 ODC196589 OMY196589 OWU196589 PGQ196589 PQM196589 QAI196589 QKE196589 QUA196589 RDW196589 RNS196589 RXO196589 SHK196589 SRG196589 TBC196589 TKY196589 TUU196589 UEQ196589 UOM196589 UYI196589 VIE196589 VSA196589 WBW196589 WLS196589 WVO196589 G262125 JC262125 SY262125 ACU262125 AMQ262125 AWM262125 BGI262125 BQE262125 CAA262125 CJW262125 CTS262125 DDO262125 DNK262125 DXG262125 EHC262125 EQY262125 FAU262125 FKQ262125 FUM262125 GEI262125 GOE262125 GYA262125 HHW262125 HRS262125 IBO262125 ILK262125 IVG262125 JFC262125 JOY262125 JYU262125 KIQ262125 KSM262125 LCI262125 LME262125 LWA262125 MFW262125 MPS262125 MZO262125 NJK262125 NTG262125 ODC262125 OMY262125 OWU262125 PGQ262125 PQM262125 QAI262125 QKE262125 QUA262125 RDW262125 RNS262125 RXO262125 SHK262125 SRG262125 TBC262125 TKY262125 TUU262125 UEQ262125 UOM262125 UYI262125 VIE262125 VSA262125 WBW262125 WLS262125 WVO262125 G327661 JC327661 SY327661 ACU327661 AMQ327661 AWM327661 BGI327661 BQE327661 CAA327661 CJW327661 CTS327661 DDO327661 DNK327661 DXG327661 EHC327661 EQY327661 FAU327661 FKQ327661 FUM327661 GEI327661 GOE327661 GYA327661 HHW327661 HRS327661 IBO327661 ILK327661 IVG327661 JFC327661 JOY327661 JYU327661 KIQ327661 KSM327661 LCI327661 LME327661 LWA327661 MFW327661 MPS327661 MZO327661 NJK327661 NTG327661 ODC327661 OMY327661 OWU327661 PGQ327661 PQM327661 QAI327661 QKE327661 QUA327661 RDW327661 RNS327661 RXO327661 SHK327661 SRG327661 TBC327661 TKY327661 TUU327661 UEQ327661 UOM327661 UYI327661 VIE327661 VSA327661 WBW327661 WLS327661 WVO327661 G393197 JC393197 SY393197 ACU393197 AMQ393197 AWM393197 BGI393197 BQE393197 CAA393197 CJW393197 CTS393197 DDO393197 DNK393197 DXG393197 EHC393197 EQY393197 FAU393197 FKQ393197 FUM393197 GEI393197 GOE393197 GYA393197 HHW393197 HRS393197 IBO393197 ILK393197 IVG393197 JFC393197 JOY393197 JYU393197 KIQ393197 KSM393197 LCI393197 LME393197 LWA393197 MFW393197 MPS393197 MZO393197 NJK393197 NTG393197 ODC393197 OMY393197 OWU393197 PGQ393197 PQM393197 QAI393197 QKE393197 QUA393197 RDW393197 RNS393197 RXO393197 SHK393197 SRG393197 TBC393197 TKY393197 TUU393197 UEQ393197 UOM393197 UYI393197 VIE393197 VSA393197 WBW393197 WLS393197 WVO393197 G458733 JC458733 SY458733 ACU458733 AMQ458733 AWM458733 BGI458733 BQE458733 CAA458733 CJW458733 CTS458733 DDO458733 DNK458733 DXG458733 EHC458733 EQY458733 FAU458733 FKQ458733 FUM458733 GEI458733 GOE458733 GYA458733 HHW458733 HRS458733 IBO458733 ILK458733 IVG458733 JFC458733 JOY458733 JYU458733 KIQ458733 KSM458733 LCI458733 LME458733 LWA458733 MFW458733 MPS458733 MZO458733 NJK458733 NTG458733 ODC458733 OMY458733 OWU458733 PGQ458733 PQM458733 QAI458733 QKE458733 QUA458733 RDW458733 RNS458733 RXO458733 SHK458733 SRG458733 TBC458733 TKY458733 TUU458733 UEQ458733 UOM458733 UYI458733 VIE458733 VSA458733 WBW458733 WLS458733 WVO458733 G524269 JC524269 SY524269 ACU524269 AMQ524269 AWM524269 BGI524269 BQE524269 CAA524269 CJW524269 CTS524269 DDO524269 DNK524269 DXG524269 EHC524269 EQY524269 FAU524269 FKQ524269 FUM524269 GEI524269 GOE524269 GYA524269 HHW524269 HRS524269 IBO524269 ILK524269 IVG524269 JFC524269 JOY524269 JYU524269 KIQ524269 KSM524269 LCI524269 LME524269 LWA524269 MFW524269 MPS524269 MZO524269 NJK524269 NTG524269 ODC524269 OMY524269 OWU524269 PGQ524269 PQM524269 QAI524269 QKE524269 QUA524269 RDW524269 RNS524269 RXO524269 SHK524269 SRG524269 TBC524269 TKY524269 TUU524269 UEQ524269 UOM524269 UYI524269 VIE524269 VSA524269 WBW524269 WLS524269 WVO524269 G589805 JC589805 SY589805 ACU589805 AMQ589805 AWM589805 BGI589805 BQE589805 CAA589805 CJW589805 CTS589805 DDO589805 DNK589805 DXG589805 EHC589805 EQY589805 FAU589805 FKQ589805 FUM589805 GEI589805 GOE589805 GYA589805 HHW589805 HRS589805 IBO589805 ILK589805 IVG589805 JFC589805 JOY589805 JYU589805 KIQ589805 KSM589805 LCI589805 LME589805 LWA589805 MFW589805 MPS589805 MZO589805 NJK589805 NTG589805 ODC589805 OMY589805 OWU589805 PGQ589805 PQM589805 QAI589805 QKE589805 QUA589805 RDW589805 RNS589805 RXO589805 SHK589805 SRG589805 TBC589805 TKY589805 TUU589805 UEQ589805 UOM589805 UYI589805 VIE589805 VSA589805 WBW589805 WLS589805 WVO589805 G655341 JC655341 SY655341 ACU655341 AMQ655341 AWM655341 BGI655341 BQE655341 CAA655341 CJW655341 CTS655341 DDO655341 DNK655341 DXG655341 EHC655341 EQY655341 FAU655341 FKQ655341 FUM655341 GEI655341 GOE655341 GYA655341 HHW655341 HRS655341 IBO655341 ILK655341 IVG655341 JFC655341 JOY655341 JYU655341 KIQ655341 KSM655341 LCI655341 LME655341 LWA655341 MFW655341 MPS655341 MZO655341 NJK655341 NTG655341 ODC655341 OMY655341 OWU655341 PGQ655341 PQM655341 QAI655341 QKE655341 QUA655341 RDW655341 RNS655341 RXO655341 SHK655341 SRG655341 TBC655341 TKY655341 TUU655341 UEQ655341 UOM655341 UYI655341 VIE655341 VSA655341 WBW655341 WLS655341 WVO655341 G720877 JC720877 SY720877 ACU720877 AMQ720877 AWM720877 BGI720877 BQE720877 CAA720877 CJW720877 CTS720877 DDO720877 DNK720877 DXG720877 EHC720877 EQY720877 FAU720877 FKQ720877 FUM720877 GEI720877 GOE720877 GYA720877 HHW720877 HRS720877 IBO720877 ILK720877 IVG720877 JFC720877 JOY720877 JYU720877 KIQ720877 KSM720877 LCI720877 LME720877 LWA720877 MFW720877 MPS720877 MZO720877 NJK720877 NTG720877 ODC720877 OMY720877 OWU720877 PGQ720877 PQM720877 QAI720877 QKE720877 QUA720877 RDW720877 RNS720877 RXO720877 SHK720877 SRG720877 TBC720877 TKY720877 TUU720877 UEQ720877 UOM720877 UYI720877 VIE720877 VSA720877 WBW720877 WLS720877 WVO720877 G786413 JC786413 SY786413 ACU786413 AMQ786413 AWM786413 BGI786413 BQE786413 CAA786413 CJW786413 CTS786413 DDO786413 DNK786413 DXG786413 EHC786413 EQY786413 FAU786413 FKQ786413 FUM786413 GEI786413 GOE786413 GYA786413 HHW786413 HRS786413 IBO786413 ILK786413 IVG786413 JFC786413 JOY786413 JYU786413 KIQ786413 KSM786413 LCI786413 LME786413 LWA786413 MFW786413 MPS786413 MZO786413 NJK786413 NTG786413 ODC786413 OMY786413 OWU786413 PGQ786413 PQM786413 QAI786413 QKE786413 QUA786413 RDW786413 RNS786413 RXO786413 SHK786413 SRG786413 TBC786413 TKY786413 TUU786413 UEQ786413 UOM786413 UYI786413 VIE786413 VSA786413 WBW786413 WLS786413 WVO786413 G851949 JC851949 SY851949 ACU851949 AMQ851949 AWM851949 BGI851949 BQE851949 CAA851949 CJW851949 CTS851949 DDO851949 DNK851949 DXG851949 EHC851949 EQY851949 FAU851949 FKQ851949 FUM851949 GEI851949 GOE851949 GYA851949 HHW851949 HRS851949 IBO851949 ILK851949 IVG851949 JFC851949 JOY851949 JYU851949 KIQ851949 KSM851949 LCI851949 LME851949 LWA851949 MFW851949 MPS851949 MZO851949 NJK851949 NTG851949 ODC851949 OMY851949 OWU851949 PGQ851949 PQM851949 QAI851949 QKE851949 QUA851949 RDW851949 RNS851949 RXO851949 SHK851949 SRG851949 TBC851949 TKY851949 TUU851949 UEQ851949 UOM851949 UYI851949 VIE851949 VSA851949 WBW851949 WLS851949 WVO851949 G917485 JC917485 SY917485 ACU917485 AMQ917485 AWM917485 BGI917485 BQE917485 CAA917485 CJW917485 CTS917485 DDO917485 DNK917485 DXG917485 EHC917485 EQY917485 FAU917485 FKQ917485 FUM917485 GEI917485 GOE917485 GYA917485 HHW917485 HRS917485 IBO917485 ILK917485 IVG917485 JFC917485 JOY917485 JYU917485 KIQ917485 KSM917485 LCI917485 LME917485 LWA917485 MFW917485 MPS917485 MZO917485 NJK917485 NTG917485 ODC917485 OMY917485 OWU917485 PGQ917485 PQM917485 QAI917485 QKE917485 QUA917485 RDW917485 RNS917485 RXO917485 SHK917485 SRG917485 TBC917485 TKY917485 TUU917485 UEQ917485 UOM917485 UYI917485 VIE917485 VSA917485 WBW917485 WLS917485 WVO917485 G983021 JC983021 SY983021 ACU983021 AMQ983021 AWM983021 BGI983021 BQE983021 CAA983021 CJW983021 CTS983021 DDO983021 DNK983021 DXG983021 EHC983021 EQY983021 FAU983021 FKQ983021 FUM983021 GEI983021 GOE983021 GYA983021 HHW983021 HRS983021 IBO983021 ILK983021 IVG983021 JFC983021 JOY983021 JYU983021 KIQ983021 KSM983021 LCI983021 LME983021 LWA983021 MFW983021 MPS983021 MZO983021 NJK983021 NTG983021 ODC983021 OMY983021 OWU983021 PGQ983021 PQM983021 QAI983021 QKE983021 QUA983021 RDW983021 RNS983021 RXO983021 SHK983021 SRG983021 TBC983021 TKY983021 TUU983021 UEQ983021 UOM983021 UYI983021 VIE983021 VSA983021 WBW983021 WLS983021 WVO983021">
      <formula1>$G$38:$G$129</formula1>
    </dataValidation>
    <dataValidation type="list" errorStyle="warning" allowBlank="1" showInputMessage="1" showErrorMessage="1" errorTitle="Factor" error="This factor is not included in the drop-down list. Is this the factor you want to use?" sqref="G65514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JC65514 SY65514 ACU65514 AMQ65514 AWM65514 BGI65514 BQE65514 CAA65514 CJW65514 CTS65514 DDO65514 DNK65514 DXG65514 EHC65514 EQY65514 FAU65514 FKQ65514 FUM65514 GEI65514 GOE65514 GYA65514 HHW65514 HRS65514 IBO65514 ILK65514 IVG65514 JFC65514 JOY65514 JYU65514 KIQ65514 KSM65514 LCI65514 LME65514 LWA65514 MFW65514 MPS65514 MZO65514 NJK65514 NTG65514 ODC65514 OMY65514 OWU65514 PGQ65514 PQM65514 QAI65514 QKE65514 QUA65514 RDW65514 RNS65514 RXO65514 SHK65514 SRG65514 TBC65514 TKY65514 TUU65514 UEQ65514 UOM65514 UYI65514 VIE65514 VSA65514 WBW65514 WLS65514 WVO65514 G131050 JC131050 SY131050 ACU131050 AMQ131050 AWM131050 BGI131050 BQE131050 CAA131050 CJW131050 CTS131050 DDO131050 DNK131050 DXG131050 EHC131050 EQY131050 FAU131050 FKQ131050 FUM131050 GEI131050 GOE131050 GYA131050 HHW131050 HRS131050 IBO131050 ILK131050 IVG131050 JFC131050 JOY131050 JYU131050 KIQ131050 KSM131050 LCI131050 LME131050 LWA131050 MFW131050 MPS131050 MZO131050 NJK131050 NTG131050 ODC131050 OMY131050 OWU131050 PGQ131050 PQM131050 QAI131050 QKE131050 QUA131050 RDW131050 RNS131050 RXO131050 SHK131050 SRG131050 TBC131050 TKY131050 TUU131050 UEQ131050 UOM131050 UYI131050 VIE131050 VSA131050 WBW131050 WLS131050 WVO131050 G196586 JC196586 SY196586 ACU196586 AMQ196586 AWM196586 BGI196586 BQE196586 CAA196586 CJW196586 CTS196586 DDO196586 DNK196586 DXG196586 EHC196586 EQY196586 FAU196586 FKQ196586 FUM196586 GEI196586 GOE196586 GYA196586 HHW196586 HRS196586 IBO196586 ILK196586 IVG196586 JFC196586 JOY196586 JYU196586 KIQ196586 KSM196586 LCI196586 LME196586 LWA196586 MFW196586 MPS196586 MZO196586 NJK196586 NTG196586 ODC196586 OMY196586 OWU196586 PGQ196586 PQM196586 QAI196586 QKE196586 QUA196586 RDW196586 RNS196586 RXO196586 SHK196586 SRG196586 TBC196586 TKY196586 TUU196586 UEQ196586 UOM196586 UYI196586 VIE196586 VSA196586 WBW196586 WLS196586 WVO196586 G262122 JC262122 SY262122 ACU262122 AMQ262122 AWM262122 BGI262122 BQE262122 CAA262122 CJW262122 CTS262122 DDO262122 DNK262122 DXG262122 EHC262122 EQY262122 FAU262122 FKQ262122 FUM262122 GEI262122 GOE262122 GYA262122 HHW262122 HRS262122 IBO262122 ILK262122 IVG262122 JFC262122 JOY262122 JYU262122 KIQ262122 KSM262122 LCI262122 LME262122 LWA262122 MFW262122 MPS262122 MZO262122 NJK262122 NTG262122 ODC262122 OMY262122 OWU262122 PGQ262122 PQM262122 QAI262122 QKE262122 QUA262122 RDW262122 RNS262122 RXO262122 SHK262122 SRG262122 TBC262122 TKY262122 TUU262122 UEQ262122 UOM262122 UYI262122 VIE262122 VSA262122 WBW262122 WLS262122 WVO262122 G327658 JC327658 SY327658 ACU327658 AMQ327658 AWM327658 BGI327658 BQE327658 CAA327658 CJW327658 CTS327658 DDO327658 DNK327658 DXG327658 EHC327658 EQY327658 FAU327658 FKQ327658 FUM327658 GEI327658 GOE327658 GYA327658 HHW327658 HRS327658 IBO327658 ILK327658 IVG327658 JFC327658 JOY327658 JYU327658 KIQ327658 KSM327658 LCI327658 LME327658 LWA327658 MFW327658 MPS327658 MZO327658 NJK327658 NTG327658 ODC327658 OMY327658 OWU327658 PGQ327658 PQM327658 QAI327658 QKE327658 QUA327658 RDW327658 RNS327658 RXO327658 SHK327658 SRG327658 TBC327658 TKY327658 TUU327658 UEQ327658 UOM327658 UYI327658 VIE327658 VSA327658 WBW327658 WLS327658 WVO327658 G393194 JC393194 SY393194 ACU393194 AMQ393194 AWM393194 BGI393194 BQE393194 CAA393194 CJW393194 CTS393194 DDO393194 DNK393194 DXG393194 EHC393194 EQY393194 FAU393194 FKQ393194 FUM393194 GEI393194 GOE393194 GYA393194 HHW393194 HRS393194 IBO393194 ILK393194 IVG393194 JFC393194 JOY393194 JYU393194 KIQ393194 KSM393194 LCI393194 LME393194 LWA393194 MFW393194 MPS393194 MZO393194 NJK393194 NTG393194 ODC393194 OMY393194 OWU393194 PGQ393194 PQM393194 QAI393194 QKE393194 QUA393194 RDW393194 RNS393194 RXO393194 SHK393194 SRG393194 TBC393194 TKY393194 TUU393194 UEQ393194 UOM393194 UYI393194 VIE393194 VSA393194 WBW393194 WLS393194 WVO393194 G458730 JC458730 SY458730 ACU458730 AMQ458730 AWM458730 BGI458730 BQE458730 CAA458730 CJW458730 CTS458730 DDO458730 DNK458730 DXG458730 EHC458730 EQY458730 FAU458730 FKQ458730 FUM458730 GEI458730 GOE458730 GYA458730 HHW458730 HRS458730 IBO458730 ILK458730 IVG458730 JFC458730 JOY458730 JYU458730 KIQ458730 KSM458730 LCI458730 LME458730 LWA458730 MFW458730 MPS458730 MZO458730 NJK458730 NTG458730 ODC458730 OMY458730 OWU458730 PGQ458730 PQM458730 QAI458730 QKE458730 QUA458730 RDW458730 RNS458730 RXO458730 SHK458730 SRG458730 TBC458730 TKY458730 TUU458730 UEQ458730 UOM458730 UYI458730 VIE458730 VSA458730 WBW458730 WLS458730 WVO458730 G524266 JC524266 SY524266 ACU524266 AMQ524266 AWM524266 BGI524266 BQE524266 CAA524266 CJW524266 CTS524266 DDO524266 DNK524266 DXG524266 EHC524266 EQY524266 FAU524266 FKQ524266 FUM524266 GEI524266 GOE524266 GYA524266 HHW524266 HRS524266 IBO524266 ILK524266 IVG524266 JFC524266 JOY524266 JYU524266 KIQ524266 KSM524266 LCI524266 LME524266 LWA524266 MFW524266 MPS524266 MZO524266 NJK524266 NTG524266 ODC524266 OMY524266 OWU524266 PGQ524266 PQM524266 QAI524266 QKE524266 QUA524266 RDW524266 RNS524266 RXO524266 SHK524266 SRG524266 TBC524266 TKY524266 TUU524266 UEQ524266 UOM524266 UYI524266 VIE524266 VSA524266 WBW524266 WLS524266 WVO524266 G589802 JC589802 SY589802 ACU589802 AMQ589802 AWM589802 BGI589802 BQE589802 CAA589802 CJW589802 CTS589802 DDO589802 DNK589802 DXG589802 EHC589802 EQY589802 FAU589802 FKQ589802 FUM589802 GEI589802 GOE589802 GYA589802 HHW589802 HRS589802 IBO589802 ILK589802 IVG589802 JFC589802 JOY589802 JYU589802 KIQ589802 KSM589802 LCI589802 LME589802 LWA589802 MFW589802 MPS589802 MZO589802 NJK589802 NTG589802 ODC589802 OMY589802 OWU589802 PGQ589802 PQM589802 QAI589802 QKE589802 QUA589802 RDW589802 RNS589802 RXO589802 SHK589802 SRG589802 TBC589802 TKY589802 TUU589802 UEQ589802 UOM589802 UYI589802 VIE589802 VSA589802 WBW589802 WLS589802 WVO589802 G655338 JC655338 SY655338 ACU655338 AMQ655338 AWM655338 BGI655338 BQE655338 CAA655338 CJW655338 CTS655338 DDO655338 DNK655338 DXG655338 EHC655338 EQY655338 FAU655338 FKQ655338 FUM655338 GEI655338 GOE655338 GYA655338 HHW655338 HRS655338 IBO655338 ILK655338 IVG655338 JFC655338 JOY655338 JYU655338 KIQ655338 KSM655338 LCI655338 LME655338 LWA655338 MFW655338 MPS655338 MZO655338 NJK655338 NTG655338 ODC655338 OMY655338 OWU655338 PGQ655338 PQM655338 QAI655338 QKE655338 QUA655338 RDW655338 RNS655338 RXO655338 SHK655338 SRG655338 TBC655338 TKY655338 TUU655338 UEQ655338 UOM655338 UYI655338 VIE655338 VSA655338 WBW655338 WLS655338 WVO655338 G720874 JC720874 SY720874 ACU720874 AMQ720874 AWM720874 BGI720874 BQE720874 CAA720874 CJW720874 CTS720874 DDO720874 DNK720874 DXG720874 EHC720874 EQY720874 FAU720874 FKQ720874 FUM720874 GEI720874 GOE720874 GYA720874 HHW720874 HRS720874 IBO720874 ILK720874 IVG720874 JFC720874 JOY720874 JYU720874 KIQ720874 KSM720874 LCI720874 LME720874 LWA720874 MFW720874 MPS720874 MZO720874 NJK720874 NTG720874 ODC720874 OMY720874 OWU720874 PGQ720874 PQM720874 QAI720874 QKE720874 QUA720874 RDW720874 RNS720874 RXO720874 SHK720874 SRG720874 TBC720874 TKY720874 TUU720874 UEQ720874 UOM720874 UYI720874 VIE720874 VSA720874 WBW720874 WLS720874 WVO720874 G786410 JC786410 SY786410 ACU786410 AMQ786410 AWM786410 BGI786410 BQE786410 CAA786410 CJW786410 CTS786410 DDO786410 DNK786410 DXG786410 EHC786410 EQY786410 FAU786410 FKQ786410 FUM786410 GEI786410 GOE786410 GYA786410 HHW786410 HRS786410 IBO786410 ILK786410 IVG786410 JFC786410 JOY786410 JYU786410 KIQ786410 KSM786410 LCI786410 LME786410 LWA786410 MFW786410 MPS786410 MZO786410 NJK786410 NTG786410 ODC786410 OMY786410 OWU786410 PGQ786410 PQM786410 QAI786410 QKE786410 QUA786410 RDW786410 RNS786410 RXO786410 SHK786410 SRG786410 TBC786410 TKY786410 TUU786410 UEQ786410 UOM786410 UYI786410 VIE786410 VSA786410 WBW786410 WLS786410 WVO786410 G851946 JC851946 SY851946 ACU851946 AMQ851946 AWM851946 BGI851946 BQE851946 CAA851946 CJW851946 CTS851946 DDO851946 DNK851946 DXG851946 EHC851946 EQY851946 FAU851946 FKQ851946 FUM851946 GEI851946 GOE851946 GYA851946 HHW851946 HRS851946 IBO851946 ILK851946 IVG851946 JFC851946 JOY851946 JYU851946 KIQ851946 KSM851946 LCI851946 LME851946 LWA851946 MFW851946 MPS851946 MZO851946 NJK851946 NTG851946 ODC851946 OMY851946 OWU851946 PGQ851946 PQM851946 QAI851946 QKE851946 QUA851946 RDW851946 RNS851946 RXO851946 SHK851946 SRG851946 TBC851946 TKY851946 TUU851946 UEQ851946 UOM851946 UYI851946 VIE851946 VSA851946 WBW851946 WLS851946 WVO851946 G917482 JC917482 SY917482 ACU917482 AMQ917482 AWM917482 BGI917482 BQE917482 CAA917482 CJW917482 CTS917482 DDO917482 DNK917482 DXG917482 EHC917482 EQY917482 FAU917482 FKQ917482 FUM917482 GEI917482 GOE917482 GYA917482 HHW917482 HRS917482 IBO917482 ILK917482 IVG917482 JFC917482 JOY917482 JYU917482 KIQ917482 KSM917482 LCI917482 LME917482 LWA917482 MFW917482 MPS917482 MZO917482 NJK917482 NTG917482 ODC917482 OMY917482 OWU917482 PGQ917482 PQM917482 QAI917482 QKE917482 QUA917482 RDW917482 RNS917482 RXO917482 SHK917482 SRG917482 TBC917482 TKY917482 TUU917482 UEQ917482 UOM917482 UYI917482 VIE917482 VSA917482 WBW917482 WLS917482 WVO917482 G983018 JC983018 SY983018 ACU983018 AMQ983018 AWM983018 BGI983018 BQE983018 CAA983018 CJW983018 CTS983018 DDO983018 DNK983018 DXG983018 EHC983018 EQY983018 FAU983018 FKQ983018 FUM983018 GEI983018 GOE983018 GYA983018 HHW983018 HRS983018 IBO983018 ILK983018 IVG983018 JFC983018 JOY983018 JYU983018 KIQ983018 KSM983018 LCI983018 LME983018 LWA983018 MFW983018 MPS983018 MZO983018 NJK983018 NTG983018 ODC983018 OMY983018 OWU983018 PGQ983018 PQM983018 QAI983018 QKE983018 QUA983018 RDW983018 RNS983018 RXO983018 SHK983018 SRG983018 TBC983018 TKY983018 TUU983018 UEQ983018 UOM983018 UYI983018 VIE983018 VSA983018 WBW983018 WLS983018 WVO983018 JC10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16 JC65516 SY65516 ACU65516 AMQ65516 AWM65516 BGI65516 BQE65516 CAA65516 CJW65516 CTS65516 DDO65516 DNK65516 DXG65516 EHC65516 EQY65516 FAU65516 FKQ65516 FUM65516 GEI65516 GOE65516 GYA65516 HHW65516 HRS65516 IBO65516 ILK65516 IVG65516 JFC65516 JOY65516 JYU65516 KIQ65516 KSM65516 LCI65516 LME65516 LWA65516 MFW65516 MPS65516 MZO65516 NJK65516 NTG65516 ODC65516 OMY65516 OWU65516 PGQ65516 PQM65516 QAI65516 QKE65516 QUA65516 RDW65516 RNS65516 RXO65516 SHK65516 SRG65516 TBC65516 TKY65516 TUU65516 UEQ65516 UOM65516 UYI65516 VIE65516 VSA65516 WBW65516 WLS65516 WVO65516 G131052 JC131052 SY131052 ACU131052 AMQ131052 AWM131052 BGI131052 BQE131052 CAA131052 CJW131052 CTS131052 DDO131052 DNK131052 DXG131052 EHC131052 EQY131052 FAU131052 FKQ131052 FUM131052 GEI131052 GOE131052 GYA131052 HHW131052 HRS131052 IBO131052 ILK131052 IVG131052 JFC131052 JOY131052 JYU131052 KIQ131052 KSM131052 LCI131052 LME131052 LWA131052 MFW131052 MPS131052 MZO131052 NJK131052 NTG131052 ODC131052 OMY131052 OWU131052 PGQ131052 PQM131052 QAI131052 QKE131052 QUA131052 RDW131052 RNS131052 RXO131052 SHK131052 SRG131052 TBC131052 TKY131052 TUU131052 UEQ131052 UOM131052 UYI131052 VIE131052 VSA131052 WBW131052 WLS131052 WVO131052 G196588 JC196588 SY196588 ACU196588 AMQ196588 AWM196588 BGI196588 BQE196588 CAA196588 CJW196588 CTS196588 DDO196588 DNK196588 DXG196588 EHC196588 EQY196588 FAU196588 FKQ196588 FUM196588 GEI196588 GOE196588 GYA196588 HHW196588 HRS196588 IBO196588 ILK196588 IVG196588 JFC196588 JOY196588 JYU196588 KIQ196588 KSM196588 LCI196588 LME196588 LWA196588 MFW196588 MPS196588 MZO196588 NJK196588 NTG196588 ODC196588 OMY196588 OWU196588 PGQ196588 PQM196588 QAI196588 QKE196588 QUA196588 RDW196588 RNS196588 RXO196588 SHK196588 SRG196588 TBC196588 TKY196588 TUU196588 UEQ196588 UOM196588 UYI196588 VIE196588 VSA196588 WBW196588 WLS196588 WVO196588 G262124 JC262124 SY262124 ACU262124 AMQ262124 AWM262124 BGI262124 BQE262124 CAA262124 CJW262124 CTS262124 DDO262124 DNK262124 DXG262124 EHC262124 EQY262124 FAU262124 FKQ262124 FUM262124 GEI262124 GOE262124 GYA262124 HHW262124 HRS262124 IBO262124 ILK262124 IVG262124 JFC262124 JOY262124 JYU262124 KIQ262124 KSM262124 LCI262124 LME262124 LWA262124 MFW262124 MPS262124 MZO262124 NJK262124 NTG262124 ODC262124 OMY262124 OWU262124 PGQ262124 PQM262124 QAI262124 QKE262124 QUA262124 RDW262124 RNS262124 RXO262124 SHK262124 SRG262124 TBC262124 TKY262124 TUU262124 UEQ262124 UOM262124 UYI262124 VIE262124 VSA262124 WBW262124 WLS262124 WVO262124 G327660 JC327660 SY327660 ACU327660 AMQ327660 AWM327660 BGI327660 BQE327660 CAA327660 CJW327660 CTS327660 DDO327660 DNK327660 DXG327660 EHC327660 EQY327660 FAU327660 FKQ327660 FUM327660 GEI327660 GOE327660 GYA327660 HHW327660 HRS327660 IBO327660 ILK327660 IVG327660 JFC327660 JOY327660 JYU327660 KIQ327660 KSM327660 LCI327660 LME327660 LWA327660 MFW327660 MPS327660 MZO327660 NJK327660 NTG327660 ODC327660 OMY327660 OWU327660 PGQ327660 PQM327660 QAI327660 QKE327660 QUA327660 RDW327660 RNS327660 RXO327660 SHK327660 SRG327660 TBC327660 TKY327660 TUU327660 UEQ327660 UOM327660 UYI327660 VIE327660 VSA327660 WBW327660 WLS327660 WVO327660 G393196 JC393196 SY393196 ACU393196 AMQ393196 AWM393196 BGI393196 BQE393196 CAA393196 CJW393196 CTS393196 DDO393196 DNK393196 DXG393196 EHC393196 EQY393196 FAU393196 FKQ393196 FUM393196 GEI393196 GOE393196 GYA393196 HHW393196 HRS393196 IBO393196 ILK393196 IVG393196 JFC393196 JOY393196 JYU393196 KIQ393196 KSM393196 LCI393196 LME393196 LWA393196 MFW393196 MPS393196 MZO393196 NJK393196 NTG393196 ODC393196 OMY393196 OWU393196 PGQ393196 PQM393196 QAI393196 QKE393196 QUA393196 RDW393196 RNS393196 RXO393196 SHK393196 SRG393196 TBC393196 TKY393196 TUU393196 UEQ393196 UOM393196 UYI393196 VIE393196 VSA393196 WBW393196 WLS393196 WVO393196 G458732 JC458732 SY458732 ACU458732 AMQ458732 AWM458732 BGI458732 BQE458732 CAA458732 CJW458732 CTS458732 DDO458732 DNK458732 DXG458732 EHC458732 EQY458732 FAU458732 FKQ458732 FUM458732 GEI458732 GOE458732 GYA458732 HHW458732 HRS458732 IBO458732 ILK458732 IVG458732 JFC458732 JOY458732 JYU458732 KIQ458732 KSM458732 LCI458732 LME458732 LWA458732 MFW458732 MPS458732 MZO458732 NJK458732 NTG458732 ODC458732 OMY458732 OWU458732 PGQ458732 PQM458732 QAI458732 QKE458732 QUA458732 RDW458732 RNS458732 RXO458732 SHK458732 SRG458732 TBC458732 TKY458732 TUU458732 UEQ458732 UOM458732 UYI458732 VIE458732 VSA458732 WBW458732 WLS458732 WVO458732 G524268 JC524268 SY524268 ACU524268 AMQ524268 AWM524268 BGI524268 BQE524268 CAA524268 CJW524268 CTS524268 DDO524268 DNK524268 DXG524268 EHC524268 EQY524268 FAU524268 FKQ524268 FUM524268 GEI524268 GOE524268 GYA524268 HHW524268 HRS524268 IBO524268 ILK524268 IVG524268 JFC524268 JOY524268 JYU524268 KIQ524268 KSM524268 LCI524268 LME524268 LWA524268 MFW524268 MPS524268 MZO524268 NJK524268 NTG524268 ODC524268 OMY524268 OWU524268 PGQ524268 PQM524268 QAI524268 QKE524268 QUA524268 RDW524268 RNS524268 RXO524268 SHK524268 SRG524268 TBC524268 TKY524268 TUU524268 UEQ524268 UOM524268 UYI524268 VIE524268 VSA524268 WBW524268 WLS524268 WVO524268 G589804 JC589804 SY589804 ACU589804 AMQ589804 AWM589804 BGI589804 BQE589804 CAA589804 CJW589804 CTS589804 DDO589804 DNK589804 DXG589804 EHC589804 EQY589804 FAU589804 FKQ589804 FUM589804 GEI589804 GOE589804 GYA589804 HHW589804 HRS589804 IBO589804 ILK589804 IVG589804 JFC589804 JOY589804 JYU589804 KIQ589804 KSM589804 LCI589804 LME589804 LWA589804 MFW589804 MPS589804 MZO589804 NJK589804 NTG589804 ODC589804 OMY589804 OWU589804 PGQ589804 PQM589804 QAI589804 QKE589804 QUA589804 RDW589804 RNS589804 RXO589804 SHK589804 SRG589804 TBC589804 TKY589804 TUU589804 UEQ589804 UOM589804 UYI589804 VIE589804 VSA589804 WBW589804 WLS589804 WVO589804 G655340 JC655340 SY655340 ACU655340 AMQ655340 AWM655340 BGI655340 BQE655340 CAA655340 CJW655340 CTS655340 DDO655340 DNK655340 DXG655340 EHC655340 EQY655340 FAU655340 FKQ655340 FUM655340 GEI655340 GOE655340 GYA655340 HHW655340 HRS655340 IBO655340 ILK655340 IVG655340 JFC655340 JOY655340 JYU655340 KIQ655340 KSM655340 LCI655340 LME655340 LWA655340 MFW655340 MPS655340 MZO655340 NJK655340 NTG655340 ODC655340 OMY655340 OWU655340 PGQ655340 PQM655340 QAI655340 QKE655340 QUA655340 RDW655340 RNS655340 RXO655340 SHK655340 SRG655340 TBC655340 TKY655340 TUU655340 UEQ655340 UOM655340 UYI655340 VIE655340 VSA655340 WBW655340 WLS655340 WVO655340 G720876 JC720876 SY720876 ACU720876 AMQ720876 AWM720876 BGI720876 BQE720876 CAA720876 CJW720876 CTS720876 DDO720876 DNK720876 DXG720876 EHC720876 EQY720876 FAU720876 FKQ720876 FUM720876 GEI720876 GOE720876 GYA720876 HHW720876 HRS720876 IBO720876 ILK720876 IVG720876 JFC720876 JOY720876 JYU720876 KIQ720876 KSM720876 LCI720876 LME720876 LWA720876 MFW720876 MPS720876 MZO720876 NJK720876 NTG720876 ODC720876 OMY720876 OWU720876 PGQ720876 PQM720876 QAI720876 QKE720876 QUA720876 RDW720876 RNS720876 RXO720876 SHK720876 SRG720876 TBC720876 TKY720876 TUU720876 UEQ720876 UOM720876 UYI720876 VIE720876 VSA720876 WBW720876 WLS720876 WVO720876 G786412 JC786412 SY786412 ACU786412 AMQ786412 AWM786412 BGI786412 BQE786412 CAA786412 CJW786412 CTS786412 DDO786412 DNK786412 DXG786412 EHC786412 EQY786412 FAU786412 FKQ786412 FUM786412 GEI786412 GOE786412 GYA786412 HHW786412 HRS786412 IBO786412 ILK786412 IVG786412 JFC786412 JOY786412 JYU786412 KIQ786412 KSM786412 LCI786412 LME786412 LWA786412 MFW786412 MPS786412 MZO786412 NJK786412 NTG786412 ODC786412 OMY786412 OWU786412 PGQ786412 PQM786412 QAI786412 QKE786412 QUA786412 RDW786412 RNS786412 RXO786412 SHK786412 SRG786412 TBC786412 TKY786412 TUU786412 UEQ786412 UOM786412 UYI786412 VIE786412 VSA786412 WBW786412 WLS786412 WVO786412 G851948 JC851948 SY851948 ACU851948 AMQ851948 AWM851948 BGI851948 BQE851948 CAA851948 CJW851948 CTS851948 DDO851948 DNK851948 DXG851948 EHC851948 EQY851948 FAU851948 FKQ851948 FUM851948 GEI851948 GOE851948 GYA851948 HHW851948 HRS851948 IBO851948 ILK851948 IVG851948 JFC851948 JOY851948 JYU851948 KIQ851948 KSM851948 LCI851948 LME851948 LWA851948 MFW851948 MPS851948 MZO851948 NJK851948 NTG851948 ODC851948 OMY851948 OWU851948 PGQ851948 PQM851948 QAI851948 QKE851948 QUA851948 RDW851948 RNS851948 RXO851948 SHK851948 SRG851948 TBC851948 TKY851948 TUU851948 UEQ851948 UOM851948 UYI851948 VIE851948 VSA851948 WBW851948 WLS851948 WVO851948 G917484 JC917484 SY917484 ACU917484 AMQ917484 AWM917484 BGI917484 BQE917484 CAA917484 CJW917484 CTS917484 DDO917484 DNK917484 DXG917484 EHC917484 EQY917484 FAU917484 FKQ917484 FUM917484 GEI917484 GOE917484 GYA917484 HHW917484 HRS917484 IBO917484 ILK917484 IVG917484 JFC917484 JOY917484 JYU917484 KIQ917484 KSM917484 LCI917484 LME917484 LWA917484 MFW917484 MPS917484 MZO917484 NJK917484 NTG917484 ODC917484 OMY917484 OWU917484 PGQ917484 PQM917484 QAI917484 QKE917484 QUA917484 RDW917484 RNS917484 RXO917484 SHK917484 SRG917484 TBC917484 TKY917484 TUU917484 UEQ917484 UOM917484 UYI917484 VIE917484 VSA917484 WBW917484 WLS917484 WVO917484 G983020 JC983020 SY983020 ACU983020 AMQ983020 AWM983020 BGI983020 BQE983020 CAA983020 CJW983020 CTS983020 DDO983020 DNK983020 DXG983020 EHC983020 EQY983020 FAU983020 FKQ983020 FUM983020 GEI983020 GOE983020 GYA983020 HHW983020 HRS983020 IBO983020 ILK983020 IVG983020 JFC983020 JOY983020 JYU983020 KIQ983020 KSM983020 LCI983020 LME983020 LWA983020 MFW983020 MPS983020 MZO983020 NJK983020 NTG983020 ODC983020 OMY983020 OWU983020 PGQ983020 PQM983020 QAI983020 QKE983020 QUA983020 RDW983020 RNS983020 RXO983020 SHK983020 SRG983020 TBC983020 TKY983020 TUU983020 UEQ983020 UOM983020 UYI983020 VIE983020 VSA983020 WBW983020 WLS983020 WVO983020 SY10 JC15:JC19 SY15:SY19 ACU15:ACU19 AMQ15:AMQ19 AWM15:AWM19 BGI15:BGI19 BQE15:BQE19 CAA15:CAA19 CJW15:CJW19 CTS15:CTS19 DDO15:DDO19 DNK15:DNK19 DXG15:DXG19 EHC15:EHC19 EQY15:EQY19 FAU15:FAU19 FKQ15:FKQ19 FUM15:FUM19 GEI15:GEI19 GOE15:GOE19 GYA15:GYA19 HHW15:HHW19 HRS15:HRS19 IBO15:IBO19 ILK15:ILK19 IVG15:IVG19 JFC15:JFC19 JOY15:JOY19 JYU15:JYU19 KIQ15:KIQ19 KSM15:KSM19 LCI15:LCI19 LME15:LME19 LWA15:LWA19 MFW15:MFW19 MPS15:MPS19 MZO15:MZO19 NJK15:NJK19 NTG15:NTG19 ODC15:ODC19 OMY15:OMY19 OWU15:OWU19 PGQ15:PGQ19 PQM15:PQM19 QAI15:QAI19 QKE15:QKE19 QUA15:QUA19 RDW15:RDW19 RNS15:RNS19 RXO15:RXO19 SHK15:SHK19 SRG15:SRG19 TBC15:TBC19 TKY15:TKY19 TUU15:TUU19 UEQ15:UEQ19 UOM15:UOM19 UYI15:UYI19 VIE15:VIE19 VSA15:VSA19 WBW15:WBW19 WLS15:WLS19 WVO15:WVO19 G65518:G65555 JC65518:JC65555 SY65518:SY65555 ACU65518:ACU65555 AMQ65518:AMQ65555 AWM65518:AWM65555 BGI65518:BGI65555 BQE65518:BQE65555 CAA65518:CAA65555 CJW65518:CJW65555 CTS65518:CTS65555 DDO65518:DDO65555 DNK65518:DNK65555 DXG65518:DXG65555 EHC65518:EHC65555 EQY65518:EQY65555 FAU65518:FAU65555 FKQ65518:FKQ65555 FUM65518:FUM65555 GEI65518:GEI65555 GOE65518:GOE65555 GYA65518:GYA65555 HHW65518:HHW65555 HRS65518:HRS65555 IBO65518:IBO65555 ILK65518:ILK65555 IVG65518:IVG65555 JFC65518:JFC65555 JOY65518:JOY65555 JYU65518:JYU65555 KIQ65518:KIQ65555 KSM65518:KSM65555 LCI65518:LCI65555 LME65518:LME65555 LWA65518:LWA65555 MFW65518:MFW65555 MPS65518:MPS65555 MZO65518:MZO65555 NJK65518:NJK65555 NTG65518:NTG65555 ODC65518:ODC65555 OMY65518:OMY65555 OWU65518:OWU65555 PGQ65518:PGQ65555 PQM65518:PQM65555 QAI65518:QAI65555 QKE65518:QKE65555 QUA65518:QUA65555 RDW65518:RDW65555 RNS65518:RNS65555 RXO65518:RXO65555 SHK65518:SHK65555 SRG65518:SRG65555 TBC65518:TBC65555 TKY65518:TKY65555 TUU65518:TUU65555 UEQ65518:UEQ65555 UOM65518:UOM65555 UYI65518:UYI65555 VIE65518:VIE65555 VSA65518:VSA65555 WBW65518:WBW65555 WLS65518:WLS65555 WVO65518:WVO65555 G131054:G131091 JC131054:JC131091 SY131054:SY131091 ACU131054:ACU131091 AMQ131054:AMQ131091 AWM131054:AWM131091 BGI131054:BGI131091 BQE131054:BQE131091 CAA131054:CAA131091 CJW131054:CJW131091 CTS131054:CTS131091 DDO131054:DDO131091 DNK131054:DNK131091 DXG131054:DXG131091 EHC131054:EHC131091 EQY131054:EQY131091 FAU131054:FAU131091 FKQ131054:FKQ131091 FUM131054:FUM131091 GEI131054:GEI131091 GOE131054:GOE131091 GYA131054:GYA131091 HHW131054:HHW131091 HRS131054:HRS131091 IBO131054:IBO131091 ILK131054:ILK131091 IVG131054:IVG131091 JFC131054:JFC131091 JOY131054:JOY131091 JYU131054:JYU131091 KIQ131054:KIQ131091 KSM131054:KSM131091 LCI131054:LCI131091 LME131054:LME131091 LWA131054:LWA131091 MFW131054:MFW131091 MPS131054:MPS131091 MZO131054:MZO131091 NJK131054:NJK131091 NTG131054:NTG131091 ODC131054:ODC131091 OMY131054:OMY131091 OWU131054:OWU131091 PGQ131054:PGQ131091 PQM131054:PQM131091 QAI131054:QAI131091 QKE131054:QKE131091 QUA131054:QUA131091 RDW131054:RDW131091 RNS131054:RNS131091 RXO131054:RXO131091 SHK131054:SHK131091 SRG131054:SRG131091 TBC131054:TBC131091 TKY131054:TKY131091 TUU131054:TUU131091 UEQ131054:UEQ131091 UOM131054:UOM131091 UYI131054:UYI131091 VIE131054:VIE131091 VSA131054:VSA131091 WBW131054:WBW131091 WLS131054:WLS131091 WVO131054:WVO131091 G196590:G196627 JC196590:JC196627 SY196590:SY196627 ACU196590:ACU196627 AMQ196590:AMQ196627 AWM196590:AWM196627 BGI196590:BGI196627 BQE196590:BQE196627 CAA196590:CAA196627 CJW196590:CJW196627 CTS196590:CTS196627 DDO196590:DDO196627 DNK196590:DNK196627 DXG196590:DXG196627 EHC196590:EHC196627 EQY196590:EQY196627 FAU196590:FAU196627 FKQ196590:FKQ196627 FUM196590:FUM196627 GEI196590:GEI196627 GOE196590:GOE196627 GYA196590:GYA196627 HHW196590:HHW196627 HRS196590:HRS196627 IBO196590:IBO196627 ILK196590:ILK196627 IVG196590:IVG196627 JFC196590:JFC196627 JOY196590:JOY196627 JYU196590:JYU196627 KIQ196590:KIQ196627 KSM196590:KSM196627 LCI196590:LCI196627 LME196590:LME196627 LWA196590:LWA196627 MFW196590:MFW196627 MPS196590:MPS196627 MZO196590:MZO196627 NJK196590:NJK196627 NTG196590:NTG196627 ODC196590:ODC196627 OMY196590:OMY196627 OWU196590:OWU196627 PGQ196590:PGQ196627 PQM196590:PQM196627 QAI196590:QAI196627 QKE196590:QKE196627 QUA196590:QUA196627 RDW196590:RDW196627 RNS196590:RNS196627 RXO196590:RXO196627 SHK196590:SHK196627 SRG196590:SRG196627 TBC196590:TBC196627 TKY196590:TKY196627 TUU196590:TUU196627 UEQ196590:UEQ196627 UOM196590:UOM196627 UYI196590:UYI196627 VIE196590:VIE196627 VSA196590:VSA196627 WBW196590:WBW196627 WLS196590:WLS196627 WVO196590:WVO196627 G262126:G262163 JC262126:JC262163 SY262126:SY262163 ACU262126:ACU262163 AMQ262126:AMQ262163 AWM262126:AWM262163 BGI262126:BGI262163 BQE262126:BQE262163 CAA262126:CAA262163 CJW262126:CJW262163 CTS262126:CTS262163 DDO262126:DDO262163 DNK262126:DNK262163 DXG262126:DXG262163 EHC262126:EHC262163 EQY262126:EQY262163 FAU262126:FAU262163 FKQ262126:FKQ262163 FUM262126:FUM262163 GEI262126:GEI262163 GOE262126:GOE262163 GYA262126:GYA262163 HHW262126:HHW262163 HRS262126:HRS262163 IBO262126:IBO262163 ILK262126:ILK262163 IVG262126:IVG262163 JFC262126:JFC262163 JOY262126:JOY262163 JYU262126:JYU262163 KIQ262126:KIQ262163 KSM262126:KSM262163 LCI262126:LCI262163 LME262126:LME262163 LWA262126:LWA262163 MFW262126:MFW262163 MPS262126:MPS262163 MZO262126:MZO262163 NJK262126:NJK262163 NTG262126:NTG262163 ODC262126:ODC262163 OMY262126:OMY262163 OWU262126:OWU262163 PGQ262126:PGQ262163 PQM262126:PQM262163 QAI262126:QAI262163 QKE262126:QKE262163 QUA262126:QUA262163 RDW262126:RDW262163 RNS262126:RNS262163 RXO262126:RXO262163 SHK262126:SHK262163 SRG262126:SRG262163 TBC262126:TBC262163 TKY262126:TKY262163 TUU262126:TUU262163 UEQ262126:UEQ262163 UOM262126:UOM262163 UYI262126:UYI262163 VIE262126:VIE262163 VSA262126:VSA262163 WBW262126:WBW262163 WLS262126:WLS262163 WVO262126:WVO262163 G327662:G327699 JC327662:JC327699 SY327662:SY327699 ACU327662:ACU327699 AMQ327662:AMQ327699 AWM327662:AWM327699 BGI327662:BGI327699 BQE327662:BQE327699 CAA327662:CAA327699 CJW327662:CJW327699 CTS327662:CTS327699 DDO327662:DDO327699 DNK327662:DNK327699 DXG327662:DXG327699 EHC327662:EHC327699 EQY327662:EQY327699 FAU327662:FAU327699 FKQ327662:FKQ327699 FUM327662:FUM327699 GEI327662:GEI327699 GOE327662:GOE327699 GYA327662:GYA327699 HHW327662:HHW327699 HRS327662:HRS327699 IBO327662:IBO327699 ILK327662:ILK327699 IVG327662:IVG327699 JFC327662:JFC327699 JOY327662:JOY327699 JYU327662:JYU327699 KIQ327662:KIQ327699 KSM327662:KSM327699 LCI327662:LCI327699 LME327662:LME327699 LWA327662:LWA327699 MFW327662:MFW327699 MPS327662:MPS327699 MZO327662:MZO327699 NJK327662:NJK327699 NTG327662:NTG327699 ODC327662:ODC327699 OMY327662:OMY327699 OWU327662:OWU327699 PGQ327662:PGQ327699 PQM327662:PQM327699 QAI327662:QAI327699 QKE327662:QKE327699 QUA327662:QUA327699 RDW327662:RDW327699 RNS327662:RNS327699 RXO327662:RXO327699 SHK327662:SHK327699 SRG327662:SRG327699 TBC327662:TBC327699 TKY327662:TKY327699 TUU327662:TUU327699 UEQ327662:UEQ327699 UOM327662:UOM327699 UYI327662:UYI327699 VIE327662:VIE327699 VSA327662:VSA327699 WBW327662:WBW327699 WLS327662:WLS327699 WVO327662:WVO327699 G393198:G393235 JC393198:JC393235 SY393198:SY393235 ACU393198:ACU393235 AMQ393198:AMQ393235 AWM393198:AWM393235 BGI393198:BGI393235 BQE393198:BQE393235 CAA393198:CAA393235 CJW393198:CJW393235 CTS393198:CTS393235 DDO393198:DDO393235 DNK393198:DNK393235 DXG393198:DXG393235 EHC393198:EHC393235 EQY393198:EQY393235 FAU393198:FAU393235 FKQ393198:FKQ393235 FUM393198:FUM393235 GEI393198:GEI393235 GOE393198:GOE393235 GYA393198:GYA393235 HHW393198:HHW393235 HRS393198:HRS393235 IBO393198:IBO393235 ILK393198:ILK393235 IVG393198:IVG393235 JFC393198:JFC393235 JOY393198:JOY393235 JYU393198:JYU393235 KIQ393198:KIQ393235 KSM393198:KSM393235 LCI393198:LCI393235 LME393198:LME393235 LWA393198:LWA393235 MFW393198:MFW393235 MPS393198:MPS393235 MZO393198:MZO393235 NJK393198:NJK393235 NTG393198:NTG393235 ODC393198:ODC393235 OMY393198:OMY393235 OWU393198:OWU393235 PGQ393198:PGQ393235 PQM393198:PQM393235 QAI393198:QAI393235 QKE393198:QKE393235 QUA393198:QUA393235 RDW393198:RDW393235 RNS393198:RNS393235 RXO393198:RXO393235 SHK393198:SHK393235 SRG393198:SRG393235 TBC393198:TBC393235 TKY393198:TKY393235 TUU393198:TUU393235 UEQ393198:UEQ393235 UOM393198:UOM393235 UYI393198:UYI393235 VIE393198:VIE393235 VSA393198:VSA393235 WBW393198:WBW393235 WLS393198:WLS393235 WVO393198:WVO393235 G458734:G458771 JC458734:JC458771 SY458734:SY458771 ACU458734:ACU458771 AMQ458734:AMQ458771 AWM458734:AWM458771 BGI458734:BGI458771 BQE458734:BQE458771 CAA458734:CAA458771 CJW458734:CJW458771 CTS458734:CTS458771 DDO458734:DDO458771 DNK458734:DNK458771 DXG458734:DXG458771 EHC458734:EHC458771 EQY458734:EQY458771 FAU458734:FAU458771 FKQ458734:FKQ458771 FUM458734:FUM458771 GEI458734:GEI458771 GOE458734:GOE458771 GYA458734:GYA458771 HHW458734:HHW458771 HRS458734:HRS458771 IBO458734:IBO458771 ILK458734:ILK458771 IVG458734:IVG458771 JFC458734:JFC458771 JOY458734:JOY458771 JYU458734:JYU458771 KIQ458734:KIQ458771 KSM458734:KSM458771 LCI458734:LCI458771 LME458734:LME458771 LWA458734:LWA458771 MFW458734:MFW458771 MPS458734:MPS458771 MZO458734:MZO458771 NJK458734:NJK458771 NTG458734:NTG458771 ODC458734:ODC458771 OMY458734:OMY458771 OWU458734:OWU458771 PGQ458734:PGQ458771 PQM458734:PQM458771 QAI458734:QAI458771 QKE458734:QKE458771 QUA458734:QUA458771 RDW458734:RDW458771 RNS458734:RNS458771 RXO458734:RXO458771 SHK458734:SHK458771 SRG458734:SRG458771 TBC458734:TBC458771 TKY458734:TKY458771 TUU458734:TUU458771 UEQ458734:UEQ458771 UOM458734:UOM458771 UYI458734:UYI458771 VIE458734:VIE458771 VSA458734:VSA458771 WBW458734:WBW458771 WLS458734:WLS458771 WVO458734:WVO458771 G524270:G524307 JC524270:JC524307 SY524270:SY524307 ACU524270:ACU524307 AMQ524270:AMQ524307 AWM524270:AWM524307 BGI524270:BGI524307 BQE524270:BQE524307 CAA524270:CAA524307 CJW524270:CJW524307 CTS524270:CTS524307 DDO524270:DDO524307 DNK524270:DNK524307 DXG524270:DXG524307 EHC524270:EHC524307 EQY524270:EQY524307 FAU524270:FAU524307 FKQ524270:FKQ524307 FUM524270:FUM524307 GEI524270:GEI524307 GOE524270:GOE524307 GYA524270:GYA524307 HHW524270:HHW524307 HRS524270:HRS524307 IBO524270:IBO524307 ILK524270:ILK524307 IVG524270:IVG524307 JFC524270:JFC524307 JOY524270:JOY524307 JYU524270:JYU524307 KIQ524270:KIQ524307 KSM524270:KSM524307 LCI524270:LCI524307 LME524270:LME524307 LWA524270:LWA524307 MFW524270:MFW524307 MPS524270:MPS524307 MZO524270:MZO524307 NJK524270:NJK524307 NTG524270:NTG524307 ODC524270:ODC524307 OMY524270:OMY524307 OWU524270:OWU524307 PGQ524270:PGQ524307 PQM524270:PQM524307 QAI524270:QAI524307 QKE524270:QKE524307 QUA524270:QUA524307 RDW524270:RDW524307 RNS524270:RNS524307 RXO524270:RXO524307 SHK524270:SHK524307 SRG524270:SRG524307 TBC524270:TBC524307 TKY524270:TKY524307 TUU524270:TUU524307 UEQ524270:UEQ524307 UOM524270:UOM524307 UYI524270:UYI524307 VIE524270:VIE524307 VSA524270:VSA524307 WBW524270:WBW524307 WLS524270:WLS524307 WVO524270:WVO524307 G589806:G589843 JC589806:JC589843 SY589806:SY589843 ACU589806:ACU589843 AMQ589806:AMQ589843 AWM589806:AWM589843 BGI589806:BGI589843 BQE589806:BQE589843 CAA589806:CAA589843 CJW589806:CJW589843 CTS589806:CTS589843 DDO589806:DDO589843 DNK589806:DNK589843 DXG589806:DXG589843 EHC589806:EHC589843 EQY589806:EQY589843 FAU589806:FAU589843 FKQ589806:FKQ589843 FUM589806:FUM589843 GEI589806:GEI589843 GOE589806:GOE589843 GYA589806:GYA589843 HHW589806:HHW589843 HRS589806:HRS589843 IBO589806:IBO589843 ILK589806:ILK589843 IVG589806:IVG589843 JFC589806:JFC589843 JOY589806:JOY589843 JYU589806:JYU589843 KIQ589806:KIQ589843 KSM589806:KSM589843 LCI589806:LCI589843 LME589806:LME589843 LWA589806:LWA589843 MFW589806:MFW589843 MPS589806:MPS589843 MZO589806:MZO589843 NJK589806:NJK589843 NTG589806:NTG589843 ODC589806:ODC589843 OMY589806:OMY589843 OWU589806:OWU589843 PGQ589806:PGQ589843 PQM589806:PQM589843 QAI589806:QAI589843 QKE589806:QKE589843 QUA589806:QUA589843 RDW589806:RDW589843 RNS589806:RNS589843 RXO589806:RXO589843 SHK589806:SHK589843 SRG589806:SRG589843 TBC589806:TBC589843 TKY589806:TKY589843 TUU589806:TUU589843 UEQ589806:UEQ589843 UOM589806:UOM589843 UYI589806:UYI589843 VIE589806:VIE589843 VSA589806:VSA589843 WBW589806:WBW589843 WLS589806:WLS589843 WVO589806:WVO589843 G655342:G655379 JC655342:JC655379 SY655342:SY655379 ACU655342:ACU655379 AMQ655342:AMQ655379 AWM655342:AWM655379 BGI655342:BGI655379 BQE655342:BQE655379 CAA655342:CAA655379 CJW655342:CJW655379 CTS655342:CTS655379 DDO655342:DDO655379 DNK655342:DNK655379 DXG655342:DXG655379 EHC655342:EHC655379 EQY655342:EQY655379 FAU655342:FAU655379 FKQ655342:FKQ655379 FUM655342:FUM655379 GEI655342:GEI655379 GOE655342:GOE655379 GYA655342:GYA655379 HHW655342:HHW655379 HRS655342:HRS655379 IBO655342:IBO655379 ILK655342:ILK655379 IVG655342:IVG655379 JFC655342:JFC655379 JOY655342:JOY655379 JYU655342:JYU655379 KIQ655342:KIQ655379 KSM655342:KSM655379 LCI655342:LCI655379 LME655342:LME655379 LWA655342:LWA655379 MFW655342:MFW655379 MPS655342:MPS655379 MZO655342:MZO655379 NJK655342:NJK655379 NTG655342:NTG655379 ODC655342:ODC655379 OMY655342:OMY655379 OWU655342:OWU655379 PGQ655342:PGQ655379 PQM655342:PQM655379 QAI655342:QAI655379 QKE655342:QKE655379 QUA655342:QUA655379 RDW655342:RDW655379 RNS655342:RNS655379 RXO655342:RXO655379 SHK655342:SHK655379 SRG655342:SRG655379 TBC655342:TBC655379 TKY655342:TKY655379 TUU655342:TUU655379 UEQ655342:UEQ655379 UOM655342:UOM655379 UYI655342:UYI655379 VIE655342:VIE655379 VSA655342:VSA655379 WBW655342:WBW655379 WLS655342:WLS655379 WVO655342:WVO655379 G720878:G720915 JC720878:JC720915 SY720878:SY720915 ACU720878:ACU720915 AMQ720878:AMQ720915 AWM720878:AWM720915 BGI720878:BGI720915 BQE720878:BQE720915 CAA720878:CAA720915 CJW720878:CJW720915 CTS720878:CTS720915 DDO720878:DDO720915 DNK720878:DNK720915 DXG720878:DXG720915 EHC720878:EHC720915 EQY720878:EQY720915 FAU720878:FAU720915 FKQ720878:FKQ720915 FUM720878:FUM720915 GEI720878:GEI720915 GOE720878:GOE720915 GYA720878:GYA720915 HHW720878:HHW720915 HRS720878:HRS720915 IBO720878:IBO720915 ILK720878:ILK720915 IVG720878:IVG720915 JFC720878:JFC720915 JOY720878:JOY720915 JYU720878:JYU720915 KIQ720878:KIQ720915 KSM720878:KSM720915 LCI720878:LCI720915 LME720878:LME720915 LWA720878:LWA720915 MFW720878:MFW720915 MPS720878:MPS720915 MZO720878:MZO720915 NJK720878:NJK720915 NTG720878:NTG720915 ODC720878:ODC720915 OMY720878:OMY720915 OWU720878:OWU720915 PGQ720878:PGQ720915 PQM720878:PQM720915 QAI720878:QAI720915 QKE720878:QKE720915 QUA720878:QUA720915 RDW720878:RDW720915 RNS720878:RNS720915 RXO720878:RXO720915 SHK720878:SHK720915 SRG720878:SRG720915 TBC720878:TBC720915 TKY720878:TKY720915 TUU720878:TUU720915 UEQ720878:UEQ720915 UOM720878:UOM720915 UYI720878:UYI720915 VIE720878:VIE720915 VSA720878:VSA720915 WBW720878:WBW720915 WLS720878:WLS720915 WVO720878:WVO720915 G786414:G786451 JC786414:JC786451 SY786414:SY786451 ACU786414:ACU786451 AMQ786414:AMQ786451 AWM786414:AWM786451 BGI786414:BGI786451 BQE786414:BQE786451 CAA786414:CAA786451 CJW786414:CJW786451 CTS786414:CTS786451 DDO786414:DDO786451 DNK786414:DNK786451 DXG786414:DXG786451 EHC786414:EHC786451 EQY786414:EQY786451 FAU786414:FAU786451 FKQ786414:FKQ786451 FUM786414:FUM786451 GEI786414:GEI786451 GOE786414:GOE786451 GYA786414:GYA786451 HHW786414:HHW786451 HRS786414:HRS786451 IBO786414:IBO786451 ILK786414:ILK786451 IVG786414:IVG786451 JFC786414:JFC786451 JOY786414:JOY786451 JYU786414:JYU786451 KIQ786414:KIQ786451 KSM786414:KSM786451 LCI786414:LCI786451 LME786414:LME786451 LWA786414:LWA786451 MFW786414:MFW786451 MPS786414:MPS786451 MZO786414:MZO786451 NJK786414:NJK786451 NTG786414:NTG786451 ODC786414:ODC786451 OMY786414:OMY786451 OWU786414:OWU786451 PGQ786414:PGQ786451 PQM786414:PQM786451 QAI786414:QAI786451 QKE786414:QKE786451 QUA786414:QUA786451 RDW786414:RDW786451 RNS786414:RNS786451 RXO786414:RXO786451 SHK786414:SHK786451 SRG786414:SRG786451 TBC786414:TBC786451 TKY786414:TKY786451 TUU786414:TUU786451 UEQ786414:UEQ786451 UOM786414:UOM786451 UYI786414:UYI786451 VIE786414:VIE786451 VSA786414:VSA786451 WBW786414:WBW786451 WLS786414:WLS786451 WVO786414:WVO786451 G851950:G851987 JC851950:JC851987 SY851950:SY851987 ACU851950:ACU851987 AMQ851950:AMQ851987 AWM851950:AWM851987 BGI851950:BGI851987 BQE851950:BQE851987 CAA851950:CAA851987 CJW851950:CJW851987 CTS851950:CTS851987 DDO851950:DDO851987 DNK851950:DNK851987 DXG851950:DXG851987 EHC851950:EHC851987 EQY851950:EQY851987 FAU851950:FAU851987 FKQ851950:FKQ851987 FUM851950:FUM851987 GEI851950:GEI851987 GOE851950:GOE851987 GYA851950:GYA851987 HHW851950:HHW851987 HRS851950:HRS851987 IBO851950:IBO851987 ILK851950:ILK851987 IVG851950:IVG851987 JFC851950:JFC851987 JOY851950:JOY851987 JYU851950:JYU851987 KIQ851950:KIQ851987 KSM851950:KSM851987 LCI851950:LCI851987 LME851950:LME851987 LWA851950:LWA851987 MFW851950:MFW851987 MPS851950:MPS851987 MZO851950:MZO851987 NJK851950:NJK851987 NTG851950:NTG851987 ODC851950:ODC851987 OMY851950:OMY851987 OWU851950:OWU851987 PGQ851950:PGQ851987 PQM851950:PQM851987 QAI851950:QAI851987 QKE851950:QKE851987 QUA851950:QUA851987 RDW851950:RDW851987 RNS851950:RNS851987 RXO851950:RXO851987 SHK851950:SHK851987 SRG851950:SRG851987 TBC851950:TBC851987 TKY851950:TKY851987 TUU851950:TUU851987 UEQ851950:UEQ851987 UOM851950:UOM851987 UYI851950:UYI851987 VIE851950:VIE851987 VSA851950:VSA851987 WBW851950:WBW851987 WLS851950:WLS851987 WVO851950:WVO851987 G917486:G917523 JC917486:JC917523 SY917486:SY917523 ACU917486:ACU917523 AMQ917486:AMQ917523 AWM917486:AWM917523 BGI917486:BGI917523 BQE917486:BQE917523 CAA917486:CAA917523 CJW917486:CJW917523 CTS917486:CTS917523 DDO917486:DDO917523 DNK917486:DNK917523 DXG917486:DXG917523 EHC917486:EHC917523 EQY917486:EQY917523 FAU917486:FAU917523 FKQ917486:FKQ917523 FUM917486:FUM917523 GEI917486:GEI917523 GOE917486:GOE917523 GYA917486:GYA917523 HHW917486:HHW917523 HRS917486:HRS917523 IBO917486:IBO917523 ILK917486:ILK917523 IVG917486:IVG917523 JFC917486:JFC917523 JOY917486:JOY917523 JYU917486:JYU917523 KIQ917486:KIQ917523 KSM917486:KSM917523 LCI917486:LCI917523 LME917486:LME917523 LWA917486:LWA917523 MFW917486:MFW917523 MPS917486:MPS917523 MZO917486:MZO917523 NJK917486:NJK917523 NTG917486:NTG917523 ODC917486:ODC917523 OMY917486:OMY917523 OWU917486:OWU917523 PGQ917486:PGQ917523 PQM917486:PQM917523 QAI917486:QAI917523 QKE917486:QKE917523 QUA917486:QUA917523 RDW917486:RDW917523 RNS917486:RNS917523 RXO917486:RXO917523 SHK917486:SHK917523 SRG917486:SRG917523 TBC917486:TBC917523 TKY917486:TKY917523 TUU917486:TUU917523 UEQ917486:UEQ917523 UOM917486:UOM917523 UYI917486:UYI917523 VIE917486:VIE917523 VSA917486:VSA917523 WBW917486:WBW917523 WLS917486:WLS917523 WVO917486:WVO917523 G983022:G983059 JC983022:JC983059 SY983022:SY983059 ACU983022:ACU983059 AMQ983022:AMQ983059 AWM983022:AWM983059 BGI983022:BGI983059 BQE983022:BQE983059 CAA983022:CAA983059 CJW983022:CJW983059 CTS983022:CTS983059 DDO983022:DDO983059 DNK983022:DNK983059 DXG983022:DXG983059 EHC983022:EHC983059 EQY983022:EQY983059 FAU983022:FAU983059 FKQ983022:FKQ983059 FUM983022:FUM983059 GEI983022:GEI983059 GOE983022:GOE983059 GYA983022:GYA983059 HHW983022:HHW983059 HRS983022:HRS983059 IBO983022:IBO983059 ILK983022:ILK983059 IVG983022:IVG983059 JFC983022:JFC983059 JOY983022:JOY983059 JYU983022:JYU983059 KIQ983022:KIQ983059 KSM983022:KSM983059 LCI983022:LCI983059 LME983022:LME983059 LWA983022:LWA983059 MFW983022:MFW983059 MPS983022:MPS983059 MZO983022:MZO983059 NJK983022:NJK983059 NTG983022:NTG983059 ODC983022:ODC983059 OMY983022:OMY983059 OWU983022:OWU983059 PGQ983022:PGQ983059 PQM983022:PQM983059 QAI983022:QAI983059 QKE983022:QKE983059 QUA983022:QUA983059 RDW983022:RDW983059 RNS983022:RNS983059 RXO983022:RXO983059 SHK983022:SHK983059 SRG983022:SRG983059 TBC983022:TBC983059 TKY983022:TKY983059 TUU983022:TUU983059 UEQ983022:UEQ983059 UOM983022:UOM983059 UYI983022:UYI983059 VIE983022:VIE983059 VSA983022:VSA983059 WBW983022:WBW983059 WLS983022:WLS983059 WVO983022:WVO983059">
      <formula1>$G$33:$G$124</formula1>
    </dataValidation>
    <dataValidation type="list" errorStyle="warning" allowBlank="1" showInputMessage="1" showErrorMessage="1" errorTitle="FERC ACCOUNT" error="This FERC Account is not included in the drop-down list. Is this the account you want to use?" sqref="D65513:D65555 D18:D19 D9:D12 IZ9:IZ19 SV9:SV19 ACR9:ACR19 AMN9:AMN19 AWJ9:AWJ19 BGF9:BGF19 BQB9:BQB19 BZX9:BZX19 CJT9:CJT19 CTP9:CTP19 DDL9:DDL19 DNH9:DNH19 DXD9:DXD19 EGZ9:EGZ19 EQV9:EQV19 FAR9:FAR19 FKN9:FKN19 FUJ9:FUJ19 GEF9:GEF19 GOB9:GOB19 GXX9:GXX19 HHT9:HHT19 HRP9:HRP19 IBL9:IBL19 ILH9:ILH19 IVD9:IVD19 JEZ9:JEZ19 JOV9:JOV19 JYR9:JYR19 KIN9:KIN19 KSJ9:KSJ19 LCF9:LCF19 LMB9:LMB19 LVX9:LVX19 MFT9:MFT19 MPP9:MPP19 MZL9:MZL19 NJH9:NJH19 NTD9:NTD19 OCZ9:OCZ19 OMV9:OMV19 OWR9:OWR19 PGN9:PGN19 PQJ9:PQJ19 QAF9:QAF19 QKB9:QKB19 QTX9:QTX19 RDT9:RDT19 RNP9:RNP19 RXL9:RXL19 SHH9:SHH19 SRD9:SRD19 TAZ9:TAZ19 TKV9:TKV19 TUR9:TUR19 UEN9:UEN19 UOJ9:UOJ19 UYF9:UYF19 VIB9:VIB19 VRX9:VRX19 WBT9:WBT19 WLP9:WLP19 WVL9:WVL19 IZ65513:IZ65555 SV65513:SV65555 ACR65513:ACR65555 AMN65513:AMN65555 AWJ65513:AWJ65555 BGF65513:BGF65555 BQB65513:BQB65555 BZX65513:BZX65555 CJT65513:CJT65555 CTP65513:CTP65555 DDL65513:DDL65555 DNH65513:DNH65555 DXD65513:DXD65555 EGZ65513:EGZ65555 EQV65513:EQV65555 FAR65513:FAR65555 FKN65513:FKN65555 FUJ65513:FUJ65555 GEF65513:GEF65555 GOB65513:GOB65555 GXX65513:GXX65555 HHT65513:HHT65555 HRP65513:HRP65555 IBL65513:IBL65555 ILH65513:ILH65555 IVD65513:IVD65555 JEZ65513:JEZ65555 JOV65513:JOV65555 JYR65513:JYR65555 KIN65513:KIN65555 KSJ65513:KSJ65555 LCF65513:LCF65555 LMB65513:LMB65555 LVX65513:LVX65555 MFT65513:MFT65555 MPP65513:MPP65555 MZL65513:MZL65555 NJH65513:NJH65555 NTD65513:NTD65555 OCZ65513:OCZ65555 OMV65513:OMV65555 OWR65513:OWR65555 PGN65513:PGN65555 PQJ65513:PQJ65555 QAF65513:QAF65555 QKB65513:QKB65555 QTX65513:QTX65555 RDT65513:RDT65555 RNP65513:RNP65555 RXL65513:RXL65555 SHH65513:SHH65555 SRD65513:SRD65555 TAZ65513:TAZ65555 TKV65513:TKV65555 TUR65513:TUR65555 UEN65513:UEN65555 UOJ65513:UOJ65555 UYF65513:UYF65555 VIB65513:VIB65555 VRX65513:VRX65555 WBT65513:WBT65555 WLP65513:WLP65555 WVL65513:WVL65555 D131049:D131091 IZ131049:IZ131091 SV131049:SV131091 ACR131049:ACR131091 AMN131049:AMN131091 AWJ131049:AWJ131091 BGF131049:BGF131091 BQB131049:BQB131091 BZX131049:BZX131091 CJT131049:CJT131091 CTP131049:CTP131091 DDL131049:DDL131091 DNH131049:DNH131091 DXD131049:DXD131091 EGZ131049:EGZ131091 EQV131049:EQV131091 FAR131049:FAR131091 FKN131049:FKN131091 FUJ131049:FUJ131091 GEF131049:GEF131091 GOB131049:GOB131091 GXX131049:GXX131091 HHT131049:HHT131091 HRP131049:HRP131091 IBL131049:IBL131091 ILH131049:ILH131091 IVD131049:IVD131091 JEZ131049:JEZ131091 JOV131049:JOV131091 JYR131049:JYR131091 KIN131049:KIN131091 KSJ131049:KSJ131091 LCF131049:LCF131091 LMB131049:LMB131091 LVX131049:LVX131091 MFT131049:MFT131091 MPP131049:MPP131091 MZL131049:MZL131091 NJH131049:NJH131091 NTD131049:NTD131091 OCZ131049:OCZ131091 OMV131049:OMV131091 OWR131049:OWR131091 PGN131049:PGN131091 PQJ131049:PQJ131091 QAF131049:QAF131091 QKB131049:QKB131091 QTX131049:QTX131091 RDT131049:RDT131091 RNP131049:RNP131091 RXL131049:RXL131091 SHH131049:SHH131091 SRD131049:SRD131091 TAZ131049:TAZ131091 TKV131049:TKV131091 TUR131049:TUR131091 UEN131049:UEN131091 UOJ131049:UOJ131091 UYF131049:UYF131091 VIB131049:VIB131091 VRX131049:VRX131091 WBT131049:WBT131091 WLP131049:WLP131091 WVL131049:WVL131091 D196585:D196627 IZ196585:IZ196627 SV196585:SV196627 ACR196585:ACR196627 AMN196585:AMN196627 AWJ196585:AWJ196627 BGF196585:BGF196627 BQB196585:BQB196627 BZX196585:BZX196627 CJT196585:CJT196627 CTP196585:CTP196627 DDL196585:DDL196627 DNH196585:DNH196627 DXD196585:DXD196627 EGZ196585:EGZ196627 EQV196585:EQV196627 FAR196585:FAR196627 FKN196585:FKN196627 FUJ196585:FUJ196627 GEF196585:GEF196627 GOB196585:GOB196627 GXX196585:GXX196627 HHT196585:HHT196627 HRP196585:HRP196627 IBL196585:IBL196627 ILH196585:ILH196627 IVD196585:IVD196627 JEZ196585:JEZ196627 JOV196585:JOV196627 JYR196585:JYR196627 KIN196585:KIN196627 KSJ196585:KSJ196627 LCF196585:LCF196627 LMB196585:LMB196627 LVX196585:LVX196627 MFT196585:MFT196627 MPP196585:MPP196627 MZL196585:MZL196627 NJH196585:NJH196627 NTD196585:NTD196627 OCZ196585:OCZ196627 OMV196585:OMV196627 OWR196585:OWR196627 PGN196585:PGN196627 PQJ196585:PQJ196627 QAF196585:QAF196627 QKB196585:QKB196627 QTX196585:QTX196627 RDT196585:RDT196627 RNP196585:RNP196627 RXL196585:RXL196627 SHH196585:SHH196627 SRD196585:SRD196627 TAZ196585:TAZ196627 TKV196585:TKV196627 TUR196585:TUR196627 UEN196585:UEN196627 UOJ196585:UOJ196627 UYF196585:UYF196627 VIB196585:VIB196627 VRX196585:VRX196627 WBT196585:WBT196627 WLP196585:WLP196627 WVL196585:WVL196627 D262121:D262163 IZ262121:IZ262163 SV262121:SV262163 ACR262121:ACR262163 AMN262121:AMN262163 AWJ262121:AWJ262163 BGF262121:BGF262163 BQB262121:BQB262163 BZX262121:BZX262163 CJT262121:CJT262163 CTP262121:CTP262163 DDL262121:DDL262163 DNH262121:DNH262163 DXD262121:DXD262163 EGZ262121:EGZ262163 EQV262121:EQV262163 FAR262121:FAR262163 FKN262121:FKN262163 FUJ262121:FUJ262163 GEF262121:GEF262163 GOB262121:GOB262163 GXX262121:GXX262163 HHT262121:HHT262163 HRP262121:HRP262163 IBL262121:IBL262163 ILH262121:ILH262163 IVD262121:IVD262163 JEZ262121:JEZ262163 JOV262121:JOV262163 JYR262121:JYR262163 KIN262121:KIN262163 KSJ262121:KSJ262163 LCF262121:LCF262163 LMB262121:LMB262163 LVX262121:LVX262163 MFT262121:MFT262163 MPP262121:MPP262163 MZL262121:MZL262163 NJH262121:NJH262163 NTD262121:NTD262163 OCZ262121:OCZ262163 OMV262121:OMV262163 OWR262121:OWR262163 PGN262121:PGN262163 PQJ262121:PQJ262163 QAF262121:QAF262163 QKB262121:QKB262163 QTX262121:QTX262163 RDT262121:RDT262163 RNP262121:RNP262163 RXL262121:RXL262163 SHH262121:SHH262163 SRD262121:SRD262163 TAZ262121:TAZ262163 TKV262121:TKV262163 TUR262121:TUR262163 UEN262121:UEN262163 UOJ262121:UOJ262163 UYF262121:UYF262163 VIB262121:VIB262163 VRX262121:VRX262163 WBT262121:WBT262163 WLP262121:WLP262163 WVL262121:WVL262163 D327657:D327699 IZ327657:IZ327699 SV327657:SV327699 ACR327657:ACR327699 AMN327657:AMN327699 AWJ327657:AWJ327699 BGF327657:BGF327699 BQB327657:BQB327699 BZX327657:BZX327699 CJT327657:CJT327699 CTP327657:CTP327699 DDL327657:DDL327699 DNH327657:DNH327699 DXD327657:DXD327699 EGZ327657:EGZ327699 EQV327657:EQV327699 FAR327657:FAR327699 FKN327657:FKN327699 FUJ327657:FUJ327699 GEF327657:GEF327699 GOB327657:GOB327699 GXX327657:GXX327699 HHT327657:HHT327699 HRP327657:HRP327699 IBL327657:IBL327699 ILH327657:ILH327699 IVD327657:IVD327699 JEZ327657:JEZ327699 JOV327657:JOV327699 JYR327657:JYR327699 KIN327657:KIN327699 KSJ327657:KSJ327699 LCF327657:LCF327699 LMB327657:LMB327699 LVX327657:LVX327699 MFT327657:MFT327699 MPP327657:MPP327699 MZL327657:MZL327699 NJH327657:NJH327699 NTD327657:NTD327699 OCZ327657:OCZ327699 OMV327657:OMV327699 OWR327657:OWR327699 PGN327657:PGN327699 PQJ327657:PQJ327699 QAF327657:QAF327699 QKB327657:QKB327699 QTX327657:QTX327699 RDT327657:RDT327699 RNP327657:RNP327699 RXL327657:RXL327699 SHH327657:SHH327699 SRD327657:SRD327699 TAZ327657:TAZ327699 TKV327657:TKV327699 TUR327657:TUR327699 UEN327657:UEN327699 UOJ327657:UOJ327699 UYF327657:UYF327699 VIB327657:VIB327699 VRX327657:VRX327699 WBT327657:WBT327699 WLP327657:WLP327699 WVL327657:WVL327699 D393193:D393235 IZ393193:IZ393235 SV393193:SV393235 ACR393193:ACR393235 AMN393193:AMN393235 AWJ393193:AWJ393235 BGF393193:BGF393235 BQB393193:BQB393235 BZX393193:BZX393235 CJT393193:CJT393235 CTP393193:CTP393235 DDL393193:DDL393235 DNH393193:DNH393235 DXD393193:DXD393235 EGZ393193:EGZ393235 EQV393193:EQV393235 FAR393193:FAR393235 FKN393193:FKN393235 FUJ393193:FUJ393235 GEF393193:GEF393235 GOB393193:GOB393235 GXX393193:GXX393235 HHT393193:HHT393235 HRP393193:HRP393235 IBL393193:IBL393235 ILH393193:ILH393235 IVD393193:IVD393235 JEZ393193:JEZ393235 JOV393193:JOV393235 JYR393193:JYR393235 KIN393193:KIN393235 KSJ393193:KSJ393235 LCF393193:LCF393235 LMB393193:LMB393235 LVX393193:LVX393235 MFT393193:MFT393235 MPP393193:MPP393235 MZL393193:MZL393235 NJH393193:NJH393235 NTD393193:NTD393235 OCZ393193:OCZ393235 OMV393193:OMV393235 OWR393193:OWR393235 PGN393193:PGN393235 PQJ393193:PQJ393235 QAF393193:QAF393235 QKB393193:QKB393235 QTX393193:QTX393235 RDT393193:RDT393235 RNP393193:RNP393235 RXL393193:RXL393235 SHH393193:SHH393235 SRD393193:SRD393235 TAZ393193:TAZ393235 TKV393193:TKV393235 TUR393193:TUR393235 UEN393193:UEN393235 UOJ393193:UOJ393235 UYF393193:UYF393235 VIB393193:VIB393235 VRX393193:VRX393235 WBT393193:WBT393235 WLP393193:WLP393235 WVL393193:WVL393235 D458729:D458771 IZ458729:IZ458771 SV458729:SV458771 ACR458729:ACR458771 AMN458729:AMN458771 AWJ458729:AWJ458771 BGF458729:BGF458771 BQB458729:BQB458771 BZX458729:BZX458771 CJT458729:CJT458771 CTP458729:CTP458771 DDL458729:DDL458771 DNH458729:DNH458771 DXD458729:DXD458771 EGZ458729:EGZ458771 EQV458729:EQV458771 FAR458729:FAR458771 FKN458729:FKN458771 FUJ458729:FUJ458771 GEF458729:GEF458771 GOB458729:GOB458771 GXX458729:GXX458771 HHT458729:HHT458771 HRP458729:HRP458771 IBL458729:IBL458771 ILH458729:ILH458771 IVD458729:IVD458771 JEZ458729:JEZ458771 JOV458729:JOV458771 JYR458729:JYR458771 KIN458729:KIN458771 KSJ458729:KSJ458771 LCF458729:LCF458771 LMB458729:LMB458771 LVX458729:LVX458771 MFT458729:MFT458771 MPP458729:MPP458771 MZL458729:MZL458771 NJH458729:NJH458771 NTD458729:NTD458771 OCZ458729:OCZ458771 OMV458729:OMV458771 OWR458729:OWR458771 PGN458729:PGN458771 PQJ458729:PQJ458771 QAF458729:QAF458771 QKB458729:QKB458771 QTX458729:QTX458771 RDT458729:RDT458771 RNP458729:RNP458771 RXL458729:RXL458771 SHH458729:SHH458771 SRD458729:SRD458771 TAZ458729:TAZ458771 TKV458729:TKV458771 TUR458729:TUR458771 UEN458729:UEN458771 UOJ458729:UOJ458771 UYF458729:UYF458771 VIB458729:VIB458771 VRX458729:VRX458771 WBT458729:WBT458771 WLP458729:WLP458771 WVL458729:WVL458771 D524265:D524307 IZ524265:IZ524307 SV524265:SV524307 ACR524265:ACR524307 AMN524265:AMN524307 AWJ524265:AWJ524307 BGF524265:BGF524307 BQB524265:BQB524307 BZX524265:BZX524307 CJT524265:CJT524307 CTP524265:CTP524307 DDL524265:DDL524307 DNH524265:DNH524307 DXD524265:DXD524307 EGZ524265:EGZ524307 EQV524265:EQV524307 FAR524265:FAR524307 FKN524265:FKN524307 FUJ524265:FUJ524307 GEF524265:GEF524307 GOB524265:GOB524307 GXX524265:GXX524307 HHT524265:HHT524307 HRP524265:HRP524307 IBL524265:IBL524307 ILH524265:ILH524307 IVD524265:IVD524307 JEZ524265:JEZ524307 JOV524265:JOV524307 JYR524265:JYR524307 KIN524265:KIN524307 KSJ524265:KSJ524307 LCF524265:LCF524307 LMB524265:LMB524307 LVX524265:LVX524307 MFT524265:MFT524307 MPP524265:MPP524307 MZL524265:MZL524307 NJH524265:NJH524307 NTD524265:NTD524307 OCZ524265:OCZ524307 OMV524265:OMV524307 OWR524265:OWR524307 PGN524265:PGN524307 PQJ524265:PQJ524307 QAF524265:QAF524307 QKB524265:QKB524307 QTX524265:QTX524307 RDT524265:RDT524307 RNP524265:RNP524307 RXL524265:RXL524307 SHH524265:SHH524307 SRD524265:SRD524307 TAZ524265:TAZ524307 TKV524265:TKV524307 TUR524265:TUR524307 UEN524265:UEN524307 UOJ524265:UOJ524307 UYF524265:UYF524307 VIB524265:VIB524307 VRX524265:VRX524307 WBT524265:WBT524307 WLP524265:WLP524307 WVL524265:WVL524307 D589801:D589843 IZ589801:IZ589843 SV589801:SV589843 ACR589801:ACR589843 AMN589801:AMN589843 AWJ589801:AWJ589843 BGF589801:BGF589843 BQB589801:BQB589843 BZX589801:BZX589843 CJT589801:CJT589843 CTP589801:CTP589843 DDL589801:DDL589843 DNH589801:DNH589843 DXD589801:DXD589843 EGZ589801:EGZ589843 EQV589801:EQV589843 FAR589801:FAR589843 FKN589801:FKN589843 FUJ589801:FUJ589843 GEF589801:GEF589843 GOB589801:GOB589843 GXX589801:GXX589843 HHT589801:HHT589843 HRP589801:HRP589843 IBL589801:IBL589843 ILH589801:ILH589843 IVD589801:IVD589843 JEZ589801:JEZ589843 JOV589801:JOV589843 JYR589801:JYR589843 KIN589801:KIN589843 KSJ589801:KSJ589843 LCF589801:LCF589843 LMB589801:LMB589843 LVX589801:LVX589843 MFT589801:MFT589843 MPP589801:MPP589843 MZL589801:MZL589843 NJH589801:NJH589843 NTD589801:NTD589843 OCZ589801:OCZ589843 OMV589801:OMV589843 OWR589801:OWR589843 PGN589801:PGN589843 PQJ589801:PQJ589843 QAF589801:QAF589843 QKB589801:QKB589843 QTX589801:QTX589843 RDT589801:RDT589843 RNP589801:RNP589843 RXL589801:RXL589843 SHH589801:SHH589843 SRD589801:SRD589843 TAZ589801:TAZ589843 TKV589801:TKV589843 TUR589801:TUR589843 UEN589801:UEN589843 UOJ589801:UOJ589843 UYF589801:UYF589843 VIB589801:VIB589843 VRX589801:VRX589843 WBT589801:WBT589843 WLP589801:WLP589843 WVL589801:WVL589843 D655337:D655379 IZ655337:IZ655379 SV655337:SV655379 ACR655337:ACR655379 AMN655337:AMN655379 AWJ655337:AWJ655379 BGF655337:BGF655379 BQB655337:BQB655379 BZX655337:BZX655379 CJT655337:CJT655379 CTP655337:CTP655379 DDL655337:DDL655379 DNH655337:DNH655379 DXD655337:DXD655379 EGZ655337:EGZ655379 EQV655337:EQV655379 FAR655337:FAR655379 FKN655337:FKN655379 FUJ655337:FUJ655379 GEF655337:GEF655379 GOB655337:GOB655379 GXX655337:GXX655379 HHT655337:HHT655379 HRP655337:HRP655379 IBL655337:IBL655379 ILH655337:ILH655379 IVD655337:IVD655379 JEZ655337:JEZ655379 JOV655337:JOV655379 JYR655337:JYR655379 KIN655337:KIN655379 KSJ655337:KSJ655379 LCF655337:LCF655379 LMB655337:LMB655379 LVX655337:LVX655379 MFT655337:MFT655379 MPP655337:MPP655379 MZL655337:MZL655379 NJH655337:NJH655379 NTD655337:NTD655379 OCZ655337:OCZ655379 OMV655337:OMV655379 OWR655337:OWR655379 PGN655337:PGN655379 PQJ655337:PQJ655379 QAF655337:QAF655379 QKB655337:QKB655379 QTX655337:QTX655379 RDT655337:RDT655379 RNP655337:RNP655379 RXL655337:RXL655379 SHH655337:SHH655379 SRD655337:SRD655379 TAZ655337:TAZ655379 TKV655337:TKV655379 TUR655337:TUR655379 UEN655337:UEN655379 UOJ655337:UOJ655379 UYF655337:UYF655379 VIB655337:VIB655379 VRX655337:VRX655379 WBT655337:WBT655379 WLP655337:WLP655379 WVL655337:WVL655379 D720873:D720915 IZ720873:IZ720915 SV720873:SV720915 ACR720873:ACR720915 AMN720873:AMN720915 AWJ720873:AWJ720915 BGF720873:BGF720915 BQB720873:BQB720915 BZX720873:BZX720915 CJT720873:CJT720915 CTP720873:CTP720915 DDL720873:DDL720915 DNH720873:DNH720915 DXD720873:DXD720915 EGZ720873:EGZ720915 EQV720873:EQV720915 FAR720873:FAR720915 FKN720873:FKN720915 FUJ720873:FUJ720915 GEF720873:GEF720915 GOB720873:GOB720915 GXX720873:GXX720915 HHT720873:HHT720915 HRP720873:HRP720915 IBL720873:IBL720915 ILH720873:ILH720915 IVD720873:IVD720915 JEZ720873:JEZ720915 JOV720873:JOV720915 JYR720873:JYR720915 KIN720873:KIN720915 KSJ720873:KSJ720915 LCF720873:LCF720915 LMB720873:LMB720915 LVX720873:LVX720915 MFT720873:MFT720915 MPP720873:MPP720915 MZL720873:MZL720915 NJH720873:NJH720915 NTD720873:NTD720915 OCZ720873:OCZ720915 OMV720873:OMV720915 OWR720873:OWR720915 PGN720873:PGN720915 PQJ720873:PQJ720915 QAF720873:QAF720915 QKB720873:QKB720915 QTX720873:QTX720915 RDT720873:RDT720915 RNP720873:RNP720915 RXL720873:RXL720915 SHH720873:SHH720915 SRD720873:SRD720915 TAZ720873:TAZ720915 TKV720873:TKV720915 TUR720873:TUR720915 UEN720873:UEN720915 UOJ720873:UOJ720915 UYF720873:UYF720915 VIB720873:VIB720915 VRX720873:VRX720915 WBT720873:WBT720915 WLP720873:WLP720915 WVL720873:WVL720915 D786409:D786451 IZ786409:IZ786451 SV786409:SV786451 ACR786409:ACR786451 AMN786409:AMN786451 AWJ786409:AWJ786451 BGF786409:BGF786451 BQB786409:BQB786451 BZX786409:BZX786451 CJT786409:CJT786451 CTP786409:CTP786451 DDL786409:DDL786451 DNH786409:DNH786451 DXD786409:DXD786451 EGZ786409:EGZ786451 EQV786409:EQV786451 FAR786409:FAR786451 FKN786409:FKN786451 FUJ786409:FUJ786451 GEF786409:GEF786451 GOB786409:GOB786451 GXX786409:GXX786451 HHT786409:HHT786451 HRP786409:HRP786451 IBL786409:IBL786451 ILH786409:ILH786451 IVD786409:IVD786451 JEZ786409:JEZ786451 JOV786409:JOV786451 JYR786409:JYR786451 KIN786409:KIN786451 KSJ786409:KSJ786451 LCF786409:LCF786451 LMB786409:LMB786451 LVX786409:LVX786451 MFT786409:MFT786451 MPP786409:MPP786451 MZL786409:MZL786451 NJH786409:NJH786451 NTD786409:NTD786451 OCZ786409:OCZ786451 OMV786409:OMV786451 OWR786409:OWR786451 PGN786409:PGN786451 PQJ786409:PQJ786451 QAF786409:QAF786451 QKB786409:QKB786451 QTX786409:QTX786451 RDT786409:RDT786451 RNP786409:RNP786451 RXL786409:RXL786451 SHH786409:SHH786451 SRD786409:SRD786451 TAZ786409:TAZ786451 TKV786409:TKV786451 TUR786409:TUR786451 UEN786409:UEN786451 UOJ786409:UOJ786451 UYF786409:UYF786451 VIB786409:VIB786451 VRX786409:VRX786451 WBT786409:WBT786451 WLP786409:WLP786451 WVL786409:WVL786451 D851945:D851987 IZ851945:IZ851987 SV851945:SV851987 ACR851945:ACR851987 AMN851945:AMN851987 AWJ851945:AWJ851987 BGF851945:BGF851987 BQB851945:BQB851987 BZX851945:BZX851987 CJT851945:CJT851987 CTP851945:CTP851987 DDL851945:DDL851987 DNH851945:DNH851987 DXD851945:DXD851987 EGZ851945:EGZ851987 EQV851945:EQV851987 FAR851945:FAR851987 FKN851945:FKN851987 FUJ851945:FUJ851987 GEF851945:GEF851987 GOB851945:GOB851987 GXX851945:GXX851987 HHT851945:HHT851987 HRP851945:HRP851987 IBL851945:IBL851987 ILH851945:ILH851987 IVD851945:IVD851987 JEZ851945:JEZ851987 JOV851945:JOV851987 JYR851945:JYR851987 KIN851945:KIN851987 KSJ851945:KSJ851987 LCF851945:LCF851987 LMB851945:LMB851987 LVX851945:LVX851987 MFT851945:MFT851987 MPP851945:MPP851987 MZL851945:MZL851987 NJH851945:NJH851987 NTD851945:NTD851987 OCZ851945:OCZ851987 OMV851945:OMV851987 OWR851945:OWR851987 PGN851945:PGN851987 PQJ851945:PQJ851987 QAF851945:QAF851987 QKB851945:QKB851987 QTX851945:QTX851987 RDT851945:RDT851987 RNP851945:RNP851987 RXL851945:RXL851987 SHH851945:SHH851987 SRD851945:SRD851987 TAZ851945:TAZ851987 TKV851945:TKV851987 TUR851945:TUR851987 UEN851945:UEN851987 UOJ851945:UOJ851987 UYF851945:UYF851987 VIB851945:VIB851987 VRX851945:VRX851987 WBT851945:WBT851987 WLP851945:WLP851987 WVL851945:WVL851987 D917481:D917523 IZ917481:IZ917523 SV917481:SV917523 ACR917481:ACR917523 AMN917481:AMN917523 AWJ917481:AWJ917523 BGF917481:BGF917523 BQB917481:BQB917523 BZX917481:BZX917523 CJT917481:CJT917523 CTP917481:CTP917523 DDL917481:DDL917523 DNH917481:DNH917523 DXD917481:DXD917523 EGZ917481:EGZ917523 EQV917481:EQV917523 FAR917481:FAR917523 FKN917481:FKN917523 FUJ917481:FUJ917523 GEF917481:GEF917523 GOB917481:GOB917523 GXX917481:GXX917523 HHT917481:HHT917523 HRP917481:HRP917523 IBL917481:IBL917523 ILH917481:ILH917523 IVD917481:IVD917523 JEZ917481:JEZ917523 JOV917481:JOV917523 JYR917481:JYR917523 KIN917481:KIN917523 KSJ917481:KSJ917523 LCF917481:LCF917523 LMB917481:LMB917523 LVX917481:LVX917523 MFT917481:MFT917523 MPP917481:MPP917523 MZL917481:MZL917523 NJH917481:NJH917523 NTD917481:NTD917523 OCZ917481:OCZ917523 OMV917481:OMV917523 OWR917481:OWR917523 PGN917481:PGN917523 PQJ917481:PQJ917523 QAF917481:QAF917523 QKB917481:QKB917523 QTX917481:QTX917523 RDT917481:RDT917523 RNP917481:RNP917523 RXL917481:RXL917523 SHH917481:SHH917523 SRD917481:SRD917523 TAZ917481:TAZ917523 TKV917481:TKV917523 TUR917481:TUR917523 UEN917481:UEN917523 UOJ917481:UOJ917523 UYF917481:UYF917523 VIB917481:VIB917523 VRX917481:VRX917523 WBT917481:WBT917523 WLP917481:WLP917523 WVL917481:WVL917523 D983017:D983059 IZ983017:IZ983059 SV983017:SV983059 ACR983017:ACR983059 AMN983017:AMN983059 AWJ983017:AWJ983059 BGF983017:BGF983059 BQB983017:BQB983059 BZX983017:BZX983059 CJT983017:CJT983059 CTP983017:CTP983059 DDL983017:DDL983059 DNH983017:DNH983059 DXD983017:DXD983059 EGZ983017:EGZ983059 EQV983017:EQV983059 FAR983017:FAR983059 FKN983017:FKN983059 FUJ983017:FUJ983059 GEF983017:GEF983059 GOB983017:GOB983059 GXX983017:GXX983059 HHT983017:HHT983059 HRP983017:HRP983059 IBL983017:IBL983059 ILH983017:ILH983059 IVD983017:IVD983059 JEZ983017:JEZ983059 JOV983017:JOV983059 JYR983017:JYR983059 KIN983017:KIN983059 KSJ983017:KSJ983059 LCF983017:LCF983059 LMB983017:LMB983059 LVX983017:LVX983059 MFT983017:MFT983059 MPP983017:MPP983059 MZL983017:MZL983059 NJH983017:NJH983059 NTD983017:NTD983059 OCZ983017:OCZ983059 OMV983017:OMV983059 OWR983017:OWR983059 PGN983017:PGN983059 PQJ983017:PQJ983059 QAF983017:QAF983059 QKB983017:QKB983059 QTX983017:QTX983059 RDT983017:RDT983059 RNP983017:RNP983059 RXL983017:RXL983059 SHH983017:SHH983059 SRD983017:SRD983059 TAZ983017:TAZ983059 TKV983017:TKV983059 TUR983017:TUR983059 UEN983017:UEN983059 UOJ983017:UOJ983059 UYF983017:UYF983059 VIB983017:VIB983059 VRX983017:VRX983059 WBT983017:WBT983059 WLP983017:WLP983059 WVL983017:WVL983059">
      <formula1>$D$33:$D$367</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3:E65555 JA65513:JA65555 SW65513:SW65555 ACS65513:ACS65555 AMO65513:AMO65555 AWK65513:AWK65555 BGG65513:BGG65555 BQC65513:BQC65555 BZY65513:BZY65555 CJU65513:CJU65555 CTQ65513:CTQ65555 DDM65513:DDM65555 DNI65513:DNI65555 DXE65513:DXE65555 EHA65513:EHA65555 EQW65513:EQW65555 FAS65513:FAS65555 FKO65513:FKO65555 FUK65513:FUK65555 GEG65513:GEG65555 GOC65513:GOC65555 GXY65513:GXY65555 HHU65513:HHU65555 HRQ65513:HRQ65555 IBM65513:IBM65555 ILI65513:ILI65555 IVE65513:IVE65555 JFA65513:JFA65555 JOW65513:JOW65555 JYS65513:JYS65555 KIO65513:KIO65555 KSK65513:KSK65555 LCG65513:LCG65555 LMC65513:LMC65555 LVY65513:LVY65555 MFU65513:MFU65555 MPQ65513:MPQ65555 MZM65513:MZM65555 NJI65513:NJI65555 NTE65513:NTE65555 ODA65513:ODA65555 OMW65513:OMW65555 OWS65513:OWS65555 PGO65513:PGO65555 PQK65513:PQK65555 QAG65513:QAG65555 QKC65513:QKC65555 QTY65513:QTY65555 RDU65513:RDU65555 RNQ65513:RNQ65555 RXM65513:RXM65555 SHI65513:SHI65555 SRE65513:SRE65555 TBA65513:TBA65555 TKW65513:TKW65555 TUS65513:TUS65555 UEO65513:UEO65555 UOK65513:UOK65555 UYG65513:UYG65555 VIC65513:VIC65555 VRY65513:VRY65555 WBU65513:WBU65555 WLQ65513:WLQ65555 WVM65513:WVM65555 E131049:E131091 JA131049:JA131091 SW131049:SW131091 ACS131049:ACS131091 AMO131049:AMO131091 AWK131049:AWK131091 BGG131049:BGG131091 BQC131049:BQC131091 BZY131049:BZY131091 CJU131049:CJU131091 CTQ131049:CTQ131091 DDM131049:DDM131091 DNI131049:DNI131091 DXE131049:DXE131091 EHA131049:EHA131091 EQW131049:EQW131091 FAS131049:FAS131091 FKO131049:FKO131091 FUK131049:FUK131091 GEG131049:GEG131091 GOC131049:GOC131091 GXY131049:GXY131091 HHU131049:HHU131091 HRQ131049:HRQ131091 IBM131049:IBM131091 ILI131049:ILI131091 IVE131049:IVE131091 JFA131049:JFA131091 JOW131049:JOW131091 JYS131049:JYS131091 KIO131049:KIO131091 KSK131049:KSK131091 LCG131049:LCG131091 LMC131049:LMC131091 LVY131049:LVY131091 MFU131049:MFU131091 MPQ131049:MPQ131091 MZM131049:MZM131091 NJI131049:NJI131091 NTE131049:NTE131091 ODA131049:ODA131091 OMW131049:OMW131091 OWS131049:OWS131091 PGO131049:PGO131091 PQK131049:PQK131091 QAG131049:QAG131091 QKC131049:QKC131091 QTY131049:QTY131091 RDU131049:RDU131091 RNQ131049:RNQ131091 RXM131049:RXM131091 SHI131049:SHI131091 SRE131049:SRE131091 TBA131049:TBA131091 TKW131049:TKW131091 TUS131049:TUS131091 UEO131049:UEO131091 UOK131049:UOK131091 UYG131049:UYG131091 VIC131049:VIC131091 VRY131049:VRY131091 WBU131049:WBU131091 WLQ131049:WLQ131091 WVM131049:WVM131091 E196585:E196627 JA196585:JA196627 SW196585:SW196627 ACS196585:ACS196627 AMO196585:AMO196627 AWK196585:AWK196627 BGG196585:BGG196627 BQC196585:BQC196627 BZY196585:BZY196627 CJU196585:CJU196627 CTQ196585:CTQ196627 DDM196585:DDM196627 DNI196585:DNI196627 DXE196585:DXE196627 EHA196585:EHA196627 EQW196585:EQW196627 FAS196585:FAS196627 FKO196585:FKO196627 FUK196585:FUK196627 GEG196585:GEG196627 GOC196585:GOC196627 GXY196585:GXY196627 HHU196585:HHU196627 HRQ196585:HRQ196627 IBM196585:IBM196627 ILI196585:ILI196627 IVE196585:IVE196627 JFA196585:JFA196627 JOW196585:JOW196627 JYS196585:JYS196627 KIO196585:KIO196627 KSK196585:KSK196627 LCG196585:LCG196627 LMC196585:LMC196627 LVY196585:LVY196627 MFU196585:MFU196627 MPQ196585:MPQ196627 MZM196585:MZM196627 NJI196585:NJI196627 NTE196585:NTE196627 ODA196585:ODA196627 OMW196585:OMW196627 OWS196585:OWS196627 PGO196585:PGO196627 PQK196585:PQK196627 QAG196585:QAG196627 QKC196585:QKC196627 QTY196585:QTY196627 RDU196585:RDU196627 RNQ196585:RNQ196627 RXM196585:RXM196627 SHI196585:SHI196627 SRE196585:SRE196627 TBA196585:TBA196627 TKW196585:TKW196627 TUS196585:TUS196627 UEO196585:UEO196627 UOK196585:UOK196627 UYG196585:UYG196627 VIC196585:VIC196627 VRY196585:VRY196627 WBU196585:WBU196627 WLQ196585:WLQ196627 WVM196585:WVM196627 E262121:E262163 JA262121:JA262163 SW262121:SW262163 ACS262121:ACS262163 AMO262121:AMO262163 AWK262121:AWK262163 BGG262121:BGG262163 BQC262121:BQC262163 BZY262121:BZY262163 CJU262121:CJU262163 CTQ262121:CTQ262163 DDM262121:DDM262163 DNI262121:DNI262163 DXE262121:DXE262163 EHA262121:EHA262163 EQW262121:EQW262163 FAS262121:FAS262163 FKO262121:FKO262163 FUK262121:FUK262163 GEG262121:GEG262163 GOC262121:GOC262163 GXY262121:GXY262163 HHU262121:HHU262163 HRQ262121:HRQ262163 IBM262121:IBM262163 ILI262121:ILI262163 IVE262121:IVE262163 JFA262121:JFA262163 JOW262121:JOW262163 JYS262121:JYS262163 KIO262121:KIO262163 KSK262121:KSK262163 LCG262121:LCG262163 LMC262121:LMC262163 LVY262121:LVY262163 MFU262121:MFU262163 MPQ262121:MPQ262163 MZM262121:MZM262163 NJI262121:NJI262163 NTE262121:NTE262163 ODA262121:ODA262163 OMW262121:OMW262163 OWS262121:OWS262163 PGO262121:PGO262163 PQK262121:PQK262163 QAG262121:QAG262163 QKC262121:QKC262163 QTY262121:QTY262163 RDU262121:RDU262163 RNQ262121:RNQ262163 RXM262121:RXM262163 SHI262121:SHI262163 SRE262121:SRE262163 TBA262121:TBA262163 TKW262121:TKW262163 TUS262121:TUS262163 UEO262121:UEO262163 UOK262121:UOK262163 UYG262121:UYG262163 VIC262121:VIC262163 VRY262121:VRY262163 WBU262121:WBU262163 WLQ262121:WLQ262163 WVM262121:WVM262163 E327657:E327699 JA327657:JA327699 SW327657:SW327699 ACS327657:ACS327699 AMO327657:AMO327699 AWK327657:AWK327699 BGG327657:BGG327699 BQC327657:BQC327699 BZY327657:BZY327699 CJU327657:CJU327699 CTQ327657:CTQ327699 DDM327657:DDM327699 DNI327657:DNI327699 DXE327657:DXE327699 EHA327657:EHA327699 EQW327657:EQW327699 FAS327657:FAS327699 FKO327657:FKO327699 FUK327657:FUK327699 GEG327657:GEG327699 GOC327657:GOC327699 GXY327657:GXY327699 HHU327657:HHU327699 HRQ327657:HRQ327699 IBM327657:IBM327699 ILI327657:ILI327699 IVE327657:IVE327699 JFA327657:JFA327699 JOW327657:JOW327699 JYS327657:JYS327699 KIO327657:KIO327699 KSK327657:KSK327699 LCG327657:LCG327699 LMC327657:LMC327699 LVY327657:LVY327699 MFU327657:MFU327699 MPQ327657:MPQ327699 MZM327657:MZM327699 NJI327657:NJI327699 NTE327657:NTE327699 ODA327657:ODA327699 OMW327657:OMW327699 OWS327657:OWS327699 PGO327657:PGO327699 PQK327657:PQK327699 QAG327657:QAG327699 QKC327657:QKC327699 QTY327657:QTY327699 RDU327657:RDU327699 RNQ327657:RNQ327699 RXM327657:RXM327699 SHI327657:SHI327699 SRE327657:SRE327699 TBA327657:TBA327699 TKW327657:TKW327699 TUS327657:TUS327699 UEO327657:UEO327699 UOK327657:UOK327699 UYG327657:UYG327699 VIC327657:VIC327699 VRY327657:VRY327699 WBU327657:WBU327699 WLQ327657:WLQ327699 WVM327657:WVM327699 E393193:E393235 JA393193:JA393235 SW393193:SW393235 ACS393193:ACS393235 AMO393193:AMO393235 AWK393193:AWK393235 BGG393193:BGG393235 BQC393193:BQC393235 BZY393193:BZY393235 CJU393193:CJU393235 CTQ393193:CTQ393235 DDM393193:DDM393235 DNI393193:DNI393235 DXE393193:DXE393235 EHA393193:EHA393235 EQW393193:EQW393235 FAS393193:FAS393235 FKO393193:FKO393235 FUK393193:FUK393235 GEG393193:GEG393235 GOC393193:GOC393235 GXY393193:GXY393235 HHU393193:HHU393235 HRQ393193:HRQ393235 IBM393193:IBM393235 ILI393193:ILI393235 IVE393193:IVE393235 JFA393193:JFA393235 JOW393193:JOW393235 JYS393193:JYS393235 KIO393193:KIO393235 KSK393193:KSK393235 LCG393193:LCG393235 LMC393193:LMC393235 LVY393193:LVY393235 MFU393193:MFU393235 MPQ393193:MPQ393235 MZM393193:MZM393235 NJI393193:NJI393235 NTE393193:NTE393235 ODA393193:ODA393235 OMW393193:OMW393235 OWS393193:OWS393235 PGO393193:PGO393235 PQK393193:PQK393235 QAG393193:QAG393235 QKC393193:QKC393235 QTY393193:QTY393235 RDU393193:RDU393235 RNQ393193:RNQ393235 RXM393193:RXM393235 SHI393193:SHI393235 SRE393193:SRE393235 TBA393193:TBA393235 TKW393193:TKW393235 TUS393193:TUS393235 UEO393193:UEO393235 UOK393193:UOK393235 UYG393193:UYG393235 VIC393193:VIC393235 VRY393193:VRY393235 WBU393193:WBU393235 WLQ393193:WLQ393235 WVM393193:WVM393235 E458729:E458771 JA458729:JA458771 SW458729:SW458771 ACS458729:ACS458771 AMO458729:AMO458771 AWK458729:AWK458771 BGG458729:BGG458771 BQC458729:BQC458771 BZY458729:BZY458771 CJU458729:CJU458771 CTQ458729:CTQ458771 DDM458729:DDM458771 DNI458729:DNI458771 DXE458729:DXE458771 EHA458729:EHA458771 EQW458729:EQW458771 FAS458729:FAS458771 FKO458729:FKO458771 FUK458729:FUK458771 GEG458729:GEG458771 GOC458729:GOC458771 GXY458729:GXY458771 HHU458729:HHU458771 HRQ458729:HRQ458771 IBM458729:IBM458771 ILI458729:ILI458771 IVE458729:IVE458771 JFA458729:JFA458771 JOW458729:JOW458771 JYS458729:JYS458771 KIO458729:KIO458771 KSK458729:KSK458771 LCG458729:LCG458771 LMC458729:LMC458771 LVY458729:LVY458771 MFU458729:MFU458771 MPQ458729:MPQ458771 MZM458729:MZM458771 NJI458729:NJI458771 NTE458729:NTE458771 ODA458729:ODA458771 OMW458729:OMW458771 OWS458729:OWS458771 PGO458729:PGO458771 PQK458729:PQK458771 QAG458729:QAG458771 QKC458729:QKC458771 QTY458729:QTY458771 RDU458729:RDU458771 RNQ458729:RNQ458771 RXM458729:RXM458771 SHI458729:SHI458771 SRE458729:SRE458771 TBA458729:TBA458771 TKW458729:TKW458771 TUS458729:TUS458771 UEO458729:UEO458771 UOK458729:UOK458771 UYG458729:UYG458771 VIC458729:VIC458771 VRY458729:VRY458771 WBU458729:WBU458771 WLQ458729:WLQ458771 WVM458729:WVM458771 E524265:E524307 JA524265:JA524307 SW524265:SW524307 ACS524265:ACS524307 AMO524265:AMO524307 AWK524265:AWK524307 BGG524265:BGG524307 BQC524265:BQC524307 BZY524265:BZY524307 CJU524265:CJU524307 CTQ524265:CTQ524307 DDM524265:DDM524307 DNI524265:DNI524307 DXE524265:DXE524307 EHA524265:EHA524307 EQW524265:EQW524307 FAS524265:FAS524307 FKO524265:FKO524307 FUK524265:FUK524307 GEG524265:GEG524307 GOC524265:GOC524307 GXY524265:GXY524307 HHU524265:HHU524307 HRQ524265:HRQ524307 IBM524265:IBM524307 ILI524265:ILI524307 IVE524265:IVE524307 JFA524265:JFA524307 JOW524265:JOW524307 JYS524265:JYS524307 KIO524265:KIO524307 KSK524265:KSK524307 LCG524265:LCG524307 LMC524265:LMC524307 LVY524265:LVY524307 MFU524265:MFU524307 MPQ524265:MPQ524307 MZM524265:MZM524307 NJI524265:NJI524307 NTE524265:NTE524307 ODA524265:ODA524307 OMW524265:OMW524307 OWS524265:OWS524307 PGO524265:PGO524307 PQK524265:PQK524307 QAG524265:QAG524307 QKC524265:QKC524307 QTY524265:QTY524307 RDU524265:RDU524307 RNQ524265:RNQ524307 RXM524265:RXM524307 SHI524265:SHI524307 SRE524265:SRE524307 TBA524265:TBA524307 TKW524265:TKW524307 TUS524265:TUS524307 UEO524265:UEO524307 UOK524265:UOK524307 UYG524265:UYG524307 VIC524265:VIC524307 VRY524265:VRY524307 WBU524265:WBU524307 WLQ524265:WLQ524307 WVM524265:WVM524307 E589801:E589843 JA589801:JA589843 SW589801:SW589843 ACS589801:ACS589843 AMO589801:AMO589843 AWK589801:AWK589843 BGG589801:BGG589843 BQC589801:BQC589843 BZY589801:BZY589843 CJU589801:CJU589843 CTQ589801:CTQ589843 DDM589801:DDM589843 DNI589801:DNI589843 DXE589801:DXE589843 EHA589801:EHA589843 EQW589801:EQW589843 FAS589801:FAS589843 FKO589801:FKO589843 FUK589801:FUK589843 GEG589801:GEG589843 GOC589801:GOC589843 GXY589801:GXY589843 HHU589801:HHU589843 HRQ589801:HRQ589843 IBM589801:IBM589843 ILI589801:ILI589843 IVE589801:IVE589843 JFA589801:JFA589843 JOW589801:JOW589843 JYS589801:JYS589843 KIO589801:KIO589843 KSK589801:KSK589843 LCG589801:LCG589843 LMC589801:LMC589843 LVY589801:LVY589843 MFU589801:MFU589843 MPQ589801:MPQ589843 MZM589801:MZM589843 NJI589801:NJI589843 NTE589801:NTE589843 ODA589801:ODA589843 OMW589801:OMW589843 OWS589801:OWS589843 PGO589801:PGO589843 PQK589801:PQK589843 QAG589801:QAG589843 QKC589801:QKC589843 QTY589801:QTY589843 RDU589801:RDU589843 RNQ589801:RNQ589843 RXM589801:RXM589843 SHI589801:SHI589843 SRE589801:SRE589843 TBA589801:TBA589843 TKW589801:TKW589843 TUS589801:TUS589843 UEO589801:UEO589843 UOK589801:UOK589843 UYG589801:UYG589843 VIC589801:VIC589843 VRY589801:VRY589843 WBU589801:WBU589843 WLQ589801:WLQ589843 WVM589801:WVM589843 E655337:E655379 JA655337:JA655379 SW655337:SW655379 ACS655337:ACS655379 AMO655337:AMO655379 AWK655337:AWK655379 BGG655337:BGG655379 BQC655337:BQC655379 BZY655337:BZY655379 CJU655337:CJU655379 CTQ655337:CTQ655379 DDM655337:DDM655379 DNI655337:DNI655379 DXE655337:DXE655379 EHA655337:EHA655379 EQW655337:EQW655379 FAS655337:FAS655379 FKO655337:FKO655379 FUK655337:FUK655379 GEG655337:GEG655379 GOC655337:GOC655379 GXY655337:GXY655379 HHU655337:HHU655379 HRQ655337:HRQ655379 IBM655337:IBM655379 ILI655337:ILI655379 IVE655337:IVE655379 JFA655337:JFA655379 JOW655337:JOW655379 JYS655337:JYS655379 KIO655337:KIO655379 KSK655337:KSK655379 LCG655337:LCG655379 LMC655337:LMC655379 LVY655337:LVY655379 MFU655337:MFU655379 MPQ655337:MPQ655379 MZM655337:MZM655379 NJI655337:NJI655379 NTE655337:NTE655379 ODA655337:ODA655379 OMW655337:OMW655379 OWS655337:OWS655379 PGO655337:PGO655379 PQK655337:PQK655379 QAG655337:QAG655379 QKC655337:QKC655379 QTY655337:QTY655379 RDU655337:RDU655379 RNQ655337:RNQ655379 RXM655337:RXM655379 SHI655337:SHI655379 SRE655337:SRE655379 TBA655337:TBA655379 TKW655337:TKW655379 TUS655337:TUS655379 UEO655337:UEO655379 UOK655337:UOK655379 UYG655337:UYG655379 VIC655337:VIC655379 VRY655337:VRY655379 WBU655337:WBU655379 WLQ655337:WLQ655379 WVM655337:WVM655379 E720873:E720915 JA720873:JA720915 SW720873:SW720915 ACS720873:ACS720915 AMO720873:AMO720915 AWK720873:AWK720915 BGG720873:BGG720915 BQC720873:BQC720915 BZY720873:BZY720915 CJU720873:CJU720915 CTQ720873:CTQ720915 DDM720873:DDM720915 DNI720873:DNI720915 DXE720873:DXE720915 EHA720873:EHA720915 EQW720873:EQW720915 FAS720873:FAS720915 FKO720873:FKO720915 FUK720873:FUK720915 GEG720873:GEG720915 GOC720873:GOC720915 GXY720873:GXY720915 HHU720873:HHU720915 HRQ720873:HRQ720915 IBM720873:IBM720915 ILI720873:ILI720915 IVE720873:IVE720915 JFA720873:JFA720915 JOW720873:JOW720915 JYS720873:JYS720915 KIO720873:KIO720915 KSK720873:KSK720915 LCG720873:LCG720915 LMC720873:LMC720915 LVY720873:LVY720915 MFU720873:MFU720915 MPQ720873:MPQ720915 MZM720873:MZM720915 NJI720873:NJI720915 NTE720873:NTE720915 ODA720873:ODA720915 OMW720873:OMW720915 OWS720873:OWS720915 PGO720873:PGO720915 PQK720873:PQK720915 QAG720873:QAG720915 QKC720873:QKC720915 QTY720873:QTY720915 RDU720873:RDU720915 RNQ720873:RNQ720915 RXM720873:RXM720915 SHI720873:SHI720915 SRE720873:SRE720915 TBA720873:TBA720915 TKW720873:TKW720915 TUS720873:TUS720915 UEO720873:UEO720915 UOK720873:UOK720915 UYG720873:UYG720915 VIC720873:VIC720915 VRY720873:VRY720915 WBU720873:WBU720915 WLQ720873:WLQ720915 WVM720873:WVM720915 E786409:E786451 JA786409:JA786451 SW786409:SW786451 ACS786409:ACS786451 AMO786409:AMO786451 AWK786409:AWK786451 BGG786409:BGG786451 BQC786409:BQC786451 BZY786409:BZY786451 CJU786409:CJU786451 CTQ786409:CTQ786451 DDM786409:DDM786451 DNI786409:DNI786451 DXE786409:DXE786451 EHA786409:EHA786451 EQW786409:EQW786451 FAS786409:FAS786451 FKO786409:FKO786451 FUK786409:FUK786451 GEG786409:GEG786451 GOC786409:GOC786451 GXY786409:GXY786451 HHU786409:HHU786451 HRQ786409:HRQ786451 IBM786409:IBM786451 ILI786409:ILI786451 IVE786409:IVE786451 JFA786409:JFA786451 JOW786409:JOW786451 JYS786409:JYS786451 KIO786409:KIO786451 KSK786409:KSK786451 LCG786409:LCG786451 LMC786409:LMC786451 LVY786409:LVY786451 MFU786409:MFU786451 MPQ786409:MPQ786451 MZM786409:MZM786451 NJI786409:NJI786451 NTE786409:NTE786451 ODA786409:ODA786451 OMW786409:OMW786451 OWS786409:OWS786451 PGO786409:PGO786451 PQK786409:PQK786451 QAG786409:QAG786451 QKC786409:QKC786451 QTY786409:QTY786451 RDU786409:RDU786451 RNQ786409:RNQ786451 RXM786409:RXM786451 SHI786409:SHI786451 SRE786409:SRE786451 TBA786409:TBA786451 TKW786409:TKW786451 TUS786409:TUS786451 UEO786409:UEO786451 UOK786409:UOK786451 UYG786409:UYG786451 VIC786409:VIC786451 VRY786409:VRY786451 WBU786409:WBU786451 WLQ786409:WLQ786451 WVM786409:WVM786451 E851945:E851987 JA851945:JA851987 SW851945:SW851987 ACS851945:ACS851987 AMO851945:AMO851987 AWK851945:AWK851987 BGG851945:BGG851987 BQC851945:BQC851987 BZY851945:BZY851987 CJU851945:CJU851987 CTQ851945:CTQ851987 DDM851945:DDM851987 DNI851945:DNI851987 DXE851945:DXE851987 EHA851945:EHA851987 EQW851945:EQW851987 FAS851945:FAS851987 FKO851945:FKO851987 FUK851945:FUK851987 GEG851945:GEG851987 GOC851945:GOC851987 GXY851945:GXY851987 HHU851945:HHU851987 HRQ851945:HRQ851987 IBM851945:IBM851987 ILI851945:ILI851987 IVE851945:IVE851987 JFA851945:JFA851987 JOW851945:JOW851987 JYS851945:JYS851987 KIO851945:KIO851987 KSK851945:KSK851987 LCG851945:LCG851987 LMC851945:LMC851987 LVY851945:LVY851987 MFU851945:MFU851987 MPQ851945:MPQ851987 MZM851945:MZM851987 NJI851945:NJI851987 NTE851945:NTE851987 ODA851945:ODA851987 OMW851945:OMW851987 OWS851945:OWS851987 PGO851945:PGO851987 PQK851945:PQK851987 QAG851945:QAG851987 QKC851945:QKC851987 QTY851945:QTY851987 RDU851945:RDU851987 RNQ851945:RNQ851987 RXM851945:RXM851987 SHI851945:SHI851987 SRE851945:SRE851987 TBA851945:TBA851987 TKW851945:TKW851987 TUS851945:TUS851987 UEO851945:UEO851987 UOK851945:UOK851987 UYG851945:UYG851987 VIC851945:VIC851987 VRY851945:VRY851987 WBU851945:WBU851987 WLQ851945:WLQ851987 WVM851945:WVM851987 E917481:E917523 JA917481:JA917523 SW917481:SW917523 ACS917481:ACS917523 AMO917481:AMO917523 AWK917481:AWK917523 BGG917481:BGG917523 BQC917481:BQC917523 BZY917481:BZY917523 CJU917481:CJU917523 CTQ917481:CTQ917523 DDM917481:DDM917523 DNI917481:DNI917523 DXE917481:DXE917523 EHA917481:EHA917523 EQW917481:EQW917523 FAS917481:FAS917523 FKO917481:FKO917523 FUK917481:FUK917523 GEG917481:GEG917523 GOC917481:GOC917523 GXY917481:GXY917523 HHU917481:HHU917523 HRQ917481:HRQ917523 IBM917481:IBM917523 ILI917481:ILI917523 IVE917481:IVE917523 JFA917481:JFA917523 JOW917481:JOW917523 JYS917481:JYS917523 KIO917481:KIO917523 KSK917481:KSK917523 LCG917481:LCG917523 LMC917481:LMC917523 LVY917481:LVY917523 MFU917481:MFU917523 MPQ917481:MPQ917523 MZM917481:MZM917523 NJI917481:NJI917523 NTE917481:NTE917523 ODA917481:ODA917523 OMW917481:OMW917523 OWS917481:OWS917523 PGO917481:PGO917523 PQK917481:PQK917523 QAG917481:QAG917523 QKC917481:QKC917523 QTY917481:QTY917523 RDU917481:RDU917523 RNQ917481:RNQ917523 RXM917481:RXM917523 SHI917481:SHI917523 SRE917481:SRE917523 TBA917481:TBA917523 TKW917481:TKW917523 TUS917481:TUS917523 UEO917481:UEO917523 UOK917481:UOK917523 UYG917481:UYG917523 VIC917481:VIC917523 VRY917481:VRY917523 WBU917481:WBU917523 WLQ917481:WLQ917523 WVM917481:WVM917523 E983017:E983059 JA983017:JA983059 SW983017:SW983059 ACS983017:ACS983059 AMO983017:AMO983059 AWK983017:AWK983059 BGG983017:BGG983059 BQC983017:BQC983059 BZY983017:BZY983059 CJU983017:CJU983059 CTQ983017:CTQ983059 DDM983017:DDM983059 DNI983017:DNI983059 DXE983017:DXE983059 EHA983017:EHA983059 EQW983017:EQW983059 FAS983017:FAS983059 FKO983017:FKO983059 FUK983017:FUK983059 GEG983017:GEG983059 GOC983017:GOC983059 GXY983017:GXY983059 HHU983017:HHU983059 HRQ983017:HRQ983059 IBM983017:IBM983059 ILI983017:ILI983059 IVE983017:IVE983059 JFA983017:JFA983059 JOW983017:JOW983059 JYS983017:JYS983059 KIO983017:KIO983059 KSK983017:KSK983059 LCG983017:LCG983059 LMC983017:LMC983059 LVY983017:LVY983059 MFU983017:MFU983059 MPQ983017:MPQ983059 MZM983017:MZM983059 NJI983017:NJI983059 NTE983017:NTE983059 ODA983017:ODA983059 OMW983017:OMW983059 OWS983017:OWS983059 PGO983017:PGO983059 PQK983017:PQK983059 QAG983017:QAG983059 QKC983017:QKC983059 QTY983017:QTY983059 RDU983017:RDU983059 RNQ983017:RNQ983059 RXM983017:RXM983059 SHI983017:SHI983059 SRE983017:SRE983059 TBA983017:TBA983059 TKW983017:TKW983059 TUS983017:TUS983059 UEO983017:UEO983059 UOK983017:UOK983059 UYG983017:UYG983059 VIC983017:VIC983059 VRY983017:VRY983059 WBU983017:WBU983059 WLQ983017:WLQ983059 WVM983017:WVM983059 WVM9:WVM19 WLQ9:WLQ19 WBU9:WBU19 VRY9:VRY19 VIC9:VIC19 UYG9:UYG19 UOK9:UOK19 UEO9:UEO19 TUS9:TUS19 TKW9:TKW19 TBA9:TBA19 SRE9:SRE19 SHI9:SHI19 RXM9:RXM19 RNQ9:RNQ19 RDU9:RDU19 QTY9:QTY19 QKC9:QKC19 QAG9:QAG19 PQK9:PQK19 PGO9:PGO19 OWS9:OWS19 OMW9:OMW19 ODA9:ODA19 NTE9:NTE19 NJI9:NJI19 MZM9:MZM19 MPQ9:MPQ19 MFU9:MFU19 LVY9:LVY19 LMC9:LMC19 LCG9:LCG19 KSK9:KSK19 KIO9:KIO19 JYS9:JYS19 JOW9:JOW19 JFA9:JFA19 IVE9:IVE19 ILI9:ILI19 IBM9:IBM19 HRQ9:HRQ19 HHU9:HHU19 GXY9:GXY19 GOC9:GOC19 GEG9:GEG19 FUK9:FUK19 FKO9:FKO19 FAS9:FAS19 EQW9:EQW19 EHA9:EHA19 DXE9:DXE19 DNI9:DNI19 DDM9:DDM19 CTQ9:CTQ19 CJU9:CJU19 BZY9:BZY19 BQC9:BQC19 BGG9:BGG19 AWK9:AWK19 AMO9:AMO19 ACS9:ACS19 SW9:SW19 JA9:JA19 E18:E19">
      <formula1>"1, 2, 3"</formula1>
    </dataValidation>
  </dataValidations>
  <pageMargins left="0.75" right="0.75" top="1.25" bottom="1" header="0.5" footer="0.25"/>
  <pageSetup scale="69"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6"/>
  <sheetViews>
    <sheetView tabSelected="1" workbookViewId="0">
      <selection activeCell="D9" sqref="D9"/>
    </sheetView>
  </sheetViews>
  <sheetFormatPr defaultColWidth="10" defaultRowHeight="15.75"/>
  <cols>
    <col min="1" max="1" width="9.7109375" style="111" customWidth="1"/>
    <col min="2" max="2" width="35.28515625" style="111" bestFit="1" customWidth="1"/>
    <col min="3" max="3" width="15.28515625" style="111" customWidth="1"/>
    <col min="4" max="4" width="12.140625" style="111" customWidth="1"/>
    <col min="5" max="5" width="5.42578125" style="111" bestFit="1" customWidth="1"/>
    <col min="6" max="6" width="14.42578125" style="111" customWidth="1"/>
    <col min="7" max="7" width="11.140625" style="111" customWidth="1"/>
    <col min="8" max="8" width="12.85546875" style="111" customWidth="1"/>
    <col min="9" max="9" width="16.28515625" style="111" customWidth="1"/>
    <col min="10" max="10" width="8.28515625" style="111" customWidth="1"/>
    <col min="11" max="256" width="10" style="111"/>
    <col min="257" max="257" width="2.5703125" style="111" customWidth="1"/>
    <col min="258" max="258" width="7.140625" style="111" customWidth="1"/>
    <col min="259" max="259" width="23.5703125" style="111" customWidth="1"/>
    <col min="260" max="260" width="9.7109375" style="111" customWidth="1"/>
    <col min="261" max="261" width="4.7109375" style="111" customWidth="1"/>
    <col min="262" max="262" width="14.42578125" style="111" customWidth="1"/>
    <col min="263" max="263" width="11.140625" style="111" customWidth="1"/>
    <col min="264" max="264" width="10.28515625" style="111" customWidth="1"/>
    <col min="265" max="265" width="13" style="111" customWidth="1"/>
    <col min="266" max="266" width="8.28515625" style="111" customWidth="1"/>
    <col min="267" max="512" width="10" style="111"/>
    <col min="513" max="513" width="2.5703125" style="111" customWidth="1"/>
    <col min="514" max="514" width="7.140625" style="111" customWidth="1"/>
    <col min="515" max="515" width="23.5703125" style="111" customWidth="1"/>
    <col min="516" max="516" width="9.7109375" style="111" customWidth="1"/>
    <col min="517" max="517" width="4.7109375" style="111" customWidth="1"/>
    <col min="518" max="518" width="14.42578125" style="111" customWidth="1"/>
    <col min="519" max="519" width="11.140625" style="111" customWidth="1"/>
    <col min="520" max="520" width="10.28515625" style="111" customWidth="1"/>
    <col min="521" max="521" width="13" style="111" customWidth="1"/>
    <col min="522" max="522" width="8.28515625" style="111" customWidth="1"/>
    <col min="523" max="768" width="10" style="111"/>
    <col min="769" max="769" width="2.5703125" style="111" customWidth="1"/>
    <col min="770" max="770" width="7.140625" style="111" customWidth="1"/>
    <col min="771" max="771" width="23.5703125" style="111" customWidth="1"/>
    <col min="772" max="772" width="9.7109375" style="111" customWidth="1"/>
    <col min="773" max="773" width="4.7109375" style="111" customWidth="1"/>
    <col min="774" max="774" width="14.42578125" style="111" customWidth="1"/>
    <col min="775" max="775" width="11.140625" style="111" customWidth="1"/>
    <col min="776" max="776" width="10.28515625" style="111" customWidth="1"/>
    <col min="777" max="777" width="13" style="111" customWidth="1"/>
    <col min="778" max="778" width="8.28515625" style="111" customWidth="1"/>
    <col min="779" max="1024" width="10" style="111"/>
    <col min="1025" max="1025" width="2.5703125" style="111" customWidth="1"/>
    <col min="1026" max="1026" width="7.140625" style="111" customWidth="1"/>
    <col min="1027" max="1027" width="23.5703125" style="111" customWidth="1"/>
    <col min="1028" max="1028" width="9.7109375" style="111" customWidth="1"/>
    <col min="1029" max="1029" width="4.7109375" style="111" customWidth="1"/>
    <col min="1030" max="1030" width="14.42578125" style="111" customWidth="1"/>
    <col min="1031" max="1031" width="11.140625" style="111" customWidth="1"/>
    <col min="1032" max="1032" width="10.28515625" style="111" customWidth="1"/>
    <col min="1033" max="1033" width="13" style="111" customWidth="1"/>
    <col min="1034" max="1034" width="8.28515625" style="111" customWidth="1"/>
    <col min="1035" max="1280" width="10" style="111"/>
    <col min="1281" max="1281" width="2.5703125" style="111" customWidth="1"/>
    <col min="1282" max="1282" width="7.140625" style="111" customWidth="1"/>
    <col min="1283" max="1283" width="23.5703125" style="111" customWidth="1"/>
    <col min="1284" max="1284" width="9.7109375" style="111" customWidth="1"/>
    <col min="1285" max="1285" width="4.7109375" style="111" customWidth="1"/>
    <col min="1286" max="1286" width="14.42578125" style="111" customWidth="1"/>
    <col min="1287" max="1287" width="11.140625" style="111" customWidth="1"/>
    <col min="1288" max="1288" width="10.28515625" style="111" customWidth="1"/>
    <col min="1289" max="1289" width="13" style="111" customWidth="1"/>
    <col min="1290" max="1290" width="8.28515625" style="111" customWidth="1"/>
    <col min="1291" max="1536" width="10" style="111"/>
    <col min="1537" max="1537" width="2.5703125" style="111" customWidth="1"/>
    <col min="1538" max="1538" width="7.140625" style="111" customWidth="1"/>
    <col min="1539" max="1539" width="23.5703125" style="111" customWidth="1"/>
    <col min="1540" max="1540" width="9.7109375" style="111" customWidth="1"/>
    <col min="1541" max="1541" width="4.7109375" style="111" customWidth="1"/>
    <col min="1542" max="1542" width="14.42578125" style="111" customWidth="1"/>
    <col min="1543" max="1543" width="11.140625" style="111" customWidth="1"/>
    <col min="1544" max="1544" width="10.28515625" style="111" customWidth="1"/>
    <col min="1545" max="1545" width="13" style="111" customWidth="1"/>
    <col min="1546" max="1546" width="8.28515625" style="111" customWidth="1"/>
    <col min="1547" max="1792" width="10" style="111"/>
    <col min="1793" max="1793" width="2.5703125" style="111" customWidth="1"/>
    <col min="1794" max="1794" width="7.140625" style="111" customWidth="1"/>
    <col min="1795" max="1795" width="23.5703125" style="111" customWidth="1"/>
    <col min="1796" max="1796" width="9.7109375" style="111" customWidth="1"/>
    <col min="1797" max="1797" width="4.7109375" style="111" customWidth="1"/>
    <col min="1798" max="1798" width="14.42578125" style="111" customWidth="1"/>
    <col min="1799" max="1799" width="11.140625" style="111" customWidth="1"/>
    <col min="1800" max="1800" width="10.28515625" style="111" customWidth="1"/>
    <col min="1801" max="1801" width="13" style="111" customWidth="1"/>
    <col min="1802" max="1802" width="8.28515625" style="111" customWidth="1"/>
    <col min="1803" max="2048" width="10" style="111"/>
    <col min="2049" max="2049" width="2.5703125" style="111" customWidth="1"/>
    <col min="2050" max="2050" width="7.140625" style="111" customWidth="1"/>
    <col min="2051" max="2051" width="23.5703125" style="111" customWidth="1"/>
    <col min="2052" max="2052" width="9.7109375" style="111" customWidth="1"/>
    <col min="2053" max="2053" width="4.7109375" style="111" customWidth="1"/>
    <col min="2054" max="2054" width="14.42578125" style="111" customWidth="1"/>
    <col min="2055" max="2055" width="11.140625" style="111" customWidth="1"/>
    <col min="2056" max="2056" width="10.28515625" style="111" customWidth="1"/>
    <col min="2057" max="2057" width="13" style="111" customWidth="1"/>
    <col min="2058" max="2058" width="8.28515625" style="111" customWidth="1"/>
    <col min="2059" max="2304" width="10" style="111"/>
    <col min="2305" max="2305" width="2.5703125" style="111" customWidth="1"/>
    <col min="2306" max="2306" width="7.140625" style="111" customWidth="1"/>
    <col min="2307" max="2307" width="23.5703125" style="111" customWidth="1"/>
    <col min="2308" max="2308" width="9.7109375" style="111" customWidth="1"/>
    <col min="2309" max="2309" width="4.7109375" style="111" customWidth="1"/>
    <col min="2310" max="2310" width="14.42578125" style="111" customWidth="1"/>
    <col min="2311" max="2311" width="11.140625" style="111" customWidth="1"/>
    <col min="2312" max="2312" width="10.28515625" style="111" customWidth="1"/>
    <col min="2313" max="2313" width="13" style="111" customWidth="1"/>
    <col min="2314" max="2314" width="8.28515625" style="111" customWidth="1"/>
    <col min="2315" max="2560" width="10" style="111"/>
    <col min="2561" max="2561" width="2.5703125" style="111" customWidth="1"/>
    <col min="2562" max="2562" width="7.140625" style="111" customWidth="1"/>
    <col min="2563" max="2563" width="23.5703125" style="111" customWidth="1"/>
    <col min="2564" max="2564" width="9.7109375" style="111" customWidth="1"/>
    <col min="2565" max="2565" width="4.7109375" style="111" customWidth="1"/>
    <col min="2566" max="2566" width="14.42578125" style="111" customWidth="1"/>
    <col min="2567" max="2567" width="11.140625" style="111" customWidth="1"/>
    <col min="2568" max="2568" width="10.28515625" style="111" customWidth="1"/>
    <col min="2569" max="2569" width="13" style="111" customWidth="1"/>
    <col min="2570" max="2570" width="8.28515625" style="111" customWidth="1"/>
    <col min="2571" max="2816" width="10" style="111"/>
    <col min="2817" max="2817" width="2.5703125" style="111" customWidth="1"/>
    <col min="2818" max="2818" width="7.140625" style="111" customWidth="1"/>
    <col min="2819" max="2819" width="23.5703125" style="111" customWidth="1"/>
    <col min="2820" max="2820" width="9.7109375" style="111" customWidth="1"/>
    <col min="2821" max="2821" width="4.7109375" style="111" customWidth="1"/>
    <col min="2822" max="2822" width="14.42578125" style="111" customWidth="1"/>
    <col min="2823" max="2823" width="11.140625" style="111" customWidth="1"/>
    <col min="2824" max="2824" width="10.28515625" style="111" customWidth="1"/>
    <col min="2825" max="2825" width="13" style="111" customWidth="1"/>
    <col min="2826" max="2826" width="8.28515625" style="111" customWidth="1"/>
    <col min="2827" max="3072" width="10" style="111"/>
    <col min="3073" max="3073" width="2.5703125" style="111" customWidth="1"/>
    <col min="3074" max="3074" width="7.140625" style="111" customWidth="1"/>
    <col min="3075" max="3075" width="23.5703125" style="111" customWidth="1"/>
    <col min="3076" max="3076" width="9.7109375" style="111" customWidth="1"/>
    <col min="3077" max="3077" width="4.7109375" style="111" customWidth="1"/>
    <col min="3078" max="3078" width="14.42578125" style="111" customWidth="1"/>
    <col min="3079" max="3079" width="11.140625" style="111" customWidth="1"/>
    <col min="3080" max="3080" width="10.28515625" style="111" customWidth="1"/>
    <col min="3081" max="3081" width="13" style="111" customWidth="1"/>
    <col min="3082" max="3082" width="8.28515625" style="111" customWidth="1"/>
    <col min="3083" max="3328" width="10" style="111"/>
    <col min="3329" max="3329" width="2.5703125" style="111" customWidth="1"/>
    <col min="3330" max="3330" width="7.140625" style="111" customWidth="1"/>
    <col min="3331" max="3331" width="23.5703125" style="111" customWidth="1"/>
    <col min="3332" max="3332" width="9.7109375" style="111" customWidth="1"/>
    <col min="3333" max="3333" width="4.7109375" style="111" customWidth="1"/>
    <col min="3334" max="3334" width="14.42578125" style="111" customWidth="1"/>
    <col min="3335" max="3335" width="11.140625" style="111" customWidth="1"/>
    <col min="3336" max="3336" width="10.28515625" style="111" customWidth="1"/>
    <col min="3337" max="3337" width="13" style="111" customWidth="1"/>
    <col min="3338" max="3338" width="8.28515625" style="111" customWidth="1"/>
    <col min="3339" max="3584" width="10" style="111"/>
    <col min="3585" max="3585" width="2.5703125" style="111" customWidth="1"/>
    <col min="3586" max="3586" width="7.140625" style="111" customWidth="1"/>
    <col min="3587" max="3587" width="23.5703125" style="111" customWidth="1"/>
    <col min="3588" max="3588" width="9.7109375" style="111" customWidth="1"/>
    <col min="3589" max="3589" width="4.7109375" style="111" customWidth="1"/>
    <col min="3590" max="3590" width="14.42578125" style="111" customWidth="1"/>
    <col min="3591" max="3591" width="11.140625" style="111" customWidth="1"/>
    <col min="3592" max="3592" width="10.28515625" style="111" customWidth="1"/>
    <col min="3593" max="3593" width="13" style="111" customWidth="1"/>
    <col min="3594" max="3594" width="8.28515625" style="111" customWidth="1"/>
    <col min="3595" max="3840" width="10" style="111"/>
    <col min="3841" max="3841" width="2.5703125" style="111" customWidth="1"/>
    <col min="3842" max="3842" width="7.140625" style="111" customWidth="1"/>
    <col min="3843" max="3843" width="23.5703125" style="111" customWidth="1"/>
    <col min="3844" max="3844" width="9.7109375" style="111" customWidth="1"/>
    <col min="3845" max="3845" width="4.7109375" style="111" customWidth="1"/>
    <col min="3846" max="3846" width="14.42578125" style="111" customWidth="1"/>
    <col min="3847" max="3847" width="11.140625" style="111" customWidth="1"/>
    <col min="3848" max="3848" width="10.28515625" style="111" customWidth="1"/>
    <col min="3849" max="3849" width="13" style="111" customWidth="1"/>
    <col min="3850" max="3850" width="8.28515625" style="111" customWidth="1"/>
    <col min="3851" max="4096" width="10" style="111"/>
    <col min="4097" max="4097" width="2.5703125" style="111" customWidth="1"/>
    <col min="4098" max="4098" width="7.140625" style="111" customWidth="1"/>
    <col min="4099" max="4099" width="23.5703125" style="111" customWidth="1"/>
    <col min="4100" max="4100" width="9.7109375" style="111" customWidth="1"/>
    <col min="4101" max="4101" width="4.7109375" style="111" customWidth="1"/>
    <col min="4102" max="4102" width="14.42578125" style="111" customWidth="1"/>
    <col min="4103" max="4103" width="11.140625" style="111" customWidth="1"/>
    <col min="4104" max="4104" width="10.28515625" style="111" customWidth="1"/>
    <col min="4105" max="4105" width="13" style="111" customWidth="1"/>
    <col min="4106" max="4106" width="8.28515625" style="111" customWidth="1"/>
    <col min="4107" max="4352" width="10" style="111"/>
    <col min="4353" max="4353" width="2.5703125" style="111" customWidth="1"/>
    <col min="4354" max="4354" width="7.140625" style="111" customWidth="1"/>
    <col min="4355" max="4355" width="23.5703125" style="111" customWidth="1"/>
    <col min="4356" max="4356" width="9.7109375" style="111" customWidth="1"/>
    <col min="4357" max="4357" width="4.7109375" style="111" customWidth="1"/>
    <col min="4358" max="4358" width="14.42578125" style="111" customWidth="1"/>
    <col min="4359" max="4359" width="11.140625" style="111" customWidth="1"/>
    <col min="4360" max="4360" width="10.28515625" style="111" customWidth="1"/>
    <col min="4361" max="4361" width="13" style="111" customWidth="1"/>
    <col min="4362" max="4362" width="8.28515625" style="111" customWidth="1"/>
    <col min="4363" max="4608" width="10" style="111"/>
    <col min="4609" max="4609" width="2.5703125" style="111" customWidth="1"/>
    <col min="4610" max="4610" width="7.140625" style="111" customWidth="1"/>
    <col min="4611" max="4611" width="23.5703125" style="111" customWidth="1"/>
    <col min="4612" max="4612" width="9.7109375" style="111" customWidth="1"/>
    <col min="4613" max="4613" width="4.7109375" style="111" customWidth="1"/>
    <col min="4614" max="4614" width="14.42578125" style="111" customWidth="1"/>
    <col min="4615" max="4615" width="11.140625" style="111" customWidth="1"/>
    <col min="4616" max="4616" width="10.28515625" style="111" customWidth="1"/>
    <col min="4617" max="4617" width="13" style="111" customWidth="1"/>
    <col min="4618" max="4618" width="8.28515625" style="111" customWidth="1"/>
    <col min="4619" max="4864" width="10" style="111"/>
    <col min="4865" max="4865" width="2.5703125" style="111" customWidth="1"/>
    <col min="4866" max="4866" width="7.140625" style="111" customWidth="1"/>
    <col min="4867" max="4867" width="23.5703125" style="111" customWidth="1"/>
    <col min="4868" max="4868" width="9.7109375" style="111" customWidth="1"/>
    <col min="4869" max="4869" width="4.7109375" style="111" customWidth="1"/>
    <col min="4870" max="4870" width="14.42578125" style="111" customWidth="1"/>
    <col min="4871" max="4871" width="11.140625" style="111" customWidth="1"/>
    <col min="4872" max="4872" width="10.28515625" style="111" customWidth="1"/>
    <col min="4873" max="4873" width="13" style="111" customWidth="1"/>
    <col min="4874" max="4874" width="8.28515625" style="111" customWidth="1"/>
    <col min="4875" max="5120" width="10" style="111"/>
    <col min="5121" max="5121" width="2.5703125" style="111" customWidth="1"/>
    <col min="5122" max="5122" width="7.140625" style="111" customWidth="1"/>
    <col min="5123" max="5123" width="23.5703125" style="111" customWidth="1"/>
    <col min="5124" max="5124" width="9.7109375" style="111" customWidth="1"/>
    <col min="5125" max="5125" width="4.7109375" style="111" customWidth="1"/>
    <col min="5126" max="5126" width="14.42578125" style="111" customWidth="1"/>
    <col min="5127" max="5127" width="11.140625" style="111" customWidth="1"/>
    <col min="5128" max="5128" width="10.28515625" style="111" customWidth="1"/>
    <col min="5129" max="5129" width="13" style="111" customWidth="1"/>
    <col min="5130" max="5130" width="8.28515625" style="111" customWidth="1"/>
    <col min="5131" max="5376" width="10" style="111"/>
    <col min="5377" max="5377" width="2.5703125" style="111" customWidth="1"/>
    <col min="5378" max="5378" width="7.140625" style="111" customWidth="1"/>
    <col min="5379" max="5379" width="23.5703125" style="111" customWidth="1"/>
    <col min="5380" max="5380" width="9.7109375" style="111" customWidth="1"/>
    <col min="5381" max="5381" width="4.7109375" style="111" customWidth="1"/>
    <col min="5382" max="5382" width="14.42578125" style="111" customWidth="1"/>
    <col min="5383" max="5383" width="11.140625" style="111" customWidth="1"/>
    <col min="5384" max="5384" width="10.28515625" style="111" customWidth="1"/>
    <col min="5385" max="5385" width="13" style="111" customWidth="1"/>
    <col min="5386" max="5386" width="8.28515625" style="111" customWidth="1"/>
    <col min="5387" max="5632" width="10" style="111"/>
    <col min="5633" max="5633" width="2.5703125" style="111" customWidth="1"/>
    <col min="5634" max="5634" width="7.140625" style="111" customWidth="1"/>
    <col min="5635" max="5635" width="23.5703125" style="111" customWidth="1"/>
    <col min="5636" max="5636" width="9.7109375" style="111" customWidth="1"/>
    <col min="5637" max="5637" width="4.7109375" style="111" customWidth="1"/>
    <col min="5638" max="5638" width="14.42578125" style="111" customWidth="1"/>
    <col min="5639" max="5639" width="11.140625" style="111" customWidth="1"/>
    <col min="5640" max="5640" width="10.28515625" style="111" customWidth="1"/>
    <col min="5641" max="5641" width="13" style="111" customWidth="1"/>
    <col min="5642" max="5642" width="8.28515625" style="111" customWidth="1"/>
    <col min="5643" max="5888" width="10" style="111"/>
    <col min="5889" max="5889" width="2.5703125" style="111" customWidth="1"/>
    <col min="5890" max="5890" width="7.140625" style="111" customWidth="1"/>
    <col min="5891" max="5891" width="23.5703125" style="111" customWidth="1"/>
    <col min="5892" max="5892" width="9.7109375" style="111" customWidth="1"/>
    <col min="5893" max="5893" width="4.7109375" style="111" customWidth="1"/>
    <col min="5894" max="5894" width="14.42578125" style="111" customWidth="1"/>
    <col min="5895" max="5895" width="11.140625" style="111" customWidth="1"/>
    <col min="5896" max="5896" width="10.28515625" style="111" customWidth="1"/>
    <col min="5897" max="5897" width="13" style="111" customWidth="1"/>
    <col min="5898" max="5898" width="8.28515625" style="111" customWidth="1"/>
    <col min="5899" max="6144" width="10" style="111"/>
    <col min="6145" max="6145" width="2.5703125" style="111" customWidth="1"/>
    <col min="6146" max="6146" width="7.140625" style="111" customWidth="1"/>
    <col min="6147" max="6147" width="23.5703125" style="111" customWidth="1"/>
    <col min="6148" max="6148" width="9.7109375" style="111" customWidth="1"/>
    <col min="6149" max="6149" width="4.7109375" style="111" customWidth="1"/>
    <col min="6150" max="6150" width="14.42578125" style="111" customWidth="1"/>
    <col min="6151" max="6151" width="11.140625" style="111" customWidth="1"/>
    <col min="6152" max="6152" width="10.28515625" style="111" customWidth="1"/>
    <col min="6153" max="6153" width="13" style="111" customWidth="1"/>
    <col min="6154" max="6154" width="8.28515625" style="111" customWidth="1"/>
    <col min="6155" max="6400" width="10" style="111"/>
    <col min="6401" max="6401" width="2.5703125" style="111" customWidth="1"/>
    <col min="6402" max="6402" width="7.140625" style="111" customWidth="1"/>
    <col min="6403" max="6403" width="23.5703125" style="111" customWidth="1"/>
    <col min="6404" max="6404" width="9.7109375" style="111" customWidth="1"/>
    <col min="6405" max="6405" width="4.7109375" style="111" customWidth="1"/>
    <col min="6406" max="6406" width="14.42578125" style="111" customWidth="1"/>
    <col min="6407" max="6407" width="11.140625" style="111" customWidth="1"/>
    <col min="6408" max="6408" width="10.28515625" style="111" customWidth="1"/>
    <col min="6409" max="6409" width="13" style="111" customWidth="1"/>
    <col min="6410" max="6410" width="8.28515625" style="111" customWidth="1"/>
    <col min="6411" max="6656" width="10" style="111"/>
    <col min="6657" max="6657" width="2.5703125" style="111" customWidth="1"/>
    <col min="6658" max="6658" width="7.140625" style="111" customWidth="1"/>
    <col min="6659" max="6659" width="23.5703125" style="111" customWidth="1"/>
    <col min="6660" max="6660" width="9.7109375" style="111" customWidth="1"/>
    <col min="6661" max="6661" width="4.7109375" style="111" customWidth="1"/>
    <col min="6662" max="6662" width="14.42578125" style="111" customWidth="1"/>
    <col min="6663" max="6663" width="11.140625" style="111" customWidth="1"/>
    <col min="6664" max="6664" width="10.28515625" style="111" customWidth="1"/>
    <col min="6665" max="6665" width="13" style="111" customWidth="1"/>
    <col min="6666" max="6666" width="8.28515625" style="111" customWidth="1"/>
    <col min="6667" max="6912" width="10" style="111"/>
    <col min="6913" max="6913" width="2.5703125" style="111" customWidth="1"/>
    <col min="6914" max="6914" width="7.140625" style="111" customWidth="1"/>
    <col min="6915" max="6915" width="23.5703125" style="111" customWidth="1"/>
    <col min="6916" max="6916" width="9.7109375" style="111" customWidth="1"/>
    <col min="6917" max="6917" width="4.7109375" style="111" customWidth="1"/>
    <col min="6918" max="6918" width="14.42578125" style="111" customWidth="1"/>
    <col min="6919" max="6919" width="11.140625" style="111" customWidth="1"/>
    <col min="6920" max="6920" width="10.28515625" style="111" customWidth="1"/>
    <col min="6921" max="6921" width="13" style="111" customWidth="1"/>
    <col min="6922" max="6922" width="8.28515625" style="111" customWidth="1"/>
    <col min="6923" max="7168" width="10" style="111"/>
    <col min="7169" max="7169" width="2.5703125" style="111" customWidth="1"/>
    <col min="7170" max="7170" width="7.140625" style="111" customWidth="1"/>
    <col min="7171" max="7171" width="23.5703125" style="111" customWidth="1"/>
    <col min="7172" max="7172" width="9.7109375" style="111" customWidth="1"/>
    <col min="7173" max="7173" width="4.7109375" style="111" customWidth="1"/>
    <col min="7174" max="7174" width="14.42578125" style="111" customWidth="1"/>
    <col min="7175" max="7175" width="11.140625" style="111" customWidth="1"/>
    <col min="7176" max="7176" width="10.28515625" style="111" customWidth="1"/>
    <col min="7177" max="7177" width="13" style="111" customWidth="1"/>
    <col min="7178" max="7178" width="8.28515625" style="111" customWidth="1"/>
    <col min="7179" max="7424" width="10" style="111"/>
    <col min="7425" max="7425" width="2.5703125" style="111" customWidth="1"/>
    <col min="7426" max="7426" width="7.140625" style="111" customWidth="1"/>
    <col min="7427" max="7427" width="23.5703125" style="111" customWidth="1"/>
    <col min="7428" max="7428" width="9.7109375" style="111" customWidth="1"/>
    <col min="7429" max="7429" width="4.7109375" style="111" customWidth="1"/>
    <col min="7430" max="7430" width="14.42578125" style="111" customWidth="1"/>
    <col min="7431" max="7431" width="11.140625" style="111" customWidth="1"/>
    <col min="7432" max="7432" width="10.28515625" style="111" customWidth="1"/>
    <col min="7433" max="7433" width="13" style="111" customWidth="1"/>
    <col min="7434" max="7434" width="8.28515625" style="111" customWidth="1"/>
    <col min="7435" max="7680" width="10" style="111"/>
    <col min="7681" max="7681" width="2.5703125" style="111" customWidth="1"/>
    <col min="7682" max="7682" width="7.140625" style="111" customWidth="1"/>
    <col min="7683" max="7683" width="23.5703125" style="111" customWidth="1"/>
    <col min="7684" max="7684" width="9.7109375" style="111" customWidth="1"/>
    <col min="7685" max="7685" width="4.7109375" style="111" customWidth="1"/>
    <col min="7686" max="7686" width="14.42578125" style="111" customWidth="1"/>
    <col min="7687" max="7687" width="11.140625" style="111" customWidth="1"/>
    <col min="7688" max="7688" width="10.28515625" style="111" customWidth="1"/>
    <col min="7689" max="7689" width="13" style="111" customWidth="1"/>
    <col min="7690" max="7690" width="8.28515625" style="111" customWidth="1"/>
    <col min="7691" max="7936" width="10" style="111"/>
    <col min="7937" max="7937" width="2.5703125" style="111" customWidth="1"/>
    <col min="7938" max="7938" width="7.140625" style="111" customWidth="1"/>
    <col min="7939" max="7939" width="23.5703125" style="111" customWidth="1"/>
    <col min="7940" max="7940" width="9.7109375" style="111" customWidth="1"/>
    <col min="7941" max="7941" width="4.7109375" style="111" customWidth="1"/>
    <col min="7942" max="7942" width="14.42578125" style="111" customWidth="1"/>
    <col min="7943" max="7943" width="11.140625" style="111" customWidth="1"/>
    <col min="7944" max="7944" width="10.28515625" style="111" customWidth="1"/>
    <col min="7945" max="7945" width="13" style="111" customWidth="1"/>
    <col min="7946" max="7946" width="8.28515625" style="111" customWidth="1"/>
    <col min="7947" max="8192" width="10" style="111"/>
    <col min="8193" max="8193" width="2.5703125" style="111" customWidth="1"/>
    <col min="8194" max="8194" width="7.140625" style="111" customWidth="1"/>
    <col min="8195" max="8195" width="23.5703125" style="111" customWidth="1"/>
    <col min="8196" max="8196" width="9.7109375" style="111" customWidth="1"/>
    <col min="8197" max="8197" width="4.7109375" style="111" customWidth="1"/>
    <col min="8198" max="8198" width="14.42578125" style="111" customWidth="1"/>
    <col min="8199" max="8199" width="11.140625" style="111" customWidth="1"/>
    <col min="8200" max="8200" width="10.28515625" style="111" customWidth="1"/>
    <col min="8201" max="8201" width="13" style="111" customWidth="1"/>
    <col min="8202" max="8202" width="8.28515625" style="111" customWidth="1"/>
    <col min="8203" max="8448" width="10" style="111"/>
    <col min="8449" max="8449" width="2.5703125" style="111" customWidth="1"/>
    <col min="8450" max="8450" width="7.140625" style="111" customWidth="1"/>
    <col min="8451" max="8451" width="23.5703125" style="111" customWidth="1"/>
    <col min="8452" max="8452" width="9.7109375" style="111" customWidth="1"/>
    <col min="8453" max="8453" width="4.7109375" style="111" customWidth="1"/>
    <col min="8454" max="8454" width="14.42578125" style="111" customWidth="1"/>
    <col min="8455" max="8455" width="11.140625" style="111" customWidth="1"/>
    <col min="8456" max="8456" width="10.28515625" style="111" customWidth="1"/>
    <col min="8457" max="8457" width="13" style="111" customWidth="1"/>
    <col min="8458" max="8458" width="8.28515625" style="111" customWidth="1"/>
    <col min="8459" max="8704" width="10" style="111"/>
    <col min="8705" max="8705" width="2.5703125" style="111" customWidth="1"/>
    <col min="8706" max="8706" width="7.140625" style="111" customWidth="1"/>
    <col min="8707" max="8707" width="23.5703125" style="111" customWidth="1"/>
    <col min="8708" max="8708" width="9.7109375" style="111" customWidth="1"/>
    <col min="8709" max="8709" width="4.7109375" style="111" customWidth="1"/>
    <col min="8710" max="8710" width="14.42578125" style="111" customWidth="1"/>
    <col min="8711" max="8711" width="11.140625" style="111" customWidth="1"/>
    <col min="8712" max="8712" width="10.28515625" style="111" customWidth="1"/>
    <col min="8713" max="8713" width="13" style="111" customWidth="1"/>
    <col min="8714" max="8714" width="8.28515625" style="111" customWidth="1"/>
    <col min="8715" max="8960" width="10" style="111"/>
    <col min="8961" max="8961" width="2.5703125" style="111" customWidth="1"/>
    <col min="8962" max="8962" width="7.140625" style="111" customWidth="1"/>
    <col min="8963" max="8963" width="23.5703125" style="111" customWidth="1"/>
    <col min="8964" max="8964" width="9.7109375" style="111" customWidth="1"/>
    <col min="8965" max="8965" width="4.7109375" style="111" customWidth="1"/>
    <col min="8966" max="8966" width="14.42578125" style="111" customWidth="1"/>
    <col min="8967" max="8967" width="11.140625" style="111" customWidth="1"/>
    <col min="8968" max="8968" width="10.28515625" style="111" customWidth="1"/>
    <col min="8969" max="8969" width="13" style="111" customWidth="1"/>
    <col min="8970" max="8970" width="8.28515625" style="111" customWidth="1"/>
    <col min="8971" max="9216" width="10" style="111"/>
    <col min="9217" max="9217" width="2.5703125" style="111" customWidth="1"/>
    <col min="9218" max="9218" width="7.140625" style="111" customWidth="1"/>
    <col min="9219" max="9219" width="23.5703125" style="111" customWidth="1"/>
    <col min="9220" max="9220" width="9.7109375" style="111" customWidth="1"/>
    <col min="9221" max="9221" width="4.7109375" style="111" customWidth="1"/>
    <col min="9222" max="9222" width="14.42578125" style="111" customWidth="1"/>
    <col min="9223" max="9223" width="11.140625" style="111" customWidth="1"/>
    <col min="9224" max="9224" width="10.28515625" style="111" customWidth="1"/>
    <col min="9225" max="9225" width="13" style="111" customWidth="1"/>
    <col min="9226" max="9226" width="8.28515625" style="111" customWidth="1"/>
    <col min="9227" max="9472" width="10" style="111"/>
    <col min="9473" max="9473" width="2.5703125" style="111" customWidth="1"/>
    <col min="9474" max="9474" width="7.140625" style="111" customWidth="1"/>
    <col min="9475" max="9475" width="23.5703125" style="111" customWidth="1"/>
    <col min="9476" max="9476" width="9.7109375" style="111" customWidth="1"/>
    <col min="9477" max="9477" width="4.7109375" style="111" customWidth="1"/>
    <col min="9478" max="9478" width="14.42578125" style="111" customWidth="1"/>
    <col min="9479" max="9479" width="11.140625" style="111" customWidth="1"/>
    <col min="9480" max="9480" width="10.28515625" style="111" customWidth="1"/>
    <col min="9481" max="9481" width="13" style="111" customWidth="1"/>
    <col min="9482" max="9482" width="8.28515625" style="111" customWidth="1"/>
    <col min="9483" max="9728" width="10" style="111"/>
    <col min="9729" max="9729" width="2.5703125" style="111" customWidth="1"/>
    <col min="9730" max="9730" width="7.140625" style="111" customWidth="1"/>
    <col min="9731" max="9731" width="23.5703125" style="111" customWidth="1"/>
    <col min="9732" max="9732" width="9.7109375" style="111" customWidth="1"/>
    <col min="9733" max="9733" width="4.7109375" style="111" customWidth="1"/>
    <col min="9734" max="9734" width="14.42578125" style="111" customWidth="1"/>
    <col min="9735" max="9735" width="11.140625" style="111" customWidth="1"/>
    <col min="9736" max="9736" width="10.28515625" style="111" customWidth="1"/>
    <col min="9737" max="9737" width="13" style="111" customWidth="1"/>
    <col min="9738" max="9738" width="8.28515625" style="111" customWidth="1"/>
    <col min="9739" max="9984" width="10" style="111"/>
    <col min="9985" max="9985" width="2.5703125" style="111" customWidth="1"/>
    <col min="9986" max="9986" width="7.140625" style="111" customWidth="1"/>
    <col min="9987" max="9987" width="23.5703125" style="111" customWidth="1"/>
    <col min="9988" max="9988" width="9.7109375" style="111" customWidth="1"/>
    <col min="9989" max="9989" width="4.7109375" style="111" customWidth="1"/>
    <col min="9990" max="9990" width="14.42578125" style="111" customWidth="1"/>
    <col min="9991" max="9991" width="11.140625" style="111" customWidth="1"/>
    <col min="9992" max="9992" width="10.28515625" style="111" customWidth="1"/>
    <col min="9993" max="9993" width="13" style="111" customWidth="1"/>
    <col min="9994" max="9994" width="8.28515625" style="111" customWidth="1"/>
    <col min="9995" max="10240" width="10" style="111"/>
    <col min="10241" max="10241" width="2.5703125" style="111" customWidth="1"/>
    <col min="10242" max="10242" width="7.140625" style="111" customWidth="1"/>
    <col min="10243" max="10243" width="23.5703125" style="111" customWidth="1"/>
    <col min="10244" max="10244" width="9.7109375" style="111" customWidth="1"/>
    <col min="10245" max="10245" width="4.7109375" style="111" customWidth="1"/>
    <col min="10246" max="10246" width="14.42578125" style="111" customWidth="1"/>
    <col min="10247" max="10247" width="11.140625" style="111" customWidth="1"/>
    <col min="10248" max="10248" width="10.28515625" style="111" customWidth="1"/>
    <col min="10249" max="10249" width="13" style="111" customWidth="1"/>
    <col min="10250" max="10250" width="8.28515625" style="111" customWidth="1"/>
    <col min="10251" max="10496" width="10" style="111"/>
    <col min="10497" max="10497" width="2.5703125" style="111" customWidth="1"/>
    <col min="10498" max="10498" width="7.140625" style="111" customWidth="1"/>
    <col min="10499" max="10499" width="23.5703125" style="111" customWidth="1"/>
    <col min="10500" max="10500" width="9.7109375" style="111" customWidth="1"/>
    <col min="10501" max="10501" width="4.7109375" style="111" customWidth="1"/>
    <col min="10502" max="10502" width="14.42578125" style="111" customWidth="1"/>
    <col min="10503" max="10503" width="11.140625" style="111" customWidth="1"/>
    <col min="10504" max="10504" width="10.28515625" style="111" customWidth="1"/>
    <col min="10505" max="10505" width="13" style="111" customWidth="1"/>
    <col min="10506" max="10506" width="8.28515625" style="111" customWidth="1"/>
    <col min="10507" max="10752" width="10" style="111"/>
    <col min="10753" max="10753" width="2.5703125" style="111" customWidth="1"/>
    <col min="10754" max="10754" width="7.140625" style="111" customWidth="1"/>
    <col min="10755" max="10755" width="23.5703125" style="111" customWidth="1"/>
    <col min="10756" max="10756" width="9.7109375" style="111" customWidth="1"/>
    <col min="10757" max="10757" width="4.7109375" style="111" customWidth="1"/>
    <col min="10758" max="10758" width="14.42578125" style="111" customWidth="1"/>
    <col min="10759" max="10759" width="11.140625" style="111" customWidth="1"/>
    <col min="10760" max="10760" width="10.28515625" style="111" customWidth="1"/>
    <col min="10761" max="10761" width="13" style="111" customWidth="1"/>
    <col min="10762" max="10762" width="8.28515625" style="111" customWidth="1"/>
    <col min="10763" max="11008" width="10" style="111"/>
    <col min="11009" max="11009" width="2.5703125" style="111" customWidth="1"/>
    <col min="11010" max="11010" width="7.140625" style="111" customWidth="1"/>
    <col min="11011" max="11011" width="23.5703125" style="111" customWidth="1"/>
    <col min="11012" max="11012" width="9.7109375" style="111" customWidth="1"/>
    <col min="11013" max="11013" width="4.7109375" style="111" customWidth="1"/>
    <col min="11014" max="11014" width="14.42578125" style="111" customWidth="1"/>
    <col min="11015" max="11015" width="11.140625" style="111" customWidth="1"/>
    <col min="11016" max="11016" width="10.28515625" style="111" customWidth="1"/>
    <col min="11017" max="11017" width="13" style="111" customWidth="1"/>
    <col min="11018" max="11018" width="8.28515625" style="111" customWidth="1"/>
    <col min="11019" max="11264" width="10" style="111"/>
    <col min="11265" max="11265" width="2.5703125" style="111" customWidth="1"/>
    <col min="11266" max="11266" width="7.140625" style="111" customWidth="1"/>
    <col min="11267" max="11267" width="23.5703125" style="111" customWidth="1"/>
    <col min="11268" max="11268" width="9.7109375" style="111" customWidth="1"/>
    <col min="11269" max="11269" width="4.7109375" style="111" customWidth="1"/>
    <col min="11270" max="11270" width="14.42578125" style="111" customWidth="1"/>
    <col min="11271" max="11271" width="11.140625" style="111" customWidth="1"/>
    <col min="11272" max="11272" width="10.28515625" style="111" customWidth="1"/>
    <col min="11273" max="11273" width="13" style="111" customWidth="1"/>
    <col min="11274" max="11274" width="8.28515625" style="111" customWidth="1"/>
    <col min="11275" max="11520" width="10" style="111"/>
    <col min="11521" max="11521" width="2.5703125" style="111" customWidth="1"/>
    <col min="11522" max="11522" width="7.140625" style="111" customWidth="1"/>
    <col min="11523" max="11523" width="23.5703125" style="111" customWidth="1"/>
    <col min="11524" max="11524" width="9.7109375" style="111" customWidth="1"/>
    <col min="11525" max="11525" width="4.7109375" style="111" customWidth="1"/>
    <col min="11526" max="11526" width="14.42578125" style="111" customWidth="1"/>
    <col min="11527" max="11527" width="11.140625" style="111" customWidth="1"/>
    <col min="11528" max="11528" width="10.28515625" style="111" customWidth="1"/>
    <col min="11529" max="11529" width="13" style="111" customWidth="1"/>
    <col min="11530" max="11530" width="8.28515625" style="111" customWidth="1"/>
    <col min="11531" max="11776" width="10" style="111"/>
    <col min="11777" max="11777" width="2.5703125" style="111" customWidth="1"/>
    <col min="11778" max="11778" width="7.140625" style="111" customWidth="1"/>
    <col min="11779" max="11779" width="23.5703125" style="111" customWidth="1"/>
    <col min="11780" max="11780" width="9.7109375" style="111" customWidth="1"/>
    <col min="11781" max="11781" width="4.7109375" style="111" customWidth="1"/>
    <col min="11782" max="11782" width="14.42578125" style="111" customWidth="1"/>
    <col min="11783" max="11783" width="11.140625" style="111" customWidth="1"/>
    <col min="11784" max="11784" width="10.28515625" style="111" customWidth="1"/>
    <col min="11785" max="11785" width="13" style="111" customWidth="1"/>
    <col min="11786" max="11786" width="8.28515625" style="111" customWidth="1"/>
    <col min="11787" max="12032" width="10" style="111"/>
    <col min="12033" max="12033" width="2.5703125" style="111" customWidth="1"/>
    <col min="12034" max="12034" width="7.140625" style="111" customWidth="1"/>
    <col min="12035" max="12035" width="23.5703125" style="111" customWidth="1"/>
    <col min="12036" max="12036" width="9.7109375" style="111" customWidth="1"/>
    <col min="12037" max="12037" width="4.7109375" style="111" customWidth="1"/>
    <col min="12038" max="12038" width="14.42578125" style="111" customWidth="1"/>
    <col min="12039" max="12039" width="11.140625" style="111" customWidth="1"/>
    <col min="12040" max="12040" width="10.28515625" style="111" customWidth="1"/>
    <col min="12041" max="12041" width="13" style="111" customWidth="1"/>
    <col min="12042" max="12042" width="8.28515625" style="111" customWidth="1"/>
    <col min="12043" max="12288" width="10" style="111"/>
    <col min="12289" max="12289" width="2.5703125" style="111" customWidth="1"/>
    <col min="12290" max="12290" width="7.140625" style="111" customWidth="1"/>
    <col min="12291" max="12291" width="23.5703125" style="111" customWidth="1"/>
    <col min="12292" max="12292" width="9.7109375" style="111" customWidth="1"/>
    <col min="12293" max="12293" width="4.7109375" style="111" customWidth="1"/>
    <col min="12294" max="12294" width="14.42578125" style="111" customWidth="1"/>
    <col min="12295" max="12295" width="11.140625" style="111" customWidth="1"/>
    <col min="12296" max="12296" width="10.28515625" style="111" customWidth="1"/>
    <col min="12297" max="12297" width="13" style="111" customWidth="1"/>
    <col min="12298" max="12298" width="8.28515625" style="111" customWidth="1"/>
    <col min="12299" max="12544" width="10" style="111"/>
    <col min="12545" max="12545" width="2.5703125" style="111" customWidth="1"/>
    <col min="12546" max="12546" width="7.140625" style="111" customWidth="1"/>
    <col min="12547" max="12547" width="23.5703125" style="111" customWidth="1"/>
    <col min="12548" max="12548" width="9.7109375" style="111" customWidth="1"/>
    <col min="12549" max="12549" width="4.7109375" style="111" customWidth="1"/>
    <col min="12550" max="12550" width="14.42578125" style="111" customWidth="1"/>
    <col min="12551" max="12551" width="11.140625" style="111" customWidth="1"/>
    <col min="12552" max="12552" width="10.28515625" style="111" customWidth="1"/>
    <col min="12553" max="12553" width="13" style="111" customWidth="1"/>
    <col min="12554" max="12554" width="8.28515625" style="111" customWidth="1"/>
    <col min="12555" max="12800" width="10" style="111"/>
    <col min="12801" max="12801" width="2.5703125" style="111" customWidth="1"/>
    <col min="12802" max="12802" width="7.140625" style="111" customWidth="1"/>
    <col min="12803" max="12803" width="23.5703125" style="111" customWidth="1"/>
    <col min="12804" max="12804" width="9.7109375" style="111" customWidth="1"/>
    <col min="12805" max="12805" width="4.7109375" style="111" customWidth="1"/>
    <col min="12806" max="12806" width="14.42578125" style="111" customWidth="1"/>
    <col min="12807" max="12807" width="11.140625" style="111" customWidth="1"/>
    <col min="12808" max="12808" width="10.28515625" style="111" customWidth="1"/>
    <col min="12809" max="12809" width="13" style="111" customWidth="1"/>
    <col min="12810" max="12810" width="8.28515625" style="111" customWidth="1"/>
    <col min="12811" max="13056" width="10" style="111"/>
    <col min="13057" max="13057" width="2.5703125" style="111" customWidth="1"/>
    <col min="13058" max="13058" width="7.140625" style="111" customWidth="1"/>
    <col min="13059" max="13059" width="23.5703125" style="111" customWidth="1"/>
    <col min="13060" max="13060" width="9.7109375" style="111" customWidth="1"/>
    <col min="13061" max="13061" width="4.7109375" style="111" customWidth="1"/>
    <col min="13062" max="13062" width="14.42578125" style="111" customWidth="1"/>
    <col min="13063" max="13063" width="11.140625" style="111" customWidth="1"/>
    <col min="13064" max="13064" width="10.28515625" style="111" customWidth="1"/>
    <col min="13065" max="13065" width="13" style="111" customWidth="1"/>
    <col min="13066" max="13066" width="8.28515625" style="111" customWidth="1"/>
    <col min="13067" max="13312" width="10" style="111"/>
    <col min="13313" max="13313" width="2.5703125" style="111" customWidth="1"/>
    <col min="13314" max="13314" width="7.140625" style="111" customWidth="1"/>
    <col min="13315" max="13315" width="23.5703125" style="111" customWidth="1"/>
    <col min="13316" max="13316" width="9.7109375" style="111" customWidth="1"/>
    <col min="13317" max="13317" width="4.7109375" style="111" customWidth="1"/>
    <col min="13318" max="13318" width="14.42578125" style="111" customWidth="1"/>
    <col min="13319" max="13319" width="11.140625" style="111" customWidth="1"/>
    <col min="13320" max="13320" width="10.28515625" style="111" customWidth="1"/>
    <col min="13321" max="13321" width="13" style="111" customWidth="1"/>
    <col min="13322" max="13322" width="8.28515625" style="111" customWidth="1"/>
    <col min="13323" max="13568" width="10" style="111"/>
    <col min="13569" max="13569" width="2.5703125" style="111" customWidth="1"/>
    <col min="13570" max="13570" width="7.140625" style="111" customWidth="1"/>
    <col min="13571" max="13571" width="23.5703125" style="111" customWidth="1"/>
    <col min="13572" max="13572" width="9.7109375" style="111" customWidth="1"/>
    <col min="13573" max="13573" width="4.7109375" style="111" customWidth="1"/>
    <col min="13574" max="13574" width="14.42578125" style="111" customWidth="1"/>
    <col min="13575" max="13575" width="11.140625" style="111" customWidth="1"/>
    <col min="13576" max="13576" width="10.28515625" style="111" customWidth="1"/>
    <col min="13577" max="13577" width="13" style="111" customWidth="1"/>
    <col min="13578" max="13578" width="8.28515625" style="111" customWidth="1"/>
    <col min="13579" max="13824" width="10" style="111"/>
    <col min="13825" max="13825" width="2.5703125" style="111" customWidth="1"/>
    <col min="13826" max="13826" width="7.140625" style="111" customWidth="1"/>
    <col min="13827" max="13827" width="23.5703125" style="111" customWidth="1"/>
    <col min="13828" max="13828" width="9.7109375" style="111" customWidth="1"/>
    <col min="13829" max="13829" width="4.7109375" style="111" customWidth="1"/>
    <col min="13830" max="13830" width="14.42578125" style="111" customWidth="1"/>
    <col min="13831" max="13831" width="11.140625" style="111" customWidth="1"/>
    <col min="13832" max="13832" width="10.28515625" style="111" customWidth="1"/>
    <col min="13833" max="13833" width="13" style="111" customWidth="1"/>
    <col min="13834" max="13834" width="8.28515625" style="111" customWidth="1"/>
    <col min="13835" max="14080" width="10" style="111"/>
    <col min="14081" max="14081" width="2.5703125" style="111" customWidth="1"/>
    <col min="14082" max="14082" width="7.140625" style="111" customWidth="1"/>
    <col min="14083" max="14083" width="23.5703125" style="111" customWidth="1"/>
    <col min="14084" max="14084" width="9.7109375" style="111" customWidth="1"/>
    <col min="14085" max="14085" width="4.7109375" style="111" customWidth="1"/>
    <col min="14086" max="14086" width="14.42578125" style="111" customWidth="1"/>
    <col min="14087" max="14087" width="11.140625" style="111" customWidth="1"/>
    <col min="14088" max="14088" width="10.28515625" style="111" customWidth="1"/>
    <col min="14089" max="14089" width="13" style="111" customWidth="1"/>
    <col min="14090" max="14090" width="8.28515625" style="111" customWidth="1"/>
    <col min="14091" max="14336" width="10" style="111"/>
    <col min="14337" max="14337" width="2.5703125" style="111" customWidth="1"/>
    <col min="14338" max="14338" width="7.140625" style="111" customWidth="1"/>
    <col min="14339" max="14339" width="23.5703125" style="111" customWidth="1"/>
    <col min="14340" max="14340" width="9.7109375" style="111" customWidth="1"/>
    <col min="14341" max="14341" width="4.7109375" style="111" customWidth="1"/>
    <col min="14342" max="14342" width="14.42578125" style="111" customWidth="1"/>
    <col min="14343" max="14343" width="11.140625" style="111" customWidth="1"/>
    <col min="14344" max="14344" width="10.28515625" style="111" customWidth="1"/>
    <col min="14345" max="14345" width="13" style="111" customWidth="1"/>
    <col min="14346" max="14346" width="8.28515625" style="111" customWidth="1"/>
    <col min="14347" max="14592" width="10" style="111"/>
    <col min="14593" max="14593" width="2.5703125" style="111" customWidth="1"/>
    <col min="14594" max="14594" width="7.140625" style="111" customWidth="1"/>
    <col min="14595" max="14595" width="23.5703125" style="111" customWidth="1"/>
    <col min="14596" max="14596" width="9.7109375" style="111" customWidth="1"/>
    <col min="14597" max="14597" width="4.7109375" style="111" customWidth="1"/>
    <col min="14598" max="14598" width="14.42578125" style="111" customWidth="1"/>
    <col min="14599" max="14599" width="11.140625" style="111" customWidth="1"/>
    <col min="14600" max="14600" width="10.28515625" style="111" customWidth="1"/>
    <col min="14601" max="14601" width="13" style="111" customWidth="1"/>
    <col min="14602" max="14602" width="8.28515625" style="111" customWidth="1"/>
    <col min="14603" max="14848" width="10" style="111"/>
    <col min="14849" max="14849" width="2.5703125" style="111" customWidth="1"/>
    <col min="14850" max="14850" width="7.140625" style="111" customWidth="1"/>
    <col min="14851" max="14851" width="23.5703125" style="111" customWidth="1"/>
    <col min="14852" max="14852" width="9.7109375" style="111" customWidth="1"/>
    <col min="14853" max="14853" width="4.7109375" style="111" customWidth="1"/>
    <col min="14854" max="14854" width="14.42578125" style="111" customWidth="1"/>
    <col min="14855" max="14855" width="11.140625" style="111" customWidth="1"/>
    <col min="14856" max="14856" width="10.28515625" style="111" customWidth="1"/>
    <col min="14857" max="14857" width="13" style="111" customWidth="1"/>
    <col min="14858" max="14858" width="8.28515625" style="111" customWidth="1"/>
    <col min="14859" max="15104" width="10" style="111"/>
    <col min="15105" max="15105" width="2.5703125" style="111" customWidth="1"/>
    <col min="15106" max="15106" width="7.140625" style="111" customWidth="1"/>
    <col min="15107" max="15107" width="23.5703125" style="111" customWidth="1"/>
    <col min="15108" max="15108" width="9.7109375" style="111" customWidth="1"/>
    <col min="15109" max="15109" width="4.7109375" style="111" customWidth="1"/>
    <col min="15110" max="15110" width="14.42578125" style="111" customWidth="1"/>
    <col min="15111" max="15111" width="11.140625" style="111" customWidth="1"/>
    <col min="15112" max="15112" width="10.28515625" style="111" customWidth="1"/>
    <col min="15113" max="15113" width="13" style="111" customWidth="1"/>
    <col min="15114" max="15114" width="8.28515625" style="111" customWidth="1"/>
    <col min="15115" max="15360" width="10" style="111"/>
    <col min="15361" max="15361" width="2.5703125" style="111" customWidth="1"/>
    <col min="15362" max="15362" width="7.140625" style="111" customWidth="1"/>
    <col min="15363" max="15363" width="23.5703125" style="111" customWidth="1"/>
    <col min="15364" max="15364" width="9.7109375" style="111" customWidth="1"/>
    <col min="15365" max="15365" width="4.7109375" style="111" customWidth="1"/>
    <col min="15366" max="15366" width="14.42578125" style="111" customWidth="1"/>
    <col min="15367" max="15367" width="11.140625" style="111" customWidth="1"/>
    <col min="15368" max="15368" width="10.28515625" style="111" customWidth="1"/>
    <col min="15369" max="15369" width="13" style="111" customWidth="1"/>
    <col min="15370" max="15370" width="8.28515625" style="111" customWidth="1"/>
    <col min="15371" max="15616" width="10" style="111"/>
    <col min="15617" max="15617" width="2.5703125" style="111" customWidth="1"/>
    <col min="15618" max="15618" width="7.140625" style="111" customWidth="1"/>
    <col min="15619" max="15619" width="23.5703125" style="111" customWidth="1"/>
    <col min="15620" max="15620" width="9.7109375" style="111" customWidth="1"/>
    <col min="15621" max="15621" width="4.7109375" style="111" customWidth="1"/>
    <col min="15622" max="15622" width="14.42578125" style="111" customWidth="1"/>
    <col min="15623" max="15623" width="11.140625" style="111" customWidth="1"/>
    <col min="15624" max="15624" width="10.28515625" style="111" customWidth="1"/>
    <col min="15625" max="15625" width="13" style="111" customWidth="1"/>
    <col min="15626" max="15626" width="8.28515625" style="111" customWidth="1"/>
    <col min="15627" max="15872" width="10" style="111"/>
    <col min="15873" max="15873" width="2.5703125" style="111" customWidth="1"/>
    <col min="15874" max="15874" width="7.140625" style="111" customWidth="1"/>
    <col min="15875" max="15875" width="23.5703125" style="111" customWidth="1"/>
    <col min="15876" max="15876" width="9.7109375" style="111" customWidth="1"/>
    <col min="15877" max="15877" width="4.7109375" style="111" customWidth="1"/>
    <col min="15878" max="15878" width="14.42578125" style="111" customWidth="1"/>
    <col min="15879" max="15879" width="11.140625" style="111" customWidth="1"/>
    <col min="15880" max="15880" width="10.28515625" style="111" customWidth="1"/>
    <col min="15881" max="15881" width="13" style="111" customWidth="1"/>
    <col min="15882" max="15882" width="8.28515625" style="111" customWidth="1"/>
    <col min="15883" max="16128" width="10" style="111"/>
    <col min="16129" max="16129" width="2.5703125" style="111" customWidth="1"/>
    <col min="16130" max="16130" width="7.140625" style="111" customWidth="1"/>
    <col min="16131" max="16131" width="23.5703125" style="111" customWidth="1"/>
    <col min="16132" max="16132" width="9.7109375" style="111" customWidth="1"/>
    <col min="16133" max="16133" width="4.7109375" style="111" customWidth="1"/>
    <col min="16134" max="16134" width="14.42578125" style="111" customWidth="1"/>
    <col min="16135" max="16135" width="11.140625" style="111" customWidth="1"/>
    <col min="16136" max="16136" width="10.28515625" style="111" customWidth="1"/>
    <col min="16137" max="16137" width="13" style="111" customWidth="1"/>
    <col min="16138" max="16138" width="8.28515625" style="111" customWidth="1"/>
    <col min="16139" max="16384" width="10" style="111"/>
  </cols>
  <sheetData>
    <row r="1" spans="1:10">
      <c r="B1" s="370" t="s">
        <v>131</v>
      </c>
      <c r="D1" s="369"/>
      <c r="E1" s="369"/>
      <c r="F1" s="369"/>
      <c r="G1" s="369"/>
      <c r="H1" s="369"/>
      <c r="I1" s="369"/>
      <c r="J1" s="514"/>
    </row>
    <row r="2" spans="1:10">
      <c r="B2" s="370" t="s">
        <v>868</v>
      </c>
      <c r="D2" s="369"/>
      <c r="E2" s="369"/>
      <c r="F2" s="369"/>
      <c r="G2" s="369"/>
      <c r="H2" s="369"/>
      <c r="I2" s="369"/>
      <c r="J2" s="369"/>
    </row>
    <row r="3" spans="1:10">
      <c r="B3" s="370" t="s">
        <v>567</v>
      </c>
      <c r="D3" s="369"/>
      <c r="E3" s="369"/>
      <c r="F3" s="369"/>
      <c r="G3" s="369"/>
      <c r="H3" s="369"/>
      <c r="I3" s="369"/>
      <c r="J3" s="369"/>
    </row>
    <row r="4" spans="1:10">
      <c r="B4" s="370" t="s">
        <v>1082</v>
      </c>
      <c r="D4" s="369"/>
      <c r="E4" s="369"/>
      <c r="F4" s="369"/>
      <c r="G4" s="369"/>
      <c r="H4" s="369"/>
      <c r="I4" s="369"/>
      <c r="J4" s="369"/>
    </row>
    <row r="5" spans="1:10">
      <c r="D5" s="369"/>
      <c r="E5" s="369"/>
      <c r="F5" s="369"/>
      <c r="G5" s="369"/>
      <c r="H5" s="369"/>
      <c r="I5" s="369"/>
      <c r="J5" s="369"/>
    </row>
    <row r="6" spans="1:10">
      <c r="D6" s="369"/>
      <c r="E6" s="369"/>
      <c r="F6" s="369" t="s">
        <v>249</v>
      </c>
      <c r="G6" s="369"/>
      <c r="H6" s="369"/>
      <c r="I6" s="369" t="s">
        <v>405</v>
      </c>
      <c r="J6" s="369"/>
    </row>
    <row r="7" spans="1:10">
      <c r="D7" s="581" t="s">
        <v>251</v>
      </c>
      <c r="E7" s="581" t="s">
        <v>252</v>
      </c>
      <c r="F7" s="581" t="s">
        <v>253</v>
      </c>
      <c r="G7" s="581" t="s">
        <v>254</v>
      </c>
      <c r="H7" s="581" t="s">
        <v>255</v>
      </c>
      <c r="I7" s="581" t="s">
        <v>256</v>
      </c>
      <c r="J7" s="581" t="s">
        <v>257</v>
      </c>
    </row>
    <row r="8" spans="1:10">
      <c r="A8" s="342"/>
      <c r="B8" s="615" t="s">
        <v>359</v>
      </c>
      <c r="C8" s="342"/>
      <c r="D8" s="341"/>
      <c r="E8" s="341"/>
      <c r="F8" s="341"/>
      <c r="G8" s="341"/>
      <c r="H8" s="341"/>
      <c r="I8" s="398"/>
      <c r="J8" s="369"/>
    </row>
    <row r="9" spans="1:10">
      <c r="A9" s="342"/>
      <c r="B9" s="1482" t="s">
        <v>407</v>
      </c>
      <c r="C9" s="342"/>
      <c r="D9" s="1483">
        <v>41110</v>
      </c>
      <c r="E9" s="341" t="s">
        <v>260</v>
      </c>
      <c r="F9" s="401">
        <v>-1320531</v>
      </c>
      <c r="G9" s="341" t="s">
        <v>365</v>
      </c>
      <c r="H9" s="873">
        <f>'WCA Allocation Factors'!E16</f>
        <v>0.22474202685414957</v>
      </c>
      <c r="I9" s="572">
        <f>+H9*F9</f>
        <v>-296778.81346373697</v>
      </c>
      <c r="J9" s="369" t="s">
        <v>445</v>
      </c>
    </row>
    <row r="10" spans="1:10">
      <c r="A10" s="342"/>
      <c r="B10" s="399"/>
      <c r="C10" s="342"/>
      <c r="D10" s="341"/>
      <c r="E10" s="341"/>
      <c r="F10" s="401"/>
      <c r="G10" s="341"/>
      <c r="H10" s="480"/>
      <c r="I10" s="516"/>
      <c r="J10" s="369"/>
    </row>
    <row r="11" spans="1:10">
      <c r="A11" s="342"/>
      <c r="B11" s="615" t="s">
        <v>389</v>
      </c>
      <c r="C11" s="342"/>
      <c r="D11" s="341"/>
      <c r="E11" s="341"/>
      <c r="F11" s="401"/>
      <c r="G11" s="341"/>
      <c r="H11" s="480"/>
      <c r="I11" s="516"/>
      <c r="J11" s="369"/>
    </row>
    <row r="12" spans="1:10">
      <c r="A12" s="342"/>
      <c r="B12" s="1482" t="s">
        <v>408</v>
      </c>
      <c r="C12" s="342"/>
      <c r="D12" s="341">
        <v>282</v>
      </c>
      <c r="E12" s="341" t="s">
        <v>260</v>
      </c>
      <c r="F12" s="401">
        <v>-990400</v>
      </c>
      <c r="G12" s="341" t="s">
        <v>365</v>
      </c>
      <c r="H12" s="873">
        <f>'WCA Allocation Factors'!E16</f>
        <v>0.22474202685414957</v>
      </c>
      <c r="I12" s="572">
        <f>+H12*F12</f>
        <v>-222584.50339634973</v>
      </c>
      <c r="J12" s="369" t="s">
        <v>445</v>
      </c>
    </row>
    <row r="13" spans="1:10">
      <c r="A13" s="342"/>
      <c r="C13" s="342"/>
      <c r="D13" s="341"/>
      <c r="E13" s="341"/>
      <c r="F13" s="396"/>
      <c r="G13" s="341"/>
      <c r="H13" s="480"/>
      <c r="I13" s="516"/>
      <c r="J13" s="369"/>
    </row>
    <row r="14" spans="1:10">
      <c r="A14" s="342"/>
      <c r="C14" s="342"/>
      <c r="D14" s="341"/>
      <c r="E14" s="341"/>
      <c r="F14" s="396"/>
      <c r="G14" s="341"/>
      <c r="H14" s="480"/>
      <c r="I14" s="516"/>
      <c r="J14" s="369"/>
    </row>
    <row r="15" spans="1:10">
      <c r="A15" s="342"/>
      <c r="B15" s="593" t="s">
        <v>850</v>
      </c>
      <c r="C15" s="342"/>
      <c r="D15" s="341"/>
      <c r="E15" s="341"/>
      <c r="F15" s="396"/>
      <c r="G15" s="341"/>
      <c r="H15" s="480"/>
      <c r="I15" s="516"/>
      <c r="J15" s="369"/>
    </row>
    <row r="16" spans="1:10">
      <c r="A16" s="342"/>
      <c r="B16" s="593"/>
      <c r="C16" s="342"/>
      <c r="D16" s="341"/>
      <c r="E16" s="341"/>
      <c r="F16" s="537"/>
      <c r="G16" s="341"/>
      <c r="H16" s="341"/>
      <c r="I16" s="341"/>
      <c r="J16" s="341"/>
    </row>
    <row r="17" spans="1:10">
      <c r="A17" s="342"/>
      <c r="B17" s="375"/>
      <c r="C17" s="376"/>
      <c r="D17" s="377"/>
      <c r="E17" s="377"/>
      <c r="F17" s="377"/>
      <c r="G17" s="377"/>
      <c r="H17" s="377"/>
      <c r="I17" s="377"/>
      <c r="J17" s="733"/>
    </row>
    <row r="18" spans="1:10">
      <c r="A18" s="342"/>
      <c r="B18" s="621"/>
      <c r="C18" s="342"/>
      <c r="D18" s="341"/>
      <c r="E18" s="341"/>
      <c r="F18" s="341"/>
      <c r="G18" s="341"/>
      <c r="H18" s="341"/>
      <c r="I18" s="341"/>
      <c r="J18" s="735"/>
    </row>
    <row r="19" spans="1:10" s="342" customFormat="1">
      <c r="B19" s="621"/>
      <c r="D19" s="341"/>
      <c r="E19" s="341"/>
      <c r="F19" s="341"/>
      <c r="G19" s="341"/>
      <c r="H19" s="341"/>
      <c r="I19" s="341"/>
      <c r="J19" s="735"/>
    </row>
    <row r="20" spans="1:10" s="342" customFormat="1">
      <c r="B20" s="621"/>
      <c r="D20" s="341"/>
      <c r="E20" s="341"/>
      <c r="F20" s="341"/>
      <c r="G20" s="341"/>
      <c r="H20" s="341"/>
      <c r="I20" s="341"/>
      <c r="J20" s="735"/>
    </row>
    <row r="21" spans="1:10" s="342" customFormat="1">
      <c r="B21" s="621" t="s">
        <v>376</v>
      </c>
      <c r="D21" s="341"/>
      <c r="E21" s="341"/>
      <c r="F21" s="341"/>
      <c r="G21" s="341"/>
      <c r="H21" s="341"/>
      <c r="I21" s="341"/>
      <c r="J21" s="735"/>
    </row>
    <row r="22" spans="1:10" s="342" customFormat="1">
      <c r="B22" s="621"/>
      <c r="D22" s="341"/>
      <c r="E22" s="341"/>
      <c r="F22" s="341"/>
      <c r="G22" s="341"/>
      <c r="H22" s="341"/>
      <c r="I22" s="341"/>
      <c r="J22" s="735"/>
    </row>
    <row r="23" spans="1:10" s="342" customFormat="1">
      <c r="B23" s="621"/>
      <c r="D23" s="341"/>
      <c r="E23" s="341"/>
      <c r="F23" s="341"/>
      <c r="G23" s="341"/>
      <c r="H23" s="341"/>
      <c r="I23" s="341"/>
      <c r="J23" s="735"/>
    </row>
    <row r="24" spans="1:10" s="342" customFormat="1">
      <c r="B24" s="621"/>
      <c r="D24" s="341"/>
      <c r="E24" s="341"/>
      <c r="F24" s="341"/>
      <c r="G24" s="341"/>
      <c r="H24" s="341"/>
      <c r="I24" s="341"/>
      <c r="J24" s="735"/>
    </row>
    <row r="25" spans="1:10" s="342" customFormat="1">
      <c r="B25" s="379"/>
      <c r="D25" s="341"/>
      <c r="E25" s="341"/>
      <c r="F25" s="341"/>
      <c r="G25" s="341"/>
      <c r="H25" s="341"/>
      <c r="I25" s="341"/>
      <c r="J25" s="735"/>
    </row>
    <row r="26" spans="1:10" s="342" customFormat="1">
      <c r="B26" s="381"/>
      <c r="C26" s="382"/>
      <c r="D26" s="382"/>
      <c r="E26" s="382"/>
      <c r="F26" s="382"/>
      <c r="G26" s="382"/>
      <c r="H26" s="382"/>
      <c r="I26" s="382"/>
      <c r="J26" s="384"/>
    </row>
    <row r="27" spans="1:10" s="342" customFormat="1">
      <c r="B27" s="111"/>
      <c r="C27" s="111"/>
      <c r="D27" s="111"/>
      <c r="E27" s="111"/>
      <c r="F27" s="386"/>
      <c r="G27" s="111"/>
      <c r="H27" s="111"/>
      <c r="I27" s="111"/>
      <c r="J27" s="111"/>
    </row>
    <row r="28" spans="1:10" s="342" customFormat="1"/>
    <row r="29" spans="1:10" s="342" customFormat="1"/>
    <row r="31" spans="1:10">
      <c r="D31" s="581"/>
      <c r="G31" s="753"/>
    </row>
    <row r="32" spans="1:10">
      <c r="D32" s="747"/>
    </row>
    <row r="33" spans="4:10">
      <c r="D33" s="747"/>
    </row>
    <row r="34" spans="4:10">
      <c r="D34" s="747"/>
    </row>
    <row r="35" spans="4:10">
      <c r="D35" s="747"/>
    </row>
    <row r="36" spans="4:10">
      <c r="D36" s="747"/>
    </row>
    <row r="37" spans="4:10" ht="17.25">
      <c r="D37" s="747"/>
      <c r="J37" s="2085"/>
    </row>
    <row r="38" spans="4:10">
      <c r="D38" s="747"/>
    </row>
    <row r="39" spans="4:10">
      <c r="D39" s="747"/>
    </row>
    <row r="40" spans="4:10">
      <c r="D40" s="747"/>
    </row>
    <row r="41" spans="4:10">
      <c r="D41" s="747"/>
    </row>
    <row r="42" spans="4:10">
      <c r="D42" s="747"/>
    </row>
    <row r="43" spans="4:10">
      <c r="D43" s="747"/>
    </row>
    <row r="44" spans="4:10">
      <c r="D44" s="747"/>
    </row>
    <row r="45" spans="4:10">
      <c r="D45" s="747"/>
    </row>
    <row r="46" spans="4:10">
      <c r="D46" s="747"/>
    </row>
    <row r="47" spans="4:10">
      <c r="D47" s="747"/>
    </row>
    <row r="48" spans="4:10">
      <c r="D48" s="747"/>
    </row>
    <row r="49" spans="4:4">
      <c r="D49" s="747"/>
    </row>
    <row r="50" spans="4:4">
      <c r="D50" s="747"/>
    </row>
    <row r="51" spans="4:4">
      <c r="D51" s="747"/>
    </row>
    <row r="52" spans="4:4">
      <c r="D52" s="747"/>
    </row>
    <row r="53" spans="4:4">
      <c r="D53" s="747"/>
    </row>
    <row r="54" spans="4:4">
      <c r="D54" s="747"/>
    </row>
    <row r="55" spans="4:4">
      <c r="D55" s="747"/>
    </row>
    <row r="56" spans="4:4">
      <c r="D56" s="747"/>
    </row>
    <row r="57" spans="4:4">
      <c r="D57" s="747"/>
    </row>
    <row r="58" spans="4:4">
      <c r="D58" s="747"/>
    </row>
    <row r="59" spans="4:4">
      <c r="D59" s="747"/>
    </row>
    <row r="60" spans="4:4">
      <c r="D60" s="747"/>
    </row>
    <row r="61" spans="4:4">
      <c r="D61" s="747"/>
    </row>
    <row r="62" spans="4:4">
      <c r="D62" s="747"/>
    </row>
    <row r="63" spans="4:4">
      <c r="D63" s="747"/>
    </row>
    <row r="64" spans="4:4">
      <c r="D64" s="747"/>
    </row>
    <row r="65" spans="4:4">
      <c r="D65" s="747"/>
    </row>
    <row r="66" spans="4:4">
      <c r="D66" s="747"/>
    </row>
    <row r="67" spans="4:4">
      <c r="D67" s="747"/>
    </row>
    <row r="68" spans="4:4">
      <c r="D68" s="747"/>
    </row>
    <row r="69" spans="4:4">
      <c r="D69" s="747"/>
    </row>
    <row r="70" spans="4:4">
      <c r="D70" s="747"/>
    </row>
    <row r="71" spans="4:4">
      <c r="D71" s="747"/>
    </row>
    <row r="72" spans="4:4">
      <c r="D72" s="747"/>
    </row>
    <row r="73" spans="4:4">
      <c r="D73" s="747"/>
    </row>
    <row r="74" spans="4:4">
      <c r="D74" s="747"/>
    </row>
    <row r="75" spans="4:4">
      <c r="D75" s="747"/>
    </row>
    <row r="76" spans="4:4">
      <c r="D76" s="747"/>
    </row>
    <row r="77" spans="4:4">
      <c r="D77" s="747"/>
    </row>
    <row r="78" spans="4:4">
      <c r="D78" s="747"/>
    </row>
    <row r="79" spans="4:4">
      <c r="D79" s="747"/>
    </row>
    <row r="80" spans="4:4">
      <c r="D80" s="747"/>
    </row>
    <row r="81" spans="4:4">
      <c r="D81" s="747"/>
    </row>
    <row r="82" spans="4:4">
      <c r="D82" s="747"/>
    </row>
    <row r="83" spans="4:4">
      <c r="D83" s="747"/>
    </row>
    <row r="84" spans="4:4">
      <c r="D84" s="747"/>
    </row>
    <row r="85" spans="4:4">
      <c r="D85" s="747"/>
    </row>
    <row r="86" spans="4:4">
      <c r="D86" s="747"/>
    </row>
    <row r="87" spans="4:4">
      <c r="D87" s="747"/>
    </row>
    <row r="88" spans="4:4">
      <c r="D88" s="747"/>
    </row>
    <row r="89" spans="4:4">
      <c r="D89" s="747"/>
    </row>
    <row r="90" spans="4:4">
      <c r="D90" s="747"/>
    </row>
    <row r="91" spans="4:4">
      <c r="D91" s="747"/>
    </row>
    <row r="92" spans="4:4">
      <c r="D92" s="747"/>
    </row>
    <row r="93" spans="4:4">
      <c r="D93" s="747"/>
    </row>
    <row r="94" spans="4:4">
      <c r="D94" s="747"/>
    </row>
    <row r="95" spans="4:4">
      <c r="D95" s="747"/>
    </row>
    <row r="96" spans="4:4">
      <c r="D96" s="747"/>
    </row>
    <row r="97" spans="4:4">
      <c r="D97" s="747"/>
    </row>
    <row r="98" spans="4:4">
      <c r="D98" s="747"/>
    </row>
    <row r="99" spans="4:4">
      <c r="D99" s="747"/>
    </row>
    <row r="100" spans="4:4">
      <c r="D100" s="747"/>
    </row>
    <row r="101" spans="4:4">
      <c r="D101" s="747"/>
    </row>
    <row r="102" spans="4:4">
      <c r="D102" s="747"/>
    </row>
    <row r="103" spans="4:4">
      <c r="D103" s="747"/>
    </row>
    <row r="104" spans="4:4">
      <c r="D104" s="747"/>
    </row>
    <row r="105" spans="4:4">
      <c r="D105" s="747"/>
    </row>
    <row r="106" spans="4:4">
      <c r="D106" s="747"/>
    </row>
    <row r="107" spans="4:4">
      <c r="D107" s="747"/>
    </row>
    <row r="108" spans="4:4">
      <c r="D108" s="747"/>
    </row>
    <row r="109" spans="4:4">
      <c r="D109" s="747"/>
    </row>
    <row r="110" spans="4:4">
      <c r="D110" s="747"/>
    </row>
    <row r="111" spans="4:4">
      <c r="D111" s="747"/>
    </row>
    <row r="112" spans="4:4">
      <c r="D112" s="747"/>
    </row>
    <row r="113" spans="4:4">
      <c r="D113" s="747"/>
    </row>
    <row r="114" spans="4:4">
      <c r="D114" s="747"/>
    </row>
    <row r="115" spans="4:4">
      <c r="D115" s="747"/>
    </row>
    <row r="116" spans="4:4">
      <c r="D116" s="747"/>
    </row>
    <row r="117" spans="4:4">
      <c r="D117" s="747"/>
    </row>
    <row r="118" spans="4:4">
      <c r="D118" s="747"/>
    </row>
    <row r="119" spans="4:4">
      <c r="D119" s="747"/>
    </row>
    <row r="120" spans="4:4">
      <c r="D120" s="747"/>
    </row>
    <row r="121" spans="4:4">
      <c r="D121" s="747"/>
    </row>
    <row r="122" spans="4:4">
      <c r="D122" s="747"/>
    </row>
    <row r="123" spans="4:4">
      <c r="D123" s="747"/>
    </row>
    <row r="124" spans="4:4">
      <c r="D124" s="747"/>
    </row>
    <row r="125" spans="4:4">
      <c r="D125" s="747"/>
    </row>
    <row r="126" spans="4:4">
      <c r="D126" s="747"/>
    </row>
    <row r="127" spans="4:4">
      <c r="D127" s="747"/>
    </row>
    <row r="128" spans="4:4">
      <c r="D128" s="747"/>
    </row>
    <row r="129" spans="4:4">
      <c r="D129" s="747"/>
    </row>
    <row r="130" spans="4:4">
      <c r="D130" s="747"/>
    </row>
    <row r="131" spans="4:4">
      <c r="D131" s="747"/>
    </row>
    <row r="132" spans="4:4">
      <c r="D132" s="747"/>
    </row>
    <row r="133" spans="4:4">
      <c r="D133" s="747"/>
    </row>
    <row r="134" spans="4:4">
      <c r="D134" s="747"/>
    </row>
    <row r="135" spans="4:4">
      <c r="D135" s="747"/>
    </row>
    <row r="136" spans="4:4">
      <c r="D136" s="747"/>
    </row>
    <row r="137" spans="4:4">
      <c r="D137" s="747"/>
    </row>
    <row r="138" spans="4:4">
      <c r="D138" s="747"/>
    </row>
    <row r="139" spans="4:4">
      <c r="D139" s="747"/>
    </row>
    <row r="140" spans="4:4">
      <c r="D140" s="747"/>
    </row>
    <row r="141" spans="4:4">
      <c r="D141" s="747"/>
    </row>
    <row r="142" spans="4:4">
      <c r="D142" s="747"/>
    </row>
    <row r="143" spans="4:4">
      <c r="D143" s="747"/>
    </row>
    <row r="144" spans="4:4">
      <c r="D144" s="747"/>
    </row>
    <row r="145" spans="4:4">
      <c r="D145" s="747"/>
    </row>
    <row r="146" spans="4:4">
      <c r="D146" s="747"/>
    </row>
    <row r="147" spans="4:4">
      <c r="D147" s="747"/>
    </row>
    <row r="148" spans="4:4">
      <c r="D148" s="747"/>
    </row>
    <row r="149" spans="4:4">
      <c r="D149" s="747"/>
    </row>
    <row r="150" spans="4:4">
      <c r="D150" s="747"/>
    </row>
    <row r="151" spans="4:4">
      <c r="D151" s="747"/>
    </row>
    <row r="152" spans="4:4">
      <c r="D152" s="747"/>
    </row>
    <row r="153" spans="4:4">
      <c r="D153" s="747"/>
    </row>
    <row r="154" spans="4:4">
      <c r="D154" s="747"/>
    </row>
    <row r="155" spans="4:4">
      <c r="D155" s="747"/>
    </row>
    <row r="156" spans="4:4">
      <c r="D156" s="747"/>
    </row>
    <row r="157" spans="4:4">
      <c r="D157" s="747"/>
    </row>
    <row r="158" spans="4:4">
      <c r="D158" s="747"/>
    </row>
    <row r="159" spans="4:4">
      <c r="D159" s="747"/>
    </row>
    <row r="160" spans="4:4">
      <c r="D160" s="747"/>
    </row>
    <row r="161" spans="4:4">
      <c r="D161" s="747"/>
    </row>
    <row r="162" spans="4:4">
      <c r="D162" s="747"/>
    </row>
    <row r="163" spans="4:4">
      <c r="D163" s="747"/>
    </row>
    <row r="164" spans="4:4">
      <c r="D164" s="747"/>
    </row>
    <row r="165" spans="4:4">
      <c r="D165" s="747"/>
    </row>
    <row r="166" spans="4:4">
      <c r="D166" s="747"/>
    </row>
    <row r="167" spans="4:4">
      <c r="D167" s="747"/>
    </row>
    <row r="168" spans="4:4">
      <c r="D168" s="747"/>
    </row>
    <row r="169" spans="4:4">
      <c r="D169" s="747"/>
    </row>
    <row r="170" spans="4:4">
      <c r="D170" s="747"/>
    </row>
    <row r="171" spans="4:4">
      <c r="D171" s="747"/>
    </row>
    <row r="172" spans="4:4">
      <c r="D172" s="747"/>
    </row>
    <row r="173" spans="4:4">
      <c r="D173" s="747"/>
    </row>
    <row r="174" spans="4:4">
      <c r="D174" s="747"/>
    </row>
    <row r="175" spans="4:4">
      <c r="D175" s="747"/>
    </row>
    <row r="176" spans="4:4">
      <c r="D176" s="747"/>
    </row>
    <row r="177" spans="4:4">
      <c r="D177" s="747"/>
    </row>
    <row r="178" spans="4:4">
      <c r="D178" s="747"/>
    </row>
    <row r="179" spans="4:4">
      <c r="D179" s="747"/>
    </row>
    <row r="180" spans="4:4">
      <c r="D180" s="747"/>
    </row>
    <row r="181" spans="4:4">
      <c r="D181" s="747"/>
    </row>
    <row r="182" spans="4:4">
      <c r="D182" s="747"/>
    </row>
    <row r="183" spans="4:4">
      <c r="D183" s="747"/>
    </row>
    <row r="184" spans="4:4">
      <c r="D184" s="747"/>
    </row>
    <row r="185" spans="4:4">
      <c r="D185" s="747"/>
    </row>
    <row r="186" spans="4:4">
      <c r="D186" s="747"/>
    </row>
    <row r="187" spans="4:4">
      <c r="D187" s="747"/>
    </row>
    <row r="188" spans="4:4">
      <c r="D188" s="747"/>
    </row>
    <row r="189" spans="4:4">
      <c r="D189" s="747"/>
    </row>
    <row r="190" spans="4:4">
      <c r="D190" s="747"/>
    </row>
    <row r="191" spans="4:4">
      <c r="D191" s="747"/>
    </row>
    <row r="192" spans="4:4">
      <c r="D192" s="747"/>
    </row>
    <row r="193" spans="4:4">
      <c r="D193" s="747"/>
    </row>
    <row r="194" spans="4:4">
      <c r="D194" s="747"/>
    </row>
    <row r="195" spans="4:4">
      <c r="D195" s="747"/>
    </row>
    <row r="196" spans="4:4">
      <c r="D196" s="747"/>
    </row>
    <row r="197" spans="4:4">
      <c r="D197" s="747"/>
    </row>
    <row r="198" spans="4:4">
      <c r="D198" s="747"/>
    </row>
    <row r="199" spans="4:4">
      <c r="D199" s="747"/>
    </row>
    <row r="200" spans="4:4">
      <c r="D200" s="747"/>
    </row>
    <row r="201" spans="4:4">
      <c r="D201" s="747"/>
    </row>
    <row r="202" spans="4:4">
      <c r="D202" s="747"/>
    </row>
    <row r="203" spans="4:4">
      <c r="D203" s="747"/>
    </row>
    <row r="204" spans="4:4">
      <c r="D204" s="747"/>
    </row>
    <row r="205" spans="4:4">
      <c r="D205" s="747"/>
    </row>
    <row r="206" spans="4:4">
      <c r="D206" s="747"/>
    </row>
    <row r="207" spans="4:4">
      <c r="D207" s="747"/>
    </row>
    <row r="208" spans="4:4">
      <c r="D208" s="747"/>
    </row>
    <row r="209" spans="4:4">
      <c r="D209" s="747"/>
    </row>
    <row r="210" spans="4:4">
      <c r="D210" s="747"/>
    </row>
    <row r="211" spans="4:4">
      <c r="D211" s="747"/>
    </row>
    <row r="212" spans="4:4">
      <c r="D212" s="747"/>
    </row>
    <row r="213" spans="4:4">
      <c r="D213" s="747"/>
    </row>
    <row r="214" spans="4:4">
      <c r="D214" s="747"/>
    </row>
    <row r="215" spans="4:4">
      <c r="D215" s="747"/>
    </row>
    <row r="216" spans="4:4">
      <c r="D216" s="747"/>
    </row>
    <row r="217" spans="4:4">
      <c r="D217" s="747"/>
    </row>
    <row r="218" spans="4:4">
      <c r="D218" s="747"/>
    </row>
    <row r="219" spans="4:4">
      <c r="D219" s="747"/>
    </row>
    <row r="220" spans="4:4">
      <c r="D220" s="747"/>
    </row>
    <row r="221" spans="4:4">
      <c r="D221" s="747"/>
    </row>
    <row r="222" spans="4:4">
      <c r="D222" s="747"/>
    </row>
    <row r="223" spans="4:4">
      <c r="D223" s="747"/>
    </row>
    <row r="224" spans="4:4">
      <c r="D224" s="747"/>
    </row>
    <row r="225" spans="4:4">
      <c r="D225" s="747"/>
    </row>
    <row r="226" spans="4:4">
      <c r="D226" s="747"/>
    </row>
    <row r="227" spans="4:4">
      <c r="D227" s="747"/>
    </row>
    <row r="228" spans="4:4">
      <c r="D228" s="747"/>
    </row>
    <row r="229" spans="4:4">
      <c r="D229" s="747"/>
    </row>
    <row r="230" spans="4:4">
      <c r="D230" s="747"/>
    </row>
    <row r="231" spans="4:4">
      <c r="D231" s="747"/>
    </row>
    <row r="232" spans="4:4">
      <c r="D232" s="747"/>
    </row>
    <row r="233" spans="4:4">
      <c r="D233" s="747"/>
    </row>
    <row r="234" spans="4:4">
      <c r="D234" s="747"/>
    </row>
    <row r="235" spans="4:4">
      <c r="D235" s="747"/>
    </row>
    <row r="236" spans="4:4">
      <c r="D236" s="747"/>
    </row>
    <row r="237" spans="4:4">
      <c r="D237" s="747"/>
    </row>
    <row r="238" spans="4:4">
      <c r="D238" s="747"/>
    </row>
    <row r="239" spans="4:4">
      <c r="D239" s="747"/>
    </row>
    <row r="240" spans="4:4">
      <c r="D240" s="747"/>
    </row>
    <row r="241" spans="4:4">
      <c r="D241" s="747"/>
    </row>
    <row r="242" spans="4:4">
      <c r="D242" s="747"/>
    </row>
    <row r="243" spans="4:4">
      <c r="D243" s="747"/>
    </row>
    <row r="244" spans="4:4">
      <c r="D244" s="747"/>
    </row>
    <row r="245" spans="4:4">
      <c r="D245" s="747"/>
    </row>
    <row r="246" spans="4:4">
      <c r="D246" s="747"/>
    </row>
    <row r="247" spans="4:4">
      <c r="D247" s="747"/>
    </row>
    <row r="248" spans="4:4">
      <c r="D248" s="747"/>
    </row>
    <row r="249" spans="4:4">
      <c r="D249" s="747"/>
    </row>
    <row r="250" spans="4:4">
      <c r="D250" s="747"/>
    </row>
    <row r="251" spans="4:4">
      <c r="D251" s="747"/>
    </row>
    <row r="252" spans="4:4">
      <c r="D252" s="747"/>
    </row>
    <row r="253" spans="4:4">
      <c r="D253" s="747"/>
    </row>
    <row r="254" spans="4:4">
      <c r="D254" s="747"/>
    </row>
    <row r="255" spans="4:4">
      <c r="D255" s="747"/>
    </row>
    <row r="256" spans="4:4">
      <c r="D256" s="747"/>
    </row>
    <row r="257" spans="4:4">
      <c r="D257" s="747"/>
    </row>
    <row r="258" spans="4:4">
      <c r="D258" s="747"/>
    </row>
    <row r="259" spans="4:4">
      <c r="D259" s="747"/>
    </row>
    <row r="260" spans="4:4">
      <c r="D260" s="747"/>
    </row>
    <row r="261" spans="4:4">
      <c r="D261" s="747"/>
    </row>
    <row r="262" spans="4:4">
      <c r="D262" s="747"/>
    </row>
    <row r="263" spans="4:4">
      <c r="D263" s="747"/>
    </row>
    <row r="264" spans="4:4">
      <c r="D264" s="747"/>
    </row>
    <row r="265" spans="4:4">
      <c r="D265" s="747"/>
    </row>
    <row r="266" spans="4:4">
      <c r="D266" s="747"/>
    </row>
    <row r="267" spans="4:4">
      <c r="D267" s="747"/>
    </row>
    <row r="268" spans="4:4">
      <c r="D268" s="747"/>
    </row>
    <row r="269" spans="4:4">
      <c r="D269" s="747"/>
    </row>
    <row r="270" spans="4:4">
      <c r="D270" s="747"/>
    </row>
    <row r="271" spans="4:4">
      <c r="D271" s="747"/>
    </row>
    <row r="272" spans="4:4">
      <c r="D272" s="747"/>
    </row>
    <row r="273" spans="4:4">
      <c r="D273" s="747"/>
    </row>
    <row r="274" spans="4:4">
      <c r="D274" s="747"/>
    </row>
    <row r="275" spans="4:4">
      <c r="D275" s="747"/>
    </row>
    <row r="276" spans="4:4">
      <c r="D276" s="747"/>
    </row>
    <row r="277" spans="4:4">
      <c r="D277" s="747"/>
    </row>
    <row r="278" spans="4:4">
      <c r="D278" s="747"/>
    </row>
    <row r="279" spans="4:4">
      <c r="D279" s="747"/>
    </row>
    <row r="280" spans="4:4">
      <c r="D280" s="747"/>
    </row>
    <row r="281" spans="4:4">
      <c r="D281" s="747"/>
    </row>
    <row r="282" spans="4:4">
      <c r="D282" s="747"/>
    </row>
    <row r="283" spans="4:4">
      <c r="D283" s="747"/>
    </row>
    <row r="284" spans="4:4">
      <c r="D284" s="747"/>
    </row>
    <row r="285" spans="4:4">
      <c r="D285" s="747"/>
    </row>
    <row r="286" spans="4:4">
      <c r="D286" s="747"/>
    </row>
    <row r="287" spans="4:4">
      <c r="D287" s="747"/>
    </row>
    <row r="288" spans="4:4">
      <c r="D288" s="747"/>
    </row>
    <row r="289" spans="4:4">
      <c r="D289" s="747"/>
    </row>
    <row r="290" spans="4:4">
      <c r="D290" s="747"/>
    </row>
    <row r="291" spans="4:4">
      <c r="D291" s="747"/>
    </row>
    <row r="292" spans="4:4">
      <c r="D292" s="747"/>
    </row>
    <row r="293" spans="4:4">
      <c r="D293" s="747"/>
    </row>
    <row r="294" spans="4:4">
      <c r="D294" s="747"/>
    </row>
    <row r="295" spans="4:4">
      <c r="D295" s="747"/>
    </row>
    <row r="296" spans="4:4">
      <c r="D296" s="747"/>
    </row>
    <row r="297" spans="4:4">
      <c r="D297" s="747"/>
    </row>
    <row r="298" spans="4:4">
      <c r="D298" s="747"/>
    </row>
    <row r="299" spans="4:4">
      <c r="D299" s="747"/>
    </row>
    <row r="300" spans="4:4">
      <c r="D300" s="747"/>
    </row>
    <row r="301" spans="4:4">
      <c r="D301" s="747"/>
    </row>
    <row r="302" spans="4:4">
      <c r="D302" s="747"/>
    </row>
    <row r="303" spans="4:4">
      <c r="D303" s="747"/>
    </row>
    <row r="304" spans="4:4">
      <c r="D304" s="747"/>
    </row>
    <row r="305" spans="4:4">
      <c r="D305" s="747"/>
    </row>
    <row r="306" spans="4:4">
      <c r="D306" s="747"/>
    </row>
    <row r="307" spans="4:4">
      <c r="D307" s="747"/>
    </row>
    <row r="308" spans="4:4">
      <c r="D308" s="747"/>
    </row>
    <row r="309" spans="4:4">
      <c r="D309" s="747"/>
    </row>
    <row r="310" spans="4:4">
      <c r="D310" s="747"/>
    </row>
    <row r="311" spans="4:4">
      <c r="D311" s="747"/>
    </row>
    <row r="312" spans="4:4">
      <c r="D312" s="747"/>
    </row>
    <row r="313" spans="4:4">
      <c r="D313" s="747"/>
    </row>
    <row r="314" spans="4:4">
      <c r="D314" s="747"/>
    </row>
    <row r="315" spans="4:4">
      <c r="D315" s="747"/>
    </row>
    <row r="316" spans="4:4">
      <c r="D316" s="747"/>
    </row>
    <row r="317" spans="4:4">
      <c r="D317" s="747"/>
    </row>
    <row r="318" spans="4:4">
      <c r="D318" s="747"/>
    </row>
    <row r="319" spans="4:4">
      <c r="D319" s="747"/>
    </row>
    <row r="320" spans="4:4">
      <c r="D320" s="747"/>
    </row>
    <row r="321" spans="4:4">
      <c r="D321" s="747"/>
    </row>
    <row r="322" spans="4:4">
      <c r="D322" s="747"/>
    </row>
    <row r="323" spans="4:4">
      <c r="D323" s="747"/>
    </row>
    <row r="324" spans="4:4">
      <c r="D324" s="747"/>
    </row>
    <row r="325" spans="4:4">
      <c r="D325" s="747"/>
    </row>
    <row r="326" spans="4:4">
      <c r="D326" s="747"/>
    </row>
    <row r="327" spans="4:4">
      <c r="D327" s="747"/>
    </row>
    <row r="328" spans="4:4">
      <c r="D328" s="747"/>
    </row>
    <row r="329" spans="4:4">
      <c r="D329" s="747"/>
    </row>
    <row r="330" spans="4:4">
      <c r="D330" s="747"/>
    </row>
    <row r="331" spans="4:4">
      <c r="D331" s="747"/>
    </row>
    <row r="332" spans="4:4">
      <c r="D332" s="747"/>
    </row>
    <row r="333" spans="4:4">
      <c r="D333" s="747"/>
    </row>
    <row r="334" spans="4:4">
      <c r="D334" s="747"/>
    </row>
    <row r="335" spans="4:4">
      <c r="D335" s="747"/>
    </row>
    <row r="336" spans="4:4">
      <c r="D336" s="747"/>
    </row>
    <row r="337" spans="4:4">
      <c r="D337" s="747"/>
    </row>
    <row r="338" spans="4:4">
      <c r="D338" s="747"/>
    </row>
    <row r="339" spans="4:4">
      <c r="D339" s="747"/>
    </row>
    <row r="340" spans="4:4">
      <c r="D340" s="747"/>
    </row>
    <row r="341" spans="4:4">
      <c r="D341" s="747"/>
    </row>
    <row r="342" spans="4:4">
      <c r="D342" s="747"/>
    </row>
    <row r="343" spans="4:4">
      <c r="D343" s="747"/>
    </row>
    <row r="344" spans="4:4">
      <c r="D344" s="747"/>
    </row>
    <row r="345" spans="4:4">
      <c r="D345" s="747"/>
    </row>
    <row r="346" spans="4:4">
      <c r="D346" s="747"/>
    </row>
    <row r="347" spans="4:4">
      <c r="D347" s="747"/>
    </row>
    <row r="348" spans="4:4">
      <c r="D348" s="747"/>
    </row>
    <row r="349" spans="4:4">
      <c r="D349" s="747"/>
    </row>
    <row r="350" spans="4:4">
      <c r="D350" s="747"/>
    </row>
    <row r="351" spans="4:4">
      <c r="D351" s="747"/>
    </row>
    <row r="352" spans="4:4">
      <c r="D352" s="747"/>
    </row>
    <row r="353" spans="4:4">
      <c r="D353" s="747"/>
    </row>
    <row r="354" spans="4:4">
      <c r="D354" s="747"/>
    </row>
    <row r="355" spans="4:4">
      <c r="D355" s="747"/>
    </row>
    <row r="356" spans="4:4">
      <c r="D356" s="747"/>
    </row>
    <row r="357" spans="4:4">
      <c r="D357" s="747"/>
    </row>
    <row r="358" spans="4:4">
      <c r="D358" s="747"/>
    </row>
    <row r="359" spans="4:4">
      <c r="D359" s="747"/>
    </row>
    <row r="360" spans="4:4">
      <c r="D360" s="747"/>
    </row>
    <row r="361" spans="4:4">
      <c r="D361" s="747"/>
    </row>
    <row r="362" spans="4:4">
      <c r="D362" s="747"/>
    </row>
    <row r="363" spans="4:4">
      <c r="D363" s="747"/>
    </row>
    <row r="364" spans="4:4">
      <c r="D364" s="747"/>
    </row>
    <row r="365" spans="4:4">
      <c r="D365" s="747"/>
    </row>
    <row r="366" spans="4:4">
      <c r="D366" s="747"/>
    </row>
  </sheetData>
  <conditionalFormatting sqref="B12:B14 B9">
    <cfRule type="cellIs" dxfId="43" priority="3" stopIfTrue="1" operator="equal">
      <formula>"Title"</formula>
    </cfRule>
  </conditionalFormatting>
  <conditionalFormatting sqref="B11 B8">
    <cfRule type="cellIs" dxfId="42" priority="2" stopIfTrue="1" operator="equal">
      <formula>"Adjustment to Income/Expense/Rate Base:"</formula>
    </cfRule>
  </conditionalFormatting>
  <conditionalFormatting sqref="J1">
    <cfRule type="cellIs" dxfId="41" priority="1" stopIfTrue="1" operator="equal">
      <formula>"x.x"</formula>
    </cfRule>
  </conditionalFormatting>
  <dataValidations count="3">
    <dataValidation type="list" errorStyle="warning" allowBlank="1" showInputMessage="1" showErrorMessage="1" errorTitle="Factor" error="This factor is not included in the drop-down list. Is this the factor you want to use?" sqref="G65518:G65554 WVO983022:WVO983058 WLS983022:WLS983058 WBW983022:WBW983058 VSA983022:VSA983058 VIE983022:VIE983058 UYI983022:UYI983058 UOM983022:UOM983058 UEQ983022:UEQ983058 TUU983022:TUU983058 TKY983022:TKY983058 TBC983022:TBC983058 SRG983022:SRG983058 SHK983022:SHK983058 RXO983022:RXO983058 RNS983022:RNS983058 RDW983022:RDW983058 QUA983022:QUA983058 QKE983022:QKE983058 QAI983022:QAI983058 PQM983022:PQM983058 PGQ983022:PGQ983058 OWU983022:OWU983058 OMY983022:OMY983058 ODC983022:ODC983058 NTG983022:NTG983058 NJK983022:NJK983058 MZO983022:MZO983058 MPS983022:MPS983058 MFW983022:MFW983058 LWA983022:LWA983058 LME983022:LME983058 LCI983022:LCI983058 KSM983022:KSM983058 KIQ983022:KIQ983058 JYU983022:JYU983058 JOY983022:JOY983058 JFC983022:JFC983058 IVG983022:IVG983058 ILK983022:ILK983058 IBO983022:IBO983058 HRS983022:HRS983058 HHW983022:HHW983058 GYA983022:GYA983058 GOE983022:GOE983058 GEI983022:GEI983058 FUM983022:FUM983058 FKQ983022:FKQ983058 FAU983022:FAU983058 EQY983022:EQY983058 EHC983022:EHC983058 DXG983022:DXG983058 DNK983022:DNK983058 DDO983022:DDO983058 CTS983022:CTS983058 CJW983022:CJW983058 CAA983022:CAA983058 BQE983022:BQE983058 BGI983022:BGI983058 AWM983022:AWM983058 AMQ983022:AMQ983058 ACU983022:ACU983058 SY983022:SY983058 JC983022:JC983058 G983022:G983058 WVO917486:WVO917522 WLS917486:WLS917522 WBW917486:WBW917522 VSA917486:VSA917522 VIE917486:VIE917522 UYI917486:UYI917522 UOM917486:UOM917522 UEQ917486:UEQ917522 TUU917486:TUU917522 TKY917486:TKY917522 TBC917486:TBC917522 SRG917486:SRG917522 SHK917486:SHK917522 RXO917486:RXO917522 RNS917486:RNS917522 RDW917486:RDW917522 QUA917486:QUA917522 QKE917486:QKE917522 QAI917486:QAI917522 PQM917486:PQM917522 PGQ917486:PGQ917522 OWU917486:OWU917522 OMY917486:OMY917522 ODC917486:ODC917522 NTG917486:NTG917522 NJK917486:NJK917522 MZO917486:MZO917522 MPS917486:MPS917522 MFW917486:MFW917522 LWA917486:LWA917522 LME917486:LME917522 LCI917486:LCI917522 KSM917486:KSM917522 KIQ917486:KIQ917522 JYU917486:JYU917522 JOY917486:JOY917522 JFC917486:JFC917522 IVG917486:IVG917522 ILK917486:ILK917522 IBO917486:IBO917522 HRS917486:HRS917522 HHW917486:HHW917522 GYA917486:GYA917522 GOE917486:GOE917522 GEI917486:GEI917522 FUM917486:FUM917522 FKQ917486:FKQ917522 FAU917486:FAU917522 EQY917486:EQY917522 EHC917486:EHC917522 DXG917486:DXG917522 DNK917486:DNK917522 DDO917486:DDO917522 CTS917486:CTS917522 CJW917486:CJW917522 CAA917486:CAA917522 BQE917486:BQE917522 BGI917486:BGI917522 AWM917486:AWM917522 AMQ917486:AMQ917522 ACU917486:ACU917522 SY917486:SY917522 JC917486:JC917522 G917486:G917522 WVO851950:WVO851986 WLS851950:WLS851986 WBW851950:WBW851986 VSA851950:VSA851986 VIE851950:VIE851986 UYI851950:UYI851986 UOM851950:UOM851986 UEQ851950:UEQ851986 TUU851950:TUU851986 TKY851950:TKY851986 TBC851950:TBC851986 SRG851950:SRG851986 SHK851950:SHK851986 RXO851950:RXO851986 RNS851950:RNS851986 RDW851950:RDW851986 QUA851950:QUA851986 QKE851950:QKE851986 QAI851950:QAI851986 PQM851950:PQM851986 PGQ851950:PGQ851986 OWU851950:OWU851986 OMY851950:OMY851986 ODC851950:ODC851986 NTG851950:NTG851986 NJK851950:NJK851986 MZO851950:MZO851986 MPS851950:MPS851986 MFW851950:MFW851986 LWA851950:LWA851986 LME851950:LME851986 LCI851950:LCI851986 KSM851950:KSM851986 KIQ851950:KIQ851986 JYU851950:JYU851986 JOY851950:JOY851986 JFC851950:JFC851986 IVG851950:IVG851986 ILK851950:ILK851986 IBO851950:IBO851986 HRS851950:HRS851986 HHW851950:HHW851986 GYA851950:GYA851986 GOE851950:GOE851986 GEI851950:GEI851986 FUM851950:FUM851986 FKQ851950:FKQ851986 FAU851950:FAU851986 EQY851950:EQY851986 EHC851950:EHC851986 DXG851950:DXG851986 DNK851950:DNK851986 DDO851950:DDO851986 CTS851950:CTS851986 CJW851950:CJW851986 CAA851950:CAA851986 BQE851950:BQE851986 BGI851950:BGI851986 AWM851950:AWM851986 AMQ851950:AMQ851986 ACU851950:ACU851986 SY851950:SY851986 JC851950:JC851986 G851950:G851986 WVO786414:WVO786450 WLS786414:WLS786450 WBW786414:WBW786450 VSA786414:VSA786450 VIE786414:VIE786450 UYI786414:UYI786450 UOM786414:UOM786450 UEQ786414:UEQ786450 TUU786414:TUU786450 TKY786414:TKY786450 TBC786414:TBC786450 SRG786414:SRG786450 SHK786414:SHK786450 RXO786414:RXO786450 RNS786414:RNS786450 RDW786414:RDW786450 QUA786414:QUA786450 QKE786414:QKE786450 QAI786414:QAI786450 PQM786414:PQM786450 PGQ786414:PGQ786450 OWU786414:OWU786450 OMY786414:OMY786450 ODC786414:ODC786450 NTG786414:NTG786450 NJK786414:NJK786450 MZO786414:MZO786450 MPS786414:MPS786450 MFW786414:MFW786450 LWA786414:LWA786450 LME786414:LME786450 LCI786414:LCI786450 KSM786414:KSM786450 KIQ786414:KIQ786450 JYU786414:JYU786450 JOY786414:JOY786450 JFC786414:JFC786450 IVG786414:IVG786450 ILK786414:ILK786450 IBO786414:IBO786450 HRS786414:HRS786450 HHW786414:HHW786450 GYA786414:GYA786450 GOE786414:GOE786450 GEI786414:GEI786450 FUM786414:FUM786450 FKQ786414:FKQ786450 FAU786414:FAU786450 EQY786414:EQY786450 EHC786414:EHC786450 DXG786414:DXG786450 DNK786414:DNK786450 DDO786414:DDO786450 CTS786414:CTS786450 CJW786414:CJW786450 CAA786414:CAA786450 BQE786414:BQE786450 BGI786414:BGI786450 AWM786414:AWM786450 AMQ786414:AMQ786450 ACU786414:ACU786450 SY786414:SY786450 JC786414:JC786450 G786414:G786450 WVO720878:WVO720914 WLS720878:WLS720914 WBW720878:WBW720914 VSA720878:VSA720914 VIE720878:VIE720914 UYI720878:UYI720914 UOM720878:UOM720914 UEQ720878:UEQ720914 TUU720878:TUU720914 TKY720878:TKY720914 TBC720878:TBC720914 SRG720878:SRG720914 SHK720878:SHK720914 RXO720878:RXO720914 RNS720878:RNS720914 RDW720878:RDW720914 QUA720878:QUA720914 QKE720878:QKE720914 QAI720878:QAI720914 PQM720878:PQM720914 PGQ720878:PGQ720914 OWU720878:OWU720914 OMY720878:OMY720914 ODC720878:ODC720914 NTG720878:NTG720914 NJK720878:NJK720914 MZO720878:MZO720914 MPS720878:MPS720914 MFW720878:MFW720914 LWA720878:LWA720914 LME720878:LME720914 LCI720878:LCI720914 KSM720878:KSM720914 KIQ720878:KIQ720914 JYU720878:JYU720914 JOY720878:JOY720914 JFC720878:JFC720914 IVG720878:IVG720914 ILK720878:ILK720914 IBO720878:IBO720914 HRS720878:HRS720914 HHW720878:HHW720914 GYA720878:GYA720914 GOE720878:GOE720914 GEI720878:GEI720914 FUM720878:FUM720914 FKQ720878:FKQ720914 FAU720878:FAU720914 EQY720878:EQY720914 EHC720878:EHC720914 DXG720878:DXG720914 DNK720878:DNK720914 DDO720878:DDO720914 CTS720878:CTS720914 CJW720878:CJW720914 CAA720878:CAA720914 BQE720878:BQE720914 BGI720878:BGI720914 AWM720878:AWM720914 AMQ720878:AMQ720914 ACU720878:ACU720914 SY720878:SY720914 JC720878:JC720914 G720878:G720914 WVO655342:WVO655378 WLS655342:WLS655378 WBW655342:WBW655378 VSA655342:VSA655378 VIE655342:VIE655378 UYI655342:UYI655378 UOM655342:UOM655378 UEQ655342:UEQ655378 TUU655342:TUU655378 TKY655342:TKY655378 TBC655342:TBC655378 SRG655342:SRG655378 SHK655342:SHK655378 RXO655342:RXO655378 RNS655342:RNS655378 RDW655342:RDW655378 QUA655342:QUA655378 QKE655342:QKE655378 QAI655342:QAI655378 PQM655342:PQM655378 PGQ655342:PGQ655378 OWU655342:OWU655378 OMY655342:OMY655378 ODC655342:ODC655378 NTG655342:NTG655378 NJK655342:NJK655378 MZO655342:MZO655378 MPS655342:MPS655378 MFW655342:MFW655378 LWA655342:LWA655378 LME655342:LME655378 LCI655342:LCI655378 KSM655342:KSM655378 KIQ655342:KIQ655378 JYU655342:JYU655378 JOY655342:JOY655378 JFC655342:JFC655378 IVG655342:IVG655378 ILK655342:ILK655378 IBO655342:IBO655378 HRS655342:HRS655378 HHW655342:HHW655378 GYA655342:GYA655378 GOE655342:GOE655378 GEI655342:GEI655378 FUM655342:FUM655378 FKQ655342:FKQ655378 FAU655342:FAU655378 EQY655342:EQY655378 EHC655342:EHC655378 DXG655342:DXG655378 DNK655342:DNK655378 DDO655342:DDO655378 CTS655342:CTS655378 CJW655342:CJW655378 CAA655342:CAA655378 BQE655342:BQE655378 BGI655342:BGI655378 AWM655342:AWM655378 AMQ655342:AMQ655378 ACU655342:ACU655378 SY655342:SY655378 JC655342:JC655378 G655342:G655378 WVO589806:WVO589842 WLS589806:WLS589842 WBW589806:WBW589842 VSA589806:VSA589842 VIE589806:VIE589842 UYI589806:UYI589842 UOM589806:UOM589842 UEQ589806:UEQ589842 TUU589806:TUU589842 TKY589806:TKY589842 TBC589806:TBC589842 SRG589806:SRG589842 SHK589806:SHK589842 RXO589806:RXO589842 RNS589806:RNS589842 RDW589806:RDW589842 QUA589806:QUA589842 QKE589806:QKE589842 QAI589806:QAI589842 PQM589806:PQM589842 PGQ589806:PGQ589842 OWU589806:OWU589842 OMY589806:OMY589842 ODC589806:ODC589842 NTG589806:NTG589842 NJK589806:NJK589842 MZO589806:MZO589842 MPS589806:MPS589842 MFW589806:MFW589842 LWA589806:LWA589842 LME589806:LME589842 LCI589806:LCI589842 KSM589806:KSM589842 KIQ589806:KIQ589842 JYU589806:JYU589842 JOY589806:JOY589842 JFC589806:JFC589842 IVG589806:IVG589842 ILK589806:ILK589842 IBO589806:IBO589842 HRS589806:HRS589842 HHW589806:HHW589842 GYA589806:GYA589842 GOE589806:GOE589842 GEI589806:GEI589842 FUM589806:FUM589842 FKQ589806:FKQ589842 FAU589806:FAU589842 EQY589806:EQY589842 EHC589806:EHC589842 DXG589806:DXG589842 DNK589806:DNK589842 DDO589806:DDO589842 CTS589806:CTS589842 CJW589806:CJW589842 CAA589806:CAA589842 BQE589806:BQE589842 BGI589806:BGI589842 AWM589806:AWM589842 AMQ589806:AMQ589842 ACU589806:ACU589842 SY589806:SY589842 JC589806:JC589842 G589806:G589842 WVO524270:WVO524306 WLS524270:WLS524306 WBW524270:WBW524306 VSA524270:VSA524306 VIE524270:VIE524306 UYI524270:UYI524306 UOM524270:UOM524306 UEQ524270:UEQ524306 TUU524270:TUU524306 TKY524270:TKY524306 TBC524270:TBC524306 SRG524270:SRG524306 SHK524270:SHK524306 RXO524270:RXO524306 RNS524270:RNS524306 RDW524270:RDW524306 QUA524270:QUA524306 QKE524270:QKE524306 QAI524270:QAI524306 PQM524270:PQM524306 PGQ524270:PGQ524306 OWU524270:OWU524306 OMY524270:OMY524306 ODC524270:ODC524306 NTG524270:NTG524306 NJK524270:NJK524306 MZO524270:MZO524306 MPS524270:MPS524306 MFW524270:MFW524306 LWA524270:LWA524306 LME524270:LME524306 LCI524270:LCI524306 KSM524270:KSM524306 KIQ524270:KIQ524306 JYU524270:JYU524306 JOY524270:JOY524306 JFC524270:JFC524306 IVG524270:IVG524306 ILK524270:ILK524306 IBO524270:IBO524306 HRS524270:HRS524306 HHW524270:HHW524306 GYA524270:GYA524306 GOE524270:GOE524306 GEI524270:GEI524306 FUM524270:FUM524306 FKQ524270:FKQ524306 FAU524270:FAU524306 EQY524270:EQY524306 EHC524270:EHC524306 DXG524270:DXG524306 DNK524270:DNK524306 DDO524270:DDO524306 CTS524270:CTS524306 CJW524270:CJW524306 CAA524270:CAA524306 BQE524270:BQE524306 BGI524270:BGI524306 AWM524270:AWM524306 AMQ524270:AMQ524306 ACU524270:ACU524306 SY524270:SY524306 JC524270:JC524306 G524270:G524306 WVO458734:WVO458770 WLS458734:WLS458770 WBW458734:WBW458770 VSA458734:VSA458770 VIE458734:VIE458770 UYI458734:UYI458770 UOM458734:UOM458770 UEQ458734:UEQ458770 TUU458734:TUU458770 TKY458734:TKY458770 TBC458734:TBC458770 SRG458734:SRG458770 SHK458734:SHK458770 RXO458734:RXO458770 RNS458734:RNS458770 RDW458734:RDW458770 QUA458734:QUA458770 QKE458734:QKE458770 QAI458734:QAI458770 PQM458734:PQM458770 PGQ458734:PGQ458770 OWU458734:OWU458770 OMY458734:OMY458770 ODC458734:ODC458770 NTG458734:NTG458770 NJK458734:NJK458770 MZO458734:MZO458770 MPS458734:MPS458770 MFW458734:MFW458770 LWA458734:LWA458770 LME458734:LME458770 LCI458734:LCI458770 KSM458734:KSM458770 KIQ458734:KIQ458770 JYU458734:JYU458770 JOY458734:JOY458770 JFC458734:JFC458770 IVG458734:IVG458770 ILK458734:ILK458770 IBO458734:IBO458770 HRS458734:HRS458770 HHW458734:HHW458770 GYA458734:GYA458770 GOE458734:GOE458770 GEI458734:GEI458770 FUM458734:FUM458770 FKQ458734:FKQ458770 FAU458734:FAU458770 EQY458734:EQY458770 EHC458734:EHC458770 DXG458734:DXG458770 DNK458734:DNK458770 DDO458734:DDO458770 CTS458734:CTS458770 CJW458734:CJW458770 CAA458734:CAA458770 BQE458734:BQE458770 BGI458734:BGI458770 AWM458734:AWM458770 AMQ458734:AMQ458770 ACU458734:ACU458770 SY458734:SY458770 JC458734:JC458770 G458734:G458770 WVO393198:WVO393234 WLS393198:WLS393234 WBW393198:WBW393234 VSA393198:VSA393234 VIE393198:VIE393234 UYI393198:UYI393234 UOM393198:UOM393234 UEQ393198:UEQ393234 TUU393198:TUU393234 TKY393198:TKY393234 TBC393198:TBC393234 SRG393198:SRG393234 SHK393198:SHK393234 RXO393198:RXO393234 RNS393198:RNS393234 RDW393198:RDW393234 QUA393198:QUA393234 QKE393198:QKE393234 QAI393198:QAI393234 PQM393198:PQM393234 PGQ393198:PGQ393234 OWU393198:OWU393234 OMY393198:OMY393234 ODC393198:ODC393234 NTG393198:NTG393234 NJK393198:NJK393234 MZO393198:MZO393234 MPS393198:MPS393234 MFW393198:MFW393234 LWA393198:LWA393234 LME393198:LME393234 LCI393198:LCI393234 KSM393198:KSM393234 KIQ393198:KIQ393234 JYU393198:JYU393234 JOY393198:JOY393234 JFC393198:JFC393234 IVG393198:IVG393234 ILK393198:ILK393234 IBO393198:IBO393234 HRS393198:HRS393234 HHW393198:HHW393234 GYA393198:GYA393234 GOE393198:GOE393234 GEI393198:GEI393234 FUM393198:FUM393234 FKQ393198:FKQ393234 FAU393198:FAU393234 EQY393198:EQY393234 EHC393198:EHC393234 DXG393198:DXG393234 DNK393198:DNK393234 DDO393198:DDO393234 CTS393198:CTS393234 CJW393198:CJW393234 CAA393198:CAA393234 BQE393198:BQE393234 BGI393198:BGI393234 AWM393198:AWM393234 AMQ393198:AMQ393234 ACU393198:ACU393234 SY393198:SY393234 JC393198:JC393234 G393198:G393234 WVO327662:WVO327698 WLS327662:WLS327698 WBW327662:WBW327698 VSA327662:VSA327698 VIE327662:VIE327698 UYI327662:UYI327698 UOM327662:UOM327698 UEQ327662:UEQ327698 TUU327662:TUU327698 TKY327662:TKY327698 TBC327662:TBC327698 SRG327662:SRG327698 SHK327662:SHK327698 RXO327662:RXO327698 RNS327662:RNS327698 RDW327662:RDW327698 QUA327662:QUA327698 QKE327662:QKE327698 QAI327662:QAI327698 PQM327662:PQM327698 PGQ327662:PGQ327698 OWU327662:OWU327698 OMY327662:OMY327698 ODC327662:ODC327698 NTG327662:NTG327698 NJK327662:NJK327698 MZO327662:MZO327698 MPS327662:MPS327698 MFW327662:MFW327698 LWA327662:LWA327698 LME327662:LME327698 LCI327662:LCI327698 KSM327662:KSM327698 KIQ327662:KIQ327698 JYU327662:JYU327698 JOY327662:JOY327698 JFC327662:JFC327698 IVG327662:IVG327698 ILK327662:ILK327698 IBO327662:IBO327698 HRS327662:HRS327698 HHW327662:HHW327698 GYA327662:GYA327698 GOE327662:GOE327698 GEI327662:GEI327698 FUM327662:FUM327698 FKQ327662:FKQ327698 FAU327662:FAU327698 EQY327662:EQY327698 EHC327662:EHC327698 DXG327662:DXG327698 DNK327662:DNK327698 DDO327662:DDO327698 CTS327662:CTS327698 CJW327662:CJW327698 CAA327662:CAA327698 BQE327662:BQE327698 BGI327662:BGI327698 AWM327662:AWM327698 AMQ327662:AMQ327698 ACU327662:ACU327698 SY327662:SY327698 JC327662:JC327698 G327662:G327698 WVO262126:WVO262162 WLS262126:WLS262162 WBW262126:WBW262162 VSA262126:VSA262162 VIE262126:VIE262162 UYI262126:UYI262162 UOM262126:UOM262162 UEQ262126:UEQ262162 TUU262126:TUU262162 TKY262126:TKY262162 TBC262126:TBC262162 SRG262126:SRG262162 SHK262126:SHK262162 RXO262126:RXO262162 RNS262126:RNS262162 RDW262126:RDW262162 QUA262126:QUA262162 QKE262126:QKE262162 QAI262126:QAI262162 PQM262126:PQM262162 PGQ262126:PGQ262162 OWU262126:OWU262162 OMY262126:OMY262162 ODC262126:ODC262162 NTG262126:NTG262162 NJK262126:NJK262162 MZO262126:MZO262162 MPS262126:MPS262162 MFW262126:MFW262162 LWA262126:LWA262162 LME262126:LME262162 LCI262126:LCI262162 KSM262126:KSM262162 KIQ262126:KIQ262162 JYU262126:JYU262162 JOY262126:JOY262162 JFC262126:JFC262162 IVG262126:IVG262162 ILK262126:ILK262162 IBO262126:IBO262162 HRS262126:HRS262162 HHW262126:HHW262162 GYA262126:GYA262162 GOE262126:GOE262162 GEI262126:GEI262162 FUM262126:FUM262162 FKQ262126:FKQ262162 FAU262126:FAU262162 EQY262126:EQY262162 EHC262126:EHC262162 DXG262126:DXG262162 DNK262126:DNK262162 DDO262126:DDO262162 CTS262126:CTS262162 CJW262126:CJW262162 CAA262126:CAA262162 BQE262126:BQE262162 BGI262126:BGI262162 AWM262126:AWM262162 AMQ262126:AMQ262162 ACU262126:ACU262162 SY262126:SY262162 JC262126:JC262162 G262126:G262162 WVO196590:WVO196626 WLS196590:WLS196626 WBW196590:WBW196626 VSA196590:VSA196626 VIE196590:VIE196626 UYI196590:UYI196626 UOM196590:UOM196626 UEQ196590:UEQ196626 TUU196590:TUU196626 TKY196590:TKY196626 TBC196590:TBC196626 SRG196590:SRG196626 SHK196590:SHK196626 RXO196590:RXO196626 RNS196590:RNS196626 RDW196590:RDW196626 QUA196590:QUA196626 QKE196590:QKE196626 QAI196590:QAI196626 PQM196590:PQM196626 PGQ196590:PGQ196626 OWU196590:OWU196626 OMY196590:OMY196626 ODC196590:ODC196626 NTG196590:NTG196626 NJK196590:NJK196626 MZO196590:MZO196626 MPS196590:MPS196626 MFW196590:MFW196626 LWA196590:LWA196626 LME196590:LME196626 LCI196590:LCI196626 KSM196590:KSM196626 KIQ196590:KIQ196626 JYU196590:JYU196626 JOY196590:JOY196626 JFC196590:JFC196626 IVG196590:IVG196626 ILK196590:ILK196626 IBO196590:IBO196626 HRS196590:HRS196626 HHW196590:HHW196626 GYA196590:GYA196626 GOE196590:GOE196626 GEI196590:GEI196626 FUM196590:FUM196626 FKQ196590:FKQ196626 FAU196590:FAU196626 EQY196590:EQY196626 EHC196590:EHC196626 DXG196590:DXG196626 DNK196590:DNK196626 DDO196590:DDO196626 CTS196590:CTS196626 CJW196590:CJW196626 CAA196590:CAA196626 BQE196590:BQE196626 BGI196590:BGI196626 AWM196590:AWM196626 AMQ196590:AMQ196626 ACU196590:ACU196626 SY196590:SY196626 JC196590:JC196626 G196590:G196626 WVO131054:WVO131090 WLS131054:WLS131090 WBW131054:WBW131090 VSA131054:VSA131090 VIE131054:VIE131090 UYI131054:UYI131090 UOM131054:UOM131090 UEQ131054:UEQ131090 TUU131054:TUU131090 TKY131054:TKY131090 TBC131054:TBC131090 SRG131054:SRG131090 SHK131054:SHK131090 RXO131054:RXO131090 RNS131054:RNS131090 RDW131054:RDW131090 QUA131054:QUA131090 QKE131054:QKE131090 QAI131054:QAI131090 PQM131054:PQM131090 PGQ131054:PGQ131090 OWU131054:OWU131090 OMY131054:OMY131090 ODC131054:ODC131090 NTG131054:NTG131090 NJK131054:NJK131090 MZO131054:MZO131090 MPS131054:MPS131090 MFW131054:MFW131090 LWA131054:LWA131090 LME131054:LME131090 LCI131054:LCI131090 KSM131054:KSM131090 KIQ131054:KIQ131090 JYU131054:JYU131090 JOY131054:JOY131090 JFC131054:JFC131090 IVG131054:IVG131090 ILK131054:ILK131090 IBO131054:IBO131090 HRS131054:HRS131090 HHW131054:HHW131090 GYA131054:GYA131090 GOE131054:GOE131090 GEI131054:GEI131090 FUM131054:FUM131090 FKQ131054:FKQ131090 FAU131054:FAU131090 EQY131054:EQY131090 EHC131054:EHC131090 DXG131054:DXG131090 DNK131054:DNK131090 DDO131054:DDO131090 CTS131054:CTS131090 CJW131054:CJW131090 CAA131054:CAA131090 BQE131054:BQE131090 BGI131054:BGI131090 AWM131054:AWM131090 AMQ131054:AMQ131090 ACU131054:ACU131090 SY131054:SY131090 JC131054:JC131090 G131054:G131090 WVO65518:WVO65554 WLS65518:WLS65554 WBW65518:WBW65554 VSA65518:VSA65554 VIE65518:VIE65554 UYI65518:UYI65554 UOM65518:UOM65554 UEQ65518:UEQ65554 TUU65518:TUU65554 TKY65518:TKY65554 TBC65518:TBC65554 SRG65518:SRG65554 SHK65518:SHK65554 RXO65518:RXO65554 RNS65518:RNS65554 RDW65518:RDW65554 QUA65518:QUA65554 QKE65518:QKE65554 QAI65518:QAI65554 PQM65518:PQM65554 PGQ65518:PGQ65554 OWU65518:OWU65554 OMY65518:OMY65554 ODC65518:ODC65554 NTG65518:NTG65554 NJK65518:NJK65554 MZO65518:MZO65554 MPS65518:MPS65554 MFW65518:MFW65554 LWA65518:LWA65554 LME65518:LME65554 LCI65518:LCI65554 KSM65518:KSM65554 KIQ65518:KIQ65554 JYU65518:JYU65554 JOY65518:JOY65554 JFC65518:JFC65554 IVG65518:IVG65554 ILK65518:ILK65554 IBO65518:IBO65554 HRS65518:HRS65554 HHW65518:HHW65554 GYA65518:GYA65554 GOE65518:GOE65554 GEI65518:GEI65554 FUM65518:FUM65554 FKQ65518:FKQ65554 FAU65518:FAU65554 EQY65518:EQY65554 EHC65518:EHC65554 DXG65518:DXG65554 DNK65518:DNK65554 DDO65518:DDO65554 CTS65518:CTS65554 CJW65518:CJW65554 CAA65518:CAA65554 BQE65518:BQE65554 BGI65518:BGI65554 AWM65518:AWM65554 AMQ65518:AMQ65554 ACU65518:ACU65554 SY65518:SY65554 JC65518:JC65554 WVO9:WVO18 WLS9:WLS18 WBW9:WBW18 VSA9:VSA18 VIE9:VIE18 UYI9:UYI18 UOM9:UOM18 UEQ9:UEQ18 TUU9:TUU18 TKY9:TKY18 TBC9:TBC18 SRG9:SRG18 SHK9:SHK18 RXO9:RXO18 RNS9:RNS18 RDW9:RDW18 QUA9:QUA18 QKE9:QKE18 QAI9:QAI18 PQM9:PQM18 PGQ9:PGQ18 OWU9:OWU18 OMY9:OMY18 ODC9:ODC18 NTG9:NTG18 NJK9:NJK18 MZO9:MZO18 MPS9:MPS18 MFW9:MFW18 LWA9:LWA18 LME9:LME18 LCI9:LCI18 KSM9:KSM18 KIQ9:KIQ18 JYU9:JYU18 JOY9:JOY18 JFC9:JFC18 IVG9:IVG18 ILK9:ILK18 IBO9:IBO18 HRS9:HRS18 HHW9:HHW18 GYA9:GYA18 GOE9:GOE18 GEI9:GEI18 FUM9:FUM18 FKQ9:FKQ18 FAU9:FAU18 EQY9:EQY18 EHC9:EHC18 DXG9:DXG18 DNK9:DNK18 DDO9:DDO18 CTS9:CTS18 CJW9:CJW18 CAA9:CAA18 BQE9:BQE18 BGI9:BGI18 AWM9:AWM18 AMQ9:AMQ18 ACU9:ACU18 SY9:SY18 JC9:JC18 G9:G14 G15">
      <formula1>$G$32:$G$123</formula1>
    </dataValidation>
    <dataValidation type="list" errorStyle="warning" allowBlank="1" showInputMessage="1" showErrorMessage="1" errorTitle="FERC ACCOUNT" error="This FERC Account is not included in the drop-down list. Is this the account you want to use?" sqref="D65518:D65554 WVL983022:WVL983058 WLP983022:WLP983058 WBT983022:WBT983058 VRX983022:VRX983058 VIB983022:VIB983058 UYF983022:UYF983058 UOJ983022:UOJ983058 UEN983022:UEN983058 TUR983022:TUR983058 TKV983022:TKV983058 TAZ983022:TAZ983058 SRD983022:SRD983058 SHH983022:SHH983058 RXL983022:RXL983058 RNP983022:RNP983058 RDT983022:RDT983058 QTX983022:QTX983058 QKB983022:QKB983058 QAF983022:QAF983058 PQJ983022:PQJ983058 PGN983022:PGN983058 OWR983022:OWR983058 OMV983022:OMV983058 OCZ983022:OCZ983058 NTD983022:NTD983058 NJH983022:NJH983058 MZL983022:MZL983058 MPP983022:MPP983058 MFT983022:MFT983058 LVX983022:LVX983058 LMB983022:LMB983058 LCF983022:LCF983058 KSJ983022:KSJ983058 KIN983022:KIN983058 JYR983022:JYR983058 JOV983022:JOV983058 JEZ983022:JEZ983058 IVD983022:IVD983058 ILH983022:ILH983058 IBL983022:IBL983058 HRP983022:HRP983058 HHT983022:HHT983058 GXX983022:GXX983058 GOB983022:GOB983058 GEF983022:GEF983058 FUJ983022:FUJ983058 FKN983022:FKN983058 FAR983022:FAR983058 EQV983022:EQV983058 EGZ983022:EGZ983058 DXD983022:DXD983058 DNH983022:DNH983058 DDL983022:DDL983058 CTP983022:CTP983058 CJT983022:CJT983058 BZX983022:BZX983058 BQB983022:BQB983058 BGF983022:BGF983058 AWJ983022:AWJ983058 AMN983022:AMN983058 ACR983022:ACR983058 SV983022:SV983058 IZ983022:IZ983058 D983022:D983058 WVL917486:WVL917522 WLP917486:WLP917522 WBT917486:WBT917522 VRX917486:VRX917522 VIB917486:VIB917522 UYF917486:UYF917522 UOJ917486:UOJ917522 UEN917486:UEN917522 TUR917486:TUR917522 TKV917486:TKV917522 TAZ917486:TAZ917522 SRD917486:SRD917522 SHH917486:SHH917522 RXL917486:RXL917522 RNP917486:RNP917522 RDT917486:RDT917522 QTX917486:QTX917522 QKB917486:QKB917522 QAF917486:QAF917522 PQJ917486:PQJ917522 PGN917486:PGN917522 OWR917486:OWR917522 OMV917486:OMV917522 OCZ917486:OCZ917522 NTD917486:NTD917522 NJH917486:NJH917522 MZL917486:MZL917522 MPP917486:MPP917522 MFT917486:MFT917522 LVX917486:LVX917522 LMB917486:LMB917522 LCF917486:LCF917522 KSJ917486:KSJ917522 KIN917486:KIN917522 JYR917486:JYR917522 JOV917486:JOV917522 JEZ917486:JEZ917522 IVD917486:IVD917522 ILH917486:ILH917522 IBL917486:IBL917522 HRP917486:HRP917522 HHT917486:HHT917522 GXX917486:GXX917522 GOB917486:GOB917522 GEF917486:GEF917522 FUJ917486:FUJ917522 FKN917486:FKN917522 FAR917486:FAR917522 EQV917486:EQV917522 EGZ917486:EGZ917522 DXD917486:DXD917522 DNH917486:DNH917522 DDL917486:DDL917522 CTP917486:CTP917522 CJT917486:CJT917522 BZX917486:BZX917522 BQB917486:BQB917522 BGF917486:BGF917522 AWJ917486:AWJ917522 AMN917486:AMN917522 ACR917486:ACR917522 SV917486:SV917522 IZ917486:IZ917522 D917486:D917522 WVL851950:WVL851986 WLP851950:WLP851986 WBT851950:WBT851986 VRX851950:VRX851986 VIB851950:VIB851986 UYF851950:UYF851986 UOJ851950:UOJ851986 UEN851950:UEN851986 TUR851950:TUR851986 TKV851950:TKV851986 TAZ851950:TAZ851986 SRD851950:SRD851986 SHH851950:SHH851986 RXL851950:RXL851986 RNP851950:RNP851986 RDT851950:RDT851986 QTX851950:QTX851986 QKB851950:QKB851986 QAF851950:QAF851986 PQJ851950:PQJ851986 PGN851950:PGN851986 OWR851950:OWR851986 OMV851950:OMV851986 OCZ851950:OCZ851986 NTD851950:NTD851986 NJH851950:NJH851986 MZL851950:MZL851986 MPP851950:MPP851986 MFT851950:MFT851986 LVX851950:LVX851986 LMB851950:LMB851986 LCF851950:LCF851986 KSJ851950:KSJ851986 KIN851950:KIN851986 JYR851950:JYR851986 JOV851950:JOV851986 JEZ851950:JEZ851986 IVD851950:IVD851986 ILH851950:ILH851986 IBL851950:IBL851986 HRP851950:HRP851986 HHT851950:HHT851986 GXX851950:GXX851986 GOB851950:GOB851986 GEF851950:GEF851986 FUJ851950:FUJ851986 FKN851950:FKN851986 FAR851950:FAR851986 EQV851950:EQV851986 EGZ851950:EGZ851986 DXD851950:DXD851986 DNH851950:DNH851986 DDL851950:DDL851986 CTP851950:CTP851986 CJT851950:CJT851986 BZX851950:BZX851986 BQB851950:BQB851986 BGF851950:BGF851986 AWJ851950:AWJ851986 AMN851950:AMN851986 ACR851950:ACR851986 SV851950:SV851986 IZ851950:IZ851986 D851950:D851986 WVL786414:WVL786450 WLP786414:WLP786450 WBT786414:WBT786450 VRX786414:VRX786450 VIB786414:VIB786450 UYF786414:UYF786450 UOJ786414:UOJ786450 UEN786414:UEN786450 TUR786414:TUR786450 TKV786414:TKV786450 TAZ786414:TAZ786450 SRD786414:SRD786450 SHH786414:SHH786450 RXL786414:RXL786450 RNP786414:RNP786450 RDT786414:RDT786450 QTX786414:QTX786450 QKB786414:QKB786450 QAF786414:QAF786450 PQJ786414:PQJ786450 PGN786414:PGN786450 OWR786414:OWR786450 OMV786414:OMV786450 OCZ786414:OCZ786450 NTD786414:NTD786450 NJH786414:NJH786450 MZL786414:MZL786450 MPP786414:MPP786450 MFT786414:MFT786450 LVX786414:LVX786450 LMB786414:LMB786450 LCF786414:LCF786450 KSJ786414:KSJ786450 KIN786414:KIN786450 JYR786414:JYR786450 JOV786414:JOV786450 JEZ786414:JEZ786450 IVD786414:IVD786450 ILH786414:ILH786450 IBL786414:IBL786450 HRP786414:HRP786450 HHT786414:HHT786450 GXX786414:GXX786450 GOB786414:GOB786450 GEF786414:GEF786450 FUJ786414:FUJ786450 FKN786414:FKN786450 FAR786414:FAR786450 EQV786414:EQV786450 EGZ786414:EGZ786450 DXD786414:DXD786450 DNH786414:DNH786450 DDL786414:DDL786450 CTP786414:CTP786450 CJT786414:CJT786450 BZX786414:BZX786450 BQB786414:BQB786450 BGF786414:BGF786450 AWJ786414:AWJ786450 AMN786414:AMN786450 ACR786414:ACR786450 SV786414:SV786450 IZ786414:IZ786450 D786414:D786450 WVL720878:WVL720914 WLP720878:WLP720914 WBT720878:WBT720914 VRX720878:VRX720914 VIB720878:VIB720914 UYF720878:UYF720914 UOJ720878:UOJ720914 UEN720878:UEN720914 TUR720878:TUR720914 TKV720878:TKV720914 TAZ720878:TAZ720914 SRD720878:SRD720914 SHH720878:SHH720914 RXL720878:RXL720914 RNP720878:RNP720914 RDT720878:RDT720914 QTX720878:QTX720914 QKB720878:QKB720914 QAF720878:QAF720914 PQJ720878:PQJ720914 PGN720878:PGN720914 OWR720878:OWR720914 OMV720878:OMV720914 OCZ720878:OCZ720914 NTD720878:NTD720914 NJH720878:NJH720914 MZL720878:MZL720914 MPP720878:MPP720914 MFT720878:MFT720914 LVX720878:LVX720914 LMB720878:LMB720914 LCF720878:LCF720914 KSJ720878:KSJ720914 KIN720878:KIN720914 JYR720878:JYR720914 JOV720878:JOV720914 JEZ720878:JEZ720914 IVD720878:IVD720914 ILH720878:ILH720914 IBL720878:IBL720914 HRP720878:HRP720914 HHT720878:HHT720914 GXX720878:GXX720914 GOB720878:GOB720914 GEF720878:GEF720914 FUJ720878:FUJ720914 FKN720878:FKN720914 FAR720878:FAR720914 EQV720878:EQV720914 EGZ720878:EGZ720914 DXD720878:DXD720914 DNH720878:DNH720914 DDL720878:DDL720914 CTP720878:CTP720914 CJT720878:CJT720914 BZX720878:BZX720914 BQB720878:BQB720914 BGF720878:BGF720914 AWJ720878:AWJ720914 AMN720878:AMN720914 ACR720878:ACR720914 SV720878:SV720914 IZ720878:IZ720914 D720878:D720914 WVL655342:WVL655378 WLP655342:WLP655378 WBT655342:WBT655378 VRX655342:VRX655378 VIB655342:VIB655378 UYF655342:UYF655378 UOJ655342:UOJ655378 UEN655342:UEN655378 TUR655342:TUR655378 TKV655342:TKV655378 TAZ655342:TAZ655378 SRD655342:SRD655378 SHH655342:SHH655378 RXL655342:RXL655378 RNP655342:RNP655378 RDT655342:RDT655378 QTX655342:QTX655378 QKB655342:QKB655378 QAF655342:QAF655378 PQJ655342:PQJ655378 PGN655342:PGN655378 OWR655342:OWR655378 OMV655342:OMV655378 OCZ655342:OCZ655378 NTD655342:NTD655378 NJH655342:NJH655378 MZL655342:MZL655378 MPP655342:MPP655378 MFT655342:MFT655378 LVX655342:LVX655378 LMB655342:LMB655378 LCF655342:LCF655378 KSJ655342:KSJ655378 KIN655342:KIN655378 JYR655342:JYR655378 JOV655342:JOV655378 JEZ655342:JEZ655378 IVD655342:IVD655378 ILH655342:ILH655378 IBL655342:IBL655378 HRP655342:HRP655378 HHT655342:HHT655378 GXX655342:GXX655378 GOB655342:GOB655378 GEF655342:GEF655378 FUJ655342:FUJ655378 FKN655342:FKN655378 FAR655342:FAR655378 EQV655342:EQV655378 EGZ655342:EGZ655378 DXD655342:DXD655378 DNH655342:DNH655378 DDL655342:DDL655378 CTP655342:CTP655378 CJT655342:CJT655378 BZX655342:BZX655378 BQB655342:BQB655378 BGF655342:BGF655378 AWJ655342:AWJ655378 AMN655342:AMN655378 ACR655342:ACR655378 SV655342:SV655378 IZ655342:IZ655378 D655342:D655378 WVL589806:WVL589842 WLP589806:WLP589842 WBT589806:WBT589842 VRX589806:VRX589842 VIB589806:VIB589842 UYF589806:UYF589842 UOJ589806:UOJ589842 UEN589806:UEN589842 TUR589806:TUR589842 TKV589806:TKV589842 TAZ589806:TAZ589842 SRD589806:SRD589842 SHH589806:SHH589842 RXL589806:RXL589842 RNP589806:RNP589842 RDT589806:RDT589842 QTX589806:QTX589842 QKB589806:QKB589842 QAF589806:QAF589842 PQJ589806:PQJ589842 PGN589806:PGN589842 OWR589806:OWR589842 OMV589806:OMV589842 OCZ589806:OCZ589842 NTD589806:NTD589842 NJH589806:NJH589842 MZL589806:MZL589842 MPP589806:MPP589842 MFT589806:MFT589842 LVX589806:LVX589842 LMB589806:LMB589842 LCF589806:LCF589842 KSJ589806:KSJ589842 KIN589806:KIN589842 JYR589806:JYR589842 JOV589806:JOV589842 JEZ589806:JEZ589842 IVD589806:IVD589842 ILH589806:ILH589842 IBL589806:IBL589842 HRP589806:HRP589842 HHT589806:HHT589842 GXX589806:GXX589842 GOB589806:GOB589842 GEF589806:GEF589842 FUJ589806:FUJ589842 FKN589806:FKN589842 FAR589806:FAR589842 EQV589806:EQV589842 EGZ589806:EGZ589842 DXD589806:DXD589842 DNH589806:DNH589842 DDL589806:DDL589842 CTP589806:CTP589842 CJT589806:CJT589842 BZX589806:BZX589842 BQB589806:BQB589842 BGF589806:BGF589842 AWJ589806:AWJ589842 AMN589806:AMN589842 ACR589806:ACR589842 SV589806:SV589842 IZ589806:IZ589842 D589806:D589842 WVL524270:WVL524306 WLP524270:WLP524306 WBT524270:WBT524306 VRX524270:VRX524306 VIB524270:VIB524306 UYF524270:UYF524306 UOJ524270:UOJ524306 UEN524270:UEN524306 TUR524270:TUR524306 TKV524270:TKV524306 TAZ524270:TAZ524306 SRD524270:SRD524306 SHH524270:SHH524306 RXL524270:RXL524306 RNP524270:RNP524306 RDT524270:RDT524306 QTX524270:QTX524306 QKB524270:QKB524306 QAF524270:QAF524306 PQJ524270:PQJ524306 PGN524270:PGN524306 OWR524270:OWR524306 OMV524270:OMV524306 OCZ524270:OCZ524306 NTD524270:NTD524306 NJH524270:NJH524306 MZL524270:MZL524306 MPP524270:MPP524306 MFT524270:MFT524306 LVX524270:LVX524306 LMB524270:LMB524306 LCF524270:LCF524306 KSJ524270:KSJ524306 KIN524270:KIN524306 JYR524270:JYR524306 JOV524270:JOV524306 JEZ524270:JEZ524306 IVD524270:IVD524306 ILH524270:ILH524306 IBL524270:IBL524306 HRP524270:HRP524306 HHT524270:HHT524306 GXX524270:GXX524306 GOB524270:GOB524306 GEF524270:GEF524306 FUJ524270:FUJ524306 FKN524270:FKN524306 FAR524270:FAR524306 EQV524270:EQV524306 EGZ524270:EGZ524306 DXD524270:DXD524306 DNH524270:DNH524306 DDL524270:DDL524306 CTP524270:CTP524306 CJT524270:CJT524306 BZX524270:BZX524306 BQB524270:BQB524306 BGF524270:BGF524306 AWJ524270:AWJ524306 AMN524270:AMN524306 ACR524270:ACR524306 SV524270:SV524306 IZ524270:IZ524306 D524270:D524306 WVL458734:WVL458770 WLP458734:WLP458770 WBT458734:WBT458770 VRX458734:VRX458770 VIB458734:VIB458770 UYF458734:UYF458770 UOJ458734:UOJ458770 UEN458734:UEN458770 TUR458734:TUR458770 TKV458734:TKV458770 TAZ458734:TAZ458770 SRD458734:SRD458770 SHH458734:SHH458770 RXL458734:RXL458770 RNP458734:RNP458770 RDT458734:RDT458770 QTX458734:QTX458770 QKB458734:QKB458770 QAF458734:QAF458770 PQJ458734:PQJ458770 PGN458734:PGN458770 OWR458734:OWR458770 OMV458734:OMV458770 OCZ458734:OCZ458770 NTD458734:NTD458770 NJH458734:NJH458770 MZL458734:MZL458770 MPP458734:MPP458770 MFT458734:MFT458770 LVX458734:LVX458770 LMB458734:LMB458770 LCF458734:LCF458770 KSJ458734:KSJ458770 KIN458734:KIN458770 JYR458734:JYR458770 JOV458734:JOV458770 JEZ458734:JEZ458770 IVD458734:IVD458770 ILH458734:ILH458770 IBL458734:IBL458770 HRP458734:HRP458770 HHT458734:HHT458770 GXX458734:GXX458770 GOB458734:GOB458770 GEF458734:GEF458770 FUJ458734:FUJ458770 FKN458734:FKN458770 FAR458734:FAR458770 EQV458734:EQV458770 EGZ458734:EGZ458770 DXD458734:DXD458770 DNH458734:DNH458770 DDL458734:DDL458770 CTP458734:CTP458770 CJT458734:CJT458770 BZX458734:BZX458770 BQB458734:BQB458770 BGF458734:BGF458770 AWJ458734:AWJ458770 AMN458734:AMN458770 ACR458734:ACR458770 SV458734:SV458770 IZ458734:IZ458770 D458734:D458770 WVL393198:WVL393234 WLP393198:WLP393234 WBT393198:WBT393234 VRX393198:VRX393234 VIB393198:VIB393234 UYF393198:UYF393234 UOJ393198:UOJ393234 UEN393198:UEN393234 TUR393198:TUR393234 TKV393198:TKV393234 TAZ393198:TAZ393234 SRD393198:SRD393234 SHH393198:SHH393234 RXL393198:RXL393234 RNP393198:RNP393234 RDT393198:RDT393234 QTX393198:QTX393234 QKB393198:QKB393234 QAF393198:QAF393234 PQJ393198:PQJ393234 PGN393198:PGN393234 OWR393198:OWR393234 OMV393198:OMV393234 OCZ393198:OCZ393234 NTD393198:NTD393234 NJH393198:NJH393234 MZL393198:MZL393234 MPP393198:MPP393234 MFT393198:MFT393234 LVX393198:LVX393234 LMB393198:LMB393234 LCF393198:LCF393234 KSJ393198:KSJ393234 KIN393198:KIN393234 JYR393198:JYR393234 JOV393198:JOV393234 JEZ393198:JEZ393234 IVD393198:IVD393234 ILH393198:ILH393234 IBL393198:IBL393234 HRP393198:HRP393234 HHT393198:HHT393234 GXX393198:GXX393234 GOB393198:GOB393234 GEF393198:GEF393234 FUJ393198:FUJ393234 FKN393198:FKN393234 FAR393198:FAR393234 EQV393198:EQV393234 EGZ393198:EGZ393234 DXD393198:DXD393234 DNH393198:DNH393234 DDL393198:DDL393234 CTP393198:CTP393234 CJT393198:CJT393234 BZX393198:BZX393234 BQB393198:BQB393234 BGF393198:BGF393234 AWJ393198:AWJ393234 AMN393198:AMN393234 ACR393198:ACR393234 SV393198:SV393234 IZ393198:IZ393234 D393198:D393234 WVL327662:WVL327698 WLP327662:WLP327698 WBT327662:WBT327698 VRX327662:VRX327698 VIB327662:VIB327698 UYF327662:UYF327698 UOJ327662:UOJ327698 UEN327662:UEN327698 TUR327662:TUR327698 TKV327662:TKV327698 TAZ327662:TAZ327698 SRD327662:SRD327698 SHH327662:SHH327698 RXL327662:RXL327698 RNP327662:RNP327698 RDT327662:RDT327698 QTX327662:QTX327698 QKB327662:QKB327698 QAF327662:QAF327698 PQJ327662:PQJ327698 PGN327662:PGN327698 OWR327662:OWR327698 OMV327662:OMV327698 OCZ327662:OCZ327698 NTD327662:NTD327698 NJH327662:NJH327698 MZL327662:MZL327698 MPP327662:MPP327698 MFT327662:MFT327698 LVX327662:LVX327698 LMB327662:LMB327698 LCF327662:LCF327698 KSJ327662:KSJ327698 KIN327662:KIN327698 JYR327662:JYR327698 JOV327662:JOV327698 JEZ327662:JEZ327698 IVD327662:IVD327698 ILH327662:ILH327698 IBL327662:IBL327698 HRP327662:HRP327698 HHT327662:HHT327698 GXX327662:GXX327698 GOB327662:GOB327698 GEF327662:GEF327698 FUJ327662:FUJ327698 FKN327662:FKN327698 FAR327662:FAR327698 EQV327662:EQV327698 EGZ327662:EGZ327698 DXD327662:DXD327698 DNH327662:DNH327698 DDL327662:DDL327698 CTP327662:CTP327698 CJT327662:CJT327698 BZX327662:BZX327698 BQB327662:BQB327698 BGF327662:BGF327698 AWJ327662:AWJ327698 AMN327662:AMN327698 ACR327662:ACR327698 SV327662:SV327698 IZ327662:IZ327698 D327662:D327698 WVL262126:WVL262162 WLP262126:WLP262162 WBT262126:WBT262162 VRX262126:VRX262162 VIB262126:VIB262162 UYF262126:UYF262162 UOJ262126:UOJ262162 UEN262126:UEN262162 TUR262126:TUR262162 TKV262126:TKV262162 TAZ262126:TAZ262162 SRD262126:SRD262162 SHH262126:SHH262162 RXL262126:RXL262162 RNP262126:RNP262162 RDT262126:RDT262162 QTX262126:QTX262162 QKB262126:QKB262162 QAF262126:QAF262162 PQJ262126:PQJ262162 PGN262126:PGN262162 OWR262126:OWR262162 OMV262126:OMV262162 OCZ262126:OCZ262162 NTD262126:NTD262162 NJH262126:NJH262162 MZL262126:MZL262162 MPP262126:MPP262162 MFT262126:MFT262162 LVX262126:LVX262162 LMB262126:LMB262162 LCF262126:LCF262162 KSJ262126:KSJ262162 KIN262126:KIN262162 JYR262126:JYR262162 JOV262126:JOV262162 JEZ262126:JEZ262162 IVD262126:IVD262162 ILH262126:ILH262162 IBL262126:IBL262162 HRP262126:HRP262162 HHT262126:HHT262162 GXX262126:GXX262162 GOB262126:GOB262162 GEF262126:GEF262162 FUJ262126:FUJ262162 FKN262126:FKN262162 FAR262126:FAR262162 EQV262126:EQV262162 EGZ262126:EGZ262162 DXD262126:DXD262162 DNH262126:DNH262162 DDL262126:DDL262162 CTP262126:CTP262162 CJT262126:CJT262162 BZX262126:BZX262162 BQB262126:BQB262162 BGF262126:BGF262162 AWJ262126:AWJ262162 AMN262126:AMN262162 ACR262126:ACR262162 SV262126:SV262162 IZ262126:IZ262162 D262126:D262162 WVL196590:WVL196626 WLP196590:WLP196626 WBT196590:WBT196626 VRX196590:VRX196626 VIB196590:VIB196626 UYF196590:UYF196626 UOJ196590:UOJ196626 UEN196590:UEN196626 TUR196590:TUR196626 TKV196590:TKV196626 TAZ196590:TAZ196626 SRD196590:SRD196626 SHH196590:SHH196626 RXL196590:RXL196626 RNP196590:RNP196626 RDT196590:RDT196626 QTX196590:QTX196626 QKB196590:QKB196626 QAF196590:QAF196626 PQJ196590:PQJ196626 PGN196590:PGN196626 OWR196590:OWR196626 OMV196590:OMV196626 OCZ196590:OCZ196626 NTD196590:NTD196626 NJH196590:NJH196626 MZL196590:MZL196626 MPP196590:MPP196626 MFT196590:MFT196626 LVX196590:LVX196626 LMB196590:LMB196626 LCF196590:LCF196626 KSJ196590:KSJ196626 KIN196590:KIN196626 JYR196590:JYR196626 JOV196590:JOV196626 JEZ196590:JEZ196626 IVD196590:IVD196626 ILH196590:ILH196626 IBL196590:IBL196626 HRP196590:HRP196626 HHT196590:HHT196626 GXX196590:GXX196626 GOB196590:GOB196626 GEF196590:GEF196626 FUJ196590:FUJ196626 FKN196590:FKN196626 FAR196590:FAR196626 EQV196590:EQV196626 EGZ196590:EGZ196626 DXD196590:DXD196626 DNH196590:DNH196626 DDL196590:DDL196626 CTP196590:CTP196626 CJT196590:CJT196626 BZX196590:BZX196626 BQB196590:BQB196626 BGF196590:BGF196626 AWJ196590:AWJ196626 AMN196590:AMN196626 ACR196590:ACR196626 SV196590:SV196626 IZ196590:IZ196626 D196590:D196626 WVL131054:WVL131090 WLP131054:WLP131090 WBT131054:WBT131090 VRX131054:VRX131090 VIB131054:VIB131090 UYF131054:UYF131090 UOJ131054:UOJ131090 UEN131054:UEN131090 TUR131054:TUR131090 TKV131054:TKV131090 TAZ131054:TAZ131090 SRD131054:SRD131090 SHH131054:SHH131090 RXL131054:RXL131090 RNP131054:RNP131090 RDT131054:RDT131090 QTX131054:QTX131090 QKB131054:QKB131090 QAF131054:QAF131090 PQJ131054:PQJ131090 PGN131054:PGN131090 OWR131054:OWR131090 OMV131054:OMV131090 OCZ131054:OCZ131090 NTD131054:NTD131090 NJH131054:NJH131090 MZL131054:MZL131090 MPP131054:MPP131090 MFT131054:MFT131090 LVX131054:LVX131090 LMB131054:LMB131090 LCF131054:LCF131090 KSJ131054:KSJ131090 KIN131054:KIN131090 JYR131054:JYR131090 JOV131054:JOV131090 JEZ131054:JEZ131090 IVD131054:IVD131090 ILH131054:ILH131090 IBL131054:IBL131090 HRP131054:HRP131090 HHT131054:HHT131090 GXX131054:GXX131090 GOB131054:GOB131090 GEF131054:GEF131090 FUJ131054:FUJ131090 FKN131054:FKN131090 FAR131054:FAR131090 EQV131054:EQV131090 EGZ131054:EGZ131090 DXD131054:DXD131090 DNH131054:DNH131090 DDL131054:DDL131090 CTP131054:CTP131090 CJT131054:CJT131090 BZX131054:BZX131090 BQB131054:BQB131090 BGF131054:BGF131090 AWJ131054:AWJ131090 AMN131054:AMN131090 ACR131054:ACR131090 SV131054:SV131090 IZ131054:IZ131090 D131054:D131090 WVL65518:WVL65554 WLP65518:WLP65554 WBT65518:WBT65554 VRX65518:VRX65554 VIB65518:VIB65554 UYF65518:UYF65554 UOJ65518:UOJ65554 UEN65518:UEN65554 TUR65518:TUR65554 TKV65518:TKV65554 TAZ65518:TAZ65554 SRD65518:SRD65554 SHH65518:SHH65554 RXL65518:RXL65554 RNP65518:RNP65554 RDT65518:RDT65554 QTX65518:QTX65554 QKB65518:QKB65554 QAF65518:QAF65554 PQJ65518:PQJ65554 PGN65518:PGN65554 OWR65518:OWR65554 OMV65518:OMV65554 OCZ65518:OCZ65554 NTD65518:NTD65554 NJH65518:NJH65554 MZL65518:MZL65554 MPP65518:MPP65554 MFT65518:MFT65554 LVX65518:LVX65554 LMB65518:LMB65554 LCF65518:LCF65554 KSJ65518:KSJ65554 KIN65518:KIN65554 JYR65518:JYR65554 JOV65518:JOV65554 JEZ65518:JEZ65554 IVD65518:IVD65554 ILH65518:ILH65554 IBL65518:IBL65554 HRP65518:HRP65554 HHT65518:HHT65554 GXX65518:GXX65554 GOB65518:GOB65554 GEF65518:GEF65554 FUJ65518:FUJ65554 FKN65518:FKN65554 FAR65518:FAR65554 EQV65518:EQV65554 EGZ65518:EGZ65554 DXD65518:DXD65554 DNH65518:DNH65554 DDL65518:DDL65554 CTP65518:CTP65554 CJT65518:CJT65554 BZX65518:BZX65554 BQB65518:BQB65554 BGF65518:BGF65554 AWJ65518:AWJ65554 AMN65518:AMN65554 ACR65518:ACR65554 SV65518:SV65554 IZ65518:IZ65554 WVL9:WVL18 WLP9:WLP18 WBT9:WBT18 VRX9:VRX18 VIB9:VIB18 UYF9:UYF18 UOJ9:UOJ18 UEN9:UEN18 TUR9:TUR18 TKV9:TKV18 TAZ9:TAZ18 SRD9:SRD18 SHH9:SHH18 RXL9:RXL18 RNP9:RNP18 RDT9:RDT18 QTX9:QTX18 QKB9:QKB18 QAF9:QAF18 PQJ9:PQJ18 PGN9:PGN18 OWR9:OWR18 OMV9:OMV18 OCZ9:OCZ18 NTD9:NTD18 NJH9:NJH18 MZL9:MZL18 MPP9:MPP18 MFT9:MFT18 LVX9:LVX18 LMB9:LMB18 LCF9:LCF18 KSJ9:KSJ18 KIN9:KIN18 JYR9:JYR18 JOV9:JOV18 JEZ9:JEZ18 IVD9:IVD18 ILH9:ILH18 IBL9:IBL18 HRP9:HRP18 HHT9:HHT18 GXX9:GXX18 GOB9:GOB18 GEF9:GEF18 FUJ9:FUJ18 FKN9:FKN18 FAR9:FAR18 EQV9:EQV18 EGZ9:EGZ18 DXD9:DXD18 DNH9:DNH18 DDL9:DDL18 CTP9:CTP18 CJT9:CJT18 BZX9:BZX18 BQB9:BQB18 BGF9:BGF18 AWJ9:AWJ18 AMN9:AMN18 ACR9:ACR18 SV9:SV18 IZ9:IZ18 D9:D14 D15">
      <formula1>$D$32:$D$366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8:E65554 JA65518:JA65554 SW65518:SW65554 ACS65518:ACS65554 AMO65518:AMO65554 AWK65518:AWK65554 BGG65518:BGG65554 BQC65518:BQC65554 BZY65518:BZY65554 CJU65518:CJU65554 CTQ65518:CTQ65554 DDM65518:DDM65554 DNI65518:DNI65554 DXE65518:DXE65554 EHA65518:EHA65554 EQW65518:EQW65554 FAS65518:FAS65554 FKO65518:FKO65554 FUK65518:FUK65554 GEG65518:GEG65554 GOC65518:GOC65554 GXY65518:GXY65554 HHU65518:HHU65554 HRQ65518:HRQ65554 IBM65518:IBM65554 ILI65518:ILI65554 IVE65518:IVE65554 JFA65518:JFA65554 JOW65518:JOW65554 JYS65518:JYS65554 KIO65518:KIO65554 KSK65518:KSK65554 LCG65518:LCG65554 LMC65518:LMC65554 LVY65518:LVY65554 MFU65518:MFU65554 MPQ65518:MPQ65554 MZM65518:MZM65554 NJI65518:NJI65554 NTE65518:NTE65554 ODA65518:ODA65554 OMW65518:OMW65554 OWS65518:OWS65554 PGO65518:PGO65554 PQK65518:PQK65554 QAG65518:QAG65554 QKC65518:QKC65554 QTY65518:QTY65554 RDU65518:RDU65554 RNQ65518:RNQ65554 RXM65518:RXM65554 SHI65518:SHI65554 SRE65518:SRE65554 TBA65518:TBA65554 TKW65518:TKW65554 TUS65518:TUS65554 UEO65518:UEO65554 UOK65518:UOK65554 UYG65518:UYG65554 VIC65518:VIC65554 VRY65518:VRY65554 WBU65518:WBU65554 WLQ65518:WLQ65554 WVM65518:WVM65554 E131054:E131090 JA131054:JA131090 SW131054:SW131090 ACS131054:ACS131090 AMO131054:AMO131090 AWK131054:AWK131090 BGG131054:BGG131090 BQC131054:BQC131090 BZY131054:BZY131090 CJU131054:CJU131090 CTQ131054:CTQ131090 DDM131054:DDM131090 DNI131054:DNI131090 DXE131054:DXE131090 EHA131054:EHA131090 EQW131054:EQW131090 FAS131054:FAS131090 FKO131054:FKO131090 FUK131054:FUK131090 GEG131054:GEG131090 GOC131054:GOC131090 GXY131054:GXY131090 HHU131054:HHU131090 HRQ131054:HRQ131090 IBM131054:IBM131090 ILI131054:ILI131090 IVE131054:IVE131090 JFA131054:JFA131090 JOW131054:JOW131090 JYS131054:JYS131090 KIO131054:KIO131090 KSK131054:KSK131090 LCG131054:LCG131090 LMC131054:LMC131090 LVY131054:LVY131090 MFU131054:MFU131090 MPQ131054:MPQ131090 MZM131054:MZM131090 NJI131054:NJI131090 NTE131054:NTE131090 ODA131054:ODA131090 OMW131054:OMW131090 OWS131054:OWS131090 PGO131054:PGO131090 PQK131054:PQK131090 QAG131054:QAG131090 QKC131054:QKC131090 QTY131054:QTY131090 RDU131054:RDU131090 RNQ131054:RNQ131090 RXM131054:RXM131090 SHI131054:SHI131090 SRE131054:SRE131090 TBA131054:TBA131090 TKW131054:TKW131090 TUS131054:TUS131090 UEO131054:UEO131090 UOK131054:UOK131090 UYG131054:UYG131090 VIC131054:VIC131090 VRY131054:VRY131090 WBU131054:WBU131090 WLQ131054:WLQ131090 WVM131054:WVM131090 E196590:E196626 JA196590:JA196626 SW196590:SW196626 ACS196590:ACS196626 AMO196590:AMO196626 AWK196590:AWK196626 BGG196590:BGG196626 BQC196590:BQC196626 BZY196590:BZY196626 CJU196590:CJU196626 CTQ196590:CTQ196626 DDM196590:DDM196626 DNI196590:DNI196626 DXE196590:DXE196626 EHA196590:EHA196626 EQW196590:EQW196626 FAS196590:FAS196626 FKO196590:FKO196626 FUK196590:FUK196626 GEG196590:GEG196626 GOC196590:GOC196626 GXY196590:GXY196626 HHU196590:HHU196626 HRQ196590:HRQ196626 IBM196590:IBM196626 ILI196590:ILI196626 IVE196590:IVE196626 JFA196590:JFA196626 JOW196590:JOW196626 JYS196590:JYS196626 KIO196590:KIO196626 KSK196590:KSK196626 LCG196590:LCG196626 LMC196590:LMC196626 LVY196590:LVY196626 MFU196590:MFU196626 MPQ196590:MPQ196626 MZM196590:MZM196626 NJI196590:NJI196626 NTE196590:NTE196626 ODA196590:ODA196626 OMW196590:OMW196626 OWS196590:OWS196626 PGO196590:PGO196626 PQK196590:PQK196626 QAG196590:QAG196626 QKC196590:QKC196626 QTY196590:QTY196626 RDU196590:RDU196626 RNQ196590:RNQ196626 RXM196590:RXM196626 SHI196590:SHI196626 SRE196590:SRE196626 TBA196590:TBA196626 TKW196590:TKW196626 TUS196590:TUS196626 UEO196590:UEO196626 UOK196590:UOK196626 UYG196590:UYG196626 VIC196590:VIC196626 VRY196590:VRY196626 WBU196590:WBU196626 WLQ196590:WLQ196626 WVM196590:WVM196626 E262126:E262162 JA262126:JA262162 SW262126:SW262162 ACS262126:ACS262162 AMO262126:AMO262162 AWK262126:AWK262162 BGG262126:BGG262162 BQC262126:BQC262162 BZY262126:BZY262162 CJU262126:CJU262162 CTQ262126:CTQ262162 DDM262126:DDM262162 DNI262126:DNI262162 DXE262126:DXE262162 EHA262126:EHA262162 EQW262126:EQW262162 FAS262126:FAS262162 FKO262126:FKO262162 FUK262126:FUK262162 GEG262126:GEG262162 GOC262126:GOC262162 GXY262126:GXY262162 HHU262126:HHU262162 HRQ262126:HRQ262162 IBM262126:IBM262162 ILI262126:ILI262162 IVE262126:IVE262162 JFA262126:JFA262162 JOW262126:JOW262162 JYS262126:JYS262162 KIO262126:KIO262162 KSK262126:KSK262162 LCG262126:LCG262162 LMC262126:LMC262162 LVY262126:LVY262162 MFU262126:MFU262162 MPQ262126:MPQ262162 MZM262126:MZM262162 NJI262126:NJI262162 NTE262126:NTE262162 ODA262126:ODA262162 OMW262126:OMW262162 OWS262126:OWS262162 PGO262126:PGO262162 PQK262126:PQK262162 QAG262126:QAG262162 QKC262126:QKC262162 QTY262126:QTY262162 RDU262126:RDU262162 RNQ262126:RNQ262162 RXM262126:RXM262162 SHI262126:SHI262162 SRE262126:SRE262162 TBA262126:TBA262162 TKW262126:TKW262162 TUS262126:TUS262162 UEO262126:UEO262162 UOK262126:UOK262162 UYG262126:UYG262162 VIC262126:VIC262162 VRY262126:VRY262162 WBU262126:WBU262162 WLQ262126:WLQ262162 WVM262126:WVM262162 E327662:E327698 JA327662:JA327698 SW327662:SW327698 ACS327662:ACS327698 AMO327662:AMO327698 AWK327662:AWK327698 BGG327662:BGG327698 BQC327662:BQC327698 BZY327662:BZY327698 CJU327662:CJU327698 CTQ327662:CTQ327698 DDM327662:DDM327698 DNI327662:DNI327698 DXE327662:DXE327698 EHA327662:EHA327698 EQW327662:EQW327698 FAS327662:FAS327698 FKO327662:FKO327698 FUK327662:FUK327698 GEG327662:GEG327698 GOC327662:GOC327698 GXY327662:GXY327698 HHU327662:HHU327698 HRQ327662:HRQ327698 IBM327662:IBM327698 ILI327662:ILI327698 IVE327662:IVE327698 JFA327662:JFA327698 JOW327662:JOW327698 JYS327662:JYS327698 KIO327662:KIO327698 KSK327662:KSK327698 LCG327662:LCG327698 LMC327662:LMC327698 LVY327662:LVY327698 MFU327662:MFU327698 MPQ327662:MPQ327698 MZM327662:MZM327698 NJI327662:NJI327698 NTE327662:NTE327698 ODA327662:ODA327698 OMW327662:OMW327698 OWS327662:OWS327698 PGO327662:PGO327698 PQK327662:PQK327698 QAG327662:QAG327698 QKC327662:QKC327698 QTY327662:QTY327698 RDU327662:RDU327698 RNQ327662:RNQ327698 RXM327662:RXM327698 SHI327662:SHI327698 SRE327662:SRE327698 TBA327662:TBA327698 TKW327662:TKW327698 TUS327662:TUS327698 UEO327662:UEO327698 UOK327662:UOK327698 UYG327662:UYG327698 VIC327662:VIC327698 VRY327662:VRY327698 WBU327662:WBU327698 WLQ327662:WLQ327698 WVM327662:WVM327698 E393198:E393234 JA393198:JA393234 SW393198:SW393234 ACS393198:ACS393234 AMO393198:AMO393234 AWK393198:AWK393234 BGG393198:BGG393234 BQC393198:BQC393234 BZY393198:BZY393234 CJU393198:CJU393234 CTQ393198:CTQ393234 DDM393198:DDM393234 DNI393198:DNI393234 DXE393198:DXE393234 EHA393198:EHA393234 EQW393198:EQW393234 FAS393198:FAS393234 FKO393198:FKO393234 FUK393198:FUK393234 GEG393198:GEG393234 GOC393198:GOC393234 GXY393198:GXY393234 HHU393198:HHU393234 HRQ393198:HRQ393234 IBM393198:IBM393234 ILI393198:ILI393234 IVE393198:IVE393234 JFA393198:JFA393234 JOW393198:JOW393234 JYS393198:JYS393234 KIO393198:KIO393234 KSK393198:KSK393234 LCG393198:LCG393234 LMC393198:LMC393234 LVY393198:LVY393234 MFU393198:MFU393234 MPQ393198:MPQ393234 MZM393198:MZM393234 NJI393198:NJI393234 NTE393198:NTE393234 ODA393198:ODA393234 OMW393198:OMW393234 OWS393198:OWS393234 PGO393198:PGO393234 PQK393198:PQK393234 QAG393198:QAG393234 QKC393198:QKC393234 QTY393198:QTY393234 RDU393198:RDU393234 RNQ393198:RNQ393234 RXM393198:RXM393234 SHI393198:SHI393234 SRE393198:SRE393234 TBA393198:TBA393234 TKW393198:TKW393234 TUS393198:TUS393234 UEO393198:UEO393234 UOK393198:UOK393234 UYG393198:UYG393234 VIC393198:VIC393234 VRY393198:VRY393234 WBU393198:WBU393234 WLQ393198:WLQ393234 WVM393198:WVM393234 E458734:E458770 JA458734:JA458770 SW458734:SW458770 ACS458734:ACS458770 AMO458734:AMO458770 AWK458734:AWK458770 BGG458734:BGG458770 BQC458734:BQC458770 BZY458734:BZY458770 CJU458734:CJU458770 CTQ458734:CTQ458770 DDM458734:DDM458770 DNI458734:DNI458770 DXE458734:DXE458770 EHA458734:EHA458770 EQW458734:EQW458770 FAS458734:FAS458770 FKO458734:FKO458770 FUK458734:FUK458770 GEG458734:GEG458770 GOC458734:GOC458770 GXY458734:GXY458770 HHU458734:HHU458770 HRQ458734:HRQ458770 IBM458734:IBM458770 ILI458734:ILI458770 IVE458734:IVE458770 JFA458734:JFA458770 JOW458734:JOW458770 JYS458734:JYS458770 KIO458734:KIO458770 KSK458734:KSK458770 LCG458734:LCG458770 LMC458734:LMC458770 LVY458734:LVY458770 MFU458734:MFU458770 MPQ458734:MPQ458770 MZM458734:MZM458770 NJI458734:NJI458770 NTE458734:NTE458770 ODA458734:ODA458770 OMW458734:OMW458770 OWS458734:OWS458770 PGO458734:PGO458770 PQK458734:PQK458770 QAG458734:QAG458770 QKC458734:QKC458770 QTY458734:QTY458770 RDU458734:RDU458770 RNQ458734:RNQ458770 RXM458734:RXM458770 SHI458734:SHI458770 SRE458734:SRE458770 TBA458734:TBA458770 TKW458734:TKW458770 TUS458734:TUS458770 UEO458734:UEO458770 UOK458734:UOK458770 UYG458734:UYG458770 VIC458734:VIC458770 VRY458734:VRY458770 WBU458734:WBU458770 WLQ458734:WLQ458770 WVM458734:WVM458770 E524270:E524306 JA524270:JA524306 SW524270:SW524306 ACS524270:ACS524306 AMO524270:AMO524306 AWK524270:AWK524306 BGG524270:BGG524306 BQC524270:BQC524306 BZY524270:BZY524306 CJU524270:CJU524306 CTQ524270:CTQ524306 DDM524270:DDM524306 DNI524270:DNI524306 DXE524270:DXE524306 EHA524270:EHA524306 EQW524270:EQW524306 FAS524270:FAS524306 FKO524270:FKO524306 FUK524270:FUK524306 GEG524270:GEG524306 GOC524270:GOC524306 GXY524270:GXY524306 HHU524270:HHU524306 HRQ524270:HRQ524306 IBM524270:IBM524306 ILI524270:ILI524306 IVE524270:IVE524306 JFA524270:JFA524306 JOW524270:JOW524306 JYS524270:JYS524306 KIO524270:KIO524306 KSK524270:KSK524306 LCG524270:LCG524306 LMC524270:LMC524306 LVY524270:LVY524306 MFU524270:MFU524306 MPQ524270:MPQ524306 MZM524270:MZM524306 NJI524270:NJI524306 NTE524270:NTE524306 ODA524270:ODA524306 OMW524270:OMW524306 OWS524270:OWS524306 PGO524270:PGO524306 PQK524270:PQK524306 QAG524270:QAG524306 QKC524270:QKC524306 QTY524270:QTY524306 RDU524270:RDU524306 RNQ524270:RNQ524306 RXM524270:RXM524306 SHI524270:SHI524306 SRE524270:SRE524306 TBA524270:TBA524306 TKW524270:TKW524306 TUS524270:TUS524306 UEO524270:UEO524306 UOK524270:UOK524306 UYG524270:UYG524306 VIC524270:VIC524306 VRY524270:VRY524306 WBU524270:WBU524306 WLQ524270:WLQ524306 WVM524270:WVM524306 E589806:E589842 JA589806:JA589842 SW589806:SW589842 ACS589806:ACS589842 AMO589806:AMO589842 AWK589806:AWK589842 BGG589806:BGG589842 BQC589806:BQC589842 BZY589806:BZY589842 CJU589806:CJU589842 CTQ589806:CTQ589842 DDM589806:DDM589842 DNI589806:DNI589842 DXE589806:DXE589842 EHA589806:EHA589842 EQW589806:EQW589842 FAS589806:FAS589842 FKO589806:FKO589842 FUK589806:FUK589842 GEG589806:GEG589842 GOC589806:GOC589842 GXY589806:GXY589842 HHU589806:HHU589842 HRQ589806:HRQ589842 IBM589806:IBM589842 ILI589806:ILI589842 IVE589806:IVE589842 JFA589806:JFA589842 JOW589806:JOW589842 JYS589806:JYS589842 KIO589806:KIO589842 KSK589806:KSK589842 LCG589806:LCG589842 LMC589806:LMC589842 LVY589806:LVY589842 MFU589806:MFU589842 MPQ589806:MPQ589842 MZM589806:MZM589842 NJI589806:NJI589842 NTE589806:NTE589842 ODA589806:ODA589842 OMW589806:OMW589842 OWS589806:OWS589842 PGO589806:PGO589842 PQK589806:PQK589842 QAG589806:QAG589842 QKC589806:QKC589842 QTY589806:QTY589842 RDU589806:RDU589842 RNQ589806:RNQ589842 RXM589806:RXM589842 SHI589806:SHI589842 SRE589806:SRE589842 TBA589806:TBA589842 TKW589806:TKW589842 TUS589806:TUS589842 UEO589806:UEO589842 UOK589806:UOK589842 UYG589806:UYG589842 VIC589806:VIC589842 VRY589806:VRY589842 WBU589806:WBU589842 WLQ589806:WLQ589842 WVM589806:WVM589842 E655342:E655378 JA655342:JA655378 SW655342:SW655378 ACS655342:ACS655378 AMO655342:AMO655378 AWK655342:AWK655378 BGG655342:BGG655378 BQC655342:BQC655378 BZY655342:BZY655378 CJU655342:CJU655378 CTQ655342:CTQ655378 DDM655342:DDM655378 DNI655342:DNI655378 DXE655342:DXE655378 EHA655342:EHA655378 EQW655342:EQW655378 FAS655342:FAS655378 FKO655342:FKO655378 FUK655342:FUK655378 GEG655342:GEG655378 GOC655342:GOC655378 GXY655342:GXY655378 HHU655342:HHU655378 HRQ655342:HRQ655378 IBM655342:IBM655378 ILI655342:ILI655378 IVE655342:IVE655378 JFA655342:JFA655378 JOW655342:JOW655378 JYS655342:JYS655378 KIO655342:KIO655378 KSK655342:KSK655378 LCG655342:LCG655378 LMC655342:LMC655378 LVY655342:LVY655378 MFU655342:MFU655378 MPQ655342:MPQ655378 MZM655342:MZM655378 NJI655342:NJI655378 NTE655342:NTE655378 ODA655342:ODA655378 OMW655342:OMW655378 OWS655342:OWS655378 PGO655342:PGO655378 PQK655342:PQK655378 QAG655342:QAG655378 QKC655342:QKC655378 QTY655342:QTY655378 RDU655342:RDU655378 RNQ655342:RNQ655378 RXM655342:RXM655378 SHI655342:SHI655378 SRE655342:SRE655378 TBA655342:TBA655378 TKW655342:TKW655378 TUS655342:TUS655378 UEO655342:UEO655378 UOK655342:UOK655378 UYG655342:UYG655378 VIC655342:VIC655378 VRY655342:VRY655378 WBU655342:WBU655378 WLQ655342:WLQ655378 WVM655342:WVM655378 E720878:E720914 JA720878:JA720914 SW720878:SW720914 ACS720878:ACS720914 AMO720878:AMO720914 AWK720878:AWK720914 BGG720878:BGG720914 BQC720878:BQC720914 BZY720878:BZY720914 CJU720878:CJU720914 CTQ720878:CTQ720914 DDM720878:DDM720914 DNI720878:DNI720914 DXE720878:DXE720914 EHA720878:EHA720914 EQW720878:EQW720914 FAS720878:FAS720914 FKO720878:FKO720914 FUK720878:FUK720914 GEG720878:GEG720914 GOC720878:GOC720914 GXY720878:GXY720914 HHU720878:HHU720914 HRQ720878:HRQ720914 IBM720878:IBM720914 ILI720878:ILI720914 IVE720878:IVE720914 JFA720878:JFA720914 JOW720878:JOW720914 JYS720878:JYS720914 KIO720878:KIO720914 KSK720878:KSK720914 LCG720878:LCG720914 LMC720878:LMC720914 LVY720878:LVY720914 MFU720878:MFU720914 MPQ720878:MPQ720914 MZM720878:MZM720914 NJI720878:NJI720914 NTE720878:NTE720914 ODA720878:ODA720914 OMW720878:OMW720914 OWS720878:OWS720914 PGO720878:PGO720914 PQK720878:PQK720914 QAG720878:QAG720914 QKC720878:QKC720914 QTY720878:QTY720914 RDU720878:RDU720914 RNQ720878:RNQ720914 RXM720878:RXM720914 SHI720878:SHI720914 SRE720878:SRE720914 TBA720878:TBA720914 TKW720878:TKW720914 TUS720878:TUS720914 UEO720878:UEO720914 UOK720878:UOK720914 UYG720878:UYG720914 VIC720878:VIC720914 VRY720878:VRY720914 WBU720878:WBU720914 WLQ720878:WLQ720914 WVM720878:WVM720914 E786414:E786450 JA786414:JA786450 SW786414:SW786450 ACS786414:ACS786450 AMO786414:AMO786450 AWK786414:AWK786450 BGG786414:BGG786450 BQC786414:BQC786450 BZY786414:BZY786450 CJU786414:CJU786450 CTQ786414:CTQ786450 DDM786414:DDM786450 DNI786414:DNI786450 DXE786414:DXE786450 EHA786414:EHA786450 EQW786414:EQW786450 FAS786414:FAS786450 FKO786414:FKO786450 FUK786414:FUK786450 GEG786414:GEG786450 GOC786414:GOC786450 GXY786414:GXY786450 HHU786414:HHU786450 HRQ786414:HRQ786450 IBM786414:IBM786450 ILI786414:ILI786450 IVE786414:IVE786450 JFA786414:JFA786450 JOW786414:JOW786450 JYS786414:JYS786450 KIO786414:KIO786450 KSK786414:KSK786450 LCG786414:LCG786450 LMC786414:LMC786450 LVY786414:LVY786450 MFU786414:MFU786450 MPQ786414:MPQ786450 MZM786414:MZM786450 NJI786414:NJI786450 NTE786414:NTE786450 ODA786414:ODA786450 OMW786414:OMW786450 OWS786414:OWS786450 PGO786414:PGO786450 PQK786414:PQK786450 QAG786414:QAG786450 QKC786414:QKC786450 QTY786414:QTY786450 RDU786414:RDU786450 RNQ786414:RNQ786450 RXM786414:RXM786450 SHI786414:SHI786450 SRE786414:SRE786450 TBA786414:TBA786450 TKW786414:TKW786450 TUS786414:TUS786450 UEO786414:UEO786450 UOK786414:UOK786450 UYG786414:UYG786450 VIC786414:VIC786450 VRY786414:VRY786450 WBU786414:WBU786450 WLQ786414:WLQ786450 WVM786414:WVM786450 E851950:E851986 JA851950:JA851986 SW851950:SW851986 ACS851950:ACS851986 AMO851950:AMO851986 AWK851950:AWK851986 BGG851950:BGG851986 BQC851950:BQC851986 BZY851950:BZY851986 CJU851950:CJU851986 CTQ851950:CTQ851986 DDM851950:DDM851986 DNI851950:DNI851986 DXE851950:DXE851986 EHA851950:EHA851986 EQW851950:EQW851986 FAS851950:FAS851986 FKO851950:FKO851986 FUK851950:FUK851986 GEG851950:GEG851986 GOC851950:GOC851986 GXY851950:GXY851986 HHU851950:HHU851986 HRQ851950:HRQ851986 IBM851950:IBM851986 ILI851950:ILI851986 IVE851950:IVE851986 JFA851950:JFA851986 JOW851950:JOW851986 JYS851950:JYS851986 KIO851950:KIO851986 KSK851950:KSK851986 LCG851950:LCG851986 LMC851950:LMC851986 LVY851950:LVY851986 MFU851950:MFU851986 MPQ851950:MPQ851986 MZM851950:MZM851986 NJI851950:NJI851986 NTE851950:NTE851986 ODA851950:ODA851986 OMW851950:OMW851986 OWS851950:OWS851986 PGO851950:PGO851986 PQK851950:PQK851986 QAG851950:QAG851986 QKC851950:QKC851986 QTY851950:QTY851986 RDU851950:RDU851986 RNQ851950:RNQ851986 RXM851950:RXM851986 SHI851950:SHI851986 SRE851950:SRE851986 TBA851950:TBA851986 TKW851950:TKW851986 TUS851950:TUS851986 UEO851950:UEO851986 UOK851950:UOK851986 UYG851950:UYG851986 VIC851950:VIC851986 VRY851950:VRY851986 WBU851950:WBU851986 WLQ851950:WLQ851986 WVM851950:WVM851986 E917486:E917522 JA917486:JA917522 SW917486:SW917522 ACS917486:ACS917522 AMO917486:AMO917522 AWK917486:AWK917522 BGG917486:BGG917522 BQC917486:BQC917522 BZY917486:BZY917522 CJU917486:CJU917522 CTQ917486:CTQ917522 DDM917486:DDM917522 DNI917486:DNI917522 DXE917486:DXE917522 EHA917486:EHA917522 EQW917486:EQW917522 FAS917486:FAS917522 FKO917486:FKO917522 FUK917486:FUK917522 GEG917486:GEG917522 GOC917486:GOC917522 GXY917486:GXY917522 HHU917486:HHU917522 HRQ917486:HRQ917522 IBM917486:IBM917522 ILI917486:ILI917522 IVE917486:IVE917522 JFA917486:JFA917522 JOW917486:JOW917522 JYS917486:JYS917522 KIO917486:KIO917522 KSK917486:KSK917522 LCG917486:LCG917522 LMC917486:LMC917522 LVY917486:LVY917522 MFU917486:MFU917522 MPQ917486:MPQ917522 MZM917486:MZM917522 NJI917486:NJI917522 NTE917486:NTE917522 ODA917486:ODA917522 OMW917486:OMW917522 OWS917486:OWS917522 PGO917486:PGO917522 PQK917486:PQK917522 QAG917486:QAG917522 QKC917486:QKC917522 QTY917486:QTY917522 RDU917486:RDU917522 RNQ917486:RNQ917522 RXM917486:RXM917522 SHI917486:SHI917522 SRE917486:SRE917522 TBA917486:TBA917522 TKW917486:TKW917522 TUS917486:TUS917522 UEO917486:UEO917522 UOK917486:UOK917522 UYG917486:UYG917522 VIC917486:VIC917522 VRY917486:VRY917522 WBU917486:WBU917522 WLQ917486:WLQ917522 WVM917486:WVM917522 E983022:E983058 JA983022:JA983058 SW983022:SW983058 ACS983022:ACS983058 AMO983022:AMO983058 AWK983022:AWK983058 BGG983022:BGG983058 BQC983022:BQC983058 BZY983022:BZY983058 CJU983022:CJU983058 CTQ983022:CTQ983058 DDM983022:DDM983058 DNI983022:DNI983058 DXE983022:DXE983058 EHA983022:EHA983058 EQW983022:EQW983058 FAS983022:FAS983058 FKO983022:FKO983058 FUK983022:FUK983058 GEG983022:GEG983058 GOC983022:GOC983058 GXY983022:GXY983058 HHU983022:HHU983058 HRQ983022:HRQ983058 IBM983022:IBM983058 ILI983022:ILI983058 IVE983022:IVE983058 JFA983022:JFA983058 JOW983022:JOW983058 JYS983022:JYS983058 KIO983022:KIO983058 KSK983022:KSK983058 LCG983022:LCG983058 LMC983022:LMC983058 LVY983022:LVY983058 MFU983022:MFU983058 MPQ983022:MPQ983058 MZM983022:MZM983058 NJI983022:NJI983058 NTE983022:NTE983058 ODA983022:ODA983058 OMW983022:OMW983058 OWS983022:OWS983058 PGO983022:PGO983058 PQK983022:PQK983058 QAG983022:QAG983058 QKC983022:QKC983058 QTY983022:QTY983058 RDU983022:RDU983058 RNQ983022:RNQ983058 RXM983022:RXM983058 SHI983022:SHI983058 SRE983022:SRE983058 TBA983022:TBA983058 TKW983022:TKW983058 TUS983022:TUS983058 UEO983022:UEO983058 UOK983022:UOK983058 UYG983022:UYG983058 VIC983022:VIC983058 VRY983022:VRY983058 WBU983022:WBU983058 WLQ983022:WLQ983058 WVM983022:WVM983058 WVM9:WVM18 WLQ9:WLQ18 WBU9:WBU18 VRY9:VRY18 VIC9:VIC18 UYG9:UYG18 UOK9:UOK18 UEO9:UEO18 TUS9:TUS18 TKW9:TKW18 TBA9:TBA18 SRE9:SRE18 SHI9:SHI18 RXM9:RXM18 RNQ9:RNQ18 RDU9:RDU18 QTY9:QTY18 QKC9:QKC18 QAG9:QAG18 PQK9:PQK18 PGO9:PGO18 OWS9:OWS18 OMW9:OMW18 ODA9:ODA18 NTE9:NTE18 NJI9:NJI18 MZM9:MZM18 MPQ9:MPQ18 MFU9:MFU18 LVY9:LVY18 LMC9:LMC18 LCG9:LCG18 KSK9:KSK18 KIO9:KIO18 JYS9:JYS18 JOW9:JOW18 JFA9:JFA18 IVE9:IVE18 ILI9:ILI18 IBM9:IBM18 HRQ9:HRQ18 HHU9:HHU18 GXY9:GXY18 GOC9:GOC18 GEG9:GEG18 FUK9:FUK18 FKO9:FKO18 FAS9:FAS18 EQW9:EQW18 EHA9:EHA18 DXE9:DXE18 DNI9:DNI18 DDM9:DDM18 CTQ9:CTQ18 CJU9:CJU18 BZY9:BZY18 BQC9:BQC18 BGG9:BGG18 AWK9:AWK18 AMO9:AMO18 ACS9:ACS18 SW9:SW18 JA9:JA18 E15">
      <formula1>"1, 2, 3"</formula1>
    </dataValidation>
  </dataValidations>
  <pageMargins left="0.75" right="0.75" top="1.25" bottom="1" header="0.5" footer="0.25"/>
  <pageSetup scale="64"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64"/>
  <sheetViews>
    <sheetView tabSelected="1" workbookViewId="0">
      <selection activeCell="D9" sqref="D9"/>
    </sheetView>
  </sheetViews>
  <sheetFormatPr defaultRowHeight="15.75"/>
  <cols>
    <col min="1" max="1" width="6.140625" style="744" customWidth="1"/>
    <col min="2" max="2" width="64.28515625" style="744" customWidth="1"/>
    <col min="3" max="3" width="10" style="744" customWidth="1"/>
    <col min="4" max="4" width="11" style="744" customWidth="1"/>
    <col min="5" max="5" width="4.7109375" style="744" customWidth="1"/>
    <col min="6" max="6" width="14" style="744" bestFit="1" customWidth="1"/>
    <col min="7" max="7" width="9.5703125" style="744" customWidth="1"/>
    <col min="8" max="8" width="12.140625" style="744" customWidth="1"/>
    <col min="9" max="9" width="14.28515625" style="744" customWidth="1"/>
    <col min="10" max="10" width="6.5703125" style="744" customWidth="1"/>
    <col min="11" max="256" width="10" style="744"/>
    <col min="257" max="257" width="2.5703125" style="744" customWidth="1"/>
    <col min="258" max="258" width="7.140625" style="744" customWidth="1"/>
    <col min="259" max="259" width="16.85546875" style="744" customWidth="1"/>
    <col min="260" max="260" width="9.7109375" style="744" customWidth="1"/>
    <col min="261" max="261" width="4.7109375" style="744" customWidth="1"/>
    <col min="262" max="262" width="14.42578125" style="744" customWidth="1"/>
    <col min="263" max="263" width="11.140625" style="744" customWidth="1"/>
    <col min="264" max="264" width="10.28515625" style="744" customWidth="1"/>
    <col min="265" max="265" width="13" style="744" customWidth="1"/>
    <col min="266" max="266" width="8.28515625" style="744" customWidth="1"/>
    <col min="267" max="512" width="10" style="744"/>
    <col min="513" max="513" width="2.5703125" style="744" customWidth="1"/>
    <col min="514" max="514" width="7.140625" style="744" customWidth="1"/>
    <col min="515" max="515" width="16.85546875" style="744" customWidth="1"/>
    <col min="516" max="516" width="9.7109375" style="744" customWidth="1"/>
    <col min="517" max="517" width="4.7109375" style="744" customWidth="1"/>
    <col min="518" max="518" width="14.42578125" style="744" customWidth="1"/>
    <col min="519" max="519" width="11.140625" style="744" customWidth="1"/>
    <col min="520" max="520" width="10.28515625" style="744" customWidth="1"/>
    <col min="521" max="521" width="13" style="744" customWidth="1"/>
    <col min="522" max="522" width="8.28515625" style="744" customWidth="1"/>
    <col min="523" max="768" width="10" style="744"/>
    <col min="769" max="769" width="2.5703125" style="744" customWidth="1"/>
    <col min="770" max="770" width="7.140625" style="744" customWidth="1"/>
    <col min="771" max="771" width="16.85546875" style="744" customWidth="1"/>
    <col min="772" max="772" width="9.7109375" style="744" customWidth="1"/>
    <col min="773" max="773" width="4.7109375" style="744" customWidth="1"/>
    <col min="774" max="774" width="14.42578125" style="744" customWidth="1"/>
    <col min="775" max="775" width="11.140625" style="744" customWidth="1"/>
    <col min="776" max="776" width="10.28515625" style="744" customWidth="1"/>
    <col min="777" max="777" width="13" style="744" customWidth="1"/>
    <col min="778" max="778" width="8.28515625" style="744" customWidth="1"/>
    <col min="779" max="1024" width="9.140625" style="744"/>
    <col min="1025" max="1025" width="2.5703125" style="744" customWidth="1"/>
    <col min="1026" max="1026" width="7.140625" style="744" customWidth="1"/>
    <col min="1027" max="1027" width="16.85546875" style="744" customWidth="1"/>
    <col min="1028" max="1028" width="9.7109375" style="744" customWidth="1"/>
    <col min="1029" max="1029" width="4.7109375" style="744" customWidth="1"/>
    <col min="1030" max="1030" width="14.42578125" style="744" customWidth="1"/>
    <col min="1031" max="1031" width="11.140625" style="744" customWidth="1"/>
    <col min="1032" max="1032" width="10.28515625" style="744" customWidth="1"/>
    <col min="1033" max="1033" width="13" style="744" customWidth="1"/>
    <col min="1034" max="1034" width="8.28515625" style="744" customWidth="1"/>
    <col min="1035" max="1280" width="10" style="744"/>
    <col min="1281" max="1281" width="2.5703125" style="744" customWidth="1"/>
    <col min="1282" max="1282" width="7.140625" style="744" customWidth="1"/>
    <col min="1283" max="1283" width="16.85546875" style="744" customWidth="1"/>
    <col min="1284" max="1284" width="9.7109375" style="744" customWidth="1"/>
    <col min="1285" max="1285" width="4.7109375" style="744" customWidth="1"/>
    <col min="1286" max="1286" width="14.42578125" style="744" customWidth="1"/>
    <col min="1287" max="1287" width="11.140625" style="744" customWidth="1"/>
    <col min="1288" max="1288" width="10.28515625" style="744" customWidth="1"/>
    <col min="1289" max="1289" width="13" style="744" customWidth="1"/>
    <col min="1290" max="1290" width="8.28515625" style="744" customWidth="1"/>
    <col min="1291" max="1536" width="10" style="744"/>
    <col min="1537" max="1537" width="2.5703125" style="744" customWidth="1"/>
    <col min="1538" max="1538" width="7.140625" style="744" customWidth="1"/>
    <col min="1539" max="1539" width="16.85546875" style="744" customWidth="1"/>
    <col min="1540" max="1540" width="9.7109375" style="744" customWidth="1"/>
    <col min="1541" max="1541" width="4.7109375" style="744" customWidth="1"/>
    <col min="1542" max="1542" width="14.42578125" style="744" customWidth="1"/>
    <col min="1543" max="1543" width="11.140625" style="744" customWidth="1"/>
    <col min="1544" max="1544" width="10.28515625" style="744" customWidth="1"/>
    <col min="1545" max="1545" width="13" style="744" customWidth="1"/>
    <col min="1546" max="1546" width="8.28515625" style="744" customWidth="1"/>
    <col min="1547" max="1792" width="10" style="744"/>
    <col min="1793" max="1793" width="2.5703125" style="744" customWidth="1"/>
    <col min="1794" max="1794" width="7.140625" style="744" customWidth="1"/>
    <col min="1795" max="1795" width="16.85546875" style="744" customWidth="1"/>
    <col min="1796" max="1796" width="9.7109375" style="744" customWidth="1"/>
    <col min="1797" max="1797" width="4.7109375" style="744" customWidth="1"/>
    <col min="1798" max="1798" width="14.42578125" style="744" customWidth="1"/>
    <col min="1799" max="1799" width="11.140625" style="744" customWidth="1"/>
    <col min="1800" max="1800" width="10.28515625" style="744" customWidth="1"/>
    <col min="1801" max="1801" width="13" style="744" customWidth="1"/>
    <col min="1802" max="1802" width="8.28515625" style="744" customWidth="1"/>
    <col min="1803" max="2048" width="9.140625" style="744"/>
    <col min="2049" max="2049" width="2.5703125" style="744" customWidth="1"/>
    <col min="2050" max="2050" width="7.140625" style="744" customWidth="1"/>
    <col min="2051" max="2051" width="16.85546875" style="744" customWidth="1"/>
    <col min="2052" max="2052" width="9.7109375" style="744" customWidth="1"/>
    <col min="2053" max="2053" width="4.7109375" style="744" customWidth="1"/>
    <col min="2054" max="2054" width="14.42578125" style="744" customWidth="1"/>
    <col min="2055" max="2055" width="11.140625" style="744" customWidth="1"/>
    <col min="2056" max="2056" width="10.28515625" style="744" customWidth="1"/>
    <col min="2057" max="2057" width="13" style="744" customWidth="1"/>
    <col min="2058" max="2058" width="8.28515625" style="744" customWidth="1"/>
    <col min="2059" max="2304" width="10" style="744"/>
    <col min="2305" max="2305" width="2.5703125" style="744" customWidth="1"/>
    <col min="2306" max="2306" width="7.140625" style="744" customWidth="1"/>
    <col min="2307" max="2307" width="16.85546875" style="744" customWidth="1"/>
    <col min="2308" max="2308" width="9.7109375" style="744" customWidth="1"/>
    <col min="2309" max="2309" width="4.7109375" style="744" customWidth="1"/>
    <col min="2310" max="2310" width="14.42578125" style="744" customWidth="1"/>
    <col min="2311" max="2311" width="11.140625" style="744" customWidth="1"/>
    <col min="2312" max="2312" width="10.28515625" style="744" customWidth="1"/>
    <col min="2313" max="2313" width="13" style="744" customWidth="1"/>
    <col min="2314" max="2314" width="8.28515625" style="744" customWidth="1"/>
    <col min="2315" max="2560" width="10" style="744"/>
    <col min="2561" max="2561" width="2.5703125" style="744" customWidth="1"/>
    <col min="2562" max="2562" width="7.140625" style="744" customWidth="1"/>
    <col min="2563" max="2563" width="16.85546875" style="744" customWidth="1"/>
    <col min="2564" max="2564" width="9.7109375" style="744" customWidth="1"/>
    <col min="2565" max="2565" width="4.7109375" style="744" customWidth="1"/>
    <col min="2566" max="2566" width="14.42578125" style="744" customWidth="1"/>
    <col min="2567" max="2567" width="11.140625" style="744" customWidth="1"/>
    <col min="2568" max="2568" width="10.28515625" style="744" customWidth="1"/>
    <col min="2569" max="2569" width="13" style="744" customWidth="1"/>
    <col min="2570" max="2570" width="8.28515625" style="744" customWidth="1"/>
    <col min="2571" max="2816" width="10" style="744"/>
    <col min="2817" max="2817" width="2.5703125" style="744" customWidth="1"/>
    <col min="2818" max="2818" width="7.140625" style="744" customWidth="1"/>
    <col min="2819" max="2819" width="16.85546875" style="744" customWidth="1"/>
    <col min="2820" max="2820" width="9.7109375" style="744" customWidth="1"/>
    <col min="2821" max="2821" width="4.7109375" style="744" customWidth="1"/>
    <col min="2822" max="2822" width="14.42578125" style="744" customWidth="1"/>
    <col min="2823" max="2823" width="11.140625" style="744" customWidth="1"/>
    <col min="2824" max="2824" width="10.28515625" style="744" customWidth="1"/>
    <col min="2825" max="2825" width="13" style="744" customWidth="1"/>
    <col min="2826" max="2826" width="8.28515625" style="744" customWidth="1"/>
    <col min="2827" max="3072" width="9.140625" style="744"/>
    <col min="3073" max="3073" width="2.5703125" style="744" customWidth="1"/>
    <col min="3074" max="3074" width="7.140625" style="744" customWidth="1"/>
    <col min="3075" max="3075" width="16.85546875" style="744" customWidth="1"/>
    <col min="3076" max="3076" width="9.7109375" style="744" customWidth="1"/>
    <col min="3077" max="3077" width="4.7109375" style="744" customWidth="1"/>
    <col min="3078" max="3078" width="14.42578125" style="744" customWidth="1"/>
    <col min="3079" max="3079" width="11.140625" style="744" customWidth="1"/>
    <col min="3080" max="3080" width="10.28515625" style="744" customWidth="1"/>
    <col min="3081" max="3081" width="13" style="744" customWidth="1"/>
    <col min="3082" max="3082" width="8.28515625" style="744" customWidth="1"/>
    <col min="3083" max="3328" width="10" style="744"/>
    <col min="3329" max="3329" width="2.5703125" style="744" customWidth="1"/>
    <col min="3330" max="3330" width="7.140625" style="744" customWidth="1"/>
    <col min="3331" max="3331" width="16.85546875" style="744" customWidth="1"/>
    <col min="3332" max="3332" width="9.7109375" style="744" customWidth="1"/>
    <col min="3333" max="3333" width="4.7109375" style="744" customWidth="1"/>
    <col min="3334" max="3334" width="14.42578125" style="744" customWidth="1"/>
    <col min="3335" max="3335" width="11.140625" style="744" customWidth="1"/>
    <col min="3336" max="3336" width="10.28515625" style="744" customWidth="1"/>
    <col min="3337" max="3337" width="13" style="744" customWidth="1"/>
    <col min="3338" max="3338" width="8.28515625" style="744" customWidth="1"/>
    <col min="3339" max="3584" width="10" style="744"/>
    <col min="3585" max="3585" width="2.5703125" style="744" customWidth="1"/>
    <col min="3586" max="3586" width="7.140625" style="744" customWidth="1"/>
    <col min="3587" max="3587" width="16.85546875" style="744" customWidth="1"/>
    <col min="3588" max="3588" width="9.7109375" style="744" customWidth="1"/>
    <col min="3589" max="3589" width="4.7109375" style="744" customWidth="1"/>
    <col min="3590" max="3590" width="14.42578125" style="744" customWidth="1"/>
    <col min="3591" max="3591" width="11.140625" style="744" customWidth="1"/>
    <col min="3592" max="3592" width="10.28515625" style="744" customWidth="1"/>
    <col min="3593" max="3593" width="13" style="744" customWidth="1"/>
    <col min="3594" max="3594" width="8.28515625" style="744" customWidth="1"/>
    <col min="3595" max="3840" width="10" style="744"/>
    <col min="3841" max="3841" width="2.5703125" style="744" customWidth="1"/>
    <col min="3842" max="3842" width="7.140625" style="744" customWidth="1"/>
    <col min="3843" max="3843" width="16.85546875" style="744" customWidth="1"/>
    <col min="3844" max="3844" width="9.7109375" style="744" customWidth="1"/>
    <col min="3845" max="3845" width="4.7109375" style="744" customWidth="1"/>
    <col min="3846" max="3846" width="14.42578125" style="744" customWidth="1"/>
    <col min="3847" max="3847" width="11.140625" style="744" customWidth="1"/>
    <col min="3848" max="3848" width="10.28515625" style="744" customWidth="1"/>
    <col min="3849" max="3849" width="13" style="744" customWidth="1"/>
    <col min="3850" max="3850" width="8.28515625" style="744" customWidth="1"/>
    <col min="3851" max="4096" width="9.140625" style="744"/>
    <col min="4097" max="4097" width="2.5703125" style="744" customWidth="1"/>
    <col min="4098" max="4098" width="7.140625" style="744" customWidth="1"/>
    <col min="4099" max="4099" width="16.85546875" style="744" customWidth="1"/>
    <col min="4100" max="4100" width="9.7109375" style="744" customWidth="1"/>
    <col min="4101" max="4101" width="4.7109375" style="744" customWidth="1"/>
    <col min="4102" max="4102" width="14.42578125" style="744" customWidth="1"/>
    <col min="4103" max="4103" width="11.140625" style="744" customWidth="1"/>
    <col min="4104" max="4104" width="10.28515625" style="744" customWidth="1"/>
    <col min="4105" max="4105" width="13" style="744" customWidth="1"/>
    <col min="4106" max="4106" width="8.28515625" style="744" customWidth="1"/>
    <col min="4107" max="4352" width="10" style="744"/>
    <col min="4353" max="4353" width="2.5703125" style="744" customWidth="1"/>
    <col min="4354" max="4354" width="7.140625" style="744" customWidth="1"/>
    <col min="4355" max="4355" width="16.85546875" style="744" customWidth="1"/>
    <col min="4356" max="4356" width="9.7109375" style="744" customWidth="1"/>
    <col min="4357" max="4357" width="4.7109375" style="744" customWidth="1"/>
    <col min="4358" max="4358" width="14.42578125" style="744" customWidth="1"/>
    <col min="4359" max="4359" width="11.140625" style="744" customWidth="1"/>
    <col min="4360" max="4360" width="10.28515625" style="744" customWidth="1"/>
    <col min="4361" max="4361" width="13" style="744" customWidth="1"/>
    <col min="4362" max="4362" width="8.28515625" style="744" customWidth="1"/>
    <col min="4363" max="4608" width="10" style="744"/>
    <col min="4609" max="4609" width="2.5703125" style="744" customWidth="1"/>
    <col min="4610" max="4610" width="7.140625" style="744" customWidth="1"/>
    <col min="4611" max="4611" width="16.85546875" style="744" customWidth="1"/>
    <col min="4612" max="4612" width="9.7109375" style="744" customWidth="1"/>
    <col min="4613" max="4613" width="4.7109375" style="744" customWidth="1"/>
    <col min="4614" max="4614" width="14.42578125" style="744" customWidth="1"/>
    <col min="4615" max="4615" width="11.140625" style="744" customWidth="1"/>
    <col min="4616" max="4616" width="10.28515625" style="744" customWidth="1"/>
    <col min="4617" max="4617" width="13" style="744" customWidth="1"/>
    <col min="4618" max="4618" width="8.28515625" style="744" customWidth="1"/>
    <col min="4619" max="4864" width="10" style="744"/>
    <col min="4865" max="4865" width="2.5703125" style="744" customWidth="1"/>
    <col min="4866" max="4866" width="7.140625" style="744" customWidth="1"/>
    <col min="4867" max="4867" width="16.85546875" style="744" customWidth="1"/>
    <col min="4868" max="4868" width="9.7109375" style="744" customWidth="1"/>
    <col min="4869" max="4869" width="4.7109375" style="744" customWidth="1"/>
    <col min="4870" max="4870" width="14.42578125" style="744" customWidth="1"/>
    <col min="4871" max="4871" width="11.140625" style="744" customWidth="1"/>
    <col min="4872" max="4872" width="10.28515625" style="744" customWidth="1"/>
    <col min="4873" max="4873" width="13" style="744" customWidth="1"/>
    <col min="4874" max="4874" width="8.28515625" style="744" customWidth="1"/>
    <col min="4875" max="5120" width="9.140625" style="744"/>
    <col min="5121" max="5121" width="2.5703125" style="744" customWidth="1"/>
    <col min="5122" max="5122" width="7.140625" style="744" customWidth="1"/>
    <col min="5123" max="5123" width="16.85546875" style="744" customWidth="1"/>
    <col min="5124" max="5124" width="9.7109375" style="744" customWidth="1"/>
    <col min="5125" max="5125" width="4.7109375" style="744" customWidth="1"/>
    <col min="5126" max="5126" width="14.42578125" style="744" customWidth="1"/>
    <col min="5127" max="5127" width="11.140625" style="744" customWidth="1"/>
    <col min="5128" max="5128" width="10.28515625" style="744" customWidth="1"/>
    <col min="5129" max="5129" width="13" style="744" customWidth="1"/>
    <col min="5130" max="5130" width="8.28515625" style="744" customWidth="1"/>
    <col min="5131" max="5376" width="10" style="744"/>
    <col min="5377" max="5377" width="2.5703125" style="744" customWidth="1"/>
    <col min="5378" max="5378" width="7.140625" style="744" customWidth="1"/>
    <col min="5379" max="5379" width="16.85546875" style="744" customWidth="1"/>
    <col min="5380" max="5380" width="9.7109375" style="744" customWidth="1"/>
    <col min="5381" max="5381" width="4.7109375" style="744" customWidth="1"/>
    <col min="5382" max="5382" width="14.42578125" style="744" customWidth="1"/>
    <col min="5383" max="5383" width="11.140625" style="744" customWidth="1"/>
    <col min="5384" max="5384" width="10.28515625" style="744" customWidth="1"/>
    <col min="5385" max="5385" width="13" style="744" customWidth="1"/>
    <col min="5386" max="5386" width="8.28515625" style="744" customWidth="1"/>
    <col min="5387" max="5632" width="10" style="744"/>
    <col min="5633" max="5633" width="2.5703125" style="744" customWidth="1"/>
    <col min="5634" max="5634" width="7.140625" style="744" customWidth="1"/>
    <col min="5635" max="5635" width="16.85546875" style="744" customWidth="1"/>
    <col min="5636" max="5636" width="9.7109375" style="744" customWidth="1"/>
    <col min="5637" max="5637" width="4.7109375" style="744" customWidth="1"/>
    <col min="5638" max="5638" width="14.42578125" style="744" customWidth="1"/>
    <col min="5639" max="5639" width="11.140625" style="744" customWidth="1"/>
    <col min="5640" max="5640" width="10.28515625" style="744" customWidth="1"/>
    <col min="5641" max="5641" width="13" style="744" customWidth="1"/>
    <col min="5642" max="5642" width="8.28515625" style="744" customWidth="1"/>
    <col min="5643" max="5888" width="10" style="744"/>
    <col min="5889" max="5889" width="2.5703125" style="744" customWidth="1"/>
    <col min="5890" max="5890" width="7.140625" style="744" customWidth="1"/>
    <col min="5891" max="5891" width="16.85546875" style="744" customWidth="1"/>
    <col min="5892" max="5892" width="9.7109375" style="744" customWidth="1"/>
    <col min="5893" max="5893" width="4.7109375" style="744" customWidth="1"/>
    <col min="5894" max="5894" width="14.42578125" style="744" customWidth="1"/>
    <col min="5895" max="5895" width="11.140625" style="744" customWidth="1"/>
    <col min="5896" max="5896" width="10.28515625" style="744" customWidth="1"/>
    <col min="5897" max="5897" width="13" style="744" customWidth="1"/>
    <col min="5898" max="5898" width="8.28515625" style="744" customWidth="1"/>
    <col min="5899" max="6144" width="9.140625" style="744"/>
    <col min="6145" max="6145" width="2.5703125" style="744" customWidth="1"/>
    <col min="6146" max="6146" width="7.140625" style="744" customWidth="1"/>
    <col min="6147" max="6147" width="16.85546875" style="744" customWidth="1"/>
    <col min="6148" max="6148" width="9.7109375" style="744" customWidth="1"/>
    <col min="6149" max="6149" width="4.7109375" style="744" customWidth="1"/>
    <col min="6150" max="6150" width="14.42578125" style="744" customWidth="1"/>
    <col min="6151" max="6151" width="11.140625" style="744" customWidth="1"/>
    <col min="6152" max="6152" width="10.28515625" style="744" customWidth="1"/>
    <col min="6153" max="6153" width="13" style="744" customWidth="1"/>
    <col min="6154" max="6154" width="8.28515625" style="744" customWidth="1"/>
    <col min="6155" max="6400" width="10" style="744"/>
    <col min="6401" max="6401" width="2.5703125" style="744" customWidth="1"/>
    <col min="6402" max="6402" width="7.140625" style="744" customWidth="1"/>
    <col min="6403" max="6403" width="16.85546875" style="744" customWidth="1"/>
    <col min="6404" max="6404" width="9.7109375" style="744" customWidth="1"/>
    <col min="6405" max="6405" width="4.7109375" style="744" customWidth="1"/>
    <col min="6406" max="6406" width="14.42578125" style="744" customWidth="1"/>
    <col min="6407" max="6407" width="11.140625" style="744" customWidth="1"/>
    <col min="6408" max="6408" width="10.28515625" style="744" customWidth="1"/>
    <col min="6409" max="6409" width="13" style="744" customWidth="1"/>
    <col min="6410" max="6410" width="8.28515625" style="744" customWidth="1"/>
    <col min="6411" max="6656" width="10" style="744"/>
    <col min="6657" max="6657" width="2.5703125" style="744" customWidth="1"/>
    <col min="6658" max="6658" width="7.140625" style="744" customWidth="1"/>
    <col min="6659" max="6659" width="16.85546875" style="744" customWidth="1"/>
    <col min="6660" max="6660" width="9.7109375" style="744" customWidth="1"/>
    <col min="6661" max="6661" width="4.7109375" style="744" customWidth="1"/>
    <col min="6662" max="6662" width="14.42578125" style="744" customWidth="1"/>
    <col min="6663" max="6663" width="11.140625" style="744" customWidth="1"/>
    <col min="6664" max="6664" width="10.28515625" style="744" customWidth="1"/>
    <col min="6665" max="6665" width="13" style="744" customWidth="1"/>
    <col min="6666" max="6666" width="8.28515625" style="744" customWidth="1"/>
    <col min="6667" max="6912" width="10" style="744"/>
    <col min="6913" max="6913" width="2.5703125" style="744" customWidth="1"/>
    <col min="6914" max="6914" width="7.140625" style="744" customWidth="1"/>
    <col min="6915" max="6915" width="16.85546875" style="744" customWidth="1"/>
    <col min="6916" max="6916" width="9.7109375" style="744" customWidth="1"/>
    <col min="6917" max="6917" width="4.7109375" style="744" customWidth="1"/>
    <col min="6918" max="6918" width="14.42578125" style="744" customWidth="1"/>
    <col min="6919" max="6919" width="11.140625" style="744" customWidth="1"/>
    <col min="6920" max="6920" width="10.28515625" style="744" customWidth="1"/>
    <col min="6921" max="6921" width="13" style="744" customWidth="1"/>
    <col min="6922" max="6922" width="8.28515625" style="744" customWidth="1"/>
    <col min="6923" max="7168" width="9.140625" style="744"/>
    <col min="7169" max="7169" width="2.5703125" style="744" customWidth="1"/>
    <col min="7170" max="7170" width="7.140625" style="744" customWidth="1"/>
    <col min="7171" max="7171" width="16.85546875" style="744" customWidth="1"/>
    <col min="7172" max="7172" width="9.7109375" style="744" customWidth="1"/>
    <col min="7173" max="7173" width="4.7109375" style="744" customWidth="1"/>
    <col min="7174" max="7174" width="14.42578125" style="744" customWidth="1"/>
    <col min="7175" max="7175" width="11.140625" style="744" customWidth="1"/>
    <col min="7176" max="7176" width="10.28515625" style="744" customWidth="1"/>
    <col min="7177" max="7177" width="13" style="744" customWidth="1"/>
    <col min="7178" max="7178" width="8.28515625" style="744" customWidth="1"/>
    <col min="7179" max="7424" width="10" style="744"/>
    <col min="7425" max="7425" width="2.5703125" style="744" customWidth="1"/>
    <col min="7426" max="7426" width="7.140625" style="744" customWidth="1"/>
    <col min="7427" max="7427" width="16.85546875" style="744" customWidth="1"/>
    <col min="7428" max="7428" width="9.7109375" style="744" customWidth="1"/>
    <col min="7429" max="7429" width="4.7109375" style="744" customWidth="1"/>
    <col min="7430" max="7430" width="14.42578125" style="744" customWidth="1"/>
    <col min="7431" max="7431" width="11.140625" style="744" customWidth="1"/>
    <col min="7432" max="7432" width="10.28515625" style="744" customWidth="1"/>
    <col min="7433" max="7433" width="13" style="744" customWidth="1"/>
    <col min="7434" max="7434" width="8.28515625" style="744" customWidth="1"/>
    <col min="7435" max="7680" width="10" style="744"/>
    <col min="7681" max="7681" width="2.5703125" style="744" customWidth="1"/>
    <col min="7682" max="7682" width="7.140625" style="744" customWidth="1"/>
    <col min="7683" max="7683" width="16.85546875" style="744" customWidth="1"/>
    <col min="7684" max="7684" width="9.7109375" style="744" customWidth="1"/>
    <col min="7685" max="7685" width="4.7109375" style="744" customWidth="1"/>
    <col min="7686" max="7686" width="14.42578125" style="744" customWidth="1"/>
    <col min="7687" max="7687" width="11.140625" style="744" customWidth="1"/>
    <col min="7688" max="7688" width="10.28515625" style="744" customWidth="1"/>
    <col min="7689" max="7689" width="13" style="744" customWidth="1"/>
    <col min="7690" max="7690" width="8.28515625" style="744" customWidth="1"/>
    <col min="7691" max="7936" width="10" style="744"/>
    <col min="7937" max="7937" width="2.5703125" style="744" customWidth="1"/>
    <col min="7938" max="7938" width="7.140625" style="744" customWidth="1"/>
    <col min="7939" max="7939" width="16.85546875" style="744" customWidth="1"/>
    <col min="7940" max="7940" width="9.7109375" style="744" customWidth="1"/>
    <col min="7941" max="7941" width="4.7109375" style="744" customWidth="1"/>
    <col min="7942" max="7942" width="14.42578125" style="744" customWidth="1"/>
    <col min="7943" max="7943" width="11.140625" style="744" customWidth="1"/>
    <col min="7944" max="7944" width="10.28515625" style="744" customWidth="1"/>
    <col min="7945" max="7945" width="13" style="744" customWidth="1"/>
    <col min="7946" max="7946" width="8.28515625" style="744" customWidth="1"/>
    <col min="7947" max="8192" width="9.140625" style="744"/>
    <col min="8193" max="8193" width="2.5703125" style="744" customWidth="1"/>
    <col min="8194" max="8194" width="7.140625" style="744" customWidth="1"/>
    <col min="8195" max="8195" width="16.85546875" style="744" customWidth="1"/>
    <col min="8196" max="8196" width="9.7109375" style="744" customWidth="1"/>
    <col min="8197" max="8197" width="4.7109375" style="744" customWidth="1"/>
    <col min="8198" max="8198" width="14.42578125" style="744" customWidth="1"/>
    <col min="8199" max="8199" width="11.140625" style="744" customWidth="1"/>
    <col min="8200" max="8200" width="10.28515625" style="744" customWidth="1"/>
    <col min="8201" max="8201" width="13" style="744" customWidth="1"/>
    <col min="8202" max="8202" width="8.28515625" style="744" customWidth="1"/>
    <col min="8203" max="8448" width="10" style="744"/>
    <col min="8449" max="8449" width="2.5703125" style="744" customWidth="1"/>
    <col min="8450" max="8450" width="7.140625" style="744" customWidth="1"/>
    <col min="8451" max="8451" width="16.85546875" style="744" customWidth="1"/>
    <col min="8452" max="8452" width="9.7109375" style="744" customWidth="1"/>
    <col min="8453" max="8453" width="4.7109375" style="744" customWidth="1"/>
    <col min="8454" max="8454" width="14.42578125" style="744" customWidth="1"/>
    <col min="8455" max="8455" width="11.140625" style="744" customWidth="1"/>
    <col min="8456" max="8456" width="10.28515625" style="744" customWidth="1"/>
    <col min="8457" max="8457" width="13" style="744" customWidth="1"/>
    <col min="8458" max="8458" width="8.28515625" style="744" customWidth="1"/>
    <col min="8459" max="8704" width="10" style="744"/>
    <col min="8705" max="8705" width="2.5703125" style="744" customWidth="1"/>
    <col min="8706" max="8706" width="7.140625" style="744" customWidth="1"/>
    <col min="8707" max="8707" width="16.85546875" style="744" customWidth="1"/>
    <col min="8708" max="8708" width="9.7109375" style="744" customWidth="1"/>
    <col min="8709" max="8709" width="4.7109375" style="744" customWidth="1"/>
    <col min="8710" max="8710" width="14.42578125" style="744" customWidth="1"/>
    <col min="8711" max="8711" width="11.140625" style="744" customWidth="1"/>
    <col min="8712" max="8712" width="10.28515625" style="744" customWidth="1"/>
    <col min="8713" max="8713" width="13" style="744" customWidth="1"/>
    <col min="8714" max="8714" width="8.28515625" style="744" customWidth="1"/>
    <col min="8715" max="8960" width="10" style="744"/>
    <col min="8961" max="8961" width="2.5703125" style="744" customWidth="1"/>
    <col min="8962" max="8962" width="7.140625" style="744" customWidth="1"/>
    <col min="8963" max="8963" width="16.85546875" style="744" customWidth="1"/>
    <col min="8964" max="8964" width="9.7109375" style="744" customWidth="1"/>
    <col min="8965" max="8965" width="4.7109375" style="744" customWidth="1"/>
    <col min="8966" max="8966" width="14.42578125" style="744" customWidth="1"/>
    <col min="8967" max="8967" width="11.140625" style="744" customWidth="1"/>
    <col min="8968" max="8968" width="10.28515625" style="744" customWidth="1"/>
    <col min="8969" max="8969" width="13" style="744" customWidth="1"/>
    <col min="8970" max="8970" width="8.28515625" style="744" customWidth="1"/>
    <col min="8971" max="9216" width="9.140625" style="744"/>
    <col min="9217" max="9217" width="2.5703125" style="744" customWidth="1"/>
    <col min="9218" max="9218" width="7.140625" style="744" customWidth="1"/>
    <col min="9219" max="9219" width="16.85546875" style="744" customWidth="1"/>
    <col min="9220" max="9220" width="9.7109375" style="744" customWidth="1"/>
    <col min="9221" max="9221" width="4.7109375" style="744" customWidth="1"/>
    <col min="9222" max="9222" width="14.42578125" style="744" customWidth="1"/>
    <col min="9223" max="9223" width="11.140625" style="744" customWidth="1"/>
    <col min="9224" max="9224" width="10.28515625" style="744" customWidth="1"/>
    <col min="9225" max="9225" width="13" style="744" customWidth="1"/>
    <col min="9226" max="9226" width="8.28515625" style="744" customWidth="1"/>
    <col min="9227" max="9472" width="10" style="744"/>
    <col min="9473" max="9473" width="2.5703125" style="744" customWidth="1"/>
    <col min="9474" max="9474" width="7.140625" style="744" customWidth="1"/>
    <col min="9475" max="9475" width="16.85546875" style="744" customWidth="1"/>
    <col min="9476" max="9476" width="9.7109375" style="744" customWidth="1"/>
    <col min="9477" max="9477" width="4.7109375" style="744" customWidth="1"/>
    <col min="9478" max="9478" width="14.42578125" style="744" customWidth="1"/>
    <col min="9479" max="9479" width="11.140625" style="744" customWidth="1"/>
    <col min="9480" max="9480" width="10.28515625" style="744" customWidth="1"/>
    <col min="9481" max="9481" width="13" style="744" customWidth="1"/>
    <col min="9482" max="9482" width="8.28515625" style="744" customWidth="1"/>
    <col min="9483" max="9728" width="10" style="744"/>
    <col min="9729" max="9729" width="2.5703125" style="744" customWidth="1"/>
    <col min="9730" max="9730" width="7.140625" style="744" customWidth="1"/>
    <col min="9731" max="9731" width="16.85546875" style="744" customWidth="1"/>
    <col min="9732" max="9732" width="9.7109375" style="744" customWidth="1"/>
    <col min="9733" max="9733" width="4.7109375" style="744" customWidth="1"/>
    <col min="9734" max="9734" width="14.42578125" style="744" customWidth="1"/>
    <col min="9735" max="9735" width="11.140625" style="744" customWidth="1"/>
    <col min="9736" max="9736" width="10.28515625" style="744" customWidth="1"/>
    <col min="9737" max="9737" width="13" style="744" customWidth="1"/>
    <col min="9738" max="9738" width="8.28515625" style="744" customWidth="1"/>
    <col min="9739" max="9984" width="10" style="744"/>
    <col min="9985" max="9985" width="2.5703125" style="744" customWidth="1"/>
    <col min="9986" max="9986" width="7.140625" style="744" customWidth="1"/>
    <col min="9987" max="9987" width="16.85546875" style="744" customWidth="1"/>
    <col min="9988" max="9988" width="9.7109375" style="744" customWidth="1"/>
    <col min="9989" max="9989" width="4.7109375" style="744" customWidth="1"/>
    <col min="9990" max="9990" width="14.42578125" style="744" customWidth="1"/>
    <col min="9991" max="9991" width="11.140625" style="744" customWidth="1"/>
    <col min="9992" max="9992" width="10.28515625" style="744" customWidth="1"/>
    <col min="9993" max="9993" width="13" style="744" customWidth="1"/>
    <col min="9994" max="9994" width="8.28515625" style="744" customWidth="1"/>
    <col min="9995" max="10240" width="9.140625" style="744"/>
    <col min="10241" max="10241" width="2.5703125" style="744" customWidth="1"/>
    <col min="10242" max="10242" width="7.140625" style="744" customWidth="1"/>
    <col min="10243" max="10243" width="16.85546875" style="744" customWidth="1"/>
    <col min="10244" max="10244" width="9.7109375" style="744" customWidth="1"/>
    <col min="10245" max="10245" width="4.7109375" style="744" customWidth="1"/>
    <col min="10246" max="10246" width="14.42578125" style="744" customWidth="1"/>
    <col min="10247" max="10247" width="11.140625" style="744" customWidth="1"/>
    <col min="10248" max="10248" width="10.28515625" style="744" customWidth="1"/>
    <col min="10249" max="10249" width="13" style="744" customWidth="1"/>
    <col min="10250" max="10250" width="8.28515625" style="744" customWidth="1"/>
    <col min="10251" max="10496" width="10" style="744"/>
    <col min="10497" max="10497" width="2.5703125" style="744" customWidth="1"/>
    <col min="10498" max="10498" width="7.140625" style="744" customWidth="1"/>
    <col min="10499" max="10499" width="16.85546875" style="744" customWidth="1"/>
    <col min="10500" max="10500" width="9.7109375" style="744" customWidth="1"/>
    <col min="10501" max="10501" width="4.7109375" style="744" customWidth="1"/>
    <col min="10502" max="10502" width="14.42578125" style="744" customWidth="1"/>
    <col min="10503" max="10503" width="11.140625" style="744" customWidth="1"/>
    <col min="10504" max="10504" width="10.28515625" style="744" customWidth="1"/>
    <col min="10505" max="10505" width="13" style="744" customWidth="1"/>
    <col min="10506" max="10506" width="8.28515625" style="744" customWidth="1"/>
    <col min="10507" max="10752" width="10" style="744"/>
    <col min="10753" max="10753" width="2.5703125" style="744" customWidth="1"/>
    <col min="10754" max="10754" width="7.140625" style="744" customWidth="1"/>
    <col min="10755" max="10755" width="16.85546875" style="744" customWidth="1"/>
    <col min="10756" max="10756" width="9.7109375" style="744" customWidth="1"/>
    <col min="10757" max="10757" width="4.7109375" style="744" customWidth="1"/>
    <col min="10758" max="10758" width="14.42578125" style="744" customWidth="1"/>
    <col min="10759" max="10759" width="11.140625" style="744" customWidth="1"/>
    <col min="10760" max="10760" width="10.28515625" style="744" customWidth="1"/>
    <col min="10761" max="10761" width="13" style="744" customWidth="1"/>
    <col min="10762" max="10762" width="8.28515625" style="744" customWidth="1"/>
    <col min="10763" max="11008" width="10" style="744"/>
    <col min="11009" max="11009" width="2.5703125" style="744" customWidth="1"/>
    <col min="11010" max="11010" width="7.140625" style="744" customWidth="1"/>
    <col min="11011" max="11011" width="16.85546875" style="744" customWidth="1"/>
    <col min="11012" max="11012" width="9.7109375" style="744" customWidth="1"/>
    <col min="11013" max="11013" width="4.7109375" style="744" customWidth="1"/>
    <col min="11014" max="11014" width="14.42578125" style="744" customWidth="1"/>
    <col min="11015" max="11015" width="11.140625" style="744" customWidth="1"/>
    <col min="11016" max="11016" width="10.28515625" style="744" customWidth="1"/>
    <col min="11017" max="11017" width="13" style="744" customWidth="1"/>
    <col min="11018" max="11018" width="8.28515625" style="744" customWidth="1"/>
    <col min="11019" max="11264" width="9.140625" style="744"/>
    <col min="11265" max="11265" width="2.5703125" style="744" customWidth="1"/>
    <col min="11266" max="11266" width="7.140625" style="744" customWidth="1"/>
    <col min="11267" max="11267" width="16.85546875" style="744" customWidth="1"/>
    <col min="11268" max="11268" width="9.7109375" style="744" customWidth="1"/>
    <col min="11269" max="11269" width="4.7109375" style="744" customWidth="1"/>
    <col min="11270" max="11270" width="14.42578125" style="744" customWidth="1"/>
    <col min="11271" max="11271" width="11.140625" style="744" customWidth="1"/>
    <col min="11272" max="11272" width="10.28515625" style="744" customWidth="1"/>
    <col min="11273" max="11273" width="13" style="744" customWidth="1"/>
    <col min="11274" max="11274" width="8.28515625" style="744" customWidth="1"/>
    <col min="11275" max="11520" width="10" style="744"/>
    <col min="11521" max="11521" width="2.5703125" style="744" customWidth="1"/>
    <col min="11522" max="11522" width="7.140625" style="744" customWidth="1"/>
    <col min="11523" max="11523" width="16.85546875" style="744" customWidth="1"/>
    <col min="11524" max="11524" width="9.7109375" style="744" customWidth="1"/>
    <col min="11525" max="11525" width="4.7109375" style="744" customWidth="1"/>
    <col min="11526" max="11526" width="14.42578125" style="744" customWidth="1"/>
    <col min="11527" max="11527" width="11.140625" style="744" customWidth="1"/>
    <col min="11528" max="11528" width="10.28515625" style="744" customWidth="1"/>
    <col min="11529" max="11529" width="13" style="744" customWidth="1"/>
    <col min="11530" max="11530" width="8.28515625" style="744" customWidth="1"/>
    <col min="11531" max="11776" width="10" style="744"/>
    <col min="11777" max="11777" width="2.5703125" style="744" customWidth="1"/>
    <col min="11778" max="11778" width="7.140625" style="744" customWidth="1"/>
    <col min="11779" max="11779" width="16.85546875" style="744" customWidth="1"/>
    <col min="11780" max="11780" width="9.7109375" style="744" customWidth="1"/>
    <col min="11781" max="11781" width="4.7109375" style="744" customWidth="1"/>
    <col min="11782" max="11782" width="14.42578125" style="744" customWidth="1"/>
    <col min="11783" max="11783" width="11.140625" style="744" customWidth="1"/>
    <col min="11784" max="11784" width="10.28515625" style="744" customWidth="1"/>
    <col min="11785" max="11785" width="13" style="744" customWidth="1"/>
    <col min="11786" max="11786" width="8.28515625" style="744" customWidth="1"/>
    <col min="11787" max="12032" width="10" style="744"/>
    <col min="12033" max="12033" width="2.5703125" style="744" customWidth="1"/>
    <col min="12034" max="12034" width="7.140625" style="744" customWidth="1"/>
    <col min="12035" max="12035" width="16.85546875" style="744" customWidth="1"/>
    <col min="12036" max="12036" width="9.7109375" style="744" customWidth="1"/>
    <col min="12037" max="12037" width="4.7109375" style="744" customWidth="1"/>
    <col min="12038" max="12038" width="14.42578125" style="744" customWidth="1"/>
    <col min="12039" max="12039" width="11.140625" style="744" customWidth="1"/>
    <col min="12040" max="12040" width="10.28515625" style="744" customWidth="1"/>
    <col min="12041" max="12041" width="13" style="744" customWidth="1"/>
    <col min="12042" max="12042" width="8.28515625" style="744" customWidth="1"/>
    <col min="12043" max="12288" width="9.140625" style="744"/>
    <col min="12289" max="12289" width="2.5703125" style="744" customWidth="1"/>
    <col min="12290" max="12290" width="7.140625" style="744" customWidth="1"/>
    <col min="12291" max="12291" width="16.85546875" style="744" customWidth="1"/>
    <col min="12292" max="12292" width="9.7109375" style="744" customWidth="1"/>
    <col min="12293" max="12293" width="4.7109375" style="744" customWidth="1"/>
    <col min="12294" max="12294" width="14.42578125" style="744" customWidth="1"/>
    <col min="12295" max="12295" width="11.140625" style="744" customWidth="1"/>
    <col min="12296" max="12296" width="10.28515625" style="744" customWidth="1"/>
    <col min="12297" max="12297" width="13" style="744" customWidth="1"/>
    <col min="12298" max="12298" width="8.28515625" style="744" customWidth="1"/>
    <col min="12299" max="12544" width="10" style="744"/>
    <col min="12545" max="12545" width="2.5703125" style="744" customWidth="1"/>
    <col min="12546" max="12546" width="7.140625" style="744" customWidth="1"/>
    <col min="12547" max="12547" width="16.85546875" style="744" customWidth="1"/>
    <col min="12548" max="12548" width="9.7109375" style="744" customWidth="1"/>
    <col min="12549" max="12549" width="4.7109375" style="744" customWidth="1"/>
    <col min="12550" max="12550" width="14.42578125" style="744" customWidth="1"/>
    <col min="12551" max="12551" width="11.140625" style="744" customWidth="1"/>
    <col min="12552" max="12552" width="10.28515625" style="744" customWidth="1"/>
    <col min="12553" max="12553" width="13" style="744" customWidth="1"/>
    <col min="12554" max="12554" width="8.28515625" style="744" customWidth="1"/>
    <col min="12555" max="12800" width="10" style="744"/>
    <col min="12801" max="12801" width="2.5703125" style="744" customWidth="1"/>
    <col min="12802" max="12802" width="7.140625" style="744" customWidth="1"/>
    <col min="12803" max="12803" width="16.85546875" style="744" customWidth="1"/>
    <col min="12804" max="12804" width="9.7109375" style="744" customWidth="1"/>
    <col min="12805" max="12805" width="4.7109375" style="744" customWidth="1"/>
    <col min="12806" max="12806" width="14.42578125" style="744" customWidth="1"/>
    <col min="12807" max="12807" width="11.140625" style="744" customWidth="1"/>
    <col min="12808" max="12808" width="10.28515625" style="744" customWidth="1"/>
    <col min="12809" max="12809" width="13" style="744" customWidth="1"/>
    <col min="12810" max="12810" width="8.28515625" style="744" customWidth="1"/>
    <col min="12811" max="13056" width="10" style="744"/>
    <col min="13057" max="13057" width="2.5703125" style="744" customWidth="1"/>
    <col min="13058" max="13058" width="7.140625" style="744" customWidth="1"/>
    <col min="13059" max="13059" width="16.85546875" style="744" customWidth="1"/>
    <col min="13060" max="13060" width="9.7109375" style="744" customWidth="1"/>
    <col min="13061" max="13061" width="4.7109375" style="744" customWidth="1"/>
    <col min="13062" max="13062" width="14.42578125" style="744" customWidth="1"/>
    <col min="13063" max="13063" width="11.140625" style="744" customWidth="1"/>
    <col min="13064" max="13064" width="10.28515625" style="744" customWidth="1"/>
    <col min="13065" max="13065" width="13" style="744" customWidth="1"/>
    <col min="13066" max="13066" width="8.28515625" style="744" customWidth="1"/>
    <col min="13067" max="13312" width="9.140625" style="744"/>
    <col min="13313" max="13313" width="2.5703125" style="744" customWidth="1"/>
    <col min="13314" max="13314" width="7.140625" style="744" customWidth="1"/>
    <col min="13315" max="13315" width="16.85546875" style="744" customWidth="1"/>
    <col min="13316" max="13316" width="9.7109375" style="744" customWidth="1"/>
    <col min="13317" max="13317" width="4.7109375" style="744" customWidth="1"/>
    <col min="13318" max="13318" width="14.42578125" style="744" customWidth="1"/>
    <col min="13319" max="13319" width="11.140625" style="744" customWidth="1"/>
    <col min="13320" max="13320" width="10.28515625" style="744" customWidth="1"/>
    <col min="13321" max="13321" width="13" style="744" customWidth="1"/>
    <col min="13322" max="13322" width="8.28515625" style="744" customWidth="1"/>
    <col min="13323" max="13568" width="10" style="744"/>
    <col min="13569" max="13569" width="2.5703125" style="744" customWidth="1"/>
    <col min="13570" max="13570" width="7.140625" style="744" customWidth="1"/>
    <col min="13571" max="13571" width="16.85546875" style="744" customWidth="1"/>
    <col min="13572" max="13572" width="9.7109375" style="744" customWidth="1"/>
    <col min="13573" max="13573" width="4.7109375" style="744" customWidth="1"/>
    <col min="13574" max="13574" width="14.42578125" style="744" customWidth="1"/>
    <col min="13575" max="13575" width="11.140625" style="744" customWidth="1"/>
    <col min="13576" max="13576" width="10.28515625" style="744" customWidth="1"/>
    <col min="13577" max="13577" width="13" style="744" customWidth="1"/>
    <col min="13578" max="13578" width="8.28515625" style="744" customWidth="1"/>
    <col min="13579" max="13824" width="10" style="744"/>
    <col min="13825" max="13825" width="2.5703125" style="744" customWidth="1"/>
    <col min="13826" max="13826" width="7.140625" style="744" customWidth="1"/>
    <col min="13827" max="13827" width="16.85546875" style="744" customWidth="1"/>
    <col min="13828" max="13828" width="9.7109375" style="744" customWidth="1"/>
    <col min="13829" max="13829" width="4.7109375" style="744" customWidth="1"/>
    <col min="13830" max="13830" width="14.42578125" style="744" customWidth="1"/>
    <col min="13831" max="13831" width="11.140625" style="744" customWidth="1"/>
    <col min="13832" max="13832" width="10.28515625" style="744" customWidth="1"/>
    <col min="13833" max="13833" width="13" style="744" customWidth="1"/>
    <col min="13834" max="13834" width="8.28515625" style="744" customWidth="1"/>
    <col min="13835" max="14080" width="10" style="744"/>
    <col min="14081" max="14081" width="2.5703125" style="744" customWidth="1"/>
    <col min="14082" max="14082" width="7.140625" style="744" customWidth="1"/>
    <col min="14083" max="14083" width="16.85546875" style="744" customWidth="1"/>
    <col min="14084" max="14084" width="9.7109375" style="744" customWidth="1"/>
    <col min="14085" max="14085" width="4.7109375" style="744" customWidth="1"/>
    <col min="14086" max="14086" width="14.42578125" style="744" customWidth="1"/>
    <col min="14087" max="14087" width="11.140625" style="744" customWidth="1"/>
    <col min="14088" max="14088" width="10.28515625" style="744" customWidth="1"/>
    <col min="14089" max="14089" width="13" style="744" customWidth="1"/>
    <col min="14090" max="14090" width="8.28515625" style="744" customWidth="1"/>
    <col min="14091" max="14336" width="9.140625" style="744"/>
    <col min="14337" max="14337" width="2.5703125" style="744" customWidth="1"/>
    <col min="14338" max="14338" width="7.140625" style="744" customWidth="1"/>
    <col min="14339" max="14339" width="16.85546875" style="744" customWidth="1"/>
    <col min="14340" max="14340" width="9.7109375" style="744" customWidth="1"/>
    <col min="14341" max="14341" width="4.7109375" style="744" customWidth="1"/>
    <col min="14342" max="14342" width="14.42578125" style="744" customWidth="1"/>
    <col min="14343" max="14343" width="11.140625" style="744" customWidth="1"/>
    <col min="14344" max="14344" width="10.28515625" style="744" customWidth="1"/>
    <col min="14345" max="14345" width="13" style="744" customWidth="1"/>
    <col min="14346" max="14346" width="8.28515625" style="744" customWidth="1"/>
    <col min="14347" max="14592" width="10" style="744"/>
    <col min="14593" max="14593" width="2.5703125" style="744" customWidth="1"/>
    <col min="14594" max="14594" width="7.140625" style="744" customWidth="1"/>
    <col min="14595" max="14595" width="16.85546875" style="744" customWidth="1"/>
    <col min="14596" max="14596" width="9.7109375" style="744" customWidth="1"/>
    <col min="14597" max="14597" width="4.7109375" style="744" customWidth="1"/>
    <col min="14598" max="14598" width="14.42578125" style="744" customWidth="1"/>
    <col min="14599" max="14599" width="11.140625" style="744" customWidth="1"/>
    <col min="14600" max="14600" width="10.28515625" style="744" customWidth="1"/>
    <col min="14601" max="14601" width="13" style="744" customWidth="1"/>
    <col min="14602" max="14602" width="8.28515625" style="744" customWidth="1"/>
    <col min="14603" max="14848" width="10" style="744"/>
    <col min="14849" max="14849" width="2.5703125" style="744" customWidth="1"/>
    <col min="14850" max="14850" width="7.140625" style="744" customWidth="1"/>
    <col min="14851" max="14851" width="16.85546875" style="744" customWidth="1"/>
    <col min="14852" max="14852" width="9.7109375" style="744" customWidth="1"/>
    <col min="14853" max="14853" width="4.7109375" style="744" customWidth="1"/>
    <col min="14854" max="14854" width="14.42578125" style="744" customWidth="1"/>
    <col min="14855" max="14855" width="11.140625" style="744" customWidth="1"/>
    <col min="14856" max="14856" width="10.28515625" style="744" customWidth="1"/>
    <col min="14857" max="14857" width="13" style="744" customWidth="1"/>
    <col min="14858" max="14858" width="8.28515625" style="744" customWidth="1"/>
    <col min="14859" max="15104" width="10" style="744"/>
    <col min="15105" max="15105" width="2.5703125" style="744" customWidth="1"/>
    <col min="15106" max="15106" width="7.140625" style="744" customWidth="1"/>
    <col min="15107" max="15107" width="16.85546875" style="744" customWidth="1"/>
    <col min="15108" max="15108" width="9.7109375" style="744" customWidth="1"/>
    <col min="15109" max="15109" width="4.7109375" style="744" customWidth="1"/>
    <col min="15110" max="15110" width="14.42578125" style="744" customWidth="1"/>
    <col min="15111" max="15111" width="11.140625" style="744" customWidth="1"/>
    <col min="15112" max="15112" width="10.28515625" style="744" customWidth="1"/>
    <col min="15113" max="15113" width="13" style="744" customWidth="1"/>
    <col min="15114" max="15114" width="8.28515625" style="744" customWidth="1"/>
    <col min="15115" max="15360" width="9.140625" style="744"/>
    <col min="15361" max="15361" width="2.5703125" style="744" customWidth="1"/>
    <col min="15362" max="15362" width="7.140625" style="744" customWidth="1"/>
    <col min="15363" max="15363" width="16.85546875" style="744" customWidth="1"/>
    <col min="15364" max="15364" width="9.7109375" style="744" customWidth="1"/>
    <col min="15365" max="15365" width="4.7109375" style="744" customWidth="1"/>
    <col min="15366" max="15366" width="14.42578125" style="744" customWidth="1"/>
    <col min="15367" max="15367" width="11.140625" style="744" customWidth="1"/>
    <col min="15368" max="15368" width="10.28515625" style="744" customWidth="1"/>
    <col min="15369" max="15369" width="13" style="744" customWidth="1"/>
    <col min="15370" max="15370" width="8.28515625" style="744" customWidth="1"/>
    <col min="15371" max="15616" width="10" style="744"/>
    <col min="15617" max="15617" width="2.5703125" style="744" customWidth="1"/>
    <col min="15618" max="15618" width="7.140625" style="744" customWidth="1"/>
    <col min="15619" max="15619" width="16.85546875" style="744" customWidth="1"/>
    <col min="15620" max="15620" width="9.7109375" style="744" customWidth="1"/>
    <col min="15621" max="15621" width="4.7109375" style="744" customWidth="1"/>
    <col min="15622" max="15622" width="14.42578125" style="744" customWidth="1"/>
    <col min="15623" max="15623" width="11.140625" style="744" customWidth="1"/>
    <col min="15624" max="15624" width="10.28515625" style="744" customWidth="1"/>
    <col min="15625" max="15625" width="13" style="744" customWidth="1"/>
    <col min="15626" max="15626" width="8.28515625" style="744" customWidth="1"/>
    <col min="15627" max="15872" width="10" style="744"/>
    <col min="15873" max="15873" width="2.5703125" style="744" customWidth="1"/>
    <col min="15874" max="15874" width="7.140625" style="744" customWidth="1"/>
    <col min="15875" max="15875" width="16.85546875" style="744" customWidth="1"/>
    <col min="15876" max="15876" width="9.7109375" style="744" customWidth="1"/>
    <col min="15877" max="15877" width="4.7109375" style="744" customWidth="1"/>
    <col min="15878" max="15878" width="14.42578125" style="744" customWidth="1"/>
    <col min="15879" max="15879" width="11.140625" style="744" customWidth="1"/>
    <col min="15880" max="15880" width="10.28515625" style="744" customWidth="1"/>
    <col min="15881" max="15881" width="13" style="744" customWidth="1"/>
    <col min="15882" max="15882" width="8.28515625" style="744" customWidth="1"/>
    <col min="15883" max="16128" width="10" style="744"/>
    <col min="16129" max="16129" width="2.5703125" style="744" customWidth="1"/>
    <col min="16130" max="16130" width="7.140625" style="744" customWidth="1"/>
    <col min="16131" max="16131" width="16.85546875" style="744" customWidth="1"/>
    <col min="16132" max="16132" width="9.7109375" style="744" customWidth="1"/>
    <col min="16133" max="16133" width="4.7109375" style="744" customWidth="1"/>
    <col min="16134" max="16134" width="14.42578125" style="744" customWidth="1"/>
    <col min="16135" max="16135" width="11.140625" style="744" customWidth="1"/>
    <col min="16136" max="16136" width="10.28515625" style="744" customWidth="1"/>
    <col min="16137" max="16137" width="13" style="744" customWidth="1"/>
    <col min="16138" max="16138" width="8.28515625" style="744" customWidth="1"/>
    <col min="16139" max="16384" width="9.140625" style="744"/>
  </cols>
  <sheetData>
    <row r="1" spans="2:10">
      <c r="B1" s="1425" t="s">
        <v>131</v>
      </c>
      <c r="D1" s="409"/>
      <c r="E1" s="409"/>
      <c r="F1" s="409"/>
      <c r="G1" s="409"/>
      <c r="H1" s="409"/>
      <c r="I1" s="409"/>
      <c r="J1" s="1009"/>
    </row>
    <row r="2" spans="2:10">
      <c r="B2" s="1425" t="s">
        <v>712</v>
      </c>
      <c r="D2" s="409"/>
      <c r="E2" s="409"/>
      <c r="F2" s="409"/>
      <c r="G2" s="409"/>
      <c r="H2" s="409"/>
      <c r="I2" s="409"/>
      <c r="J2" s="409"/>
    </row>
    <row r="3" spans="2:10">
      <c r="B3" s="1425" t="s">
        <v>731</v>
      </c>
      <c r="D3" s="409"/>
      <c r="E3" s="409"/>
      <c r="F3" s="409"/>
      <c r="G3" s="409"/>
      <c r="H3" s="409"/>
      <c r="I3" s="409"/>
      <c r="J3" s="409"/>
    </row>
    <row r="4" spans="2:10">
      <c r="B4" s="1425" t="s">
        <v>1083</v>
      </c>
      <c r="D4" s="409"/>
      <c r="E4" s="409"/>
      <c r="F4" s="409"/>
      <c r="G4" s="409"/>
      <c r="H4" s="409"/>
      <c r="I4" s="409"/>
      <c r="J4" s="409"/>
    </row>
    <row r="5" spans="2:10">
      <c r="D5" s="409"/>
      <c r="E5" s="409"/>
      <c r="F5" s="409"/>
      <c r="G5" s="409"/>
      <c r="H5" s="409"/>
      <c r="I5" s="409"/>
      <c r="J5" s="409"/>
    </row>
    <row r="6" spans="2:10">
      <c r="D6" s="409"/>
      <c r="E6" s="409"/>
      <c r="F6" s="409" t="s">
        <v>249</v>
      </c>
      <c r="G6" s="409"/>
      <c r="H6" s="409"/>
      <c r="I6" s="409" t="s">
        <v>405</v>
      </c>
      <c r="J6" s="409"/>
    </row>
    <row r="7" spans="2:10">
      <c r="D7" s="1481" t="s">
        <v>251</v>
      </c>
      <c r="E7" s="1481" t="s">
        <v>252</v>
      </c>
      <c r="F7" s="1481" t="s">
        <v>253</v>
      </c>
      <c r="G7" s="1481" t="s">
        <v>254</v>
      </c>
      <c r="H7" s="1481" t="s">
        <v>255</v>
      </c>
      <c r="I7" s="1481" t="s">
        <v>256</v>
      </c>
      <c r="J7" s="1481" t="s">
        <v>257</v>
      </c>
    </row>
    <row r="8" spans="2:10">
      <c r="B8" s="1480" t="s">
        <v>380</v>
      </c>
      <c r="D8" s="409"/>
      <c r="E8" s="409"/>
      <c r="F8" s="409"/>
      <c r="G8" s="409"/>
      <c r="H8" s="409"/>
      <c r="I8" s="445"/>
      <c r="J8" s="409"/>
    </row>
    <row r="9" spans="2:10">
      <c r="D9" s="409"/>
      <c r="E9" s="482"/>
      <c r="F9" s="414"/>
      <c r="G9" s="409"/>
      <c r="H9" s="437"/>
      <c r="I9" s="421"/>
      <c r="J9" s="482"/>
    </row>
    <row r="10" spans="2:10">
      <c r="B10" s="1010" t="s">
        <v>432</v>
      </c>
      <c r="D10" s="409">
        <v>408</v>
      </c>
      <c r="E10" s="409" t="s">
        <v>660</v>
      </c>
      <c r="F10" s="421">
        <v>1741720</v>
      </c>
      <c r="G10" s="409" t="s">
        <v>261</v>
      </c>
      <c r="H10" s="437" t="s">
        <v>262</v>
      </c>
      <c r="I10" s="421">
        <f>+F10</f>
        <v>1741720</v>
      </c>
      <c r="J10" s="1424"/>
    </row>
    <row r="11" spans="2:10">
      <c r="B11" s="1010"/>
      <c r="D11" s="409"/>
      <c r="E11" s="409"/>
      <c r="F11" s="421"/>
      <c r="G11" s="409"/>
      <c r="H11" s="437"/>
      <c r="I11" s="421"/>
      <c r="J11" s="409"/>
    </row>
    <row r="12" spans="2:10">
      <c r="B12" s="1010"/>
      <c r="D12" s="409"/>
      <c r="E12" s="409"/>
      <c r="F12" s="421"/>
      <c r="G12" s="409"/>
      <c r="H12" s="437"/>
      <c r="I12" s="421"/>
      <c r="J12" s="1424"/>
    </row>
    <row r="13" spans="2:10">
      <c r="B13" s="1010"/>
      <c r="D13" s="409"/>
      <c r="E13" s="409"/>
      <c r="F13" s="445"/>
      <c r="G13" s="1479"/>
      <c r="H13" s="1478"/>
      <c r="I13" s="445"/>
      <c r="J13" s="409"/>
    </row>
    <row r="14" spans="2:10">
      <c r="B14" s="1480" t="s">
        <v>383</v>
      </c>
      <c r="D14" s="409"/>
      <c r="E14" s="409"/>
      <c r="F14" s="414"/>
      <c r="G14" s="409"/>
      <c r="H14" s="446"/>
      <c r="I14" s="414"/>
      <c r="J14" s="1423"/>
    </row>
    <row r="15" spans="2:10">
      <c r="B15" s="1010" t="s">
        <v>732</v>
      </c>
      <c r="D15" s="409"/>
      <c r="E15" s="409"/>
      <c r="G15" s="409"/>
      <c r="H15" s="446"/>
      <c r="I15" s="421">
        <v>9832285</v>
      </c>
      <c r="J15" s="1423" t="s">
        <v>893</v>
      </c>
    </row>
    <row r="16" spans="2:10">
      <c r="B16" s="744" t="s">
        <v>733</v>
      </c>
      <c r="F16" s="414">
        <v>303193343</v>
      </c>
    </row>
    <row r="17" spans="2:10">
      <c r="B17" s="744" t="s">
        <v>569</v>
      </c>
      <c r="F17" s="1089">
        <v>3.8730000000000001E-2</v>
      </c>
    </row>
    <row r="18" spans="2:10" ht="16.5" thickBot="1">
      <c r="B18" s="744" t="s">
        <v>570</v>
      </c>
      <c r="F18" s="1477">
        <f>F16*F17</f>
        <v>11742678.174389999</v>
      </c>
      <c r="I18" s="1024">
        <f>F18</f>
        <v>11742678.174389999</v>
      </c>
    </row>
    <row r="19" spans="2:10" ht="16.5" thickTop="1"/>
    <row r="20" spans="2:10" ht="16.5" thickBot="1">
      <c r="B20" s="744" t="s">
        <v>734</v>
      </c>
      <c r="I20" s="1477">
        <f>I18-I15</f>
        <v>1910393.1743899994</v>
      </c>
    </row>
    <row r="21" spans="2:10" ht="16.5" thickTop="1"/>
    <row r="22" spans="2:10">
      <c r="B22" s="1466" t="s">
        <v>894</v>
      </c>
      <c r="C22" s="1465"/>
      <c r="D22" s="1464"/>
      <c r="E22" s="1464"/>
      <c r="F22" s="1433"/>
      <c r="G22" s="1464"/>
      <c r="H22" s="1463"/>
      <c r="I22" s="1462">
        <v>-168673</v>
      </c>
      <c r="J22" s="1461" t="s">
        <v>895</v>
      </c>
    </row>
    <row r="24" spans="2:10">
      <c r="B24" s="1429" t="s">
        <v>896</v>
      </c>
      <c r="D24" s="409"/>
      <c r="E24" s="409"/>
      <c r="F24" s="409"/>
      <c r="G24" s="409"/>
      <c r="H24" s="409"/>
      <c r="I24" s="1476">
        <f>I20+I22</f>
        <v>1741720.1743899994</v>
      </c>
      <c r="J24" s="409"/>
    </row>
    <row r="25" spans="2:10">
      <c r="B25" s="1429"/>
      <c r="D25" s="409"/>
      <c r="E25" s="409"/>
      <c r="F25" s="409"/>
      <c r="G25" s="409"/>
      <c r="H25" s="409"/>
      <c r="I25" s="409"/>
      <c r="J25" s="409"/>
    </row>
    <row r="26" spans="2:10">
      <c r="D26" s="409"/>
      <c r="E26" s="409"/>
      <c r="F26" s="1476"/>
      <c r="G26" s="409"/>
      <c r="H26" s="409"/>
      <c r="I26" s="409"/>
      <c r="J26" s="409"/>
    </row>
    <row r="29" spans="2:10">
      <c r="D29" s="1481"/>
      <c r="G29" s="1481"/>
      <c r="I29" s="1481"/>
    </row>
    <row r="30" spans="2:10">
      <c r="D30" s="1092"/>
    </row>
    <row r="31" spans="2:10">
      <c r="D31" s="1092"/>
    </row>
    <row r="32" spans="2:10">
      <c r="D32" s="1092"/>
    </row>
    <row r="33" spans="2:10">
      <c r="B33" s="1439" t="s">
        <v>850</v>
      </c>
      <c r="D33" s="409"/>
      <c r="E33" s="409"/>
      <c r="F33" s="445"/>
      <c r="G33" s="409"/>
      <c r="H33" s="446"/>
      <c r="I33" s="445"/>
      <c r="J33" s="409"/>
    </row>
    <row r="34" spans="2:10">
      <c r="B34" s="1425"/>
      <c r="D34" s="409"/>
      <c r="E34" s="409"/>
      <c r="F34" s="1475"/>
      <c r="G34" s="409"/>
      <c r="H34" s="409"/>
      <c r="I34" s="409"/>
      <c r="J34" s="409"/>
    </row>
    <row r="35" spans="2:10">
      <c r="B35" s="1474"/>
      <c r="C35" s="1473"/>
      <c r="D35" s="1472"/>
      <c r="E35" s="1472"/>
      <c r="F35" s="1472"/>
      <c r="G35" s="1472"/>
      <c r="H35" s="1472"/>
      <c r="I35" s="1471"/>
      <c r="J35" s="409"/>
    </row>
    <row r="36" spans="2:10">
      <c r="B36" s="1470"/>
      <c r="D36" s="409"/>
      <c r="E36" s="409"/>
      <c r="F36" s="409"/>
      <c r="G36" s="409"/>
      <c r="H36" s="409"/>
      <c r="I36" s="1469"/>
      <c r="J36" s="409"/>
    </row>
    <row r="37" spans="2:10" ht="17.25">
      <c r="B37" s="1430"/>
      <c r="D37" s="409"/>
      <c r="E37" s="409"/>
      <c r="F37" s="409"/>
      <c r="G37" s="409"/>
      <c r="H37" s="409"/>
      <c r="I37" s="1469"/>
      <c r="J37" s="2095"/>
    </row>
    <row r="38" spans="2:10">
      <c r="B38" s="1470"/>
      <c r="D38" s="409"/>
      <c r="E38" s="409"/>
      <c r="F38" s="409"/>
      <c r="G38" s="409"/>
      <c r="H38" s="409"/>
      <c r="I38" s="1469"/>
      <c r="J38" s="409"/>
    </row>
    <row r="39" spans="2:10">
      <c r="B39" s="1431"/>
      <c r="C39" s="1468"/>
      <c r="D39" s="440"/>
      <c r="E39" s="440"/>
      <c r="F39" s="440"/>
      <c r="G39" s="440"/>
      <c r="H39" s="440"/>
      <c r="I39" s="1467"/>
      <c r="J39" s="409"/>
    </row>
    <row r="40" spans="2:10">
      <c r="B40" s="1429"/>
      <c r="D40" s="409"/>
      <c r="E40" s="409"/>
      <c r="F40" s="409"/>
      <c r="G40" s="409"/>
      <c r="H40" s="409"/>
      <c r="I40" s="409"/>
      <c r="J40" s="409"/>
    </row>
    <row r="41" spans="2:10">
      <c r="D41" s="1092"/>
    </row>
    <row r="42" spans="2:10">
      <c r="D42" s="1092"/>
    </row>
    <row r="43" spans="2:10">
      <c r="D43" s="1092"/>
    </row>
    <row r="44" spans="2:10">
      <c r="D44" s="1092"/>
    </row>
    <row r="45" spans="2:10">
      <c r="D45" s="1092"/>
    </row>
    <row r="46" spans="2:10">
      <c r="D46" s="1092"/>
    </row>
    <row r="47" spans="2:10">
      <c r="D47" s="1092"/>
    </row>
    <row r="48" spans="2:10">
      <c r="D48" s="1092"/>
    </row>
    <row r="49" spans="4:4">
      <c r="D49" s="1092"/>
    </row>
    <row r="50" spans="4:4">
      <c r="D50" s="1092"/>
    </row>
    <row r="51" spans="4:4">
      <c r="D51" s="1092"/>
    </row>
    <row r="52" spans="4:4">
      <c r="D52" s="1092"/>
    </row>
    <row r="53" spans="4:4">
      <c r="D53" s="1092"/>
    </row>
    <row r="54" spans="4:4">
      <c r="D54" s="1092"/>
    </row>
    <row r="55" spans="4:4">
      <c r="D55" s="1092"/>
    </row>
    <row r="56" spans="4:4">
      <c r="D56" s="1092"/>
    </row>
    <row r="57" spans="4:4">
      <c r="D57" s="1092"/>
    </row>
    <row r="58" spans="4:4">
      <c r="D58" s="1092"/>
    </row>
    <row r="59" spans="4:4">
      <c r="D59" s="1092"/>
    </row>
    <row r="60" spans="4:4">
      <c r="D60" s="1092"/>
    </row>
    <row r="61" spans="4:4">
      <c r="D61" s="1092"/>
    </row>
    <row r="62" spans="4:4">
      <c r="D62" s="1092"/>
    </row>
    <row r="63" spans="4:4">
      <c r="D63" s="1092"/>
    </row>
    <row r="64" spans="4:4">
      <c r="D64" s="1092"/>
    </row>
    <row r="65" spans="4:4">
      <c r="D65" s="1092"/>
    </row>
    <row r="66" spans="4:4">
      <c r="D66" s="1092"/>
    </row>
    <row r="67" spans="4:4">
      <c r="D67" s="1092"/>
    </row>
    <row r="68" spans="4:4">
      <c r="D68" s="1092"/>
    </row>
    <row r="69" spans="4:4">
      <c r="D69" s="1092"/>
    </row>
    <row r="70" spans="4:4">
      <c r="D70" s="1092"/>
    </row>
    <row r="71" spans="4:4">
      <c r="D71" s="1092"/>
    </row>
    <row r="72" spans="4:4">
      <c r="D72" s="1092"/>
    </row>
    <row r="73" spans="4:4">
      <c r="D73" s="1092"/>
    </row>
    <row r="74" spans="4:4">
      <c r="D74" s="1092"/>
    </row>
    <row r="75" spans="4:4">
      <c r="D75" s="1092"/>
    </row>
    <row r="76" spans="4:4">
      <c r="D76" s="1092"/>
    </row>
    <row r="77" spans="4:4">
      <c r="D77" s="1092"/>
    </row>
    <row r="78" spans="4:4">
      <c r="D78" s="1092"/>
    </row>
    <row r="79" spans="4:4">
      <c r="D79" s="1092"/>
    </row>
    <row r="80" spans="4:4">
      <c r="D80" s="1092"/>
    </row>
    <row r="81" spans="4:4">
      <c r="D81" s="1092"/>
    </row>
    <row r="82" spans="4:4">
      <c r="D82" s="1092"/>
    </row>
    <row r="83" spans="4:4">
      <c r="D83" s="1092"/>
    </row>
    <row r="84" spans="4:4">
      <c r="D84" s="1092"/>
    </row>
    <row r="85" spans="4:4">
      <c r="D85" s="1092"/>
    </row>
    <row r="86" spans="4:4">
      <c r="D86" s="1092"/>
    </row>
    <row r="87" spans="4:4">
      <c r="D87" s="1092"/>
    </row>
    <row r="88" spans="4:4">
      <c r="D88" s="1092"/>
    </row>
    <row r="89" spans="4:4">
      <c r="D89" s="1092"/>
    </row>
    <row r="90" spans="4:4">
      <c r="D90" s="1092"/>
    </row>
    <row r="91" spans="4:4">
      <c r="D91" s="1092"/>
    </row>
    <row r="92" spans="4:4">
      <c r="D92" s="1092"/>
    </row>
    <row r="93" spans="4:4">
      <c r="D93" s="1092"/>
    </row>
    <row r="94" spans="4:4">
      <c r="D94" s="1092"/>
    </row>
    <row r="95" spans="4:4">
      <c r="D95" s="1092"/>
    </row>
    <row r="96" spans="4:4">
      <c r="D96" s="1092"/>
    </row>
    <row r="97" spans="4:4">
      <c r="D97" s="1092"/>
    </row>
    <row r="98" spans="4:4">
      <c r="D98" s="1092"/>
    </row>
    <row r="99" spans="4:4">
      <c r="D99" s="1092"/>
    </row>
    <row r="100" spans="4:4">
      <c r="D100" s="1092"/>
    </row>
    <row r="101" spans="4:4">
      <c r="D101" s="1092"/>
    </row>
    <row r="102" spans="4:4">
      <c r="D102" s="1092"/>
    </row>
    <row r="103" spans="4:4">
      <c r="D103" s="1092"/>
    </row>
    <row r="104" spans="4:4">
      <c r="D104" s="1092"/>
    </row>
    <row r="105" spans="4:4">
      <c r="D105" s="1092"/>
    </row>
    <row r="106" spans="4:4">
      <c r="D106" s="1092"/>
    </row>
    <row r="107" spans="4:4">
      <c r="D107" s="1092"/>
    </row>
    <row r="108" spans="4:4">
      <c r="D108" s="1092"/>
    </row>
    <row r="109" spans="4:4">
      <c r="D109" s="1092"/>
    </row>
    <row r="110" spans="4:4">
      <c r="D110" s="1092"/>
    </row>
    <row r="111" spans="4:4">
      <c r="D111" s="1092"/>
    </row>
    <row r="112" spans="4:4">
      <c r="D112" s="1092"/>
    </row>
    <row r="113" spans="4:4">
      <c r="D113" s="1092"/>
    </row>
    <row r="114" spans="4:4">
      <c r="D114" s="1092"/>
    </row>
    <row r="115" spans="4:4">
      <c r="D115" s="1092"/>
    </row>
    <row r="116" spans="4:4">
      <c r="D116" s="1092"/>
    </row>
    <row r="117" spans="4:4">
      <c r="D117" s="1092"/>
    </row>
    <row r="118" spans="4:4">
      <c r="D118" s="1092"/>
    </row>
    <row r="119" spans="4:4">
      <c r="D119" s="1092"/>
    </row>
    <row r="120" spans="4:4">
      <c r="D120" s="1092"/>
    </row>
    <row r="121" spans="4:4">
      <c r="D121" s="1092"/>
    </row>
    <row r="122" spans="4:4">
      <c r="D122" s="1092"/>
    </row>
    <row r="123" spans="4:4">
      <c r="D123" s="1092"/>
    </row>
    <row r="124" spans="4:4">
      <c r="D124" s="1092"/>
    </row>
    <row r="125" spans="4:4">
      <c r="D125" s="1092"/>
    </row>
    <row r="126" spans="4:4">
      <c r="D126" s="1092"/>
    </row>
    <row r="127" spans="4:4">
      <c r="D127" s="1092"/>
    </row>
    <row r="128" spans="4:4">
      <c r="D128" s="1092"/>
    </row>
    <row r="129" spans="4:4">
      <c r="D129" s="1092"/>
    </row>
    <row r="130" spans="4:4">
      <c r="D130" s="1092"/>
    </row>
    <row r="131" spans="4:4">
      <c r="D131" s="1092"/>
    </row>
    <row r="132" spans="4:4">
      <c r="D132" s="1092"/>
    </row>
    <row r="133" spans="4:4">
      <c r="D133" s="1092"/>
    </row>
    <row r="134" spans="4:4">
      <c r="D134" s="1092"/>
    </row>
    <row r="135" spans="4:4">
      <c r="D135" s="1092"/>
    </row>
    <row r="136" spans="4:4">
      <c r="D136" s="1092"/>
    </row>
    <row r="137" spans="4:4">
      <c r="D137" s="1092"/>
    </row>
    <row r="138" spans="4:4">
      <c r="D138" s="1092"/>
    </row>
    <row r="139" spans="4:4">
      <c r="D139" s="1092"/>
    </row>
    <row r="140" spans="4:4">
      <c r="D140" s="1092"/>
    </row>
    <row r="141" spans="4:4">
      <c r="D141" s="1092"/>
    </row>
    <row r="142" spans="4:4">
      <c r="D142" s="1092"/>
    </row>
    <row r="143" spans="4:4">
      <c r="D143" s="1092"/>
    </row>
    <row r="144" spans="4:4">
      <c r="D144" s="1092"/>
    </row>
    <row r="145" spans="4:4">
      <c r="D145" s="1092"/>
    </row>
    <row r="146" spans="4:4">
      <c r="D146" s="1092"/>
    </row>
    <row r="147" spans="4:4">
      <c r="D147" s="1092"/>
    </row>
    <row r="148" spans="4:4">
      <c r="D148" s="1092"/>
    </row>
    <row r="149" spans="4:4">
      <c r="D149" s="1092"/>
    </row>
    <row r="150" spans="4:4">
      <c r="D150" s="1092"/>
    </row>
    <row r="151" spans="4:4">
      <c r="D151" s="1092"/>
    </row>
    <row r="152" spans="4:4">
      <c r="D152" s="1092"/>
    </row>
    <row r="153" spans="4:4">
      <c r="D153" s="1092"/>
    </row>
    <row r="154" spans="4:4">
      <c r="D154" s="1092"/>
    </row>
    <row r="155" spans="4:4">
      <c r="D155" s="1092"/>
    </row>
    <row r="156" spans="4:4">
      <c r="D156" s="1092"/>
    </row>
    <row r="157" spans="4:4">
      <c r="D157" s="1092"/>
    </row>
    <row r="158" spans="4:4">
      <c r="D158" s="1092"/>
    </row>
    <row r="159" spans="4:4">
      <c r="D159" s="1092"/>
    </row>
    <row r="160" spans="4:4">
      <c r="D160" s="1092"/>
    </row>
    <row r="161" spans="4:4">
      <c r="D161" s="1092"/>
    </row>
    <row r="162" spans="4:4">
      <c r="D162" s="1092"/>
    </row>
    <row r="163" spans="4:4">
      <c r="D163" s="1092"/>
    </row>
    <row r="164" spans="4:4">
      <c r="D164" s="1092"/>
    </row>
    <row r="165" spans="4:4">
      <c r="D165" s="1092"/>
    </row>
    <row r="166" spans="4:4">
      <c r="D166" s="1092"/>
    </row>
    <row r="167" spans="4:4">
      <c r="D167" s="1092"/>
    </row>
    <row r="168" spans="4:4">
      <c r="D168" s="1092"/>
    </row>
    <row r="169" spans="4:4">
      <c r="D169" s="1092"/>
    </row>
    <row r="170" spans="4:4">
      <c r="D170" s="1092"/>
    </row>
    <row r="171" spans="4:4">
      <c r="D171" s="1092"/>
    </row>
    <row r="172" spans="4:4">
      <c r="D172" s="1092"/>
    </row>
    <row r="173" spans="4:4">
      <c r="D173" s="1092"/>
    </row>
    <row r="174" spans="4:4">
      <c r="D174" s="1092"/>
    </row>
    <row r="175" spans="4:4">
      <c r="D175" s="1092"/>
    </row>
    <row r="176" spans="4:4">
      <c r="D176" s="1092"/>
    </row>
    <row r="177" spans="4:4">
      <c r="D177" s="1092"/>
    </row>
    <row r="178" spans="4:4">
      <c r="D178" s="1092"/>
    </row>
    <row r="179" spans="4:4">
      <c r="D179" s="1092"/>
    </row>
    <row r="180" spans="4:4">
      <c r="D180" s="1092"/>
    </row>
    <row r="181" spans="4:4">
      <c r="D181" s="1092"/>
    </row>
    <row r="182" spans="4:4">
      <c r="D182" s="1092"/>
    </row>
    <row r="183" spans="4:4">
      <c r="D183" s="1092"/>
    </row>
    <row r="184" spans="4:4">
      <c r="D184" s="1092"/>
    </row>
    <row r="185" spans="4:4">
      <c r="D185" s="1092"/>
    </row>
    <row r="186" spans="4:4">
      <c r="D186" s="1092"/>
    </row>
    <row r="187" spans="4:4">
      <c r="D187" s="1092"/>
    </row>
    <row r="188" spans="4:4">
      <c r="D188" s="1092"/>
    </row>
    <row r="189" spans="4:4">
      <c r="D189" s="1092"/>
    </row>
    <row r="190" spans="4:4">
      <c r="D190" s="1092"/>
    </row>
    <row r="191" spans="4:4">
      <c r="D191" s="1092"/>
    </row>
    <row r="192" spans="4:4">
      <c r="D192" s="1092"/>
    </row>
    <row r="193" spans="4:4">
      <c r="D193" s="1092"/>
    </row>
    <row r="194" spans="4:4">
      <c r="D194" s="1092"/>
    </row>
    <row r="195" spans="4:4">
      <c r="D195" s="1092"/>
    </row>
    <row r="196" spans="4:4">
      <c r="D196" s="1092"/>
    </row>
    <row r="197" spans="4:4">
      <c r="D197" s="1092"/>
    </row>
    <row r="198" spans="4:4">
      <c r="D198" s="1092"/>
    </row>
    <row r="199" spans="4:4">
      <c r="D199" s="1092"/>
    </row>
    <row r="200" spans="4:4">
      <c r="D200" s="1092"/>
    </row>
    <row r="201" spans="4:4">
      <c r="D201" s="1092"/>
    </row>
    <row r="202" spans="4:4">
      <c r="D202" s="1092"/>
    </row>
    <row r="203" spans="4:4">
      <c r="D203" s="1092"/>
    </row>
    <row r="204" spans="4:4">
      <c r="D204" s="1092"/>
    </row>
    <row r="205" spans="4:4">
      <c r="D205" s="1092"/>
    </row>
    <row r="206" spans="4:4">
      <c r="D206" s="1092"/>
    </row>
    <row r="207" spans="4:4">
      <c r="D207" s="1092"/>
    </row>
    <row r="208" spans="4:4">
      <c r="D208" s="1092"/>
    </row>
    <row r="209" spans="4:4">
      <c r="D209" s="1092"/>
    </row>
    <row r="210" spans="4:4">
      <c r="D210" s="1092"/>
    </row>
    <row r="211" spans="4:4">
      <c r="D211" s="1092"/>
    </row>
    <row r="212" spans="4:4">
      <c r="D212" s="1092"/>
    </row>
    <row r="213" spans="4:4">
      <c r="D213" s="1092"/>
    </row>
    <row r="214" spans="4:4">
      <c r="D214" s="1092"/>
    </row>
    <row r="215" spans="4:4">
      <c r="D215" s="1092"/>
    </row>
    <row r="216" spans="4:4">
      <c r="D216" s="1092"/>
    </row>
    <row r="217" spans="4:4">
      <c r="D217" s="1092"/>
    </row>
    <row r="218" spans="4:4">
      <c r="D218" s="1092"/>
    </row>
    <row r="219" spans="4:4">
      <c r="D219" s="1092"/>
    </row>
    <row r="220" spans="4:4">
      <c r="D220" s="1092"/>
    </row>
    <row r="221" spans="4:4">
      <c r="D221" s="1092"/>
    </row>
    <row r="222" spans="4:4">
      <c r="D222" s="1092"/>
    </row>
    <row r="223" spans="4:4">
      <c r="D223" s="1092"/>
    </row>
    <row r="224" spans="4:4">
      <c r="D224" s="1092"/>
    </row>
    <row r="225" spans="4:4">
      <c r="D225" s="1092"/>
    </row>
    <row r="226" spans="4:4">
      <c r="D226" s="1092"/>
    </row>
    <row r="227" spans="4:4">
      <c r="D227" s="1092"/>
    </row>
    <row r="228" spans="4:4">
      <c r="D228" s="1092"/>
    </row>
    <row r="229" spans="4:4">
      <c r="D229" s="1092"/>
    </row>
    <row r="230" spans="4:4">
      <c r="D230" s="1092"/>
    </row>
    <row r="231" spans="4:4">
      <c r="D231" s="1092"/>
    </row>
    <row r="232" spans="4:4">
      <c r="D232" s="1092"/>
    </row>
    <row r="233" spans="4:4">
      <c r="D233" s="1092"/>
    </row>
    <row r="234" spans="4:4">
      <c r="D234" s="1092"/>
    </row>
    <row r="235" spans="4:4">
      <c r="D235" s="1092"/>
    </row>
    <row r="236" spans="4:4">
      <c r="D236" s="1092"/>
    </row>
    <row r="237" spans="4:4">
      <c r="D237" s="1092"/>
    </row>
    <row r="238" spans="4:4">
      <c r="D238" s="1092"/>
    </row>
    <row r="239" spans="4:4">
      <c r="D239" s="1092"/>
    </row>
    <row r="240" spans="4:4">
      <c r="D240" s="1092"/>
    </row>
    <row r="241" spans="4:4">
      <c r="D241" s="1092"/>
    </row>
    <row r="242" spans="4:4">
      <c r="D242" s="1092"/>
    </row>
    <row r="243" spans="4:4">
      <c r="D243" s="1092"/>
    </row>
    <row r="244" spans="4:4">
      <c r="D244" s="1092"/>
    </row>
    <row r="245" spans="4:4">
      <c r="D245" s="1092"/>
    </row>
    <row r="246" spans="4:4">
      <c r="D246" s="1092"/>
    </row>
    <row r="247" spans="4:4">
      <c r="D247" s="1092"/>
    </row>
    <row r="248" spans="4:4">
      <c r="D248" s="1092"/>
    </row>
    <row r="249" spans="4:4">
      <c r="D249" s="1092"/>
    </row>
    <row r="250" spans="4:4">
      <c r="D250" s="1092"/>
    </row>
    <row r="251" spans="4:4">
      <c r="D251" s="1092"/>
    </row>
    <row r="252" spans="4:4">
      <c r="D252" s="1092"/>
    </row>
    <row r="253" spans="4:4">
      <c r="D253" s="1092"/>
    </row>
    <row r="254" spans="4:4">
      <c r="D254" s="1092"/>
    </row>
    <row r="255" spans="4:4">
      <c r="D255" s="1092"/>
    </row>
    <row r="256" spans="4:4">
      <c r="D256" s="1092"/>
    </row>
    <row r="257" spans="4:4">
      <c r="D257" s="1092"/>
    </row>
    <row r="258" spans="4:4">
      <c r="D258" s="1092"/>
    </row>
    <row r="259" spans="4:4">
      <c r="D259" s="1092"/>
    </row>
    <row r="260" spans="4:4">
      <c r="D260" s="1092"/>
    </row>
    <row r="261" spans="4:4">
      <c r="D261" s="1092"/>
    </row>
    <row r="262" spans="4:4">
      <c r="D262" s="1092"/>
    </row>
    <row r="263" spans="4:4">
      <c r="D263" s="1092"/>
    </row>
    <row r="264" spans="4:4">
      <c r="D264" s="1092"/>
    </row>
    <row r="265" spans="4:4">
      <c r="D265" s="1092"/>
    </row>
    <row r="266" spans="4:4">
      <c r="D266" s="1092"/>
    </row>
    <row r="267" spans="4:4">
      <c r="D267" s="1092"/>
    </row>
    <row r="268" spans="4:4">
      <c r="D268" s="1092"/>
    </row>
    <row r="269" spans="4:4">
      <c r="D269" s="1092"/>
    </row>
    <row r="270" spans="4:4">
      <c r="D270" s="1092"/>
    </row>
    <row r="271" spans="4:4">
      <c r="D271" s="1092"/>
    </row>
    <row r="272" spans="4:4">
      <c r="D272" s="1092"/>
    </row>
    <row r="273" spans="4:4">
      <c r="D273" s="1092"/>
    </row>
    <row r="274" spans="4:4">
      <c r="D274" s="1092"/>
    </row>
    <row r="275" spans="4:4">
      <c r="D275" s="1092"/>
    </row>
    <row r="276" spans="4:4">
      <c r="D276" s="1092"/>
    </row>
    <row r="277" spans="4:4">
      <c r="D277" s="1092"/>
    </row>
    <row r="278" spans="4:4">
      <c r="D278" s="1092"/>
    </row>
    <row r="279" spans="4:4">
      <c r="D279" s="1092"/>
    </row>
    <row r="280" spans="4:4">
      <c r="D280" s="1092"/>
    </row>
    <row r="281" spans="4:4">
      <c r="D281" s="1092"/>
    </row>
    <row r="282" spans="4:4">
      <c r="D282" s="1092"/>
    </row>
    <row r="283" spans="4:4">
      <c r="D283" s="1092"/>
    </row>
    <row r="284" spans="4:4">
      <c r="D284" s="1092"/>
    </row>
    <row r="285" spans="4:4">
      <c r="D285" s="1092"/>
    </row>
    <row r="286" spans="4:4">
      <c r="D286" s="1092"/>
    </row>
    <row r="287" spans="4:4">
      <c r="D287" s="1092"/>
    </row>
    <row r="288" spans="4:4">
      <c r="D288" s="1092"/>
    </row>
    <row r="289" spans="4:4">
      <c r="D289" s="1092"/>
    </row>
    <row r="290" spans="4:4">
      <c r="D290" s="1092"/>
    </row>
    <row r="291" spans="4:4">
      <c r="D291" s="1092"/>
    </row>
    <row r="292" spans="4:4">
      <c r="D292" s="1092"/>
    </row>
    <row r="293" spans="4:4">
      <c r="D293" s="1092"/>
    </row>
    <row r="294" spans="4:4">
      <c r="D294" s="1092"/>
    </row>
    <row r="295" spans="4:4">
      <c r="D295" s="1092"/>
    </row>
    <row r="296" spans="4:4">
      <c r="D296" s="1092"/>
    </row>
    <row r="297" spans="4:4">
      <c r="D297" s="1092"/>
    </row>
    <row r="298" spans="4:4">
      <c r="D298" s="1092"/>
    </row>
    <row r="299" spans="4:4">
      <c r="D299" s="1092"/>
    </row>
    <row r="300" spans="4:4">
      <c r="D300" s="1092"/>
    </row>
    <row r="301" spans="4:4">
      <c r="D301" s="1092"/>
    </row>
    <row r="302" spans="4:4">
      <c r="D302" s="1092"/>
    </row>
    <row r="303" spans="4:4">
      <c r="D303" s="1092"/>
    </row>
    <row r="304" spans="4:4">
      <c r="D304" s="1092"/>
    </row>
    <row r="305" spans="4:4">
      <c r="D305" s="1092"/>
    </row>
    <row r="306" spans="4:4">
      <c r="D306" s="1092"/>
    </row>
    <row r="307" spans="4:4">
      <c r="D307" s="1092"/>
    </row>
    <row r="308" spans="4:4">
      <c r="D308" s="1092"/>
    </row>
    <row r="309" spans="4:4">
      <c r="D309" s="1092"/>
    </row>
    <row r="310" spans="4:4">
      <c r="D310" s="1092"/>
    </row>
    <row r="311" spans="4:4">
      <c r="D311" s="1092"/>
    </row>
    <row r="312" spans="4:4">
      <c r="D312" s="1092"/>
    </row>
    <row r="313" spans="4:4">
      <c r="D313" s="1092"/>
    </row>
    <row r="314" spans="4:4">
      <c r="D314" s="1092"/>
    </row>
    <row r="315" spans="4:4">
      <c r="D315" s="1092"/>
    </row>
    <row r="316" spans="4:4">
      <c r="D316" s="1092"/>
    </row>
    <row r="317" spans="4:4">
      <c r="D317" s="1092"/>
    </row>
    <row r="318" spans="4:4">
      <c r="D318" s="1092"/>
    </row>
    <row r="319" spans="4:4">
      <c r="D319" s="1092"/>
    </row>
    <row r="320" spans="4:4">
      <c r="D320" s="1092"/>
    </row>
    <row r="321" spans="4:4">
      <c r="D321" s="1092"/>
    </row>
    <row r="322" spans="4:4">
      <c r="D322" s="1092"/>
    </row>
    <row r="323" spans="4:4">
      <c r="D323" s="1092"/>
    </row>
    <row r="324" spans="4:4">
      <c r="D324" s="1092"/>
    </row>
    <row r="325" spans="4:4">
      <c r="D325" s="1092"/>
    </row>
    <row r="326" spans="4:4">
      <c r="D326" s="1092"/>
    </row>
    <row r="327" spans="4:4">
      <c r="D327" s="1092"/>
    </row>
    <row r="328" spans="4:4">
      <c r="D328" s="1092"/>
    </row>
    <row r="329" spans="4:4">
      <c r="D329" s="1092"/>
    </row>
    <row r="330" spans="4:4">
      <c r="D330" s="1092"/>
    </row>
    <row r="331" spans="4:4">
      <c r="D331" s="1092"/>
    </row>
    <row r="332" spans="4:4">
      <c r="D332" s="1092"/>
    </row>
    <row r="333" spans="4:4">
      <c r="D333" s="1092"/>
    </row>
    <row r="334" spans="4:4">
      <c r="D334" s="1092"/>
    </row>
    <row r="335" spans="4:4">
      <c r="D335" s="1092"/>
    </row>
    <row r="336" spans="4:4">
      <c r="D336" s="1092"/>
    </row>
    <row r="337" spans="4:4">
      <c r="D337" s="1092"/>
    </row>
    <row r="338" spans="4:4">
      <c r="D338" s="1092"/>
    </row>
    <row r="339" spans="4:4">
      <c r="D339" s="1092"/>
    </row>
    <row r="340" spans="4:4">
      <c r="D340" s="1092"/>
    </row>
    <row r="341" spans="4:4">
      <c r="D341" s="1092"/>
    </row>
    <row r="342" spans="4:4">
      <c r="D342" s="1092"/>
    </row>
    <row r="343" spans="4:4">
      <c r="D343" s="1092"/>
    </row>
    <row r="344" spans="4:4">
      <c r="D344" s="1092"/>
    </row>
    <row r="345" spans="4:4">
      <c r="D345" s="1092"/>
    </row>
    <row r="346" spans="4:4">
      <c r="D346" s="1092"/>
    </row>
    <row r="347" spans="4:4">
      <c r="D347" s="1092"/>
    </row>
    <row r="348" spans="4:4">
      <c r="D348" s="1092"/>
    </row>
    <row r="349" spans="4:4">
      <c r="D349" s="1092"/>
    </row>
    <row r="350" spans="4:4">
      <c r="D350" s="1092"/>
    </row>
    <row r="351" spans="4:4">
      <c r="D351" s="1092"/>
    </row>
    <row r="352" spans="4:4">
      <c r="D352" s="1092"/>
    </row>
    <row r="353" spans="4:4">
      <c r="D353" s="1092"/>
    </row>
    <row r="354" spans="4:4">
      <c r="D354" s="1092"/>
    </row>
    <row r="355" spans="4:4">
      <c r="D355" s="1092"/>
    </row>
    <row r="356" spans="4:4">
      <c r="D356" s="1092"/>
    </row>
    <row r="357" spans="4:4">
      <c r="D357" s="1092"/>
    </row>
    <row r="358" spans="4:4">
      <c r="D358" s="1092"/>
    </row>
    <row r="359" spans="4:4">
      <c r="D359" s="1092"/>
    </row>
    <row r="360" spans="4:4">
      <c r="D360" s="1092"/>
    </row>
    <row r="361" spans="4:4">
      <c r="D361" s="1092"/>
    </row>
    <row r="362" spans="4:4">
      <c r="D362" s="1092"/>
    </row>
    <row r="363" spans="4:4">
      <c r="D363" s="1092"/>
    </row>
    <row r="364" spans="4:4">
      <c r="D364" s="1092"/>
    </row>
  </sheetData>
  <conditionalFormatting sqref="J1">
    <cfRule type="cellIs" dxfId="40" priority="4" stopIfTrue="1" operator="equal">
      <formula>"x.x"</formula>
    </cfRule>
  </conditionalFormatting>
  <conditionalFormatting sqref="B9">
    <cfRule type="cellIs" dxfId="39" priority="3" stopIfTrue="1" operator="equal">
      <formula>"Title"</formula>
    </cfRule>
  </conditionalFormatting>
  <conditionalFormatting sqref="B8">
    <cfRule type="cellIs" dxfId="38" priority="2" stopIfTrue="1" operator="equal">
      <formula>"Adjustment to Income/Expense/Rate Base:"</formula>
    </cfRule>
  </conditionalFormatting>
  <conditionalFormatting sqref="I6">
    <cfRule type="cellIs" dxfId="37" priority="1" stopIfTrue="1" operator="equal">
      <formula>"Update"</formula>
    </cfRule>
  </conditionalFormatting>
  <dataValidations count="4">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5:E65552 JA65515:JA65552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WVM983019:WVM983056 WLQ983019:WLQ983056 WBU983019:WBU983056 VRY983019:VRY983056 VIC983019:VIC983056 UYG983019:UYG983056 UOK983019:UOK983056 UEO983019:UEO983056 TUS983019:TUS983056 TKW983019:TKW983056 TBA983019:TBA983056 SRE983019:SRE983056 SHI983019:SHI983056 RXM983019:RXM983056 RNQ983019:RNQ983056 RDU983019:RDU983056 QTY983019:QTY983056 QKC983019:QKC983056 QAG983019:QAG983056 PQK983019:PQK983056 PGO983019:PGO983056 OWS983019:OWS983056 OMW983019:OMW983056 ODA983019:ODA983056 NTE983019:NTE983056 NJI983019:NJI983056 MZM983019:MZM983056 MPQ983019:MPQ983056 MFU983019:MFU983056 LVY983019:LVY983056 LMC983019:LMC983056 LCG983019:LCG983056 KSK983019:KSK983056 KIO983019:KIO983056 JYS983019:JYS983056 JOW983019:JOW983056 JFA983019:JFA983056 IVE983019:IVE983056 ILI983019:ILI983056 IBM983019:IBM983056 HRQ983019:HRQ983056 HHU983019:HHU983056 GXY983019:GXY983056 GOC983019:GOC983056 GEG983019:GEG983056 FUK983019:FUK983056 FKO983019:FKO983056 FAS983019:FAS983056 EQW983019:EQW983056 EHA983019:EHA983056 DXE983019:DXE983056 DNI983019:DNI983056 DDM983019:DDM983056 CTQ983019:CTQ983056 CJU983019:CJU983056 BZY983019:BZY983056 BQC983019:BQC983056 BGG983019:BGG983056 AWK983019:AWK983056 AMO983019:AMO983056 ACS983019:ACS983056 SW983019:SW983056 JA983019:JA983056 E983019:E983056 WVM917483:WVM917520 WLQ917483:WLQ917520 WBU917483:WBU917520 VRY917483:VRY917520 VIC917483:VIC917520 UYG917483:UYG917520 UOK917483:UOK917520 UEO917483:UEO917520 TUS917483:TUS917520 TKW917483:TKW917520 TBA917483:TBA917520 SRE917483:SRE917520 SHI917483:SHI917520 RXM917483:RXM917520 RNQ917483:RNQ917520 RDU917483:RDU917520 QTY917483:QTY917520 QKC917483:QKC917520 QAG917483:QAG917520 PQK917483:PQK917520 PGO917483:PGO917520 OWS917483:OWS917520 OMW917483:OMW917520 ODA917483:ODA917520 NTE917483:NTE917520 NJI917483:NJI917520 MZM917483:MZM917520 MPQ917483:MPQ917520 MFU917483:MFU917520 LVY917483:LVY917520 LMC917483:LMC917520 LCG917483:LCG917520 KSK917483:KSK917520 KIO917483:KIO917520 JYS917483:JYS917520 JOW917483:JOW917520 JFA917483:JFA917520 IVE917483:IVE917520 ILI917483:ILI917520 IBM917483:IBM917520 HRQ917483:HRQ917520 HHU917483:HHU917520 GXY917483:GXY917520 GOC917483:GOC917520 GEG917483:GEG917520 FUK917483:FUK917520 FKO917483:FKO917520 FAS917483:FAS917520 EQW917483:EQW917520 EHA917483:EHA917520 DXE917483:DXE917520 DNI917483:DNI917520 DDM917483:DDM917520 CTQ917483:CTQ917520 CJU917483:CJU917520 BZY917483:BZY917520 BQC917483:BQC917520 BGG917483:BGG917520 AWK917483:AWK917520 AMO917483:AMO917520 ACS917483:ACS917520 SW917483:SW917520 JA917483:JA917520 E917483:E917520 WVM851947:WVM851984 WLQ851947:WLQ851984 WBU851947:WBU851984 VRY851947:VRY851984 VIC851947:VIC851984 UYG851947:UYG851984 UOK851947:UOK851984 UEO851947:UEO851984 TUS851947:TUS851984 TKW851947:TKW851984 TBA851947:TBA851984 SRE851947:SRE851984 SHI851947:SHI851984 RXM851947:RXM851984 RNQ851947:RNQ851984 RDU851947:RDU851984 QTY851947:QTY851984 QKC851947:QKC851984 QAG851947:QAG851984 PQK851947:PQK851984 PGO851947:PGO851984 OWS851947:OWS851984 OMW851947:OMW851984 ODA851947:ODA851984 NTE851947:NTE851984 NJI851947:NJI851984 MZM851947:MZM851984 MPQ851947:MPQ851984 MFU851947:MFU851984 LVY851947:LVY851984 LMC851947:LMC851984 LCG851947:LCG851984 KSK851947:KSK851984 KIO851947:KIO851984 JYS851947:JYS851984 JOW851947:JOW851984 JFA851947:JFA851984 IVE851947:IVE851984 ILI851947:ILI851984 IBM851947:IBM851984 HRQ851947:HRQ851984 HHU851947:HHU851984 GXY851947:GXY851984 GOC851947:GOC851984 GEG851947:GEG851984 FUK851947:FUK851984 FKO851947:FKO851984 FAS851947:FAS851984 EQW851947:EQW851984 EHA851947:EHA851984 DXE851947:DXE851984 DNI851947:DNI851984 DDM851947:DDM851984 CTQ851947:CTQ851984 CJU851947:CJU851984 BZY851947:BZY851984 BQC851947:BQC851984 BGG851947:BGG851984 AWK851947:AWK851984 AMO851947:AMO851984 ACS851947:ACS851984 SW851947:SW851984 JA851947:JA851984 E851947:E851984 WVM786411:WVM786448 WLQ786411:WLQ786448 WBU786411:WBU786448 VRY786411:VRY786448 VIC786411:VIC786448 UYG786411:UYG786448 UOK786411:UOK786448 UEO786411:UEO786448 TUS786411:TUS786448 TKW786411:TKW786448 TBA786411:TBA786448 SRE786411:SRE786448 SHI786411:SHI786448 RXM786411:RXM786448 RNQ786411:RNQ786448 RDU786411:RDU786448 QTY786411:QTY786448 QKC786411:QKC786448 QAG786411:QAG786448 PQK786411:PQK786448 PGO786411:PGO786448 OWS786411:OWS786448 OMW786411:OMW786448 ODA786411:ODA786448 NTE786411:NTE786448 NJI786411:NJI786448 MZM786411:MZM786448 MPQ786411:MPQ786448 MFU786411:MFU786448 LVY786411:LVY786448 LMC786411:LMC786448 LCG786411:LCG786448 KSK786411:KSK786448 KIO786411:KIO786448 JYS786411:JYS786448 JOW786411:JOW786448 JFA786411:JFA786448 IVE786411:IVE786448 ILI786411:ILI786448 IBM786411:IBM786448 HRQ786411:HRQ786448 HHU786411:HHU786448 GXY786411:GXY786448 GOC786411:GOC786448 GEG786411:GEG786448 FUK786411:FUK786448 FKO786411:FKO786448 FAS786411:FAS786448 EQW786411:EQW786448 EHA786411:EHA786448 DXE786411:DXE786448 DNI786411:DNI786448 DDM786411:DDM786448 CTQ786411:CTQ786448 CJU786411:CJU786448 BZY786411:BZY786448 BQC786411:BQC786448 BGG786411:BGG786448 AWK786411:AWK786448 AMO786411:AMO786448 ACS786411:ACS786448 SW786411:SW786448 JA786411:JA786448 E786411:E786448 WVM720875:WVM720912 WLQ720875:WLQ720912 WBU720875:WBU720912 VRY720875:VRY720912 VIC720875:VIC720912 UYG720875:UYG720912 UOK720875:UOK720912 UEO720875:UEO720912 TUS720875:TUS720912 TKW720875:TKW720912 TBA720875:TBA720912 SRE720875:SRE720912 SHI720875:SHI720912 RXM720875:RXM720912 RNQ720875:RNQ720912 RDU720875:RDU720912 QTY720875:QTY720912 QKC720875:QKC720912 QAG720875:QAG720912 PQK720875:PQK720912 PGO720875:PGO720912 OWS720875:OWS720912 OMW720875:OMW720912 ODA720875:ODA720912 NTE720875:NTE720912 NJI720875:NJI720912 MZM720875:MZM720912 MPQ720875:MPQ720912 MFU720875:MFU720912 LVY720875:LVY720912 LMC720875:LMC720912 LCG720875:LCG720912 KSK720875:KSK720912 KIO720875:KIO720912 JYS720875:JYS720912 JOW720875:JOW720912 JFA720875:JFA720912 IVE720875:IVE720912 ILI720875:ILI720912 IBM720875:IBM720912 HRQ720875:HRQ720912 HHU720875:HHU720912 GXY720875:GXY720912 GOC720875:GOC720912 GEG720875:GEG720912 FUK720875:FUK720912 FKO720875:FKO720912 FAS720875:FAS720912 EQW720875:EQW720912 EHA720875:EHA720912 DXE720875:DXE720912 DNI720875:DNI720912 DDM720875:DDM720912 CTQ720875:CTQ720912 CJU720875:CJU720912 BZY720875:BZY720912 BQC720875:BQC720912 BGG720875:BGG720912 AWK720875:AWK720912 AMO720875:AMO720912 ACS720875:ACS720912 SW720875:SW720912 JA720875:JA720912 E720875:E720912 WVM655339:WVM655376 WLQ655339:WLQ655376 WBU655339:WBU655376 VRY655339:VRY655376 VIC655339:VIC655376 UYG655339:UYG655376 UOK655339:UOK655376 UEO655339:UEO655376 TUS655339:TUS655376 TKW655339:TKW655376 TBA655339:TBA655376 SRE655339:SRE655376 SHI655339:SHI655376 RXM655339:RXM655376 RNQ655339:RNQ655376 RDU655339:RDU655376 QTY655339:QTY655376 QKC655339:QKC655376 QAG655339:QAG655376 PQK655339:PQK655376 PGO655339:PGO655376 OWS655339:OWS655376 OMW655339:OMW655376 ODA655339:ODA655376 NTE655339:NTE655376 NJI655339:NJI655376 MZM655339:MZM655376 MPQ655339:MPQ655376 MFU655339:MFU655376 LVY655339:LVY655376 LMC655339:LMC655376 LCG655339:LCG655376 KSK655339:KSK655376 KIO655339:KIO655376 JYS655339:JYS655376 JOW655339:JOW655376 JFA655339:JFA655376 IVE655339:IVE655376 ILI655339:ILI655376 IBM655339:IBM655376 HRQ655339:HRQ655376 HHU655339:HHU655376 GXY655339:GXY655376 GOC655339:GOC655376 GEG655339:GEG655376 FUK655339:FUK655376 FKO655339:FKO655376 FAS655339:FAS655376 EQW655339:EQW655376 EHA655339:EHA655376 DXE655339:DXE655376 DNI655339:DNI655376 DDM655339:DDM655376 CTQ655339:CTQ655376 CJU655339:CJU655376 BZY655339:BZY655376 BQC655339:BQC655376 BGG655339:BGG655376 AWK655339:AWK655376 AMO655339:AMO655376 ACS655339:ACS655376 SW655339:SW655376 JA655339:JA655376 E655339:E655376 WVM589803:WVM589840 WLQ589803:WLQ589840 WBU589803:WBU589840 VRY589803:VRY589840 VIC589803:VIC589840 UYG589803:UYG589840 UOK589803:UOK589840 UEO589803:UEO589840 TUS589803:TUS589840 TKW589803:TKW589840 TBA589803:TBA589840 SRE589803:SRE589840 SHI589803:SHI589840 RXM589803:RXM589840 RNQ589803:RNQ589840 RDU589803:RDU589840 QTY589803:QTY589840 QKC589803:QKC589840 QAG589803:QAG589840 PQK589803:PQK589840 PGO589803:PGO589840 OWS589803:OWS589840 OMW589803:OMW589840 ODA589803:ODA589840 NTE589803:NTE589840 NJI589803:NJI589840 MZM589803:MZM589840 MPQ589803:MPQ589840 MFU589803:MFU589840 LVY589803:LVY589840 LMC589803:LMC589840 LCG589803:LCG589840 KSK589803:KSK589840 KIO589803:KIO589840 JYS589803:JYS589840 JOW589803:JOW589840 JFA589803:JFA589840 IVE589803:IVE589840 ILI589803:ILI589840 IBM589803:IBM589840 HRQ589803:HRQ589840 HHU589803:HHU589840 GXY589803:GXY589840 GOC589803:GOC589840 GEG589803:GEG589840 FUK589803:FUK589840 FKO589803:FKO589840 FAS589803:FAS589840 EQW589803:EQW589840 EHA589803:EHA589840 DXE589803:DXE589840 DNI589803:DNI589840 DDM589803:DDM589840 CTQ589803:CTQ589840 CJU589803:CJU589840 BZY589803:BZY589840 BQC589803:BQC589840 BGG589803:BGG589840 AWK589803:AWK589840 AMO589803:AMO589840 ACS589803:ACS589840 SW589803:SW589840 JA589803:JA589840 E589803:E589840 WVM524267:WVM524304 WLQ524267:WLQ524304 WBU524267:WBU524304 VRY524267:VRY524304 VIC524267:VIC524304 UYG524267:UYG524304 UOK524267:UOK524304 UEO524267:UEO524304 TUS524267:TUS524304 TKW524267:TKW524304 TBA524267:TBA524304 SRE524267:SRE524304 SHI524267:SHI524304 RXM524267:RXM524304 RNQ524267:RNQ524304 RDU524267:RDU524304 QTY524267:QTY524304 QKC524267:QKC524304 QAG524267:QAG524304 PQK524267:PQK524304 PGO524267:PGO524304 OWS524267:OWS524304 OMW524267:OMW524304 ODA524267:ODA524304 NTE524267:NTE524304 NJI524267:NJI524304 MZM524267:MZM524304 MPQ524267:MPQ524304 MFU524267:MFU524304 LVY524267:LVY524304 LMC524267:LMC524304 LCG524267:LCG524304 KSK524267:KSK524304 KIO524267:KIO524304 JYS524267:JYS524304 JOW524267:JOW524304 JFA524267:JFA524304 IVE524267:IVE524304 ILI524267:ILI524304 IBM524267:IBM524304 HRQ524267:HRQ524304 HHU524267:HHU524304 GXY524267:GXY524304 GOC524267:GOC524304 GEG524267:GEG524304 FUK524267:FUK524304 FKO524267:FKO524304 FAS524267:FAS524304 EQW524267:EQW524304 EHA524267:EHA524304 DXE524267:DXE524304 DNI524267:DNI524304 DDM524267:DDM524304 CTQ524267:CTQ524304 CJU524267:CJU524304 BZY524267:BZY524304 BQC524267:BQC524304 BGG524267:BGG524304 AWK524267:AWK524304 AMO524267:AMO524304 ACS524267:ACS524304 SW524267:SW524304 JA524267:JA524304 E524267:E524304 WVM458731:WVM458768 WLQ458731:WLQ458768 WBU458731:WBU458768 VRY458731:VRY458768 VIC458731:VIC458768 UYG458731:UYG458768 UOK458731:UOK458768 UEO458731:UEO458768 TUS458731:TUS458768 TKW458731:TKW458768 TBA458731:TBA458768 SRE458731:SRE458768 SHI458731:SHI458768 RXM458731:RXM458768 RNQ458731:RNQ458768 RDU458731:RDU458768 QTY458731:QTY458768 QKC458731:QKC458768 QAG458731:QAG458768 PQK458731:PQK458768 PGO458731:PGO458768 OWS458731:OWS458768 OMW458731:OMW458768 ODA458731:ODA458768 NTE458731:NTE458768 NJI458731:NJI458768 MZM458731:MZM458768 MPQ458731:MPQ458768 MFU458731:MFU458768 LVY458731:LVY458768 LMC458731:LMC458768 LCG458731:LCG458768 KSK458731:KSK458768 KIO458731:KIO458768 JYS458731:JYS458768 JOW458731:JOW458768 JFA458731:JFA458768 IVE458731:IVE458768 ILI458731:ILI458768 IBM458731:IBM458768 HRQ458731:HRQ458768 HHU458731:HHU458768 GXY458731:GXY458768 GOC458731:GOC458768 GEG458731:GEG458768 FUK458731:FUK458768 FKO458731:FKO458768 FAS458731:FAS458768 EQW458731:EQW458768 EHA458731:EHA458768 DXE458731:DXE458768 DNI458731:DNI458768 DDM458731:DDM458768 CTQ458731:CTQ458768 CJU458731:CJU458768 BZY458731:BZY458768 BQC458731:BQC458768 BGG458731:BGG458768 AWK458731:AWK458768 AMO458731:AMO458768 ACS458731:ACS458768 SW458731:SW458768 JA458731:JA458768 E458731:E458768 WVM393195:WVM393232 WLQ393195:WLQ393232 WBU393195:WBU393232 VRY393195:VRY393232 VIC393195:VIC393232 UYG393195:UYG393232 UOK393195:UOK393232 UEO393195:UEO393232 TUS393195:TUS393232 TKW393195:TKW393232 TBA393195:TBA393232 SRE393195:SRE393232 SHI393195:SHI393232 RXM393195:RXM393232 RNQ393195:RNQ393232 RDU393195:RDU393232 QTY393195:QTY393232 QKC393195:QKC393232 QAG393195:QAG393232 PQK393195:PQK393232 PGO393195:PGO393232 OWS393195:OWS393232 OMW393195:OMW393232 ODA393195:ODA393232 NTE393195:NTE393232 NJI393195:NJI393232 MZM393195:MZM393232 MPQ393195:MPQ393232 MFU393195:MFU393232 LVY393195:LVY393232 LMC393195:LMC393232 LCG393195:LCG393232 KSK393195:KSK393232 KIO393195:KIO393232 JYS393195:JYS393232 JOW393195:JOW393232 JFA393195:JFA393232 IVE393195:IVE393232 ILI393195:ILI393232 IBM393195:IBM393232 HRQ393195:HRQ393232 HHU393195:HHU393232 GXY393195:GXY393232 GOC393195:GOC393232 GEG393195:GEG393232 FUK393195:FUK393232 FKO393195:FKO393232 FAS393195:FAS393232 EQW393195:EQW393232 EHA393195:EHA393232 DXE393195:DXE393232 DNI393195:DNI393232 DDM393195:DDM393232 CTQ393195:CTQ393232 CJU393195:CJU393232 BZY393195:BZY393232 BQC393195:BQC393232 BGG393195:BGG393232 AWK393195:AWK393232 AMO393195:AMO393232 ACS393195:ACS393232 SW393195:SW393232 JA393195:JA393232 E393195:E393232 WVM327659:WVM327696 WLQ327659:WLQ327696 WBU327659:WBU327696 VRY327659:VRY327696 VIC327659:VIC327696 UYG327659:UYG327696 UOK327659:UOK327696 UEO327659:UEO327696 TUS327659:TUS327696 TKW327659:TKW327696 TBA327659:TBA327696 SRE327659:SRE327696 SHI327659:SHI327696 RXM327659:RXM327696 RNQ327659:RNQ327696 RDU327659:RDU327696 QTY327659:QTY327696 QKC327659:QKC327696 QAG327659:QAG327696 PQK327659:PQK327696 PGO327659:PGO327696 OWS327659:OWS327696 OMW327659:OMW327696 ODA327659:ODA327696 NTE327659:NTE327696 NJI327659:NJI327696 MZM327659:MZM327696 MPQ327659:MPQ327696 MFU327659:MFU327696 LVY327659:LVY327696 LMC327659:LMC327696 LCG327659:LCG327696 KSK327659:KSK327696 KIO327659:KIO327696 JYS327659:JYS327696 JOW327659:JOW327696 JFA327659:JFA327696 IVE327659:IVE327696 ILI327659:ILI327696 IBM327659:IBM327696 HRQ327659:HRQ327696 HHU327659:HHU327696 GXY327659:GXY327696 GOC327659:GOC327696 GEG327659:GEG327696 FUK327659:FUK327696 FKO327659:FKO327696 FAS327659:FAS327696 EQW327659:EQW327696 EHA327659:EHA327696 DXE327659:DXE327696 DNI327659:DNI327696 DDM327659:DDM327696 CTQ327659:CTQ327696 CJU327659:CJU327696 BZY327659:BZY327696 BQC327659:BQC327696 BGG327659:BGG327696 AWK327659:AWK327696 AMO327659:AMO327696 ACS327659:ACS327696 SW327659:SW327696 JA327659:JA327696 E327659:E327696 WVM262123:WVM262160 WLQ262123:WLQ262160 WBU262123:WBU262160 VRY262123:VRY262160 VIC262123:VIC262160 UYG262123:UYG262160 UOK262123:UOK262160 UEO262123:UEO262160 TUS262123:TUS262160 TKW262123:TKW262160 TBA262123:TBA262160 SRE262123:SRE262160 SHI262123:SHI262160 RXM262123:RXM262160 RNQ262123:RNQ262160 RDU262123:RDU262160 QTY262123:QTY262160 QKC262123:QKC262160 QAG262123:QAG262160 PQK262123:PQK262160 PGO262123:PGO262160 OWS262123:OWS262160 OMW262123:OMW262160 ODA262123:ODA262160 NTE262123:NTE262160 NJI262123:NJI262160 MZM262123:MZM262160 MPQ262123:MPQ262160 MFU262123:MFU262160 LVY262123:LVY262160 LMC262123:LMC262160 LCG262123:LCG262160 KSK262123:KSK262160 KIO262123:KIO262160 JYS262123:JYS262160 JOW262123:JOW262160 JFA262123:JFA262160 IVE262123:IVE262160 ILI262123:ILI262160 IBM262123:IBM262160 HRQ262123:HRQ262160 HHU262123:HHU262160 GXY262123:GXY262160 GOC262123:GOC262160 GEG262123:GEG262160 FUK262123:FUK262160 FKO262123:FKO262160 FAS262123:FAS262160 EQW262123:EQW262160 EHA262123:EHA262160 DXE262123:DXE262160 DNI262123:DNI262160 DDM262123:DDM262160 CTQ262123:CTQ262160 CJU262123:CJU262160 BZY262123:BZY262160 BQC262123:BQC262160 BGG262123:BGG262160 AWK262123:AWK262160 AMO262123:AMO262160 ACS262123:ACS262160 SW262123:SW262160 JA262123:JA262160 E262123:E262160 WVM196587:WVM196624 WLQ196587:WLQ196624 WBU196587:WBU196624 VRY196587:VRY196624 VIC196587:VIC196624 UYG196587:UYG196624 UOK196587:UOK196624 UEO196587:UEO196624 TUS196587:TUS196624 TKW196587:TKW196624 TBA196587:TBA196624 SRE196587:SRE196624 SHI196587:SHI196624 RXM196587:RXM196624 RNQ196587:RNQ196624 RDU196587:RDU196624 QTY196587:QTY196624 QKC196587:QKC196624 QAG196587:QAG196624 PQK196587:PQK196624 PGO196587:PGO196624 OWS196587:OWS196624 OMW196587:OMW196624 ODA196587:ODA196624 NTE196587:NTE196624 NJI196587:NJI196624 MZM196587:MZM196624 MPQ196587:MPQ196624 MFU196587:MFU196624 LVY196587:LVY196624 LMC196587:LMC196624 LCG196587:LCG196624 KSK196587:KSK196624 KIO196587:KIO196624 JYS196587:JYS196624 JOW196587:JOW196624 JFA196587:JFA196624 IVE196587:IVE196624 ILI196587:ILI196624 IBM196587:IBM196624 HRQ196587:HRQ196624 HHU196587:HHU196624 GXY196587:GXY196624 GOC196587:GOC196624 GEG196587:GEG196624 FUK196587:FUK196624 FKO196587:FKO196624 FAS196587:FAS196624 EQW196587:EQW196624 EHA196587:EHA196624 DXE196587:DXE196624 DNI196587:DNI196624 DDM196587:DDM196624 CTQ196587:CTQ196624 CJU196587:CJU196624 BZY196587:BZY196624 BQC196587:BQC196624 BGG196587:BGG196624 AWK196587:AWK196624 AMO196587:AMO196624 ACS196587:ACS196624 SW196587:SW196624 JA196587:JA196624 E196587:E196624 WVM131051:WVM131088 WLQ131051:WLQ131088 WBU131051:WBU131088 VRY131051:VRY131088 VIC131051:VIC131088 UYG131051:UYG131088 UOK131051:UOK131088 UEO131051:UEO131088 TUS131051:TUS131088 TKW131051:TKW131088 TBA131051:TBA131088 SRE131051:SRE131088 SHI131051:SHI131088 RXM131051:RXM131088 RNQ131051:RNQ131088 RDU131051:RDU131088 QTY131051:QTY131088 QKC131051:QKC131088 QAG131051:QAG131088 PQK131051:PQK131088 PGO131051:PGO131088 OWS131051:OWS131088 OMW131051:OMW131088 ODA131051:ODA131088 NTE131051:NTE131088 NJI131051:NJI131088 MZM131051:MZM131088 MPQ131051:MPQ131088 MFU131051:MFU131088 LVY131051:LVY131088 LMC131051:LMC131088 LCG131051:LCG131088 KSK131051:KSK131088 KIO131051:KIO131088 JYS131051:JYS131088 JOW131051:JOW131088 JFA131051:JFA131088 IVE131051:IVE131088 ILI131051:ILI131088 IBM131051:IBM131088 HRQ131051:HRQ131088 HHU131051:HHU131088 GXY131051:GXY131088 GOC131051:GOC131088 GEG131051:GEG131088 FUK131051:FUK131088 FKO131051:FKO131088 FAS131051:FAS131088 EQW131051:EQW131088 EHA131051:EHA131088 DXE131051:DXE131088 DNI131051:DNI131088 DDM131051:DDM131088 CTQ131051:CTQ131088 CJU131051:CJU131088 BZY131051:BZY131088 BQC131051:BQC131088 BGG131051:BGG131088 AWK131051:AWK131088 AMO131051:AMO131088 ACS131051:ACS131088 SW131051:SW131088 JA131051:JA131088 E131051:E131088 WVM65515:WVM65552 WLQ65515:WLQ65552 WBU65515:WBU65552 VRY65515:VRY65552 VIC65515:VIC65552 UYG65515:UYG65552 UOK65515:UOK65552 UEO65515:UEO65552 TUS65515:TUS65552 TKW65515:TKW65552 TBA65515:TBA65552 SRE65515:SRE65552 SHI65515:SHI65552 RXM65515:RXM65552 RNQ65515:RNQ65552 RDU65515:RDU65552 QTY65515:QTY65552 QKC65515:QKC65552 QAG65515:QAG65552 PQK65515:PQK65552 PGO65515:PGO65552 OWS65515:OWS65552 OMW65515:OMW65552 ODA65515:ODA65552 NTE65515:NTE65552 NJI65515:NJI65552 MZM65515:MZM65552 MPQ65515:MPQ65552 MFU65515:MFU65552 LVY65515:LVY65552 LMC65515:LMC65552 LCG65515:LCG65552 KSK65515:KSK65552 KIO65515:KIO65552 JYS65515:JYS65552 JOW65515:JOW65552 JFA65515:JFA65552 IVE65515:IVE65552 ILI65515:ILI65552 IBM65515:IBM65552 HRQ65515:HRQ65552 HHU65515:HHU65552 GXY65515:GXY65552 GOC65515:GOC65552 GEG65515:GEG65552 FUK65515:FUK65552 FKO65515:FKO65552 FAS65515:FAS65552 EQW65515:EQW65552 EHA65515:EHA65552 DXE65515:DXE65552 DNI65515:DNI65552 DDM65515:DDM65552 CTQ65515:CTQ65552 CJU65515:CJU65552 BZY65515:BZY65552 BQC65515:BQC65552 BGG65515:BGG65552 AWK65515:AWK65552 AMO65515:AMO65552 ACS65515:ACS65552 SW65515:SW65552 E33 E11:E15">
      <formula1>"1, 2, 3"</formula1>
    </dataValidation>
    <dataValidation type="list" allowBlank="1" showInputMessage="1" showErrorMessage="1" errorTitle="Oops!" error="You must enter a state, or, if the adjustment is system, enter all states." sqref="I65511 WVQ983015 WLU983015 WBY983015 VSC983015 VIG983015 UYK983015 UOO983015 UES983015 TUW983015 TLA983015 TBE983015 SRI983015 SHM983015 RXQ983015 RNU983015 RDY983015 QUC983015 QKG983015 QAK983015 PQO983015 PGS983015 OWW983015 ONA983015 ODE983015 NTI983015 NJM983015 MZQ983015 MPU983015 MFY983015 LWC983015 LMG983015 LCK983015 KSO983015 KIS983015 JYW983015 JPA983015 JFE983015 IVI983015 ILM983015 IBQ983015 HRU983015 HHY983015 GYC983015 GOG983015 GEK983015 FUO983015 FKS983015 FAW983015 ERA983015 EHE983015 DXI983015 DNM983015 DDQ983015 CTU983015 CJY983015 CAC983015 BQG983015 BGK983015 AWO983015 AMS983015 ACW983015 TA983015 JE983015 I983015 WVQ917479 WLU917479 WBY917479 VSC917479 VIG917479 UYK917479 UOO917479 UES917479 TUW917479 TLA917479 TBE917479 SRI917479 SHM917479 RXQ917479 RNU917479 RDY917479 QUC917479 QKG917479 QAK917479 PQO917479 PGS917479 OWW917479 ONA917479 ODE917479 NTI917479 NJM917479 MZQ917479 MPU917479 MFY917479 LWC917479 LMG917479 LCK917479 KSO917479 KIS917479 JYW917479 JPA917479 JFE917479 IVI917479 ILM917479 IBQ917479 HRU917479 HHY917479 GYC917479 GOG917479 GEK917479 FUO917479 FKS917479 FAW917479 ERA917479 EHE917479 DXI917479 DNM917479 DDQ917479 CTU917479 CJY917479 CAC917479 BQG917479 BGK917479 AWO917479 AMS917479 ACW917479 TA917479 JE917479 I917479 WVQ851943 WLU851943 WBY851943 VSC851943 VIG851943 UYK851943 UOO851943 UES851943 TUW851943 TLA851943 TBE851943 SRI851943 SHM851943 RXQ851943 RNU851943 RDY851943 QUC851943 QKG851943 QAK851943 PQO851943 PGS851943 OWW851943 ONA851943 ODE851943 NTI851943 NJM851943 MZQ851943 MPU851943 MFY851943 LWC851943 LMG851943 LCK851943 KSO851943 KIS851943 JYW851943 JPA851943 JFE851943 IVI851943 ILM851943 IBQ851943 HRU851943 HHY851943 GYC851943 GOG851943 GEK851943 FUO851943 FKS851943 FAW851943 ERA851943 EHE851943 DXI851943 DNM851943 DDQ851943 CTU851943 CJY851943 CAC851943 BQG851943 BGK851943 AWO851943 AMS851943 ACW851943 TA851943 JE851943 I851943 WVQ786407 WLU786407 WBY786407 VSC786407 VIG786407 UYK786407 UOO786407 UES786407 TUW786407 TLA786407 TBE786407 SRI786407 SHM786407 RXQ786407 RNU786407 RDY786407 QUC786407 QKG786407 QAK786407 PQO786407 PGS786407 OWW786407 ONA786407 ODE786407 NTI786407 NJM786407 MZQ786407 MPU786407 MFY786407 LWC786407 LMG786407 LCK786407 KSO786407 KIS786407 JYW786407 JPA786407 JFE786407 IVI786407 ILM786407 IBQ786407 HRU786407 HHY786407 GYC786407 GOG786407 GEK786407 FUO786407 FKS786407 FAW786407 ERA786407 EHE786407 DXI786407 DNM786407 DDQ786407 CTU786407 CJY786407 CAC786407 BQG786407 BGK786407 AWO786407 AMS786407 ACW786407 TA786407 JE786407 I786407 WVQ720871 WLU720871 WBY720871 VSC720871 VIG720871 UYK720871 UOO720871 UES720871 TUW720871 TLA720871 TBE720871 SRI720871 SHM720871 RXQ720871 RNU720871 RDY720871 QUC720871 QKG720871 QAK720871 PQO720871 PGS720871 OWW720871 ONA720871 ODE720871 NTI720871 NJM720871 MZQ720871 MPU720871 MFY720871 LWC720871 LMG720871 LCK720871 KSO720871 KIS720871 JYW720871 JPA720871 JFE720871 IVI720871 ILM720871 IBQ720871 HRU720871 HHY720871 GYC720871 GOG720871 GEK720871 FUO720871 FKS720871 FAW720871 ERA720871 EHE720871 DXI720871 DNM720871 DDQ720871 CTU720871 CJY720871 CAC720871 BQG720871 BGK720871 AWO720871 AMS720871 ACW720871 TA720871 JE720871 I720871 WVQ655335 WLU655335 WBY655335 VSC655335 VIG655335 UYK655335 UOO655335 UES655335 TUW655335 TLA655335 TBE655335 SRI655335 SHM655335 RXQ655335 RNU655335 RDY655335 QUC655335 QKG655335 QAK655335 PQO655335 PGS655335 OWW655335 ONA655335 ODE655335 NTI655335 NJM655335 MZQ655335 MPU655335 MFY655335 LWC655335 LMG655335 LCK655335 KSO655335 KIS655335 JYW655335 JPA655335 JFE655335 IVI655335 ILM655335 IBQ655335 HRU655335 HHY655335 GYC655335 GOG655335 GEK655335 FUO655335 FKS655335 FAW655335 ERA655335 EHE655335 DXI655335 DNM655335 DDQ655335 CTU655335 CJY655335 CAC655335 BQG655335 BGK655335 AWO655335 AMS655335 ACW655335 TA655335 JE655335 I655335 WVQ589799 WLU589799 WBY589799 VSC589799 VIG589799 UYK589799 UOO589799 UES589799 TUW589799 TLA589799 TBE589799 SRI589799 SHM589799 RXQ589799 RNU589799 RDY589799 QUC589799 QKG589799 QAK589799 PQO589799 PGS589799 OWW589799 ONA589799 ODE589799 NTI589799 NJM589799 MZQ589799 MPU589799 MFY589799 LWC589799 LMG589799 LCK589799 KSO589799 KIS589799 JYW589799 JPA589799 JFE589799 IVI589799 ILM589799 IBQ589799 HRU589799 HHY589799 GYC589799 GOG589799 GEK589799 FUO589799 FKS589799 FAW589799 ERA589799 EHE589799 DXI589799 DNM589799 DDQ589799 CTU589799 CJY589799 CAC589799 BQG589799 BGK589799 AWO589799 AMS589799 ACW589799 TA589799 JE589799 I589799 WVQ524263 WLU524263 WBY524263 VSC524263 VIG524263 UYK524263 UOO524263 UES524263 TUW524263 TLA524263 TBE524263 SRI524263 SHM524263 RXQ524263 RNU524263 RDY524263 QUC524263 QKG524263 QAK524263 PQO524263 PGS524263 OWW524263 ONA524263 ODE524263 NTI524263 NJM524263 MZQ524263 MPU524263 MFY524263 LWC524263 LMG524263 LCK524263 KSO524263 KIS524263 JYW524263 JPA524263 JFE524263 IVI524263 ILM524263 IBQ524263 HRU524263 HHY524263 GYC524263 GOG524263 GEK524263 FUO524263 FKS524263 FAW524263 ERA524263 EHE524263 DXI524263 DNM524263 DDQ524263 CTU524263 CJY524263 CAC524263 BQG524263 BGK524263 AWO524263 AMS524263 ACW524263 TA524263 JE524263 I524263 WVQ458727 WLU458727 WBY458727 VSC458727 VIG458727 UYK458727 UOO458727 UES458727 TUW458727 TLA458727 TBE458727 SRI458727 SHM458727 RXQ458727 RNU458727 RDY458727 QUC458727 QKG458727 QAK458727 PQO458727 PGS458727 OWW458727 ONA458727 ODE458727 NTI458727 NJM458727 MZQ458727 MPU458727 MFY458727 LWC458727 LMG458727 LCK458727 KSO458727 KIS458727 JYW458727 JPA458727 JFE458727 IVI458727 ILM458727 IBQ458727 HRU458727 HHY458727 GYC458727 GOG458727 GEK458727 FUO458727 FKS458727 FAW458727 ERA458727 EHE458727 DXI458727 DNM458727 DDQ458727 CTU458727 CJY458727 CAC458727 BQG458727 BGK458727 AWO458727 AMS458727 ACW458727 TA458727 JE458727 I458727 WVQ393191 WLU393191 WBY393191 VSC393191 VIG393191 UYK393191 UOO393191 UES393191 TUW393191 TLA393191 TBE393191 SRI393191 SHM393191 RXQ393191 RNU393191 RDY393191 QUC393191 QKG393191 QAK393191 PQO393191 PGS393191 OWW393191 ONA393191 ODE393191 NTI393191 NJM393191 MZQ393191 MPU393191 MFY393191 LWC393191 LMG393191 LCK393191 KSO393191 KIS393191 JYW393191 JPA393191 JFE393191 IVI393191 ILM393191 IBQ393191 HRU393191 HHY393191 GYC393191 GOG393191 GEK393191 FUO393191 FKS393191 FAW393191 ERA393191 EHE393191 DXI393191 DNM393191 DDQ393191 CTU393191 CJY393191 CAC393191 BQG393191 BGK393191 AWO393191 AMS393191 ACW393191 TA393191 JE393191 I393191 WVQ327655 WLU327655 WBY327655 VSC327655 VIG327655 UYK327655 UOO327655 UES327655 TUW327655 TLA327655 TBE327655 SRI327655 SHM327655 RXQ327655 RNU327655 RDY327655 QUC327655 QKG327655 QAK327655 PQO327655 PGS327655 OWW327655 ONA327655 ODE327655 NTI327655 NJM327655 MZQ327655 MPU327655 MFY327655 LWC327655 LMG327655 LCK327655 KSO327655 KIS327655 JYW327655 JPA327655 JFE327655 IVI327655 ILM327655 IBQ327655 HRU327655 HHY327655 GYC327655 GOG327655 GEK327655 FUO327655 FKS327655 FAW327655 ERA327655 EHE327655 DXI327655 DNM327655 DDQ327655 CTU327655 CJY327655 CAC327655 BQG327655 BGK327655 AWO327655 AMS327655 ACW327655 TA327655 JE327655 I327655 WVQ262119 WLU262119 WBY262119 VSC262119 VIG262119 UYK262119 UOO262119 UES262119 TUW262119 TLA262119 TBE262119 SRI262119 SHM262119 RXQ262119 RNU262119 RDY262119 QUC262119 QKG262119 QAK262119 PQO262119 PGS262119 OWW262119 ONA262119 ODE262119 NTI262119 NJM262119 MZQ262119 MPU262119 MFY262119 LWC262119 LMG262119 LCK262119 KSO262119 KIS262119 JYW262119 JPA262119 JFE262119 IVI262119 ILM262119 IBQ262119 HRU262119 HHY262119 GYC262119 GOG262119 GEK262119 FUO262119 FKS262119 FAW262119 ERA262119 EHE262119 DXI262119 DNM262119 DDQ262119 CTU262119 CJY262119 CAC262119 BQG262119 BGK262119 AWO262119 AMS262119 ACW262119 TA262119 JE262119 I262119 WVQ196583 WLU196583 WBY196583 VSC196583 VIG196583 UYK196583 UOO196583 UES196583 TUW196583 TLA196583 TBE196583 SRI196583 SHM196583 RXQ196583 RNU196583 RDY196583 QUC196583 QKG196583 QAK196583 PQO196583 PGS196583 OWW196583 ONA196583 ODE196583 NTI196583 NJM196583 MZQ196583 MPU196583 MFY196583 LWC196583 LMG196583 LCK196583 KSO196583 KIS196583 JYW196583 JPA196583 JFE196583 IVI196583 ILM196583 IBQ196583 HRU196583 HHY196583 GYC196583 GOG196583 GEK196583 FUO196583 FKS196583 FAW196583 ERA196583 EHE196583 DXI196583 DNM196583 DDQ196583 CTU196583 CJY196583 CAC196583 BQG196583 BGK196583 AWO196583 AMS196583 ACW196583 TA196583 JE196583 I196583 WVQ131047 WLU131047 WBY131047 VSC131047 VIG131047 UYK131047 UOO131047 UES131047 TUW131047 TLA131047 TBE131047 SRI131047 SHM131047 RXQ131047 RNU131047 RDY131047 QUC131047 QKG131047 QAK131047 PQO131047 PGS131047 OWW131047 ONA131047 ODE131047 NTI131047 NJM131047 MZQ131047 MPU131047 MFY131047 LWC131047 LMG131047 LCK131047 KSO131047 KIS131047 JYW131047 JPA131047 JFE131047 IVI131047 ILM131047 IBQ131047 HRU131047 HHY131047 GYC131047 GOG131047 GEK131047 FUO131047 FKS131047 FAW131047 ERA131047 EHE131047 DXI131047 DNM131047 DDQ131047 CTU131047 CJY131047 CAC131047 BQG131047 BGK131047 AWO131047 AMS131047 ACW131047 TA131047 JE131047 I131047 WVQ65511 WLU65511 WBY65511 VSC65511 VIG65511 UYK65511 UOO65511 UES65511 TUW65511 TLA65511 TBE65511 SRI65511 SHM65511 RXQ65511 RNU65511 RDY65511 QUC65511 QKG65511 QAK65511 PQO65511 PGS65511 OWW65511 ONA65511 ODE65511 NTI65511 NJM65511 MZQ65511 MPU65511 MFY65511 LWC65511 LMG65511 LCK65511 KSO65511 KIS65511 JYW65511 JPA65511 JFE65511 IVI65511 ILM65511 IBQ65511 HRU65511 HHY65511 GYC65511 GOG65511 GEK65511 FUO65511 FKS65511 FAW65511 ERA65511 EHE65511 DXI65511 DNM65511 DDQ65511 CTU65511 CJY65511 CAC65511 BQG65511 BGK65511 AWO65511 AMS65511 ACW65511 TA65511 JE65511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I6">
      <formula1>$I$30:$I$32</formula1>
    </dataValidation>
    <dataValidation type="list" errorStyle="warning" allowBlank="1" showInputMessage="1" showErrorMessage="1" errorTitle="Factor" error="This factor is not included in the drop-down list. Is this the factor you want to use?" sqref="G65514:G65552 G33 G11:G15 G9 WLS983018:WLS983056 WBW983018:WBW983056 VSA983018:VSA983056 VIE983018:VIE983056 UYI983018:UYI983056 UOM983018:UOM983056 UEQ983018:UEQ983056 TUU983018:TUU983056 TKY983018:TKY983056 TBC983018:TBC983056 SRG983018:SRG983056 SHK983018:SHK983056 RXO983018:RXO983056 RNS983018:RNS983056 RDW983018:RDW983056 QUA983018:QUA983056 QKE983018:QKE983056 QAI983018:QAI983056 PQM983018:PQM983056 PGQ983018:PGQ983056 OWU983018:OWU983056 OMY983018:OMY983056 ODC983018:ODC983056 NTG983018:NTG983056 NJK983018:NJK983056 MZO983018:MZO983056 MPS983018:MPS983056 MFW983018:MFW983056 LWA983018:LWA983056 LME983018:LME983056 LCI983018:LCI983056 KSM983018:KSM983056 KIQ983018:KIQ983056 JYU983018:JYU983056 JOY983018:JOY983056 JFC983018:JFC983056 IVG983018:IVG983056 ILK983018:ILK983056 IBO983018:IBO983056 HRS983018:HRS983056 HHW983018:HHW983056 GYA983018:GYA983056 GOE983018:GOE983056 GEI983018:GEI983056 FUM983018:FUM983056 FKQ983018:FKQ983056 FAU983018:FAU983056 EQY983018:EQY983056 EHC983018:EHC983056 DXG983018:DXG983056 DNK983018:DNK983056 DDO983018:DDO983056 CTS983018:CTS983056 CJW983018:CJW983056 CAA983018:CAA983056 BQE983018:BQE983056 BGI983018:BGI983056 AWM983018:AWM983056 AMQ983018:AMQ983056 ACU983018:ACU983056 SY983018:SY983056 JC983018:JC983056 G983018:G983056 WVO917482:WVO917520 WLS917482:WLS917520 WBW917482:WBW917520 VSA917482:VSA917520 VIE917482:VIE917520 UYI917482:UYI917520 UOM917482:UOM917520 UEQ917482:UEQ917520 TUU917482:TUU917520 TKY917482:TKY917520 TBC917482:TBC917520 SRG917482:SRG917520 SHK917482:SHK917520 RXO917482:RXO917520 RNS917482:RNS917520 RDW917482:RDW917520 QUA917482:QUA917520 QKE917482:QKE917520 QAI917482:QAI917520 PQM917482:PQM917520 PGQ917482:PGQ917520 OWU917482:OWU917520 OMY917482:OMY917520 ODC917482:ODC917520 NTG917482:NTG917520 NJK917482:NJK917520 MZO917482:MZO917520 MPS917482:MPS917520 MFW917482:MFW917520 LWA917482:LWA917520 LME917482:LME917520 LCI917482:LCI917520 KSM917482:KSM917520 KIQ917482:KIQ917520 JYU917482:JYU917520 JOY917482:JOY917520 JFC917482:JFC917520 IVG917482:IVG917520 ILK917482:ILK917520 IBO917482:IBO917520 HRS917482:HRS917520 HHW917482:HHW917520 GYA917482:GYA917520 GOE917482:GOE917520 GEI917482:GEI917520 FUM917482:FUM917520 FKQ917482:FKQ917520 FAU917482:FAU917520 EQY917482:EQY917520 EHC917482:EHC917520 DXG917482:DXG917520 DNK917482:DNK917520 DDO917482:DDO917520 CTS917482:CTS917520 CJW917482:CJW917520 CAA917482:CAA917520 BQE917482:BQE917520 BGI917482:BGI917520 AWM917482:AWM917520 AMQ917482:AMQ917520 ACU917482:ACU917520 SY917482:SY917520 JC917482:JC917520 G917482:G917520 WVO851946:WVO851984 WLS851946:WLS851984 WBW851946:WBW851984 VSA851946:VSA851984 VIE851946:VIE851984 UYI851946:UYI851984 UOM851946:UOM851984 UEQ851946:UEQ851984 TUU851946:TUU851984 TKY851946:TKY851984 TBC851946:TBC851984 SRG851946:SRG851984 SHK851946:SHK851984 RXO851946:RXO851984 RNS851946:RNS851984 RDW851946:RDW851984 QUA851946:QUA851984 QKE851946:QKE851984 QAI851946:QAI851984 PQM851946:PQM851984 PGQ851946:PGQ851984 OWU851946:OWU851984 OMY851946:OMY851984 ODC851946:ODC851984 NTG851946:NTG851984 NJK851946:NJK851984 MZO851946:MZO851984 MPS851946:MPS851984 MFW851946:MFW851984 LWA851946:LWA851984 LME851946:LME851984 LCI851946:LCI851984 KSM851946:KSM851984 KIQ851946:KIQ851984 JYU851946:JYU851984 JOY851946:JOY851984 JFC851946:JFC851984 IVG851946:IVG851984 ILK851946:ILK851984 IBO851946:IBO851984 HRS851946:HRS851984 HHW851946:HHW851984 GYA851946:GYA851984 GOE851946:GOE851984 GEI851946:GEI851984 FUM851946:FUM851984 FKQ851946:FKQ851984 FAU851946:FAU851984 EQY851946:EQY851984 EHC851946:EHC851984 DXG851946:DXG851984 DNK851946:DNK851984 DDO851946:DDO851984 CTS851946:CTS851984 CJW851946:CJW851984 CAA851946:CAA851984 BQE851946:BQE851984 BGI851946:BGI851984 AWM851946:AWM851984 AMQ851946:AMQ851984 ACU851946:ACU851984 SY851946:SY851984 JC851946:JC851984 G851946:G851984 WVO786410:WVO786448 WLS786410:WLS786448 WBW786410:WBW786448 VSA786410:VSA786448 VIE786410:VIE786448 UYI786410:UYI786448 UOM786410:UOM786448 UEQ786410:UEQ786448 TUU786410:TUU786448 TKY786410:TKY786448 TBC786410:TBC786448 SRG786410:SRG786448 SHK786410:SHK786448 RXO786410:RXO786448 RNS786410:RNS786448 RDW786410:RDW786448 QUA786410:QUA786448 QKE786410:QKE786448 QAI786410:QAI786448 PQM786410:PQM786448 PGQ786410:PGQ786448 OWU786410:OWU786448 OMY786410:OMY786448 ODC786410:ODC786448 NTG786410:NTG786448 NJK786410:NJK786448 MZO786410:MZO786448 MPS786410:MPS786448 MFW786410:MFW786448 LWA786410:LWA786448 LME786410:LME786448 LCI786410:LCI786448 KSM786410:KSM786448 KIQ786410:KIQ786448 JYU786410:JYU786448 JOY786410:JOY786448 JFC786410:JFC786448 IVG786410:IVG786448 ILK786410:ILK786448 IBO786410:IBO786448 HRS786410:HRS786448 HHW786410:HHW786448 GYA786410:GYA786448 GOE786410:GOE786448 GEI786410:GEI786448 FUM786410:FUM786448 FKQ786410:FKQ786448 FAU786410:FAU786448 EQY786410:EQY786448 EHC786410:EHC786448 DXG786410:DXG786448 DNK786410:DNK786448 DDO786410:DDO786448 CTS786410:CTS786448 CJW786410:CJW786448 CAA786410:CAA786448 BQE786410:BQE786448 BGI786410:BGI786448 AWM786410:AWM786448 AMQ786410:AMQ786448 ACU786410:ACU786448 SY786410:SY786448 JC786410:JC786448 G786410:G786448 WVO720874:WVO720912 WLS720874:WLS720912 WBW720874:WBW720912 VSA720874:VSA720912 VIE720874:VIE720912 UYI720874:UYI720912 UOM720874:UOM720912 UEQ720874:UEQ720912 TUU720874:TUU720912 TKY720874:TKY720912 TBC720874:TBC720912 SRG720874:SRG720912 SHK720874:SHK720912 RXO720874:RXO720912 RNS720874:RNS720912 RDW720874:RDW720912 QUA720874:QUA720912 QKE720874:QKE720912 QAI720874:QAI720912 PQM720874:PQM720912 PGQ720874:PGQ720912 OWU720874:OWU720912 OMY720874:OMY720912 ODC720874:ODC720912 NTG720874:NTG720912 NJK720874:NJK720912 MZO720874:MZO720912 MPS720874:MPS720912 MFW720874:MFW720912 LWA720874:LWA720912 LME720874:LME720912 LCI720874:LCI720912 KSM720874:KSM720912 KIQ720874:KIQ720912 JYU720874:JYU720912 JOY720874:JOY720912 JFC720874:JFC720912 IVG720874:IVG720912 ILK720874:ILK720912 IBO720874:IBO720912 HRS720874:HRS720912 HHW720874:HHW720912 GYA720874:GYA720912 GOE720874:GOE720912 GEI720874:GEI720912 FUM720874:FUM720912 FKQ720874:FKQ720912 FAU720874:FAU720912 EQY720874:EQY720912 EHC720874:EHC720912 DXG720874:DXG720912 DNK720874:DNK720912 DDO720874:DDO720912 CTS720874:CTS720912 CJW720874:CJW720912 CAA720874:CAA720912 BQE720874:BQE720912 BGI720874:BGI720912 AWM720874:AWM720912 AMQ720874:AMQ720912 ACU720874:ACU720912 SY720874:SY720912 JC720874:JC720912 G720874:G720912 WVO655338:WVO655376 WLS655338:WLS655376 WBW655338:WBW655376 VSA655338:VSA655376 VIE655338:VIE655376 UYI655338:UYI655376 UOM655338:UOM655376 UEQ655338:UEQ655376 TUU655338:TUU655376 TKY655338:TKY655376 TBC655338:TBC655376 SRG655338:SRG655376 SHK655338:SHK655376 RXO655338:RXO655376 RNS655338:RNS655376 RDW655338:RDW655376 QUA655338:QUA655376 QKE655338:QKE655376 QAI655338:QAI655376 PQM655338:PQM655376 PGQ655338:PGQ655376 OWU655338:OWU655376 OMY655338:OMY655376 ODC655338:ODC655376 NTG655338:NTG655376 NJK655338:NJK655376 MZO655338:MZO655376 MPS655338:MPS655376 MFW655338:MFW655376 LWA655338:LWA655376 LME655338:LME655376 LCI655338:LCI655376 KSM655338:KSM655376 KIQ655338:KIQ655376 JYU655338:JYU655376 JOY655338:JOY655376 JFC655338:JFC655376 IVG655338:IVG655376 ILK655338:ILK655376 IBO655338:IBO655376 HRS655338:HRS655376 HHW655338:HHW655376 GYA655338:GYA655376 GOE655338:GOE655376 GEI655338:GEI655376 FUM655338:FUM655376 FKQ655338:FKQ655376 FAU655338:FAU655376 EQY655338:EQY655376 EHC655338:EHC655376 DXG655338:DXG655376 DNK655338:DNK655376 DDO655338:DDO655376 CTS655338:CTS655376 CJW655338:CJW655376 CAA655338:CAA655376 BQE655338:BQE655376 BGI655338:BGI655376 AWM655338:AWM655376 AMQ655338:AMQ655376 ACU655338:ACU655376 SY655338:SY655376 JC655338:JC655376 G655338:G655376 WVO589802:WVO589840 WLS589802:WLS589840 WBW589802:WBW589840 VSA589802:VSA589840 VIE589802:VIE589840 UYI589802:UYI589840 UOM589802:UOM589840 UEQ589802:UEQ589840 TUU589802:TUU589840 TKY589802:TKY589840 TBC589802:TBC589840 SRG589802:SRG589840 SHK589802:SHK589840 RXO589802:RXO589840 RNS589802:RNS589840 RDW589802:RDW589840 QUA589802:QUA589840 QKE589802:QKE589840 QAI589802:QAI589840 PQM589802:PQM589840 PGQ589802:PGQ589840 OWU589802:OWU589840 OMY589802:OMY589840 ODC589802:ODC589840 NTG589802:NTG589840 NJK589802:NJK589840 MZO589802:MZO589840 MPS589802:MPS589840 MFW589802:MFW589840 LWA589802:LWA589840 LME589802:LME589840 LCI589802:LCI589840 KSM589802:KSM589840 KIQ589802:KIQ589840 JYU589802:JYU589840 JOY589802:JOY589840 JFC589802:JFC589840 IVG589802:IVG589840 ILK589802:ILK589840 IBO589802:IBO589840 HRS589802:HRS589840 HHW589802:HHW589840 GYA589802:GYA589840 GOE589802:GOE589840 GEI589802:GEI589840 FUM589802:FUM589840 FKQ589802:FKQ589840 FAU589802:FAU589840 EQY589802:EQY589840 EHC589802:EHC589840 DXG589802:DXG589840 DNK589802:DNK589840 DDO589802:DDO589840 CTS589802:CTS589840 CJW589802:CJW589840 CAA589802:CAA589840 BQE589802:BQE589840 BGI589802:BGI589840 AWM589802:AWM589840 AMQ589802:AMQ589840 ACU589802:ACU589840 SY589802:SY589840 JC589802:JC589840 G589802:G589840 WVO524266:WVO524304 WLS524266:WLS524304 WBW524266:WBW524304 VSA524266:VSA524304 VIE524266:VIE524304 UYI524266:UYI524304 UOM524266:UOM524304 UEQ524266:UEQ524304 TUU524266:TUU524304 TKY524266:TKY524304 TBC524266:TBC524304 SRG524266:SRG524304 SHK524266:SHK524304 RXO524266:RXO524304 RNS524266:RNS524304 RDW524266:RDW524304 QUA524266:QUA524304 QKE524266:QKE524304 QAI524266:QAI524304 PQM524266:PQM524304 PGQ524266:PGQ524304 OWU524266:OWU524304 OMY524266:OMY524304 ODC524266:ODC524304 NTG524266:NTG524304 NJK524266:NJK524304 MZO524266:MZO524304 MPS524266:MPS524304 MFW524266:MFW524304 LWA524266:LWA524304 LME524266:LME524304 LCI524266:LCI524304 KSM524266:KSM524304 KIQ524266:KIQ524304 JYU524266:JYU524304 JOY524266:JOY524304 JFC524266:JFC524304 IVG524266:IVG524304 ILK524266:ILK524304 IBO524266:IBO524304 HRS524266:HRS524304 HHW524266:HHW524304 GYA524266:GYA524304 GOE524266:GOE524304 GEI524266:GEI524304 FUM524266:FUM524304 FKQ524266:FKQ524304 FAU524266:FAU524304 EQY524266:EQY524304 EHC524266:EHC524304 DXG524266:DXG524304 DNK524266:DNK524304 DDO524266:DDO524304 CTS524266:CTS524304 CJW524266:CJW524304 CAA524266:CAA524304 BQE524266:BQE524304 BGI524266:BGI524304 AWM524266:AWM524304 AMQ524266:AMQ524304 ACU524266:ACU524304 SY524266:SY524304 JC524266:JC524304 G524266:G524304 WVO458730:WVO458768 WLS458730:WLS458768 WBW458730:WBW458768 VSA458730:VSA458768 VIE458730:VIE458768 UYI458730:UYI458768 UOM458730:UOM458768 UEQ458730:UEQ458768 TUU458730:TUU458768 TKY458730:TKY458768 TBC458730:TBC458768 SRG458730:SRG458768 SHK458730:SHK458768 RXO458730:RXO458768 RNS458730:RNS458768 RDW458730:RDW458768 QUA458730:QUA458768 QKE458730:QKE458768 QAI458730:QAI458768 PQM458730:PQM458768 PGQ458730:PGQ458768 OWU458730:OWU458768 OMY458730:OMY458768 ODC458730:ODC458768 NTG458730:NTG458768 NJK458730:NJK458768 MZO458730:MZO458768 MPS458730:MPS458768 MFW458730:MFW458768 LWA458730:LWA458768 LME458730:LME458768 LCI458730:LCI458768 KSM458730:KSM458768 KIQ458730:KIQ458768 JYU458730:JYU458768 JOY458730:JOY458768 JFC458730:JFC458768 IVG458730:IVG458768 ILK458730:ILK458768 IBO458730:IBO458768 HRS458730:HRS458768 HHW458730:HHW458768 GYA458730:GYA458768 GOE458730:GOE458768 GEI458730:GEI458768 FUM458730:FUM458768 FKQ458730:FKQ458768 FAU458730:FAU458768 EQY458730:EQY458768 EHC458730:EHC458768 DXG458730:DXG458768 DNK458730:DNK458768 DDO458730:DDO458768 CTS458730:CTS458768 CJW458730:CJW458768 CAA458730:CAA458768 BQE458730:BQE458768 BGI458730:BGI458768 AWM458730:AWM458768 AMQ458730:AMQ458768 ACU458730:ACU458768 SY458730:SY458768 JC458730:JC458768 G458730:G458768 WVO393194:WVO393232 WLS393194:WLS393232 WBW393194:WBW393232 VSA393194:VSA393232 VIE393194:VIE393232 UYI393194:UYI393232 UOM393194:UOM393232 UEQ393194:UEQ393232 TUU393194:TUU393232 TKY393194:TKY393232 TBC393194:TBC393232 SRG393194:SRG393232 SHK393194:SHK393232 RXO393194:RXO393232 RNS393194:RNS393232 RDW393194:RDW393232 QUA393194:QUA393232 QKE393194:QKE393232 QAI393194:QAI393232 PQM393194:PQM393232 PGQ393194:PGQ393232 OWU393194:OWU393232 OMY393194:OMY393232 ODC393194:ODC393232 NTG393194:NTG393232 NJK393194:NJK393232 MZO393194:MZO393232 MPS393194:MPS393232 MFW393194:MFW393232 LWA393194:LWA393232 LME393194:LME393232 LCI393194:LCI393232 KSM393194:KSM393232 KIQ393194:KIQ393232 JYU393194:JYU393232 JOY393194:JOY393232 JFC393194:JFC393232 IVG393194:IVG393232 ILK393194:ILK393232 IBO393194:IBO393232 HRS393194:HRS393232 HHW393194:HHW393232 GYA393194:GYA393232 GOE393194:GOE393232 GEI393194:GEI393232 FUM393194:FUM393232 FKQ393194:FKQ393232 FAU393194:FAU393232 EQY393194:EQY393232 EHC393194:EHC393232 DXG393194:DXG393232 DNK393194:DNK393232 DDO393194:DDO393232 CTS393194:CTS393232 CJW393194:CJW393232 CAA393194:CAA393232 BQE393194:BQE393232 BGI393194:BGI393232 AWM393194:AWM393232 AMQ393194:AMQ393232 ACU393194:ACU393232 SY393194:SY393232 JC393194:JC393232 G393194:G393232 WVO327658:WVO327696 WLS327658:WLS327696 WBW327658:WBW327696 VSA327658:VSA327696 VIE327658:VIE327696 UYI327658:UYI327696 UOM327658:UOM327696 UEQ327658:UEQ327696 TUU327658:TUU327696 TKY327658:TKY327696 TBC327658:TBC327696 SRG327658:SRG327696 SHK327658:SHK327696 RXO327658:RXO327696 RNS327658:RNS327696 RDW327658:RDW327696 QUA327658:QUA327696 QKE327658:QKE327696 QAI327658:QAI327696 PQM327658:PQM327696 PGQ327658:PGQ327696 OWU327658:OWU327696 OMY327658:OMY327696 ODC327658:ODC327696 NTG327658:NTG327696 NJK327658:NJK327696 MZO327658:MZO327696 MPS327658:MPS327696 MFW327658:MFW327696 LWA327658:LWA327696 LME327658:LME327696 LCI327658:LCI327696 KSM327658:KSM327696 KIQ327658:KIQ327696 JYU327658:JYU327696 JOY327658:JOY327696 JFC327658:JFC327696 IVG327658:IVG327696 ILK327658:ILK327696 IBO327658:IBO327696 HRS327658:HRS327696 HHW327658:HHW327696 GYA327658:GYA327696 GOE327658:GOE327696 GEI327658:GEI327696 FUM327658:FUM327696 FKQ327658:FKQ327696 FAU327658:FAU327696 EQY327658:EQY327696 EHC327658:EHC327696 DXG327658:DXG327696 DNK327658:DNK327696 DDO327658:DDO327696 CTS327658:CTS327696 CJW327658:CJW327696 CAA327658:CAA327696 BQE327658:BQE327696 BGI327658:BGI327696 AWM327658:AWM327696 AMQ327658:AMQ327696 ACU327658:ACU327696 SY327658:SY327696 JC327658:JC327696 G327658:G327696 WVO262122:WVO262160 WLS262122:WLS262160 WBW262122:WBW262160 VSA262122:VSA262160 VIE262122:VIE262160 UYI262122:UYI262160 UOM262122:UOM262160 UEQ262122:UEQ262160 TUU262122:TUU262160 TKY262122:TKY262160 TBC262122:TBC262160 SRG262122:SRG262160 SHK262122:SHK262160 RXO262122:RXO262160 RNS262122:RNS262160 RDW262122:RDW262160 QUA262122:QUA262160 QKE262122:QKE262160 QAI262122:QAI262160 PQM262122:PQM262160 PGQ262122:PGQ262160 OWU262122:OWU262160 OMY262122:OMY262160 ODC262122:ODC262160 NTG262122:NTG262160 NJK262122:NJK262160 MZO262122:MZO262160 MPS262122:MPS262160 MFW262122:MFW262160 LWA262122:LWA262160 LME262122:LME262160 LCI262122:LCI262160 KSM262122:KSM262160 KIQ262122:KIQ262160 JYU262122:JYU262160 JOY262122:JOY262160 JFC262122:JFC262160 IVG262122:IVG262160 ILK262122:ILK262160 IBO262122:IBO262160 HRS262122:HRS262160 HHW262122:HHW262160 GYA262122:GYA262160 GOE262122:GOE262160 GEI262122:GEI262160 FUM262122:FUM262160 FKQ262122:FKQ262160 FAU262122:FAU262160 EQY262122:EQY262160 EHC262122:EHC262160 DXG262122:DXG262160 DNK262122:DNK262160 DDO262122:DDO262160 CTS262122:CTS262160 CJW262122:CJW262160 CAA262122:CAA262160 BQE262122:BQE262160 BGI262122:BGI262160 AWM262122:AWM262160 AMQ262122:AMQ262160 ACU262122:ACU262160 SY262122:SY262160 JC262122:JC262160 G262122:G262160 WVO196586:WVO196624 WLS196586:WLS196624 WBW196586:WBW196624 VSA196586:VSA196624 VIE196586:VIE196624 UYI196586:UYI196624 UOM196586:UOM196624 UEQ196586:UEQ196624 TUU196586:TUU196624 TKY196586:TKY196624 TBC196586:TBC196624 SRG196586:SRG196624 SHK196586:SHK196624 RXO196586:RXO196624 RNS196586:RNS196624 RDW196586:RDW196624 QUA196586:QUA196624 QKE196586:QKE196624 QAI196586:QAI196624 PQM196586:PQM196624 PGQ196586:PGQ196624 OWU196586:OWU196624 OMY196586:OMY196624 ODC196586:ODC196624 NTG196586:NTG196624 NJK196586:NJK196624 MZO196586:MZO196624 MPS196586:MPS196624 MFW196586:MFW196624 LWA196586:LWA196624 LME196586:LME196624 LCI196586:LCI196624 KSM196586:KSM196624 KIQ196586:KIQ196624 JYU196586:JYU196624 JOY196586:JOY196624 JFC196586:JFC196624 IVG196586:IVG196624 ILK196586:ILK196624 IBO196586:IBO196624 HRS196586:HRS196624 HHW196586:HHW196624 GYA196586:GYA196624 GOE196586:GOE196624 GEI196586:GEI196624 FUM196586:FUM196624 FKQ196586:FKQ196624 FAU196586:FAU196624 EQY196586:EQY196624 EHC196586:EHC196624 DXG196586:DXG196624 DNK196586:DNK196624 DDO196586:DDO196624 CTS196586:CTS196624 CJW196586:CJW196624 CAA196586:CAA196624 BQE196586:BQE196624 BGI196586:BGI196624 AWM196586:AWM196624 AMQ196586:AMQ196624 ACU196586:ACU196624 SY196586:SY196624 JC196586:JC196624 G196586:G196624 WVO131050:WVO131088 WLS131050:WLS131088 WBW131050:WBW131088 VSA131050:VSA131088 VIE131050:VIE131088 UYI131050:UYI131088 UOM131050:UOM131088 UEQ131050:UEQ131088 TUU131050:TUU131088 TKY131050:TKY131088 TBC131050:TBC131088 SRG131050:SRG131088 SHK131050:SHK131088 RXO131050:RXO131088 RNS131050:RNS131088 RDW131050:RDW131088 QUA131050:QUA131088 QKE131050:QKE131088 QAI131050:QAI131088 PQM131050:PQM131088 PGQ131050:PGQ131088 OWU131050:OWU131088 OMY131050:OMY131088 ODC131050:ODC131088 NTG131050:NTG131088 NJK131050:NJK131088 MZO131050:MZO131088 MPS131050:MPS131088 MFW131050:MFW131088 LWA131050:LWA131088 LME131050:LME131088 LCI131050:LCI131088 KSM131050:KSM131088 KIQ131050:KIQ131088 JYU131050:JYU131088 JOY131050:JOY131088 JFC131050:JFC131088 IVG131050:IVG131088 ILK131050:ILK131088 IBO131050:IBO131088 HRS131050:HRS131088 HHW131050:HHW131088 GYA131050:GYA131088 GOE131050:GOE131088 GEI131050:GEI131088 FUM131050:FUM131088 FKQ131050:FKQ131088 FAU131050:FAU131088 EQY131050:EQY131088 EHC131050:EHC131088 DXG131050:DXG131088 DNK131050:DNK131088 DDO131050:DDO131088 CTS131050:CTS131088 CJW131050:CJW131088 CAA131050:CAA131088 BQE131050:BQE131088 BGI131050:BGI131088 AWM131050:AWM131088 AMQ131050:AMQ131088 ACU131050:ACU131088 SY131050:SY131088 JC131050:JC131088 G131050:G131088 WVO65514:WVO65552 WLS65514:WLS65552 WBW65514:WBW65552 VSA65514:VSA65552 VIE65514:VIE65552 UYI65514:UYI65552 UOM65514:UOM65552 UEQ65514:UEQ65552 TUU65514:TUU65552 TKY65514:TKY65552 TBC65514:TBC65552 SRG65514:SRG65552 SHK65514:SHK65552 RXO65514:RXO65552 RNS65514:RNS65552 RDW65514:RDW65552 QUA65514:QUA65552 QKE65514:QKE65552 QAI65514:QAI65552 PQM65514:PQM65552 PGQ65514:PGQ65552 OWU65514:OWU65552 OMY65514:OMY65552 ODC65514:ODC65552 NTG65514:NTG65552 NJK65514:NJK65552 MZO65514:MZO65552 MPS65514:MPS65552 MFW65514:MFW65552 LWA65514:LWA65552 LME65514:LME65552 LCI65514:LCI65552 KSM65514:KSM65552 KIQ65514:KIQ65552 JYU65514:JYU65552 JOY65514:JOY65552 JFC65514:JFC65552 IVG65514:IVG65552 ILK65514:ILK65552 IBO65514:IBO65552 HRS65514:HRS65552 HHW65514:HHW65552 GYA65514:GYA65552 GOE65514:GOE65552 GEI65514:GEI65552 FUM65514:FUM65552 FKQ65514:FKQ65552 FAU65514:FAU65552 EQY65514:EQY65552 EHC65514:EHC65552 DXG65514:DXG65552 DNK65514:DNK65552 DDO65514:DDO65552 CTS65514:CTS65552 CJW65514:CJW65552 CAA65514:CAA65552 BQE65514:BQE65552 BGI65514:BGI65552 AWM65514:AWM65552 AMQ65514:AMQ65552 ACU65514:ACU65552 SY65514:SY65552 JC65514:JC65552 WVO9:WVO16 WLS9:WLS16 WBW9:WBW16 VSA9:VSA16 VIE9:VIE16 UYI9:UYI16 UOM9:UOM16 UEQ9:UEQ16 TUU9:TUU16 TKY9:TKY16 TBC9:TBC16 SRG9:SRG16 SHK9:SHK16 RXO9:RXO16 RNS9:RNS16 RDW9:RDW16 QUA9:QUA16 QKE9:QKE16 QAI9:QAI16 PQM9:PQM16 PGQ9:PGQ16 OWU9:OWU16 OMY9:OMY16 ODC9:ODC16 NTG9:NTG16 NJK9:NJK16 MZO9:MZO16 MPS9:MPS16 MFW9:MFW16 LWA9:LWA16 LME9:LME16 LCI9:LCI16 KSM9:KSM16 KIQ9:KIQ16 JYU9:JYU16 JOY9:JOY16 JFC9:JFC16 IVG9:IVG16 ILK9:ILK16 IBO9:IBO16 HRS9:HRS16 HHW9:HHW16 GYA9:GYA16 GOE9:GOE16 GEI9:GEI16 FUM9:FUM16 FKQ9:FKQ16 FAU9:FAU16 EQY9:EQY16 EHC9:EHC16 DXG9:DXG16 DNK9:DNK16 DDO9:DDO16 CTS9:CTS16 CJW9:CJW16 CAA9:CAA16 BQE9:BQE16 BGI9:BGI16 AWM9:AWM16 AMQ9:AMQ16 ACU9:ACU16 SY9:SY16 JC9:JC16 WVO983018:WVO983056">
      <formula1>$G$30:$G$121</formula1>
    </dataValidation>
    <dataValidation type="list" errorStyle="warning" allowBlank="1" showInputMessage="1" showErrorMessage="1" errorTitle="FERC ACCOUNT" error="This FERC Account is not included in the drop-down list. Is this the account you want to use?" sqref="D65514:D65552 D33 D11:D15 D9 WLP983018:WLP983056 WBT983018:WBT983056 VRX983018:VRX983056 VIB983018:VIB983056 UYF983018:UYF983056 UOJ983018:UOJ983056 UEN983018:UEN983056 TUR983018:TUR983056 TKV983018:TKV983056 TAZ983018:TAZ983056 SRD983018:SRD983056 SHH983018:SHH983056 RXL983018:RXL983056 RNP983018:RNP983056 RDT983018:RDT983056 QTX983018:QTX983056 QKB983018:QKB983056 QAF983018:QAF983056 PQJ983018:PQJ983056 PGN983018:PGN983056 OWR983018:OWR983056 OMV983018:OMV983056 OCZ983018:OCZ983056 NTD983018:NTD983056 NJH983018:NJH983056 MZL983018:MZL983056 MPP983018:MPP983056 MFT983018:MFT983056 LVX983018:LVX983056 LMB983018:LMB983056 LCF983018:LCF983056 KSJ983018:KSJ983056 KIN983018:KIN983056 JYR983018:JYR983056 JOV983018:JOV983056 JEZ983018:JEZ983056 IVD983018:IVD983056 ILH983018:ILH983056 IBL983018:IBL983056 HRP983018:HRP983056 HHT983018:HHT983056 GXX983018:GXX983056 GOB983018:GOB983056 GEF983018:GEF983056 FUJ983018:FUJ983056 FKN983018:FKN983056 FAR983018:FAR983056 EQV983018:EQV983056 EGZ983018:EGZ983056 DXD983018:DXD983056 DNH983018:DNH983056 DDL983018:DDL983056 CTP983018:CTP983056 CJT983018:CJT983056 BZX983018:BZX983056 BQB983018:BQB983056 BGF983018:BGF983056 AWJ983018:AWJ983056 AMN983018:AMN983056 ACR983018:ACR983056 SV983018:SV983056 IZ983018:IZ983056 D983018:D983056 WVL917482:WVL917520 WLP917482:WLP917520 WBT917482:WBT917520 VRX917482:VRX917520 VIB917482:VIB917520 UYF917482:UYF917520 UOJ917482:UOJ917520 UEN917482:UEN917520 TUR917482:TUR917520 TKV917482:TKV917520 TAZ917482:TAZ917520 SRD917482:SRD917520 SHH917482:SHH917520 RXL917482:RXL917520 RNP917482:RNP917520 RDT917482:RDT917520 QTX917482:QTX917520 QKB917482:QKB917520 QAF917482:QAF917520 PQJ917482:PQJ917520 PGN917482:PGN917520 OWR917482:OWR917520 OMV917482:OMV917520 OCZ917482:OCZ917520 NTD917482:NTD917520 NJH917482:NJH917520 MZL917482:MZL917520 MPP917482:MPP917520 MFT917482:MFT917520 LVX917482:LVX917520 LMB917482:LMB917520 LCF917482:LCF917520 KSJ917482:KSJ917520 KIN917482:KIN917520 JYR917482:JYR917520 JOV917482:JOV917520 JEZ917482:JEZ917520 IVD917482:IVD917520 ILH917482:ILH917520 IBL917482:IBL917520 HRP917482:HRP917520 HHT917482:HHT917520 GXX917482:GXX917520 GOB917482:GOB917520 GEF917482:GEF917520 FUJ917482:FUJ917520 FKN917482:FKN917520 FAR917482:FAR917520 EQV917482:EQV917520 EGZ917482:EGZ917520 DXD917482:DXD917520 DNH917482:DNH917520 DDL917482:DDL917520 CTP917482:CTP917520 CJT917482:CJT917520 BZX917482:BZX917520 BQB917482:BQB917520 BGF917482:BGF917520 AWJ917482:AWJ917520 AMN917482:AMN917520 ACR917482:ACR917520 SV917482:SV917520 IZ917482:IZ917520 D917482:D917520 WVL851946:WVL851984 WLP851946:WLP851984 WBT851946:WBT851984 VRX851946:VRX851984 VIB851946:VIB851984 UYF851946:UYF851984 UOJ851946:UOJ851984 UEN851946:UEN851984 TUR851946:TUR851984 TKV851946:TKV851984 TAZ851946:TAZ851984 SRD851946:SRD851984 SHH851946:SHH851984 RXL851946:RXL851984 RNP851946:RNP851984 RDT851946:RDT851984 QTX851946:QTX851984 QKB851946:QKB851984 QAF851946:QAF851984 PQJ851946:PQJ851984 PGN851946:PGN851984 OWR851946:OWR851984 OMV851946:OMV851984 OCZ851946:OCZ851984 NTD851946:NTD851984 NJH851946:NJH851984 MZL851946:MZL851984 MPP851946:MPP851984 MFT851946:MFT851984 LVX851946:LVX851984 LMB851946:LMB851984 LCF851946:LCF851984 KSJ851946:KSJ851984 KIN851946:KIN851984 JYR851946:JYR851984 JOV851946:JOV851984 JEZ851946:JEZ851984 IVD851946:IVD851984 ILH851946:ILH851984 IBL851946:IBL851984 HRP851946:HRP851984 HHT851946:HHT851984 GXX851946:GXX851984 GOB851946:GOB851984 GEF851946:GEF851984 FUJ851946:FUJ851984 FKN851946:FKN851984 FAR851946:FAR851984 EQV851946:EQV851984 EGZ851946:EGZ851984 DXD851946:DXD851984 DNH851946:DNH851984 DDL851946:DDL851984 CTP851946:CTP851984 CJT851946:CJT851984 BZX851946:BZX851984 BQB851946:BQB851984 BGF851946:BGF851984 AWJ851946:AWJ851984 AMN851946:AMN851984 ACR851946:ACR851984 SV851946:SV851984 IZ851946:IZ851984 D851946:D851984 WVL786410:WVL786448 WLP786410:WLP786448 WBT786410:WBT786448 VRX786410:VRX786448 VIB786410:VIB786448 UYF786410:UYF786448 UOJ786410:UOJ786448 UEN786410:UEN786448 TUR786410:TUR786448 TKV786410:TKV786448 TAZ786410:TAZ786448 SRD786410:SRD786448 SHH786410:SHH786448 RXL786410:RXL786448 RNP786410:RNP786448 RDT786410:RDT786448 QTX786410:QTX786448 QKB786410:QKB786448 QAF786410:QAF786448 PQJ786410:PQJ786448 PGN786410:PGN786448 OWR786410:OWR786448 OMV786410:OMV786448 OCZ786410:OCZ786448 NTD786410:NTD786448 NJH786410:NJH786448 MZL786410:MZL786448 MPP786410:MPP786448 MFT786410:MFT786448 LVX786410:LVX786448 LMB786410:LMB786448 LCF786410:LCF786448 KSJ786410:KSJ786448 KIN786410:KIN786448 JYR786410:JYR786448 JOV786410:JOV786448 JEZ786410:JEZ786448 IVD786410:IVD786448 ILH786410:ILH786448 IBL786410:IBL786448 HRP786410:HRP786448 HHT786410:HHT786448 GXX786410:GXX786448 GOB786410:GOB786448 GEF786410:GEF786448 FUJ786410:FUJ786448 FKN786410:FKN786448 FAR786410:FAR786448 EQV786410:EQV786448 EGZ786410:EGZ786448 DXD786410:DXD786448 DNH786410:DNH786448 DDL786410:DDL786448 CTP786410:CTP786448 CJT786410:CJT786448 BZX786410:BZX786448 BQB786410:BQB786448 BGF786410:BGF786448 AWJ786410:AWJ786448 AMN786410:AMN786448 ACR786410:ACR786448 SV786410:SV786448 IZ786410:IZ786448 D786410:D786448 WVL720874:WVL720912 WLP720874:WLP720912 WBT720874:WBT720912 VRX720874:VRX720912 VIB720874:VIB720912 UYF720874:UYF720912 UOJ720874:UOJ720912 UEN720874:UEN720912 TUR720874:TUR720912 TKV720874:TKV720912 TAZ720874:TAZ720912 SRD720874:SRD720912 SHH720874:SHH720912 RXL720874:RXL720912 RNP720874:RNP720912 RDT720874:RDT720912 QTX720874:QTX720912 QKB720874:QKB720912 QAF720874:QAF720912 PQJ720874:PQJ720912 PGN720874:PGN720912 OWR720874:OWR720912 OMV720874:OMV720912 OCZ720874:OCZ720912 NTD720874:NTD720912 NJH720874:NJH720912 MZL720874:MZL720912 MPP720874:MPP720912 MFT720874:MFT720912 LVX720874:LVX720912 LMB720874:LMB720912 LCF720874:LCF720912 KSJ720874:KSJ720912 KIN720874:KIN720912 JYR720874:JYR720912 JOV720874:JOV720912 JEZ720874:JEZ720912 IVD720874:IVD720912 ILH720874:ILH720912 IBL720874:IBL720912 HRP720874:HRP720912 HHT720874:HHT720912 GXX720874:GXX720912 GOB720874:GOB720912 GEF720874:GEF720912 FUJ720874:FUJ720912 FKN720874:FKN720912 FAR720874:FAR720912 EQV720874:EQV720912 EGZ720874:EGZ720912 DXD720874:DXD720912 DNH720874:DNH720912 DDL720874:DDL720912 CTP720874:CTP720912 CJT720874:CJT720912 BZX720874:BZX720912 BQB720874:BQB720912 BGF720874:BGF720912 AWJ720874:AWJ720912 AMN720874:AMN720912 ACR720874:ACR720912 SV720874:SV720912 IZ720874:IZ720912 D720874:D720912 WVL655338:WVL655376 WLP655338:WLP655376 WBT655338:WBT655376 VRX655338:VRX655376 VIB655338:VIB655376 UYF655338:UYF655376 UOJ655338:UOJ655376 UEN655338:UEN655376 TUR655338:TUR655376 TKV655338:TKV655376 TAZ655338:TAZ655376 SRD655338:SRD655376 SHH655338:SHH655376 RXL655338:RXL655376 RNP655338:RNP655376 RDT655338:RDT655376 QTX655338:QTX655376 QKB655338:QKB655376 QAF655338:QAF655376 PQJ655338:PQJ655376 PGN655338:PGN655376 OWR655338:OWR655376 OMV655338:OMV655376 OCZ655338:OCZ655376 NTD655338:NTD655376 NJH655338:NJH655376 MZL655338:MZL655376 MPP655338:MPP655376 MFT655338:MFT655376 LVX655338:LVX655376 LMB655338:LMB655376 LCF655338:LCF655376 KSJ655338:KSJ655376 KIN655338:KIN655376 JYR655338:JYR655376 JOV655338:JOV655376 JEZ655338:JEZ655376 IVD655338:IVD655376 ILH655338:ILH655376 IBL655338:IBL655376 HRP655338:HRP655376 HHT655338:HHT655376 GXX655338:GXX655376 GOB655338:GOB655376 GEF655338:GEF655376 FUJ655338:FUJ655376 FKN655338:FKN655376 FAR655338:FAR655376 EQV655338:EQV655376 EGZ655338:EGZ655376 DXD655338:DXD655376 DNH655338:DNH655376 DDL655338:DDL655376 CTP655338:CTP655376 CJT655338:CJT655376 BZX655338:BZX655376 BQB655338:BQB655376 BGF655338:BGF655376 AWJ655338:AWJ655376 AMN655338:AMN655376 ACR655338:ACR655376 SV655338:SV655376 IZ655338:IZ655376 D655338:D655376 WVL589802:WVL589840 WLP589802:WLP589840 WBT589802:WBT589840 VRX589802:VRX589840 VIB589802:VIB589840 UYF589802:UYF589840 UOJ589802:UOJ589840 UEN589802:UEN589840 TUR589802:TUR589840 TKV589802:TKV589840 TAZ589802:TAZ589840 SRD589802:SRD589840 SHH589802:SHH589840 RXL589802:RXL589840 RNP589802:RNP589840 RDT589802:RDT589840 QTX589802:QTX589840 QKB589802:QKB589840 QAF589802:QAF589840 PQJ589802:PQJ589840 PGN589802:PGN589840 OWR589802:OWR589840 OMV589802:OMV589840 OCZ589802:OCZ589840 NTD589802:NTD589840 NJH589802:NJH589840 MZL589802:MZL589840 MPP589802:MPP589840 MFT589802:MFT589840 LVX589802:LVX589840 LMB589802:LMB589840 LCF589802:LCF589840 KSJ589802:KSJ589840 KIN589802:KIN589840 JYR589802:JYR589840 JOV589802:JOV589840 JEZ589802:JEZ589840 IVD589802:IVD589840 ILH589802:ILH589840 IBL589802:IBL589840 HRP589802:HRP589840 HHT589802:HHT589840 GXX589802:GXX589840 GOB589802:GOB589840 GEF589802:GEF589840 FUJ589802:FUJ589840 FKN589802:FKN589840 FAR589802:FAR589840 EQV589802:EQV589840 EGZ589802:EGZ589840 DXD589802:DXD589840 DNH589802:DNH589840 DDL589802:DDL589840 CTP589802:CTP589840 CJT589802:CJT589840 BZX589802:BZX589840 BQB589802:BQB589840 BGF589802:BGF589840 AWJ589802:AWJ589840 AMN589802:AMN589840 ACR589802:ACR589840 SV589802:SV589840 IZ589802:IZ589840 D589802:D589840 WVL524266:WVL524304 WLP524266:WLP524304 WBT524266:WBT524304 VRX524266:VRX524304 VIB524266:VIB524304 UYF524266:UYF524304 UOJ524266:UOJ524304 UEN524266:UEN524304 TUR524266:TUR524304 TKV524266:TKV524304 TAZ524266:TAZ524304 SRD524266:SRD524304 SHH524266:SHH524304 RXL524266:RXL524304 RNP524266:RNP524304 RDT524266:RDT524304 QTX524266:QTX524304 QKB524266:QKB524304 QAF524266:QAF524304 PQJ524266:PQJ524304 PGN524266:PGN524304 OWR524266:OWR524304 OMV524266:OMV524304 OCZ524266:OCZ524304 NTD524266:NTD524304 NJH524266:NJH524304 MZL524266:MZL524304 MPP524266:MPP524304 MFT524266:MFT524304 LVX524266:LVX524304 LMB524266:LMB524304 LCF524266:LCF524304 KSJ524266:KSJ524304 KIN524266:KIN524304 JYR524266:JYR524304 JOV524266:JOV524304 JEZ524266:JEZ524304 IVD524266:IVD524304 ILH524266:ILH524304 IBL524266:IBL524304 HRP524266:HRP524304 HHT524266:HHT524304 GXX524266:GXX524304 GOB524266:GOB524304 GEF524266:GEF524304 FUJ524266:FUJ524304 FKN524266:FKN524304 FAR524266:FAR524304 EQV524266:EQV524304 EGZ524266:EGZ524304 DXD524266:DXD524304 DNH524266:DNH524304 DDL524266:DDL524304 CTP524266:CTP524304 CJT524266:CJT524304 BZX524266:BZX524304 BQB524266:BQB524304 BGF524266:BGF524304 AWJ524266:AWJ524304 AMN524266:AMN524304 ACR524266:ACR524304 SV524266:SV524304 IZ524266:IZ524304 D524266:D524304 WVL458730:WVL458768 WLP458730:WLP458768 WBT458730:WBT458768 VRX458730:VRX458768 VIB458730:VIB458768 UYF458730:UYF458768 UOJ458730:UOJ458768 UEN458730:UEN458768 TUR458730:TUR458768 TKV458730:TKV458768 TAZ458730:TAZ458768 SRD458730:SRD458768 SHH458730:SHH458768 RXL458730:RXL458768 RNP458730:RNP458768 RDT458730:RDT458768 QTX458730:QTX458768 QKB458730:QKB458768 QAF458730:QAF458768 PQJ458730:PQJ458768 PGN458730:PGN458768 OWR458730:OWR458768 OMV458730:OMV458768 OCZ458730:OCZ458768 NTD458730:NTD458768 NJH458730:NJH458768 MZL458730:MZL458768 MPP458730:MPP458768 MFT458730:MFT458768 LVX458730:LVX458768 LMB458730:LMB458768 LCF458730:LCF458768 KSJ458730:KSJ458768 KIN458730:KIN458768 JYR458730:JYR458768 JOV458730:JOV458768 JEZ458730:JEZ458768 IVD458730:IVD458768 ILH458730:ILH458768 IBL458730:IBL458768 HRP458730:HRP458768 HHT458730:HHT458768 GXX458730:GXX458768 GOB458730:GOB458768 GEF458730:GEF458768 FUJ458730:FUJ458768 FKN458730:FKN458768 FAR458730:FAR458768 EQV458730:EQV458768 EGZ458730:EGZ458768 DXD458730:DXD458768 DNH458730:DNH458768 DDL458730:DDL458768 CTP458730:CTP458768 CJT458730:CJT458768 BZX458730:BZX458768 BQB458730:BQB458768 BGF458730:BGF458768 AWJ458730:AWJ458768 AMN458730:AMN458768 ACR458730:ACR458768 SV458730:SV458768 IZ458730:IZ458768 D458730:D458768 WVL393194:WVL393232 WLP393194:WLP393232 WBT393194:WBT393232 VRX393194:VRX393232 VIB393194:VIB393232 UYF393194:UYF393232 UOJ393194:UOJ393232 UEN393194:UEN393232 TUR393194:TUR393232 TKV393194:TKV393232 TAZ393194:TAZ393232 SRD393194:SRD393232 SHH393194:SHH393232 RXL393194:RXL393232 RNP393194:RNP393232 RDT393194:RDT393232 QTX393194:QTX393232 QKB393194:QKB393232 QAF393194:QAF393232 PQJ393194:PQJ393232 PGN393194:PGN393232 OWR393194:OWR393232 OMV393194:OMV393232 OCZ393194:OCZ393232 NTD393194:NTD393232 NJH393194:NJH393232 MZL393194:MZL393232 MPP393194:MPP393232 MFT393194:MFT393232 LVX393194:LVX393232 LMB393194:LMB393232 LCF393194:LCF393232 KSJ393194:KSJ393232 KIN393194:KIN393232 JYR393194:JYR393232 JOV393194:JOV393232 JEZ393194:JEZ393232 IVD393194:IVD393232 ILH393194:ILH393232 IBL393194:IBL393232 HRP393194:HRP393232 HHT393194:HHT393232 GXX393194:GXX393232 GOB393194:GOB393232 GEF393194:GEF393232 FUJ393194:FUJ393232 FKN393194:FKN393232 FAR393194:FAR393232 EQV393194:EQV393232 EGZ393194:EGZ393232 DXD393194:DXD393232 DNH393194:DNH393232 DDL393194:DDL393232 CTP393194:CTP393232 CJT393194:CJT393232 BZX393194:BZX393232 BQB393194:BQB393232 BGF393194:BGF393232 AWJ393194:AWJ393232 AMN393194:AMN393232 ACR393194:ACR393232 SV393194:SV393232 IZ393194:IZ393232 D393194:D393232 WVL327658:WVL327696 WLP327658:WLP327696 WBT327658:WBT327696 VRX327658:VRX327696 VIB327658:VIB327696 UYF327658:UYF327696 UOJ327658:UOJ327696 UEN327658:UEN327696 TUR327658:TUR327696 TKV327658:TKV327696 TAZ327658:TAZ327696 SRD327658:SRD327696 SHH327658:SHH327696 RXL327658:RXL327696 RNP327658:RNP327696 RDT327658:RDT327696 QTX327658:QTX327696 QKB327658:QKB327696 QAF327658:QAF327696 PQJ327658:PQJ327696 PGN327658:PGN327696 OWR327658:OWR327696 OMV327658:OMV327696 OCZ327658:OCZ327696 NTD327658:NTD327696 NJH327658:NJH327696 MZL327658:MZL327696 MPP327658:MPP327696 MFT327658:MFT327696 LVX327658:LVX327696 LMB327658:LMB327696 LCF327658:LCF327696 KSJ327658:KSJ327696 KIN327658:KIN327696 JYR327658:JYR327696 JOV327658:JOV327696 JEZ327658:JEZ327696 IVD327658:IVD327696 ILH327658:ILH327696 IBL327658:IBL327696 HRP327658:HRP327696 HHT327658:HHT327696 GXX327658:GXX327696 GOB327658:GOB327696 GEF327658:GEF327696 FUJ327658:FUJ327696 FKN327658:FKN327696 FAR327658:FAR327696 EQV327658:EQV327696 EGZ327658:EGZ327696 DXD327658:DXD327696 DNH327658:DNH327696 DDL327658:DDL327696 CTP327658:CTP327696 CJT327658:CJT327696 BZX327658:BZX327696 BQB327658:BQB327696 BGF327658:BGF327696 AWJ327658:AWJ327696 AMN327658:AMN327696 ACR327658:ACR327696 SV327658:SV327696 IZ327658:IZ327696 D327658:D327696 WVL262122:WVL262160 WLP262122:WLP262160 WBT262122:WBT262160 VRX262122:VRX262160 VIB262122:VIB262160 UYF262122:UYF262160 UOJ262122:UOJ262160 UEN262122:UEN262160 TUR262122:TUR262160 TKV262122:TKV262160 TAZ262122:TAZ262160 SRD262122:SRD262160 SHH262122:SHH262160 RXL262122:RXL262160 RNP262122:RNP262160 RDT262122:RDT262160 QTX262122:QTX262160 QKB262122:QKB262160 QAF262122:QAF262160 PQJ262122:PQJ262160 PGN262122:PGN262160 OWR262122:OWR262160 OMV262122:OMV262160 OCZ262122:OCZ262160 NTD262122:NTD262160 NJH262122:NJH262160 MZL262122:MZL262160 MPP262122:MPP262160 MFT262122:MFT262160 LVX262122:LVX262160 LMB262122:LMB262160 LCF262122:LCF262160 KSJ262122:KSJ262160 KIN262122:KIN262160 JYR262122:JYR262160 JOV262122:JOV262160 JEZ262122:JEZ262160 IVD262122:IVD262160 ILH262122:ILH262160 IBL262122:IBL262160 HRP262122:HRP262160 HHT262122:HHT262160 GXX262122:GXX262160 GOB262122:GOB262160 GEF262122:GEF262160 FUJ262122:FUJ262160 FKN262122:FKN262160 FAR262122:FAR262160 EQV262122:EQV262160 EGZ262122:EGZ262160 DXD262122:DXD262160 DNH262122:DNH262160 DDL262122:DDL262160 CTP262122:CTP262160 CJT262122:CJT262160 BZX262122:BZX262160 BQB262122:BQB262160 BGF262122:BGF262160 AWJ262122:AWJ262160 AMN262122:AMN262160 ACR262122:ACR262160 SV262122:SV262160 IZ262122:IZ262160 D262122:D262160 WVL196586:WVL196624 WLP196586:WLP196624 WBT196586:WBT196624 VRX196586:VRX196624 VIB196586:VIB196624 UYF196586:UYF196624 UOJ196586:UOJ196624 UEN196586:UEN196624 TUR196586:TUR196624 TKV196586:TKV196624 TAZ196586:TAZ196624 SRD196586:SRD196624 SHH196586:SHH196624 RXL196586:RXL196624 RNP196586:RNP196624 RDT196586:RDT196624 QTX196586:QTX196624 QKB196586:QKB196624 QAF196586:QAF196624 PQJ196586:PQJ196624 PGN196586:PGN196624 OWR196586:OWR196624 OMV196586:OMV196624 OCZ196586:OCZ196624 NTD196586:NTD196624 NJH196586:NJH196624 MZL196586:MZL196624 MPP196586:MPP196624 MFT196586:MFT196624 LVX196586:LVX196624 LMB196586:LMB196624 LCF196586:LCF196624 KSJ196586:KSJ196624 KIN196586:KIN196624 JYR196586:JYR196624 JOV196586:JOV196624 JEZ196586:JEZ196624 IVD196586:IVD196624 ILH196586:ILH196624 IBL196586:IBL196624 HRP196586:HRP196624 HHT196586:HHT196624 GXX196586:GXX196624 GOB196586:GOB196624 GEF196586:GEF196624 FUJ196586:FUJ196624 FKN196586:FKN196624 FAR196586:FAR196624 EQV196586:EQV196624 EGZ196586:EGZ196624 DXD196586:DXD196624 DNH196586:DNH196624 DDL196586:DDL196624 CTP196586:CTP196624 CJT196586:CJT196624 BZX196586:BZX196624 BQB196586:BQB196624 BGF196586:BGF196624 AWJ196586:AWJ196624 AMN196586:AMN196624 ACR196586:ACR196624 SV196586:SV196624 IZ196586:IZ196624 D196586:D196624 WVL131050:WVL131088 WLP131050:WLP131088 WBT131050:WBT131088 VRX131050:VRX131088 VIB131050:VIB131088 UYF131050:UYF131088 UOJ131050:UOJ131088 UEN131050:UEN131088 TUR131050:TUR131088 TKV131050:TKV131088 TAZ131050:TAZ131088 SRD131050:SRD131088 SHH131050:SHH131088 RXL131050:RXL131088 RNP131050:RNP131088 RDT131050:RDT131088 QTX131050:QTX131088 QKB131050:QKB131088 QAF131050:QAF131088 PQJ131050:PQJ131088 PGN131050:PGN131088 OWR131050:OWR131088 OMV131050:OMV131088 OCZ131050:OCZ131088 NTD131050:NTD131088 NJH131050:NJH131088 MZL131050:MZL131088 MPP131050:MPP131088 MFT131050:MFT131088 LVX131050:LVX131088 LMB131050:LMB131088 LCF131050:LCF131088 KSJ131050:KSJ131088 KIN131050:KIN131088 JYR131050:JYR131088 JOV131050:JOV131088 JEZ131050:JEZ131088 IVD131050:IVD131088 ILH131050:ILH131088 IBL131050:IBL131088 HRP131050:HRP131088 HHT131050:HHT131088 GXX131050:GXX131088 GOB131050:GOB131088 GEF131050:GEF131088 FUJ131050:FUJ131088 FKN131050:FKN131088 FAR131050:FAR131088 EQV131050:EQV131088 EGZ131050:EGZ131088 DXD131050:DXD131088 DNH131050:DNH131088 DDL131050:DDL131088 CTP131050:CTP131088 CJT131050:CJT131088 BZX131050:BZX131088 BQB131050:BQB131088 BGF131050:BGF131088 AWJ131050:AWJ131088 AMN131050:AMN131088 ACR131050:ACR131088 SV131050:SV131088 IZ131050:IZ131088 D131050:D131088 WVL65514:WVL65552 WLP65514:WLP65552 WBT65514:WBT65552 VRX65514:VRX65552 VIB65514:VIB65552 UYF65514:UYF65552 UOJ65514:UOJ65552 UEN65514:UEN65552 TUR65514:TUR65552 TKV65514:TKV65552 TAZ65514:TAZ65552 SRD65514:SRD65552 SHH65514:SHH65552 RXL65514:RXL65552 RNP65514:RNP65552 RDT65514:RDT65552 QTX65514:QTX65552 QKB65514:QKB65552 QAF65514:QAF65552 PQJ65514:PQJ65552 PGN65514:PGN65552 OWR65514:OWR65552 OMV65514:OMV65552 OCZ65514:OCZ65552 NTD65514:NTD65552 NJH65514:NJH65552 MZL65514:MZL65552 MPP65514:MPP65552 MFT65514:MFT65552 LVX65514:LVX65552 LMB65514:LMB65552 LCF65514:LCF65552 KSJ65514:KSJ65552 KIN65514:KIN65552 JYR65514:JYR65552 JOV65514:JOV65552 JEZ65514:JEZ65552 IVD65514:IVD65552 ILH65514:ILH65552 IBL65514:IBL65552 HRP65514:HRP65552 HHT65514:HHT65552 GXX65514:GXX65552 GOB65514:GOB65552 GEF65514:GEF65552 FUJ65514:FUJ65552 FKN65514:FKN65552 FAR65514:FAR65552 EQV65514:EQV65552 EGZ65514:EGZ65552 DXD65514:DXD65552 DNH65514:DNH65552 DDL65514:DDL65552 CTP65514:CTP65552 CJT65514:CJT65552 BZX65514:BZX65552 BQB65514:BQB65552 BGF65514:BGF65552 AWJ65514:AWJ65552 AMN65514:AMN65552 ACR65514:ACR65552 SV65514:SV65552 IZ65514:IZ65552 WVL9:WVL16 WLP9:WLP16 WBT9:WBT16 VRX9:VRX16 VIB9:VIB16 UYF9:UYF16 UOJ9:UOJ16 UEN9:UEN16 TUR9:TUR16 TKV9:TKV16 TAZ9:TAZ16 SRD9:SRD16 SHH9:SHH16 RXL9:RXL16 RNP9:RNP16 RDT9:RDT16 QTX9:QTX16 QKB9:QKB16 QAF9:QAF16 PQJ9:PQJ16 PGN9:PGN16 OWR9:OWR16 OMV9:OMV16 OCZ9:OCZ16 NTD9:NTD16 NJH9:NJH16 MZL9:MZL16 MPP9:MPP16 MFT9:MFT16 LVX9:LVX16 LMB9:LMB16 LCF9:LCF16 KSJ9:KSJ16 KIN9:KIN16 JYR9:JYR16 JOV9:JOV16 JEZ9:JEZ16 IVD9:IVD16 ILH9:ILH16 IBL9:IBL16 HRP9:HRP16 HHT9:HHT16 GXX9:GXX16 GOB9:GOB16 GEF9:GEF16 FUJ9:FUJ16 FKN9:FKN16 FAR9:FAR16 EQV9:EQV16 EGZ9:EGZ16 DXD9:DXD16 DNH9:DNH16 DDL9:DDL16 CTP9:CTP16 CJT9:CJT16 BZX9:BZX16 BQB9:BQB16 BGF9:BGF16 AWJ9:AWJ16 AMN9:AMN16 ACR9:ACR16 SV9:SV16 IZ9:IZ16 WVL983018:WVL983056">
      <formula1>$D$30:$D$364</formula1>
    </dataValidation>
  </dataValidations>
  <pageMargins left="0.75" right="0.75" top="1.25" bottom="1" header="0.5" footer="0.25"/>
  <pageSetup scale="59"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7"/>
  <sheetViews>
    <sheetView tabSelected="1" zoomScaleNormal="100" workbookViewId="0">
      <selection activeCell="D9" sqref="D9"/>
    </sheetView>
  </sheetViews>
  <sheetFormatPr defaultColWidth="9.140625" defaultRowHeight="15.75"/>
  <cols>
    <col min="1" max="1" width="4" style="744" customWidth="1"/>
    <col min="2" max="2" width="34.28515625" style="744" bestFit="1" customWidth="1"/>
    <col min="3" max="3" width="8.28515625" style="744" customWidth="1"/>
    <col min="4" max="4" width="11.85546875" style="744" customWidth="1"/>
    <col min="5" max="5" width="6.42578125" style="744" customWidth="1"/>
    <col min="6" max="6" width="14.28515625" style="744" customWidth="1"/>
    <col min="7" max="7" width="11" style="744" customWidth="1"/>
    <col min="8" max="8" width="12.7109375" style="744" customWidth="1"/>
    <col min="9" max="9" width="13" style="744" customWidth="1"/>
    <col min="10" max="14" width="9.140625" style="744"/>
    <col min="15" max="15" width="11" style="744" bestFit="1" customWidth="1"/>
    <col min="16" max="16" width="11.5703125" style="744" bestFit="1" customWidth="1"/>
    <col min="17" max="17" width="12.5703125" style="744" bestFit="1" customWidth="1"/>
    <col min="18" max="19" width="10.5703125" style="744" bestFit="1" customWidth="1"/>
    <col min="20" max="20" width="11.5703125" style="744" bestFit="1" customWidth="1"/>
    <col min="21" max="22" width="10.5703125" style="744" bestFit="1" customWidth="1"/>
    <col min="23" max="16384" width="9.140625" style="744"/>
  </cols>
  <sheetData>
    <row r="1" spans="1:22">
      <c r="A1" s="343"/>
      <c r="B1" s="1440" t="s">
        <v>131</v>
      </c>
      <c r="C1" s="343"/>
      <c r="D1" s="347"/>
      <c r="E1" s="347"/>
      <c r="F1" s="343"/>
      <c r="G1" s="347"/>
      <c r="H1" s="347"/>
      <c r="I1" s="1084"/>
      <c r="J1" s="1009"/>
      <c r="K1" s="1441"/>
      <c r="L1" s="1441"/>
      <c r="M1" s="1441"/>
      <c r="N1" s="1441"/>
      <c r="O1" s="343"/>
      <c r="P1" s="343"/>
      <c r="Q1" s="343"/>
      <c r="R1" s="343"/>
      <c r="S1" s="343"/>
      <c r="T1" s="343"/>
      <c r="U1" s="343"/>
      <c r="V1" s="344"/>
    </row>
    <row r="2" spans="1:22">
      <c r="A2" s="343"/>
      <c r="B2" s="1090" t="s">
        <v>868</v>
      </c>
      <c r="C2" s="343"/>
      <c r="D2" s="347"/>
      <c r="E2" s="347"/>
      <c r="F2" s="343"/>
      <c r="G2" s="347"/>
      <c r="H2" s="347"/>
      <c r="I2" s="343"/>
      <c r="J2" s="1442"/>
      <c r="K2" s="1442"/>
      <c r="L2" s="1442"/>
      <c r="M2" s="1442"/>
      <c r="N2" s="1442"/>
      <c r="O2" s="343"/>
      <c r="P2" s="343"/>
      <c r="Q2" s="343"/>
      <c r="R2" s="343"/>
      <c r="S2" s="343"/>
      <c r="T2" s="343"/>
      <c r="U2" s="343"/>
      <c r="V2" s="343"/>
    </row>
    <row r="3" spans="1:22">
      <c r="A3" s="343"/>
      <c r="B3" s="1090" t="s">
        <v>568</v>
      </c>
      <c r="C3" s="343"/>
      <c r="D3" s="347"/>
      <c r="E3" s="347"/>
      <c r="F3" s="343"/>
      <c r="G3" s="347"/>
      <c r="H3" s="347"/>
      <c r="I3" s="343"/>
      <c r="J3" s="1442"/>
      <c r="K3" s="1442"/>
      <c r="L3" s="1442"/>
      <c r="M3" s="1442"/>
      <c r="N3" s="1442"/>
      <c r="O3" s="343"/>
      <c r="P3" s="343"/>
      <c r="Q3" s="343"/>
      <c r="R3" s="343"/>
      <c r="S3" s="343"/>
      <c r="T3" s="343"/>
      <c r="U3" s="343"/>
      <c r="V3" s="343"/>
    </row>
    <row r="4" spans="1:22">
      <c r="A4" s="343"/>
      <c r="B4" s="1090" t="s">
        <v>1084</v>
      </c>
      <c r="C4" s="343"/>
      <c r="D4" s="347"/>
      <c r="E4" s="347"/>
      <c r="F4" s="343"/>
      <c r="G4" s="347"/>
      <c r="H4" s="347"/>
      <c r="I4" s="343"/>
      <c r="J4" s="1442"/>
      <c r="K4" s="1442"/>
      <c r="L4" s="1442"/>
      <c r="M4" s="1442"/>
      <c r="N4" s="1442"/>
      <c r="O4" s="343"/>
      <c r="P4" s="343"/>
      <c r="Q4" s="343"/>
      <c r="R4" s="343"/>
      <c r="S4" s="343"/>
      <c r="T4" s="343"/>
      <c r="U4" s="343"/>
      <c r="V4" s="343"/>
    </row>
    <row r="5" spans="1:22">
      <c r="A5" s="343"/>
      <c r="B5" s="343"/>
      <c r="C5" s="343"/>
      <c r="D5" s="347"/>
      <c r="E5" s="347"/>
      <c r="F5" s="343"/>
      <c r="G5" s="347"/>
      <c r="H5" s="347"/>
      <c r="I5" s="343"/>
      <c r="J5" s="1442"/>
      <c r="K5" s="1442"/>
      <c r="L5" s="1442"/>
      <c r="M5" s="1442"/>
      <c r="N5" s="1442"/>
      <c r="O5" s="343"/>
      <c r="P5" s="343"/>
      <c r="Q5" s="343"/>
      <c r="R5" s="343"/>
      <c r="S5" s="343"/>
      <c r="T5" s="343"/>
      <c r="U5" s="343"/>
      <c r="V5" s="343"/>
    </row>
    <row r="6" spans="1:22">
      <c r="A6" s="343"/>
      <c r="B6" s="343"/>
      <c r="C6" s="343"/>
      <c r="D6" s="347"/>
      <c r="E6" s="347"/>
      <c r="F6" s="347" t="s">
        <v>249</v>
      </c>
      <c r="G6" s="347"/>
      <c r="H6" s="347"/>
      <c r="I6" s="347" t="s">
        <v>405</v>
      </c>
      <c r="J6" s="347"/>
      <c r="K6" s="409"/>
      <c r="L6" s="409"/>
      <c r="M6" s="409"/>
      <c r="N6" s="409"/>
      <c r="O6" s="347"/>
      <c r="P6" s="348"/>
      <c r="Q6" s="347"/>
      <c r="R6" s="343"/>
      <c r="S6" s="343"/>
      <c r="T6" s="343"/>
      <c r="U6" s="343"/>
      <c r="V6" s="343"/>
    </row>
    <row r="7" spans="1:22">
      <c r="A7" s="343"/>
      <c r="B7" s="343"/>
      <c r="C7" s="343"/>
      <c r="D7" s="1443" t="s">
        <v>251</v>
      </c>
      <c r="E7" s="1443" t="s">
        <v>252</v>
      </c>
      <c r="F7" s="1443" t="s">
        <v>253</v>
      </c>
      <c r="G7" s="1443" t="s">
        <v>254</v>
      </c>
      <c r="H7" s="1443" t="s">
        <v>255</v>
      </c>
      <c r="I7" s="1443" t="s">
        <v>256</v>
      </c>
      <c r="J7" s="1443" t="s">
        <v>257</v>
      </c>
      <c r="K7" s="409"/>
      <c r="L7" s="409"/>
      <c r="M7" s="409"/>
      <c r="N7" s="409"/>
      <c r="O7" s="347"/>
      <c r="P7" s="347"/>
      <c r="Q7" s="347"/>
      <c r="R7" s="347"/>
      <c r="S7" s="347"/>
      <c r="T7" s="347"/>
      <c r="U7" s="347"/>
      <c r="V7" s="347"/>
    </row>
    <row r="8" spans="1:22">
      <c r="A8" s="761"/>
      <c r="B8" s="1480" t="s">
        <v>359</v>
      </c>
      <c r="D8" s="409"/>
      <c r="E8" s="409"/>
      <c r="F8" s="1444"/>
      <c r="G8" s="482"/>
      <c r="H8" s="482"/>
      <c r="I8" s="1475"/>
      <c r="J8" s="482"/>
      <c r="K8" s="1445"/>
      <c r="L8" s="1445"/>
      <c r="M8" s="1445"/>
      <c r="N8" s="1445"/>
      <c r="O8" s="761"/>
      <c r="P8" s="761"/>
      <c r="Q8" s="761"/>
      <c r="R8" s="761"/>
      <c r="S8" s="761"/>
      <c r="T8" s="761"/>
      <c r="U8" s="761"/>
      <c r="V8" s="761"/>
    </row>
    <row r="9" spans="1:22">
      <c r="A9" s="761"/>
      <c r="B9" s="744" t="s">
        <v>568</v>
      </c>
      <c r="D9" s="409">
        <v>419</v>
      </c>
      <c r="E9" s="409" t="s">
        <v>260</v>
      </c>
      <c r="F9" s="414">
        <v>3511169</v>
      </c>
      <c r="G9" s="1446" t="s">
        <v>271</v>
      </c>
      <c r="H9" s="1086">
        <f>'WCA Allocation Factors'!E14</f>
        <v>6.8132872284992665E-2</v>
      </c>
      <c r="I9" s="1447">
        <f>+F9*H9</f>
        <v>239226.0290480254</v>
      </c>
      <c r="J9" s="409" t="s">
        <v>366</v>
      </c>
      <c r="K9" s="1445"/>
      <c r="L9" s="1446"/>
      <c r="M9" s="1445"/>
      <c r="N9" s="1445"/>
      <c r="O9" s="530"/>
      <c r="P9" s="530"/>
      <c r="Q9" s="530"/>
      <c r="R9" s="361"/>
      <c r="S9" s="361"/>
      <c r="T9" s="361"/>
      <c r="U9" s="361"/>
      <c r="V9" s="361"/>
    </row>
    <row r="10" spans="1:22">
      <c r="A10" s="761"/>
      <c r="D10" s="409"/>
      <c r="E10" s="409"/>
      <c r="F10" s="414"/>
      <c r="G10" s="1446"/>
      <c r="H10" s="1086"/>
      <c r="I10" s="1447"/>
      <c r="J10" s="1434"/>
      <c r="K10" s="1445"/>
      <c r="L10" s="778"/>
      <c r="M10" s="1445"/>
      <c r="N10" s="1445"/>
      <c r="O10" s="530"/>
      <c r="P10" s="530"/>
      <c r="Q10" s="530"/>
      <c r="R10" s="361"/>
      <c r="S10" s="361"/>
      <c r="T10" s="361"/>
      <c r="U10" s="361"/>
      <c r="V10" s="361"/>
    </row>
    <row r="11" spans="1:22">
      <c r="A11" s="761"/>
      <c r="D11" s="409"/>
      <c r="E11" s="409"/>
      <c r="F11" s="414"/>
      <c r="G11" s="1446"/>
      <c r="H11" s="1086"/>
      <c r="I11" s="1447"/>
      <c r="J11" s="482"/>
      <c r="K11" s="485"/>
      <c r="L11" s="778"/>
      <c r="M11" s="485"/>
      <c r="N11" s="1445"/>
      <c r="O11" s="530"/>
      <c r="P11" s="530"/>
      <c r="Q11" s="530"/>
      <c r="R11" s="361"/>
      <c r="S11" s="361"/>
      <c r="T11" s="361"/>
      <c r="U11" s="361"/>
      <c r="V11" s="361"/>
    </row>
    <row r="12" spans="1:22">
      <c r="A12" s="761"/>
      <c r="D12" s="409"/>
      <c r="E12" s="409"/>
      <c r="F12" s="414"/>
      <c r="G12" s="1446"/>
      <c r="H12" s="1086"/>
      <c r="I12" s="1447"/>
      <c r="J12" s="482"/>
      <c r="K12" s="482"/>
      <c r="L12" s="409"/>
      <c r="M12" s="482"/>
      <c r="N12" s="1445"/>
      <c r="O12" s="530"/>
      <c r="P12" s="530"/>
      <c r="Q12" s="530"/>
      <c r="R12" s="361"/>
      <c r="S12" s="361"/>
      <c r="T12" s="361"/>
      <c r="U12" s="361"/>
      <c r="V12" s="361"/>
    </row>
    <row r="13" spans="1:22">
      <c r="A13" s="761"/>
      <c r="B13" s="761" t="s">
        <v>850</v>
      </c>
      <c r="C13" s="761"/>
      <c r="D13" s="482"/>
      <c r="E13" s="482"/>
      <c r="F13" s="875"/>
      <c r="G13" s="482"/>
      <c r="H13" s="1448"/>
      <c r="I13" s="483"/>
      <c r="J13" s="1434"/>
      <c r="K13" s="482"/>
      <c r="L13" s="409"/>
      <c r="M13" s="482"/>
      <c r="N13" s="1445"/>
      <c r="O13" s="530"/>
      <c r="P13" s="530"/>
      <c r="Q13" s="530"/>
      <c r="R13" s="361"/>
      <c r="S13" s="361"/>
      <c r="T13" s="361"/>
      <c r="U13" s="361"/>
      <c r="V13" s="361"/>
    </row>
    <row r="14" spans="1:22">
      <c r="A14" s="761"/>
      <c r="C14" s="761"/>
      <c r="D14" s="482"/>
      <c r="E14" s="482"/>
      <c r="F14" s="875"/>
      <c r="G14" s="482"/>
      <c r="H14" s="482"/>
      <c r="I14" s="483"/>
      <c r="J14" s="482"/>
      <c r="K14" s="1445"/>
      <c r="L14" s="1445"/>
      <c r="M14" s="1445"/>
      <c r="N14" s="1445"/>
      <c r="O14" s="761"/>
      <c r="P14" s="761"/>
      <c r="Q14" s="761"/>
      <c r="R14" s="761"/>
      <c r="S14" s="761"/>
      <c r="T14" s="761"/>
      <c r="U14" s="761"/>
      <c r="V14" s="761"/>
    </row>
    <row r="15" spans="1:22">
      <c r="A15" s="761"/>
      <c r="B15" s="1450"/>
      <c r="C15" s="1451"/>
      <c r="D15" s="1452"/>
      <c r="E15" s="1452"/>
      <c r="F15" s="1453"/>
      <c r="G15" s="1452"/>
      <c r="H15" s="1452"/>
      <c r="I15" s="1452"/>
      <c r="J15" s="1454"/>
      <c r="K15" s="1445"/>
      <c r="L15" s="1445"/>
      <c r="M15" s="1445"/>
      <c r="N15" s="1445"/>
      <c r="O15" s="761"/>
      <c r="P15" s="761"/>
      <c r="Q15" s="761"/>
      <c r="R15" s="761"/>
      <c r="S15" s="761"/>
      <c r="T15" s="761"/>
      <c r="U15" s="761"/>
      <c r="V15" s="761"/>
    </row>
    <row r="16" spans="1:22">
      <c r="A16" s="761"/>
      <c r="B16" s="1427"/>
      <c r="C16" s="761"/>
      <c r="D16" s="482"/>
      <c r="E16" s="482"/>
      <c r="F16" s="761"/>
      <c r="G16" s="482"/>
      <c r="H16" s="482"/>
      <c r="I16" s="482"/>
      <c r="J16" s="1455"/>
      <c r="K16" s="1434"/>
      <c r="L16" s="1434"/>
      <c r="M16" s="1434"/>
      <c r="N16" s="1434"/>
      <c r="O16" s="1449"/>
      <c r="P16" s="761"/>
      <c r="Q16" s="761"/>
      <c r="R16" s="761"/>
      <c r="S16" s="761"/>
      <c r="T16" s="761"/>
      <c r="U16" s="761"/>
      <c r="V16" s="761"/>
    </row>
    <row r="17" spans="1:22">
      <c r="A17" s="761"/>
      <c r="B17" s="1427"/>
      <c r="C17" s="761"/>
      <c r="D17" s="482"/>
      <c r="E17" s="482"/>
      <c r="F17" s="761"/>
      <c r="G17" s="482"/>
      <c r="H17" s="482"/>
      <c r="I17" s="482"/>
      <c r="J17" s="1455"/>
      <c r="K17" s="1445"/>
      <c r="L17" s="1445"/>
      <c r="M17" s="1445"/>
      <c r="N17" s="1445"/>
      <c r="O17" s="761"/>
      <c r="P17" s="761"/>
      <c r="Q17" s="761"/>
      <c r="R17" s="761"/>
      <c r="S17" s="761"/>
      <c r="T17" s="761"/>
      <c r="U17" s="761"/>
      <c r="V17" s="761"/>
    </row>
    <row r="18" spans="1:22">
      <c r="A18" s="761"/>
      <c r="B18" s="1427"/>
      <c r="C18" s="761"/>
      <c r="D18" s="482"/>
      <c r="E18" s="482"/>
      <c r="F18" s="761"/>
      <c r="G18" s="482"/>
      <c r="H18" s="482"/>
      <c r="I18" s="761"/>
      <c r="J18" s="1455"/>
      <c r="K18" s="1445"/>
      <c r="L18" s="1445"/>
      <c r="M18" s="1445"/>
      <c r="N18" s="1445"/>
      <c r="O18" s="761"/>
      <c r="P18" s="761"/>
      <c r="Q18" s="761"/>
      <c r="R18" s="761"/>
      <c r="S18" s="761"/>
      <c r="T18" s="761"/>
      <c r="U18" s="761"/>
      <c r="V18" s="761"/>
    </row>
    <row r="19" spans="1:22">
      <c r="A19" s="761"/>
      <c r="B19" s="1456"/>
      <c r="C19" s="1457"/>
      <c r="D19" s="1458"/>
      <c r="E19" s="1458"/>
      <c r="F19" s="1459"/>
      <c r="G19" s="1458"/>
      <c r="H19" s="1458"/>
      <c r="I19" s="1457"/>
      <c r="J19" s="1460"/>
      <c r="K19" s="1445"/>
      <c r="L19" s="1445"/>
      <c r="M19" s="1445"/>
      <c r="N19" s="1445"/>
      <c r="O19" s="1449"/>
      <c r="P19" s="890"/>
      <c r="Q19" s="761"/>
      <c r="R19" s="761"/>
      <c r="S19" s="761"/>
      <c r="T19" s="761"/>
      <c r="U19" s="761"/>
      <c r="V19" s="761"/>
    </row>
    <row r="20" spans="1:22">
      <c r="A20" s="761"/>
      <c r="K20" s="1445"/>
      <c r="L20" s="1445"/>
      <c r="M20" s="1445"/>
      <c r="N20" s="1445"/>
      <c r="O20" s="761"/>
      <c r="P20" s="761"/>
      <c r="Q20" s="761"/>
      <c r="R20" s="761"/>
      <c r="S20" s="761"/>
      <c r="T20" s="761"/>
      <c r="U20" s="761"/>
      <c r="V20" s="761"/>
    </row>
    <row r="21" spans="1:22">
      <c r="A21" s="761"/>
      <c r="K21" s="1445"/>
      <c r="L21" s="1445"/>
      <c r="M21" s="1445"/>
      <c r="N21" s="1445"/>
      <c r="O21" s="761"/>
      <c r="P21" s="761"/>
      <c r="Q21" s="761"/>
      <c r="R21" s="761"/>
      <c r="S21" s="761"/>
      <c r="T21" s="761"/>
      <c r="U21" s="761"/>
      <c r="V21" s="761"/>
    </row>
    <row r="22" spans="1:22">
      <c r="A22" s="761"/>
      <c r="K22" s="1445"/>
      <c r="L22" s="1445"/>
      <c r="M22" s="1445"/>
      <c r="N22" s="1445"/>
      <c r="O22" s="761"/>
      <c r="P22" s="761"/>
      <c r="Q22" s="761"/>
      <c r="R22" s="761"/>
      <c r="S22" s="761"/>
      <c r="T22" s="761"/>
      <c r="U22" s="761"/>
      <c r="V22" s="761"/>
    </row>
    <row r="23" spans="1:22">
      <c r="A23" s="761"/>
      <c r="B23" s="761"/>
      <c r="C23" s="761"/>
      <c r="D23" s="482"/>
      <c r="E23" s="482"/>
      <c r="F23" s="761"/>
      <c r="G23" s="482"/>
      <c r="H23" s="482"/>
      <c r="I23" s="761"/>
      <c r="J23" s="482"/>
      <c r="K23" s="1445"/>
      <c r="L23" s="1445"/>
      <c r="M23" s="1445"/>
      <c r="N23" s="1445"/>
      <c r="O23" s="761"/>
      <c r="P23" s="761"/>
      <c r="Q23" s="761"/>
      <c r="R23" s="761"/>
      <c r="S23" s="761"/>
      <c r="T23" s="761"/>
      <c r="U23" s="761"/>
      <c r="V23" s="761"/>
    </row>
    <row r="24" spans="1:22">
      <c r="A24" s="761"/>
      <c r="B24" s="761"/>
      <c r="C24" s="761"/>
      <c r="D24" s="482"/>
      <c r="E24" s="482"/>
      <c r="F24" s="761"/>
      <c r="G24" s="482"/>
      <c r="H24" s="482"/>
      <c r="I24" s="761"/>
      <c r="J24" s="482"/>
      <c r="K24" s="1445"/>
      <c r="L24" s="1445"/>
      <c r="M24" s="1445"/>
      <c r="N24" s="1445"/>
      <c r="O24" s="761"/>
      <c r="P24" s="761"/>
      <c r="Q24" s="761"/>
      <c r="R24" s="761"/>
      <c r="S24" s="761"/>
      <c r="T24" s="761"/>
      <c r="U24" s="761"/>
      <c r="V24" s="761"/>
    </row>
    <row r="25" spans="1:22">
      <c r="A25" s="761"/>
      <c r="B25" s="761"/>
      <c r="C25" s="761"/>
      <c r="D25" s="482"/>
      <c r="E25" s="482"/>
      <c r="F25" s="761"/>
      <c r="G25" s="482"/>
      <c r="H25" s="482"/>
      <c r="I25" s="761"/>
      <c r="J25" s="482"/>
      <c r="K25" s="1445"/>
      <c r="L25" s="1445"/>
      <c r="M25" s="1445"/>
      <c r="N25" s="1445"/>
      <c r="O25" s="761"/>
      <c r="P25" s="761"/>
      <c r="Q25" s="761"/>
      <c r="R25" s="761"/>
      <c r="S25" s="761"/>
      <c r="T25" s="761"/>
      <c r="U25" s="761"/>
      <c r="V25" s="761"/>
    </row>
    <row r="26" spans="1:22">
      <c r="A26" s="343"/>
      <c r="B26" s="343"/>
      <c r="C26" s="343"/>
      <c r="D26" s="347"/>
      <c r="E26" s="347"/>
      <c r="F26" s="343"/>
      <c r="G26" s="347"/>
      <c r="H26" s="347"/>
      <c r="I26" s="343"/>
      <c r="J26" s="347"/>
      <c r="K26" s="1441"/>
      <c r="L26" s="1441"/>
      <c r="M26" s="1441"/>
      <c r="N26" s="1441"/>
      <c r="O26" s="343"/>
      <c r="P26" s="343"/>
      <c r="Q26" s="343"/>
      <c r="R26" s="343"/>
      <c r="S26" s="343"/>
      <c r="T26" s="343"/>
      <c r="U26" s="343"/>
      <c r="V26" s="343"/>
    </row>
    <row r="37" spans="10:10" ht="17.25">
      <c r="J37" s="2096"/>
    </row>
  </sheetData>
  <conditionalFormatting sqref="B9:B12">
    <cfRule type="cellIs" dxfId="36" priority="2" stopIfTrue="1" operator="equal">
      <formula>"Title"</formula>
    </cfRule>
  </conditionalFormatting>
  <conditionalFormatting sqref="B8">
    <cfRule type="cellIs" dxfId="35" priority="1" stopIfTrue="1" operator="equal">
      <formula>"Adjustment to Income/Expense/Rate Base:"</formula>
    </cfRule>
  </conditionalFormatting>
  <dataValidations count="5">
    <dataValidation type="list" allowBlank="1" showInputMessage="1" showErrorMessage="1" errorTitle="Account Input Error" error="The account number entered is not valid." sqref="D8 D13:D19 D23:D25">
      <formula1>ValidAccount</formula1>
    </dataValidation>
    <dataValidation type="list" allowBlank="1" showInputMessage="1" showErrorMessage="1" errorTitle="Adjustment Type Entry Error" error="An invalid adjustment type was entered._x000a__x000a_Valid values are 1, 2, or 3." sqref="E8 E13:E19 E23:E25">
      <formula1>"1,2,3"</formula1>
    </dataValidation>
    <dataValidation type="list" errorStyle="warning" allowBlank="1" showInputMessage="1" showErrorMessage="1" errorTitle="Factor" error="This factor is not included in the drop-down list. Is this the factor you want to use?" sqref="L12:L13">
      <formula1>$G$94:$G$185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10:E12">
      <formula1>"1, 2, 3"</formula1>
    </dataValidation>
    <dataValidation type="list" errorStyle="warning" allowBlank="1" showInputMessage="1" showErrorMessage="1" errorTitle="FERC ACCOUNT" error="This FERC Account is not included in the drop-down list. Is this the account you want to use?" sqref="D10:D12">
      <formula1>$D$94:$D$428</formula1>
    </dataValidation>
  </dataValidations>
  <pageMargins left="0.75" right="0.75" top="1.25" bottom="1" header="0.5" footer="0.25"/>
  <pageSetup scale="72"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67"/>
  <sheetViews>
    <sheetView tabSelected="1" workbookViewId="0">
      <selection activeCell="D9" sqref="D9"/>
    </sheetView>
  </sheetViews>
  <sheetFormatPr defaultRowHeight="15.75"/>
  <cols>
    <col min="1" max="1" width="9.7109375" style="1578" customWidth="1"/>
    <col min="2" max="2" width="34.28515625" style="1578" bestFit="1" customWidth="1"/>
    <col min="3" max="3" width="11.85546875" style="1578" customWidth="1"/>
    <col min="4" max="4" width="12.5703125" style="1578" customWidth="1"/>
    <col min="5" max="5" width="4.7109375" style="410" customWidth="1"/>
    <col min="6" max="6" width="14.42578125" style="1576" customWidth="1"/>
    <col min="7" max="7" width="11.140625" style="410" customWidth="1"/>
    <col min="8" max="8" width="10.5703125" style="1558" customWidth="1"/>
    <col min="9" max="9" width="16.7109375" style="1576" customWidth="1"/>
    <col min="10" max="10" width="8.28515625" style="1578" customWidth="1"/>
    <col min="11" max="256" width="10" style="1578"/>
    <col min="257" max="257" width="2.5703125" style="1578" customWidth="1"/>
    <col min="258" max="258" width="8.28515625" style="1578" customWidth="1"/>
    <col min="259" max="259" width="37.140625" style="1578" customWidth="1"/>
    <col min="260" max="260" width="9.7109375" style="1578" customWidth="1"/>
    <col min="261" max="261" width="4.7109375" style="1578" customWidth="1"/>
    <col min="262" max="262" width="14.42578125" style="1578" customWidth="1"/>
    <col min="263" max="263" width="11.140625" style="1578" customWidth="1"/>
    <col min="264" max="264" width="10.28515625" style="1578" customWidth="1"/>
    <col min="265" max="265" width="13" style="1578" customWidth="1"/>
    <col min="266" max="266" width="8.28515625" style="1578" customWidth="1"/>
    <col min="267" max="512" width="10" style="1578"/>
    <col min="513" max="513" width="2.5703125" style="1578" customWidth="1"/>
    <col min="514" max="514" width="8.28515625" style="1578" customWidth="1"/>
    <col min="515" max="515" width="37.140625" style="1578" customWidth="1"/>
    <col min="516" max="516" width="9.7109375" style="1578" customWidth="1"/>
    <col min="517" max="517" width="4.7109375" style="1578" customWidth="1"/>
    <col min="518" max="518" width="14.42578125" style="1578" customWidth="1"/>
    <col min="519" max="519" width="11.140625" style="1578" customWidth="1"/>
    <col min="520" max="520" width="10.28515625" style="1578" customWidth="1"/>
    <col min="521" max="521" width="13" style="1578" customWidth="1"/>
    <col min="522" max="522" width="8.28515625" style="1578" customWidth="1"/>
    <col min="523" max="768" width="10" style="1578"/>
    <col min="769" max="769" width="2.5703125" style="1578" customWidth="1"/>
    <col min="770" max="770" width="8.28515625" style="1578" customWidth="1"/>
    <col min="771" max="771" width="37.140625" style="1578" customWidth="1"/>
    <col min="772" max="772" width="9.7109375" style="1578" customWidth="1"/>
    <col min="773" max="773" width="4.7109375" style="1578" customWidth="1"/>
    <col min="774" max="774" width="14.42578125" style="1578" customWidth="1"/>
    <col min="775" max="775" width="11.140625" style="1578" customWidth="1"/>
    <col min="776" max="776" width="10.28515625" style="1578" customWidth="1"/>
    <col min="777" max="777" width="13" style="1578" customWidth="1"/>
    <col min="778" max="778" width="8.28515625" style="1578" customWidth="1"/>
    <col min="779" max="1024" width="9.140625" style="1578"/>
    <col min="1025" max="1025" width="2.5703125" style="1578" customWidth="1"/>
    <col min="1026" max="1026" width="8.28515625" style="1578" customWidth="1"/>
    <col min="1027" max="1027" width="37.140625" style="1578" customWidth="1"/>
    <col min="1028" max="1028" width="9.7109375" style="1578" customWidth="1"/>
    <col min="1029" max="1029" width="4.7109375" style="1578" customWidth="1"/>
    <col min="1030" max="1030" width="14.42578125" style="1578" customWidth="1"/>
    <col min="1031" max="1031" width="11.140625" style="1578" customWidth="1"/>
    <col min="1032" max="1032" width="10.28515625" style="1578" customWidth="1"/>
    <col min="1033" max="1033" width="13" style="1578" customWidth="1"/>
    <col min="1034" max="1034" width="8.28515625" style="1578" customWidth="1"/>
    <col min="1035" max="1280" width="10" style="1578"/>
    <col min="1281" max="1281" width="2.5703125" style="1578" customWidth="1"/>
    <col min="1282" max="1282" width="8.28515625" style="1578" customWidth="1"/>
    <col min="1283" max="1283" width="37.140625" style="1578" customWidth="1"/>
    <col min="1284" max="1284" width="9.7109375" style="1578" customWidth="1"/>
    <col min="1285" max="1285" width="4.7109375" style="1578" customWidth="1"/>
    <col min="1286" max="1286" width="14.42578125" style="1578" customWidth="1"/>
    <col min="1287" max="1287" width="11.140625" style="1578" customWidth="1"/>
    <col min="1288" max="1288" width="10.28515625" style="1578" customWidth="1"/>
    <col min="1289" max="1289" width="13" style="1578" customWidth="1"/>
    <col min="1290" max="1290" width="8.28515625" style="1578" customWidth="1"/>
    <col min="1291" max="1536" width="10" style="1578"/>
    <col min="1537" max="1537" width="2.5703125" style="1578" customWidth="1"/>
    <col min="1538" max="1538" width="8.28515625" style="1578" customWidth="1"/>
    <col min="1539" max="1539" width="37.140625" style="1578" customWidth="1"/>
    <col min="1540" max="1540" width="9.7109375" style="1578" customWidth="1"/>
    <col min="1541" max="1541" width="4.7109375" style="1578" customWidth="1"/>
    <col min="1542" max="1542" width="14.42578125" style="1578" customWidth="1"/>
    <col min="1543" max="1543" width="11.140625" style="1578" customWidth="1"/>
    <col min="1544" max="1544" width="10.28515625" style="1578" customWidth="1"/>
    <col min="1545" max="1545" width="13" style="1578" customWidth="1"/>
    <col min="1546" max="1546" width="8.28515625" style="1578" customWidth="1"/>
    <col min="1547" max="1792" width="10" style="1578"/>
    <col min="1793" max="1793" width="2.5703125" style="1578" customWidth="1"/>
    <col min="1794" max="1794" width="8.28515625" style="1578" customWidth="1"/>
    <col min="1795" max="1795" width="37.140625" style="1578" customWidth="1"/>
    <col min="1796" max="1796" width="9.7109375" style="1578" customWidth="1"/>
    <col min="1797" max="1797" width="4.7109375" style="1578" customWidth="1"/>
    <col min="1798" max="1798" width="14.42578125" style="1578" customWidth="1"/>
    <col min="1799" max="1799" width="11.140625" style="1578" customWidth="1"/>
    <col min="1800" max="1800" width="10.28515625" style="1578" customWidth="1"/>
    <col min="1801" max="1801" width="13" style="1578" customWidth="1"/>
    <col min="1802" max="1802" width="8.28515625" style="1578" customWidth="1"/>
    <col min="1803" max="2048" width="9.140625" style="1578"/>
    <col min="2049" max="2049" width="2.5703125" style="1578" customWidth="1"/>
    <col min="2050" max="2050" width="8.28515625" style="1578" customWidth="1"/>
    <col min="2051" max="2051" width="37.140625" style="1578" customWidth="1"/>
    <col min="2052" max="2052" width="9.7109375" style="1578" customWidth="1"/>
    <col min="2053" max="2053" width="4.7109375" style="1578" customWidth="1"/>
    <col min="2054" max="2054" width="14.42578125" style="1578" customWidth="1"/>
    <col min="2055" max="2055" width="11.140625" style="1578" customWidth="1"/>
    <col min="2056" max="2056" width="10.28515625" style="1578" customWidth="1"/>
    <col min="2057" max="2057" width="13" style="1578" customWidth="1"/>
    <col min="2058" max="2058" width="8.28515625" style="1578" customWidth="1"/>
    <col min="2059" max="2304" width="10" style="1578"/>
    <col min="2305" max="2305" width="2.5703125" style="1578" customWidth="1"/>
    <col min="2306" max="2306" width="8.28515625" style="1578" customWidth="1"/>
    <col min="2307" max="2307" width="37.140625" style="1578" customWidth="1"/>
    <col min="2308" max="2308" width="9.7109375" style="1578" customWidth="1"/>
    <col min="2309" max="2309" width="4.7109375" style="1578" customWidth="1"/>
    <col min="2310" max="2310" width="14.42578125" style="1578" customWidth="1"/>
    <col min="2311" max="2311" width="11.140625" style="1578" customWidth="1"/>
    <col min="2312" max="2312" width="10.28515625" style="1578" customWidth="1"/>
    <col min="2313" max="2313" width="13" style="1578" customWidth="1"/>
    <col min="2314" max="2314" width="8.28515625" style="1578" customWidth="1"/>
    <col min="2315" max="2560" width="10" style="1578"/>
    <col min="2561" max="2561" width="2.5703125" style="1578" customWidth="1"/>
    <col min="2562" max="2562" width="8.28515625" style="1578" customWidth="1"/>
    <col min="2563" max="2563" width="37.140625" style="1578" customWidth="1"/>
    <col min="2564" max="2564" width="9.7109375" style="1578" customWidth="1"/>
    <col min="2565" max="2565" width="4.7109375" style="1578" customWidth="1"/>
    <col min="2566" max="2566" width="14.42578125" style="1578" customWidth="1"/>
    <col min="2567" max="2567" width="11.140625" style="1578" customWidth="1"/>
    <col min="2568" max="2568" width="10.28515625" style="1578" customWidth="1"/>
    <col min="2569" max="2569" width="13" style="1578" customWidth="1"/>
    <col min="2570" max="2570" width="8.28515625" style="1578" customWidth="1"/>
    <col min="2571" max="2816" width="10" style="1578"/>
    <col min="2817" max="2817" width="2.5703125" style="1578" customWidth="1"/>
    <col min="2818" max="2818" width="8.28515625" style="1578" customWidth="1"/>
    <col min="2819" max="2819" width="37.140625" style="1578" customWidth="1"/>
    <col min="2820" max="2820" width="9.7109375" style="1578" customWidth="1"/>
    <col min="2821" max="2821" width="4.7109375" style="1578" customWidth="1"/>
    <col min="2822" max="2822" width="14.42578125" style="1578" customWidth="1"/>
    <col min="2823" max="2823" width="11.140625" style="1578" customWidth="1"/>
    <col min="2824" max="2824" width="10.28515625" style="1578" customWidth="1"/>
    <col min="2825" max="2825" width="13" style="1578" customWidth="1"/>
    <col min="2826" max="2826" width="8.28515625" style="1578" customWidth="1"/>
    <col min="2827" max="3072" width="9.140625" style="1578"/>
    <col min="3073" max="3073" width="2.5703125" style="1578" customWidth="1"/>
    <col min="3074" max="3074" width="8.28515625" style="1578" customWidth="1"/>
    <col min="3075" max="3075" width="37.140625" style="1578" customWidth="1"/>
    <col min="3076" max="3076" width="9.7109375" style="1578" customWidth="1"/>
    <col min="3077" max="3077" width="4.7109375" style="1578" customWidth="1"/>
    <col min="3078" max="3078" width="14.42578125" style="1578" customWidth="1"/>
    <col min="3079" max="3079" width="11.140625" style="1578" customWidth="1"/>
    <col min="3080" max="3080" width="10.28515625" style="1578" customWidth="1"/>
    <col min="3081" max="3081" width="13" style="1578" customWidth="1"/>
    <col min="3082" max="3082" width="8.28515625" style="1578" customWidth="1"/>
    <col min="3083" max="3328" width="10" style="1578"/>
    <col min="3329" max="3329" width="2.5703125" style="1578" customWidth="1"/>
    <col min="3330" max="3330" width="8.28515625" style="1578" customWidth="1"/>
    <col min="3331" max="3331" width="37.140625" style="1578" customWidth="1"/>
    <col min="3332" max="3332" width="9.7109375" style="1578" customWidth="1"/>
    <col min="3333" max="3333" width="4.7109375" style="1578" customWidth="1"/>
    <col min="3334" max="3334" width="14.42578125" style="1578" customWidth="1"/>
    <col min="3335" max="3335" width="11.140625" style="1578" customWidth="1"/>
    <col min="3336" max="3336" width="10.28515625" style="1578" customWidth="1"/>
    <col min="3337" max="3337" width="13" style="1578" customWidth="1"/>
    <col min="3338" max="3338" width="8.28515625" style="1578" customWidth="1"/>
    <col min="3339" max="3584" width="10" style="1578"/>
    <col min="3585" max="3585" width="2.5703125" style="1578" customWidth="1"/>
    <col min="3586" max="3586" width="8.28515625" style="1578" customWidth="1"/>
    <col min="3587" max="3587" width="37.140625" style="1578" customWidth="1"/>
    <col min="3588" max="3588" width="9.7109375" style="1578" customWidth="1"/>
    <col min="3589" max="3589" width="4.7109375" style="1578" customWidth="1"/>
    <col min="3590" max="3590" width="14.42578125" style="1578" customWidth="1"/>
    <col min="3591" max="3591" width="11.140625" style="1578" customWidth="1"/>
    <col min="3592" max="3592" width="10.28515625" style="1578" customWidth="1"/>
    <col min="3593" max="3593" width="13" style="1578" customWidth="1"/>
    <col min="3594" max="3594" width="8.28515625" style="1578" customWidth="1"/>
    <col min="3595" max="3840" width="10" style="1578"/>
    <col min="3841" max="3841" width="2.5703125" style="1578" customWidth="1"/>
    <col min="3842" max="3842" width="8.28515625" style="1578" customWidth="1"/>
    <col min="3843" max="3843" width="37.140625" style="1578" customWidth="1"/>
    <col min="3844" max="3844" width="9.7109375" style="1578" customWidth="1"/>
    <col min="3845" max="3845" width="4.7109375" style="1578" customWidth="1"/>
    <col min="3846" max="3846" width="14.42578125" style="1578" customWidth="1"/>
    <col min="3847" max="3847" width="11.140625" style="1578" customWidth="1"/>
    <col min="3848" max="3848" width="10.28515625" style="1578" customWidth="1"/>
    <col min="3849" max="3849" width="13" style="1578" customWidth="1"/>
    <col min="3850" max="3850" width="8.28515625" style="1578" customWidth="1"/>
    <col min="3851" max="4096" width="9.140625" style="1578"/>
    <col min="4097" max="4097" width="2.5703125" style="1578" customWidth="1"/>
    <col min="4098" max="4098" width="8.28515625" style="1578" customWidth="1"/>
    <col min="4099" max="4099" width="37.140625" style="1578" customWidth="1"/>
    <col min="4100" max="4100" width="9.7109375" style="1578" customWidth="1"/>
    <col min="4101" max="4101" width="4.7109375" style="1578" customWidth="1"/>
    <col min="4102" max="4102" width="14.42578125" style="1578" customWidth="1"/>
    <col min="4103" max="4103" width="11.140625" style="1578" customWidth="1"/>
    <col min="4104" max="4104" width="10.28515625" style="1578" customWidth="1"/>
    <col min="4105" max="4105" width="13" style="1578" customWidth="1"/>
    <col min="4106" max="4106" width="8.28515625" style="1578" customWidth="1"/>
    <col min="4107" max="4352" width="10" style="1578"/>
    <col min="4353" max="4353" width="2.5703125" style="1578" customWidth="1"/>
    <col min="4354" max="4354" width="8.28515625" style="1578" customWidth="1"/>
    <col min="4355" max="4355" width="37.140625" style="1578" customWidth="1"/>
    <col min="4356" max="4356" width="9.7109375" style="1578" customWidth="1"/>
    <col min="4357" max="4357" width="4.7109375" style="1578" customWidth="1"/>
    <col min="4358" max="4358" width="14.42578125" style="1578" customWidth="1"/>
    <col min="4359" max="4359" width="11.140625" style="1578" customWidth="1"/>
    <col min="4360" max="4360" width="10.28515625" style="1578" customWidth="1"/>
    <col min="4361" max="4361" width="13" style="1578" customWidth="1"/>
    <col min="4362" max="4362" width="8.28515625" style="1578" customWidth="1"/>
    <col min="4363" max="4608" width="10" style="1578"/>
    <col min="4609" max="4609" width="2.5703125" style="1578" customWidth="1"/>
    <col min="4610" max="4610" width="8.28515625" style="1578" customWidth="1"/>
    <col min="4611" max="4611" width="37.140625" style="1578" customWidth="1"/>
    <col min="4612" max="4612" width="9.7109375" style="1578" customWidth="1"/>
    <col min="4613" max="4613" width="4.7109375" style="1578" customWidth="1"/>
    <col min="4614" max="4614" width="14.42578125" style="1578" customWidth="1"/>
    <col min="4615" max="4615" width="11.140625" style="1578" customWidth="1"/>
    <col min="4616" max="4616" width="10.28515625" style="1578" customWidth="1"/>
    <col min="4617" max="4617" width="13" style="1578" customWidth="1"/>
    <col min="4618" max="4618" width="8.28515625" style="1578" customWidth="1"/>
    <col min="4619" max="4864" width="10" style="1578"/>
    <col min="4865" max="4865" width="2.5703125" style="1578" customWidth="1"/>
    <col min="4866" max="4866" width="8.28515625" style="1578" customWidth="1"/>
    <col min="4867" max="4867" width="37.140625" style="1578" customWidth="1"/>
    <col min="4868" max="4868" width="9.7109375" style="1578" customWidth="1"/>
    <col min="4869" max="4869" width="4.7109375" style="1578" customWidth="1"/>
    <col min="4870" max="4870" width="14.42578125" style="1578" customWidth="1"/>
    <col min="4871" max="4871" width="11.140625" style="1578" customWidth="1"/>
    <col min="4872" max="4872" width="10.28515625" style="1578" customWidth="1"/>
    <col min="4873" max="4873" width="13" style="1578" customWidth="1"/>
    <col min="4874" max="4874" width="8.28515625" style="1578" customWidth="1"/>
    <col min="4875" max="5120" width="9.140625" style="1578"/>
    <col min="5121" max="5121" width="2.5703125" style="1578" customWidth="1"/>
    <col min="5122" max="5122" width="8.28515625" style="1578" customWidth="1"/>
    <col min="5123" max="5123" width="37.140625" style="1578" customWidth="1"/>
    <col min="5124" max="5124" width="9.7109375" style="1578" customWidth="1"/>
    <col min="5125" max="5125" width="4.7109375" style="1578" customWidth="1"/>
    <col min="5126" max="5126" width="14.42578125" style="1578" customWidth="1"/>
    <col min="5127" max="5127" width="11.140625" style="1578" customWidth="1"/>
    <col min="5128" max="5128" width="10.28515625" style="1578" customWidth="1"/>
    <col min="5129" max="5129" width="13" style="1578" customWidth="1"/>
    <col min="5130" max="5130" width="8.28515625" style="1578" customWidth="1"/>
    <col min="5131" max="5376" width="10" style="1578"/>
    <col min="5377" max="5377" width="2.5703125" style="1578" customWidth="1"/>
    <col min="5378" max="5378" width="8.28515625" style="1578" customWidth="1"/>
    <col min="5379" max="5379" width="37.140625" style="1578" customWidth="1"/>
    <col min="5380" max="5380" width="9.7109375" style="1578" customWidth="1"/>
    <col min="5381" max="5381" width="4.7109375" style="1578" customWidth="1"/>
    <col min="5382" max="5382" width="14.42578125" style="1578" customWidth="1"/>
    <col min="5383" max="5383" width="11.140625" style="1578" customWidth="1"/>
    <col min="5384" max="5384" width="10.28515625" style="1578" customWidth="1"/>
    <col min="5385" max="5385" width="13" style="1578" customWidth="1"/>
    <col min="5386" max="5386" width="8.28515625" style="1578" customWidth="1"/>
    <col min="5387" max="5632" width="10" style="1578"/>
    <col min="5633" max="5633" width="2.5703125" style="1578" customWidth="1"/>
    <col min="5634" max="5634" width="8.28515625" style="1578" customWidth="1"/>
    <col min="5635" max="5635" width="37.140625" style="1578" customWidth="1"/>
    <col min="5636" max="5636" width="9.7109375" style="1578" customWidth="1"/>
    <col min="5637" max="5637" width="4.7109375" style="1578" customWidth="1"/>
    <col min="5638" max="5638" width="14.42578125" style="1578" customWidth="1"/>
    <col min="5639" max="5639" width="11.140625" style="1578" customWidth="1"/>
    <col min="5640" max="5640" width="10.28515625" style="1578" customWidth="1"/>
    <col min="5641" max="5641" width="13" style="1578" customWidth="1"/>
    <col min="5642" max="5642" width="8.28515625" style="1578" customWidth="1"/>
    <col min="5643" max="5888" width="10" style="1578"/>
    <col min="5889" max="5889" width="2.5703125" style="1578" customWidth="1"/>
    <col min="5890" max="5890" width="8.28515625" style="1578" customWidth="1"/>
    <col min="5891" max="5891" width="37.140625" style="1578" customWidth="1"/>
    <col min="5892" max="5892" width="9.7109375" style="1578" customWidth="1"/>
    <col min="5893" max="5893" width="4.7109375" style="1578" customWidth="1"/>
    <col min="5894" max="5894" width="14.42578125" style="1578" customWidth="1"/>
    <col min="5895" max="5895" width="11.140625" style="1578" customWidth="1"/>
    <col min="5896" max="5896" width="10.28515625" style="1578" customWidth="1"/>
    <col min="5897" max="5897" width="13" style="1578" customWidth="1"/>
    <col min="5898" max="5898" width="8.28515625" style="1578" customWidth="1"/>
    <col min="5899" max="6144" width="9.140625" style="1578"/>
    <col min="6145" max="6145" width="2.5703125" style="1578" customWidth="1"/>
    <col min="6146" max="6146" width="8.28515625" style="1578" customWidth="1"/>
    <col min="6147" max="6147" width="37.140625" style="1578" customWidth="1"/>
    <col min="6148" max="6148" width="9.7109375" style="1578" customWidth="1"/>
    <col min="6149" max="6149" width="4.7109375" style="1578" customWidth="1"/>
    <col min="6150" max="6150" width="14.42578125" style="1578" customWidth="1"/>
    <col min="6151" max="6151" width="11.140625" style="1578" customWidth="1"/>
    <col min="6152" max="6152" width="10.28515625" style="1578" customWidth="1"/>
    <col min="6153" max="6153" width="13" style="1578" customWidth="1"/>
    <col min="6154" max="6154" width="8.28515625" style="1578" customWidth="1"/>
    <col min="6155" max="6400" width="10" style="1578"/>
    <col min="6401" max="6401" width="2.5703125" style="1578" customWidth="1"/>
    <col min="6402" max="6402" width="8.28515625" style="1578" customWidth="1"/>
    <col min="6403" max="6403" width="37.140625" style="1578" customWidth="1"/>
    <col min="6404" max="6404" width="9.7109375" style="1578" customWidth="1"/>
    <col min="6405" max="6405" width="4.7109375" style="1578" customWidth="1"/>
    <col min="6406" max="6406" width="14.42578125" style="1578" customWidth="1"/>
    <col min="6407" max="6407" width="11.140625" style="1578" customWidth="1"/>
    <col min="6408" max="6408" width="10.28515625" style="1578" customWidth="1"/>
    <col min="6409" max="6409" width="13" style="1578" customWidth="1"/>
    <col min="6410" max="6410" width="8.28515625" style="1578" customWidth="1"/>
    <col min="6411" max="6656" width="10" style="1578"/>
    <col min="6657" max="6657" width="2.5703125" style="1578" customWidth="1"/>
    <col min="6658" max="6658" width="8.28515625" style="1578" customWidth="1"/>
    <col min="6659" max="6659" width="37.140625" style="1578" customWidth="1"/>
    <col min="6660" max="6660" width="9.7109375" style="1578" customWidth="1"/>
    <col min="6661" max="6661" width="4.7109375" style="1578" customWidth="1"/>
    <col min="6662" max="6662" width="14.42578125" style="1578" customWidth="1"/>
    <col min="6663" max="6663" width="11.140625" style="1578" customWidth="1"/>
    <col min="6664" max="6664" width="10.28515625" style="1578" customWidth="1"/>
    <col min="6665" max="6665" width="13" style="1578" customWidth="1"/>
    <col min="6666" max="6666" width="8.28515625" style="1578" customWidth="1"/>
    <col min="6667" max="6912" width="10" style="1578"/>
    <col min="6913" max="6913" width="2.5703125" style="1578" customWidth="1"/>
    <col min="6914" max="6914" width="8.28515625" style="1578" customWidth="1"/>
    <col min="6915" max="6915" width="37.140625" style="1578" customWidth="1"/>
    <col min="6916" max="6916" width="9.7109375" style="1578" customWidth="1"/>
    <col min="6917" max="6917" width="4.7109375" style="1578" customWidth="1"/>
    <col min="6918" max="6918" width="14.42578125" style="1578" customWidth="1"/>
    <col min="6919" max="6919" width="11.140625" style="1578" customWidth="1"/>
    <col min="6920" max="6920" width="10.28515625" style="1578" customWidth="1"/>
    <col min="6921" max="6921" width="13" style="1578" customWidth="1"/>
    <col min="6922" max="6922" width="8.28515625" style="1578" customWidth="1"/>
    <col min="6923" max="7168" width="9.140625" style="1578"/>
    <col min="7169" max="7169" width="2.5703125" style="1578" customWidth="1"/>
    <col min="7170" max="7170" width="8.28515625" style="1578" customWidth="1"/>
    <col min="7171" max="7171" width="37.140625" style="1578" customWidth="1"/>
    <col min="7172" max="7172" width="9.7109375" style="1578" customWidth="1"/>
    <col min="7173" max="7173" width="4.7109375" style="1578" customWidth="1"/>
    <col min="7174" max="7174" width="14.42578125" style="1578" customWidth="1"/>
    <col min="7175" max="7175" width="11.140625" style="1578" customWidth="1"/>
    <col min="7176" max="7176" width="10.28515625" style="1578" customWidth="1"/>
    <col min="7177" max="7177" width="13" style="1578" customWidth="1"/>
    <col min="7178" max="7178" width="8.28515625" style="1578" customWidth="1"/>
    <col min="7179" max="7424" width="10" style="1578"/>
    <col min="7425" max="7425" width="2.5703125" style="1578" customWidth="1"/>
    <col min="7426" max="7426" width="8.28515625" style="1578" customWidth="1"/>
    <col min="7427" max="7427" width="37.140625" style="1578" customWidth="1"/>
    <col min="7428" max="7428" width="9.7109375" style="1578" customWidth="1"/>
    <col min="7429" max="7429" width="4.7109375" style="1578" customWidth="1"/>
    <col min="7430" max="7430" width="14.42578125" style="1578" customWidth="1"/>
    <col min="7431" max="7431" width="11.140625" style="1578" customWidth="1"/>
    <col min="7432" max="7432" width="10.28515625" style="1578" customWidth="1"/>
    <col min="7433" max="7433" width="13" style="1578" customWidth="1"/>
    <col min="7434" max="7434" width="8.28515625" style="1578" customWidth="1"/>
    <col min="7435" max="7680" width="10" style="1578"/>
    <col min="7681" max="7681" width="2.5703125" style="1578" customWidth="1"/>
    <col min="7682" max="7682" width="8.28515625" style="1578" customWidth="1"/>
    <col min="7683" max="7683" width="37.140625" style="1578" customWidth="1"/>
    <col min="7684" max="7684" width="9.7109375" style="1578" customWidth="1"/>
    <col min="7685" max="7685" width="4.7109375" style="1578" customWidth="1"/>
    <col min="7686" max="7686" width="14.42578125" style="1578" customWidth="1"/>
    <col min="7687" max="7687" width="11.140625" style="1578" customWidth="1"/>
    <col min="7688" max="7688" width="10.28515625" style="1578" customWidth="1"/>
    <col min="7689" max="7689" width="13" style="1578" customWidth="1"/>
    <col min="7690" max="7690" width="8.28515625" style="1578" customWidth="1"/>
    <col min="7691" max="7936" width="10" style="1578"/>
    <col min="7937" max="7937" width="2.5703125" style="1578" customWidth="1"/>
    <col min="7938" max="7938" width="8.28515625" style="1578" customWidth="1"/>
    <col min="7939" max="7939" width="37.140625" style="1578" customWidth="1"/>
    <col min="7940" max="7940" width="9.7109375" style="1578" customWidth="1"/>
    <col min="7941" max="7941" width="4.7109375" style="1578" customWidth="1"/>
    <col min="7942" max="7942" width="14.42578125" style="1578" customWidth="1"/>
    <col min="7943" max="7943" width="11.140625" style="1578" customWidth="1"/>
    <col min="7944" max="7944" width="10.28515625" style="1578" customWidth="1"/>
    <col min="7945" max="7945" width="13" style="1578" customWidth="1"/>
    <col min="7946" max="7946" width="8.28515625" style="1578" customWidth="1"/>
    <col min="7947" max="8192" width="9.140625" style="1578"/>
    <col min="8193" max="8193" width="2.5703125" style="1578" customWidth="1"/>
    <col min="8194" max="8194" width="8.28515625" style="1578" customWidth="1"/>
    <col min="8195" max="8195" width="37.140625" style="1578" customWidth="1"/>
    <col min="8196" max="8196" width="9.7109375" style="1578" customWidth="1"/>
    <col min="8197" max="8197" width="4.7109375" style="1578" customWidth="1"/>
    <col min="8198" max="8198" width="14.42578125" style="1578" customWidth="1"/>
    <col min="8199" max="8199" width="11.140625" style="1578" customWidth="1"/>
    <col min="8200" max="8200" width="10.28515625" style="1578" customWidth="1"/>
    <col min="8201" max="8201" width="13" style="1578" customWidth="1"/>
    <col min="8202" max="8202" width="8.28515625" style="1578" customWidth="1"/>
    <col min="8203" max="8448" width="10" style="1578"/>
    <col min="8449" max="8449" width="2.5703125" style="1578" customWidth="1"/>
    <col min="8450" max="8450" width="8.28515625" style="1578" customWidth="1"/>
    <col min="8451" max="8451" width="37.140625" style="1578" customWidth="1"/>
    <col min="8452" max="8452" width="9.7109375" style="1578" customWidth="1"/>
    <col min="8453" max="8453" width="4.7109375" style="1578" customWidth="1"/>
    <col min="8454" max="8454" width="14.42578125" style="1578" customWidth="1"/>
    <col min="8455" max="8455" width="11.140625" style="1578" customWidth="1"/>
    <col min="8456" max="8456" width="10.28515625" style="1578" customWidth="1"/>
    <col min="8457" max="8457" width="13" style="1578" customWidth="1"/>
    <col min="8458" max="8458" width="8.28515625" style="1578" customWidth="1"/>
    <col min="8459" max="8704" width="10" style="1578"/>
    <col min="8705" max="8705" width="2.5703125" style="1578" customWidth="1"/>
    <col min="8706" max="8706" width="8.28515625" style="1578" customWidth="1"/>
    <col min="8707" max="8707" width="37.140625" style="1578" customWidth="1"/>
    <col min="8708" max="8708" width="9.7109375" style="1578" customWidth="1"/>
    <col min="8709" max="8709" width="4.7109375" style="1578" customWidth="1"/>
    <col min="8710" max="8710" width="14.42578125" style="1578" customWidth="1"/>
    <col min="8711" max="8711" width="11.140625" style="1578" customWidth="1"/>
    <col min="8712" max="8712" width="10.28515625" style="1578" customWidth="1"/>
    <col min="8713" max="8713" width="13" style="1578" customWidth="1"/>
    <col min="8714" max="8714" width="8.28515625" style="1578" customWidth="1"/>
    <col min="8715" max="8960" width="10" style="1578"/>
    <col min="8961" max="8961" width="2.5703125" style="1578" customWidth="1"/>
    <col min="8962" max="8962" width="8.28515625" style="1578" customWidth="1"/>
    <col min="8963" max="8963" width="37.140625" style="1578" customWidth="1"/>
    <col min="8964" max="8964" width="9.7109375" style="1578" customWidth="1"/>
    <col min="8965" max="8965" width="4.7109375" style="1578" customWidth="1"/>
    <col min="8966" max="8966" width="14.42578125" style="1578" customWidth="1"/>
    <col min="8967" max="8967" width="11.140625" style="1578" customWidth="1"/>
    <col min="8968" max="8968" width="10.28515625" style="1578" customWidth="1"/>
    <col min="8969" max="8969" width="13" style="1578" customWidth="1"/>
    <col min="8970" max="8970" width="8.28515625" style="1578" customWidth="1"/>
    <col min="8971" max="9216" width="9.140625" style="1578"/>
    <col min="9217" max="9217" width="2.5703125" style="1578" customWidth="1"/>
    <col min="9218" max="9218" width="8.28515625" style="1578" customWidth="1"/>
    <col min="9219" max="9219" width="37.140625" style="1578" customWidth="1"/>
    <col min="9220" max="9220" width="9.7109375" style="1578" customWidth="1"/>
    <col min="9221" max="9221" width="4.7109375" style="1578" customWidth="1"/>
    <col min="9222" max="9222" width="14.42578125" style="1578" customWidth="1"/>
    <col min="9223" max="9223" width="11.140625" style="1578" customWidth="1"/>
    <col min="9224" max="9224" width="10.28515625" style="1578" customWidth="1"/>
    <col min="9225" max="9225" width="13" style="1578" customWidth="1"/>
    <col min="9226" max="9226" width="8.28515625" style="1578" customWidth="1"/>
    <col min="9227" max="9472" width="10" style="1578"/>
    <col min="9473" max="9473" width="2.5703125" style="1578" customWidth="1"/>
    <col min="9474" max="9474" width="8.28515625" style="1578" customWidth="1"/>
    <col min="9475" max="9475" width="37.140625" style="1578" customWidth="1"/>
    <col min="9476" max="9476" width="9.7109375" style="1578" customWidth="1"/>
    <col min="9477" max="9477" width="4.7109375" style="1578" customWidth="1"/>
    <col min="9478" max="9478" width="14.42578125" style="1578" customWidth="1"/>
    <col min="9479" max="9479" width="11.140625" style="1578" customWidth="1"/>
    <col min="9480" max="9480" width="10.28515625" style="1578" customWidth="1"/>
    <col min="9481" max="9481" width="13" style="1578" customWidth="1"/>
    <col min="9482" max="9482" width="8.28515625" style="1578" customWidth="1"/>
    <col min="9483" max="9728" width="10" style="1578"/>
    <col min="9729" max="9729" width="2.5703125" style="1578" customWidth="1"/>
    <col min="9730" max="9730" width="8.28515625" style="1578" customWidth="1"/>
    <col min="9731" max="9731" width="37.140625" style="1578" customWidth="1"/>
    <col min="9732" max="9732" width="9.7109375" style="1578" customWidth="1"/>
    <col min="9733" max="9733" width="4.7109375" style="1578" customWidth="1"/>
    <col min="9734" max="9734" width="14.42578125" style="1578" customWidth="1"/>
    <col min="9735" max="9735" width="11.140625" style="1578" customWidth="1"/>
    <col min="9736" max="9736" width="10.28515625" style="1578" customWidth="1"/>
    <col min="9737" max="9737" width="13" style="1578" customWidth="1"/>
    <col min="9738" max="9738" width="8.28515625" style="1578" customWidth="1"/>
    <col min="9739" max="9984" width="10" style="1578"/>
    <col min="9985" max="9985" width="2.5703125" style="1578" customWidth="1"/>
    <col min="9986" max="9986" width="8.28515625" style="1578" customWidth="1"/>
    <col min="9987" max="9987" width="37.140625" style="1578" customWidth="1"/>
    <col min="9988" max="9988" width="9.7109375" style="1578" customWidth="1"/>
    <col min="9989" max="9989" width="4.7109375" style="1578" customWidth="1"/>
    <col min="9990" max="9990" width="14.42578125" style="1578" customWidth="1"/>
    <col min="9991" max="9991" width="11.140625" style="1578" customWidth="1"/>
    <col min="9992" max="9992" width="10.28515625" style="1578" customWidth="1"/>
    <col min="9993" max="9993" width="13" style="1578" customWidth="1"/>
    <col min="9994" max="9994" width="8.28515625" style="1578" customWidth="1"/>
    <col min="9995" max="10240" width="9.140625" style="1578"/>
    <col min="10241" max="10241" width="2.5703125" style="1578" customWidth="1"/>
    <col min="10242" max="10242" width="8.28515625" style="1578" customWidth="1"/>
    <col min="10243" max="10243" width="37.140625" style="1578" customWidth="1"/>
    <col min="10244" max="10244" width="9.7109375" style="1578" customWidth="1"/>
    <col min="10245" max="10245" width="4.7109375" style="1578" customWidth="1"/>
    <col min="10246" max="10246" width="14.42578125" style="1578" customWidth="1"/>
    <col min="10247" max="10247" width="11.140625" style="1578" customWidth="1"/>
    <col min="10248" max="10248" width="10.28515625" style="1578" customWidth="1"/>
    <col min="10249" max="10249" width="13" style="1578" customWidth="1"/>
    <col min="10250" max="10250" width="8.28515625" style="1578" customWidth="1"/>
    <col min="10251" max="10496" width="10" style="1578"/>
    <col min="10497" max="10497" width="2.5703125" style="1578" customWidth="1"/>
    <col min="10498" max="10498" width="8.28515625" style="1578" customWidth="1"/>
    <col min="10499" max="10499" width="37.140625" style="1578" customWidth="1"/>
    <col min="10500" max="10500" width="9.7109375" style="1578" customWidth="1"/>
    <col min="10501" max="10501" width="4.7109375" style="1578" customWidth="1"/>
    <col min="10502" max="10502" width="14.42578125" style="1578" customWidth="1"/>
    <col min="10503" max="10503" width="11.140625" style="1578" customWidth="1"/>
    <col min="10504" max="10504" width="10.28515625" style="1578" customWidth="1"/>
    <col min="10505" max="10505" width="13" style="1578" customWidth="1"/>
    <col min="10506" max="10506" width="8.28515625" style="1578" customWidth="1"/>
    <col min="10507" max="10752" width="10" style="1578"/>
    <col min="10753" max="10753" width="2.5703125" style="1578" customWidth="1"/>
    <col min="10754" max="10754" width="8.28515625" style="1578" customWidth="1"/>
    <col min="10755" max="10755" width="37.140625" style="1578" customWidth="1"/>
    <col min="10756" max="10756" width="9.7109375" style="1578" customWidth="1"/>
    <col min="10757" max="10757" width="4.7109375" style="1578" customWidth="1"/>
    <col min="10758" max="10758" width="14.42578125" style="1578" customWidth="1"/>
    <col min="10759" max="10759" width="11.140625" style="1578" customWidth="1"/>
    <col min="10760" max="10760" width="10.28515625" style="1578" customWidth="1"/>
    <col min="10761" max="10761" width="13" style="1578" customWidth="1"/>
    <col min="10762" max="10762" width="8.28515625" style="1578" customWidth="1"/>
    <col min="10763" max="11008" width="10" style="1578"/>
    <col min="11009" max="11009" width="2.5703125" style="1578" customWidth="1"/>
    <col min="11010" max="11010" width="8.28515625" style="1578" customWidth="1"/>
    <col min="11011" max="11011" width="37.140625" style="1578" customWidth="1"/>
    <col min="11012" max="11012" width="9.7109375" style="1578" customWidth="1"/>
    <col min="11013" max="11013" width="4.7109375" style="1578" customWidth="1"/>
    <col min="11014" max="11014" width="14.42578125" style="1578" customWidth="1"/>
    <col min="11015" max="11015" width="11.140625" style="1578" customWidth="1"/>
    <col min="11016" max="11016" width="10.28515625" style="1578" customWidth="1"/>
    <col min="11017" max="11017" width="13" style="1578" customWidth="1"/>
    <col min="11018" max="11018" width="8.28515625" style="1578" customWidth="1"/>
    <col min="11019" max="11264" width="9.140625" style="1578"/>
    <col min="11265" max="11265" width="2.5703125" style="1578" customWidth="1"/>
    <col min="11266" max="11266" width="8.28515625" style="1578" customWidth="1"/>
    <col min="11267" max="11267" width="37.140625" style="1578" customWidth="1"/>
    <col min="11268" max="11268" width="9.7109375" style="1578" customWidth="1"/>
    <col min="11269" max="11269" width="4.7109375" style="1578" customWidth="1"/>
    <col min="11270" max="11270" width="14.42578125" style="1578" customWidth="1"/>
    <col min="11271" max="11271" width="11.140625" style="1578" customWidth="1"/>
    <col min="11272" max="11272" width="10.28515625" style="1578" customWidth="1"/>
    <col min="11273" max="11273" width="13" style="1578" customWidth="1"/>
    <col min="11274" max="11274" width="8.28515625" style="1578" customWidth="1"/>
    <col min="11275" max="11520" width="10" style="1578"/>
    <col min="11521" max="11521" width="2.5703125" style="1578" customWidth="1"/>
    <col min="11522" max="11522" width="8.28515625" style="1578" customWidth="1"/>
    <col min="11523" max="11523" width="37.140625" style="1578" customWidth="1"/>
    <col min="11524" max="11524" width="9.7109375" style="1578" customWidth="1"/>
    <col min="11525" max="11525" width="4.7109375" style="1578" customWidth="1"/>
    <col min="11526" max="11526" width="14.42578125" style="1578" customWidth="1"/>
    <col min="11527" max="11527" width="11.140625" style="1578" customWidth="1"/>
    <col min="11528" max="11528" width="10.28515625" style="1578" customWidth="1"/>
    <col min="11529" max="11529" width="13" style="1578" customWidth="1"/>
    <col min="11530" max="11530" width="8.28515625" style="1578" customWidth="1"/>
    <col min="11531" max="11776" width="10" style="1578"/>
    <col min="11777" max="11777" width="2.5703125" style="1578" customWidth="1"/>
    <col min="11778" max="11778" width="8.28515625" style="1578" customWidth="1"/>
    <col min="11779" max="11779" width="37.140625" style="1578" customWidth="1"/>
    <col min="11780" max="11780" width="9.7109375" style="1578" customWidth="1"/>
    <col min="11781" max="11781" width="4.7109375" style="1578" customWidth="1"/>
    <col min="11782" max="11782" width="14.42578125" style="1578" customWidth="1"/>
    <col min="11783" max="11783" width="11.140625" style="1578" customWidth="1"/>
    <col min="11784" max="11784" width="10.28515625" style="1578" customWidth="1"/>
    <col min="11785" max="11785" width="13" style="1578" customWidth="1"/>
    <col min="11786" max="11786" width="8.28515625" style="1578" customWidth="1"/>
    <col min="11787" max="12032" width="10" style="1578"/>
    <col min="12033" max="12033" width="2.5703125" style="1578" customWidth="1"/>
    <col min="12034" max="12034" width="8.28515625" style="1578" customWidth="1"/>
    <col min="12035" max="12035" width="37.140625" style="1578" customWidth="1"/>
    <col min="12036" max="12036" width="9.7109375" style="1578" customWidth="1"/>
    <col min="12037" max="12037" width="4.7109375" style="1578" customWidth="1"/>
    <col min="12038" max="12038" width="14.42578125" style="1578" customWidth="1"/>
    <col min="12039" max="12039" width="11.140625" style="1578" customWidth="1"/>
    <col min="12040" max="12040" width="10.28515625" style="1578" customWidth="1"/>
    <col min="12041" max="12041" width="13" style="1578" customWidth="1"/>
    <col min="12042" max="12042" width="8.28515625" style="1578" customWidth="1"/>
    <col min="12043" max="12288" width="9.140625" style="1578"/>
    <col min="12289" max="12289" width="2.5703125" style="1578" customWidth="1"/>
    <col min="12290" max="12290" width="8.28515625" style="1578" customWidth="1"/>
    <col min="12291" max="12291" width="37.140625" style="1578" customWidth="1"/>
    <col min="12292" max="12292" width="9.7109375" style="1578" customWidth="1"/>
    <col min="12293" max="12293" width="4.7109375" style="1578" customWidth="1"/>
    <col min="12294" max="12294" width="14.42578125" style="1578" customWidth="1"/>
    <col min="12295" max="12295" width="11.140625" style="1578" customWidth="1"/>
    <col min="12296" max="12296" width="10.28515625" style="1578" customWidth="1"/>
    <col min="12297" max="12297" width="13" style="1578" customWidth="1"/>
    <col min="12298" max="12298" width="8.28515625" style="1578" customWidth="1"/>
    <col min="12299" max="12544" width="10" style="1578"/>
    <col min="12545" max="12545" width="2.5703125" style="1578" customWidth="1"/>
    <col min="12546" max="12546" width="8.28515625" style="1578" customWidth="1"/>
    <col min="12547" max="12547" width="37.140625" style="1578" customWidth="1"/>
    <col min="12548" max="12548" width="9.7109375" style="1578" customWidth="1"/>
    <col min="12549" max="12549" width="4.7109375" style="1578" customWidth="1"/>
    <col min="12550" max="12550" width="14.42578125" style="1578" customWidth="1"/>
    <col min="12551" max="12551" width="11.140625" style="1578" customWidth="1"/>
    <col min="12552" max="12552" width="10.28515625" style="1578" customWidth="1"/>
    <col min="12553" max="12553" width="13" style="1578" customWidth="1"/>
    <col min="12554" max="12554" width="8.28515625" style="1578" customWidth="1"/>
    <col min="12555" max="12800" width="10" style="1578"/>
    <col min="12801" max="12801" width="2.5703125" style="1578" customWidth="1"/>
    <col min="12802" max="12802" width="8.28515625" style="1578" customWidth="1"/>
    <col min="12803" max="12803" width="37.140625" style="1578" customWidth="1"/>
    <col min="12804" max="12804" width="9.7109375" style="1578" customWidth="1"/>
    <col min="12805" max="12805" width="4.7109375" style="1578" customWidth="1"/>
    <col min="12806" max="12806" width="14.42578125" style="1578" customWidth="1"/>
    <col min="12807" max="12807" width="11.140625" style="1578" customWidth="1"/>
    <col min="12808" max="12808" width="10.28515625" style="1578" customWidth="1"/>
    <col min="12809" max="12809" width="13" style="1578" customWidth="1"/>
    <col min="12810" max="12810" width="8.28515625" style="1578" customWidth="1"/>
    <col min="12811" max="13056" width="10" style="1578"/>
    <col min="13057" max="13057" width="2.5703125" style="1578" customWidth="1"/>
    <col min="13058" max="13058" width="8.28515625" style="1578" customWidth="1"/>
    <col min="13059" max="13059" width="37.140625" style="1578" customWidth="1"/>
    <col min="13060" max="13060" width="9.7109375" style="1578" customWidth="1"/>
    <col min="13061" max="13061" width="4.7109375" style="1578" customWidth="1"/>
    <col min="13062" max="13062" width="14.42578125" style="1578" customWidth="1"/>
    <col min="13063" max="13063" width="11.140625" style="1578" customWidth="1"/>
    <col min="13064" max="13064" width="10.28515625" style="1578" customWidth="1"/>
    <col min="13065" max="13065" width="13" style="1578" customWidth="1"/>
    <col min="13066" max="13066" width="8.28515625" style="1578" customWidth="1"/>
    <col min="13067" max="13312" width="9.140625" style="1578"/>
    <col min="13313" max="13313" width="2.5703125" style="1578" customWidth="1"/>
    <col min="13314" max="13314" width="8.28515625" style="1578" customWidth="1"/>
    <col min="13315" max="13315" width="37.140625" style="1578" customWidth="1"/>
    <col min="13316" max="13316" width="9.7109375" style="1578" customWidth="1"/>
    <col min="13317" max="13317" width="4.7109375" style="1578" customWidth="1"/>
    <col min="13318" max="13318" width="14.42578125" style="1578" customWidth="1"/>
    <col min="13319" max="13319" width="11.140625" style="1578" customWidth="1"/>
    <col min="13320" max="13320" width="10.28515625" style="1578" customWidth="1"/>
    <col min="13321" max="13321" width="13" style="1578" customWidth="1"/>
    <col min="13322" max="13322" width="8.28515625" style="1578" customWidth="1"/>
    <col min="13323" max="13568" width="10" style="1578"/>
    <col min="13569" max="13569" width="2.5703125" style="1578" customWidth="1"/>
    <col min="13570" max="13570" width="8.28515625" style="1578" customWidth="1"/>
    <col min="13571" max="13571" width="37.140625" style="1578" customWidth="1"/>
    <col min="13572" max="13572" width="9.7109375" style="1578" customWidth="1"/>
    <col min="13573" max="13573" width="4.7109375" style="1578" customWidth="1"/>
    <col min="13574" max="13574" width="14.42578125" style="1578" customWidth="1"/>
    <col min="13575" max="13575" width="11.140625" style="1578" customWidth="1"/>
    <col min="13576" max="13576" width="10.28515625" style="1578" customWidth="1"/>
    <col min="13577" max="13577" width="13" style="1578" customWidth="1"/>
    <col min="13578" max="13578" width="8.28515625" style="1578" customWidth="1"/>
    <col min="13579" max="13824" width="10" style="1578"/>
    <col min="13825" max="13825" width="2.5703125" style="1578" customWidth="1"/>
    <col min="13826" max="13826" width="8.28515625" style="1578" customWidth="1"/>
    <col min="13827" max="13827" width="37.140625" style="1578" customWidth="1"/>
    <col min="13828" max="13828" width="9.7109375" style="1578" customWidth="1"/>
    <col min="13829" max="13829" width="4.7109375" style="1578" customWidth="1"/>
    <col min="13830" max="13830" width="14.42578125" style="1578" customWidth="1"/>
    <col min="13831" max="13831" width="11.140625" style="1578" customWidth="1"/>
    <col min="13832" max="13832" width="10.28515625" style="1578" customWidth="1"/>
    <col min="13833" max="13833" width="13" style="1578" customWidth="1"/>
    <col min="13834" max="13834" width="8.28515625" style="1578" customWidth="1"/>
    <col min="13835" max="14080" width="10" style="1578"/>
    <col min="14081" max="14081" width="2.5703125" style="1578" customWidth="1"/>
    <col min="14082" max="14082" width="8.28515625" style="1578" customWidth="1"/>
    <col min="14083" max="14083" width="37.140625" style="1578" customWidth="1"/>
    <col min="14084" max="14084" width="9.7109375" style="1578" customWidth="1"/>
    <col min="14085" max="14085" width="4.7109375" style="1578" customWidth="1"/>
    <col min="14086" max="14086" width="14.42578125" style="1578" customWidth="1"/>
    <col min="14087" max="14087" width="11.140625" style="1578" customWidth="1"/>
    <col min="14088" max="14088" width="10.28515625" style="1578" customWidth="1"/>
    <col min="14089" max="14089" width="13" style="1578" customWidth="1"/>
    <col min="14090" max="14090" width="8.28515625" style="1578" customWidth="1"/>
    <col min="14091" max="14336" width="9.140625" style="1578"/>
    <col min="14337" max="14337" width="2.5703125" style="1578" customWidth="1"/>
    <col min="14338" max="14338" width="8.28515625" style="1578" customWidth="1"/>
    <col min="14339" max="14339" width="37.140625" style="1578" customWidth="1"/>
    <col min="14340" max="14340" width="9.7109375" style="1578" customWidth="1"/>
    <col min="14341" max="14341" width="4.7109375" style="1578" customWidth="1"/>
    <col min="14342" max="14342" width="14.42578125" style="1578" customWidth="1"/>
    <col min="14343" max="14343" width="11.140625" style="1578" customWidth="1"/>
    <col min="14344" max="14344" width="10.28515625" style="1578" customWidth="1"/>
    <col min="14345" max="14345" width="13" style="1578" customWidth="1"/>
    <col min="14346" max="14346" width="8.28515625" style="1578" customWidth="1"/>
    <col min="14347" max="14592" width="10" style="1578"/>
    <col min="14593" max="14593" width="2.5703125" style="1578" customWidth="1"/>
    <col min="14594" max="14594" width="8.28515625" style="1578" customWidth="1"/>
    <col min="14595" max="14595" width="37.140625" style="1578" customWidth="1"/>
    <col min="14596" max="14596" width="9.7109375" style="1578" customWidth="1"/>
    <col min="14597" max="14597" width="4.7109375" style="1578" customWidth="1"/>
    <col min="14598" max="14598" width="14.42578125" style="1578" customWidth="1"/>
    <col min="14599" max="14599" width="11.140625" style="1578" customWidth="1"/>
    <col min="14600" max="14600" width="10.28515625" style="1578" customWidth="1"/>
    <col min="14601" max="14601" width="13" style="1578" customWidth="1"/>
    <col min="14602" max="14602" width="8.28515625" style="1578" customWidth="1"/>
    <col min="14603" max="14848" width="10" style="1578"/>
    <col min="14849" max="14849" width="2.5703125" style="1578" customWidth="1"/>
    <col min="14850" max="14850" width="8.28515625" style="1578" customWidth="1"/>
    <col min="14851" max="14851" width="37.140625" style="1578" customWidth="1"/>
    <col min="14852" max="14852" width="9.7109375" style="1578" customWidth="1"/>
    <col min="14853" max="14853" width="4.7109375" style="1578" customWidth="1"/>
    <col min="14854" max="14854" width="14.42578125" style="1578" customWidth="1"/>
    <col min="14855" max="14855" width="11.140625" style="1578" customWidth="1"/>
    <col min="14856" max="14856" width="10.28515625" style="1578" customWidth="1"/>
    <col min="14857" max="14857" width="13" style="1578" customWidth="1"/>
    <col min="14858" max="14858" width="8.28515625" style="1578" customWidth="1"/>
    <col min="14859" max="15104" width="10" style="1578"/>
    <col min="15105" max="15105" width="2.5703125" style="1578" customWidth="1"/>
    <col min="15106" max="15106" width="8.28515625" style="1578" customWidth="1"/>
    <col min="15107" max="15107" width="37.140625" style="1578" customWidth="1"/>
    <col min="15108" max="15108" width="9.7109375" style="1578" customWidth="1"/>
    <col min="15109" max="15109" width="4.7109375" style="1578" customWidth="1"/>
    <col min="15110" max="15110" width="14.42578125" style="1578" customWidth="1"/>
    <col min="15111" max="15111" width="11.140625" style="1578" customWidth="1"/>
    <col min="15112" max="15112" width="10.28515625" style="1578" customWidth="1"/>
    <col min="15113" max="15113" width="13" style="1578" customWidth="1"/>
    <col min="15114" max="15114" width="8.28515625" style="1578" customWidth="1"/>
    <col min="15115" max="15360" width="9.140625" style="1578"/>
    <col min="15361" max="15361" width="2.5703125" style="1578" customWidth="1"/>
    <col min="15362" max="15362" width="8.28515625" style="1578" customWidth="1"/>
    <col min="15363" max="15363" width="37.140625" style="1578" customWidth="1"/>
    <col min="15364" max="15364" width="9.7109375" style="1578" customWidth="1"/>
    <col min="15365" max="15365" width="4.7109375" style="1578" customWidth="1"/>
    <col min="15366" max="15366" width="14.42578125" style="1578" customWidth="1"/>
    <col min="15367" max="15367" width="11.140625" style="1578" customWidth="1"/>
    <col min="15368" max="15368" width="10.28515625" style="1578" customWidth="1"/>
    <col min="15369" max="15369" width="13" style="1578" customWidth="1"/>
    <col min="15370" max="15370" width="8.28515625" style="1578" customWidth="1"/>
    <col min="15371" max="15616" width="10" style="1578"/>
    <col min="15617" max="15617" width="2.5703125" style="1578" customWidth="1"/>
    <col min="15618" max="15618" width="8.28515625" style="1578" customWidth="1"/>
    <col min="15619" max="15619" width="37.140625" style="1578" customWidth="1"/>
    <col min="15620" max="15620" width="9.7109375" style="1578" customWidth="1"/>
    <col min="15621" max="15621" width="4.7109375" style="1578" customWidth="1"/>
    <col min="15622" max="15622" width="14.42578125" style="1578" customWidth="1"/>
    <col min="15623" max="15623" width="11.140625" style="1578" customWidth="1"/>
    <col min="15624" max="15624" width="10.28515625" style="1578" customWidth="1"/>
    <col min="15625" max="15625" width="13" style="1578" customWidth="1"/>
    <col min="15626" max="15626" width="8.28515625" style="1578" customWidth="1"/>
    <col min="15627" max="15872" width="10" style="1578"/>
    <col min="15873" max="15873" width="2.5703125" style="1578" customWidth="1"/>
    <col min="15874" max="15874" width="8.28515625" style="1578" customWidth="1"/>
    <col min="15875" max="15875" width="37.140625" style="1578" customWidth="1"/>
    <col min="15876" max="15876" width="9.7109375" style="1578" customWidth="1"/>
    <col min="15877" max="15877" width="4.7109375" style="1578" customWidth="1"/>
    <col min="15878" max="15878" width="14.42578125" style="1578" customWidth="1"/>
    <col min="15879" max="15879" width="11.140625" style="1578" customWidth="1"/>
    <col min="15880" max="15880" width="10.28515625" style="1578" customWidth="1"/>
    <col min="15881" max="15881" width="13" style="1578" customWidth="1"/>
    <col min="15882" max="15882" width="8.28515625" style="1578" customWidth="1"/>
    <col min="15883" max="16128" width="10" style="1578"/>
    <col min="16129" max="16129" width="2.5703125" style="1578" customWidth="1"/>
    <col min="16130" max="16130" width="8.28515625" style="1578" customWidth="1"/>
    <col min="16131" max="16131" width="37.140625" style="1578" customWidth="1"/>
    <col min="16132" max="16132" width="9.7109375" style="1578" customWidth="1"/>
    <col min="16133" max="16133" width="4.7109375" style="1578" customWidth="1"/>
    <col min="16134" max="16134" width="14.42578125" style="1578" customWidth="1"/>
    <col min="16135" max="16135" width="11.140625" style="1578" customWidth="1"/>
    <col min="16136" max="16136" width="10.28515625" style="1578" customWidth="1"/>
    <col min="16137" max="16137" width="13" style="1578" customWidth="1"/>
    <col min="16138" max="16138" width="8.28515625" style="1578" customWidth="1"/>
    <col min="16139" max="16384" width="9.140625" style="1578"/>
  </cols>
  <sheetData>
    <row r="1" spans="2:10">
      <c r="B1" s="1561" t="s">
        <v>131</v>
      </c>
      <c r="D1" s="410"/>
      <c r="J1" s="1565"/>
    </row>
    <row r="2" spans="2:10">
      <c r="B2" s="1555" t="s">
        <v>868</v>
      </c>
      <c r="D2" s="410"/>
      <c r="J2" s="1565"/>
    </row>
    <row r="3" spans="2:10">
      <c r="B3" s="1561" t="s">
        <v>725</v>
      </c>
      <c r="D3" s="410"/>
      <c r="J3" s="1565"/>
    </row>
    <row r="4" spans="2:10">
      <c r="B4" s="1561" t="s">
        <v>1085</v>
      </c>
      <c r="D4" s="410"/>
      <c r="J4" s="1565"/>
    </row>
    <row r="5" spans="2:10">
      <c r="D5" s="410"/>
      <c r="J5" s="1565"/>
    </row>
    <row r="6" spans="2:10">
      <c r="D6" s="410"/>
      <c r="F6" s="1576" t="s">
        <v>249</v>
      </c>
      <c r="I6" s="1576" t="s">
        <v>405</v>
      </c>
      <c r="J6" s="1565"/>
    </row>
    <row r="7" spans="2:10">
      <c r="D7" s="1487" t="s">
        <v>251</v>
      </c>
      <c r="E7" s="1487" t="s">
        <v>252</v>
      </c>
      <c r="F7" s="1577" t="s">
        <v>253</v>
      </c>
      <c r="G7" s="1487" t="s">
        <v>254</v>
      </c>
      <c r="H7" s="1569" t="s">
        <v>255</v>
      </c>
      <c r="I7" s="1577" t="s">
        <v>256</v>
      </c>
      <c r="J7" s="1574"/>
    </row>
    <row r="8" spans="2:10">
      <c r="B8" s="1570" t="s">
        <v>726</v>
      </c>
      <c r="D8" s="410"/>
      <c r="I8" s="1567"/>
      <c r="J8" s="1565"/>
    </row>
    <row r="9" spans="2:10">
      <c r="B9" s="1578" t="s">
        <v>727</v>
      </c>
      <c r="D9" s="410">
        <v>190</v>
      </c>
      <c r="E9" s="410" t="s">
        <v>260</v>
      </c>
      <c r="F9" s="1567">
        <v>-3365927</v>
      </c>
      <c r="G9" s="410" t="s">
        <v>276</v>
      </c>
      <c r="H9" s="437">
        <f>'WCA Allocation Factors'!E24</f>
        <v>0.12451780794743018</v>
      </c>
      <c r="I9" s="1567">
        <f>F9*H9</f>
        <v>-419117.85175106983</v>
      </c>
      <c r="J9" s="1565"/>
    </row>
    <row r="10" spans="2:10">
      <c r="B10" s="1578" t="s">
        <v>727</v>
      </c>
      <c r="D10" s="410">
        <v>190</v>
      </c>
      <c r="E10" s="410" t="s">
        <v>260</v>
      </c>
      <c r="F10" s="1576">
        <v>-1479051</v>
      </c>
      <c r="G10" s="410" t="s">
        <v>440</v>
      </c>
      <c r="H10" s="437">
        <f>'WCA Allocation Factors'!E11</f>
        <v>0</v>
      </c>
      <c r="I10" s="1567">
        <f t="shared" ref="I10:I20" si="0">F10*H10</f>
        <v>0</v>
      </c>
      <c r="J10" s="1565"/>
    </row>
    <row r="11" spans="2:10">
      <c r="B11" s="1578" t="s">
        <v>727</v>
      </c>
      <c r="D11" s="410">
        <v>190</v>
      </c>
      <c r="E11" s="410" t="s">
        <v>260</v>
      </c>
      <c r="F11" s="1567">
        <v>-262659</v>
      </c>
      <c r="G11" s="410" t="s">
        <v>370</v>
      </c>
      <c r="H11" s="437">
        <f>'WCA Allocation Factors'!E10</f>
        <v>0.22324454439353322</v>
      </c>
      <c r="I11" s="1567">
        <f t="shared" si="0"/>
        <v>-58637.188785861043</v>
      </c>
      <c r="J11" s="1565"/>
    </row>
    <row r="12" spans="2:10">
      <c r="B12" s="1578" t="s">
        <v>727</v>
      </c>
      <c r="C12" s="1560"/>
      <c r="D12" s="410">
        <v>190</v>
      </c>
      <c r="E12" s="410" t="s">
        <v>260</v>
      </c>
      <c r="F12" s="1567">
        <v>-708916</v>
      </c>
      <c r="G12" s="409" t="s">
        <v>379</v>
      </c>
      <c r="H12" s="437">
        <f>'WCA Allocation Factors'!E17</f>
        <v>0</v>
      </c>
      <c r="I12" s="1567">
        <f t="shared" si="0"/>
        <v>0</v>
      </c>
      <c r="J12" s="1445"/>
    </row>
    <row r="13" spans="2:10">
      <c r="B13" s="1578" t="s">
        <v>727</v>
      </c>
      <c r="C13" s="1560"/>
      <c r="D13" s="410">
        <v>190</v>
      </c>
      <c r="E13" s="410" t="s">
        <v>260</v>
      </c>
      <c r="F13" s="1567">
        <v>-1816118</v>
      </c>
      <c r="G13" s="409" t="s">
        <v>365</v>
      </c>
      <c r="H13" s="437">
        <f>'WCA Allocation Factors'!E16</f>
        <v>0.22474202685414957</v>
      </c>
      <c r="I13" s="1567">
        <f t="shared" si="0"/>
        <v>-408158.04032630438</v>
      </c>
      <c r="J13" s="1445"/>
    </row>
    <row r="14" spans="2:10">
      <c r="B14" s="1578" t="s">
        <v>727</v>
      </c>
      <c r="C14" s="1560"/>
      <c r="D14" s="410">
        <v>190</v>
      </c>
      <c r="E14" s="410" t="s">
        <v>260</v>
      </c>
      <c r="F14" s="1567">
        <v>-64727</v>
      </c>
      <c r="G14" s="409" t="s">
        <v>273</v>
      </c>
      <c r="H14" s="437">
        <f>'WCA Allocation Factors'!E22</f>
        <v>7.0289076871698261E-2</v>
      </c>
      <c r="I14" s="1567">
        <f t="shared" si="0"/>
        <v>-4549.6010786744137</v>
      </c>
      <c r="J14" s="1445"/>
    </row>
    <row r="15" spans="2:10">
      <c r="B15" s="1578" t="s">
        <v>727</v>
      </c>
      <c r="C15" s="1560"/>
      <c r="D15" s="410">
        <v>190</v>
      </c>
      <c r="E15" s="410" t="s">
        <v>260</v>
      </c>
      <c r="F15" s="1567">
        <v>-5082417</v>
      </c>
      <c r="G15" s="409" t="s">
        <v>399</v>
      </c>
      <c r="H15" s="437">
        <f>'WCA Allocation Factors'!E19</f>
        <v>0.21415849143671642</v>
      </c>
      <c r="I15" s="1567">
        <f t="shared" si="0"/>
        <v>-1088442.7575723219</v>
      </c>
      <c r="J15" s="1434"/>
    </row>
    <row r="16" spans="2:10">
      <c r="B16" s="1578" t="s">
        <v>727</v>
      </c>
      <c r="C16" s="1560"/>
      <c r="D16" s="410">
        <v>190</v>
      </c>
      <c r="E16" s="410" t="s">
        <v>260</v>
      </c>
      <c r="F16" s="1567">
        <v>-3775885</v>
      </c>
      <c r="G16" s="409" t="s">
        <v>269</v>
      </c>
      <c r="H16" s="437">
        <f>'WCA Allocation Factors'!E9</f>
        <v>7.6865230547261701E-2</v>
      </c>
      <c r="I16" s="1567">
        <f t="shared" si="0"/>
        <v>-290234.27104494727</v>
      </c>
      <c r="J16" s="1445"/>
    </row>
    <row r="17" spans="2:10">
      <c r="B17" s="1578" t="s">
        <v>727</v>
      </c>
      <c r="C17" s="1560"/>
      <c r="D17" s="410">
        <v>190</v>
      </c>
      <c r="E17" s="410" t="s">
        <v>260</v>
      </c>
      <c r="F17" s="1567">
        <v>-936878</v>
      </c>
      <c r="G17" s="409" t="s">
        <v>267</v>
      </c>
      <c r="H17" s="437">
        <f>'WCA Allocation Factors'!E7</f>
        <v>8.1413745949899183E-2</v>
      </c>
      <c r="I17" s="1567">
        <f t="shared" si="0"/>
        <v>-76274.747478049641</v>
      </c>
      <c r="J17" s="1445"/>
    </row>
    <row r="18" spans="2:10">
      <c r="B18" s="1578" t="s">
        <v>727</v>
      </c>
      <c r="C18" s="1560"/>
      <c r="D18" s="410">
        <v>190</v>
      </c>
      <c r="E18" s="410" t="s">
        <v>260</v>
      </c>
      <c r="F18" s="1567">
        <v>-748913</v>
      </c>
      <c r="G18" s="409" t="s">
        <v>272</v>
      </c>
      <c r="H18" s="437">
        <f>'WCA Allocation Factors'!E15</f>
        <v>6.549584753778967E-2</v>
      </c>
      <c r="I18" s="1567">
        <f t="shared" si="0"/>
        <v>-49050.691667068677</v>
      </c>
      <c r="J18" s="1445"/>
    </row>
    <row r="19" spans="2:10">
      <c r="B19" s="1578" t="s">
        <v>727</v>
      </c>
      <c r="C19" s="1560"/>
      <c r="D19" s="410">
        <v>190</v>
      </c>
      <c r="E19" s="410" t="s">
        <v>260</v>
      </c>
      <c r="F19" s="1567">
        <v>-65495655</v>
      </c>
      <c r="G19" s="409" t="s">
        <v>245</v>
      </c>
      <c r="H19" s="437">
        <f>'WCA Allocation Factors'!E12</f>
        <v>7.2043717522988007E-2</v>
      </c>
      <c r="I19" s="1567">
        <f t="shared" si="0"/>
        <v>-4718550.4678030768</v>
      </c>
      <c r="J19" s="1445"/>
    </row>
    <row r="20" spans="2:10">
      <c r="B20" s="1578" t="s">
        <v>727</v>
      </c>
      <c r="C20" s="1560"/>
      <c r="D20" s="410">
        <v>190</v>
      </c>
      <c r="E20" s="410" t="s">
        <v>260</v>
      </c>
      <c r="F20" s="1567">
        <v>-1286008</v>
      </c>
      <c r="G20" s="409" t="s">
        <v>289</v>
      </c>
      <c r="H20" s="437">
        <f>'WCA Allocation Factors'!E35</f>
        <v>0.22447437041103502</v>
      </c>
      <c r="I20" s="1567">
        <f t="shared" si="0"/>
        <v>-288675.8361435543</v>
      </c>
      <c r="J20" s="1445"/>
    </row>
    <row r="21" spans="2:10">
      <c r="B21" s="1578" t="s">
        <v>727</v>
      </c>
      <c r="C21" s="1560"/>
      <c r="D21" s="410">
        <v>190</v>
      </c>
      <c r="E21" s="410" t="s">
        <v>260</v>
      </c>
      <c r="F21" s="1567">
        <v>-25546</v>
      </c>
      <c r="G21" s="409" t="s">
        <v>291</v>
      </c>
      <c r="H21" s="437" t="s">
        <v>262</v>
      </c>
      <c r="I21" s="1567">
        <v>0</v>
      </c>
      <c r="J21" s="1445"/>
    </row>
    <row r="22" spans="2:10">
      <c r="B22" s="1578" t="s">
        <v>727</v>
      </c>
      <c r="D22" s="410">
        <v>190</v>
      </c>
      <c r="E22" s="410" t="s">
        <v>260</v>
      </c>
      <c r="F22" s="1567">
        <v>-401083</v>
      </c>
      <c r="G22" s="409" t="s">
        <v>292</v>
      </c>
      <c r="H22" s="437" t="s">
        <v>262</v>
      </c>
      <c r="I22" s="1567">
        <v>0</v>
      </c>
      <c r="J22" s="1434"/>
    </row>
    <row r="23" spans="2:10">
      <c r="B23" s="1578" t="s">
        <v>727</v>
      </c>
      <c r="C23" s="744"/>
      <c r="D23" s="410">
        <v>190</v>
      </c>
      <c r="E23" s="410" t="s">
        <v>260</v>
      </c>
      <c r="F23" s="1567">
        <v>-8414174</v>
      </c>
      <c r="G23" s="409" t="s">
        <v>285</v>
      </c>
      <c r="H23" s="437">
        <f>'WCA Allocation Factors'!E31</f>
        <v>0</v>
      </c>
      <c r="I23" s="1567">
        <v>0</v>
      </c>
      <c r="J23" s="1445"/>
    </row>
    <row r="24" spans="2:10">
      <c r="B24" s="1578" t="s">
        <v>727</v>
      </c>
      <c r="C24" s="744"/>
      <c r="D24" s="410">
        <v>190</v>
      </c>
      <c r="E24" s="410" t="s">
        <v>260</v>
      </c>
      <c r="F24" s="1567">
        <v>-779</v>
      </c>
      <c r="G24" s="409" t="s">
        <v>293</v>
      </c>
      <c r="H24" s="437" t="s">
        <v>262</v>
      </c>
      <c r="I24" s="1567">
        <v>0</v>
      </c>
      <c r="J24" s="1445"/>
    </row>
    <row r="25" spans="2:10">
      <c r="B25" s="1578" t="s">
        <v>727</v>
      </c>
      <c r="C25" s="744"/>
      <c r="D25" s="410">
        <v>190</v>
      </c>
      <c r="E25" s="410" t="s">
        <v>260</v>
      </c>
      <c r="F25" s="1567">
        <v>-203555</v>
      </c>
      <c r="G25" s="409" t="s">
        <v>261</v>
      </c>
      <c r="H25" s="437" t="s">
        <v>262</v>
      </c>
      <c r="I25" s="1567">
        <f>F25</f>
        <v>-203555</v>
      </c>
      <c r="J25" s="1445"/>
    </row>
    <row r="26" spans="2:10">
      <c r="C26" s="1556" t="s">
        <v>728</v>
      </c>
      <c r="D26" s="410"/>
      <c r="F26" s="1486">
        <f>SUM(F9:F25)</f>
        <v>-94068291</v>
      </c>
      <c r="G26" s="409"/>
      <c r="H26" s="437"/>
      <c r="I26" s="1486">
        <f>SUM(I9:I25)</f>
        <v>-7605246.4536509281</v>
      </c>
      <c r="J26" s="1445"/>
    </row>
    <row r="27" spans="2:10">
      <c r="B27" s="1556"/>
      <c r="C27" s="744"/>
      <c r="D27" s="410"/>
      <c r="F27" s="1567"/>
      <c r="G27" s="409"/>
      <c r="H27" s="437"/>
      <c r="I27" s="1567"/>
      <c r="J27" s="1445"/>
    </row>
    <row r="28" spans="2:10">
      <c r="B28" s="1578" t="s">
        <v>727</v>
      </c>
      <c r="C28" s="744"/>
      <c r="D28" s="410">
        <v>282</v>
      </c>
      <c r="E28" s="410" t="s">
        <v>260</v>
      </c>
      <c r="F28" s="1567">
        <v>6005798</v>
      </c>
      <c r="G28" s="409" t="s">
        <v>440</v>
      </c>
      <c r="H28" s="437">
        <f>'WCA Allocation Factors'!E11</f>
        <v>0</v>
      </c>
      <c r="I28" s="1567">
        <f>F28*H28</f>
        <v>0</v>
      </c>
      <c r="J28" s="1445"/>
    </row>
    <row r="29" spans="2:10">
      <c r="B29" s="1578" t="s">
        <v>727</v>
      </c>
      <c r="D29" s="410">
        <v>282</v>
      </c>
      <c r="E29" s="410" t="s">
        <v>260</v>
      </c>
      <c r="F29" s="1576">
        <v>6609782</v>
      </c>
      <c r="G29" s="410" t="s">
        <v>245</v>
      </c>
      <c r="H29" s="1558">
        <f>'WCA Allocation Factors'!E12</f>
        <v>7.2043717522988007E-2</v>
      </c>
      <c r="I29" s="1567">
        <f>F29*H29</f>
        <v>476193.26729653071</v>
      </c>
    </row>
    <row r="30" spans="2:10">
      <c r="C30" s="1578" t="s">
        <v>729</v>
      </c>
      <c r="F30" s="1575">
        <f>SUM(F28:F29)</f>
        <v>12615580</v>
      </c>
      <c r="I30" s="1575">
        <f>SUM(I28:I29)</f>
        <v>476193.26729653071</v>
      </c>
    </row>
    <row r="33" spans="2:10">
      <c r="B33" s="1578" t="s">
        <v>727</v>
      </c>
      <c r="D33" s="410">
        <v>283</v>
      </c>
      <c r="E33" s="410" t="s">
        <v>260</v>
      </c>
      <c r="F33" s="1576">
        <v>1769191</v>
      </c>
      <c r="G33" s="410" t="s">
        <v>440</v>
      </c>
      <c r="H33" s="1558">
        <f>'WCA Allocation Factors'!E11</f>
        <v>0</v>
      </c>
      <c r="I33" s="1576">
        <f t="shared" ref="I33:I40" si="1">F33*H33</f>
        <v>0</v>
      </c>
    </row>
    <row r="34" spans="2:10">
      <c r="B34" s="1578" t="s">
        <v>727</v>
      </c>
      <c r="D34" s="410">
        <v>283</v>
      </c>
      <c r="E34" s="410" t="s">
        <v>260</v>
      </c>
      <c r="F34" s="1576">
        <v>3029070</v>
      </c>
      <c r="G34" s="410" t="s">
        <v>379</v>
      </c>
      <c r="H34" s="1558">
        <f>'WCA Allocation Factors'!E17</f>
        <v>0</v>
      </c>
      <c r="I34" s="1576">
        <f t="shared" si="1"/>
        <v>0</v>
      </c>
    </row>
    <row r="35" spans="2:10">
      <c r="B35" s="1578" t="s">
        <v>727</v>
      </c>
      <c r="D35" s="410">
        <v>283</v>
      </c>
      <c r="E35" s="410" t="s">
        <v>260</v>
      </c>
      <c r="F35" s="1576">
        <v>2148708</v>
      </c>
      <c r="G35" s="410" t="s">
        <v>365</v>
      </c>
      <c r="H35" s="1558">
        <f>'WCA Allocation Factors'!E16</f>
        <v>0.22474202685414957</v>
      </c>
      <c r="I35" s="1576">
        <f t="shared" si="1"/>
        <v>482904.99103772599</v>
      </c>
    </row>
    <row r="36" spans="2:10">
      <c r="B36" s="1578" t="s">
        <v>727</v>
      </c>
      <c r="C36" s="1560"/>
      <c r="D36" s="410">
        <v>283</v>
      </c>
      <c r="E36" s="410" t="s">
        <v>260</v>
      </c>
      <c r="F36" s="1576">
        <v>5684422</v>
      </c>
      <c r="G36" s="410" t="s">
        <v>270</v>
      </c>
      <c r="H36" s="1558">
        <f>'WCA Allocation Factors'!E13</f>
        <v>7.2043717522988007E-2</v>
      </c>
      <c r="I36" s="1576">
        <f t="shared" si="1"/>
        <v>409526.89284945856</v>
      </c>
    </row>
    <row r="37" spans="2:10" ht="17.25">
      <c r="B37" s="1578" t="s">
        <v>727</v>
      </c>
      <c r="C37" s="1560"/>
      <c r="D37" s="410">
        <v>283</v>
      </c>
      <c r="E37" s="410" t="s">
        <v>260</v>
      </c>
      <c r="F37" s="1576">
        <v>3579941</v>
      </c>
      <c r="G37" s="410" t="s">
        <v>269</v>
      </c>
      <c r="H37" s="1558">
        <f>'WCA Allocation Factors'!E9</f>
        <v>7.6865230547261701E-2</v>
      </c>
      <c r="I37" s="1576">
        <f t="shared" si="1"/>
        <v>275172.99031059461</v>
      </c>
      <c r="J37" s="2097"/>
    </row>
    <row r="38" spans="2:10">
      <c r="B38" s="1578" t="s">
        <v>727</v>
      </c>
      <c r="C38" s="1560"/>
      <c r="D38" s="410">
        <v>283</v>
      </c>
      <c r="E38" s="410" t="s">
        <v>260</v>
      </c>
      <c r="F38" s="1576">
        <v>4264594</v>
      </c>
      <c r="G38" s="410" t="s">
        <v>267</v>
      </c>
      <c r="H38" s="1558">
        <f>'WCA Allocation Factors'!E7</f>
        <v>8.1413745949899183E-2</v>
      </c>
      <c r="I38" s="1576">
        <f t="shared" si="1"/>
        <v>347196.57249546435</v>
      </c>
      <c r="J38" s="410"/>
    </row>
    <row r="39" spans="2:10">
      <c r="B39" s="1578" t="s">
        <v>727</v>
      </c>
      <c r="C39" s="1560"/>
      <c r="D39" s="410">
        <v>283</v>
      </c>
      <c r="E39" s="410" t="s">
        <v>260</v>
      </c>
      <c r="F39" s="1576">
        <v>5192049</v>
      </c>
      <c r="G39" s="410" t="s">
        <v>271</v>
      </c>
      <c r="H39" s="1558">
        <f>'WCA Allocation Factors'!E14</f>
        <v>6.8132872284992665E-2</v>
      </c>
      <c r="I39" s="1576">
        <f t="shared" si="1"/>
        <v>353749.21141442389</v>
      </c>
    </row>
    <row r="40" spans="2:10">
      <c r="B40" s="1578" t="s">
        <v>727</v>
      </c>
      <c r="C40" s="1560"/>
      <c r="D40" s="410">
        <v>283</v>
      </c>
      <c r="E40" s="410" t="s">
        <v>260</v>
      </c>
      <c r="F40" s="1576">
        <v>14562939</v>
      </c>
      <c r="G40" s="410" t="s">
        <v>245</v>
      </c>
      <c r="H40" s="1558">
        <f>'WCA Allocation Factors'!E12</f>
        <v>7.2043717522988007E-2</v>
      </c>
      <c r="I40" s="1576">
        <f t="shared" si="1"/>
        <v>1049168.2636205053</v>
      </c>
    </row>
    <row r="41" spans="2:10">
      <c r="B41" s="1578" t="s">
        <v>727</v>
      </c>
      <c r="C41" s="1560"/>
      <c r="D41" s="410">
        <v>283</v>
      </c>
      <c r="E41" s="410" t="s">
        <v>260</v>
      </c>
      <c r="F41" s="1576">
        <v>285286</v>
      </c>
      <c r="G41" s="410" t="s">
        <v>291</v>
      </c>
      <c r="H41" s="1558" t="s">
        <v>262</v>
      </c>
      <c r="I41" s="1576">
        <f>0</f>
        <v>0</v>
      </c>
      <c r="J41" s="1565"/>
    </row>
    <row r="42" spans="2:10">
      <c r="B42" s="1578" t="s">
        <v>727</v>
      </c>
      <c r="C42" s="1560"/>
      <c r="D42" s="410">
        <v>283</v>
      </c>
      <c r="E42" s="410" t="s">
        <v>260</v>
      </c>
      <c r="F42" s="1576">
        <v>1061061</v>
      </c>
      <c r="G42" s="410" t="s">
        <v>294</v>
      </c>
      <c r="H42" s="1558" t="s">
        <v>262</v>
      </c>
      <c r="I42" s="1576">
        <f>0</f>
        <v>0</v>
      </c>
      <c r="J42" s="410"/>
    </row>
    <row r="43" spans="2:10">
      <c r="B43" s="1578" t="s">
        <v>727</v>
      </c>
      <c r="C43" s="1560"/>
      <c r="D43" s="410">
        <v>283</v>
      </c>
      <c r="E43" s="410" t="s">
        <v>260</v>
      </c>
      <c r="F43" s="1576">
        <v>283318</v>
      </c>
      <c r="G43" s="410" t="s">
        <v>292</v>
      </c>
      <c r="H43" s="1558" t="s">
        <v>262</v>
      </c>
      <c r="I43" s="1576">
        <f>0</f>
        <v>0</v>
      </c>
      <c r="J43" s="1565"/>
    </row>
    <row r="44" spans="2:10">
      <c r="B44" s="1578" t="s">
        <v>727</v>
      </c>
      <c r="C44" s="1560"/>
      <c r="D44" s="410">
        <v>283</v>
      </c>
      <c r="E44" s="410" t="s">
        <v>260</v>
      </c>
      <c r="F44" s="1576">
        <v>23609789</v>
      </c>
      <c r="G44" s="410" t="s">
        <v>285</v>
      </c>
      <c r="H44" s="1558">
        <f>'WCA Allocation Factors'!E31</f>
        <v>0</v>
      </c>
      <c r="I44" s="1576">
        <f>F44*H44</f>
        <v>0</v>
      </c>
      <c r="J44" s="1565"/>
    </row>
    <row r="45" spans="2:10">
      <c r="B45" s="1578" t="s">
        <v>727</v>
      </c>
      <c r="C45" s="1560"/>
      <c r="D45" s="410">
        <v>283</v>
      </c>
      <c r="E45" s="410" t="s">
        <v>260</v>
      </c>
      <c r="F45" s="1576">
        <v>-1274643</v>
      </c>
      <c r="G45" s="410" t="s">
        <v>293</v>
      </c>
      <c r="H45" s="1558" t="s">
        <v>262</v>
      </c>
      <c r="I45" s="1576">
        <f>0</f>
        <v>0</v>
      </c>
      <c r="J45" s="1565"/>
    </row>
    <row r="46" spans="2:10">
      <c r="B46" s="1578" t="s">
        <v>727</v>
      </c>
      <c r="D46" s="410">
        <v>283</v>
      </c>
      <c r="E46" s="410" t="s">
        <v>260</v>
      </c>
      <c r="F46" s="1576">
        <v>2121596</v>
      </c>
      <c r="G46" s="410" t="s">
        <v>261</v>
      </c>
      <c r="H46" s="1558" t="s">
        <v>262</v>
      </c>
      <c r="I46" s="1576">
        <f>F46</f>
        <v>2121596</v>
      </c>
      <c r="J46" s="1565"/>
    </row>
    <row r="47" spans="2:10">
      <c r="B47" s="1578" t="s">
        <v>727</v>
      </c>
      <c r="C47" s="744"/>
      <c r="D47" s="410">
        <v>283</v>
      </c>
      <c r="E47" s="410" t="s">
        <v>260</v>
      </c>
      <c r="F47" s="1576">
        <v>83234</v>
      </c>
      <c r="G47" s="410" t="s">
        <v>451</v>
      </c>
      <c r="H47" s="1558" t="s">
        <v>262</v>
      </c>
      <c r="I47" s="1576">
        <f>0</f>
        <v>0</v>
      </c>
      <c r="J47" s="1565"/>
    </row>
    <row r="48" spans="2:10">
      <c r="C48" s="744"/>
      <c r="D48" s="410"/>
      <c r="F48" s="1575">
        <f>SUM(F33:F47)</f>
        <v>66400555</v>
      </c>
      <c r="I48" s="1575">
        <f>SUM(I33:I47)</f>
        <v>5039314.9217281723</v>
      </c>
      <c r="J48" s="1565"/>
    </row>
    <row r="49" spans="2:9">
      <c r="C49" s="744"/>
      <c r="D49" s="410"/>
    </row>
    <row r="50" spans="2:9">
      <c r="B50" s="1578" t="s">
        <v>730</v>
      </c>
      <c r="D50" s="1491"/>
      <c r="F50" s="1576">
        <f>F26+F30+F48</f>
        <v>-15052156</v>
      </c>
      <c r="I50" s="1576">
        <f>I26+I30+I48</f>
        <v>-2089738.2646262255</v>
      </c>
    </row>
    <row r="51" spans="2:9">
      <c r="D51" s="1491"/>
    </row>
    <row r="52" spans="2:9">
      <c r="D52" s="1491"/>
    </row>
    <row r="53" spans="2:9">
      <c r="B53" s="1578" t="s">
        <v>359</v>
      </c>
      <c r="D53" s="1491"/>
    </row>
    <row r="54" spans="2:9">
      <c r="B54" s="1578" t="s">
        <v>433</v>
      </c>
      <c r="D54" s="1491">
        <v>41010</v>
      </c>
      <c r="E54" s="410" t="s">
        <v>260</v>
      </c>
      <c r="F54" s="1576">
        <v>-18276</v>
      </c>
      <c r="G54" s="410" t="s">
        <v>273</v>
      </c>
      <c r="H54" s="1558">
        <f>'WCA Allocation Factors'!E22</f>
        <v>7.0289076871698261E-2</v>
      </c>
      <c r="I54" s="1576">
        <v>-1285</v>
      </c>
    </row>
    <row r="55" spans="2:9">
      <c r="B55" s="1578" t="s">
        <v>433</v>
      </c>
      <c r="D55" s="1491">
        <v>41010</v>
      </c>
      <c r="E55" s="410" t="s">
        <v>260</v>
      </c>
      <c r="F55" s="1576">
        <v>-4222535</v>
      </c>
      <c r="G55" s="410" t="s">
        <v>440</v>
      </c>
      <c r="H55" s="1558">
        <f>'WCA Allocation Factors'!E11</f>
        <v>0</v>
      </c>
      <c r="I55" s="1576" t="s">
        <v>902</v>
      </c>
    </row>
    <row r="56" spans="2:9">
      <c r="B56" s="1578" t="s">
        <v>433</v>
      </c>
      <c r="D56" s="1578">
        <v>41010</v>
      </c>
      <c r="E56" s="410" t="s">
        <v>260</v>
      </c>
      <c r="F56" s="1576">
        <v>-116738</v>
      </c>
      <c r="G56" s="410" t="s">
        <v>379</v>
      </c>
      <c r="H56" s="1558">
        <f>'WCA Allocation Factors'!E17</f>
        <v>0</v>
      </c>
      <c r="I56" s="1576" t="s">
        <v>902</v>
      </c>
    </row>
    <row r="57" spans="2:9">
      <c r="B57" s="1578" t="s">
        <v>433</v>
      </c>
      <c r="D57" s="1578">
        <v>41010</v>
      </c>
      <c r="E57" s="410" t="s">
        <v>260</v>
      </c>
      <c r="F57" s="1576">
        <v>-495198</v>
      </c>
      <c r="G57" s="410" t="s">
        <v>365</v>
      </c>
      <c r="H57" s="1558">
        <f>'WCA Allocation Factors'!E16</f>
        <v>0.22474202685414957</v>
      </c>
      <c r="I57" s="1576">
        <v>-111292</v>
      </c>
    </row>
    <row r="58" spans="2:9">
      <c r="B58" s="1578" t="s">
        <v>433</v>
      </c>
      <c r="D58" s="1578">
        <v>41010</v>
      </c>
      <c r="E58" s="410" t="s">
        <v>260</v>
      </c>
      <c r="F58" s="1576">
        <v>-1862508</v>
      </c>
      <c r="G58" s="410" t="s">
        <v>270</v>
      </c>
      <c r="H58" s="1558">
        <f>'WCA Allocation Factors'!E13</f>
        <v>7.2043717522988007E-2</v>
      </c>
      <c r="I58" s="1576">
        <v>-134182</v>
      </c>
    </row>
    <row r="59" spans="2:9">
      <c r="B59" s="1578" t="s">
        <v>433</v>
      </c>
      <c r="D59" s="1578">
        <v>41010</v>
      </c>
      <c r="E59" s="410" t="s">
        <v>260</v>
      </c>
      <c r="F59" s="1576">
        <v>-2729531</v>
      </c>
      <c r="G59" s="410" t="s">
        <v>399</v>
      </c>
      <c r="H59" s="1558">
        <f>'WCA Allocation Factors'!E19</f>
        <v>0.21415849143671642</v>
      </c>
      <c r="I59" s="1576">
        <v>-584552</v>
      </c>
    </row>
    <row r="60" spans="2:9">
      <c r="B60" s="1578" t="s">
        <v>433</v>
      </c>
      <c r="D60" s="1578">
        <v>41010</v>
      </c>
      <c r="E60" s="410" t="s">
        <v>260</v>
      </c>
      <c r="F60" s="1576">
        <v>-5821753</v>
      </c>
      <c r="G60" s="410" t="s">
        <v>245</v>
      </c>
      <c r="H60" s="1558">
        <f>'WCA Allocation Factors'!E12</f>
        <v>7.2043717522988007E-2</v>
      </c>
      <c r="I60" s="1576">
        <v>-419421</v>
      </c>
    </row>
    <row r="61" spans="2:9">
      <c r="B61" s="1578" t="s">
        <v>433</v>
      </c>
      <c r="D61" s="1578">
        <v>41010</v>
      </c>
      <c r="E61" s="410" t="s">
        <v>260</v>
      </c>
      <c r="F61" s="1576">
        <v>-1813323</v>
      </c>
      <c r="G61" s="410" t="s">
        <v>291</v>
      </c>
      <c r="H61" s="1558">
        <v>0</v>
      </c>
      <c r="I61" s="1576" t="s">
        <v>902</v>
      </c>
    </row>
    <row r="62" spans="2:9">
      <c r="B62" s="1578" t="s">
        <v>433</v>
      </c>
      <c r="D62" s="1578">
        <v>41010</v>
      </c>
      <c r="E62" s="410" t="s">
        <v>260</v>
      </c>
      <c r="F62" s="1576">
        <v>-138023</v>
      </c>
      <c r="G62" s="410" t="s">
        <v>851</v>
      </c>
      <c r="H62" s="1558">
        <v>0</v>
      </c>
      <c r="I62" s="1576" t="s">
        <v>902</v>
      </c>
    </row>
    <row r="63" spans="2:9">
      <c r="B63" s="1578" t="s">
        <v>433</v>
      </c>
      <c r="D63" s="1578">
        <v>41010</v>
      </c>
      <c r="E63" s="410" t="s">
        <v>260</v>
      </c>
      <c r="F63" s="1576">
        <v>-339759</v>
      </c>
      <c r="G63" s="410" t="s">
        <v>292</v>
      </c>
      <c r="H63" s="1558">
        <v>0</v>
      </c>
      <c r="I63" s="1576" t="s">
        <v>902</v>
      </c>
    </row>
    <row r="64" spans="2:9">
      <c r="B64" s="1578" t="s">
        <v>433</v>
      </c>
      <c r="D64" s="1491">
        <v>41010</v>
      </c>
      <c r="E64" s="1578" t="s">
        <v>260</v>
      </c>
      <c r="F64" s="1540">
        <v>-24223488</v>
      </c>
      <c r="G64" s="1578" t="s">
        <v>285</v>
      </c>
      <c r="H64" s="1526">
        <f>'WCA Allocation Factors'!E31</f>
        <v>0</v>
      </c>
      <c r="I64" s="1540" t="s">
        <v>902</v>
      </c>
    </row>
    <row r="65" spans="2:10">
      <c r="B65" s="1578" t="s">
        <v>433</v>
      </c>
      <c r="D65" s="1491">
        <v>41010</v>
      </c>
      <c r="E65" s="1578" t="s">
        <v>260</v>
      </c>
      <c r="F65" s="1540">
        <v>-79884</v>
      </c>
      <c r="G65" s="1578" t="s">
        <v>293</v>
      </c>
      <c r="H65" s="1526">
        <v>0</v>
      </c>
      <c r="I65" s="1540" t="s">
        <v>902</v>
      </c>
    </row>
    <row r="66" spans="2:10">
      <c r="B66" s="1578" t="s">
        <v>433</v>
      </c>
      <c r="D66" s="1491">
        <v>41010</v>
      </c>
      <c r="E66" s="1578" t="s">
        <v>260</v>
      </c>
      <c r="F66" s="1540">
        <v>-144335</v>
      </c>
      <c r="G66" s="1578" t="s">
        <v>261</v>
      </c>
      <c r="H66" s="1505" t="s">
        <v>262</v>
      </c>
      <c r="I66" s="1540">
        <f>F66</f>
        <v>-144335</v>
      </c>
    </row>
    <row r="67" spans="2:10">
      <c r="B67" s="1578" t="s">
        <v>433</v>
      </c>
      <c r="D67" s="1491">
        <v>41010</v>
      </c>
      <c r="E67" s="1578" t="s">
        <v>260</v>
      </c>
      <c r="F67" s="1540">
        <v>-823732</v>
      </c>
      <c r="G67" s="1578" t="s">
        <v>897</v>
      </c>
      <c r="H67" s="1526">
        <v>0</v>
      </c>
      <c r="I67" s="1540" t="s">
        <v>902</v>
      </c>
    </row>
    <row r="68" spans="2:10">
      <c r="D68" s="1491"/>
      <c r="E68" s="1578"/>
      <c r="F68" s="1540"/>
      <c r="G68" s="1578"/>
      <c r="H68" s="1578"/>
      <c r="I68" s="1540"/>
    </row>
    <row r="69" spans="2:10" ht="16.5" thickBot="1">
      <c r="C69" s="1578" t="s">
        <v>898</v>
      </c>
      <c r="D69" s="1491"/>
      <c r="E69" s="1578"/>
      <c r="F69" s="1545">
        <f>SUM(F54:F68)</f>
        <v>-42829083</v>
      </c>
      <c r="G69" s="1578"/>
      <c r="H69" s="1578"/>
      <c r="I69" s="1545">
        <f>SUM(I54:I67)</f>
        <v>-1395067</v>
      </c>
      <c r="J69" s="1578" t="s">
        <v>899</v>
      </c>
    </row>
    <row r="70" spans="2:10" ht="16.5" thickTop="1">
      <c r="D70" s="1491"/>
      <c r="E70" s="1578"/>
      <c r="F70" s="1540"/>
      <c r="G70" s="1578"/>
      <c r="H70" s="1578"/>
      <c r="I70" s="1540"/>
    </row>
    <row r="71" spans="2:10">
      <c r="B71" s="1578" t="s">
        <v>433</v>
      </c>
      <c r="D71" s="1491">
        <v>41110</v>
      </c>
      <c r="E71" s="1578" t="s">
        <v>260</v>
      </c>
      <c r="F71" s="1540">
        <v>499023</v>
      </c>
      <c r="G71" s="1578" t="s">
        <v>276</v>
      </c>
      <c r="H71" s="1526">
        <f>'WCA Allocation Factors'!E24</f>
        <v>0.12451780794743018</v>
      </c>
      <c r="I71" s="1540">
        <v>62137</v>
      </c>
    </row>
    <row r="72" spans="2:10">
      <c r="B72" s="1578" t="s">
        <v>433</v>
      </c>
      <c r="D72" s="1491">
        <v>41110</v>
      </c>
      <c r="E72" s="1578" t="s">
        <v>260</v>
      </c>
      <c r="F72" s="1540">
        <v>2944468</v>
      </c>
      <c r="G72" s="1578" t="s">
        <v>440</v>
      </c>
      <c r="H72" s="1526">
        <f>'WCA Allocation Factors'!E11</f>
        <v>0</v>
      </c>
      <c r="I72" s="1540" t="s">
        <v>902</v>
      </c>
    </row>
    <row r="73" spans="2:10">
      <c r="B73" s="1578" t="s">
        <v>433</v>
      </c>
      <c r="D73" s="1491">
        <v>41110</v>
      </c>
      <c r="E73" s="1578" t="s">
        <v>260</v>
      </c>
      <c r="F73" s="1540">
        <v>431845</v>
      </c>
      <c r="G73" s="1578" t="s">
        <v>379</v>
      </c>
      <c r="H73" s="1526">
        <f>'WCA Allocation Factors'!E17</f>
        <v>0</v>
      </c>
      <c r="I73" s="1540" t="s">
        <v>902</v>
      </c>
    </row>
    <row r="74" spans="2:10">
      <c r="B74" s="1578" t="s">
        <v>433</v>
      </c>
      <c r="D74" s="1491">
        <v>41110</v>
      </c>
      <c r="E74" s="1578" t="s">
        <v>260</v>
      </c>
      <c r="F74" s="1540">
        <v>117296</v>
      </c>
      <c r="G74" s="1578" t="s">
        <v>365</v>
      </c>
      <c r="H74" s="1526">
        <f>'WCA Allocation Factors'!E16</f>
        <v>0.22474202685414957</v>
      </c>
      <c r="I74" s="1540">
        <v>26361</v>
      </c>
    </row>
    <row r="75" spans="2:10">
      <c r="B75" s="1578" t="s">
        <v>433</v>
      </c>
      <c r="D75" s="1491">
        <v>41110</v>
      </c>
      <c r="E75" s="1578" t="s">
        <v>260</v>
      </c>
      <c r="F75" s="1540">
        <v>2728161</v>
      </c>
      <c r="G75" s="1578" t="s">
        <v>399</v>
      </c>
      <c r="H75" s="1526">
        <v>0.21415799999999999</v>
      </c>
      <c r="I75" s="1540">
        <v>584259</v>
      </c>
    </row>
    <row r="76" spans="2:10">
      <c r="B76" s="1578" t="s">
        <v>433</v>
      </c>
      <c r="D76" s="1491">
        <v>41110</v>
      </c>
      <c r="E76" s="1578" t="s">
        <v>260</v>
      </c>
      <c r="F76" s="1540">
        <v>159335</v>
      </c>
      <c r="G76" s="1578" t="s">
        <v>267</v>
      </c>
      <c r="H76" s="1526">
        <f>'WCA Allocation Factors'!E7</f>
        <v>8.1413745949899183E-2</v>
      </c>
      <c r="I76" s="1540">
        <v>12972</v>
      </c>
    </row>
    <row r="77" spans="2:10">
      <c r="B77" s="1578" t="s">
        <v>433</v>
      </c>
      <c r="D77" s="1491">
        <v>41110</v>
      </c>
      <c r="E77" s="1578" t="s">
        <v>260</v>
      </c>
      <c r="F77" s="1540">
        <v>884760</v>
      </c>
      <c r="G77" s="1578" t="s">
        <v>271</v>
      </c>
      <c r="H77" s="1526">
        <f>'WCA Allocation Factors'!E14</f>
        <v>6.8132872284992665E-2</v>
      </c>
      <c r="I77" s="1540">
        <v>60281</v>
      </c>
    </row>
    <row r="78" spans="2:10">
      <c r="B78" s="1578" t="s">
        <v>433</v>
      </c>
      <c r="D78" s="1491">
        <v>41110</v>
      </c>
      <c r="E78" s="1578" t="s">
        <v>260</v>
      </c>
      <c r="F78" s="1540">
        <v>1097796</v>
      </c>
      <c r="G78" s="1578" t="s">
        <v>272</v>
      </c>
      <c r="H78" s="1526">
        <f>'WCA Allocation Factors'!E15</f>
        <v>6.549584753778967E-2</v>
      </c>
      <c r="I78" s="1540">
        <v>71901</v>
      </c>
    </row>
    <row r="79" spans="2:10">
      <c r="B79" s="1578" t="s">
        <v>433</v>
      </c>
      <c r="D79" s="1491">
        <v>41110</v>
      </c>
      <c r="E79" s="1578" t="s">
        <v>260</v>
      </c>
      <c r="F79" s="1540">
        <v>721757</v>
      </c>
      <c r="G79" s="1578" t="s">
        <v>289</v>
      </c>
      <c r="H79" s="1526">
        <f>'WCA Allocation Factors'!E35</f>
        <v>0.22447437041103502</v>
      </c>
      <c r="I79" s="1540">
        <v>162016</v>
      </c>
    </row>
    <row r="80" spans="2:10">
      <c r="B80" s="1578" t="s">
        <v>433</v>
      </c>
      <c r="D80" s="1491">
        <v>41110</v>
      </c>
      <c r="E80" s="1578" t="s">
        <v>260</v>
      </c>
      <c r="F80" s="1540">
        <v>12462510</v>
      </c>
      <c r="G80" s="1578" t="s">
        <v>245</v>
      </c>
      <c r="H80" s="1526">
        <f>'WCA Allocation Factors'!E12</f>
        <v>7.2043717522988007E-2</v>
      </c>
      <c r="I80" s="1540">
        <v>897846</v>
      </c>
    </row>
    <row r="81" spans="2:10">
      <c r="B81" s="1578" t="s">
        <v>433</v>
      </c>
      <c r="D81" s="1491">
        <v>41110</v>
      </c>
      <c r="E81" s="1578" t="s">
        <v>260</v>
      </c>
      <c r="F81" s="1540">
        <v>433623</v>
      </c>
      <c r="G81" s="1578" t="s">
        <v>291</v>
      </c>
      <c r="H81" s="1526">
        <v>0</v>
      </c>
      <c r="I81" s="1540" t="s">
        <v>902</v>
      </c>
    </row>
    <row r="82" spans="2:10">
      <c r="B82" s="1578" t="s">
        <v>433</v>
      </c>
      <c r="D82" s="1491">
        <v>41110</v>
      </c>
      <c r="E82" s="1578" t="s">
        <v>260</v>
      </c>
      <c r="F82" s="1540">
        <v>248555</v>
      </c>
      <c r="G82" s="1578" t="s">
        <v>851</v>
      </c>
      <c r="H82" s="1526">
        <v>0</v>
      </c>
      <c r="I82" s="1540" t="s">
        <v>902</v>
      </c>
    </row>
    <row r="83" spans="2:10">
      <c r="B83" s="1578" t="s">
        <v>433</v>
      </c>
      <c r="D83" s="1491">
        <v>41110</v>
      </c>
      <c r="E83" s="1578" t="s">
        <v>260</v>
      </c>
      <c r="F83" s="1540">
        <v>4436858</v>
      </c>
      <c r="G83" s="1578" t="s">
        <v>292</v>
      </c>
      <c r="H83" s="1526">
        <v>0</v>
      </c>
      <c r="I83" s="1540" t="s">
        <v>902</v>
      </c>
    </row>
    <row r="84" spans="2:10">
      <c r="B84" s="1578" t="s">
        <v>433</v>
      </c>
      <c r="D84" s="1491">
        <v>41110</v>
      </c>
      <c r="E84" s="1578" t="s">
        <v>260</v>
      </c>
      <c r="F84" s="1540">
        <v>11655614</v>
      </c>
      <c r="G84" s="1578" t="s">
        <v>285</v>
      </c>
      <c r="H84" s="1526">
        <f>'WCA Allocation Factors'!E31</f>
        <v>0</v>
      </c>
      <c r="I84" s="1540" t="s">
        <v>902</v>
      </c>
    </row>
    <row r="85" spans="2:10">
      <c r="B85" s="1578" t="s">
        <v>433</v>
      </c>
      <c r="D85" s="1491">
        <v>41110</v>
      </c>
      <c r="E85" s="1578" t="s">
        <v>260</v>
      </c>
      <c r="F85" s="1540">
        <v>385382</v>
      </c>
      <c r="G85" s="1578" t="s">
        <v>293</v>
      </c>
      <c r="H85" s="1526">
        <v>0</v>
      </c>
      <c r="I85" s="1540" t="s">
        <v>902</v>
      </c>
    </row>
    <row r="86" spans="2:10">
      <c r="B86" s="1578" t="s">
        <v>433</v>
      </c>
      <c r="D86" s="1491">
        <v>41110</v>
      </c>
      <c r="E86" s="1578" t="s">
        <v>260</v>
      </c>
      <c r="F86" s="1540">
        <v>-86363</v>
      </c>
      <c r="G86" s="1578" t="s">
        <v>261</v>
      </c>
      <c r="H86" s="1505" t="s">
        <v>262</v>
      </c>
      <c r="I86" s="1540">
        <v>-86363</v>
      </c>
    </row>
    <row r="87" spans="2:10">
      <c r="B87" s="1578" t="s">
        <v>433</v>
      </c>
      <c r="D87" s="1491">
        <v>41110</v>
      </c>
      <c r="E87" s="1578" t="s">
        <v>260</v>
      </c>
      <c r="F87" s="1540">
        <v>573730</v>
      </c>
      <c r="G87" s="1578" t="s">
        <v>897</v>
      </c>
      <c r="H87" s="1526">
        <v>0</v>
      </c>
      <c r="I87" s="1540" t="s">
        <v>902</v>
      </c>
    </row>
    <row r="88" spans="2:10" ht="16.5" thickBot="1">
      <c r="C88" s="1578" t="s">
        <v>900</v>
      </c>
      <c r="D88" s="1491"/>
      <c r="E88" s="1578"/>
      <c r="F88" s="1545">
        <f>SUM(F71:F87)</f>
        <v>39694350</v>
      </c>
      <c r="G88" s="1578"/>
      <c r="H88" s="1578"/>
      <c r="I88" s="1545">
        <f>SUM(I71:I87)</f>
        <v>1791410</v>
      </c>
      <c r="J88" s="1578" t="s">
        <v>899</v>
      </c>
    </row>
    <row r="89" spans="2:10" ht="16.5" thickTop="1">
      <c r="D89" s="1491"/>
      <c r="E89" s="1578"/>
      <c r="F89" s="1540"/>
      <c r="G89" s="1578"/>
      <c r="H89" s="1578"/>
      <c r="I89" s="1540"/>
    </row>
    <row r="90" spans="2:10">
      <c r="B90" s="1578" t="s">
        <v>901</v>
      </c>
      <c r="D90" s="1491"/>
      <c r="E90" s="1578"/>
      <c r="F90" s="1540">
        <f>F88+F69</f>
        <v>-3134733</v>
      </c>
      <c r="G90" s="1578"/>
      <c r="H90" s="1578"/>
      <c r="I90" s="1540">
        <f>I88+I69</f>
        <v>396343</v>
      </c>
      <c r="J90" s="1578" t="s">
        <v>899</v>
      </c>
    </row>
    <row r="91" spans="2:10">
      <c r="D91" s="1491"/>
      <c r="E91" s="1578"/>
      <c r="F91" s="1578"/>
      <c r="G91" s="1578"/>
      <c r="H91" s="1578"/>
      <c r="I91" s="1578"/>
    </row>
    <row r="92" spans="2:10">
      <c r="D92" s="1491"/>
      <c r="E92" s="1578"/>
      <c r="F92" s="1578"/>
      <c r="G92" s="1578"/>
      <c r="H92" s="1578"/>
      <c r="I92" s="1578"/>
    </row>
    <row r="93" spans="2:10">
      <c r="D93" s="1491"/>
      <c r="E93" s="1578"/>
      <c r="F93" s="1578"/>
      <c r="G93" s="1578"/>
      <c r="H93" s="1578"/>
      <c r="I93" s="1578"/>
    </row>
    <row r="94" spans="2:10">
      <c r="B94" s="1561" t="s">
        <v>850</v>
      </c>
      <c r="D94" s="1491"/>
      <c r="E94" s="1578"/>
      <c r="F94" s="1578"/>
      <c r="G94" s="1578"/>
      <c r="H94" s="1578"/>
      <c r="I94" s="1578"/>
    </row>
    <row r="95" spans="2:10">
      <c r="D95" s="1491"/>
      <c r="E95" s="1578"/>
      <c r="F95" s="1578"/>
      <c r="G95" s="1578"/>
      <c r="H95" s="1578"/>
      <c r="I95" s="1578"/>
    </row>
    <row r="96" spans="2:10">
      <c r="B96" s="1496"/>
      <c r="C96" s="1568"/>
      <c r="D96" s="1504"/>
      <c r="E96" s="1568"/>
      <c r="F96" s="1568"/>
      <c r="G96" s="1568"/>
      <c r="H96" s="1568"/>
      <c r="I96" s="1551"/>
    </row>
    <row r="97" spans="2:9">
      <c r="B97" s="1532"/>
      <c r="D97" s="1491"/>
      <c r="E97" s="1578"/>
      <c r="F97" s="1578"/>
      <c r="G97" s="1578"/>
      <c r="H97" s="1578"/>
      <c r="I97" s="1512"/>
    </row>
    <row r="98" spans="2:9">
      <c r="B98" s="1532"/>
      <c r="D98" s="1491"/>
      <c r="E98" s="1578"/>
      <c r="F98" s="1578"/>
      <c r="G98" s="1578"/>
      <c r="H98" s="1578"/>
      <c r="I98" s="1512"/>
    </row>
    <row r="99" spans="2:9">
      <c r="B99" s="1532"/>
      <c r="D99" s="1491"/>
      <c r="E99" s="1578"/>
      <c r="F99" s="1578"/>
      <c r="G99" s="1578"/>
      <c r="H99" s="1578"/>
      <c r="I99" s="1512"/>
    </row>
    <row r="100" spans="2:9">
      <c r="B100" s="1532"/>
      <c r="D100" s="1491"/>
      <c r="E100" s="1578"/>
      <c r="F100" s="1578"/>
      <c r="G100" s="1578"/>
      <c r="H100" s="1578"/>
      <c r="I100" s="1512"/>
    </row>
    <row r="101" spans="2:9">
      <c r="B101" s="1532"/>
      <c r="D101" s="1491"/>
      <c r="E101" s="1578"/>
      <c r="F101" s="1578"/>
      <c r="G101" s="1578"/>
      <c r="H101" s="1578"/>
      <c r="I101" s="1512"/>
    </row>
    <row r="102" spans="2:9">
      <c r="B102" s="1522"/>
      <c r="C102" s="1530"/>
      <c r="D102" s="1520"/>
      <c r="E102" s="1530"/>
      <c r="F102" s="1530"/>
      <c r="G102" s="1530"/>
      <c r="H102" s="1530"/>
      <c r="I102" s="1566"/>
    </row>
    <row r="103" spans="2:9">
      <c r="D103" s="1491"/>
      <c r="E103" s="1578"/>
      <c r="F103" s="1578"/>
      <c r="G103" s="1578"/>
      <c r="H103" s="1578"/>
      <c r="I103" s="1578"/>
    </row>
    <row r="104" spans="2:9">
      <c r="D104" s="1491"/>
      <c r="E104" s="1578"/>
      <c r="F104" s="1578"/>
      <c r="G104" s="1578"/>
      <c r="H104" s="1578"/>
      <c r="I104" s="1578"/>
    </row>
    <row r="105" spans="2:9">
      <c r="D105" s="1491"/>
      <c r="E105" s="1578"/>
      <c r="F105" s="1578"/>
      <c r="G105" s="1578"/>
      <c r="H105" s="1578"/>
      <c r="I105" s="1578"/>
    </row>
    <row r="106" spans="2:9">
      <c r="D106" s="1491"/>
      <c r="E106" s="1578"/>
      <c r="F106" s="1578"/>
      <c r="G106" s="1578"/>
      <c r="H106" s="1578"/>
      <c r="I106" s="1578"/>
    </row>
    <row r="107" spans="2:9">
      <c r="D107" s="1491"/>
      <c r="E107" s="1578"/>
      <c r="F107" s="1578"/>
      <c r="G107" s="1578"/>
      <c r="H107" s="1578"/>
      <c r="I107" s="1578"/>
    </row>
    <row r="108" spans="2:9">
      <c r="D108" s="1491"/>
      <c r="E108" s="1578"/>
      <c r="F108" s="1578"/>
      <c r="G108" s="1578"/>
      <c r="H108" s="1578"/>
      <c r="I108" s="1578"/>
    </row>
    <row r="109" spans="2:9">
      <c r="D109" s="1491"/>
      <c r="E109" s="1578"/>
      <c r="F109" s="1578"/>
      <c r="G109" s="1578"/>
      <c r="H109" s="1578"/>
      <c r="I109" s="1578"/>
    </row>
    <row r="110" spans="2:9">
      <c r="D110" s="1491"/>
      <c r="E110" s="1578"/>
      <c r="F110" s="1578"/>
      <c r="G110" s="1578"/>
      <c r="H110" s="1578"/>
      <c r="I110" s="1578"/>
    </row>
    <row r="111" spans="2:9">
      <c r="D111" s="1491"/>
      <c r="E111" s="1578"/>
      <c r="F111" s="1578"/>
      <c r="G111" s="1578"/>
      <c r="H111" s="1578"/>
      <c r="I111" s="1578"/>
    </row>
    <row r="112" spans="2:9">
      <c r="D112" s="1491"/>
      <c r="E112" s="1578"/>
      <c r="F112" s="1578"/>
      <c r="G112" s="1578"/>
      <c r="H112" s="1578"/>
      <c r="I112" s="1578"/>
    </row>
    <row r="113" spans="4:9">
      <c r="D113" s="1491"/>
      <c r="E113" s="1578"/>
      <c r="F113" s="1578"/>
      <c r="G113" s="1578"/>
      <c r="H113" s="1578"/>
      <c r="I113" s="1578"/>
    </row>
    <row r="114" spans="4:9">
      <c r="D114" s="1491"/>
      <c r="E114" s="1578"/>
      <c r="F114" s="1578"/>
      <c r="G114" s="1578"/>
      <c r="H114" s="1578"/>
      <c r="I114" s="1578"/>
    </row>
    <row r="115" spans="4:9">
      <c r="D115" s="1491"/>
      <c r="E115" s="1578"/>
      <c r="F115" s="1578"/>
      <c r="G115" s="1578"/>
      <c r="H115" s="1578"/>
      <c r="I115" s="1578"/>
    </row>
    <row r="116" spans="4:9">
      <c r="D116" s="1491"/>
      <c r="E116" s="1578"/>
      <c r="F116" s="1578"/>
      <c r="G116" s="1578"/>
      <c r="H116" s="1578"/>
      <c r="I116" s="1578"/>
    </row>
    <row r="117" spans="4:9">
      <c r="D117" s="1491"/>
      <c r="E117" s="1578"/>
      <c r="F117" s="1578"/>
      <c r="G117" s="1578"/>
      <c r="H117" s="1578"/>
      <c r="I117" s="1578"/>
    </row>
    <row r="118" spans="4:9">
      <c r="D118" s="1491"/>
      <c r="E118" s="1578"/>
      <c r="F118" s="1578"/>
      <c r="G118" s="1578"/>
      <c r="H118" s="1578"/>
      <c r="I118" s="1578"/>
    </row>
    <row r="119" spans="4:9">
      <c r="D119" s="1491"/>
      <c r="E119" s="1578"/>
      <c r="F119" s="1578"/>
      <c r="G119" s="1578"/>
      <c r="H119" s="1578"/>
      <c r="I119" s="1578"/>
    </row>
    <row r="120" spans="4:9">
      <c r="D120" s="1491"/>
      <c r="E120" s="1578"/>
      <c r="F120" s="1578"/>
      <c r="G120" s="1578"/>
      <c r="H120" s="1578"/>
      <c r="I120" s="1578"/>
    </row>
    <row r="121" spans="4:9">
      <c r="D121" s="1491"/>
      <c r="E121" s="1578"/>
      <c r="F121" s="1578"/>
      <c r="G121" s="1578"/>
      <c r="H121" s="1578"/>
      <c r="I121" s="1578"/>
    </row>
    <row r="122" spans="4:9">
      <c r="D122" s="1491"/>
      <c r="E122" s="1578"/>
      <c r="F122" s="1578"/>
      <c r="G122" s="1578"/>
      <c r="H122" s="1578"/>
      <c r="I122" s="1578"/>
    </row>
    <row r="123" spans="4:9">
      <c r="D123" s="1491"/>
      <c r="E123" s="1578"/>
      <c r="F123" s="1578"/>
      <c r="G123" s="1578"/>
      <c r="H123" s="1578"/>
      <c r="I123" s="1578"/>
    </row>
    <row r="124" spans="4:9">
      <c r="D124" s="1491"/>
      <c r="E124" s="1578"/>
      <c r="F124" s="1578"/>
      <c r="G124" s="1578"/>
      <c r="H124" s="1578"/>
      <c r="I124" s="1578"/>
    </row>
    <row r="125" spans="4:9">
      <c r="D125" s="1491"/>
      <c r="E125" s="1578"/>
      <c r="F125" s="1578"/>
      <c r="G125" s="1578"/>
      <c r="H125" s="1578"/>
      <c r="I125" s="1578"/>
    </row>
    <row r="126" spans="4:9">
      <c r="D126" s="1491"/>
      <c r="E126" s="1578"/>
      <c r="F126" s="1578"/>
      <c r="G126" s="1578"/>
      <c r="H126" s="1578"/>
      <c r="I126" s="1578"/>
    </row>
    <row r="127" spans="4:9">
      <c r="D127" s="1491"/>
      <c r="E127" s="1578"/>
      <c r="F127" s="1578"/>
      <c r="G127" s="1578"/>
      <c r="H127" s="1578"/>
      <c r="I127" s="1578"/>
    </row>
    <row r="128" spans="4:9">
      <c r="D128" s="1491"/>
      <c r="E128" s="1578"/>
      <c r="F128" s="1578"/>
      <c r="G128" s="1578"/>
      <c r="H128" s="1578"/>
      <c r="I128" s="1578"/>
    </row>
    <row r="129" spans="4:9">
      <c r="D129" s="1491"/>
      <c r="E129" s="1578"/>
      <c r="F129" s="1578"/>
      <c r="G129" s="1578"/>
      <c r="H129" s="1578"/>
      <c r="I129" s="1578"/>
    </row>
    <row r="130" spans="4:9">
      <c r="D130" s="1491"/>
      <c r="E130" s="1578"/>
      <c r="F130" s="1578"/>
      <c r="G130" s="1578"/>
      <c r="H130" s="1578"/>
      <c r="I130" s="1578"/>
    </row>
    <row r="131" spans="4:9">
      <c r="D131" s="1491"/>
      <c r="E131" s="1578"/>
      <c r="F131" s="1578"/>
      <c r="G131" s="1578"/>
      <c r="H131" s="1578"/>
      <c r="I131" s="1578"/>
    </row>
    <row r="132" spans="4:9">
      <c r="D132" s="1491"/>
      <c r="E132" s="1578"/>
      <c r="F132" s="1578"/>
      <c r="G132" s="1578"/>
      <c r="H132" s="1578"/>
      <c r="I132" s="1578"/>
    </row>
    <row r="133" spans="4:9">
      <c r="D133" s="1491"/>
      <c r="E133" s="1578"/>
      <c r="F133" s="1578"/>
      <c r="G133" s="1578"/>
      <c r="H133" s="1578"/>
      <c r="I133" s="1578"/>
    </row>
    <row r="134" spans="4:9">
      <c r="D134" s="1491"/>
      <c r="E134" s="1578"/>
      <c r="F134" s="1578"/>
      <c r="G134" s="1578"/>
      <c r="H134" s="1578"/>
      <c r="I134" s="1578"/>
    </row>
    <row r="135" spans="4:9">
      <c r="D135" s="1491"/>
      <c r="E135" s="1578"/>
      <c r="F135" s="1578"/>
      <c r="G135" s="1578"/>
      <c r="H135" s="1578"/>
      <c r="I135" s="1578"/>
    </row>
    <row r="136" spans="4:9">
      <c r="D136" s="1491"/>
      <c r="E136" s="1578"/>
      <c r="F136" s="1578"/>
      <c r="G136" s="1578"/>
      <c r="H136" s="1578"/>
      <c r="I136" s="1578"/>
    </row>
    <row r="137" spans="4:9">
      <c r="D137" s="1491"/>
      <c r="E137" s="1578"/>
      <c r="F137" s="1578"/>
      <c r="G137" s="1578"/>
      <c r="H137" s="1578"/>
      <c r="I137" s="1578"/>
    </row>
    <row r="138" spans="4:9">
      <c r="D138" s="1491"/>
      <c r="E138" s="1578"/>
      <c r="F138" s="1578"/>
      <c r="G138" s="1578"/>
      <c r="H138" s="1578"/>
      <c r="I138" s="1578"/>
    </row>
    <row r="139" spans="4:9">
      <c r="D139" s="1491"/>
      <c r="E139" s="1578"/>
      <c r="F139" s="1578"/>
      <c r="G139" s="1578"/>
      <c r="H139" s="1578"/>
      <c r="I139" s="1578"/>
    </row>
    <row r="140" spans="4:9">
      <c r="D140" s="1491"/>
      <c r="E140" s="1578"/>
      <c r="F140" s="1578"/>
      <c r="G140" s="1578"/>
      <c r="H140" s="1578"/>
      <c r="I140" s="1578"/>
    </row>
    <row r="141" spans="4:9">
      <c r="D141" s="1491"/>
      <c r="E141" s="1578"/>
      <c r="F141" s="1578"/>
      <c r="G141" s="1578"/>
      <c r="H141" s="1578"/>
      <c r="I141" s="1578"/>
    </row>
    <row r="142" spans="4:9">
      <c r="D142" s="1491"/>
      <c r="E142" s="1578"/>
      <c r="F142" s="1578"/>
      <c r="G142" s="1578"/>
      <c r="H142" s="1578"/>
      <c r="I142" s="1578"/>
    </row>
    <row r="143" spans="4:9">
      <c r="D143" s="1491"/>
      <c r="E143" s="1578"/>
      <c r="F143" s="1578"/>
      <c r="G143" s="1578"/>
      <c r="H143" s="1578"/>
      <c r="I143" s="1578"/>
    </row>
    <row r="144" spans="4:9">
      <c r="D144" s="1491"/>
      <c r="E144" s="1578"/>
      <c r="F144" s="1578"/>
      <c r="G144" s="1578"/>
      <c r="H144" s="1578"/>
      <c r="I144" s="1578"/>
    </row>
    <row r="145" spans="4:9">
      <c r="D145" s="1491"/>
      <c r="E145" s="1578"/>
      <c r="F145" s="1578"/>
      <c r="G145" s="1578"/>
      <c r="H145" s="1578"/>
      <c r="I145" s="1578"/>
    </row>
    <row r="146" spans="4:9">
      <c r="D146" s="1491"/>
      <c r="E146" s="1578"/>
      <c r="F146" s="1578"/>
      <c r="G146" s="1578"/>
      <c r="H146" s="1578"/>
      <c r="I146" s="1578"/>
    </row>
    <row r="147" spans="4:9">
      <c r="D147" s="1491"/>
      <c r="E147" s="1578"/>
      <c r="F147" s="1578"/>
      <c r="G147" s="1578"/>
      <c r="H147" s="1578"/>
      <c r="I147" s="1578"/>
    </row>
    <row r="148" spans="4:9">
      <c r="D148" s="1491"/>
      <c r="E148" s="1578"/>
      <c r="F148" s="1578"/>
      <c r="G148" s="1578"/>
      <c r="H148" s="1578"/>
      <c r="I148" s="1578"/>
    </row>
    <row r="149" spans="4:9">
      <c r="D149" s="1491"/>
      <c r="E149" s="1578"/>
      <c r="F149" s="1578"/>
      <c r="G149" s="1578"/>
      <c r="H149" s="1578"/>
      <c r="I149" s="1578"/>
    </row>
    <row r="150" spans="4:9">
      <c r="D150" s="1491"/>
      <c r="E150" s="1578"/>
      <c r="F150" s="1578"/>
      <c r="G150" s="1578"/>
      <c r="H150" s="1578"/>
      <c r="I150" s="1578"/>
    </row>
    <row r="151" spans="4:9">
      <c r="D151" s="1491"/>
      <c r="E151" s="1578"/>
      <c r="F151" s="1578"/>
      <c r="G151" s="1578"/>
      <c r="H151" s="1578"/>
      <c r="I151" s="1578"/>
    </row>
    <row r="152" spans="4:9">
      <c r="D152" s="1491"/>
      <c r="E152" s="1578"/>
      <c r="F152" s="1578"/>
      <c r="G152" s="1578"/>
      <c r="H152" s="1578"/>
      <c r="I152" s="1578"/>
    </row>
    <row r="153" spans="4:9">
      <c r="D153" s="1491"/>
      <c r="E153" s="1578"/>
      <c r="F153" s="1578"/>
      <c r="G153" s="1578"/>
      <c r="H153" s="1578"/>
      <c r="I153" s="1578"/>
    </row>
    <row r="154" spans="4:9">
      <c r="D154" s="1491"/>
      <c r="E154" s="1578"/>
      <c r="F154" s="1578"/>
      <c r="G154" s="1578"/>
      <c r="H154" s="1578"/>
      <c r="I154" s="1578"/>
    </row>
    <row r="155" spans="4:9">
      <c r="D155" s="1491"/>
      <c r="E155" s="1578"/>
      <c r="F155" s="1578"/>
      <c r="G155" s="1578"/>
      <c r="H155" s="1578"/>
      <c r="I155" s="1578"/>
    </row>
    <row r="156" spans="4:9">
      <c r="D156" s="1491"/>
      <c r="E156" s="1578"/>
      <c r="F156" s="1578"/>
      <c r="G156" s="1578"/>
      <c r="H156" s="1578"/>
      <c r="I156" s="1578"/>
    </row>
    <row r="157" spans="4:9">
      <c r="D157" s="1491"/>
      <c r="E157" s="1578"/>
      <c r="F157" s="1578"/>
      <c r="G157" s="1578"/>
      <c r="H157" s="1578"/>
      <c r="I157" s="1578"/>
    </row>
    <row r="158" spans="4:9">
      <c r="D158" s="1491"/>
      <c r="E158" s="1578"/>
      <c r="F158" s="1578"/>
      <c r="G158" s="1578"/>
      <c r="H158" s="1578"/>
      <c r="I158" s="1578"/>
    </row>
    <row r="159" spans="4:9">
      <c r="D159" s="1491"/>
      <c r="E159" s="1578"/>
      <c r="F159" s="1578"/>
      <c r="G159" s="1578"/>
      <c r="H159" s="1578"/>
      <c r="I159" s="1578"/>
    </row>
    <row r="160" spans="4:9">
      <c r="D160" s="1491"/>
      <c r="E160" s="1578"/>
      <c r="F160" s="1578"/>
      <c r="G160" s="1578"/>
      <c r="H160" s="1578"/>
      <c r="I160" s="1578"/>
    </row>
    <row r="161" spans="4:9">
      <c r="D161" s="1491"/>
      <c r="E161" s="1578"/>
      <c r="F161" s="1578"/>
      <c r="G161" s="1578"/>
      <c r="H161" s="1578"/>
      <c r="I161" s="1578"/>
    </row>
    <row r="162" spans="4:9">
      <c r="D162" s="1491"/>
      <c r="E162" s="1578"/>
      <c r="F162" s="1578"/>
      <c r="G162" s="1578"/>
      <c r="H162" s="1578"/>
      <c r="I162" s="1578"/>
    </row>
    <row r="163" spans="4:9">
      <c r="D163" s="1491"/>
      <c r="E163" s="1578"/>
      <c r="F163" s="1578"/>
      <c r="G163" s="1578"/>
      <c r="H163" s="1578"/>
      <c r="I163" s="1578"/>
    </row>
    <row r="164" spans="4:9">
      <c r="D164" s="1491"/>
      <c r="E164" s="1578"/>
      <c r="F164" s="1578"/>
      <c r="G164" s="1578"/>
      <c r="H164" s="1578"/>
      <c r="I164" s="1578"/>
    </row>
    <row r="165" spans="4:9">
      <c r="D165" s="1491"/>
      <c r="E165" s="1578"/>
      <c r="F165" s="1578"/>
      <c r="G165" s="1578"/>
      <c r="H165" s="1578"/>
      <c r="I165" s="1578"/>
    </row>
    <row r="166" spans="4:9">
      <c r="D166" s="1491"/>
      <c r="E166" s="1578"/>
      <c r="F166" s="1578"/>
      <c r="G166" s="1578"/>
      <c r="H166" s="1578"/>
      <c r="I166" s="1578"/>
    </row>
    <row r="167" spans="4:9">
      <c r="D167" s="1491"/>
      <c r="E167" s="1578"/>
      <c r="F167" s="1578"/>
      <c r="G167" s="1578"/>
      <c r="H167" s="1578"/>
      <c r="I167" s="1578"/>
    </row>
    <row r="168" spans="4:9">
      <c r="D168" s="1491"/>
      <c r="E168" s="1578"/>
      <c r="F168" s="1578"/>
      <c r="G168" s="1578"/>
      <c r="H168" s="1578"/>
      <c r="I168" s="1578"/>
    </row>
    <row r="169" spans="4:9">
      <c r="D169" s="1491"/>
      <c r="E169" s="1578"/>
      <c r="F169" s="1578"/>
      <c r="G169" s="1578"/>
      <c r="H169" s="1578"/>
      <c r="I169" s="1578"/>
    </row>
    <row r="170" spans="4:9">
      <c r="D170" s="1491"/>
      <c r="E170" s="1578"/>
      <c r="F170" s="1578"/>
      <c r="G170" s="1578"/>
      <c r="H170" s="1578"/>
      <c r="I170" s="1578"/>
    </row>
    <row r="171" spans="4:9">
      <c r="D171" s="1491"/>
      <c r="E171" s="1578"/>
      <c r="F171" s="1578"/>
      <c r="G171" s="1578"/>
      <c r="H171" s="1578"/>
      <c r="I171" s="1578"/>
    </row>
    <row r="172" spans="4:9">
      <c r="D172" s="1491"/>
      <c r="E172" s="1578"/>
      <c r="F172" s="1578"/>
      <c r="G172" s="1578"/>
      <c r="H172" s="1578"/>
      <c r="I172" s="1578"/>
    </row>
    <row r="173" spans="4:9">
      <c r="D173" s="1491"/>
      <c r="E173" s="1578"/>
      <c r="F173" s="1578"/>
      <c r="G173" s="1578"/>
      <c r="H173" s="1578"/>
      <c r="I173" s="1578"/>
    </row>
    <row r="174" spans="4:9">
      <c r="D174" s="1491"/>
      <c r="E174" s="1578"/>
      <c r="F174" s="1578"/>
      <c r="G174" s="1578"/>
      <c r="H174" s="1578"/>
      <c r="I174" s="1578"/>
    </row>
    <row r="175" spans="4:9">
      <c r="D175" s="1491"/>
      <c r="E175" s="1578"/>
      <c r="F175" s="1578"/>
      <c r="G175" s="1578"/>
      <c r="H175" s="1578"/>
      <c r="I175" s="1578"/>
    </row>
    <row r="176" spans="4:9">
      <c r="D176" s="1491"/>
      <c r="E176" s="1578"/>
      <c r="F176" s="1578"/>
      <c r="G176" s="1578"/>
      <c r="H176" s="1578"/>
      <c r="I176" s="1578"/>
    </row>
    <row r="177" spans="4:9">
      <c r="D177" s="1491"/>
      <c r="E177" s="1578"/>
      <c r="F177" s="1578"/>
      <c r="G177" s="1578"/>
      <c r="H177" s="1578"/>
      <c r="I177" s="1578"/>
    </row>
    <row r="178" spans="4:9">
      <c r="D178" s="1491"/>
      <c r="E178" s="1578"/>
      <c r="F178" s="1578"/>
      <c r="G178" s="1578"/>
      <c r="H178" s="1578"/>
      <c r="I178" s="1578"/>
    </row>
    <row r="179" spans="4:9">
      <c r="D179" s="1491"/>
      <c r="E179" s="1578"/>
      <c r="F179" s="1578"/>
      <c r="G179" s="1578"/>
      <c r="H179" s="1578"/>
      <c r="I179" s="1578"/>
    </row>
    <row r="180" spans="4:9">
      <c r="D180" s="1491"/>
      <c r="E180" s="1578"/>
      <c r="F180" s="1578"/>
      <c r="G180" s="1578"/>
      <c r="H180" s="1578"/>
      <c r="I180" s="1578"/>
    </row>
    <row r="181" spans="4:9">
      <c r="D181" s="1491"/>
      <c r="E181" s="1578"/>
      <c r="F181" s="1578"/>
      <c r="G181" s="1578"/>
      <c r="H181" s="1578"/>
      <c r="I181" s="1578"/>
    </row>
    <row r="182" spans="4:9">
      <c r="D182" s="1491"/>
      <c r="E182" s="1578"/>
      <c r="F182" s="1578"/>
      <c r="G182" s="1578"/>
      <c r="H182" s="1578"/>
      <c r="I182" s="1578"/>
    </row>
    <row r="183" spans="4:9">
      <c r="D183" s="1491"/>
      <c r="E183" s="1578"/>
      <c r="F183" s="1578"/>
      <c r="G183" s="1578"/>
      <c r="H183" s="1578"/>
      <c r="I183" s="1578"/>
    </row>
    <row r="184" spans="4:9">
      <c r="D184" s="1491"/>
      <c r="E184" s="1578"/>
      <c r="F184" s="1578"/>
      <c r="G184" s="1578"/>
      <c r="H184" s="1578"/>
      <c r="I184" s="1578"/>
    </row>
    <row r="185" spans="4:9">
      <c r="D185" s="1491"/>
      <c r="E185" s="1578"/>
      <c r="F185" s="1578"/>
      <c r="G185" s="1578"/>
      <c r="H185" s="1578"/>
      <c r="I185" s="1578"/>
    </row>
    <row r="186" spans="4:9">
      <c r="D186" s="1491"/>
      <c r="E186" s="1578"/>
      <c r="F186" s="1578"/>
      <c r="G186" s="1578"/>
      <c r="H186" s="1578"/>
      <c r="I186" s="1578"/>
    </row>
    <row r="187" spans="4:9">
      <c r="D187" s="1491"/>
      <c r="E187" s="1578"/>
      <c r="F187" s="1578"/>
      <c r="G187" s="1578"/>
      <c r="H187" s="1578"/>
      <c r="I187" s="1578"/>
    </row>
    <row r="188" spans="4:9">
      <c r="D188" s="1491"/>
      <c r="E188" s="1578"/>
      <c r="F188" s="1578"/>
      <c r="G188" s="1578"/>
      <c r="H188" s="1578"/>
      <c r="I188" s="1578"/>
    </row>
    <row r="189" spans="4:9">
      <c r="D189" s="1491"/>
      <c r="E189" s="1578"/>
      <c r="F189" s="1578"/>
      <c r="G189" s="1578"/>
      <c r="H189" s="1578"/>
      <c r="I189" s="1578"/>
    </row>
    <row r="190" spans="4:9">
      <c r="D190" s="1491"/>
      <c r="E190" s="1578"/>
      <c r="F190" s="1578"/>
      <c r="G190" s="1578"/>
      <c r="H190" s="1578"/>
      <c r="I190" s="1578"/>
    </row>
    <row r="191" spans="4:9">
      <c r="D191" s="1491"/>
      <c r="E191" s="1578"/>
      <c r="F191" s="1578"/>
      <c r="G191" s="1578"/>
      <c r="H191" s="1578"/>
      <c r="I191" s="1578"/>
    </row>
    <row r="192" spans="4:9">
      <c r="D192" s="1491"/>
      <c r="E192" s="1578"/>
      <c r="F192" s="1578"/>
      <c r="G192" s="1578"/>
      <c r="H192" s="1578"/>
      <c r="I192" s="1578"/>
    </row>
    <row r="193" spans="4:9">
      <c r="D193" s="1491"/>
      <c r="E193" s="1578"/>
      <c r="F193" s="1578"/>
      <c r="G193" s="1578"/>
      <c r="H193" s="1578"/>
      <c r="I193" s="1578"/>
    </row>
    <row r="194" spans="4:9">
      <c r="D194" s="1491"/>
      <c r="E194" s="1578"/>
      <c r="F194" s="1578"/>
      <c r="G194" s="1578"/>
      <c r="H194" s="1578"/>
      <c r="I194" s="1578"/>
    </row>
    <row r="195" spans="4:9">
      <c r="D195" s="1491"/>
      <c r="E195" s="1578"/>
      <c r="F195" s="1578"/>
      <c r="G195" s="1578"/>
      <c r="H195" s="1578"/>
      <c r="I195" s="1578"/>
    </row>
    <row r="196" spans="4:9">
      <c r="D196" s="1491"/>
      <c r="E196" s="1578"/>
      <c r="F196" s="1578"/>
      <c r="G196" s="1578"/>
      <c r="H196" s="1578"/>
      <c r="I196" s="1578"/>
    </row>
    <row r="197" spans="4:9">
      <c r="D197" s="1491"/>
      <c r="E197" s="1578"/>
      <c r="F197" s="1578"/>
      <c r="G197" s="1578"/>
      <c r="H197" s="1578"/>
      <c r="I197" s="1578"/>
    </row>
    <row r="198" spans="4:9">
      <c r="D198" s="1491"/>
      <c r="E198" s="1578"/>
      <c r="F198" s="1578"/>
      <c r="G198" s="1578"/>
      <c r="H198" s="1578"/>
      <c r="I198" s="1578"/>
    </row>
    <row r="199" spans="4:9">
      <c r="D199" s="1491"/>
      <c r="E199" s="1578"/>
      <c r="F199" s="1578"/>
      <c r="G199" s="1578"/>
      <c r="H199" s="1578"/>
      <c r="I199" s="1578"/>
    </row>
    <row r="200" spans="4:9">
      <c r="D200" s="1491"/>
      <c r="E200" s="1578"/>
      <c r="F200" s="1578"/>
      <c r="G200" s="1578"/>
      <c r="H200" s="1578"/>
      <c r="I200" s="1578"/>
    </row>
    <row r="201" spans="4:9">
      <c r="D201" s="1491"/>
      <c r="E201" s="1578"/>
      <c r="F201" s="1578"/>
      <c r="G201" s="1578"/>
      <c r="H201" s="1578"/>
      <c r="I201" s="1578"/>
    </row>
    <row r="202" spans="4:9">
      <c r="D202" s="1491"/>
      <c r="E202" s="1578"/>
      <c r="F202" s="1578"/>
      <c r="G202" s="1578"/>
      <c r="H202" s="1578"/>
      <c r="I202" s="1578"/>
    </row>
    <row r="203" spans="4:9">
      <c r="D203" s="1491"/>
      <c r="E203" s="1578"/>
      <c r="F203" s="1578"/>
      <c r="G203" s="1578"/>
      <c r="H203" s="1578"/>
      <c r="I203" s="1578"/>
    </row>
    <row r="204" spans="4:9">
      <c r="D204" s="1491"/>
      <c r="E204" s="1578"/>
      <c r="F204" s="1578"/>
      <c r="G204" s="1578"/>
      <c r="H204" s="1578"/>
      <c r="I204" s="1578"/>
    </row>
    <row r="205" spans="4:9">
      <c r="D205" s="1491"/>
      <c r="E205" s="1578"/>
      <c r="F205" s="1578"/>
      <c r="G205" s="1578"/>
      <c r="H205" s="1578"/>
      <c r="I205" s="1578"/>
    </row>
    <row r="206" spans="4:9">
      <c r="D206" s="1491"/>
      <c r="E206" s="1578"/>
      <c r="F206" s="1578"/>
      <c r="G206" s="1578"/>
      <c r="H206" s="1578"/>
      <c r="I206" s="1578"/>
    </row>
    <row r="207" spans="4:9">
      <c r="D207" s="1491"/>
      <c r="E207" s="1578"/>
      <c r="F207" s="1578"/>
      <c r="G207" s="1578"/>
      <c r="H207" s="1578"/>
      <c r="I207" s="1578"/>
    </row>
    <row r="208" spans="4:9">
      <c r="D208" s="1491"/>
      <c r="E208" s="1578"/>
      <c r="F208" s="1578"/>
      <c r="G208" s="1578"/>
      <c r="H208" s="1578"/>
      <c r="I208" s="1578"/>
    </row>
    <row r="209" spans="4:9">
      <c r="D209" s="1491"/>
      <c r="E209" s="1578"/>
      <c r="F209" s="1578"/>
      <c r="G209" s="1578"/>
      <c r="H209" s="1578"/>
      <c r="I209" s="1578"/>
    </row>
    <row r="210" spans="4:9">
      <c r="D210" s="1491"/>
      <c r="E210" s="1578"/>
      <c r="F210" s="1578"/>
      <c r="G210" s="1578"/>
      <c r="H210" s="1578"/>
      <c r="I210" s="1578"/>
    </row>
    <row r="211" spans="4:9">
      <c r="D211" s="1491"/>
      <c r="E211" s="1578"/>
      <c r="F211" s="1578"/>
      <c r="G211" s="1578"/>
      <c r="H211" s="1578"/>
      <c r="I211" s="1578"/>
    </row>
    <row r="212" spans="4:9">
      <c r="D212" s="1491"/>
      <c r="E212" s="1578"/>
      <c r="F212" s="1578"/>
      <c r="G212" s="1578"/>
      <c r="H212" s="1578"/>
      <c r="I212" s="1578"/>
    </row>
    <row r="213" spans="4:9">
      <c r="D213" s="1491"/>
      <c r="E213" s="1578"/>
      <c r="F213" s="1578"/>
      <c r="G213" s="1578"/>
      <c r="H213" s="1578"/>
      <c r="I213" s="1578"/>
    </row>
    <row r="214" spans="4:9">
      <c r="D214" s="1491"/>
      <c r="E214" s="1578"/>
      <c r="F214" s="1578"/>
      <c r="G214" s="1578"/>
      <c r="H214" s="1578"/>
      <c r="I214" s="1578"/>
    </row>
    <row r="215" spans="4:9">
      <c r="D215" s="1491"/>
      <c r="E215" s="1578"/>
      <c r="F215" s="1578"/>
      <c r="G215" s="1578"/>
      <c r="H215" s="1578"/>
      <c r="I215" s="1578"/>
    </row>
    <row r="216" spans="4:9">
      <c r="D216" s="1491"/>
      <c r="E216" s="1578"/>
      <c r="F216" s="1578"/>
      <c r="G216" s="1578"/>
      <c r="H216" s="1578"/>
      <c r="I216" s="1578"/>
    </row>
    <row r="217" spans="4:9">
      <c r="D217" s="1491"/>
      <c r="E217" s="1578"/>
      <c r="F217" s="1578"/>
      <c r="G217" s="1578"/>
      <c r="H217" s="1578"/>
      <c r="I217" s="1578"/>
    </row>
    <row r="218" spans="4:9">
      <c r="D218" s="1491"/>
      <c r="E218" s="1578"/>
      <c r="F218" s="1578"/>
      <c r="G218" s="1578"/>
      <c r="H218" s="1578"/>
      <c r="I218" s="1578"/>
    </row>
    <row r="219" spans="4:9">
      <c r="D219" s="1491"/>
      <c r="E219" s="1578"/>
      <c r="F219" s="1578"/>
      <c r="G219" s="1578"/>
      <c r="H219" s="1578"/>
      <c r="I219" s="1578"/>
    </row>
    <row r="220" spans="4:9">
      <c r="D220" s="1491"/>
      <c r="E220" s="1578"/>
      <c r="F220" s="1578"/>
      <c r="G220" s="1578"/>
      <c r="H220" s="1578"/>
      <c r="I220" s="1578"/>
    </row>
    <row r="221" spans="4:9">
      <c r="D221" s="1491"/>
      <c r="E221" s="1578"/>
      <c r="F221" s="1578"/>
      <c r="G221" s="1578"/>
      <c r="H221" s="1578"/>
      <c r="I221" s="1578"/>
    </row>
    <row r="222" spans="4:9">
      <c r="D222" s="1491"/>
      <c r="E222" s="1578"/>
      <c r="F222" s="1578"/>
      <c r="G222" s="1578"/>
      <c r="H222" s="1578"/>
      <c r="I222" s="1578"/>
    </row>
    <row r="223" spans="4:9">
      <c r="D223" s="1491"/>
      <c r="E223" s="1578"/>
      <c r="F223" s="1578"/>
      <c r="G223" s="1578"/>
      <c r="H223" s="1578"/>
      <c r="I223" s="1578"/>
    </row>
    <row r="224" spans="4:9">
      <c r="D224" s="1491"/>
      <c r="E224" s="1578"/>
      <c r="F224" s="1578"/>
      <c r="G224" s="1578"/>
      <c r="H224" s="1578"/>
      <c r="I224" s="1578"/>
    </row>
    <row r="225" spans="4:9">
      <c r="D225" s="1491"/>
      <c r="E225" s="1578"/>
      <c r="F225" s="1578"/>
      <c r="G225" s="1578"/>
      <c r="H225" s="1578"/>
      <c r="I225" s="1578"/>
    </row>
    <row r="226" spans="4:9">
      <c r="D226" s="1491"/>
      <c r="E226" s="1578"/>
      <c r="F226" s="1578"/>
      <c r="G226" s="1578"/>
      <c r="H226" s="1578"/>
      <c r="I226" s="1578"/>
    </row>
    <row r="227" spans="4:9">
      <c r="D227" s="1491"/>
      <c r="E227" s="1578"/>
      <c r="F227" s="1578"/>
      <c r="G227" s="1578"/>
      <c r="H227" s="1578"/>
      <c r="I227" s="1578"/>
    </row>
    <row r="228" spans="4:9">
      <c r="D228" s="1491"/>
      <c r="E228" s="1578"/>
      <c r="F228" s="1578"/>
      <c r="G228" s="1578"/>
      <c r="H228" s="1578"/>
      <c r="I228" s="1578"/>
    </row>
    <row r="229" spans="4:9">
      <c r="D229" s="1491"/>
      <c r="E229" s="1578"/>
      <c r="F229" s="1578"/>
      <c r="G229" s="1578"/>
      <c r="H229" s="1578"/>
      <c r="I229" s="1578"/>
    </row>
    <row r="230" spans="4:9">
      <c r="D230" s="1491"/>
      <c r="E230" s="1578"/>
      <c r="F230" s="1578"/>
      <c r="G230" s="1578"/>
      <c r="H230" s="1578"/>
      <c r="I230" s="1578"/>
    </row>
    <row r="231" spans="4:9">
      <c r="D231" s="1491"/>
      <c r="E231" s="1578"/>
      <c r="F231" s="1578"/>
      <c r="G231" s="1578"/>
      <c r="H231" s="1578"/>
      <c r="I231" s="1578"/>
    </row>
    <row r="232" spans="4:9">
      <c r="D232" s="1491"/>
      <c r="E232" s="1578"/>
      <c r="F232" s="1578"/>
      <c r="G232" s="1578"/>
      <c r="H232" s="1578"/>
      <c r="I232" s="1578"/>
    </row>
    <row r="233" spans="4:9">
      <c r="D233" s="1491"/>
      <c r="E233" s="1578"/>
      <c r="F233" s="1578"/>
      <c r="G233" s="1578"/>
      <c r="H233" s="1578"/>
      <c r="I233" s="1578"/>
    </row>
    <row r="234" spans="4:9">
      <c r="D234" s="1491"/>
      <c r="E234" s="1578"/>
      <c r="F234" s="1578"/>
      <c r="G234" s="1578"/>
      <c r="H234" s="1578"/>
      <c r="I234" s="1578"/>
    </row>
    <row r="235" spans="4:9">
      <c r="D235" s="1491"/>
      <c r="E235" s="1578"/>
      <c r="F235" s="1578"/>
      <c r="G235" s="1578"/>
      <c r="H235" s="1578"/>
      <c r="I235" s="1578"/>
    </row>
    <row r="236" spans="4:9">
      <c r="D236" s="1491"/>
      <c r="E236" s="1578"/>
      <c r="F236" s="1578"/>
      <c r="G236" s="1578"/>
      <c r="H236" s="1578"/>
      <c r="I236" s="1578"/>
    </row>
    <row r="237" spans="4:9">
      <c r="D237" s="1491"/>
      <c r="E237" s="1578"/>
      <c r="F237" s="1578"/>
      <c r="G237" s="1578"/>
      <c r="H237" s="1578"/>
      <c r="I237" s="1578"/>
    </row>
    <row r="238" spans="4:9">
      <c r="D238" s="1491"/>
      <c r="E238" s="1578"/>
      <c r="F238" s="1578"/>
      <c r="G238" s="1578"/>
      <c r="H238" s="1578"/>
      <c r="I238" s="1578"/>
    </row>
    <row r="239" spans="4:9">
      <c r="D239" s="1491"/>
      <c r="E239" s="1578"/>
      <c r="F239" s="1578"/>
      <c r="G239" s="1578"/>
      <c r="H239" s="1578"/>
      <c r="I239" s="1578"/>
    </row>
    <row r="240" spans="4:9">
      <c r="D240" s="1491"/>
      <c r="E240" s="1578"/>
      <c r="F240" s="1578"/>
      <c r="G240" s="1578"/>
      <c r="H240" s="1578"/>
      <c r="I240" s="1578"/>
    </row>
    <row r="241" spans="4:9">
      <c r="D241" s="1491"/>
      <c r="E241" s="1578"/>
      <c r="F241" s="1578"/>
      <c r="G241" s="1578"/>
      <c r="H241" s="1578"/>
      <c r="I241" s="1578"/>
    </row>
    <row r="242" spans="4:9">
      <c r="D242" s="1491"/>
      <c r="E242" s="1578"/>
      <c r="F242" s="1578"/>
      <c r="G242" s="1578"/>
      <c r="H242" s="1578"/>
      <c r="I242" s="1578"/>
    </row>
    <row r="243" spans="4:9">
      <c r="D243" s="1491"/>
      <c r="E243" s="1578"/>
      <c r="F243" s="1578"/>
      <c r="G243" s="1578"/>
      <c r="H243" s="1578"/>
      <c r="I243" s="1578"/>
    </row>
    <row r="244" spans="4:9">
      <c r="D244" s="1491"/>
      <c r="E244" s="1578"/>
      <c r="F244" s="1578"/>
      <c r="G244" s="1578"/>
      <c r="H244" s="1578"/>
      <c r="I244" s="1578"/>
    </row>
    <row r="245" spans="4:9">
      <c r="D245" s="1491"/>
      <c r="E245" s="1578"/>
      <c r="F245" s="1578"/>
      <c r="G245" s="1578"/>
      <c r="H245" s="1578"/>
      <c r="I245" s="1578"/>
    </row>
    <row r="246" spans="4:9">
      <c r="D246" s="1491"/>
      <c r="E246" s="1578"/>
      <c r="F246" s="1578"/>
      <c r="G246" s="1578"/>
      <c r="H246" s="1578"/>
      <c r="I246" s="1578"/>
    </row>
    <row r="247" spans="4:9">
      <c r="D247" s="1491"/>
      <c r="E247" s="1578"/>
      <c r="F247" s="1578"/>
      <c r="G247" s="1578"/>
      <c r="H247" s="1578"/>
      <c r="I247" s="1578"/>
    </row>
    <row r="248" spans="4:9">
      <c r="D248" s="1491"/>
      <c r="E248" s="1578"/>
      <c r="F248" s="1578"/>
      <c r="G248" s="1578"/>
      <c r="H248" s="1578"/>
      <c r="I248" s="1578"/>
    </row>
    <row r="249" spans="4:9">
      <c r="D249" s="1491"/>
      <c r="E249" s="1578"/>
      <c r="F249" s="1578"/>
      <c r="G249" s="1578"/>
      <c r="H249" s="1578"/>
      <c r="I249" s="1578"/>
    </row>
    <row r="250" spans="4:9">
      <c r="D250" s="1491"/>
      <c r="E250" s="1578"/>
      <c r="F250" s="1578"/>
      <c r="G250" s="1578"/>
      <c r="H250" s="1578"/>
      <c r="I250" s="1578"/>
    </row>
    <row r="251" spans="4:9">
      <c r="D251" s="1491"/>
      <c r="E251" s="1578"/>
      <c r="F251" s="1578"/>
      <c r="G251" s="1578"/>
      <c r="H251" s="1578"/>
      <c r="I251" s="1578"/>
    </row>
    <row r="252" spans="4:9">
      <c r="D252" s="1491"/>
      <c r="E252" s="1578"/>
      <c r="F252" s="1578"/>
      <c r="G252" s="1578"/>
      <c r="H252" s="1578"/>
      <c r="I252" s="1578"/>
    </row>
    <row r="253" spans="4:9">
      <c r="D253" s="1491"/>
      <c r="E253" s="1578"/>
      <c r="F253" s="1578"/>
      <c r="G253" s="1578"/>
      <c r="H253" s="1578"/>
      <c r="I253" s="1578"/>
    </row>
    <row r="254" spans="4:9">
      <c r="D254" s="1491"/>
      <c r="E254" s="1578"/>
      <c r="F254" s="1578"/>
      <c r="G254" s="1578"/>
      <c r="H254" s="1578"/>
      <c r="I254" s="1578"/>
    </row>
    <row r="255" spans="4:9">
      <c r="D255" s="1491"/>
      <c r="E255" s="1578"/>
      <c r="F255" s="1578"/>
      <c r="G255" s="1578"/>
      <c r="H255" s="1578"/>
      <c r="I255" s="1578"/>
    </row>
    <row r="256" spans="4:9">
      <c r="D256" s="1491"/>
      <c r="E256" s="1578"/>
      <c r="F256" s="1578"/>
      <c r="G256" s="1578"/>
      <c r="H256" s="1578"/>
      <c r="I256" s="1578"/>
    </row>
    <row r="257" spans="4:9">
      <c r="D257" s="1491"/>
      <c r="E257" s="1578"/>
      <c r="F257" s="1578"/>
      <c r="G257" s="1578"/>
      <c r="H257" s="1578"/>
      <c r="I257" s="1578"/>
    </row>
    <row r="258" spans="4:9">
      <c r="D258" s="1491"/>
      <c r="E258" s="1578"/>
      <c r="F258" s="1578"/>
      <c r="G258" s="1578"/>
      <c r="H258" s="1578"/>
      <c r="I258" s="1578"/>
    </row>
    <row r="259" spans="4:9">
      <c r="D259" s="1491"/>
      <c r="E259" s="1578"/>
      <c r="F259" s="1578"/>
      <c r="G259" s="1578"/>
      <c r="H259" s="1578"/>
      <c r="I259" s="1578"/>
    </row>
    <row r="260" spans="4:9">
      <c r="D260" s="1491"/>
      <c r="E260" s="1578"/>
      <c r="F260" s="1578"/>
      <c r="G260" s="1578"/>
      <c r="H260" s="1578"/>
      <c r="I260" s="1578"/>
    </row>
    <row r="261" spans="4:9">
      <c r="D261" s="1491"/>
      <c r="E261" s="1578"/>
      <c r="F261" s="1578"/>
      <c r="G261" s="1578"/>
      <c r="H261" s="1578"/>
      <c r="I261" s="1578"/>
    </row>
    <row r="262" spans="4:9">
      <c r="D262" s="1491"/>
      <c r="E262" s="1578"/>
      <c r="F262" s="1578"/>
      <c r="G262" s="1578"/>
      <c r="H262" s="1578"/>
      <c r="I262" s="1578"/>
    </row>
    <row r="263" spans="4:9">
      <c r="D263" s="1491"/>
      <c r="E263" s="1578"/>
      <c r="F263" s="1578"/>
      <c r="G263" s="1578"/>
      <c r="H263" s="1578"/>
      <c r="I263" s="1578"/>
    </row>
    <row r="264" spans="4:9">
      <c r="D264" s="1491"/>
      <c r="E264" s="1578"/>
      <c r="F264" s="1578"/>
      <c r="G264" s="1578"/>
      <c r="H264" s="1578"/>
      <c r="I264" s="1578"/>
    </row>
    <row r="265" spans="4:9">
      <c r="D265" s="1491"/>
      <c r="E265" s="1578"/>
      <c r="F265" s="1578"/>
      <c r="G265" s="1578"/>
      <c r="H265" s="1578"/>
      <c r="I265" s="1578"/>
    </row>
    <row r="266" spans="4:9">
      <c r="D266" s="1491"/>
      <c r="E266" s="1578"/>
      <c r="F266" s="1578"/>
      <c r="G266" s="1578"/>
      <c r="H266" s="1578"/>
      <c r="I266" s="1578"/>
    </row>
    <row r="267" spans="4:9">
      <c r="D267" s="1491"/>
      <c r="E267" s="1578"/>
      <c r="F267" s="1578"/>
      <c r="G267" s="1578"/>
      <c r="H267" s="1578"/>
      <c r="I267" s="1578"/>
    </row>
    <row r="268" spans="4:9">
      <c r="D268" s="1491"/>
      <c r="E268" s="1578"/>
      <c r="F268" s="1578"/>
      <c r="G268" s="1578"/>
      <c r="H268" s="1578"/>
      <c r="I268" s="1578"/>
    </row>
    <row r="269" spans="4:9">
      <c r="D269" s="1491"/>
      <c r="E269" s="1578"/>
      <c r="F269" s="1578"/>
      <c r="G269" s="1578"/>
      <c r="H269" s="1578"/>
      <c r="I269" s="1578"/>
    </row>
    <row r="270" spans="4:9">
      <c r="D270" s="1491"/>
      <c r="E270" s="1578"/>
      <c r="F270" s="1578"/>
      <c r="G270" s="1578"/>
      <c r="H270" s="1578"/>
      <c r="I270" s="1578"/>
    </row>
    <row r="271" spans="4:9">
      <c r="D271" s="1491"/>
      <c r="E271" s="1578"/>
      <c r="F271" s="1578"/>
      <c r="G271" s="1578"/>
      <c r="H271" s="1578"/>
      <c r="I271" s="1578"/>
    </row>
    <row r="272" spans="4:9">
      <c r="D272" s="1491"/>
      <c r="E272" s="1578"/>
      <c r="F272" s="1578"/>
      <c r="G272" s="1578"/>
      <c r="H272" s="1578"/>
      <c r="I272" s="1578"/>
    </row>
    <row r="273" spans="4:9">
      <c r="D273" s="1491"/>
      <c r="E273" s="1578"/>
      <c r="F273" s="1578"/>
      <c r="G273" s="1578"/>
      <c r="H273" s="1578"/>
      <c r="I273" s="1578"/>
    </row>
    <row r="274" spans="4:9">
      <c r="D274" s="1491"/>
      <c r="E274" s="1578"/>
      <c r="F274" s="1578"/>
      <c r="G274" s="1578"/>
      <c r="H274" s="1578"/>
      <c r="I274" s="1578"/>
    </row>
    <row r="275" spans="4:9">
      <c r="D275" s="1491"/>
      <c r="E275" s="1578"/>
      <c r="F275" s="1578"/>
      <c r="G275" s="1578"/>
      <c r="H275" s="1578"/>
      <c r="I275" s="1578"/>
    </row>
    <row r="276" spans="4:9">
      <c r="D276" s="1491"/>
      <c r="E276" s="1578"/>
      <c r="F276" s="1578"/>
      <c r="G276" s="1578"/>
      <c r="H276" s="1578"/>
      <c r="I276" s="1578"/>
    </row>
    <row r="277" spans="4:9">
      <c r="D277" s="1491"/>
      <c r="E277" s="1578"/>
      <c r="F277" s="1578"/>
      <c r="G277" s="1578"/>
      <c r="H277" s="1578"/>
      <c r="I277" s="1578"/>
    </row>
    <row r="278" spans="4:9">
      <c r="D278" s="1491"/>
      <c r="E278" s="1578"/>
      <c r="F278" s="1578"/>
      <c r="G278" s="1578"/>
      <c r="H278" s="1578"/>
      <c r="I278" s="1578"/>
    </row>
    <row r="279" spans="4:9">
      <c r="D279" s="1491"/>
      <c r="E279" s="1578"/>
      <c r="F279" s="1578"/>
      <c r="G279" s="1578"/>
      <c r="H279" s="1578"/>
      <c r="I279" s="1578"/>
    </row>
    <row r="280" spans="4:9">
      <c r="D280" s="1491"/>
      <c r="E280" s="1578"/>
      <c r="F280" s="1578"/>
      <c r="G280" s="1578"/>
      <c r="H280" s="1578"/>
      <c r="I280" s="1578"/>
    </row>
    <row r="281" spans="4:9">
      <c r="D281" s="1491"/>
      <c r="E281" s="1578"/>
      <c r="F281" s="1578"/>
      <c r="G281" s="1578"/>
      <c r="H281" s="1578"/>
      <c r="I281" s="1578"/>
    </row>
    <row r="282" spans="4:9">
      <c r="D282" s="1491"/>
      <c r="E282" s="1578"/>
      <c r="F282" s="1578"/>
      <c r="G282" s="1578"/>
      <c r="H282" s="1578"/>
      <c r="I282" s="1578"/>
    </row>
    <row r="283" spans="4:9">
      <c r="D283" s="1491"/>
      <c r="E283" s="1578"/>
      <c r="F283" s="1578"/>
      <c r="G283" s="1578"/>
      <c r="H283" s="1578"/>
      <c r="I283" s="1578"/>
    </row>
    <row r="284" spans="4:9">
      <c r="D284" s="1491"/>
      <c r="E284" s="1578"/>
      <c r="F284" s="1578"/>
      <c r="G284" s="1578"/>
      <c r="H284" s="1578"/>
      <c r="I284" s="1578"/>
    </row>
    <row r="285" spans="4:9">
      <c r="D285" s="1491"/>
      <c r="E285" s="1578"/>
      <c r="F285" s="1578"/>
      <c r="G285" s="1578"/>
      <c r="H285" s="1578"/>
      <c r="I285" s="1578"/>
    </row>
    <row r="286" spans="4:9">
      <c r="D286" s="1491"/>
      <c r="E286" s="1578"/>
      <c r="F286" s="1578"/>
      <c r="G286" s="1578"/>
      <c r="H286" s="1578"/>
      <c r="I286" s="1578"/>
    </row>
    <row r="287" spans="4:9">
      <c r="D287" s="1491"/>
      <c r="E287" s="1578"/>
      <c r="F287" s="1578"/>
      <c r="G287" s="1578"/>
      <c r="H287" s="1578"/>
      <c r="I287" s="1578"/>
    </row>
    <row r="288" spans="4:9">
      <c r="D288" s="1491"/>
      <c r="E288" s="1578"/>
      <c r="F288" s="1578"/>
      <c r="G288" s="1578"/>
      <c r="H288" s="1578"/>
      <c r="I288" s="1578"/>
    </row>
    <row r="289" spans="4:9">
      <c r="D289" s="1491"/>
      <c r="E289" s="1578"/>
      <c r="F289" s="1578"/>
      <c r="G289" s="1578"/>
      <c r="H289" s="1578"/>
      <c r="I289" s="1578"/>
    </row>
    <row r="290" spans="4:9">
      <c r="D290" s="1491"/>
      <c r="E290" s="1578"/>
      <c r="F290" s="1578"/>
      <c r="G290" s="1578"/>
      <c r="H290" s="1578"/>
      <c r="I290" s="1578"/>
    </row>
    <row r="291" spans="4:9">
      <c r="D291" s="1491"/>
      <c r="E291" s="1578"/>
      <c r="F291" s="1578"/>
      <c r="G291" s="1578"/>
      <c r="H291" s="1578"/>
      <c r="I291" s="1578"/>
    </row>
    <row r="292" spans="4:9">
      <c r="D292" s="1491"/>
      <c r="E292" s="1578"/>
      <c r="F292" s="1578"/>
      <c r="G292" s="1578"/>
      <c r="H292" s="1578"/>
      <c r="I292" s="1578"/>
    </row>
    <row r="293" spans="4:9">
      <c r="D293" s="1491"/>
      <c r="E293" s="1578"/>
      <c r="F293" s="1578"/>
      <c r="G293" s="1578"/>
      <c r="H293" s="1578"/>
      <c r="I293" s="1578"/>
    </row>
    <row r="294" spans="4:9">
      <c r="D294" s="1491"/>
      <c r="E294" s="1578"/>
      <c r="F294" s="1578"/>
      <c r="G294" s="1578"/>
      <c r="H294" s="1578"/>
      <c r="I294" s="1578"/>
    </row>
    <row r="295" spans="4:9">
      <c r="D295" s="1491"/>
      <c r="E295" s="1578"/>
      <c r="F295" s="1578"/>
      <c r="G295" s="1578"/>
      <c r="H295" s="1578"/>
      <c r="I295" s="1578"/>
    </row>
    <row r="296" spans="4:9">
      <c r="D296" s="1491"/>
      <c r="E296" s="1578"/>
      <c r="F296" s="1578"/>
      <c r="G296" s="1578"/>
      <c r="H296" s="1578"/>
      <c r="I296" s="1578"/>
    </row>
    <row r="297" spans="4:9">
      <c r="D297" s="1491"/>
      <c r="E297" s="1578"/>
      <c r="F297" s="1578"/>
      <c r="G297" s="1578"/>
      <c r="H297" s="1578"/>
      <c r="I297" s="1578"/>
    </row>
    <row r="298" spans="4:9">
      <c r="D298" s="1491"/>
      <c r="E298" s="1578"/>
      <c r="F298" s="1578"/>
      <c r="G298" s="1578"/>
      <c r="H298" s="1578"/>
      <c r="I298" s="1578"/>
    </row>
    <row r="299" spans="4:9">
      <c r="D299" s="1491"/>
      <c r="E299" s="1578"/>
      <c r="F299" s="1578"/>
      <c r="G299" s="1578"/>
      <c r="H299" s="1578"/>
      <c r="I299" s="1578"/>
    </row>
    <row r="300" spans="4:9">
      <c r="D300" s="1491"/>
      <c r="E300" s="1578"/>
      <c r="F300" s="1578"/>
      <c r="G300" s="1578"/>
      <c r="H300" s="1578"/>
      <c r="I300" s="1578"/>
    </row>
    <row r="301" spans="4:9">
      <c r="D301" s="1491"/>
      <c r="E301" s="1578"/>
      <c r="F301" s="1578"/>
      <c r="G301" s="1578"/>
      <c r="H301" s="1578"/>
      <c r="I301" s="1578"/>
    </row>
    <row r="302" spans="4:9">
      <c r="D302" s="1491"/>
      <c r="E302" s="1578"/>
      <c r="F302" s="1578"/>
      <c r="G302" s="1578"/>
      <c r="H302" s="1578"/>
      <c r="I302" s="1578"/>
    </row>
    <row r="303" spans="4:9">
      <c r="D303" s="1491"/>
      <c r="E303" s="1578"/>
      <c r="F303" s="1578"/>
      <c r="G303" s="1578"/>
      <c r="H303" s="1578"/>
      <c r="I303" s="1578"/>
    </row>
    <row r="304" spans="4:9">
      <c r="D304" s="1491"/>
      <c r="E304" s="1578"/>
      <c r="F304" s="1578"/>
      <c r="G304" s="1578"/>
      <c r="H304" s="1578"/>
      <c r="I304" s="1578"/>
    </row>
    <row r="305" spans="4:9">
      <c r="D305" s="1491"/>
      <c r="E305" s="1578"/>
      <c r="F305" s="1578"/>
      <c r="G305" s="1578"/>
      <c r="H305" s="1578"/>
      <c r="I305" s="1578"/>
    </row>
    <row r="306" spans="4:9">
      <c r="D306" s="1491"/>
      <c r="E306" s="1578"/>
      <c r="F306" s="1578"/>
      <c r="G306" s="1578"/>
      <c r="H306" s="1578"/>
      <c r="I306" s="1578"/>
    </row>
    <row r="307" spans="4:9">
      <c r="D307" s="1491"/>
      <c r="E307" s="1578"/>
      <c r="F307" s="1578"/>
      <c r="G307" s="1578"/>
      <c r="H307" s="1578"/>
      <c r="I307" s="1578"/>
    </row>
    <row r="308" spans="4:9">
      <c r="D308" s="1491"/>
      <c r="E308" s="1578"/>
      <c r="F308" s="1578"/>
      <c r="G308" s="1578"/>
      <c r="H308" s="1578"/>
      <c r="I308" s="1578"/>
    </row>
    <row r="309" spans="4:9">
      <c r="D309" s="1491"/>
      <c r="E309" s="1578"/>
      <c r="F309" s="1578"/>
      <c r="G309" s="1578"/>
      <c r="H309" s="1578"/>
      <c r="I309" s="1578"/>
    </row>
    <row r="310" spans="4:9">
      <c r="D310" s="1491"/>
      <c r="E310" s="1578"/>
      <c r="F310" s="1578"/>
      <c r="G310" s="1578"/>
      <c r="H310" s="1578"/>
      <c r="I310" s="1578"/>
    </row>
    <row r="311" spans="4:9">
      <c r="D311" s="1491"/>
      <c r="E311" s="1578"/>
      <c r="F311" s="1578"/>
      <c r="G311" s="1578"/>
      <c r="H311" s="1578"/>
      <c r="I311" s="1578"/>
    </row>
    <row r="312" spans="4:9">
      <c r="D312" s="1491"/>
      <c r="E312" s="1578"/>
      <c r="F312" s="1578"/>
      <c r="G312" s="1578"/>
      <c r="H312" s="1578"/>
      <c r="I312" s="1578"/>
    </row>
    <row r="313" spans="4:9">
      <c r="D313" s="1491"/>
      <c r="E313" s="1578"/>
      <c r="F313" s="1578"/>
      <c r="G313" s="1578"/>
      <c r="H313" s="1578"/>
      <c r="I313" s="1578"/>
    </row>
    <row r="314" spans="4:9">
      <c r="D314" s="1491"/>
      <c r="E314" s="1578"/>
      <c r="F314" s="1578"/>
      <c r="G314" s="1578"/>
      <c r="H314" s="1578"/>
      <c r="I314" s="1578"/>
    </row>
    <row r="315" spans="4:9">
      <c r="D315" s="1491"/>
      <c r="E315" s="1578"/>
      <c r="F315" s="1578"/>
      <c r="G315" s="1578"/>
      <c r="H315" s="1578"/>
      <c r="I315" s="1578"/>
    </row>
    <row r="316" spans="4:9">
      <c r="D316" s="1491"/>
      <c r="E316" s="1578"/>
      <c r="F316" s="1578"/>
      <c r="G316" s="1578"/>
      <c r="H316" s="1578"/>
      <c r="I316" s="1578"/>
    </row>
    <row r="317" spans="4:9">
      <c r="D317" s="1491"/>
      <c r="E317" s="1578"/>
      <c r="F317" s="1578"/>
      <c r="G317" s="1578"/>
      <c r="H317" s="1578"/>
      <c r="I317" s="1578"/>
    </row>
    <row r="318" spans="4:9">
      <c r="D318" s="1491"/>
      <c r="E318" s="1578"/>
      <c r="F318" s="1578"/>
      <c r="G318" s="1578"/>
      <c r="H318" s="1578"/>
      <c r="I318" s="1578"/>
    </row>
    <row r="319" spans="4:9">
      <c r="D319" s="1491"/>
      <c r="E319" s="1578"/>
      <c r="F319" s="1578"/>
      <c r="G319" s="1578"/>
      <c r="H319" s="1578"/>
      <c r="I319" s="1578"/>
    </row>
    <row r="320" spans="4:9">
      <c r="D320" s="1491"/>
      <c r="E320" s="1578"/>
      <c r="F320" s="1578"/>
      <c r="G320" s="1578"/>
      <c r="H320" s="1578"/>
      <c r="I320" s="1578"/>
    </row>
    <row r="321" spans="4:9">
      <c r="D321" s="1491"/>
      <c r="E321" s="1578"/>
      <c r="F321" s="1578"/>
      <c r="G321" s="1578"/>
      <c r="H321" s="1578"/>
      <c r="I321" s="1578"/>
    </row>
    <row r="322" spans="4:9">
      <c r="D322" s="1491"/>
      <c r="E322" s="1578"/>
      <c r="F322" s="1578"/>
      <c r="G322" s="1578"/>
      <c r="H322" s="1578"/>
      <c r="I322" s="1578"/>
    </row>
    <row r="323" spans="4:9">
      <c r="D323" s="1491"/>
      <c r="E323" s="1578"/>
      <c r="F323" s="1578"/>
      <c r="G323" s="1578"/>
      <c r="H323" s="1578"/>
      <c r="I323" s="1578"/>
    </row>
    <row r="324" spans="4:9">
      <c r="D324" s="1491"/>
      <c r="E324" s="1578"/>
      <c r="F324" s="1578"/>
      <c r="G324" s="1578"/>
      <c r="H324" s="1578"/>
      <c r="I324" s="1578"/>
    </row>
    <row r="325" spans="4:9">
      <c r="D325" s="1491"/>
      <c r="E325" s="1578"/>
      <c r="F325" s="1578"/>
      <c r="G325" s="1578"/>
      <c r="H325" s="1578"/>
      <c r="I325" s="1578"/>
    </row>
    <row r="326" spans="4:9">
      <c r="D326" s="1491"/>
      <c r="E326" s="1578"/>
      <c r="F326" s="1578"/>
      <c r="G326" s="1578"/>
      <c r="H326" s="1578"/>
      <c r="I326" s="1578"/>
    </row>
    <row r="327" spans="4:9">
      <c r="D327" s="1491"/>
      <c r="E327" s="1578"/>
      <c r="F327" s="1578"/>
      <c r="G327" s="1578"/>
      <c r="H327" s="1578"/>
      <c r="I327" s="1578"/>
    </row>
    <row r="328" spans="4:9">
      <c r="D328" s="1491"/>
      <c r="E328" s="1578"/>
      <c r="F328" s="1578"/>
      <c r="G328" s="1578"/>
      <c r="H328" s="1578"/>
      <c r="I328" s="1578"/>
    </row>
    <row r="329" spans="4:9">
      <c r="D329" s="1491"/>
      <c r="E329" s="1578"/>
      <c r="F329" s="1578"/>
      <c r="G329" s="1578"/>
      <c r="H329" s="1578"/>
      <c r="I329" s="1578"/>
    </row>
    <row r="330" spans="4:9">
      <c r="D330" s="1491"/>
      <c r="E330" s="1578"/>
      <c r="F330" s="1578"/>
      <c r="G330" s="1578"/>
      <c r="H330" s="1578"/>
      <c r="I330" s="1578"/>
    </row>
    <row r="331" spans="4:9">
      <c r="D331" s="1491"/>
      <c r="E331" s="1578"/>
      <c r="F331" s="1578"/>
      <c r="G331" s="1578"/>
      <c r="H331" s="1578"/>
      <c r="I331" s="1578"/>
    </row>
    <row r="332" spans="4:9">
      <c r="D332" s="1491"/>
      <c r="E332" s="1578"/>
      <c r="F332" s="1578"/>
      <c r="G332" s="1578"/>
      <c r="H332" s="1578"/>
      <c r="I332" s="1578"/>
    </row>
    <row r="333" spans="4:9">
      <c r="D333" s="1491"/>
      <c r="E333" s="1578"/>
      <c r="F333" s="1578"/>
      <c r="G333" s="1578"/>
      <c r="H333" s="1578"/>
      <c r="I333" s="1578"/>
    </row>
    <row r="334" spans="4:9">
      <c r="D334" s="1491"/>
      <c r="E334" s="1578"/>
      <c r="F334" s="1578"/>
      <c r="G334" s="1578"/>
      <c r="H334" s="1578"/>
      <c r="I334" s="1578"/>
    </row>
    <row r="335" spans="4:9">
      <c r="D335" s="1491"/>
      <c r="E335" s="1578"/>
      <c r="F335" s="1578"/>
      <c r="G335" s="1578"/>
      <c r="H335" s="1578"/>
      <c r="I335" s="1578"/>
    </row>
    <row r="336" spans="4:9">
      <c r="D336" s="1491"/>
      <c r="E336" s="1578"/>
      <c r="F336" s="1578"/>
      <c r="G336" s="1578"/>
      <c r="H336" s="1578"/>
      <c r="I336" s="1578"/>
    </row>
    <row r="337" spans="4:9">
      <c r="D337" s="1491"/>
      <c r="E337" s="1578"/>
      <c r="F337" s="1578"/>
      <c r="G337" s="1578"/>
      <c r="H337" s="1578"/>
      <c r="I337" s="1578"/>
    </row>
    <row r="338" spans="4:9">
      <c r="D338" s="1491"/>
      <c r="E338" s="1578"/>
      <c r="F338" s="1578"/>
      <c r="G338" s="1578"/>
      <c r="H338" s="1578"/>
      <c r="I338" s="1578"/>
    </row>
    <row r="339" spans="4:9">
      <c r="D339" s="1491"/>
      <c r="E339" s="1578"/>
      <c r="F339" s="1578"/>
      <c r="G339" s="1578"/>
      <c r="H339" s="1578"/>
      <c r="I339" s="1578"/>
    </row>
    <row r="340" spans="4:9">
      <c r="D340" s="1491"/>
      <c r="E340" s="1578"/>
      <c r="F340" s="1578"/>
      <c r="G340" s="1578"/>
      <c r="H340" s="1578"/>
      <c r="I340" s="1578"/>
    </row>
    <row r="341" spans="4:9">
      <c r="D341" s="1491"/>
      <c r="E341" s="1578"/>
      <c r="F341" s="1578"/>
      <c r="G341" s="1578"/>
      <c r="H341" s="1578"/>
      <c r="I341" s="1578"/>
    </row>
    <row r="342" spans="4:9">
      <c r="D342" s="1491"/>
      <c r="E342" s="1578"/>
      <c r="F342" s="1578"/>
      <c r="G342" s="1578"/>
      <c r="H342" s="1578"/>
      <c r="I342" s="1578"/>
    </row>
    <row r="343" spans="4:9">
      <c r="D343" s="1491"/>
      <c r="E343" s="1578"/>
      <c r="F343" s="1578"/>
      <c r="G343" s="1578"/>
      <c r="H343" s="1578"/>
      <c r="I343" s="1578"/>
    </row>
    <row r="344" spans="4:9">
      <c r="D344" s="1491"/>
      <c r="E344" s="1578"/>
      <c r="F344" s="1578"/>
      <c r="G344" s="1578"/>
      <c r="H344" s="1578"/>
      <c r="I344" s="1578"/>
    </row>
    <row r="345" spans="4:9">
      <c r="D345" s="1491"/>
      <c r="E345" s="1578"/>
      <c r="F345" s="1578"/>
      <c r="G345" s="1578"/>
      <c r="H345" s="1578"/>
      <c r="I345" s="1578"/>
    </row>
    <row r="346" spans="4:9">
      <c r="D346" s="1491"/>
      <c r="E346" s="1578"/>
      <c r="F346" s="1578"/>
      <c r="G346" s="1578"/>
      <c r="H346" s="1578"/>
      <c r="I346" s="1578"/>
    </row>
    <row r="347" spans="4:9">
      <c r="D347" s="1491"/>
      <c r="E347" s="1578"/>
      <c r="F347" s="1578"/>
      <c r="G347" s="1578"/>
      <c r="H347" s="1578"/>
      <c r="I347" s="1578"/>
    </row>
    <row r="348" spans="4:9">
      <c r="D348" s="1491"/>
      <c r="E348" s="1578"/>
      <c r="F348" s="1578"/>
      <c r="G348" s="1578"/>
      <c r="H348" s="1578"/>
      <c r="I348" s="1578"/>
    </row>
    <row r="349" spans="4:9">
      <c r="D349" s="1491"/>
      <c r="E349" s="1578"/>
      <c r="F349" s="1578"/>
      <c r="G349" s="1578"/>
      <c r="H349" s="1578"/>
      <c r="I349" s="1578"/>
    </row>
    <row r="350" spans="4:9">
      <c r="D350" s="1491"/>
      <c r="E350" s="1578"/>
      <c r="F350" s="1578"/>
      <c r="G350" s="1578"/>
      <c r="H350" s="1578"/>
      <c r="I350" s="1578"/>
    </row>
    <row r="351" spans="4:9">
      <c r="D351" s="1491"/>
      <c r="E351" s="1578"/>
      <c r="F351" s="1578"/>
      <c r="G351" s="1578"/>
      <c r="H351" s="1578"/>
      <c r="I351" s="1578"/>
    </row>
    <row r="352" spans="4:9">
      <c r="D352" s="1491"/>
      <c r="E352" s="1578"/>
      <c r="F352" s="1578"/>
      <c r="G352" s="1578"/>
      <c r="H352" s="1578"/>
      <c r="I352" s="1578"/>
    </row>
    <row r="353" spans="4:9">
      <c r="D353" s="1491"/>
      <c r="E353" s="1578"/>
      <c r="F353" s="1578"/>
      <c r="G353" s="1578"/>
      <c r="H353" s="1578"/>
      <c r="I353" s="1578"/>
    </row>
    <row r="354" spans="4:9">
      <c r="D354" s="1491"/>
      <c r="E354" s="1578"/>
      <c r="F354" s="1578"/>
      <c r="G354" s="1578"/>
      <c r="H354" s="1578"/>
      <c r="I354" s="1578"/>
    </row>
    <row r="355" spans="4:9">
      <c r="D355" s="1491"/>
      <c r="E355" s="1578"/>
      <c r="F355" s="1578"/>
      <c r="G355" s="1578"/>
      <c r="H355" s="1578"/>
      <c r="I355" s="1578"/>
    </row>
    <row r="356" spans="4:9">
      <c r="D356" s="1491"/>
      <c r="E356" s="1578"/>
      <c r="F356" s="1578"/>
      <c r="G356" s="1578"/>
      <c r="H356" s="1578"/>
      <c r="I356" s="1578"/>
    </row>
    <row r="357" spans="4:9">
      <c r="D357" s="1491"/>
      <c r="E357" s="1578"/>
      <c r="F357" s="1578"/>
      <c r="G357" s="1578"/>
      <c r="H357" s="1578"/>
      <c r="I357" s="1578"/>
    </row>
    <row r="358" spans="4:9">
      <c r="D358" s="1491"/>
      <c r="E358" s="1578"/>
      <c r="F358" s="1578"/>
      <c r="G358" s="1578"/>
      <c r="H358" s="1578"/>
      <c r="I358" s="1578"/>
    </row>
    <row r="359" spans="4:9">
      <c r="D359" s="1491"/>
      <c r="E359" s="1578"/>
      <c r="F359" s="1578"/>
      <c r="G359" s="1578"/>
      <c r="H359" s="1578"/>
      <c r="I359" s="1578"/>
    </row>
    <row r="360" spans="4:9">
      <c r="D360" s="1491"/>
      <c r="E360" s="1578"/>
      <c r="F360" s="1578"/>
      <c r="G360" s="1578"/>
      <c r="H360" s="1578"/>
      <c r="I360" s="1578"/>
    </row>
    <row r="361" spans="4:9">
      <c r="D361" s="1491"/>
      <c r="E361" s="1578"/>
      <c r="F361" s="1578"/>
      <c r="G361" s="1578"/>
      <c r="H361" s="1578"/>
      <c r="I361" s="1578"/>
    </row>
    <row r="362" spans="4:9">
      <c r="D362" s="1491"/>
      <c r="E362" s="1578"/>
      <c r="F362" s="1578"/>
      <c r="G362" s="1578"/>
      <c r="H362" s="1578"/>
      <c r="I362" s="1578"/>
    </row>
    <row r="363" spans="4:9">
      <c r="D363" s="1491"/>
      <c r="E363" s="1578"/>
      <c r="F363" s="1578"/>
      <c r="G363" s="1578"/>
      <c r="H363" s="1578"/>
      <c r="I363" s="1578"/>
    </row>
    <row r="364" spans="4:9">
      <c r="D364" s="1491"/>
      <c r="E364" s="1578"/>
      <c r="F364" s="1578"/>
      <c r="G364" s="1578"/>
      <c r="H364" s="1578"/>
      <c r="I364" s="1578"/>
    </row>
    <row r="365" spans="4:9">
      <c r="D365" s="1491"/>
      <c r="E365" s="1578"/>
      <c r="F365" s="1578"/>
      <c r="G365" s="1578"/>
      <c r="H365" s="1578"/>
      <c r="I365" s="1578"/>
    </row>
    <row r="366" spans="4:9">
      <c r="D366" s="1491"/>
      <c r="E366" s="1578"/>
      <c r="F366" s="1578"/>
      <c r="G366" s="1578"/>
      <c r="H366" s="1578"/>
      <c r="I366" s="1578"/>
    </row>
    <row r="367" spans="4:9">
      <c r="D367" s="1491"/>
      <c r="E367" s="1578"/>
      <c r="F367" s="1578"/>
      <c r="G367" s="1578"/>
      <c r="H367" s="1578"/>
      <c r="I367" s="1578"/>
    </row>
  </sheetData>
  <conditionalFormatting sqref="B8">
    <cfRule type="cellIs" dxfId="34" priority="2" stopIfTrue="1" operator="equal">
      <formula>"Adjustment to Income/Expense/Rate Base:"</formula>
    </cfRule>
  </conditionalFormatting>
  <conditionalFormatting sqref="J1">
    <cfRule type="cellIs" dxfId="33" priority="1" stopIfTrue="1" operator="equal">
      <formula>"x.x"</formula>
    </cfRule>
  </conditionalFormatting>
  <dataValidations disablePrompts="1"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4:E65555 JA65514:JA65555 SW65514:SW65555 ACS65514:ACS65555 AMO65514:AMO65555 AWK65514:AWK65555 BGG65514:BGG65555 BQC65514:BQC65555 BZY65514:BZY65555 CJU65514:CJU65555 CTQ65514:CTQ65555 DDM65514:DDM65555 DNI65514:DNI65555 DXE65514:DXE65555 EHA65514:EHA65555 EQW65514:EQW65555 FAS65514:FAS65555 FKO65514:FKO65555 FUK65514:FUK65555 GEG65514:GEG65555 GOC65514:GOC65555 GXY65514:GXY65555 HHU65514:HHU65555 HRQ65514:HRQ65555 IBM65514:IBM65555 ILI65514:ILI65555 IVE65514:IVE65555 JFA65514:JFA65555 JOW65514:JOW65555 JYS65514:JYS65555 KIO65514:KIO65555 KSK65514:KSK65555 LCG65514:LCG65555 LMC65514:LMC65555 LVY65514:LVY65555 MFU65514:MFU65555 MPQ65514:MPQ65555 MZM65514:MZM65555 NJI65514:NJI65555 NTE65514:NTE65555 ODA65514:ODA65555 OMW65514:OMW65555 OWS65514:OWS65555 PGO65514:PGO65555 PQK65514:PQK65555 QAG65514:QAG65555 QKC65514:QKC65555 QTY65514:QTY65555 RDU65514:RDU65555 RNQ65514:RNQ65555 RXM65514:RXM65555 SHI65514:SHI65555 SRE65514:SRE65555 TBA65514:TBA65555 TKW65514:TKW65555 TUS65514:TUS65555 UEO65514:UEO65555 UOK65514:UOK65555 UYG65514:UYG65555 VIC65514:VIC65555 VRY65514:VRY65555 WBU65514:WBU65555 WLQ65514:WLQ65555 WVM65514:WVM65555 E131050:E131091 JA131050:JA131091 SW131050:SW131091 ACS131050:ACS131091 AMO131050:AMO131091 AWK131050:AWK131091 BGG131050:BGG131091 BQC131050:BQC131091 BZY131050:BZY131091 CJU131050:CJU131091 CTQ131050:CTQ131091 DDM131050:DDM131091 DNI131050:DNI131091 DXE131050:DXE131091 EHA131050:EHA131091 EQW131050:EQW131091 FAS131050:FAS131091 FKO131050:FKO131091 FUK131050:FUK131091 GEG131050:GEG131091 GOC131050:GOC131091 GXY131050:GXY131091 HHU131050:HHU131091 HRQ131050:HRQ131091 IBM131050:IBM131091 ILI131050:ILI131091 IVE131050:IVE131091 JFA131050:JFA131091 JOW131050:JOW131091 JYS131050:JYS131091 KIO131050:KIO131091 KSK131050:KSK131091 LCG131050:LCG131091 LMC131050:LMC131091 LVY131050:LVY131091 MFU131050:MFU131091 MPQ131050:MPQ131091 MZM131050:MZM131091 NJI131050:NJI131091 NTE131050:NTE131091 ODA131050:ODA131091 OMW131050:OMW131091 OWS131050:OWS131091 PGO131050:PGO131091 PQK131050:PQK131091 QAG131050:QAG131091 QKC131050:QKC131091 QTY131050:QTY131091 RDU131050:RDU131091 RNQ131050:RNQ131091 RXM131050:RXM131091 SHI131050:SHI131091 SRE131050:SRE131091 TBA131050:TBA131091 TKW131050:TKW131091 TUS131050:TUS131091 UEO131050:UEO131091 UOK131050:UOK131091 UYG131050:UYG131091 VIC131050:VIC131091 VRY131050:VRY131091 WBU131050:WBU131091 WLQ131050:WLQ131091 WVM131050:WVM131091 E196586:E196627 JA196586:JA196627 SW196586:SW196627 ACS196586:ACS196627 AMO196586:AMO196627 AWK196586:AWK196627 BGG196586:BGG196627 BQC196586:BQC196627 BZY196586:BZY196627 CJU196586:CJU196627 CTQ196586:CTQ196627 DDM196586:DDM196627 DNI196586:DNI196627 DXE196586:DXE196627 EHA196586:EHA196627 EQW196586:EQW196627 FAS196586:FAS196627 FKO196586:FKO196627 FUK196586:FUK196627 GEG196586:GEG196627 GOC196586:GOC196627 GXY196586:GXY196627 HHU196586:HHU196627 HRQ196586:HRQ196627 IBM196586:IBM196627 ILI196586:ILI196627 IVE196586:IVE196627 JFA196586:JFA196627 JOW196586:JOW196627 JYS196586:JYS196627 KIO196586:KIO196627 KSK196586:KSK196627 LCG196586:LCG196627 LMC196586:LMC196627 LVY196586:LVY196627 MFU196586:MFU196627 MPQ196586:MPQ196627 MZM196586:MZM196627 NJI196586:NJI196627 NTE196586:NTE196627 ODA196586:ODA196627 OMW196586:OMW196627 OWS196586:OWS196627 PGO196586:PGO196627 PQK196586:PQK196627 QAG196586:QAG196627 QKC196586:QKC196627 QTY196586:QTY196627 RDU196586:RDU196627 RNQ196586:RNQ196627 RXM196586:RXM196627 SHI196586:SHI196627 SRE196586:SRE196627 TBA196586:TBA196627 TKW196586:TKW196627 TUS196586:TUS196627 UEO196586:UEO196627 UOK196586:UOK196627 UYG196586:UYG196627 VIC196586:VIC196627 VRY196586:VRY196627 WBU196586:WBU196627 WLQ196586:WLQ196627 WVM196586:WVM196627 E262122:E262163 JA262122:JA262163 SW262122:SW262163 ACS262122:ACS262163 AMO262122:AMO262163 AWK262122:AWK262163 BGG262122:BGG262163 BQC262122:BQC262163 BZY262122:BZY262163 CJU262122:CJU262163 CTQ262122:CTQ262163 DDM262122:DDM262163 DNI262122:DNI262163 DXE262122:DXE262163 EHA262122:EHA262163 EQW262122:EQW262163 FAS262122:FAS262163 FKO262122:FKO262163 FUK262122:FUK262163 GEG262122:GEG262163 GOC262122:GOC262163 GXY262122:GXY262163 HHU262122:HHU262163 HRQ262122:HRQ262163 IBM262122:IBM262163 ILI262122:ILI262163 IVE262122:IVE262163 JFA262122:JFA262163 JOW262122:JOW262163 JYS262122:JYS262163 KIO262122:KIO262163 KSK262122:KSK262163 LCG262122:LCG262163 LMC262122:LMC262163 LVY262122:LVY262163 MFU262122:MFU262163 MPQ262122:MPQ262163 MZM262122:MZM262163 NJI262122:NJI262163 NTE262122:NTE262163 ODA262122:ODA262163 OMW262122:OMW262163 OWS262122:OWS262163 PGO262122:PGO262163 PQK262122:PQK262163 QAG262122:QAG262163 QKC262122:QKC262163 QTY262122:QTY262163 RDU262122:RDU262163 RNQ262122:RNQ262163 RXM262122:RXM262163 SHI262122:SHI262163 SRE262122:SRE262163 TBA262122:TBA262163 TKW262122:TKW262163 TUS262122:TUS262163 UEO262122:UEO262163 UOK262122:UOK262163 UYG262122:UYG262163 VIC262122:VIC262163 VRY262122:VRY262163 WBU262122:WBU262163 WLQ262122:WLQ262163 WVM262122:WVM262163 E327658:E327699 JA327658:JA327699 SW327658:SW327699 ACS327658:ACS327699 AMO327658:AMO327699 AWK327658:AWK327699 BGG327658:BGG327699 BQC327658:BQC327699 BZY327658:BZY327699 CJU327658:CJU327699 CTQ327658:CTQ327699 DDM327658:DDM327699 DNI327658:DNI327699 DXE327658:DXE327699 EHA327658:EHA327699 EQW327658:EQW327699 FAS327658:FAS327699 FKO327658:FKO327699 FUK327658:FUK327699 GEG327658:GEG327699 GOC327658:GOC327699 GXY327658:GXY327699 HHU327658:HHU327699 HRQ327658:HRQ327699 IBM327658:IBM327699 ILI327658:ILI327699 IVE327658:IVE327699 JFA327658:JFA327699 JOW327658:JOW327699 JYS327658:JYS327699 KIO327658:KIO327699 KSK327658:KSK327699 LCG327658:LCG327699 LMC327658:LMC327699 LVY327658:LVY327699 MFU327658:MFU327699 MPQ327658:MPQ327699 MZM327658:MZM327699 NJI327658:NJI327699 NTE327658:NTE327699 ODA327658:ODA327699 OMW327658:OMW327699 OWS327658:OWS327699 PGO327658:PGO327699 PQK327658:PQK327699 QAG327658:QAG327699 QKC327658:QKC327699 QTY327658:QTY327699 RDU327658:RDU327699 RNQ327658:RNQ327699 RXM327658:RXM327699 SHI327658:SHI327699 SRE327658:SRE327699 TBA327658:TBA327699 TKW327658:TKW327699 TUS327658:TUS327699 UEO327658:UEO327699 UOK327658:UOK327699 UYG327658:UYG327699 VIC327658:VIC327699 VRY327658:VRY327699 WBU327658:WBU327699 WLQ327658:WLQ327699 WVM327658:WVM327699 E393194:E393235 JA393194:JA393235 SW393194:SW393235 ACS393194:ACS393235 AMO393194:AMO393235 AWK393194:AWK393235 BGG393194:BGG393235 BQC393194:BQC393235 BZY393194:BZY393235 CJU393194:CJU393235 CTQ393194:CTQ393235 DDM393194:DDM393235 DNI393194:DNI393235 DXE393194:DXE393235 EHA393194:EHA393235 EQW393194:EQW393235 FAS393194:FAS393235 FKO393194:FKO393235 FUK393194:FUK393235 GEG393194:GEG393235 GOC393194:GOC393235 GXY393194:GXY393235 HHU393194:HHU393235 HRQ393194:HRQ393235 IBM393194:IBM393235 ILI393194:ILI393235 IVE393194:IVE393235 JFA393194:JFA393235 JOW393194:JOW393235 JYS393194:JYS393235 KIO393194:KIO393235 KSK393194:KSK393235 LCG393194:LCG393235 LMC393194:LMC393235 LVY393194:LVY393235 MFU393194:MFU393235 MPQ393194:MPQ393235 MZM393194:MZM393235 NJI393194:NJI393235 NTE393194:NTE393235 ODA393194:ODA393235 OMW393194:OMW393235 OWS393194:OWS393235 PGO393194:PGO393235 PQK393194:PQK393235 QAG393194:QAG393235 QKC393194:QKC393235 QTY393194:QTY393235 RDU393194:RDU393235 RNQ393194:RNQ393235 RXM393194:RXM393235 SHI393194:SHI393235 SRE393194:SRE393235 TBA393194:TBA393235 TKW393194:TKW393235 TUS393194:TUS393235 UEO393194:UEO393235 UOK393194:UOK393235 UYG393194:UYG393235 VIC393194:VIC393235 VRY393194:VRY393235 WBU393194:WBU393235 WLQ393194:WLQ393235 WVM393194:WVM393235 E458730:E458771 JA458730:JA458771 SW458730:SW458771 ACS458730:ACS458771 AMO458730:AMO458771 AWK458730:AWK458771 BGG458730:BGG458771 BQC458730:BQC458771 BZY458730:BZY458771 CJU458730:CJU458771 CTQ458730:CTQ458771 DDM458730:DDM458771 DNI458730:DNI458771 DXE458730:DXE458771 EHA458730:EHA458771 EQW458730:EQW458771 FAS458730:FAS458771 FKO458730:FKO458771 FUK458730:FUK458771 GEG458730:GEG458771 GOC458730:GOC458771 GXY458730:GXY458771 HHU458730:HHU458771 HRQ458730:HRQ458771 IBM458730:IBM458771 ILI458730:ILI458771 IVE458730:IVE458771 JFA458730:JFA458771 JOW458730:JOW458771 JYS458730:JYS458771 KIO458730:KIO458771 KSK458730:KSK458771 LCG458730:LCG458771 LMC458730:LMC458771 LVY458730:LVY458771 MFU458730:MFU458771 MPQ458730:MPQ458771 MZM458730:MZM458771 NJI458730:NJI458771 NTE458730:NTE458771 ODA458730:ODA458771 OMW458730:OMW458771 OWS458730:OWS458771 PGO458730:PGO458771 PQK458730:PQK458771 QAG458730:QAG458771 QKC458730:QKC458771 QTY458730:QTY458771 RDU458730:RDU458771 RNQ458730:RNQ458771 RXM458730:RXM458771 SHI458730:SHI458771 SRE458730:SRE458771 TBA458730:TBA458771 TKW458730:TKW458771 TUS458730:TUS458771 UEO458730:UEO458771 UOK458730:UOK458771 UYG458730:UYG458771 VIC458730:VIC458771 VRY458730:VRY458771 WBU458730:WBU458771 WLQ458730:WLQ458771 WVM458730:WVM458771 E524266:E524307 JA524266:JA524307 SW524266:SW524307 ACS524266:ACS524307 AMO524266:AMO524307 AWK524266:AWK524307 BGG524266:BGG524307 BQC524266:BQC524307 BZY524266:BZY524307 CJU524266:CJU524307 CTQ524266:CTQ524307 DDM524266:DDM524307 DNI524266:DNI524307 DXE524266:DXE524307 EHA524266:EHA524307 EQW524266:EQW524307 FAS524266:FAS524307 FKO524266:FKO524307 FUK524266:FUK524307 GEG524266:GEG524307 GOC524266:GOC524307 GXY524266:GXY524307 HHU524266:HHU524307 HRQ524266:HRQ524307 IBM524266:IBM524307 ILI524266:ILI524307 IVE524266:IVE524307 JFA524266:JFA524307 JOW524266:JOW524307 JYS524266:JYS524307 KIO524266:KIO524307 KSK524266:KSK524307 LCG524266:LCG524307 LMC524266:LMC524307 LVY524266:LVY524307 MFU524266:MFU524307 MPQ524266:MPQ524307 MZM524266:MZM524307 NJI524266:NJI524307 NTE524266:NTE524307 ODA524266:ODA524307 OMW524266:OMW524307 OWS524266:OWS524307 PGO524266:PGO524307 PQK524266:PQK524307 QAG524266:QAG524307 QKC524266:QKC524307 QTY524266:QTY524307 RDU524266:RDU524307 RNQ524266:RNQ524307 RXM524266:RXM524307 SHI524266:SHI524307 SRE524266:SRE524307 TBA524266:TBA524307 TKW524266:TKW524307 TUS524266:TUS524307 UEO524266:UEO524307 UOK524266:UOK524307 UYG524266:UYG524307 VIC524266:VIC524307 VRY524266:VRY524307 WBU524266:WBU524307 WLQ524266:WLQ524307 WVM524266:WVM524307 E589802:E589843 JA589802:JA589843 SW589802:SW589843 ACS589802:ACS589843 AMO589802:AMO589843 AWK589802:AWK589843 BGG589802:BGG589843 BQC589802:BQC589843 BZY589802:BZY589843 CJU589802:CJU589843 CTQ589802:CTQ589843 DDM589802:DDM589843 DNI589802:DNI589843 DXE589802:DXE589843 EHA589802:EHA589843 EQW589802:EQW589843 FAS589802:FAS589843 FKO589802:FKO589843 FUK589802:FUK589843 GEG589802:GEG589843 GOC589802:GOC589843 GXY589802:GXY589843 HHU589802:HHU589843 HRQ589802:HRQ589843 IBM589802:IBM589843 ILI589802:ILI589843 IVE589802:IVE589843 JFA589802:JFA589843 JOW589802:JOW589843 JYS589802:JYS589843 KIO589802:KIO589843 KSK589802:KSK589843 LCG589802:LCG589843 LMC589802:LMC589843 LVY589802:LVY589843 MFU589802:MFU589843 MPQ589802:MPQ589843 MZM589802:MZM589843 NJI589802:NJI589843 NTE589802:NTE589843 ODA589802:ODA589843 OMW589802:OMW589843 OWS589802:OWS589843 PGO589802:PGO589843 PQK589802:PQK589843 QAG589802:QAG589843 QKC589802:QKC589843 QTY589802:QTY589843 RDU589802:RDU589843 RNQ589802:RNQ589843 RXM589802:RXM589843 SHI589802:SHI589843 SRE589802:SRE589843 TBA589802:TBA589843 TKW589802:TKW589843 TUS589802:TUS589843 UEO589802:UEO589843 UOK589802:UOK589843 UYG589802:UYG589843 VIC589802:VIC589843 VRY589802:VRY589843 WBU589802:WBU589843 WLQ589802:WLQ589843 WVM589802:WVM589843 E655338:E655379 JA655338:JA655379 SW655338:SW655379 ACS655338:ACS655379 AMO655338:AMO655379 AWK655338:AWK655379 BGG655338:BGG655379 BQC655338:BQC655379 BZY655338:BZY655379 CJU655338:CJU655379 CTQ655338:CTQ655379 DDM655338:DDM655379 DNI655338:DNI655379 DXE655338:DXE655379 EHA655338:EHA655379 EQW655338:EQW655379 FAS655338:FAS655379 FKO655338:FKO655379 FUK655338:FUK655379 GEG655338:GEG655379 GOC655338:GOC655379 GXY655338:GXY655379 HHU655338:HHU655379 HRQ655338:HRQ655379 IBM655338:IBM655379 ILI655338:ILI655379 IVE655338:IVE655379 JFA655338:JFA655379 JOW655338:JOW655379 JYS655338:JYS655379 KIO655338:KIO655379 KSK655338:KSK655379 LCG655338:LCG655379 LMC655338:LMC655379 LVY655338:LVY655379 MFU655338:MFU655379 MPQ655338:MPQ655379 MZM655338:MZM655379 NJI655338:NJI655379 NTE655338:NTE655379 ODA655338:ODA655379 OMW655338:OMW655379 OWS655338:OWS655379 PGO655338:PGO655379 PQK655338:PQK655379 QAG655338:QAG655379 QKC655338:QKC655379 QTY655338:QTY655379 RDU655338:RDU655379 RNQ655338:RNQ655379 RXM655338:RXM655379 SHI655338:SHI655379 SRE655338:SRE655379 TBA655338:TBA655379 TKW655338:TKW655379 TUS655338:TUS655379 UEO655338:UEO655379 UOK655338:UOK655379 UYG655338:UYG655379 VIC655338:VIC655379 VRY655338:VRY655379 WBU655338:WBU655379 WLQ655338:WLQ655379 WVM655338:WVM655379 E720874:E720915 JA720874:JA720915 SW720874:SW720915 ACS720874:ACS720915 AMO720874:AMO720915 AWK720874:AWK720915 BGG720874:BGG720915 BQC720874:BQC720915 BZY720874:BZY720915 CJU720874:CJU720915 CTQ720874:CTQ720915 DDM720874:DDM720915 DNI720874:DNI720915 DXE720874:DXE720915 EHA720874:EHA720915 EQW720874:EQW720915 FAS720874:FAS720915 FKO720874:FKO720915 FUK720874:FUK720915 GEG720874:GEG720915 GOC720874:GOC720915 GXY720874:GXY720915 HHU720874:HHU720915 HRQ720874:HRQ720915 IBM720874:IBM720915 ILI720874:ILI720915 IVE720874:IVE720915 JFA720874:JFA720915 JOW720874:JOW720915 JYS720874:JYS720915 KIO720874:KIO720915 KSK720874:KSK720915 LCG720874:LCG720915 LMC720874:LMC720915 LVY720874:LVY720915 MFU720874:MFU720915 MPQ720874:MPQ720915 MZM720874:MZM720915 NJI720874:NJI720915 NTE720874:NTE720915 ODA720874:ODA720915 OMW720874:OMW720915 OWS720874:OWS720915 PGO720874:PGO720915 PQK720874:PQK720915 QAG720874:QAG720915 QKC720874:QKC720915 QTY720874:QTY720915 RDU720874:RDU720915 RNQ720874:RNQ720915 RXM720874:RXM720915 SHI720874:SHI720915 SRE720874:SRE720915 TBA720874:TBA720915 TKW720874:TKW720915 TUS720874:TUS720915 UEO720874:UEO720915 UOK720874:UOK720915 UYG720874:UYG720915 VIC720874:VIC720915 VRY720874:VRY720915 WBU720874:WBU720915 WLQ720874:WLQ720915 WVM720874:WVM720915 E786410:E786451 JA786410:JA786451 SW786410:SW786451 ACS786410:ACS786451 AMO786410:AMO786451 AWK786410:AWK786451 BGG786410:BGG786451 BQC786410:BQC786451 BZY786410:BZY786451 CJU786410:CJU786451 CTQ786410:CTQ786451 DDM786410:DDM786451 DNI786410:DNI786451 DXE786410:DXE786451 EHA786410:EHA786451 EQW786410:EQW786451 FAS786410:FAS786451 FKO786410:FKO786451 FUK786410:FUK786451 GEG786410:GEG786451 GOC786410:GOC786451 GXY786410:GXY786451 HHU786410:HHU786451 HRQ786410:HRQ786451 IBM786410:IBM786451 ILI786410:ILI786451 IVE786410:IVE786451 JFA786410:JFA786451 JOW786410:JOW786451 JYS786410:JYS786451 KIO786410:KIO786451 KSK786410:KSK786451 LCG786410:LCG786451 LMC786410:LMC786451 LVY786410:LVY786451 MFU786410:MFU786451 MPQ786410:MPQ786451 MZM786410:MZM786451 NJI786410:NJI786451 NTE786410:NTE786451 ODA786410:ODA786451 OMW786410:OMW786451 OWS786410:OWS786451 PGO786410:PGO786451 PQK786410:PQK786451 QAG786410:QAG786451 QKC786410:QKC786451 QTY786410:QTY786451 RDU786410:RDU786451 RNQ786410:RNQ786451 RXM786410:RXM786451 SHI786410:SHI786451 SRE786410:SRE786451 TBA786410:TBA786451 TKW786410:TKW786451 TUS786410:TUS786451 UEO786410:UEO786451 UOK786410:UOK786451 UYG786410:UYG786451 VIC786410:VIC786451 VRY786410:VRY786451 WBU786410:WBU786451 WLQ786410:WLQ786451 WVM786410:WVM786451 E851946:E851987 JA851946:JA851987 SW851946:SW851987 ACS851946:ACS851987 AMO851946:AMO851987 AWK851946:AWK851987 BGG851946:BGG851987 BQC851946:BQC851987 BZY851946:BZY851987 CJU851946:CJU851987 CTQ851946:CTQ851987 DDM851946:DDM851987 DNI851946:DNI851987 DXE851946:DXE851987 EHA851946:EHA851987 EQW851946:EQW851987 FAS851946:FAS851987 FKO851946:FKO851987 FUK851946:FUK851987 GEG851946:GEG851987 GOC851946:GOC851987 GXY851946:GXY851987 HHU851946:HHU851987 HRQ851946:HRQ851987 IBM851946:IBM851987 ILI851946:ILI851987 IVE851946:IVE851987 JFA851946:JFA851987 JOW851946:JOW851987 JYS851946:JYS851987 KIO851946:KIO851987 KSK851946:KSK851987 LCG851946:LCG851987 LMC851946:LMC851987 LVY851946:LVY851987 MFU851946:MFU851987 MPQ851946:MPQ851987 MZM851946:MZM851987 NJI851946:NJI851987 NTE851946:NTE851987 ODA851946:ODA851987 OMW851946:OMW851987 OWS851946:OWS851987 PGO851946:PGO851987 PQK851946:PQK851987 QAG851946:QAG851987 QKC851946:QKC851987 QTY851946:QTY851987 RDU851946:RDU851987 RNQ851946:RNQ851987 RXM851946:RXM851987 SHI851946:SHI851987 SRE851946:SRE851987 TBA851946:TBA851987 TKW851946:TKW851987 TUS851946:TUS851987 UEO851946:UEO851987 UOK851946:UOK851987 UYG851946:UYG851987 VIC851946:VIC851987 VRY851946:VRY851987 WBU851946:WBU851987 WLQ851946:WLQ851987 WVM851946:WVM851987 E917482:E917523 JA917482:JA917523 SW917482:SW917523 ACS917482:ACS917523 AMO917482:AMO917523 AWK917482:AWK917523 BGG917482:BGG917523 BQC917482:BQC917523 BZY917482:BZY917523 CJU917482:CJU917523 CTQ917482:CTQ917523 DDM917482:DDM917523 DNI917482:DNI917523 DXE917482:DXE917523 EHA917482:EHA917523 EQW917482:EQW917523 FAS917482:FAS917523 FKO917482:FKO917523 FUK917482:FUK917523 GEG917482:GEG917523 GOC917482:GOC917523 GXY917482:GXY917523 HHU917482:HHU917523 HRQ917482:HRQ917523 IBM917482:IBM917523 ILI917482:ILI917523 IVE917482:IVE917523 JFA917482:JFA917523 JOW917482:JOW917523 JYS917482:JYS917523 KIO917482:KIO917523 KSK917482:KSK917523 LCG917482:LCG917523 LMC917482:LMC917523 LVY917482:LVY917523 MFU917482:MFU917523 MPQ917482:MPQ917523 MZM917482:MZM917523 NJI917482:NJI917523 NTE917482:NTE917523 ODA917482:ODA917523 OMW917482:OMW917523 OWS917482:OWS917523 PGO917482:PGO917523 PQK917482:PQK917523 QAG917482:QAG917523 QKC917482:QKC917523 QTY917482:QTY917523 RDU917482:RDU917523 RNQ917482:RNQ917523 RXM917482:RXM917523 SHI917482:SHI917523 SRE917482:SRE917523 TBA917482:TBA917523 TKW917482:TKW917523 TUS917482:TUS917523 UEO917482:UEO917523 UOK917482:UOK917523 UYG917482:UYG917523 VIC917482:VIC917523 VRY917482:VRY917523 WBU917482:WBU917523 WLQ917482:WLQ917523 WVM917482:WVM917523 E983018:E983059 JA983018:JA983059 SW983018:SW983059 ACS983018:ACS983059 AMO983018:AMO983059 AWK983018:AWK983059 BGG983018:BGG983059 BQC983018:BQC983059 BZY983018:BZY983059 CJU983018:CJU983059 CTQ983018:CTQ983059 DDM983018:DDM983059 DNI983018:DNI983059 DXE983018:DXE983059 EHA983018:EHA983059 EQW983018:EQW983059 FAS983018:FAS983059 FKO983018:FKO983059 FUK983018:FUK983059 GEG983018:GEG983059 GOC983018:GOC983059 GXY983018:GXY983059 HHU983018:HHU983059 HRQ983018:HRQ983059 IBM983018:IBM983059 ILI983018:ILI983059 IVE983018:IVE983059 JFA983018:JFA983059 JOW983018:JOW983059 JYS983018:JYS983059 KIO983018:KIO983059 KSK983018:KSK983059 LCG983018:LCG983059 LMC983018:LMC983059 LVY983018:LVY983059 MFU983018:MFU983059 MPQ983018:MPQ983059 MZM983018:MZM983059 NJI983018:NJI983059 NTE983018:NTE983059 ODA983018:ODA983059 OMW983018:OMW983059 OWS983018:OWS983059 PGO983018:PGO983059 PQK983018:PQK983059 QAG983018:QAG983059 QKC983018:QKC983059 QTY983018:QTY983059 RDU983018:RDU983059 RNQ983018:RNQ983059 RXM983018:RXM983059 SHI983018:SHI983059 SRE983018:SRE983059 TBA983018:TBA983059 TKW983018:TKW983059 TUS983018:TUS983059 UEO983018:UEO983059 UOK983018:UOK983059 UYG983018:UYG983059 VIC983018:VIC983059 VRY983018:VRY983059 WBU983018:WBU983059 WLQ983018:WLQ983059 WVM983018:WVM983059 WVM9:WVM28 JA9:JA28 SW9:SW28 ACS9:ACS28 AMO9:AMO28 AWK9:AWK28 BGG9:BGG28 BQC9:BQC28 BZY9:BZY28 CJU9:CJU28 CTQ9:CTQ28 DDM9:DDM28 DNI9:DNI28 DXE9:DXE28 EHA9:EHA28 EQW9:EQW28 FAS9:FAS28 FKO9:FKO28 FUK9:FUK28 GEG9:GEG28 GOC9:GOC28 GXY9:GXY28 HHU9:HHU28 HRQ9:HRQ28 IBM9:IBM28 ILI9:ILI28 IVE9:IVE28 JFA9:JFA28 JOW9:JOW28 JYS9:JYS28 KIO9:KIO28 KSK9:KSK28 LCG9:LCG28 LMC9:LMC28 LVY9:LVY28 MFU9:MFU28 MPQ9:MPQ28 MZM9:MZM28 NJI9:NJI28 NTE9:NTE28 ODA9:ODA28 OMW9:OMW28 OWS9:OWS28 PGO9:PGO28 PQK9:PQK28 QAG9:QAG28 QKC9:QKC28 QTY9:QTY28 RDU9:RDU28 RNQ9:RNQ28 RXM9:RXM28 SHI9:SHI28 SRE9:SRE28 TBA9:TBA28 TKW9:TKW28 TUS9:TUS28 UEO9:UEO28 UOK9:UOK28 UYG9:UYG28 VIC9:VIC28 VRY9:VRY28 WBU9:WBU28 WLQ9:WLQ28">
      <formula1>"1, 2, 3"</formula1>
    </dataValidation>
    <dataValidation type="list" errorStyle="warning" allowBlank="1" showInputMessage="1" showErrorMessage="1" errorTitle="Factor" error="This factor is not included in the drop-down list. Is this the factor you want to use?" sqref="G65514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65514 SY65514 ACU65514 AMQ65514 AWM65514 BGI65514 BQE65514 CAA65514 CJW65514 CTS65514 DDO65514 DNK65514 DXG65514 EHC65514 EQY65514 FAU65514 FKQ65514 FUM65514 GEI65514 GOE65514 GYA65514 HHW65514 HRS65514 IBO65514 ILK65514 IVG65514 JFC65514 JOY65514 JYU65514 KIQ65514 KSM65514 LCI65514 LME65514 LWA65514 MFW65514 MPS65514 MZO65514 NJK65514 NTG65514 ODC65514 OMY65514 OWU65514 PGQ65514 PQM65514 QAI65514 QKE65514 QUA65514 RDW65514 RNS65514 RXO65514 SHK65514 SRG65514 TBC65514 TKY65514 TUU65514 UEQ65514 UOM65514 UYI65514 VIE65514 VSA65514 WBW65514 WLS65514 WVO65514 G131050 JC131050 SY131050 ACU131050 AMQ131050 AWM131050 BGI131050 BQE131050 CAA131050 CJW131050 CTS131050 DDO131050 DNK131050 DXG131050 EHC131050 EQY131050 FAU131050 FKQ131050 FUM131050 GEI131050 GOE131050 GYA131050 HHW131050 HRS131050 IBO131050 ILK131050 IVG131050 JFC131050 JOY131050 JYU131050 KIQ131050 KSM131050 LCI131050 LME131050 LWA131050 MFW131050 MPS131050 MZO131050 NJK131050 NTG131050 ODC131050 OMY131050 OWU131050 PGQ131050 PQM131050 QAI131050 QKE131050 QUA131050 RDW131050 RNS131050 RXO131050 SHK131050 SRG131050 TBC131050 TKY131050 TUU131050 UEQ131050 UOM131050 UYI131050 VIE131050 VSA131050 WBW131050 WLS131050 WVO131050 G196586 JC196586 SY196586 ACU196586 AMQ196586 AWM196586 BGI196586 BQE196586 CAA196586 CJW196586 CTS196586 DDO196586 DNK196586 DXG196586 EHC196586 EQY196586 FAU196586 FKQ196586 FUM196586 GEI196586 GOE196586 GYA196586 HHW196586 HRS196586 IBO196586 ILK196586 IVG196586 JFC196586 JOY196586 JYU196586 KIQ196586 KSM196586 LCI196586 LME196586 LWA196586 MFW196586 MPS196586 MZO196586 NJK196586 NTG196586 ODC196586 OMY196586 OWU196586 PGQ196586 PQM196586 QAI196586 QKE196586 QUA196586 RDW196586 RNS196586 RXO196586 SHK196586 SRG196586 TBC196586 TKY196586 TUU196586 UEQ196586 UOM196586 UYI196586 VIE196586 VSA196586 WBW196586 WLS196586 WVO196586 G262122 JC262122 SY262122 ACU262122 AMQ262122 AWM262122 BGI262122 BQE262122 CAA262122 CJW262122 CTS262122 DDO262122 DNK262122 DXG262122 EHC262122 EQY262122 FAU262122 FKQ262122 FUM262122 GEI262122 GOE262122 GYA262122 HHW262122 HRS262122 IBO262122 ILK262122 IVG262122 JFC262122 JOY262122 JYU262122 KIQ262122 KSM262122 LCI262122 LME262122 LWA262122 MFW262122 MPS262122 MZO262122 NJK262122 NTG262122 ODC262122 OMY262122 OWU262122 PGQ262122 PQM262122 QAI262122 QKE262122 QUA262122 RDW262122 RNS262122 RXO262122 SHK262122 SRG262122 TBC262122 TKY262122 TUU262122 UEQ262122 UOM262122 UYI262122 VIE262122 VSA262122 WBW262122 WLS262122 WVO262122 G327658 JC327658 SY327658 ACU327658 AMQ327658 AWM327658 BGI327658 BQE327658 CAA327658 CJW327658 CTS327658 DDO327658 DNK327658 DXG327658 EHC327658 EQY327658 FAU327658 FKQ327658 FUM327658 GEI327658 GOE327658 GYA327658 HHW327658 HRS327658 IBO327658 ILK327658 IVG327658 JFC327658 JOY327658 JYU327658 KIQ327658 KSM327658 LCI327658 LME327658 LWA327658 MFW327658 MPS327658 MZO327658 NJK327658 NTG327658 ODC327658 OMY327658 OWU327658 PGQ327658 PQM327658 QAI327658 QKE327658 QUA327658 RDW327658 RNS327658 RXO327658 SHK327658 SRG327658 TBC327658 TKY327658 TUU327658 UEQ327658 UOM327658 UYI327658 VIE327658 VSA327658 WBW327658 WLS327658 WVO327658 G393194 JC393194 SY393194 ACU393194 AMQ393194 AWM393194 BGI393194 BQE393194 CAA393194 CJW393194 CTS393194 DDO393194 DNK393194 DXG393194 EHC393194 EQY393194 FAU393194 FKQ393194 FUM393194 GEI393194 GOE393194 GYA393194 HHW393194 HRS393194 IBO393194 ILK393194 IVG393194 JFC393194 JOY393194 JYU393194 KIQ393194 KSM393194 LCI393194 LME393194 LWA393194 MFW393194 MPS393194 MZO393194 NJK393194 NTG393194 ODC393194 OMY393194 OWU393194 PGQ393194 PQM393194 QAI393194 QKE393194 QUA393194 RDW393194 RNS393194 RXO393194 SHK393194 SRG393194 TBC393194 TKY393194 TUU393194 UEQ393194 UOM393194 UYI393194 VIE393194 VSA393194 WBW393194 WLS393194 WVO393194 G458730 JC458730 SY458730 ACU458730 AMQ458730 AWM458730 BGI458730 BQE458730 CAA458730 CJW458730 CTS458730 DDO458730 DNK458730 DXG458730 EHC458730 EQY458730 FAU458730 FKQ458730 FUM458730 GEI458730 GOE458730 GYA458730 HHW458730 HRS458730 IBO458730 ILK458730 IVG458730 JFC458730 JOY458730 JYU458730 KIQ458730 KSM458730 LCI458730 LME458730 LWA458730 MFW458730 MPS458730 MZO458730 NJK458730 NTG458730 ODC458730 OMY458730 OWU458730 PGQ458730 PQM458730 QAI458730 QKE458730 QUA458730 RDW458730 RNS458730 RXO458730 SHK458730 SRG458730 TBC458730 TKY458730 TUU458730 UEQ458730 UOM458730 UYI458730 VIE458730 VSA458730 WBW458730 WLS458730 WVO458730 G524266 JC524266 SY524266 ACU524266 AMQ524266 AWM524266 BGI524266 BQE524266 CAA524266 CJW524266 CTS524266 DDO524266 DNK524266 DXG524266 EHC524266 EQY524266 FAU524266 FKQ524266 FUM524266 GEI524266 GOE524266 GYA524266 HHW524266 HRS524266 IBO524266 ILK524266 IVG524266 JFC524266 JOY524266 JYU524266 KIQ524266 KSM524266 LCI524266 LME524266 LWA524266 MFW524266 MPS524266 MZO524266 NJK524266 NTG524266 ODC524266 OMY524266 OWU524266 PGQ524266 PQM524266 QAI524266 QKE524266 QUA524266 RDW524266 RNS524266 RXO524266 SHK524266 SRG524266 TBC524266 TKY524266 TUU524266 UEQ524266 UOM524266 UYI524266 VIE524266 VSA524266 WBW524266 WLS524266 WVO524266 G589802 JC589802 SY589802 ACU589802 AMQ589802 AWM589802 BGI589802 BQE589802 CAA589802 CJW589802 CTS589802 DDO589802 DNK589802 DXG589802 EHC589802 EQY589802 FAU589802 FKQ589802 FUM589802 GEI589802 GOE589802 GYA589802 HHW589802 HRS589802 IBO589802 ILK589802 IVG589802 JFC589802 JOY589802 JYU589802 KIQ589802 KSM589802 LCI589802 LME589802 LWA589802 MFW589802 MPS589802 MZO589802 NJK589802 NTG589802 ODC589802 OMY589802 OWU589802 PGQ589802 PQM589802 QAI589802 QKE589802 QUA589802 RDW589802 RNS589802 RXO589802 SHK589802 SRG589802 TBC589802 TKY589802 TUU589802 UEQ589802 UOM589802 UYI589802 VIE589802 VSA589802 WBW589802 WLS589802 WVO589802 G655338 JC655338 SY655338 ACU655338 AMQ655338 AWM655338 BGI655338 BQE655338 CAA655338 CJW655338 CTS655338 DDO655338 DNK655338 DXG655338 EHC655338 EQY655338 FAU655338 FKQ655338 FUM655338 GEI655338 GOE655338 GYA655338 HHW655338 HRS655338 IBO655338 ILK655338 IVG655338 JFC655338 JOY655338 JYU655338 KIQ655338 KSM655338 LCI655338 LME655338 LWA655338 MFW655338 MPS655338 MZO655338 NJK655338 NTG655338 ODC655338 OMY655338 OWU655338 PGQ655338 PQM655338 QAI655338 QKE655338 QUA655338 RDW655338 RNS655338 RXO655338 SHK655338 SRG655338 TBC655338 TKY655338 TUU655338 UEQ655338 UOM655338 UYI655338 VIE655338 VSA655338 WBW655338 WLS655338 WVO655338 G720874 JC720874 SY720874 ACU720874 AMQ720874 AWM720874 BGI720874 BQE720874 CAA720874 CJW720874 CTS720874 DDO720874 DNK720874 DXG720874 EHC720874 EQY720874 FAU720874 FKQ720874 FUM720874 GEI720874 GOE720874 GYA720874 HHW720874 HRS720874 IBO720874 ILK720874 IVG720874 JFC720874 JOY720874 JYU720874 KIQ720874 KSM720874 LCI720874 LME720874 LWA720874 MFW720874 MPS720874 MZO720874 NJK720874 NTG720874 ODC720874 OMY720874 OWU720874 PGQ720874 PQM720874 QAI720874 QKE720874 QUA720874 RDW720874 RNS720874 RXO720874 SHK720874 SRG720874 TBC720874 TKY720874 TUU720874 UEQ720874 UOM720874 UYI720874 VIE720874 VSA720874 WBW720874 WLS720874 WVO720874 G786410 JC786410 SY786410 ACU786410 AMQ786410 AWM786410 BGI786410 BQE786410 CAA786410 CJW786410 CTS786410 DDO786410 DNK786410 DXG786410 EHC786410 EQY786410 FAU786410 FKQ786410 FUM786410 GEI786410 GOE786410 GYA786410 HHW786410 HRS786410 IBO786410 ILK786410 IVG786410 JFC786410 JOY786410 JYU786410 KIQ786410 KSM786410 LCI786410 LME786410 LWA786410 MFW786410 MPS786410 MZO786410 NJK786410 NTG786410 ODC786410 OMY786410 OWU786410 PGQ786410 PQM786410 QAI786410 QKE786410 QUA786410 RDW786410 RNS786410 RXO786410 SHK786410 SRG786410 TBC786410 TKY786410 TUU786410 UEQ786410 UOM786410 UYI786410 VIE786410 VSA786410 WBW786410 WLS786410 WVO786410 G851946 JC851946 SY851946 ACU851946 AMQ851946 AWM851946 BGI851946 BQE851946 CAA851946 CJW851946 CTS851946 DDO851946 DNK851946 DXG851946 EHC851946 EQY851946 FAU851946 FKQ851946 FUM851946 GEI851946 GOE851946 GYA851946 HHW851946 HRS851946 IBO851946 ILK851946 IVG851946 JFC851946 JOY851946 JYU851946 KIQ851946 KSM851946 LCI851946 LME851946 LWA851946 MFW851946 MPS851946 MZO851946 NJK851946 NTG851946 ODC851946 OMY851946 OWU851946 PGQ851946 PQM851946 QAI851946 QKE851946 QUA851946 RDW851946 RNS851946 RXO851946 SHK851946 SRG851946 TBC851946 TKY851946 TUU851946 UEQ851946 UOM851946 UYI851946 VIE851946 VSA851946 WBW851946 WLS851946 WVO851946 G917482 JC917482 SY917482 ACU917482 AMQ917482 AWM917482 BGI917482 BQE917482 CAA917482 CJW917482 CTS917482 DDO917482 DNK917482 DXG917482 EHC917482 EQY917482 FAU917482 FKQ917482 FUM917482 GEI917482 GOE917482 GYA917482 HHW917482 HRS917482 IBO917482 ILK917482 IVG917482 JFC917482 JOY917482 JYU917482 KIQ917482 KSM917482 LCI917482 LME917482 LWA917482 MFW917482 MPS917482 MZO917482 NJK917482 NTG917482 ODC917482 OMY917482 OWU917482 PGQ917482 PQM917482 QAI917482 QKE917482 QUA917482 RDW917482 RNS917482 RXO917482 SHK917482 SRG917482 TBC917482 TKY917482 TUU917482 UEQ917482 UOM917482 UYI917482 VIE917482 VSA917482 WBW917482 WLS917482 WVO917482 G983018 JC983018 SY983018 ACU983018 AMQ983018 AWM983018 BGI983018 BQE983018 CAA983018 CJW983018 CTS983018 DDO983018 DNK983018 DXG983018 EHC983018 EQY983018 FAU983018 FKQ983018 FUM983018 GEI983018 GOE983018 GYA983018 HHW983018 HRS983018 IBO983018 ILK983018 IVG983018 JFC983018 JOY983018 JYU983018 KIQ983018 KSM983018 LCI983018 LME983018 LWA983018 MFW983018 MPS983018 MZO983018 NJK983018 NTG983018 ODC983018 OMY983018 OWU983018 PGQ983018 PQM983018 QAI983018 QKE983018 QUA983018 RDW983018 RNS983018 RXO983018 SHK983018 SRG983018 TBC983018 TKY983018 TUU983018 UEQ983018 UOM983018 UYI983018 VIE983018 VSA983018 WBW983018 WLS983018 WVO983018">
      <formula1>$G$49:$G$125</formula1>
    </dataValidation>
    <dataValidation type="list" errorStyle="warning" allowBlank="1" showInputMessage="1" showErrorMessage="1" errorTitle="FERC ACCOUNT" error="This FERC Account is not included in the drop-down list. Is this the account you want to use?" sqref="D65527:D65532 ACR16:ACR21 AMN16:AMN21 AWJ16:AWJ21 BGF16:BGF21 BQB16:BQB21 BZX16:BZX21 CJT16:CJT21 CTP16:CTP21 DDL16:DDL21 DNH16:DNH21 DXD16:DXD21 EGZ16:EGZ21 EQV16:EQV21 FAR16:FAR21 FKN16:FKN21 FUJ16:FUJ21 GEF16:GEF21 GOB16:GOB21 GXX16:GXX21 HHT16:HHT21 HRP16:HRP21 IBL16:IBL21 ILH16:ILH21 IVD16:IVD21 JEZ16:JEZ21 JOV16:JOV21 JYR16:JYR21 KIN16:KIN21 KSJ16:KSJ21 LCF16:LCF21 LMB16:LMB21 LVX16:LVX21 MFT16:MFT21 MPP16:MPP21 MZL16:MZL21 NJH16:NJH21 NTD16:NTD21 OCZ16:OCZ21 OMV16:OMV21 OWR16:OWR21 PGN16:PGN21 PQJ16:PQJ21 QAF16:QAF21 QKB16:QKB21 QTX16:QTX21 RDT16:RDT21 RNP16:RNP21 RXL16:RXL21 SHH16:SHH21 SRD16:SRD21 TAZ16:TAZ21 TKV16:TKV21 TUR16:TUR21 UEN16:UEN21 UOJ16:UOJ21 UYF16:UYF21 VIB16:VIB21 VRX16:VRX21 WBT16:WBT21 WLP16:WLP21 WVL16:WVL21 IZ65527:IZ65532 SV65527:SV65532 ACR65527:ACR65532 AMN65527:AMN65532 AWJ65527:AWJ65532 BGF65527:BGF65532 BQB65527:BQB65532 BZX65527:BZX65532 CJT65527:CJT65532 CTP65527:CTP65532 DDL65527:DDL65532 DNH65527:DNH65532 DXD65527:DXD65532 EGZ65527:EGZ65532 EQV65527:EQV65532 FAR65527:FAR65532 FKN65527:FKN65532 FUJ65527:FUJ65532 GEF65527:GEF65532 GOB65527:GOB65532 GXX65527:GXX65532 HHT65527:HHT65532 HRP65527:HRP65532 IBL65527:IBL65532 ILH65527:ILH65532 IVD65527:IVD65532 JEZ65527:JEZ65532 JOV65527:JOV65532 JYR65527:JYR65532 KIN65527:KIN65532 KSJ65527:KSJ65532 LCF65527:LCF65532 LMB65527:LMB65532 LVX65527:LVX65532 MFT65527:MFT65532 MPP65527:MPP65532 MZL65527:MZL65532 NJH65527:NJH65532 NTD65527:NTD65532 OCZ65527:OCZ65532 OMV65527:OMV65532 OWR65527:OWR65532 PGN65527:PGN65532 PQJ65527:PQJ65532 QAF65527:QAF65532 QKB65527:QKB65532 QTX65527:QTX65532 RDT65527:RDT65532 RNP65527:RNP65532 RXL65527:RXL65532 SHH65527:SHH65532 SRD65527:SRD65532 TAZ65527:TAZ65532 TKV65527:TKV65532 TUR65527:TUR65532 UEN65527:UEN65532 UOJ65527:UOJ65532 UYF65527:UYF65532 VIB65527:VIB65532 VRX65527:VRX65532 WBT65527:WBT65532 WLP65527:WLP65532 WVL65527:WVL65532 D131063:D131068 IZ131063:IZ131068 SV131063:SV131068 ACR131063:ACR131068 AMN131063:AMN131068 AWJ131063:AWJ131068 BGF131063:BGF131068 BQB131063:BQB131068 BZX131063:BZX131068 CJT131063:CJT131068 CTP131063:CTP131068 DDL131063:DDL131068 DNH131063:DNH131068 DXD131063:DXD131068 EGZ131063:EGZ131068 EQV131063:EQV131068 FAR131063:FAR131068 FKN131063:FKN131068 FUJ131063:FUJ131068 GEF131063:GEF131068 GOB131063:GOB131068 GXX131063:GXX131068 HHT131063:HHT131068 HRP131063:HRP131068 IBL131063:IBL131068 ILH131063:ILH131068 IVD131063:IVD131068 JEZ131063:JEZ131068 JOV131063:JOV131068 JYR131063:JYR131068 KIN131063:KIN131068 KSJ131063:KSJ131068 LCF131063:LCF131068 LMB131063:LMB131068 LVX131063:LVX131068 MFT131063:MFT131068 MPP131063:MPP131068 MZL131063:MZL131068 NJH131063:NJH131068 NTD131063:NTD131068 OCZ131063:OCZ131068 OMV131063:OMV131068 OWR131063:OWR131068 PGN131063:PGN131068 PQJ131063:PQJ131068 QAF131063:QAF131068 QKB131063:QKB131068 QTX131063:QTX131068 RDT131063:RDT131068 RNP131063:RNP131068 RXL131063:RXL131068 SHH131063:SHH131068 SRD131063:SRD131068 TAZ131063:TAZ131068 TKV131063:TKV131068 TUR131063:TUR131068 UEN131063:UEN131068 UOJ131063:UOJ131068 UYF131063:UYF131068 VIB131063:VIB131068 VRX131063:VRX131068 WBT131063:WBT131068 WLP131063:WLP131068 WVL131063:WVL131068 D196599:D196604 IZ196599:IZ196604 SV196599:SV196604 ACR196599:ACR196604 AMN196599:AMN196604 AWJ196599:AWJ196604 BGF196599:BGF196604 BQB196599:BQB196604 BZX196599:BZX196604 CJT196599:CJT196604 CTP196599:CTP196604 DDL196599:DDL196604 DNH196599:DNH196604 DXD196599:DXD196604 EGZ196599:EGZ196604 EQV196599:EQV196604 FAR196599:FAR196604 FKN196599:FKN196604 FUJ196599:FUJ196604 GEF196599:GEF196604 GOB196599:GOB196604 GXX196599:GXX196604 HHT196599:HHT196604 HRP196599:HRP196604 IBL196599:IBL196604 ILH196599:ILH196604 IVD196599:IVD196604 JEZ196599:JEZ196604 JOV196599:JOV196604 JYR196599:JYR196604 KIN196599:KIN196604 KSJ196599:KSJ196604 LCF196599:LCF196604 LMB196599:LMB196604 LVX196599:LVX196604 MFT196599:MFT196604 MPP196599:MPP196604 MZL196599:MZL196604 NJH196599:NJH196604 NTD196599:NTD196604 OCZ196599:OCZ196604 OMV196599:OMV196604 OWR196599:OWR196604 PGN196599:PGN196604 PQJ196599:PQJ196604 QAF196599:QAF196604 QKB196599:QKB196604 QTX196599:QTX196604 RDT196599:RDT196604 RNP196599:RNP196604 RXL196599:RXL196604 SHH196599:SHH196604 SRD196599:SRD196604 TAZ196599:TAZ196604 TKV196599:TKV196604 TUR196599:TUR196604 UEN196599:UEN196604 UOJ196599:UOJ196604 UYF196599:UYF196604 VIB196599:VIB196604 VRX196599:VRX196604 WBT196599:WBT196604 WLP196599:WLP196604 WVL196599:WVL196604 D262135:D262140 IZ262135:IZ262140 SV262135:SV262140 ACR262135:ACR262140 AMN262135:AMN262140 AWJ262135:AWJ262140 BGF262135:BGF262140 BQB262135:BQB262140 BZX262135:BZX262140 CJT262135:CJT262140 CTP262135:CTP262140 DDL262135:DDL262140 DNH262135:DNH262140 DXD262135:DXD262140 EGZ262135:EGZ262140 EQV262135:EQV262140 FAR262135:FAR262140 FKN262135:FKN262140 FUJ262135:FUJ262140 GEF262135:GEF262140 GOB262135:GOB262140 GXX262135:GXX262140 HHT262135:HHT262140 HRP262135:HRP262140 IBL262135:IBL262140 ILH262135:ILH262140 IVD262135:IVD262140 JEZ262135:JEZ262140 JOV262135:JOV262140 JYR262135:JYR262140 KIN262135:KIN262140 KSJ262135:KSJ262140 LCF262135:LCF262140 LMB262135:LMB262140 LVX262135:LVX262140 MFT262135:MFT262140 MPP262135:MPP262140 MZL262135:MZL262140 NJH262135:NJH262140 NTD262135:NTD262140 OCZ262135:OCZ262140 OMV262135:OMV262140 OWR262135:OWR262140 PGN262135:PGN262140 PQJ262135:PQJ262140 QAF262135:QAF262140 QKB262135:QKB262140 QTX262135:QTX262140 RDT262135:RDT262140 RNP262135:RNP262140 RXL262135:RXL262140 SHH262135:SHH262140 SRD262135:SRD262140 TAZ262135:TAZ262140 TKV262135:TKV262140 TUR262135:TUR262140 UEN262135:UEN262140 UOJ262135:UOJ262140 UYF262135:UYF262140 VIB262135:VIB262140 VRX262135:VRX262140 WBT262135:WBT262140 WLP262135:WLP262140 WVL262135:WVL262140 D327671:D327676 IZ327671:IZ327676 SV327671:SV327676 ACR327671:ACR327676 AMN327671:AMN327676 AWJ327671:AWJ327676 BGF327671:BGF327676 BQB327671:BQB327676 BZX327671:BZX327676 CJT327671:CJT327676 CTP327671:CTP327676 DDL327671:DDL327676 DNH327671:DNH327676 DXD327671:DXD327676 EGZ327671:EGZ327676 EQV327671:EQV327676 FAR327671:FAR327676 FKN327671:FKN327676 FUJ327671:FUJ327676 GEF327671:GEF327676 GOB327671:GOB327676 GXX327671:GXX327676 HHT327671:HHT327676 HRP327671:HRP327676 IBL327671:IBL327676 ILH327671:ILH327676 IVD327671:IVD327676 JEZ327671:JEZ327676 JOV327671:JOV327676 JYR327671:JYR327676 KIN327671:KIN327676 KSJ327671:KSJ327676 LCF327671:LCF327676 LMB327671:LMB327676 LVX327671:LVX327676 MFT327671:MFT327676 MPP327671:MPP327676 MZL327671:MZL327676 NJH327671:NJH327676 NTD327671:NTD327676 OCZ327671:OCZ327676 OMV327671:OMV327676 OWR327671:OWR327676 PGN327671:PGN327676 PQJ327671:PQJ327676 QAF327671:QAF327676 QKB327671:QKB327676 QTX327671:QTX327676 RDT327671:RDT327676 RNP327671:RNP327676 RXL327671:RXL327676 SHH327671:SHH327676 SRD327671:SRD327676 TAZ327671:TAZ327676 TKV327671:TKV327676 TUR327671:TUR327676 UEN327671:UEN327676 UOJ327671:UOJ327676 UYF327671:UYF327676 VIB327671:VIB327676 VRX327671:VRX327676 WBT327671:WBT327676 WLP327671:WLP327676 WVL327671:WVL327676 D393207:D393212 IZ393207:IZ393212 SV393207:SV393212 ACR393207:ACR393212 AMN393207:AMN393212 AWJ393207:AWJ393212 BGF393207:BGF393212 BQB393207:BQB393212 BZX393207:BZX393212 CJT393207:CJT393212 CTP393207:CTP393212 DDL393207:DDL393212 DNH393207:DNH393212 DXD393207:DXD393212 EGZ393207:EGZ393212 EQV393207:EQV393212 FAR393207:FAR393212 FKN393207:FKN393212 FUJ393207:FUJ393212 GEF393207:GEF393212 GOB393207:GOB393212 GXX393207:GXX393212 HHT393207:HHT393212 HRP393207:HRP393212 IBL393207:IBL393212 ILH393207:ILH393212 IVD393207:IVD393212 JEZ393207:JEZ393212 JOV393207:JOV393212 JYR393207:JYR393212 KIN393207:KIN393212 KSJ393207:KSJ393212 LCF393207:LCF393212 LMB393207:LMB393212 LVX393207:LVX393212 MFT393207:MFT393212 MPP393207:MPP393212 MZL393207:MZL393212 NJH393207:NJH393212 NTD393207:NTD393212 OCZ393207:OCZ393212 OMV393207:OMV393212 OWR393207:OWR393212 PGN393207:PGN393212 PQJ393207:PQJ393212 QAF393207:QAF393212 QKB393207:QKB393212 QTX393207:QTX393212 RDT393207:RDT393212 RNP393207:RNP393212 RXL393207:RXL393212 SHH393207:SHH393212 SRD393207:SRD393212 TAZ393207:TAZ393212 TKV393207:TKV393212 TUR393207:TUR393212 UEN393207:UEN393212 UOJ393207:UOJ393212 UYF393207:UYF393212 VIB393207:VIB393212 VRX393207:VRX393212 WBT393207:WBT393212 WLP393207:WLP393212 WVL393207:WVL393212 D458743:D458748 IZ458743:IZ458748 SV458743:SV458748 ACR458743:ACR458748 AMN458743:AMN458748 AWJ458743:AWJ458748 BGF458743:BGF458748 BQB458743:BQB458748 BZX458743:BZX458748 CJT458743:CJT458748 CTP458743:CTP458748 DDL458743:DDL458748 DNH458743:DNH458748 DXD458743:DXD458748 EGZ458743:EGZ458748 EQV458743:EQV458748 FAR458743:FAR458748 FKN458743:FKN458748 FUJ458743:FUJ458748 GEF458743:GEF458748 GOB458743:GOB458748 GXX458743:GXX458748 HHT458743:HHT458748 HRP458743:HRP458748 IBL458743:IBL458748 ILH458743:ILH458748 IVD458743:IVD458748 JEZ458743:JEZ458748 JOV458743:JOV458748 JYR458743:JYR458748 KIN458743:KIN458748 KSJ458743:KSJ458748 LCF458743:LCF458748 LMB458743:LMB458748 LVX458743:LVX458748 MFT458743:MFT458748 MPP458743:MPP458748 MZL458743:MZL458748 NJH458743:NJH458748 NTD458743:NTD458748 OCZ458743:OCZ458748 OMV458743:OMV458748 OWR458743:OWR458748 PGN458743:PGN458748 PQJ458743:PQJ458748 QAF458743:QAF458748 QKB458743:QKB458748 QTX458743:QTX458748 RDT458743:RDT458748 RNP458743:RNP458748 RXL458743:RXL458748 SHH458743:SHH458748 SRD458743:SRD458748 TAZ458743:TAZ458748 TKV458743:TKV458748 TUR458743:TUR458748 UEN458743:UEN458748 UOJ458743:UOJ458748 UYF458743:UYF458748 VIB458743:VIB458748 VRX458743:VRX458748 WBT458743:WBT458748 WLP458743:WLP458748 WVL458743:WVL458748 D524279:D524284 IZ524279:IZ524284 SV524279:SV524284 ACR524279:ACR524284 AMN524279:AMN524284 AWJ524279:AWJ524284 BGF524279:BGF524284 BQB524279:BQB524284 BZX524279:BZX524284 CJT524279:CJT524284 CTP524279:CTP524284 DDL524279:DDL524284 DNH524279:DNH524284 DXD524279:DXD524284 EGZ524279:EGZ524284 EQV524279:EQV524284 FAR524279:FAR524284 FKN524279:FKN524284 FUJ524279:FUJ524284 GEF524279:GEF524284 GOB524279:GOB524284 GXX524279:GXX524284 HHT524279:HHT524284 HRP524279:HRP524284 IBL524279:IBL524284 ILH524279:ILH524284 IVD524279:IVD524284 JEZ524279:JEZ524284 JOV524279:JOV524284 JYR524279:JYR524284 KIN524279:KIN524284 KSJ524279:KSJ524284 LCF524279:LCF524284 LMB524279:LMB524284 LVX524279:LVX524284 MFT524279:MFT524284 MPP524279:MPP524284 MZL524279:MZL524284 NJH524279:NJH524284 NTD524279:NTD524284 OCZ524279:OCZ524284 OMV524279:OMV524284 OWR524279:OWR524284 PGN524279:PGN524284 PQJ524279:PQJ524284 QAF524279:QAF524284 QKB524279:QKB524284 QTX524279:QTX524284 RDT524279:RDT524284 RNP524279:RNP524284 RXL524279:RXL524284 SHH524279:SHH524284 SRD524279:SRD524284 TAZ524279:TAZ524284 TKV524279:TKV524284 TUR524279:TUR524284 UEN524279:UEN524284 UOJ524279:UOJ524284 UYF524279:UYF524284 VIB524279:VIB524284 VRX524279:VRX524284 WBT524279:WBT524284 WLP524279:WLP524284 WVL524279:WVL524284 D589815:D589820 IZ589815:IZ589820 SV589815:SV589820 ACR589815:ACR589820 AMN589815:AMN589820 AWJ589815:AWJ589820 BGF589815:BGF589820 BQB589815:BQB589820 BZX589815:BZX589820 CJT589815:CJT589820 CTP589815:CTP589820 DDL589815:DDL589820 DNH589815:DNH589820 DXD589815:DXD589820 EGZ589815:EGZ589820 EQV589815:EQV589820 FAR589815:FAR589820 FKN589815:FKN589820 FUJ589815:FUJ589820 GEF589815:GEF589820 GOB589815:GOB589820 GXX589815:GXX589820 HHT589815:HHT589820 HRP589815:HRP589820 IBL589815:IBL589820 ILH589815:ILH589820 IVD589815:IVD589820 JEZ589815:JEZ589820 JOV589815:JOV589820 JYR589815:JYR589820 KIN589815:KIN589820 KSJ589815:KSJ589820 LCF589815:LCF589820 LMB589815:LMB589820 LVX589815:LVX589820 MFT589815:MFT589820 MPP589815:MPP589820 MZL589815:MZL589820 NJH589815:NJH589820 NTD589815:NTD589820 OCZ589815:OCZ589820 OMV589815:OMV589820 OWR589815:OWR589820 PGN589815:PGN589820 PQJ589815:PQJ589820 QAF589815:QAF589820 QKB589815:QKB589820 QTX589815:QTX589820 RDT589815:RDT589820 RNP589815:RNP589820 RXL589815:RXL589820 SHH589815:SHH589820 SRD589815:SRD589820 TAZ589815:TAZ589820 TKV589815:TKV589820 TUR589815:TUR589820 UEN589815:UEN589820 UOJ589815:UOJ589820 UYF589815:UYF589820 VIB589815:VIB589820 VRX589815:VRX589820 WBT589815:WBT589820 WLP589815:WLP589820 WVL589815:WVL589820 D655351:D655356 IZ655351:IZ655356 SV655351:SV655356 ACR655351:ACR655356 AMN655351:AMN655356 AWJ655351:AWJ655356 BGF655351:BGF655356 BQB655351:BQB655356 BZX655351:BZX655356 CJT655351:CJT655356 CTP655351:CTP655356 DDL655351:DDL655356 DNH655351:DNH655356 DXD655351:DXD655356 EGZ655351:EGZ655356 EQV655351:EQV655356 FAR655351:FAR655356 FKN655351:FKN655356 FUJ655351:FUJ655356 GEF655351:GEF655356 GOB655351:GOB655356 GXX655351:GXX655356 HHT655351:HHT655356 HRP655351:HRP655356 IBL655351:IBL655356 ILH655351:ILH655356 IVD655351:IVD655356 JEZ655351:JEZ655356 JOV655351:JOV655356 JYR655351:JYR655356 KIN655351:KIN655356 KSJ655351:KSJ655356 LCF655351:LCF655356 LMB655351:LMB655356 LVX655351:LVX655356 MFT655351:MFT655356 MPP655351:MPP655356 MZL655351:MZL655356 NJH655351:NJH655356 NTD655351:NTD655356 OCZ655351:OCZ655356 OMV655351:OMV655356 OWR655351:OWR655356 PGN655351:PGN655356 PQJ655351:PQJ655356 QAF655351:QAF655356 QKB655351:QKB655356 QTX655351:QTX655356 RDT655351:RDT655356 RNP655351:RNP655356 RXL655351:RXL655356 SHH655351:SHH655356 SRD655351:SRD655356 TAZ655351:TAZ655356 TKV655351:TKV655356 TUR655351:TUR655356 UEN655351:UEN655356 UOJ655351:UOJ655356 UYF655351:UYF655356 VIB655351:VIB655356 VRX655351:VRX655356 WBT655351:WBT655356 WLP655351:WLP655356 WVL655351:WVL655356 D720887:D720892 IZ720887:IZ720892 SV720887:SV720892 ACR720887:ACR720892 AMN720887:AMN720892 AWJ720887:AWJ720892 BGF720887:BGF720892 BQB720887:BQB720892 BZX720887:BZX720892 CJT720887:CJT720892 CTP720887:CTP720892 DDL720887:DDL720892 DNH720887:DNH720892 DXD720887:DXD720892 EGZ720887:EGZ720892 EQV720887:EQV720892 FAR720887:FAR720892 FKN720887:FKN720892 FUJ720887:FUJ720892 GEF720887:GEF720892 GOB720887:GOB720892 GXX720887:GXX720892 HHT720887:HHT720892 HRP720887:HRP720892 IBL720887:IBL720892 ILH720887:ILH720892 IVD720887:IVD720892 JEZ720887:JEZ720892 JOV720887:JOV720892 JYR720887:JYR720892 KIN720887:KIN720892 KSJ720887:KSJ720892 LCF720887:LCF720892 LMB720887:LMB720892 LVX720887:LVX720892 MFT720887:MFT720892 MPP720887:MPP720892 MZL720887:MZL720892 NJH720887:NJH720892 NTD720887:NTD720892 OCZ720887:OCZ720892 OMV720887:OMV720892 OWR720887:OWR720892 PGN720887:PGN720892 PQJ720887:PQJ720892 QAF720887:QAF720892 QKB720887:QKB720892 QTX720887:QTX720892 RDT720887:RDT720892 RNP720887:RNP720892 RXL720887:RXL720892 SHH720887:SHH720892 SRD720887:SRD720892 TAZ720887:TAZ720892 TKV720887:TKV720892 TUR720887:TUR720892 UEN720887:UEN720892 UOJ720887:UOJ720892 UYF720887:UYF720892 VIB720887:VIB720892 VRX720887:VRX720892 WBT720887:WBT720892 WLP720887:WLP720892 WVL720887:WVL720892 D786423:D786428 IZ786423:IZ786428 SV786423:SV786428 ACR786423:ACR786428 AMN786423:AMN786428 AWJ786423:AWJ786428 BGF786423:BGF786428 BQB786423:BQB786428 BZX786423:BZX786428 CJT786423:CJT786428 CTP786423:CTP786428 DDL786423:DDL786428 DNH786423:DNH786428 DXD786423:DXD786428 EGZ786423:EGZ786428 EQV786423:EQV786428 FAR786423:FAR786428 FKN786423:FKN786428 FUJ786423:FUJ786428 GEF786423:GEF786428 GOB786423:GOB786428 GXX786423:GXX786428 HHT786423:HHT786428 HRP786423:HRP786428 IBL786423:IBL786428 ILH786423:ILH786428 IVD786423:IVD786428 JEZ786423:JEZ786428 JOV786423:JOV786428 JYR786423:JYR786428 KIN786423:KIN786428 KSJ786423:KSJ786428 LCF786423:LCF786428 LMB786423:LMB786428 LVX786423:LVX786428 MFT786423:MFT786428 MPP786423:MPP786428 MZL786423:MZL786428 NJH786423:NJH786428 NTD786423:NTD786428 OCZ786423:OCZ786428 OMV786423:OMV786428 OWR786423:OWR786428 PGN786423:PGN786428 PQJ786423:PQJ786428 QAF786423:QAF786428 QKB786423:QKB786428 QTX786423:QTX786428 RDT786423:RDT786428 RNP786423:RNP786428 RXL786423:RXL786428 SHH786423:SHH786428 SRD786423:SRD786428 TAZ786423:TAZ786428 TKV786423:TKV786428 TUR786423:TUR786428 UEN786423:UEN786428 UOJ786423:UOJ786428 UYF786423:UYF786428 VIB786423:VIB786428 VRX786423:VRX786428 WBT786423:WBT786428 WLP786423:WLP786428 WVL786423:WVL786428 D851959:D851964 IZ851959:IZ851964 SV851959:SV851964 ACR851959:ACR851964 AMN851959:AMN851964 AWJ851959:AWJ851964 BGF851959:BGF851964 BQB851959:BQB851964 BZX851959:BZX851964 CJT851959:CJT851964 CTP851959:CTP851964 DDL851959:DDL851964 DNH851959:DNH851964 DXD851959:DXD851964 EGZ851959:EGZ851964 EQV851959:EQV851964 FAR851959:FAR851964 FKN851959:FKN851964 FUJ851959:FUJ851964 GEF851959:GEF851964 GOB851959:GOB851964 GXX851959:GXX851964 HHT851959:HHT851964 HRP851959:HRP851964 IBL851959:IBL851964 ILH851959:ILH851964 IVD851959:IVD851964 JEZ851959:JEZ851964 JOV851959:JOV851964 JYR851959:JYR851964 KIN851959:KIN851964 KSJ851959:KSJ851964 LCF851959:LCF851964 LMB851959:LMB851964 LVX851959:LVX851964 MFT851959:MFT851964 MPP851959:MPP851964 MZL851959:MZL851964 NJH851959:NJH851964 NTD851959:NTD851964 OCZ851959:OCZ851964 OMV851959:OMV851964 OWR851959:OWR851964 PGN851959:PGN851964 PQJ851959:PQJ851964 QAF851959:QAF851964 QKB851959:QKB851964 QTX851959:QTX851964 RDT851959:RDT851964 RNP851959:RNP851964 RXL851959:RXL851964 SHH851959:SHH851964 SRD851959:SRD851964 TAZ851959:TAZ851964 TKV851959:TKV851964 TUR851959:TUR851964 UEN851959:UEN851964 UOJ851959:UOJ851964 UYF851959:UYF851964 VIB851959:VIB851964 VRX851959:VRX851964 WBT851959:WBT851964 WLP851959:WLP851964 WVL851959:WVL851964 D917495:D917500 IZ917495:IZ917500 SV917495:SV917500 ACR917495:ACR917500 AMN917495:AMN917500 AWJ917495:AWJ917500 BGF917495:BGF917500 BQB917495:BQB917500 BZX917495:BZX917500 CJT917495:CJT917500 CTP917495:CTP917500 DDL917495:DDL917500 DNH917495:DNH917500 DXD917495:DXD917500 EGZ917495:EGZ917500 EQV917495:EQV917500 FAR917495:FAR917500 FKN917495:FKN917500 FUJ917495:FUJ917500 GEF917495:GEF917500 GOB917495:GOB917500 GXX917495:GXX917500 HHT917495:HHT917500 HRP917495:HRP917500 IBL917495:IBL917500 ILH917495:ILH917500 IVD917495:IVD917500 JEZ917495:JEZ917500 JOV917495:JOV917500 JYR917495:JYR917500 KIN917495:KIN917500 KSJ917495:KSJ917500 LCF917495:LCF917500 LMB917495:LMB917500 LVX917495:LVX917500 MFT917495:MFT917500 MPP917495:MPP917500 MZL917495:MZL917500 NJH917495:NJH917500 NTD917495:NTD917500 OCZ917495:OCZ917500 OMV917495:OMV917500 OWR917495:OWR917500 PGN917495:PGN917500 PQJ917495:PQJ917500 QAF917495:QAF917500 QKB917495:QKB917500 QTX917495:QTX917500 RDT917495:RDT917500 RNP917495:RNP917500 RXL917495:RXL917500 SHH917495:SHH917500 SRD917495:SRD917500 TAZ917495:TAZ917500 TKV917495:TKV917500 TUR917495:TUR917500 UEN917495:UEN917500 UOJ917495:UOJ917500 UYF917495:UYF917500 VIB917495:VIB917500 VRX917495:VRX917500 WBT917495:WBT917500 WLP917495:WLP917500 WVL917495:WVL917500 D983031:D983036 IZ983031:IZ983036 SV983031:SV983036 ACR983031:ACR983036 AMN983031:AMN983036 AWJ983031:AWJ983036 BGF983031:BGF983036 BQB983031:BQB983036 BZX983031:BZX983036 CJT983031:CJT983036 CTP983031:CTP983036 DDL983031:DDL983036 DNH983031:DNH983036 DXD983031:DXD983036 EGZ983031:EGZ983036 EQV983031:EQV983036 FAR983031:FAR983036 FKN983031:FKN983036 FUJ983031:FUJ983036 GEF983031:GEF983036 GOB983031:GOB983036 GXX983031:GXX983036 HHT983031:HHT983036 HRP983031:HRP983036 IBL983031:IBL983036 ILH983031:ILH983036 IVD983031:IVD983036 JEZ983031:JEZ983036 JOV983031:JOV983036 JYR983031:JYR983036 KIN983031:KIN983036 KSJ983031:KSJ983036 LCF983031:LCF983036 LMB983031:LMB983036 LVX983031:LVX983036 MFT983031:MFT983036 MPP983031:MPP983036 MZL983031:MZL983036 NJH983031:NJH983036 NTD983031:NTD983036 OCZ983031:OCZ983036 OMV983031:OMV983036 OWR983031:OWR983036 PGN983031:PGN983036 PQJ983031:PQJ983036 QAF983031:QAF983036 QKB983031:QKB983036 QTX983031:QTX983036 RDT983031:RDT983036 RNP983031:RNP983036 RXL983031:RXL983036 SHH983031:SHH983036 SRD983031:SRD983036 TAZ983031:TAZ983036 TKV983031:TKV983036 TUR983031:TUR983036 UEN983031:UEN983036 UOJ983031:UOJ983036 UYF983031:UYF983036 VIB983031:VIB983036 VRX983031:VRX983036 WBT983031:WBT983036 WLP983031:WLP983036 WVL983031:WVL983036 D65518 IZ65518 SV65518 ACR65518 AMN65518 AWJ65518 BGF65518 BQB65518 BZX65518 CJT65518 CTP65518 DDL65518 DNH65518 DXD65518 EGZ65518 EQV65518 FAR65518 FKN65518 FUJ65518 GEF65518 GOB65518 GXX65518 HHT65518 HRP65518 IBL65518 ILH65518 IVD65518 JEZ65518 JOV65518 JYR65518 KIN65518 KSJ65518 LCF65518 LMB65518 LVX65518 MFT65518 MPP65518 MZL65518 NJH65518 NTD65518 OCZ65518 OMV65518 OWR65518 PGN65518 PQJ65518 QAF65518 QKB65518 QTX65518 RDT65518 RNP65518 RXL65518 SHH65518 SRD65518 TAZ65518 TKV65518 TUR65518 UEN65518 UOJ65518 UYF65518 VIB65518 VRX65518 WBT65518 WLP65518 WVL65518 D131054 IZ131054 SV131054 ACR131054 AMN131054 AWJ131054 BGF131054 BQB131054 BZX131054 CJT131054 CTP131054 DDL131054 DNH131054 DXD131054 EGZ131054 EQV131054 FAR131054 FKN131054 FUJ131054 GEF131054 GOB131054 GXX131054 HHT131054 HRP131054 IBL131054 ILH131054 IVD131054 JEZ131054 JOV131054 JYR131054 KIN131054 KSJ131054 LCF131054 LMB131054 LVX131054 MFT131054 MPP131054 MZL131054 NJH131054 NTD131054 OCZ131054 OMV131054 OWR131054 PGN131054 PQJ131054 QAF131054 QKB131054 QTX131054 RDT131054 RNP131054 RXL131054 SHH131054 SRD131054 TAZ131054 TKV131054 TUR131054 UEN131054 UOJ131054 UYF131054 VIB131054 VRX131054 WBT131054 WLP131054 WVL131054 D196590 IZ196590 SV196590 ACR196590 AMN196590 AWJ196590 BGF196590 BQB196590 BZX196590 CJT196590 CTP196590 DDL196590 DNH196590 DXD196590 EGZ196590 EQV196590 FAR196590 FKN196590 FUJ196590 GEF196590 GOB196590 GXX196590 HHT196590 HRP196590 IBL196590 ILH196590 IVD196590 JEZ196590 JOV196590 JYR196590 KIN196590 KSJ196590 LCF196590 LMB196590 LVX196590 MFT196590 MPP196590 MZL196590 NJH196590 NTD196590 OCZ196590 OMV196590 OWR196590 PGN196590 PQJ196590 QAF196590 QKB196590 QTX196590 RDT196590 RNP196590 RXL196590 SHH196590 SRD196590 TAZ196590 TKV196590 TUR196590 UEN196590 UOJ196590 UYF196590 VIB196590 VRX196590 WBT196590 WLP196590 WVL196590 D262126 IZ262126 SV262126 ACR262126 AMN262126 AWJ262126 BGF262126 BQB262126 BZX262126 CJT262126 CTP262126 DDL262126 DNH262126 DXD262126 EGZ262126 EQV262126 FAR262126 FKN262126 FUJ262126 GEF262126 GOB262126 GXX262126 HHT262126 HRP262126 IBL262126 ILH262126 IVD262126 JEZ262126 JOV262126 JYR262126 KIN262126 KSJ262126 LCF262126 LMB262126 LVX262126 MFT262126 MPP262126 MZL262126 NJH262126 NTD262126 OCZ262126 OMV262126 OWR262126 PGN262126 PQJ262126 QAF262126 QKB262126 QTX262126 RDT262126 RNP262126 RXL262126 SHH262126 SRD262126 TAZ262126 TKV262126 TUR262126 UEN262126 UOJ262126 UYF262126 VIB262126 VRX262126 WBT262126 WLP262126 WVL262126 D327662 IZ327662 SV327662 ACR327662 AMN327662 AWJ327662 BGF327662 BQB327662 BZX327662 CJT327662 CTP327662 DDL327662 DNH327662 DXD327662 EGZ327662 EQV327662 FAR327662 FKN327662 FUJ327662 GEF327662 GOB327662 GXX327662 HHT327662 HRP327662 IBL327662 ILH327662 IVD327662 JEZ327662 JOV327662 JYR327662 KIN327662 KSJ327662 LCF327662 LMB327662 LVX327662 MFT327662 MPP327662 MZL327662 NJH327662 NTD327662 OCZ327662 OMV327662 OWR327662 PGN327662 PQJ327662 QAF327662 QKB327662 QTX327662 RDT327662 RNP327662 RXL327662 SHH327662 SRD327662 TAZ327662 TKV327662 TUR327662 UEN327662 UOJ327662 UYF327662 VIB327662 VRX327662 WBT327662 WLP327662 WVL327662 D393198 IZ393198 SV393198 ACR393198 AMN393198 AWJ393198 BGF393198 BQB393198 BZX393198 CJT393198 CTP393198 DDL393198 DNH393198 DXD393198 EGZ393198 EQV393198 FAR393198 FKN393198 FUJ393198 GEF393198 GOB393198 GXX393198 HHT393198 HRP393198 IBL393198 ILH393198 IVD393198 JEZ393198 JOV393198 JYR393198 KIN393198 KSJ393198 LCF393198 LMB393198 LVX393198 MFT393198 MPP393198 MZL393198 NJH393198 NTD393198 OCZ393198 OMV393198 OWR393198 PGN393198 PQJ393198 QAF393198 QKB393198 QTX393198 RDT393198 RNP393198 RXL393198 SHH393198 SRD393198 TAZ393198 TKV393198 TUR393198 UEN393198 UOJ393198 UYF393198 VIB393198 VRX393198 WBT393198 WLP393198 WVL393198 D458734 IZ458734 SV458734 ACR458734 AMN458734 AWJ458734 BGF458734 BQB458734 BZX458734 CJT458734 CTP458734 DDL458734 DNH458734 DXD458734 EGZ458734 EQV458734 FAR458734 FKN458734 FUJ458734 GEF458734 GOB458734 GXX458734 HHT458734 HRP458734 IBL458734 ILH458734 IVD458734 JEZ458734 JOV458734 JYR458734 KIN458734 KSJ458734 LCF458734 LMB458734 LVX458734 MFT458734 MPP458734 MZL458734 NJH458734 NTD458734 OCZ458734 OMV458734 OWR458734 PGN458734 PQJ458734 QAF458734 QKB458734 QTX458734 RDT458734 RNP458734 RXL458734 SHH458734 SRD458734 TAZ458734 TKV458734 TUR458734 UEN458734 UOJ458734 UYF458734 VIB458734 VRX458734 WBT458734 WLP458734 WVL458734 D524270 IZ524270 SV524270 ACR524270 AMN524270 AWJ524270 BGF524270 BQB524270 BZX524270 CJT524270 CTP524270 DDL524270 DNH524270 DXD524270 EGZ524270 EQV524270 FAR524270 FKN524270 FUJ524270 GEF524270 GOB524270 GXX524270 HHT524270 HRP524270 IBL524270 ILH524270 IVD524270 JEZ524270 JOV524270 JYR524270 KIN524270 KSJ524270 LCF524270 LMB524270 LVX524270 MFT524270 MPP524270 MZL524270 NJH524270 NTD524270 OCZ524270 OMV524270 OWR524270 PGN524270 PQJ524270 QAF524270 QKB524270 QTX524270 RDT524270 RNP524270 RXL524270 SHH524270 SRD524270 TAZ524270 TKV524270 TUR524270 UEN524270 UOJ524270 UYF524270 VIB524270 VRX524270 WBT524270 WLP524270 WVL524270 D589806 IZ589806 SV589806 ACR589806 AMN589806 AWJ589806 BGF589806 BQB589806 BZX589806 CJT589806 CTP589806 DDL589806 DNH589806 DXD589806 EGZ589806 EQV589806 FAR589806 FKN589806 FUJ589806 GEF589806 GOB589806 GXX589806 HHT589806 HRP589806 IBL589806 ILH589806 IVD589806 JEZ589806 JOV589806 JYR589806 KIN589806 KSJ589806 LCF589806 LMB589806 LVX589806 MFT589806 MPP589806 MZL589806 NJH589806 NTD589806 OCZ589806 OMV589806 OWR589806 PGN589806 PQJ589806 QAF589806 QKB589806 QTX589806 RDT589806 RNP589806 RXL589806 SHH589806 SRD589806 TAZ589806 TKV589806 TUR589806 UEN589806 UOJ589806 UYF589806 VIB589806 VRX589806 WBT589806 WLP589806 WVL589806 D655342 IZ655342 SV655342 ACR655342 AMN655342 AWJ655342 BGF655342 BQB655342 BZX655342 CJT655342 CTP655342 DDL655342 DNH655342 DXD655342 EGZ655342 EQV655342 FAR655342 FKN655342 FUJ655342 GEF655342 GOB655342 GXX655342 HHT655342 HRP655342 IBL655342 ILH655342 IVD655342 JEZ655342 JOV655342 JYR655342 KIN655342 KSJ655342 LCF655342 LMB655342 LVX655342 MFT655342 MPP655342 MZL655342 NJH655342 NTD655342 OCZ655342 OMV655342 OWR655342 PGN655342 PQJ655342 QAF655342 QKB655342 QTX655342 RDT655342 RNP655342 RXL655342 SHH655342 SRD655342 TAZ655342 TKV655342 TUR655342 UEN655342 UOJ655342 UYF655342 VIB655342 VRX655342 WBT655342 WLP655342 WVL655342 D720878 IZ720878 SV720878 ACR720878 AMN720878 AWJ720878 BGF720878 BQB720878 BZX720878 CJT720878 CTP720878 DDL720878 DNH720878 DXD720878 EGZ720878 EQV720878 FAR720878 FKN720878 FUJ720878 GEF720878 GOB720878 GXX720878 HHT720878 HRP720878 IBL720878 ILH720878 IVD720878 JEZ720878 JOV720878 JYR720878 KIN720878 KSJ720878 LCF720878 LMB720878 LVX720878 MFT720878 MPP720878 MZL720878 NJH720878 NTD720878 OCZ720878 OMV720878 OWR720878 PGN720878 PQJ720878 QAF720878 QKB720878 QTX720878 RDT720878 RNP720878 RXL720878 SHH720878 SRD720878 TAZ720878 TKV720878 TUR720878 UEN720878 UOJ720878 UYF720878 VIB720878 VRX720878 WBT720878 WLP720878 WVL720878 D786414 IZ786414 SV786414 ACR786414 AMN786414 AWJ786414 BGF786414 BQB786414 BZX786414 CJT786414 CTP786414 DDL786414 DNH786414 DXD786414 EGZ786414 EQV786414 FAR786414 FKN786414 FUJ786414 GEF786414 GOB786414 GXX786414 HHT786414 HRP786414 IBL786414 ILH786414 IVD786414 JEZ786414 JOV786414 JYR786414 KIN786414 KSJ786414 LCF786414 LMB786414 LVX786414 MFT786414 MPP786414 MZL786414 NJH786414 NTD786414 OCZ786414 OMV786414 OWR786414 PGN786414 PQJ786414 QAF786414 QKB786414 QTX786414 RDT786414 RNP786414 RXL786414 SHH786414 SRD786414 TAZ786414 TKV786414 TUR786414 UEN786414 UOJ786414 UYF786414 VIB786414 VRX786414 WBT786414 WLP786414 WVL786414 D851950 IZ851950 SV851950 ACR851950 AMN851950 AWJ851950 BGF851950 BQB851950 BZX851950 CJT851950 CTP851950 DDL851950 DNH851950 DXD851950 EGZ851950 EQV851950 FAR851950 FKN851950 FUJ851950 GEF851950 GOB851950 GXX851950 HHT851950 HRP851950 IBL851950 ILH851950 IVD851950 JEZ851950 JOV851950 JYR851950 KIN851950 KSJ851950 LCF851950 LMB851950 LVX851950 MFT851950 MPP851950 MZL851950 NJH851950 NTD851950 OCZ851950 OMV851950 OWR851950 PGN851950 PQJ851950 QAF851950 QKB851950 QTX851950 RDT851950 RNP851950 RXL851950 SHH851950 SRD851950 TAZ851950 TKV851950 TUR851950 UEN851950 UOJ851950 UYF851950 VIB851950 VRX851950 WBT851950 WLP851950 WVL851950 D917486 IZ917486 SV917486 ACR917486 AMN917486 AWJ917486 BGF917486 BQB917486 BZX917486 CJT917486 CTP917486 DDL917486 DNH917486 DXD917486 EGZ917486 EQV917486 FAR917486 FKN917486 FUJ917486 GEF917486 GOB917486 GXX917486 HHT917486 HRP917486 IBL917486 ILH917486 IVD917486 JEZ917486 JOV917486 JYR917486 KIN917486 KSJ917486 LCF917486 LMB917486 LVX917486 MFT917486 MPP917486 MZL917486 NJH917486 NTD917486 OCZ917486 OMV917486 OWR917486 PGN917486 PQJ917486 QAF917486 QKB917486 QTX917486 RDT917486 RNP917486 RXL917486 SHH917486 SRD917486 TAZ917486 TKV917486 TUR917486 UEN917486 UOJ917486 UYF917486 VIB917486 VRX917486 WBT917486 WLP917486 WVL917486 D983022 IZ983022 SV983022 ACR983022 AMN983022 AWJ983022 BGF983022 BQB983022 BZX983022 CJT983022 CTP983022 DDL983022 DNH983022 DXD983022 EGZ983022 EQV983022 FAR983022 FKN983022 FUJ983022 GEF983022 GOB983022 GXX983022 HHT983022 HRP983022 IBL983022 ILH983022 IVD983022 JEZ983022 JOV983022 JYR983022 KIN983022 KSJ983022 LCF983022 LMB983022 LVX983022 MFT983022 MPP983022 MZL983022 NJH983022 NTD983022 OCZ983022 OMV983022 OWR983022 PGN983022 PQJ983022 QAF983022 QKB983022 QTX983022 RDT983022 RNP983022 RXL983022 SHH983022 SRD983022 TAZ983022 TKV983022 TUR983022 UEN983022 UOJ983022 UYF983022 VIB983022 VRX983022 WBT983022 WLP983022 WVL983022 IZ16:IZ21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14 IZ65514 SV65514 ACR65514 AMN65514 AWJ65514 BGF65514 BQB65514 BZX65514 CJT65514 CTP65514 DDL65514 DNH65514 DXD65514 EGZ65514 EQV65514 FAR65514 FKN65514 FUJ65514 GEF65514 GOB65514 GXX65514 HHT65514 HRP65514 IBL65514 ILH65514 IVD65514 JEZ65514 JOV65514 JYR65514 KIN65514 KSJ65514 LCF65514 LMB65514 LVX65514 MFT65514 MPP65514 MZL65514 NJH65514 NTD65514 OCZ65514 OMV65514 OWR65514 PGN65514 PQJ65514 QAF65514 QKB65514 QTX65514 RDT65514 RNP65514 RXL65514 SHH65514 SRD65514 TAZ65514 TKV65514 TUR65514 UEN65514 UOJ65514 UYF65514 VIB65514 VRX65514 WBT65514 WLP65514 WVL65514 D131050 IZ131050 SV131050 ACR131050 AMN131050 AWJ131050 BGF131050 BQB131050 BZX131050 CJT131050 CTP131050 DDL131050 DNH131050 DXD131050 EGZ131050 EQV131050 FAR131050 FKN131050 FUJ131050 GEF131050 GOB131050 GXX131050 HHT131050 HRP131050 IBL131050 ILH131050 IVD131050 JEZ131050 JOV131050 JYR131050 KIN131050 KSJ131050 LCF131050 LMB131050 LVX131050 MFT131050 MPP131050 MZL131050 NJH131050 NTD131050 OCZ131050 OMV131050 OWR131050 PGN131050 PQJ131050 QAF131050 QKB131050 QTX131050 RDT131050 RNP131050 RXL131050 SHH131050 SRD131050 TAZ131050 TKV131050 TUR131050 UEN131050 UOJ131050 UYF131050 VIB131050 VRX131050 WBT131050 WLP131050 WVL131050 D196586 IZ196586 SV196586 ACR196586 AMN196586 AWJ196586 BGF196586 BQB196586 BZX196586 CJT196586 CTP196586 DDL196586 DNH196586 DXD196586 EGZ196586 EQV196586 FAR196586 FKN196586 FUJ196586 GEF196586 GOB196586 GXX196586 HHT196586 HRP196586 IBL196586 ILH196586 IVD196586 JEZ196586 JOV196586 JYR196586 KIN196586 KSJ196586 LCF196586 LMB196586 LVX196586 MFT196586 MPP196586 MZL196586 NJH196586 NTD196586 OCZ196586 OMV196586 OWR196586 PGN196586 PQJ196586 QAF196586 QKB196586 QTX196586 RDT196586 RNP196586 RXL196586 SHH196586 SRD196586 TAZ196586 TKV196586 TUR196586 UEN196586 UOJ196586 UYF196586 VIB196586 VRX196586 WBT196586 WLP196586 WVL196586 D262122 IZ262122 SV262122 ACR262122 AMN262122 AWJ262122 BGF262122 BQB262122 BZX262122 CJT262122 CTP262122 DDL262122 DNH262122 DXD262122 EGZ262122 EQV262122 FAR262122 FKN262122 FUJ262122 GEF262122 GOB262122 GXX262122 HHT262122 HRP262122 IBL262122 ILH262122 IVD262122 JEZ262122 JOV262122 JYR262122 KIN262122 KSJ262122 LCF262122 LMB262122 LVX262122 MFT262122 MPP262122 MZL262122 NJH262122 NTD262122 OCZ262122 OMV262122 OWR262122 PGN262122 PQJ262122 QAF262122 QKB262122 QTX262122 RDT262122 RNP262122 RXL262122 SHH262122 SRD262122 TAZ262122 TKV262122 TUR262122 UEN262122 UOJ262122 UYF262122 VIB262122 VRX262122 WBT262122 WLP262122 WVL262122 D327658 IZ327658 SV327658 ACR327658 AMN327658 AWJ327658 BGF327658 BQB327658 BZX327658 CJT327658 CTP327658 DDL327658 DNH327658 DXD327658 EGZ327658 EQV327658 FAR327658 FKN327658 FUJ327658 GEF327658 GOB327658 GXX327658 HHT327658 HRP327658 IBL327658 ILH327658 IVD327658 JEZ327658 JOV327658 JYR327658 KIN327658 KSJ327658 LCF327658 LMB327658 LVX327658 MFT327658 MPP327658 MZL327658 NJH327658 NTD327658 OCZ327658 OMV327658 OWR327658 PGN327658 PQJ327658 QAF327658 QKB327658 QTX327658 RDT327658 RNP327658 RXL327658 SHH327658 SRD327658 TAZ327658 TKV327658 TUR327658 UEN327658 UOJ327658 UYF327658 VIB327658 VRX327658 WBT327658 WLP327658 WVL327658 D393194 IZ393194 SV393194 ACR393194 AMN393194 AWJ393194 BGF393194 BQB393194 BZX393194 CJT393194 CTP393194 DDL393194 DNH393194 DXD393194 EGZ393194 EQV393194 FAR393194 FKN393194 FUJ393194 GEF393194 GOB393194 GXX393194 HHT393194 HRP393194 IBL393194 ILH393194 IVD393194 JEZ393194 JOV393194 JYR393194 KIN393194 KSJ393194 LCF393194 LMB393194 LVX393194 MFT393194 MPP393194 MZL393194 NJH393194 NTD393194 OCZ393194 OMV393194 OWR393194 PGN393194 PQJ393194 QAF393194 QKB393194 QTX393194 RDT393194 RNP393194 RXL393194 SHH393194 SRD393194 TAZ393194 TKV393194 TUR393194 UEN393194 UOJ393194 UYF393194 VIB393194 VRX393194 WBT393194 WLP393194 WVL393194 D458730 IZ458730 SV458730 ACR458730 AMN458730 AWJ458730 BGF458730 BQB458730 BZX458730 CJT458730 CTP458730 DDL458730 DNH458730 DXD458730 EGZ458730 EQV458730 FAR458730 FKN458730 FUJ458730 GEF458730 GOB458730 GXX458730 HHT458730 HRP458730 IBL458730 ILH458730 IVD458730 JEZ458730 JOV458730 JYR458730 KIN458730 KSJ458730 LCF458730 LMB458730 LVX458730 MFT458730 MPP458730 MZL458730 NJH458730 NTD458730 OCZ458730 OMV458730 OWR458730 PGN458730 PQJ458730 QAF458730 QKB458730 QTX458730 RDT458730 RNP458730 RXL458730 SHH458730 SRD458730 TAZ458730 TKV458730 TUR458730 UEN458730 UOJ458730 UYF458730 VIB458730 VRX458730 WBT458730 WLP458730 WVL458730 D524266 IZ524266 SV524266 ACR524266 AMN524266 AWJ524266 BGF524266 BQB524266 BZX524266 CJT524266 CTP524266 DDL524266 DNH524266 DXD524266 EGZ524266 EQV524266 FAR524266 FKN524266 FUJ524266 GEF524266 GOB524266 GXX524266 HHT524266 HRP524266 IBL524266 ILH524266 IVD524266 JEZ524266 JOV524266 JYR524266 KIN524266 KSJ524266 LCF524266 LMB524266 LVX524266 MFT524266 MPP524266 MZL524266 NJH524266 NTD524266 OCZ524266 OMV524266 OWR524266 PGN524266 PQJ524266 QAF524266 QKB524266 QTX524266 RDT524266 RNP524266 RXL524266 SHH524266 SRD524266 TAZ524266 TKV524266 TUR524266 UEN524266 UOJ524266 UYF524266 VIB524266 VRX524266 WBT524266 WLP524266 WVL524266 D589802 IZ589802 SV589802 ACR589802 AMN589802 AWJ589802 BGF589802 BQB589802 BZX589802 CJT589802 CTP589802 DDL589802 DNH589802 DXD589802 EGZ589802 EQV589802 FAR589802 FKN589802 FUJ589802 GEF589802 GOB589802 GXX589802 HHT589802 HRP589802 IBL589802 ILH589802 IVD589802 JEZ589802 JOV589802 JYR589802 KIN589802 KSJ589802 LCF589802 LMB589802 LVX589802 MFT589802 MPP589802 MZL589802 NJH589802 NTD589802 OCZ589802 OMV589802 OWR589802 PGN589802 PQJ589802 QAF589802 QKB589802 QTX589802 RDT589802 RNP589802 RXL589802 SHH589802 SRD589802 TAZ589802 TKV589802 TUR589802 UEN589802 UOJ589802 UYF589802 VIB589802 VRX589802 WBT589802 WLP589802 WVL589802 D655338 IZ655338 SV655338 ACR655338 AMN655338 AWJ655338 BGF655338 BQB655338 BZX655338 CJT655338 CTP655338 DDL655338 DNH655338 DXD655338 EGZ655338 EQV655338 FAR655338 FKN655338 FUJ655338 GEF655338 GOB655338 GXX655338 HHT655338 HRP655338 IBL655338 ILH655338 IVD655338 JEZ655338 JOV655338 JYR655338 KIN655338 KSJ655338 LCF655338 LMB655338 LVX655338 MFT655338 MPP655338 MZL655338 NJH655338 NTD655338 OCZ655338 OMV655338 OWR655338 PGN655338 PQJ655338 QAF655338 QKB655338 QTX655338 RDT655338 RNP655338 RXL655338 SHH655338 SRD655338 TAZ655338 TKV655338 TUR655338 UEN655338 UOJ655338 UYF655338 VIB655338 VRX655338 WBT655338 WLP655338 WVL655338 D720874 IZ720874 SV720874 ACR720874 AMN720874 AWJ720874 BGF720874 BQB720874 BZX720874 CJT720874 CTP720874 DDL720874 DNH720874 DXD720874 EGZ720874 EQV720874 FAR720874 FKN720874 FUJ720874 GEF720874 GOB720874 GXX720874 HHT720874 HRP720874 IBL720874 ILH720874 IVD720874 JEZ720874 JOV720874 JYR720874 KIN720874 KSJ720874 LCF720874 LMB720874 LVX720874 MFT720874 MPP720874 MZL720874 NJH720874 NTD720874 OCZ720874 OMV720874 OWR720874 PGN720874 PQJ720874 QAF720874 QKB720874 QTX720874 RDT720874 RNP720874 RXL720874 SHH720874 SRD720874 TAZ720874 TKV720874 TUR720874 UEN720874 UOJ720874 UYF720874 VIB720874 VRX720874 WBT720874 WLP720874 WVL720874 D786410 IZ786410 SV786410 ACR786410 AMN786410 AWJ786410 BGF786410 BQB786410 BZX786410 CJT786410 CTP786410 DDL786410 DNH786410 DXD786410 EGZ786410 EQV786410 FAR786410 FKN786410 FUJ786410 GEF786410 GOB786410 GXX786410 HHT786410 HRP786410 IBL786410 ILH786410 IVD786410 JEZ786410 JOV786410 JYR786410 KIN786410 KSJ786410 LCF786410 LMB786410 LVX786410 MFT786410 MPP786410 MZL786410 NJH786410 NTD786410 OCZ786410 OMV786410 OWR786410 PGN786410 PQJ786410 QAF786410 QKB786410 QTX786410 RDT786410 RNP786410 RXL786410 SHH786410 SRD786410 TAZ786410 TKV786410 TUR786410 UEN786410 UOJ786410 UYF786410 VIB786410 VRX786410 WBT786410 WLP786410 WVL786410 D851946 IZ851946 SV851946 ACR851946 AMN851946 AWJ851946 BGF851946 BQB851946 BZX851946 CJT851946 CTP851946 DDL851946 DNH851946 DXD851946 EGZ851946 EQV851946 FAR851946 FKN851946 FUJ851946 GEF851946 GOB851946 GXX851946 HHT851946 HRP851946 IBL851946 ILH851946 IVD851946 JEZ851946 JOV851946 JYR851946 KIN851946 KSJ851946 LCF851946 LMB851946 LVX851946 MFT851946 MPP851946 MZL851946 NJH851946 NTD851946 OCZ851946 OMV851946 OWR851946 PGN851946 PQJ851946 QAF851946 QKB851946 QTX851946 RDT851946 RNP851946 RXL851946 SHH851946 SRD851946 TAZ851946 TKV851946 TUR851946 UEN851946 UOJ851946 UYF851946 VIB851946 VRX851946 WBT851946 WLP851946 WVL851946 D917482 IZ917482 SV917482 ACR917482 AMN917482 AWJ917482 BGF917482 BQB917482 BZX917482 CJT917482 CTP917482 DDL917482 DNH917482 DXD917482 EGZ917482 EQV917482 FAR917482 FKN917482 FUJ917482 GEF917482 GOB917482 GXX917482 HHT917482 HRP917482 IBL917482 ILH917482 IVD917482 JEZ917482 JOV917482 JYR917482 KIN917482 KSJ917482 LCF917482 LMB917482 LVX917482 MFT917482 MPP917482 MZL917482 NJH917482 NTD917482 OCZ917482 OMV917482 OWR917482 PGN917482 PQJ917482 QAF917482 QKB917482 QTX917482 RDT917482 RNP917482 RXL917482 SHH917482 SRD917482 TAZ917482 TKV917482 TUR917482 UEN917482 UOJ917482 UYF917482 VIB917482 VRX917482 WBT917482 WLP917482 WVL917482 D983018 IZ983018 SV983018 ACR983018 AMN983018 AWJ983018 BGF983018 BQB983018 BZX983018 CJT983018 CTP983018 DDL983018 DNH983018 DXD983018 EGZ983018 EQV983018 FAR983018 FKN983018 FUJ983018 GEF983018 GOB983018 GXX983018 HHT983018 HRP983018 IBL983018 ILH983018 IVD983018 JEZ983018 JOV983018 JYR983018 KIN983018 KSJ983018 LCF983018 LMB983018 LVX983018 MFT983018 MPP983018 MZL983018 NJH983018 NTD983018 OCZ983018 OMV983018 OWR983018 PGN983018 PQJ983018 QAF983018 QKB983018 QTX983018 RDT983018 RNP983018 RXL983018 SHH983018 SRD983018 TAZ983018 TKV983018 TUR983018 UEN983018 UOJ983018 UYF983018 VIB983018 VRX983018 WBT983018 WLP983018 WVL983018 SV16:SV21 IZ12:IZ14 SV12:SV14 ACR12:ACR14 AMN12:AMN14 AWJ12:AWJ14 BGF12:BGF14 BQB12:BQB14 BZX12:BZX14 CJT12:CJT14 CTP12:CTP14 DDL12:DDL14 DNH12:DNH14 DXD12:DXD14 EGZ12:EGZ14 EQV12:EQV14 FAR12:FAR14 FKN12:FKN14 FUJ12:FUJ14 GEF12:GEF14 GOB12:GOB14 GXX12:GXX14 HHT12:HHT14 HRP12:HRP14 IBL12:IBL14 ILH12:ILH14 IVD12:IVD14 JEZ12:JEZ14 JOV12:JOV14 JYR12:JYR14 KIN12:KIN14 KSJ12:KSJ14 LCF12:LCF14 LMB12:LMB14 LVX12:LVX14 MFT12:MFT14 MPP12:MPP14 MZL12:MZL14 NJH12:NJH14 NTD12:NTD14 OCZ12:OCZ14 OMV12:OMV14 OWR12:OWR14 PGN12:PGN14 PQJ12:PQJ14 QAF12:QAF14 QKB12:QKB14 QTX12:QTX14 RDT12:RDT14 RNP12:RNP14 RXL12:RXL14 SHH12:SHH14 SRD12:SRD14 TAZ12:TAZ14 TKV12:TKV14 TUR12:TUR14 UEN12:UEN14 UOJ12:UOJ14 UYF12:UYF14 VIB12:VIB14 VRX12:VRX14 WBT12:WBT14 WLP12:WLP14 WVL12:WVL14 D65520:D65525 IZ65520:IZ65525 SV65520:SV65525 ACR65520:ACR65525 AMN65520:AMN65525 AWJ65520:AWJ65525 BGF65520:BGF65525 BQB65520:BQB65525 BZX65520:BZX65525 CJT65520:CJT65525 CTP65520:CTP65525 DDL65520:DDL65525 DNH65520:DNH65525 DXD65520:DXD65525 EGZ65520:EGZ65525 EQV65520:EQV65525 FAR65520:FAR65525 FKN65520:FKN65525 FUJ65520:FUJ65525 GEF65520:GEF65525 GOB65520:GOB65525 GXX65520:GXX65525 HHT65520:HHT65525 HRP65520:HRP65525 IBL65520:IBL65525 ILH65520:ILH65525 IVD65520:IVD65525 JEZ65520:JEZ65525 JOV65520:JOV65525 JYR65520:JYR65525 KIN65520:KIN65525 KSJ65520:KSJ65525 LCF65520:LCF65525 LMB65520:LMB65525 LVX65520:LVX65525 MFT65520:MFT65525 MPP65520:MPP65525 MZL65520:MZL65525 NJH65520:NJH65525 NTD65520:NTD65525 OCZ65520:OCZ65525 OMV65520:OMV65525 OWR65520:OWR65525 PGN65520:PGN65525 PQJ65520:PQJ65525 QAF65520:QAF65525 QKB65520:QKB65525 QTX65520:QTX65525 RDT65520:RDT65525 RNP65520:RNP65525 RXL65520:RXL65525 SHH65520:SHH65525 SRD65520:SRD65525 TAZ65520:TAZ65525 TKV65520:TKV65525 TUR65520:TUR65525 UEN65520:UEN65525 UOJ65520:UOJ65525 UYF65520:UYF65525 VIB65520:VIB65525 VRX65520:VRX65525 WBT65520:WBT65525 WLP65520:WLP65525 WVL65520:WVL65525 D131056:D131061 IZ131056:IZ131061 SV131056:SV131061 ACR131056:ACR131061 AMN131056:AMN131061 AWJ131056:AWJ131061 BGF131056:BGF131061 BQB131056:BQB131061 BZX131056:BZX131061 CJT131056:CJT131061 CTP131056:CTP131061 DDL131056:DDL131061 DNH131056:DNH131061 DXD131056:DXD131061 EGZ131056:EGZ131061 EQV131056:EQV131061 FAR131056:FAR131061 FKN131056:FKN131061 FUJ131056:FUJ131061 GEF131056:GEF131061 GOB131056:GOB131061 GXX131056:GXX131061 HHT131056:HHT131061 HRP131056:HRP131061 IBL131056:IBL131061 ILH131056:ILH131061 IVD131056:IVD131061 JEZ131056:JEZ131061 JOV131056:JOV131061 JYR131056:JYR131061 KIN131056:KIN131061 KSJ131056:KSJ131061 LCF131056:LCF131061 LMB131056:LMB131061 LVX131056:LVX131061 MFT131056:MFT131061 MPP131056:MPP131061 MZL131056:MZL131061 NJH131056:NJH131061 NTD131056:NTD131061 OCZ131056:OCZ131061 OMV131056:OMV131061 OWR131056:OWR131061 PGN131056:PGN131061 PQJ131056:PQJ131061 QAF131056:QAF131061 QKB131056:QKB131061 QTX131056:QTX131061 RDT131056:RDT131061 RNP131056:RNP131061 RXL131056:RXL131061 SHH131056:SHH131061 SRD131056:SRD131061 TAZ131056:TAZ131061 TKV131056:TKV131061 TUR131056:TUR131061 UEN131056:UEN131061 UOJ131056:UOJ131061 UYF131056:UYF131061 VIB131056:VIB131061 VRX131056:VRX131061 WBT131056:WBT131061 WLP131056:WLP131061 WVL131056:WVL131061 D196592:D196597 IZ196592:IZ196597 SV196592:SV196597 ACR196592:ACR196597 AMN196592:AMN196597 AWJ196592:AWJ196597 BGF196592:BGF196597 BQB196592:BQB196597 BZX196592:BZX196597 CJT196592:CJT196597 CTP196592:CTP196597 DDL196592:DDL196597 DNH196592:DNH196597 DXD196592:DXD196597 EGZ196592:EGZ196597 EQV196592:EQV196597 FAR196592:FAR196597 FKN196592:FKN196597 FUJ196592:FUJ196597 GEF196592:GEF196597 GOB196592:GOB196597 GXX196592:GXX196597 HHT196592:HHT196597 HRP196592:HRP196597 IBL196592:IBL196597 ILH196592:ILH196597 IVD196592:IVD196597 JEZ196592:JEZ196597 JOV196592:JOV196597 JYR196592:JYR196597 KIN196592:KIN196597 KSJ196592:KSJ196597 LCF196592:LCF196597 LMB196592:LMB196597 LVX196592:LVX196597 MFT196592:MFT196597 MPP196592:MPP196597 MZL196592:MZL196597 NJH196592:NJH196597 NTD196592:NTD196597 OCZ196592:OCZ196597 OMV196592:OMV196597 OWR196592:OWR196597 PGN196592:PGN196597 PQJ196592:PQJ196597 QAF196592:QAF196597 QKB196592:QKB196597 QTX196592:QTX196597 RDT196592:RDT196597 RNP196592:RNP196597 RXL196592:RXL196597 SHH196592:SHH196597 SRD196592:SRD196597 TAZ196592:TAZ196597 TKV196592:TKV196597 TUR196592:TUR196597 UEN196592:UEN196597 UOJ196592:UOJ196597 UYF196592:UYF196597 VIB196592:VIB196597 VRX196592:VRX196597 WBT196592:WBT196597 WLP196592:WLP196597 WVL196592:WVL196597 D262128:D262133 IZ262128:IZ262133 SV262128:SV262133 ACR262128:ACR262133 AMN262128:AMN262133 AWJ262128:AWJ262133 BGF262128:BGF262133 BQB262128:BQB262133 BZX262128:BZX262133 CJT262128:CJT262133 CTP262128:CTP262133 DDL262128:DDL262133 DNH262128:DNH262133 DXD262128:DXD262133 EGZ262128:EGZ262133 EQV262128:EQV262133 FAR262128:FAR262133 FKN262128:FKN262133 FUJ262128:FUJ262133 GEF262128:GEF262133 GOB262128:GOB262133 GXX262128:GXX262133 HHT262128:HHT262133 HRP262128:HRP262133 IBL262128:IBL262133 ILH262128:ILH262133 IVD262128:IVD262133 JEZ262128:JEZ262133 JOV262128:JOV262133 JYR262128:JYR262133 KIN262128:KIN262133 KSJ262128:KSJ262133 LCF262128:LCF262133 LMB262128:LMB262133 LVX262128:LVX262133 MFT262128:MFT262133 MPP262128:MPP262133 MZL262128:MZL262133 NJH262128:NJH262133 NTD262128:NTD262133 OCZ262128:OCZ262133 OMV262128:OMV262133 OWR262128:OWR262133 PGN262128:PGN262133 PQJ262128:PQJ262133 QAF262128:QAF262133 QKB262128:QKB262133 QTX262128:QTX262133 RDT262128:RDT262133 RNP262128:RNP262133 RXL262128:RXL262133 SHH262128:SHH262133 SRD262128:SRD262133 TAZ262128:TAZ262133 TKV262128:TKV262133 TUR262128:TUR262133 UEN262128:UEN262133 UOJ262128:UOJ262133 UYF262128:UYF262133 VIB262128:VIB262133 VRX262128:VRX262133 WBT262128:WBT262133 WLP262128:WLP262133 WVL262128:WVL262133 D327664:D327669 IZ327664:IZ327669 SV327664:SV327669 ACR327664:ACR327669 AMN327664:AMN327669 AWJ327664:AWJ327669 BGF327664:BGF327669 BQB327664:BQB327669 BZX327664:BZX327669 CJT327664:CJT327669 CTP327664:CTP327669 DDL327664:DDL327669 DNH327664:DNH327669 DXD327664:DXD327669 EGZ327664:EGZ327669 EQV327664:EQV327669 FAR327664:FAR327669 FKN327664:FKN327669 FUJ327664:FUJ327669 GEF327664:GEF327669 GOB327664:GOB327669 GXX327664:GXX327669 HHT327664:HHT327669 HRP327664:HRP327669 IBL327664:IBL327669 ILH327664:ILH327669 IVD327664:IVD327669 JEZ327664:JEZ327669 JOV327664:JOV327669 JYR327664:JYR327669 KIN327664:KIN327669 KSJ327664:KSJ327669 LCF327664:LCF327669 LMB327664:LMB327669 LVX327664:LVX327669 MFT327664:MFT327669 MPP327664:MPP327669 MZL327664:MZL327669 NJH327664:NJH327669 NTD327664:NTD327669 OCZ327664:OCZ327669 OMV327664:OMV327669 OWR327664:OWR327669 PGN327664:PGN327669 PQJ327664:PQJ327669 QAF327664:QAF327669 QKB327664:QKB327669 QTX327664:QTX327669 RDT327664:RDT327669 RNP327664:RNP327669 RXL327664:RXL327669 SHH327664:SHH327669 SRD327664:SRD327669 TAZ327664:TAZ327669 TKV327664:TKV327669 TUR327664:TUR327669 UEN327664:UEN327669 UOJ327664:UOJ327669 UYF327664:UYF327669 VIB327664:VIB327669 VRX327664:VRX327669 WBT327664:WBT327669 WLP327664:WLP327669 WVL327664:WVL327669 D393200:D393205 IZ393200:IZ393205 SV393200:SV393205 ACR393200:ACR393205 AMN393200:AMN393205 AWJ393200:AWJ393205 BGF393200:BGF393205 BQB393200:BQB393205 BZX393200:BZX393205 CJT393200:CJT393205 CTP393200:CTP393205 DDL393200:DDL393205 DNH393200:DNH393205 DXD393200:DXD393205 EGZ393200:EGZ393205 EQV393200:EQV393205 FAR393200:FAR393205 FKN393200:FKN393205 FUJ393200:FUJ393205 GEF393200:GEF393205 GOB393200:GOB393205 GXX393200:GXX393205 HHT393200:HHT393205 HRP393200:HRP393205 IBL393200:IBL393205 ILH393200:ILH393205 IVD393200:IVD393205 JEZ393200:JEZ393205 JOV393200:JOV393205 JYR393200:JYR393205 KIN393200:KIN393205 KSJ393200:KSJ393205 LCF393200:LCF393205 LMB393200:LMB393205 LVX393200:LVX393205 MFT393200:MFT393205 MPP393200:MPP393205 MZL393200:MZL393205 NJH393200:NJH393205 NTD393200:NTD393205 OCZ393200:OCZ393205 OMV393200:OMV393205 OWR393200:OWR393205 PGN393200:PGN393205 PQJ393200:PQJ393205 QAF393200:QAF393205 QKB393200:QKB393205 QTX393200:QTX393205 RDT393200:RDT393205 RNP393200:RNP393205 RXL393200:RXL393205 SHH393200:SHH393205 SRD393200:SRD393205 TAZ393200:TAZ393205 TKV393200:TKV393205 TUR393200:TUR393205 UEN393200:UEN393205 UOJ393200:UOJ393205 UYF393200:UYF393205 VIB393200:VIB393205 VRX393200:VRX393205 WBT393200:WBT393205 WLP393200:WLP393205 WVL393200:WVL393205 D458736:D458741 IZ458736:IZ458741 SV458736:SV458741 ACR458736:ACR458741 AMN458736:AMN458741 AWJ458736:AWJ458741 BGF458736:BGF458741 BQB458736:BQB458741 BZX458736:BZX458741 CJT458736:CJT458741 CTP458736:CTP458741 DDL458736:DDL458741 DNH458736:DNH458741 DXD458736:DXD458741 EGZ458736:EGZ458741 EQV458736:EQV458741 FAR458736:FAR458741 FKN458736:FKN458741 FUJ458736:FUJ458741 GEF458736:GEF458741 GOB458736:GOB458741 GXX458736:GXX458741 HHT458736:HHT458741 HRP458736:HRP458741 IBL458736:IBL458741 ILH458736:ILH458741 IVD458736:IVD458741 JEZ458736:JEZ458741 JOV458736:JOV458741 JYR458736:JYR458741 KIN458736:KIN458741 KSJ458736:KSJ458741 LCF458736:LCF458741 LMB458736:LMB458741 LVX458736:LVX458741 MFT458736:MFT458741 MPP458736:MPP458741 MZL458736:MZL458741 NJH458736:NJH458741 NTD458736:NTD458741 OCZ458736:OCZ458741 OMV458736:OMV458741 OWR458736:OWR458741 PGN458736:PGN458741 PQJ458736:PQJ458741 QAF458736:QAF458741 QKB458736:QKB458741 QTX458736:QTX458741 RDT458736:RDT458741 RNP458736:RNP458741 RXL458736:RXL458741 SHH458736:SHH458741 SRD458736:SRD458741 TAZ458736:TAZ458741 TKV458736:TKV458741 TUR458736:TUR458741 UEN458736:UEN458741 UOJ458736:UOJ458741 UYF458736:UYF458741 VIB458736:VIB458741 VRX458736:VRX458741 WBT458736:WBT458741 WLP458736:WLP458741 WVL458736:WVL458741 D524272:D524277 IZ524272:IZ524277 SV524272:SV524277 ACR524272:ACR524277 AMN524272:AMN524277 AWJ524272:AWJ524277 BGF524272:BGF524277 BQB524272:BQB524277 BZX524272:BZX524277 CJT524272:CJT524277 CTP524272:CTP524277 DDL524272:DDL524277 DNH524272:DNH524277 DXD524272:DXD524277 EGZ524272:EGZ524277 EQV524272:EQV524277 FAR524272:FAR524277 FKN524272:FKN524277 FUJ524272:FUJ524277 GEF524272:GEF524277 GOB524272:GOB524277 GXX524272:GXX524277 HHT524272:HHT524277 HRP524272:HRP524277 IBL524272:IBL524277 ILH524272:ILH524277 IVD524272:IVD524277 JEZ524272:JEZ524277 JOV524272:JOV524277 JYR524272:JYR524277 KIN524272:KIN524277 KSJ524272:KSJ524277 LCF524272:LCF524277 LMB524272:LMB524277 LVX524272:LVX524277 MFT524272:MFT524277 MPP524272:MPP524277 MZL524272:MZL524277 NJH524272:NJH524277 NTD524272:NTD524277 OCZ524272:OCZ524277 OMV524272:OMV524277 OWR524272:OWR524277 PGN524272:PGN524277 PQJ524272:PQJ524277 QAF524272:QAF524277 QKB524272:QKB524277 QTX524272:QTX524277 RDT524272:RDT524277 RNP524272:RNP524277 RXL524272:RXL524277 SHH524272:SHH524277 SRD524272:SRD524277 TAZ524272:TAZ524277 TKV524272:TKV524277 TUR524272:TUR524277 UEN524272:UEN524277 UOJ524272:UOJ524277 UYF524272:UYF524277 VIB524272:VIB524277 VRX524272:VRX524277 WBT524272:WBT524277 WLP524272:WLP524277 WVL524272:WVL524277 D589808:D589813 IZ589808:IZ589813 SV589808:SV589813 ACR589808:ACR589813 AMN589808:AMN589813 AWJ589808:AWJ589813 BGF589808:BGF589813 BQB589808:BQB589813 BZX589808:BZX589813 CJT589808:CJT589813 CTP589808:CTP589813 DDL589808:DDL589813 DNH589808:DNH589813 DXD589808:DXD589813 EGZ589808:EGZ589813 EQV589808:EQV589813 FAR589808:FAR589813 FKN589808:FKN589813 FUJ589808:FUJ589813 GEF589808:GEF589813 GOB589808:GOB589813 GXX589808:GXX589813 HHT589808:HHT589813 HRP589808:HRP589813 IBL589808:IBL589813 ILH589808:ILH589813 IVD589808:IVD589813 JEZ589808:JEZ589813 JOV589808:JOV589813 JYR589808:JYR589813 KIN589808:KIN589813 KSJ589808:KSJ589813 LCF589808:LCF589813 LMB589808:LMB589813 LVX589808:LVX589813 MFT589808:MFT589813 MPP589808:MPP589813 MZL589808:MZL589813 NJH589808:NJH589813 NTD589808:NTD589813 OCZ589808:OCZ589813 OMV589808:OMV589813 OWR589808:OWR589813 PGN589808:PGN589813 PQJ589808:PQJ589813 QAF589808:QAF589813 QKB589808:QKB589813 QTX589808:QTX589813 RDT589808:RDT589813 RNP589808:RNP589813 RXL589808:RXL589813 SHH589808:SHH589813 SRD589808:SRD589813 TAZ589808:TAZ589813 TKV589808:TKV589813 TUR589808:TUR589813 UEN589808:UEN589813 UOJ589808:UOJ589813 UYF589808:UYF589813 VIB589808:VIB589813 VRX589808:VRX589813 WBT589808:WBT589813 WLP589808:WLP589813 WVL589808:WVL589813 D655344:D655349 IZ655344:IZ655349 SV655344:SV655349 ACR655344:ACR655349 AMN655344:AMN655349 AWJ655344:AWJ655349 BGF655344:BGF655349 BQB655344:BQB655349 BZX655344:BZX655349 CJT655344:CJT655349 CTP655344:CTP655349 DDL655344:DDL655349 DNH655344:DNH655349 DXD655344:DXD655349 EGZ655344:EGZ655349 EQV655344:EQV655349 FAR655344:FAR655349 FKN655344:FKN655349 FUJ655344:FUJ655349 GEF655344:GEF655349 GOB655344:GOB655349 GXX655344:GXX655349 HHT655344:HHT655349 HRP655344:HRP655349 IBL655344:IBL655349 ILH655344:ILH655349 IVD655344:IVD655349 JEZ655344:JEZ655349 JOV655344:JOV655349 JYR655344:JYR655349 KIN655344:KIN655349 KSJ655344:KSJ655349 LCF655344:LCF655349 LMB655344:LMB655349 LVX655344:LVX655349 MFT655344:MFT655349 MPP655344:MPP655349 MZL655344:MZL655349 NJH655344:NJH655349 NTD655344:NTD655349 OCZ655344:OCZ655349 OMV655344:OMV655349 OWR655344:OWR655349 PGN655344:PGN655349 PQJ655344:PQJ655349 QAF655344:QAF655349 QKB655344:QKB655349 QTX655344:QTX655349 RDT655344:RDT655349 RNP655344:RNP655349 RXL655344:RXL655349 SHH655344:SHH655349 SRD655344:SRD655349 TAZ655344:TAZ655349 TKV655344:TKV655349 TUR655344:TUR655349 UEN655344:UEN655349 UOJ655344:UOJ655349 UYF655344:UYF655349 VIB655344:VIB655349 VRX655344:VRX655349 WBT655344:WBT655349 WLP655344:WLP655349 WVL655344:WVL655349 D720880:D720885 IZ720880:IZ720885 SV720880:SV720885 ACR720880:ACR720885 AMN720880:AMN720885 AWJ720880:AWJ720885 BGF720880:BGF720885 BQB720880:BQB720885 BZX720880:BZX720885 CJT720880:CJT720885 CTP720880:CTP720885 DDL720880:DDL720885 DNH720880:DNH720885 DXD720880:DXD720885 EGZ720880:EGZ720885 EQV720880:EQV720885 FAR720880:FAR720885 FKN720880:FKN720885 FUJ720880:FUJ720885 GEF720880:GEF720885 GOB720880:GOB720885 GXX720880:GXX720885 HHT720880:HHT720885 HRP720880:HRP720885 IBL720880:IBL720885 ILH720880:ILH720885 IVD720880:IVD720885 JEZ720880:JEZ720885 JOV720880:JOV720885 JYR720880:JYR720885 KIN720880:KIN720885 KSJ720880:KSJ720885 LCF720880:LCF720885 LMB720880:LMB720885 LVX720880:LVX720885 MFT720880:MFT720885 MPP720880:MPP720885 MZL720880:MZL720885 NJH720880:NJH720885 NTD720880:NTD720885 OCZ720880:OCZ720885 OMV720880:OMV720885 OWR720880:OWR720885 PGN720880:PGN720885 PQJ720880:PQJ720885 QAF720880:QAF720885 QKB720880:QKB720885 QTX720880:QTX720885 RDT720880:RDT720885 RNP720880:RNP720885 RXL720880:RXL720885 SHH720880:SHH720885 SRD720880:SRD720885 TAZ720880:TAZ720885 TKV720880:TKV720885 TUR720880:TUR720885 UEN720880:UEN720885 UOJ720880:UOJ720885 UYF720880:UYF720885 VIB720880:VIB720885 VRX720880:VRX720885 WBT720880:WBT720885 WLP720880:WLP720885 WVL720880:WVL720885 D786416:D786421 IZ786416:IZ786421 SV786416:SV786421 ACR786416:ACR786421 AMN786416:AMN786421 AWJ786416:AWJ786421 BGF786416:BGF786421 BQB786416:BQB786421 BZX786416:BZX786421 CJT786416:CJT786421 CTP786416:CTP786421 DDL786416:DDL786421 DNH786416:DNH786421 DXD786416:DXD786421 EGZ786416:EGZ786421 EQV786416:EQV786421 FAR786416:FAR786421 FKN786416:FKN786421 FUJ786416:FUJ786421 GEF786416:GEF786421 GOB786416:GOB786421 GXX786416:GXX786421 HHT786416:HHT786421 HRP786416:HRP786421 IBL786416:IBL786421 ILH786416:ILH786421 IVD786416:IVD786421 JEZ786416:JEZ786421 JOV786416:JOV786421 JYR786416:JYR786421 KIN786416:KIN786421 KSJ786416:KSJ786421 LCF786416:LCF786421 LMB786416:LMB786421 LVX786416:LVX786421 MFT786416:MFT786421 MPP786416:MPP786421 MZL786416:MZL786421 NJH786416:NJH786421 NTD786416:NTD786421 OCZ786416:OCZ786421 OMV786416:OMV786421 OWR786416:OWR786421 PGN786416:PGN786421 PQJ786416:PQJ786421 QAF786416:QAF786421 QKB786416:QKB786421 QTX786416:QTX786421 RDT786416:RDT786421 RNP786416:RNP786421 RXL786416:RXL786421 SHH786416:SHH786421 SRD786416:SRD786421 TAZ786416:TAZ786421 TKV786416:TKV786421 TUR786416:TUR786421 UEN786416:UEN786421 UOJ786416:UOJ786421 UYF786416:UYF786421 VIB786416:VIB786421 VRX786416:VRX786421 WBT786416:WBT786421 WLP786416:WLP786421 WVL786416:WVL786421 D851952:D851957 IZ851952:IZ851957 SV851952:SV851957 ACR851952:ACR851957 AMN851952:AMN851957 AWJ851952:AWJ851957 BGF851952:BGF851957 BQB851952:BQB851957 BZX851952:BZX851957 CJT851952:CJT851957 CTP851952:CTP851957 DDL851952:DDL851957 DNH851952:DNH851957 DXD851952:DXD851957 EGZ851952:EGZ851957 EQV851952:EQV851957 FAR851952:FAR851957 FKN851952:FKN851957 FUJ851952:FUJ851957 GEF851952:GEF851957 GOB851952:GOB851957 GXX851952:GXX851957 HHT851952:HHT851957 HRP851952:HRP851957 IBL851952:IBL851957 ILH851952:ILH851957 IVD851952:IVD851957 JEZ851952:JEZ851957 JOV851952:JOV851957 JYR851952:JYR851957 KIN851952:KIN851957 KSJ851952:KSJ851957 LCF851952:LCF851957 LMB851952:LMB851957 LVX851952:LVX851957 MFT851952:MFT851957 MPP851952:MPP851957 MZL851952:MZL851957 NJH851952:NJH851957 NTD851952:NTD851957 OCZ851952:OCZ851957 OMV851952:OMV851957 OWR851952:OWR851957 PGN851952:PGN851957 PQJ851952:PQJ851957 QAF851952:QAF851957 QKB851952:QKB851957 QTX851952:QTX851957 RDT851952:RDT851957 RNP851952:RNP851957 RXL851952:RXL851957 SHH851952:SHH851957 SRD851952:SRD851957 TAZ851952:TAZ851957 TKV851952:TKV851957 TUR851952:TUR851957 UEN851952:UEN851957 UOJ851952:UOJ851957 UYF851952:UYF851957 VIB851952:VIB851957 VRX851952:VRX851957 WBT851952:WBT851957 WLP851952:WLP851957 WVL851952:WVL851957 D917488:D917493 IZ917488:IZ917493 SV917488:SV917493 ACR917488:ACR917493 AMN917488:AMN917493 AWJ917488:AWJ917493 BGF917488:BGF917493 BQB917488:BQB917493 BZX917488:BZX917493 CJT917488:CJT917493 CTP917488:CTP917493 DDL917488:DDL917493 DNH917488:DNH917493 DXD917488:DXD917493 EGZ917488:EGZ917493 EQV917488:EQV917493 FAR917488:FAR917493 FKN917488:FKN917493 FUJ917488:FUJ917493 GEF917488:GEF917493 GOB917488:GOB917493 GXX917488:GXX917493 HHT917488:HHT917493 HRP917488:HRP917493 IBL917488:IBL917493 ILH917488:ILH917493 IVD917488:IVD917493 JEZ917488:JEZ917493 JOV917488:JOV917493 JYR917488:JYR917493 KIN917488:KIN917493 KSJ917488:KSJ917493 LCF917488:LCF917493 LMB917488:LMB917493 LVX917488:LVX917493 MFT917488:MFT917493 MPP917488:MPP917493 MZL917488:MZL917493 NJH917488:NJH917493 NTD917488:NTD917493 OCZ917488:OCZ917493 OMV917488:OMV917493 OWR917488:OWR917493 PGN917488:PGN917493 PQJ917488:PQJ917493 QAF917488:QAF917493 QKB917488:QKB917493 QTX917488:QTX917493 RDT917488:RDT917493 RNP917488:RNP917493 RXL917488:RXL917493 SHH917488:SHH917493 SRD917488:SRD917493 TAZ917488:TAZ917493 TKV917488:TKV917493 TUR917488:TUR917493 UEN917488:UEN917493 UOJ917488:UOJ917493 UYF917488:UYF917493 VIB917488:VIB917493 VRX917488:VRX917493 WBT917488:WBT917493 WLP917488:WLP917493 WVL917488:WVL917493 D983024:D983029 IZ983024:IZ983029 SV983024:SV983029 ACR983024:ACR983029 AMN983024:AMN983029 AWJ983024:AWJ983029 BGF983024:BGF983029 BQB983024:BQB983029 BZX983024:BZX983029 CJT983024:CJT983029 CTP983024:CTP983029 DDL983024:DDL983029 DNH983024:DNH983029 DXD983024:DXD983029 EGZ983024:EGZ983029 EQV983024:EQV983029 FAR983024:FAR983029 FKN983024:FKN983029 FUJ983024:FUJ983029 GEF983024:GEF983029 GOB983024:GOB983029 GXX983024:GXX983029 HHT983024:HHT983029 HRP983024:HRP983029 IBL983024:IBL983029 ILH983024:ILH983029 IVD983024:IVD983029 JEZ983024:JEZ983029 JOV983024:JOV983029 JYR983024:JYR983029 KIN983024:KIN983029 KSJ983024:KSJ983029 LCF983024:LCF983029 LMB983024:LMB983029 LVX983024:LVX983029 MFT983024:MFT983029 MPP983024:MPP983029 MZL983024:MZL983029 NJH983024:NJH983029 NTD983024:NTD983029 OCZ983024:OCZ983029 OMV983024:OMV983029 OWR983024:OWR983029 PGN983024:PGN983029 PQJ983024:PQJ983029 QAF983024:QAF983029 QKB983024:QKB983029 QTX983024:QTX983029 RDT983024:RDT983029 RNP983024:RNP983029 RXL983024:RXL983029 SHH983024:SHH983029 SRD983024:SRD983029 TAZ983024:TAZ983029 TKV983024:TKV983029 TUR983024:TUR983029 UEN983024:UEN983029 UOJ983024:UOJ983029 UYF983024:UYF983029 VIB983024:VIB983029 VRX983024:VRX983029 WBT983024:WBT983029 WLP983024:WLP983029 WVL983024:WVL983029">
      <formula1>$D$49:$D$368</formula1>
    </dataValidation>
    <dataValidation type="list" errorStyle="warning" allowBlank="1" showInputMessage="1" showErrorMessage="1" errorTitle="Factor" error="This factor is not included in the drop-down list. Is this the factor you want to use?" sqref="G65554:G65555 ACU65554:ACU65555 AMQ65554:AMQ65555 AWM65554:AWM65555 BGI65554:BGI65555 BQE65554:BQE65555 CAA65554:CAA65555 CJW65554:CJW65555 CTS65554:CTS65555 DDO65554:DDO65555 DNK65554:DNK65555 DXG65554:DXG65555 EHC65554:EHC65555 EQY65554:EQY65555 FAU65554:FAU65555 FKQ65554:FKQ65555 FUM65554:FUM65555 GEI65554:GEI65555 GOE65554:GOE65555 GYA65554:GYA65555 HHW65554:HHW65555 HRS65554:HRS65555 IBO65554:IBO65555 ILK65554:ILK65555 IVG65554:IVG65555 JFC65554:JFC65555 JOY65554:JOY65555 JYU65554:JYU65555 KIQ65554:KIQ65555 KSM65554:KSM65555 LCI65554:LCI65555 LME65554:LME65555 LWA65554:LWA65555 MFW65554:MFW65555 MPS65554:MPS65555 MZO65554:MZO65555 NJK65554:NJK65555 NTG65554:NTG65555 ODC65554:ODC65555 OMY65554:OMY65555 OWU65554:OWU65555 PGQ65554:PGQ65555 PQM65554:PQM65555 QAI65554:QAI65555 QKE65554:QKE65555 QUA65554:QUA65555 RDW65554:RDW65555 RNS65554:RNS65555 RXO65554:RXO65555 SHK65554:SHK65555 SRG65554:SRG65555 TBC65554:TBC65555 TKY65554:TKY65555 TUU65554:TUU65555 UEQ65554:UEQ65555 UOM65554:UOM65555 UYI65554:UYI65555 VIE65554:VIE65555 VSA65554:VSA65555 WBW65554:WBW65555 WLS65554:WLS65555 WVO65554:WVO65555 G131090:G131091 JC131090:JC131091 SY131090:SY131091 ACU131090:ACU131091 AMQ131090:AMQ131091 AWM131090:AWM131091 BGI131090:BGI131091 BQE131090:BQE131091 CAA131090:CAA131091 CJW131090:CJW131091 CTS131090:CTS131091 DDO131090:DDO131091 DNK131090:DNK131091 DXG131090:DXG131091 EHC131090:EHC131091 EQY131090:EQY131091 FAU131090:FAU131091 FKQ131090:FKQ131091 FUM131090:FUM131091 GEI131090:GEI131091 GOE131090:GOE131091 GYA131090:GYA131091 HHW131090:HHW131091 HRS131090:HRS131091 IBO131090:IBO131091 ILK131090:ILK131091 IVG131090:IVG131091 JFC131090:JFC131091 JOY131090:JOY131091 JYU131090:JYU131091 KIQ131090:KIQ131091 KSM131090:KSM131091 LCI131090:LCI131091 LME131090:LME131091 LWA131090:LWA131091 MFW131090:MFW131091 MPS131090:MPS131091 MZO131090:MZO131091 NJK131090:NJK131091 NTG131090:NTG131091 ODC131090:ODC131091 OMY131090:OMY131091 OWU131090:OWU131091 PGQ131090:PGQ131091 PQM131090:PQM131091 QAI131090:QAI131091 QKE131090:QKE131091 QUA131090:QUA131091 RDW131090:RDW131091 RNS131090:RNS131091 RXO131090:RXO131091 SHK131090:SHK131091 SRG131090:SRG131091 TBC131090:TBC131091 TKY131090:TKY131091 TUU131090:TUU131091 UEQ131090:UEQ131091 UOM131090:UOM131091 UYI131090:UYI131091 VIE131090:VIE131091 VSA131090:VSA131091 WBW131090:WBW131091 WLS131090:WLS131091 WVO131090:WVO131091 G196626:G196627 JC196626:JC196627 SY196626:SY196627 ACU196626:ACU196627 AMQ196626:AMQ196627 AWM196626:AWM196627 BGI196626:BGI196627 BQE196626:BQE196627 CAA196626:CAA196627 CJW196626:CJW196627 CTS196626:CTS196627 DDO196626:DDO196627 DNK196626:DNK196627 DXG196626:DXG196627 EHC196626:EHC196627 EQY196626:EQY196627 FAU196626:FAU196627 FKQ196626:FKQ196627 FUM196626:FUM196627 GEI196626:GEI196627 GOE196626:GOE196627 GYA196626:GYA196627 HHW196626:HHW196627 HRS196626:HRS196627 IBO196626:IBO196627 ILK196626:ILK196627 IVG196626:IVG196627 JFC196626:JFC196627 JOY196626:JOY196627 JYU196626:JYU196627 KIQ196626:KIQ196627 KSM196626:KSM196627 LCI196626:LCI196627 LME196626:LME196627 LWA196626:LWA196627 MFW196626:MFW196627 MPS196626:MPS196627 MZO196626:MZO196627 NJK196626:NJK196627 NTG196626:NTG196627 ODC196626:ODC196627 OMY196626:OMY196627 OWU196626:OWU196627 PGQ196626:PGQ196627 PQM196626:PQM196627 QAI196626:QAI196627 QKE196626:QKE196627 QUA196626:QUA196627 RDW196626:RDW196627 RNS196626:RNS196627 RXO196626:RXO196627 SHK196626:SHK196627 SRG196626:SRG196627 TBC196626:TBC196627 TKY196626:TKY196627 TUU196626:TUU196627 UEQ196626:UEQ196627 UOM196626:UOM196627 UYI196626:UYI196627 VIE196626:VIE196627 VSA196626:VSA196627 WBW196626:WBW196627 WLS196626:WLS196627 WVO196626:WVO196627 G262162:G262163 JC262162:JC262163 SY262162:SY262163 ACU262162:ACU262163 AMQ262162:AMQ262163 AWM262162:AWM262163 BGI262162:BGI262163 BQE262162:BQE262163 CAA262162:CAA262163 CJW262162:CJW262163 CTS262162:CTS262163 DDO262162:DDO262163 DNK262162:DNK262163 DXG262162:DXG262163 EHC262162:EHC262163 EQY262162:EQY262163 FAU262162:FAU262163 FKQ262162:FKQ262163 FUM262162:FUM262163 GEI262162:GEI262163 GOE262162:GOE262163 GYA262162:GYA262163 HHW262162:HHW262163 HRS262162:HRS262163 IBO262162:IBO262163 ILK262162:ILK262163 IVG262162:IVG262163 JFC262162:JFC262163 JOY262162:JOY262163 JYU262162:JYU262163 KIQ262162:KIQ262163 KSM262162:KSM262163 LCI262162:LCI262163 LME262162:LME262163 LWA262162:LWA262163 MFW262162:MFW262163 MPS262162:MPS262163 MZO262162:MZO262163 NJK262162:NJK262163 NTG262162:NTG262163 ODC262162:ODC262163 OMY262162:OMY262163 OWU262162:OWU262163 PGQ262162:PGQ262163 PQM262162:PQM262163 QAI262162:QAI262163 QKE262162:QKE262163 QUA262162:QUA262163 RDW262162:RDW262163 RNS262162:RNS262163 RXO262162:RXO262163 SHK262162:SHK262163 SRG262162:SRG262163 TBC262162:TBC262163 TKY262162:TKY262163 TUU262162:TUU262163 UEQ262162:UEQ262163 UOM262162:UOM262163 UYI262162:UYI262163 VIE262162:VIE262163 VSA262162:VSA262163 WBW262162:WBW262163 WLS262162:WLS262163 WVO262162:WVO262163 G327698:G327699 JC327698:JC327699 SY327698:SY327699 ACU327698:ACU327699 AMQ327698:AMQ327699 AWM327698:AWM327699 BGI327698:BGI327699 BQE327698:BQE327699 CAA327698:CAA327699 CJW327698:CJW327699 CTS327698:CTS327699 DDO327698:DDO327699 DNK327698:DNK327699 DXG327698:DXG327699 EHC327698:EHC327699 EQY327698:EQY327699 FAU327698:FAU327699 FKQ327698:FKQ327699 FUM327698:FUM327699 GEI327698:GEI327699 GOE327698:GOE327699 GYA327698:GYA327699 HHW327698:HHW327699 HRS327698:HRS327699 IBO327698:IBO327699 ILK327698:ILK327699 IVG327698:IVG327699 JFC327698:JFC327699 JOY327698:JOY327699 JYU327698:JYU327699 KIQ327698:KIQ327699 KSM327698:KSM327699 LCI327698:LCI327699 LME327698:LME327699 LWA327698:LWA327699 MFW327698:MFW327699 MPS327698:MPS327699 MZO327698:MZO327699 NJK327698:NJK327699 NTG327698:NTG327699 ODC327698:ODC327699 OMY327698:OMY327699 OWU327698:OWU327699 PGQ327698:PGQ327699 PQM327698:PQM327699 QAI327698:QAI327699 QKE327698:QKE327699 QUA327698:QUA327699 RDW327698:RDW327699 RNS327698:RNS327699 RXO327698:RXO327699 SHK327698:SHK327699 SRG327698:SRG327699 TBC327698:TBC327699 TKY327698:TKY327699 TUU327698:TUU327699 UEQ327698:UEQ327699 UOM327698:UOM327699 UYI327698:UYI327699 VIE327698:VIE327699 VSA327698:VSA327699 WBW327698:WBW327699 WLS327698:WLS327699 WVO327698:WVO327699 G393234:G393235 JC393234:JC393235 SY393234:SY393235 ACU393234:ACU393235 AMQ393234:AMQ393235 AWM393234:AWM393235 BGI393234:BGI393235 BQE393234:BQE393235 CAA393234:CAA393235 CJW393234:CJW393235 CTS393234:CTS393235 DDO393234:DDO393235 DNK393234:DNK393235 DXG393234:DXG393235 EHC393234:EHC393235 EQY393234:EQY393235 FAU393234:FAU393235 FKQ393234:FKQ393235 FUM393234:FUM393235 GEI393234:GEI393235 GOE393234:GOE393235 GYA393234:GYA393235 HHW393234:HHW393235 HRS393234:HRS393235 IBO393234:IBO393235 ILK393234:ILK393235 IVG393234:IVG393235 JFC393234:JFC393235 JOY393234:JOY393235 JYU393234:JYU393235 KIQ393234:KIQ393235 KSM393234:KSM393235 LCI393234:LCI393235 LME393234:LME393235 LWA393234:LWA393235 MFW393234:MFW393235 MPS393234:MPS393235 MZO393234:MZO393235 NJK393234:NJK393235 NTG393234:NTG393235 ODC393234:ODC393235 OMY393234:OMY393235 OWU393234:OWU393235 PGQ393234:PGQ393235 PQM393234:PQM393235 QAI393234:QAI393235 QKE393234:QKE393235 QUA393234:QUA393235 RDW393234:RDW393235 RNS393234:RNS393235 RXO393234:RXO393235 SHK393234:SHK393235 SRG393234:SRG393235 TBC393234:TBC393235 TKY393234:TKY393235 TUU393234:TUU393235 UEQ393234:UEQ393235 UOM393234:UOM393235 UYI393234:UYI393235 VIE393234:VIE393235 VSA393234:VSA393235 WBW393234:WBW393235 WLS393234:WLS393235 WVO393234:WVO393235 G458770:G458771 JC458770:JC458771 SY458770:SY458771 ACU458770:ACU458771 AMQ458770:AMQ458771 AWM458770:AWM458771 BGI458770:BGI458771 BQE458770:BQE458771 CAA458770:CAA458771 CJW458770:CJW458771 CTS458770:CTS458771 DDO458770:DDO458771 DNK458770:DNK458771 DXG458770:DXG458771 EHC458770:EHC458771 EQY458770:EQY458771 FAU458770:FAU458771 FKQ458770:FKQ458771 FUM458770:FUM458771 GEI458770:GEI458771 GOE458770:GOE458771 GYA458770:GYA458771 HHW458770:HHW458771 HRS458770:HRS458771 IBO458770:IBO458771 ILK458770:ILK458771 IVG458770:IVG458771 JFC458770:JFC458771 JOY458770:JOY458771 JYU458770:JYU458771 KIQ458770:KIQ458771 KSM458770:KSM458771 LCI458770:LCI458771 LME458770:LME458771 LWA458770:LWA458771 MFW458770:MFW458771 MPS458770:MPS458771 MZO458770:MZO458771 NJK458770:NJK458771 NTG458770:NTG458771 ODC458770:ODC458771 OMY458770:OMY458771 OWU458770:OWU458771 PGQ458770:PGQ458771 PQM458770:PQM458771 QAI458770:QAI458771 QKE458770:QKE458771 QUA458770:QUA458771 RDW458770:RDW458771 RNS458770:RNS458771 RXO458770:RXO458771 SHK458770:SHK458771 SRG458770:SRG458771 TBC458770:TBC458771 TKY458770:TKY458771 TUU458770:TUU458771 UEQ458770:UEQ458771 UOM458770:UOM458771 UYI458770:UYI458771 VIE458770:VIE458771 VSA458770:VSA458771 WBW458770:WBW458771 WLS458770:WLS458771 WVO458770:WVO458771 G524306:G524307 JC524306:JC524307 SY524306:SY524307 ACU524306:ACU524307 AMQ524306:AMQ524307 AWM524306:AWM524307 BGI524306:BGI524307 BQE524306:BQE524307 CAA524306:CAA524307 CJW524306:CJW524307 CTS524306:CTS524307 DDO524306:DDO524307 DNK524306:DNK524307 DXG524306:DXG524307 EHC524306:EHC524307 EQY524306:EQY524307 FAU524306:FAU524307 FKQ524306:FKQ524307 FUM524306:FUM524307 GEI524306:GEI524307 GOE524306:GOE524307 GYA524306:GYA524307 HHW524306:HHW524307 HRS524306:HRS524307 IBO524306:IBO524307 ILK524306:ILK524307 IVG524306:IVG524307 JFC524306:JFC524307 JOY524306:JOY524307 JYU524306:JYU524307 KIQ524306:KIQ524307 KSM524306:KSM524307 LCI524306:LCI524307 LME524306:LME524307 LWA524306:LWA524307 MFW524306:MFW524307 MPS524306:MPS524307 MZO524306:MZO524307 NJK524306:NJK524307 NTG524306:NTG524307 ODC524306:ODC524307 OMY524306:OMY524307 OWU524306:OWU524307 PGQ524306:PGQ524307 PQM524306:PQM524307 QAI524306:QAI524307 QKE524306:QKE524307 QUA524306:QUA524307 RDW524306:RDW524307 RNS524306:RNS524307 RXO524306:RXO524307 SHK524306:SHK524307 SRG524306:SRG524307 TBC524306:TBC524307 TKY524306:TKY524307 TUU524306:TUU524307 UEQ524306:UEQ524307 UOM524306:UOM524307 UYI524306:UYI524307 VIE524306:VIE524307 VSA524306:VSA524307 WBW524306:WBW524307 WLS524306:WLS524307 WVO524306:WVO524307 G589842:G589843 JC589842:JC589843 SY589842:SY589843 ACU589842:ACU589843 AMQ589842:AMQ589843 AWM589842:AWM589843 BGI589842:BGI589843 BQE589842:BQE589843 CAA589842:CAA589843 CJW589842:CJW589843 CTS589842:CTS589843 DDO589842:DDO589843 DNK589842:DNK589843 DXG589842:DXG589843 EHC589842:EHC589843 EQY589842:EQY589843 FAU589842:FAU589843 FKQ589842:FKQ589843 FUM589842:FUM589843 GEI589842:GEI589843 GOE589842:GOE589843 GYA589842:GYA589843 HHW589842:HHW589843 HRS589842:HRS589843 IBO589842:IBO589843 ILK589842:ILK589843 IVG589842:IVG589843 JFC589842:JFC589843 JOY589842:JOY589843 JYU589842:JYU589843 KIQ589842:KIQ589843 KSM589842:KSM589843 LCI589842:LCI589843 LME589842:LME589843 LWA589842:LWA589843 MFW589842:MFW589843 MPS589842:MPS589843 MZO589842:MZO589843 NJK589842:NJK589843 NTG589842:NTG589843 ODC589842:ODC589843 OMY589842:OMY589843 OWU589842:OWU589843 PGQ589842:PGQ589843 PQM589842:PQM589843 QAI589842:QAI589843 QKE589842:QKE589843 QUA589842:QUA589843 RDW589842:RDW589843 RNS589842:RNS589843 RXO589842:RXO589843 SHK589842:SHK589843 SRG589842:SRG589843 TBC589842:TBC589843 TKY589842:TKY589843 TUU589842:TUU589843 UEQ589842:UEQ589843 UOM589842:UOM589843 UYI589842:UYI589843 VIE589842:VIE589843 VSA589842:VSA589843 WBW589842:WBW589843 WLS589842:WLS589843 WVO589842:WVO589843 G655378:G655379 JC655378:JC655379 SY655378:SY655379 ACU655378:ACU655379 AMQ655378:AMQ655379 AWM655378:AWM655379 BGI655378:BGI655379 BQE655378:BQE655379 CAA655378:CAA655379 CJW655378:CJW655379 CTS655378:CTS655379 DDO655378:DDO655379 DNK655378:DNK655379 DXG655378:DXG655379 EHC655378:EHC655379 EQY655378:EQY655379 FAU655378:FAU655379 FKQ655378:FKQ655379 FUM655378:FUM655379 GEI655378:GEI655379 GOE655378:GOE655379 GYA655378:GYA655379 HHW655378:HHW655379 HRS655378:HRS655379 IBO655378:IBO655379 ILK655378:ILK655379 IVG655378:IVG655379 JFC655378:JFC655379 JOY655378:JOY655379 JYU655378:JYU655379 KIQ655378:KIQ655379 KSM655378:KSM655379 LCI655378:LCI655379 LME655378:LME655379 LWA655378:LWA655379 MFW655378:MFW655379 MPS655378:MPS655379 MZO655378:MZO655379 NJK655378:NJK655379 NTG655378:NTG655379 ODC655378:ODC655379 OMY655378:OMY655379 OWU655378:OWU655379 PGQ655378:PGQ655379 PQM655378:PQM655379 QAI655378:QAI655379 QKE655378:QKE655379 QUA655378:QUA655379 RDW655378:RDW655379 RNS655378:RNS655379 RXO655378:RXO655379 SHK655378:SHK655379 SRG655378:SRG655379 TBC655378:TBC655379 TKY655378:TKY655379 TUU655378:TUU655379 UEQ655378:UEQ655379 UOM655378:UOM655379 UYI655378:UYI655379 VIE655378:VIE655379 VSA655378:VSA655379 WBW655378:WBW655379 WLS655378:WLS655379 WVO655378:WVO655379 G720914:G720915 JC720914:JC720915 SY720914:SY720915 ACU720914:ACU720915 AMQ720914:AMQ720915 AWM720914:AWM720915 BGI720914:BGI720915 BQE720914:BQE720915 CAA720914:CAA720915 CJW720914:CJW720915 CTS720914:CTS720915 DDO720914:DDO720915 DNK720914:DNK720915 DXG720914:DXG720915 EHC720914:EHC720915 EQY720914:EQY720915 FAU720914:FAU720915 FKQ720914:FKQ720915 FUM720914:FUM720915 GEI720914:GEI720915 GOE720914:GOE720915 GYA720914:GYA720915 HHW720914:HHW720915 HRS720914:HRS720915 IBO720914:IBO720915 ILK720914:ILK720915 IVG720914:IVG720915 JFC720914:JFC720915 JOY720914:JOY720915 JYU720914:JYU720915 KIQ720914:KIQ720915 KSM720914:KSM720915 LCI720914:LCI720915 LME720914:LME720915 LWA720914:LWA720915 MFW720914:MFW720915 MPS720914:MPS720915 MZO720914:MZO720915 NJK720914:NJK720915 NTG720914:NTG720915 ODC720914:ODC720915 OMY720914:OMY720915 OWU720914:OWU720915 PGQ720914:PGQ720915 PQM720914:PQM720915 QAI720914:QAI720915 QKE720914:QKE720915 QUA720914:QUA720915 RDW720914:RDW720915 RNS720914:RNS720915 RXO720914:RXO720915 SHK720914:SHK720915 SRG720914:SRG720915 TBC720914:TBC720915 TKY720914:TKY720915 TUU720914:TUU720915 UEQ720914:UEQ720915 UOM720914:UOM720915 UYI720914:UYI720915 VIE720914:VIE720915 VSA720914:VSA720915 WBW720914:WBW720915 WLS720914:WLS720915 WVO720914:WVO720915 G786450:G786451 JC786450:JC786451 SY786450:SY786451 ACU786450:ACU786451 AMQ786450:AMQ786451 AWM786450:AWM786451 BGI786450:BGI786451 BQE786450:BQE786451 CAA786450:CAA786451 CJW786450:CJW786451 CTS786450:CTS786451 DDO786450:DDO786451 DNK786450:DNK786451 DXG786450:DXG786451 EHC786450:EHC786451 EQY786450:EQY786451 FAU786450:FAU786451 FKQ786450:FKQ786451 FUM786450:FUM786451 GEI786450:GEI786451 GOE786450:GOE786451 GYA786450:GYA786451 HHW786450:HHW786451 HRS786450:HRS786451 IBO786450:IBO786451 ILK786450:ILK786451 IVG786450:IVG786451 JFC786450:JFC786451 JOY786450:JOY786451 JYU786450:JYU786451 KIQ786450:KIQ786451 KSM786450:KSM786451 LCI786450:LCI786451 LME786450:LME786451 LWA786450:LWA786451 MFW786450:MFW786451 MPS786450:MPS786451 MZO786450:MZO786451 NJK786450:NJK786451 NTG786450:NTG786451 ODC786450:ODC786451 OMY786450:OMY786451 OWU786450:OWU786451 PGQ786450:PGQ786451 PQM786450:PQM786451 QAI786450:QAI786451 QKE786450:QKE786451 QUA786450:QUA786451 RDW786450:RDW786451 RNS786450:RNS786451 RXO786450:RXO786451 SHK786450:SHK786451 SRG786450:SRG786451 TBC786450:TBC786451 TKY786450:TKY786451 TUU786450:TUU786451 UEQ786450:UEQ786451 UOM786450:UOM786451 UYI786450:UYI786451 VIE786450:VIE786451 VSA786450:VSA786451 WBW786450:WBW786451 WLS786450:WLS786451 WVO786450:WVO786451 G851986:G851987 JC851986:JC851987 SY851986:SY851987 ACU851986:ACU851987 AMQ851986:AMQ851987 AWM851986:AWM851987 BGI851986:BGI851987 BQE851986:BQE851987 CAA851986:CAA851987 CJW851986:CJW851987 CTS851986:CTS851987 DDO851986:DDO851987 DNK851986:DNK851987 DXG851986:DXG851987 EHC851986:EHC851987 EQY851986:EQY851987 FAU851986:FAU851987 FKQ851986:FKQ851987 FUM851986:FUM851987 GEI851986:GEI851987 GOE851986:GOE851987 GYA851986:GYA851987 HHW851986:HHW851987 HRS851986:HRS851987 IBO851986:IBO851987 ILK851986:ILK851987 IVG851986:IVG851987 JFC851986:JFC851987 JOY851986:JOY851987 JYU851986:JYU851987 KIQ851986:KIQ851987 KSM851986:KSM851987 LCI851986:LCI851987 LME851986:LME851987 LWA851986:LWA851987 MFW851986:MFW851987 MPS851986:MPS851987 MZO851986:MZO851987 NJK851986:NJK851987 NTG851986:NTG851987 ODC851986:ODC851987 OMY851986:OMY851987 OWU851986:OWU851987 PGQ851986:PGQ851987 PQM851986:PQM851987 QAI851986:QAI851987 QKE851986:QKE851987 QUA851986:QUA851987 RDW851986:RDW851987 RNS851986:RNS851987 RXO851986:RXO851987 SHK851986:SHK851987 SRG851986:SRG851987 TBC851986:TBC851987 TKY851986:TKY851987 TUU851986:TUU851987 UEQ851986:UEQ851987 UOM851986:UOM851987 UYI851986:UYI851987 VIE851986:VIE851987 VSA851986:VSA851987 WBW851986:WBW851987 WLS851986:WLS851987 WVO851986:WVO851987 G917522:G917523 JC917522:JC917523 SY917522:SY917523 ACU917522:ACU917523 AMQ917522:AMQ917523 AWM917522:AWM917523 BGI917522:BGI917523 BQE917522:BQE917523 CAA917522:CAA917523 CJW917522:CJW917523 CTS917522:CTS917523 DDO917522:DDO917523 DNK917522:DNK917523 DXG917522:DXG917523 EHC917522:EHC917523 EQY917522:EQY917523 FAU917522:FAU917523 FKQ917522:FKQ917523 FUM917522:FUM917523 GEI917522:GEI917523 GOE917522:GOE917523 GYA917522:GYA917523 HHW917522:HHW917523 HRS917522:HRS917523 IBO917522:IBO917523 ILK917522:ILK917523 IVG917522:IVG917523 JFC917522:JFC917523 JOY917522:JOY917523 JYU917522:JYU917523 KIQ917522:KIQ917523 KSM917522:KSM917523 LCI917522:LCI917523 LME917522:LME917523 LWA917522:LWA917523 MFW917522:MFW917523 MPS917522:MPS917523 MZO917522:MZO917523 NJK917522:NJK917523 NTG917522:NTG917523 ODC917522:ODC917523 OMY917522:OMY917523 OWU917522:OWU917523 PGQ917522:PGQ917523 PQM917522:PQM917523 QAI917522:QAI917523 QKE917522:QKE917523 QUA917522:QUA917523 RDW917522:RDW917523 RNS917522:RNS917523 RXO917522:RXO917523 SHK917522:SHK917523 SRG917522:SRG917523 TBC917522:TBC917523 TKY917522:TKY917523 TUU917522:TUU917523 UEQ917522:UEQ917523 UOM917522:UOM917523 UYI917522:UYI917523 VIE917522:VIE917523 VSA917522:VSA917523 WBW917522:WBW917523 WLS917522:WLS917523 WVO917522:WVO917523 G983058:G983059 JC983058:JC983059 SY983058:SY983059 ACU983058:ACU983059 AMQ983058:AMQ983059 AWM983058:AWM983059 BGI983058:BGI983059 BQE983058:BQE983059 CAA983058:CAA983059 CJW983058:CJW983059 CTS983058:CTS983059 DDO983058:DDO983059 DNK983058:DNK983059 DXG983058:DXG983059 EHC983058:EHC983059 EQY983058:EQY983059 FAU983058:FAU983059 FKQ983058:FKQ983059 FUM983058:FUM983059 GEI983058:GEI983059 GOE983058:GOE983059 GYA983058:GYA983059 HHW983058:HHW983059 HRS983058:HRS983059 IBO983058:IBO983059 ILK983058:ILK983059 IVG983058:IVG983059 JFC983058:JFC983059 JOY983058:JOY983059 JYU983058:JYU983059 KIQ983058:KIQ983059 KSM983058:KSM983059 LCI983058:LCI983059 LME983058:LME983059 LWA983058:LWA983059 MFW983058:MFW983059 MPS983058:MPS983059 MZO983058:MZO983059 NJK983058:NJK983059 NTG983058:NTG983059 ODC983058:ODC983059 OMY983058:OMY983059 OWU983058:OWU983059 PGQ983058:PGQ983059 PQM983058:PQM983059 QAI983058:QAI983059 QKE983058:QKE983059 QUA983058:QUA983059 RDW983058:RDW983059 RNS983058:RNS983059 RXO983058:RXO983059 SHK983058:SHK983059 SRG983058:SRG983059 TBC983058:TBC983059 TKY983058:TKY983059 TUU983058:TUU983059 UEQ983058:UEQ983059 UOM983058:UOM983059 UYI983058:UYI983059 VIE983058:VIE983059 VSA983058:VSA983059 WBW983058:WBW983059 WLS983058:WLS983059 WVO983058:WVO983059 JC65554:JC65555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G65515:G65516 JC65515:JC65516 SY65515:SY65516 ACU65515:ACU65516 AMQ65515:AMQ65516 AWM65515:AWM65516 BGI65515:BGI65516 BQE65515:BQE65516 CAA65515:CAA65516 CJW65515:CJW65516 CTS65515:CTS65516 DDO65515:DDO65516 DNK65515:DNK65516 DXG65515:DXG65516 EHC65515:EHC65516 EQY65515:EQY65516 FAU65515:FAU65516 FKQ65515:FKQ65516 FUM65515:FUM65516 GEI65515:GEI65516 GOE65515:GOE65516 GYA65515:GYA65516 HHW65515:HHW65516 HRS65515:HRS65516 IBO65515:IBO65516 ILK65515:ILK65516 IVG65515:IVG65516 JFC65515:JFC65516 JOY65515:JOY65516 JYU65515:JYU65516 KIQ65515:KIQ65516 KSM65515:KSM65516 LCI65515:LCI65516 LME65515:LME65516 LWA65515:LWA65516 MFW65515:MFW65516 MPS65515:MPS65516 MZO65515:MZO65516 NJK65515:NJK65516 NTG65515:NTG65516 ODC65515:ODC65516 OMY65515:OMY65516 OWU65515:OWU65516 PGQ65515:PGQ65516 PQM65515:PQM65516 QAI65515:QAI65516 QKE65515:QKE65516 QUA65515:QUA65516 RDW65515:RDW65516 RNS65515:RNS65516 RXO65515:RXO65516 SHK65515:SHK65516 SRG65515:SRG65516 TBC65515:TBC65516 TKY65515:TKY65516 TUU65515:TUU65516 UEQ65515:UEQ65516 UOM65515:UOM65516 UYI65515:UYI65516 VIE65515:VIE65516 VSA65515:VSA65516 WBW65515:WBW65516 WLS65515:WLS65516 WVO65515:WVO65516 G131051:G131052 JC131051:JC131052 SY131051:SY131052 ACU131051:ACU131052 AMQ131051:AMQ131052 AWM131051:AWM131052 BGI131051:BGI131052 BQE131051:BQE131052 CAA131051:CAA131052 CJW131051:CJW131052 CTS131051:CTS131052 DDO131051:DDO131052 DNK131051:DNK131052 DXG131051:DXG131052 EHC131051:EHC131052 EQY131051:EQY131052 FAU131051:FAU131052 FKQ131051:FKQ131052 FUM131051:FUM131052 GEI131051:GEI131052 GOE131051:GOE131052 GYA131051:GYA131052 HHW131051:HHW131052 HRS131051:HRS131052 IBO131051:IBO131052 ILK131051:ILK131052 IVG131051:IVG131052 JFC131051:JFC131052 JOY131051:JOY131052 JYU131051:JYU131052 KIQ131051:KIQ131052 KSM131051:KSM131052 LCI131051:LCI131052 LME131051:LME131052 LWA131051:LWA131052 MFW131051:MFW131052 MPS131051:MPS131052 MZO131051:MZO131052 NJK131051:NJK131052 NTG131051:NTG131052 ODC131051:ODC131052 OMY131051:OMY131052 OWU131051:OWU131052 PGQ131051:PGQ131052 PQM131051:PQM131052 QAI131051:QAI131052 QKE131051:QKE131052 QUA131051:QUA131052 RDW131051:RDW131052 RNS131051:RNS131052 RXO131051:RXO131052 SHK131051:SHK131052 SRG131051:SRG131052 TBC131051:TBC131052 TKY131051:TKY131052 TUU131051:TUU131052 UEQ131051:UEQ131052 UOM131051:UOM131052 UYI131051:UYI131052 VIE131051:VIE131052 VSA131051:VSA131052 WBW131051:WBW131052 WLS131051:WLS131052 WVO131051:WVO131052 G196587:G196588 JC196587:JC196588 SY196587:SY196588 ACU196587:ACU196588 AMQ196587:AMQ196588 AWM196587:AWM196588 BGI196587:BGI196588 BQE196587:BQE196588 CAA196587:CAA196588 CJW196587:CJW196588 CTS196587:CTS196588 DDO196587:DDO196588 DNK196587:DNK196588 DXG196587:DXG196588 EHC196587:EHC196588 EQY196587:EQY196588 FAU196587:FAU196588 FKQ196587:FKQ196588 FUM196587:FUM196588 GEI196587:GEI196588 GOE196587:GOE196588 GYA196587:GYA196588 HHW196587:HHW196588 HRS196587:HRS196588 IBO196587:IBO196588 ILK196587:ILK196588 IVG196587:IVG196588 JFC196587:JFC196588 JOY196587:JOY196588 JYU196587:JYU196588 KIQ196587:KIQ196588 KSM196587:KSM196588 LCI196587:LCI196588 LME196587:LME196588 LWA196587:LWA196588 MFW196587:MFW196588 MPS196587:MPS196588 MZO196587:MZO196588 NJK196587:NJK196588 NTG196587:NTG196588 ODC196587:ODC196588 OMY196587:OMY196588 OWU196587:OWU196588 PGQ196587:PGQ196588 PQM196587:PQM196588 QAI196587:QAI196588 QKE196587:QKE196588 QUA196587:QUA196588 RDW196587:RDW196588 RNS196587:RNS196588 RXO196587:RXO196588 SHK196587:SHK196588 SRG196587:SRG196588 TBC196587:TBC196588 TKY196587:TKY196588 TUU196587:TUU196588 UEQ196587:UEQ196588 UOM196587:UOM196588 UYI196587:UYI196588 VIE196587:VIE196588 VSA196587:VSA196588 WBW196587:WBW196588 WLS196587:WLS196588 WVO196587:WVO196588 G262123:G262124 JC262123:JC262124 SY262123:SY262124 ACU262123:ACU262124 AMQ262123:AMQ262124 AWM262123:AWM262124 BGI262123:BGI262124 BQE262123:BQE262124 CAA262123:CAA262124 CJW262123:CJW262124 CTS262123:CTS262124 DDO262123:DDO262124 DNK262123:DNK262124 DXG262123:DXG262124 EHC262123:EHC262124 EQY262123:EQY262124 FAU262123:FAU262124 FKQ262123:FKQ262124 FUM262123:FUM262124 GEI262123:GEI262124 GOE262123:GOE262124 GYA262123:GYA262124 HHW262123:HHW262124 HRS262123:HRS262124 IBO262123:IBO262124 ILK262123:ILK262124 IVG262123:IVG262124 JFC262123:JFC262124 JOY262123:JOY262124 JYU262123:JYU262124 KIQ262123:KIQ262124 KSM262123:KSM262124 LCI262123:LCI262124 LME262123:LME262124 LWA262123:LWA262124 MFW262123:MFW262124 MPS262123:MPS262124 MZO262123:MZO262124 NJK262123:NJK262124 NTG262123:NTG262124 ODC262123:ODC262124 OMY262123:OMY262124 OWU262123:OWU262124 PGQ262123:PGQ262124 PQM262123:PQM262124 QAI262123:QAI262124 QKE262123:QKE262124 QUA262123:QUA262124 RDW262123:RDW262124 RNS262123:RNS262124 RXO262123:RXO262124 SHK262123:SHK262124 SRG262123:SRG262124 TBC262123:TBC262124 TKY262123:TKY262124 TUU262123:TUU262124 UEQ262123:UEQ262124 UOM262123:UOM262124 UYI262123:UYI262124 VIE262123:VIE262124 VSA262123:VSA262124 WBW262123:WBW262124 WLS262123:WLS262124 WVO262123:WVO262124 G327659:G327660 JC327659:JC327660 SY327659:SY327660 ACU327659:ACU327660 AMQ327659:AMQ327660 AWM327659:AWM327660 BGI327659:BGI327660 BQE327659:BQE327660 CAA327659:CAA327660 CJW327659:CJW327660 CTS327659:CTS327660 DDO327659:DDO327660 DNK327659:DNK327660 DXG327659:DXG327660 EHC327659:EHC327660 EQY327659:EQY327660 FAU327659:FAU327660 FKQ327659:FKQ327660 FUM327659:FUM327660 GEI327659:GEI327660 GOE327659:GOE327660 GYA327659:GYA327660 HHW327659:HHW327660 HRS327659:HRS327660 IBO327659:IBO327660 ILK327659:ILK327660 IVG327659:IVG327660 JFC327659:JFC327660 JOY327659:JOY327660 JYU327659:JYU327660 KIQ327659:KIQ327660 KSM327659:KSM327660 LCI327659:LCI327660 LME327659:LME327660 LWA327659:LWA327660 MFW327659:MFW327660 MPS327659:MPS327660 MZO327659:MZO327660 NJK327659:NJK327660 NTG327659:NTG327660 ODC327659:ODC327660 OMY327659:OMY327660 OWU327659:OWU327660 PGQ327659:PGQ327660 PQM327659:PQM327660 QAI327659:QAI327660 QKE327659:QKE327660 QUA327659:QUA327660 RDW327659:RDW327660 RNS327659:RNS327660 RXO327659:RXO327660 SHK327659:SHK327660 SRG327659:SRG327660 TBC327659:TBC327660 TKY327659:TKY327660 TUU327659:TUU327660 UEQ327659:UEQ327660 UOM327659:UOM327660 UYI327659:UYI327660 VIE327659:VIE327660 VSA327659:VSA327660 WBW327659:WBW327660 WLS327659:WLS327660 WVO327659:WVO327660 G393195:G393196 JC393195:JC393196 SY393195:SY393196 ACU393195:ACU393196 AMQ393195:AMQ393196 AWM393195:AWM393196 BGI393195:BGI393196 BQE393195:BQE393196 CAA393195:CAA393196 CJW393195:CJW393196 CTS393195:CTS393196 DDO393195:DDO393196 DNK393195:DNK393196 DXG393195:DXG393196 EHC393195:EHC393196 EQY393195:EQY393196 FAU393195:FAU393196 FKQ393195:FKQ393196 FUM393195:FUM393196 GEI393195:GEI393196 GOE393195:GOE393196 GYA393195:GYA393196 HHW393195:HHW393196 HRS393195:HRS393196 IBO393195:IBO393196 ILK393195:ILK393196 IVG393195:IVG393196 JFC393195:JFC393196 JOY393195:JOY393196 JYU393195:JYU393196 KIQ393195:KIQ393196 KSM393195:KSM393196 LCI393195:LCI393196 LME393195:LME393196 LWA393195:LWA393196 MFW393195:MFW393196 MPS393195:MPS393196 MZO393195:MZO393196 NJK393195:NJK393196 NTG393195:NTG393196 ODC393195:ODC393196 OMY393195:OMY393196 OWU393195:OWU393196 PGQ393195:PGQ393196 PQM393195:PQM393196 QAI393195:QAI393196 QKE393195:QKE393196 QUA393195:QUA393196 RDW393195:RDW393196 RNS393195:RNS393196 RXO393195:RXO393196 SHK393195:SHK393196 SRG393195:SRG393196 TBC393195:TBC393196 TKY393195:TKY393196 TUU393195:TUU393196 UEQ393195:UEQ393196 UOM393195:UOM393196 UYI393195:UYI393196 VIE393195:VIE393196 VSA393195:VSA393196 WBW393195:WBW393196 WLS393195:WLS393196 WVO393195:WVO393196 G458731:G458732 JC458731:JC458732 SY458731:SY458732 ACU458731:ACU458732 AMQ458731:AMQ458732 AWM458731:AWM458732 BGI458731:BGI458732 BQE458731:BQE458732 CAA458731:CAA458732 CJW458731:CJW458732 CTS458731:CTS458732 DDO458731:DDO458732 DNK458731:DNK458732 DXG458731:DXG458732 EHC458731:EHC458732 EQY458731:EQY458732 FAU458731:FAU458732 FKQ458731:FKQ458732 FUM458731:FUM458732 GEI458731:GEI458732 GOE458731:GOE458732 GYA458731:GYA458732 HHW458731:HHW458732 HRS458731:HRS458732 IBO458731:IBO458732 ILK458731:ILK458732 IVG458731:IVG458732 JFC458731:JFC458732 JOY458731:JOY458732 JYU458731:JYU458732 KIQ458731:KIQ458732 KSM458731:KSM458732 LCI458731:LCI458732 LME458731:LME458732 LWA458731:LWA458732 MFW458731:MFW458732 MPS458731:MPS458732 MZO458731:MZO458732 NJK458731:NJK458732 NTG458731:NTG458732 ODC458731:ODC458732 OMY458731:OMY458732 OWU458731:OWU458732 PGQ458731:PGQ458732 PQM458731:PQM458732 QAI458731:QAI458732 QKE458731:QKE458732 QUA458731:QUA458732 RDW458731:RDW458732 RNS458731:RNS458732 RXO458731:RXO458732 SHK458731:SHK458732 SRG458731:SRG458732 TBC458731:TBC458732 TKY458731:TKY458732 TUU458731:TUU458732 UEQ458731:UEQ458732 UOM458731:UOM458732 UYI458731:UYI458732 VIE458731:VIE458732 VSA458731:VSA458732 WBW458731:WBW458732 WLS458731:WLS458732 WVO458731:WVO458732 G524267:G524268 JC524267:JC524268 SY524267:SY524268 ACU524267:ACU524268 AMQ524267:AMQ524268 AWM524267:AWM524268 BGI524267:BGI524268 BQE524267:BQE524268 CAA524267:CAA524268 CJW524267:CJW524268 CTS524267:CTS524268 DDO524267:DDO524268 DNK524267:DNK524268 DXG524267:DXG524268 EHC524267:EHC524268 EQY524267:EQY524268 FAU524267:FAU524268 FKQ524267:FKQ524268 FUM524267:FUM524268 GEI524267:GEI524268 GOE524267:GOE524268 GYA524267:GYA524268 HHW524267:HHW524268 HRS524267:HRS524268 IBO524267:IBO524268 ILK524267:ILK524268 IVG524267:IVG524268 JFC524267:JFC524268 JOY524267:JOY524268 JYU524267:JYU524268 KIQ524267:KIQ524268 KSM524267:KSM524268 LCI524267:LCI524268 LME524267:LME524268 LWA524267:LWA524268 MFW524267:MFW524268 MPS524267:MPS524268 MZO524267:MZO524268 NJK524267:NJK524268 NTG524267:NTG524268 ODC524267:ODC524268 OMY524267:OMY524268 OWU524267:OWU524268 PGQ524267:PGQ524268 PQM524267:PQM524268 QAI524267:QAI524268 QKE524267:QKE524268 QUA524267:QUA524268 RDW524267:RDW524268 RNS524267:RNS524268 RXO524267:RXO524268 SHK524267:SHK524268 SRG524267:SRG524268 TBC524267:TBC524268 TKY524267:TKY524268 TUU524267:TUU524268 UEQ524267:UEQ524268 UOM524267:UOM524268 UYI524267:UYI524268 VIE524267:VIE524268 VSA524267:VSA524268 WBW524267:WBW524268 WLS524267:WLS524268 WVO524267:WVO524268 G589803:G589804 JC589803:JC589804 SY589803:SY589804 ACU589803:ACU589804 AMQ589803:AMQ589804 AWM589803:AWM589804 BGI589803:BGI589804 BQE589803:BQE589804 CAA589803:CAA589804 CJW589803:CJW589804 CTS589803:CTS589804 DDO589803:DDO589804 DNK589803:DNK589804 DXG589803:DXG589804 EHC589803:EHC589804 EQY589803:EQY589804 FAU589803:FAU589804 FKQ589803:FKQ589804 FUM589803:FUM589804 GEI589803:GEI589804 GOE589803:GOE589804 GYA589803:GYA589804 HHW589803:HHW589804 HRS589803:HRS589804 IBO589803:IBO589804 ILK589803:ILK589804 IVG589803:IVG589804 JFC589803:JFC589804 JOY589803:JOY589804 JYU589803:JYU589804 KIQ589803:KIQ589804 KSM589803:KSM589804 LCI589803:LCI589804 LME589803:LME589804 LWA589803:LWA589804 MFW589803:MFW589804 MPS589803:MPS589804 MZO589803:MZO589804 NJK589803:NJK589804 NTG589803:NTG589804 ODC589803:ODC589804 OMY589803:OMY589804 OWU589803:OWU589804 PGQ589803:PGQ589804 PQM589803:PQM589804 QAI589803:QAI589804 QKE589803:QKE589804 QUA589803:QUA589804 RDW589803:RDW589804 RNS589803:RNS589804 RXO589803:RXO589804 SHK589803:SHK589804 SRG589803:SRG589804 TBC589803:TBC589804 TKY589803:TKY589804 TUU589803:TUU589804 UEQ589803:UEQ589804 UOM589803:UOM589804 UYI589803:UYI589804 VIE589803:VIE589804 VSA589803:VSA589804 WBW589803:WBW589804 WLS589803:WLS589804 WVO589803:WVO589804 G655339:G655340 JC655339:JC655340 SY655339:SY655340 ACU655339:ACU655340 AMQ655339:AMQ655340 AWM655339:AWM655340 BGI655339:BGI655340 BQE655339:BQE655340 CAA655339:CAA655340 CJW655339:CJW655340 CTS655339:CTS655340 DDO655339:DDO655340 DNK655339:DNK655340 DXG655339:DXG655340 EHC655339:EHC655340 EQY655339:EQY655340 FAU655339:FAU655340 FKQ655339:FKQ655340 FUM655339:FUM655340 GEI655339:GEI655340 GOE655339:GOE655340 GYA655339:GYA655340 HHW655339:HHW655340 HRS655339:HRS655340 IBO655339:IBO655340 ILK655339:ILK655340 IVG655339:IVG655340 JFC655339:JFC655340 JOY655339:JOY655340 JYU655339:JYU655340 KIQ655339:KIQ655340 KSM655339:KSM655340 LCI655339:LCI655340 LME655339:LME655340 LWA655339:LWA655340 MFW655339:MFW655340 MPS655339:MPS655340 MZO655339:MZO655340 NJK655339:NJK655340 NTG655339:NTG655340 ODC655339:ODC655340 OMY655339:OMY655340 OWU655339:OWU655340 PGQ655339:PGQ655340 PQM655339:PQM655340 QAI655339:QAI655340 QKE655339:QKE655340 QUA655339:QUA655340 RDW655339:RDW655340 RNS655339:RNS655340 RXO655339:RXO655340 SHK655339:SHK655340 SRG655339:SRG655340 TBC655339:TBC655340 TKY655339:TKY655340 TUU655339:TUU655340 UEQ655339:UEQ655340 UOM655339:UOM655340 UYI655339:UYI655340 VIE655339:VIE655340 VSA655339:VSA655340 WBW655339:WBW655340 WLS655339:WLS655340 WVO655339:WVO655340 G720875:G720876 JC720875:JC720876 SY720875:SY720876 ACU720875:ACU720876 AMQ720875:AMQ720876 AWM720875:AWM720876 BGI720875:BGI720876 BQE720875:BQE720876 CAA720875:CAA720876 CJW720875:CJW720876 CTS720875:CTS720876 DDO720875:DDO720876 DNK720875:DNK720876 DXG720875:DXG720876 EHC720875:EHC720876 EQY720875:EQY720876 FAU720875:FAU720876 FKQ720875:FKQ720876 FUM720875:FUM720876 GEI720875:GEI720876 GOE720875:GOE720876 GYA720875:GYA720876 HHW720875:HHW720876 HRS720875:HRS720876 IBO720875:IBO720876 ILK720875:ILK720876 IVG720875:IVG720876 JFC720875:JFC720876 JOY720875:JOY720876 JYU720875:JYU720876 KIQ720875:KIQ720876 KSM720875:KSM720876 LCI720875:LCI720876 LME720875:LME720876 LWA720875:LWA720876 MFW720875:MFW720876 MPS720875:MPS720876 MZO720875:MZO720876 NJK720875:NJK720876 NTG720875:NTG720876 ODC720875:ODC720876 OMY720875:OMY720876 OWU720875:OWU720876 PGQ720875:PGQ720876 PQM720875:PQM720876 QAI720875:QAI720876 QKE720875:QKE720876 QUA720875:QUA720876 RDW720875:RDW720876 RNS720875:RNS720876 RXO720875:RXO720876 SHK720875:SHK720876 SRG720875:SRG720876 TBC720875:TBC720876 TKY720875:TKY720876 TUU720875:TUU720876 UEQ720875:UEQ720876 UOM720875:UOM720876 UYI720875:UYI720876 VIE720875:VIE720876 VSA720875:VSA720876 WBW720875:WBW720876 WLS720875:WLS720876 WVO720875:WVO720876 G786411:G786412 JC786411:JC786412 SY786411:SY786412 ACU786411:ACU786412 AMQ786411:AMQ786412 AWM786411:AWM786412 BGI786411:BGI786412 BQE786411:BQE786412 CAA786411:CAA786412 CJW786411:CJW786412 CTS786411:CTS786412 DDO786411:DDO786412 DNK786411:DNK786412 DXG786411:DXG786412 EHC786411:EHC786412 EQY786411:EQY786412 FAU786411:FAU786412 FKQ786411:FKQ786412 FUM786411:FUM786412 GEI786411:GEI786412 GOE786411:GOE786412 GYA786411:GYA786412 HHW786411:HHW786412 HRS786411:HRS786412 IBO786411:IBO786412 ILK786411:ILK786412 IVG786411:IVG786412 JFC786411:JFC786412 JOY786411:JOY786412 JYU786411:JYU786412 KIQ786411:KIQ786412 KSM786411:KSM786412 LCI786411:LCI786412 LME786411:LME786412 LWA786411:LWA786412 MFW786411:MFW786412 MPS786411:MPS786412 MZO786411:MZO786412 NJK786411:NJK786412 NTG786411:NTG786412 ODC786411:ODC786412 OMY786411:OMY786412 OWU786411:OWU786412 PGQ786411:PGQ786412 PQM786411:PQM786412 QAI786411:QAI786412 QKE786411:QKE786412 QUA786411:QUA786412 RDW786411:RDW786412 RNS786411:RNS786412 RXO786411:RXO786412 SHK786411:SHK786412 SRG786411:SRG786412 TBC786411:TBC786412 TKY786411:TKY786412 TUU786411:TUU786412 UEQ786411:UEQ786412 UOM786411:UOM786412 UYI786411:UYI786412 VIE786411:VIE786412 VSA786411:VSA786412 WBW786411:WBW786412 WLS786411:WLS786412 WVO786411:WVO786412 G851947:G851948 JC851947:JC851948 SY851947:SY851948 ACU851947:ACU851948 AMQ851947:AMQ851948 AWM851947:AWM851948 BGI851947:BGI851948 BQE851947:BQE851948 CAA851947:CAA851948 CJW851947:CJW851948 CTS851947:CTS851948 DDO851947:DDO851948 DNK851947:DNK851948 DXG851947:DXG851948 EHC851947:EHC851948 EQY851947:EQY851948 FAU851947:FAU851948 FKQ851947:FKQ851948 FUM851947:FUM851948 GEI851947:GEI851948 GOE851947:GOE851948 GYA851947:GYA851948 HHW851947:HHW851948 HRS851947:HRS851948 IBO851947:IBO851948 ILK851947:ILK851948 IVG851947:IVG851948 JFC851947:JFC851948 JOY851947:JOY851948 JYU851947:JYU851948 KIQ851947:KIQ851948 KSM851947:KSM851948 LCI851947:LCI851948 LME851947:LME851948 LWA851947:LWA851948 MFW851947:MFW851948 MPS851947:MPS851948 MZO851947:MZO851948 NJK851947:NJK851948 NTG851947:NTG851948 ODC851947:ODC851948 OMY851947:OMY851948 OWU851947:OWU851948 PGQ851947:PGQ851948 PQM851947:PQM851948 QAI851947:QAI851948 QKE851947:QKE851948 QUA851947:QUA851948 RDW851947:RDW851948 RNS851947:RNS851948 RXO851947:RXO851948 SHK851947:SHK851948 SRG851947:SRG851948 TBC851947:TBC851948 TKY851947:TKY851948 TUU851947:TUU851948 UEQ851947:UEQ851948 UOM851947:UOM851948 UYI851947:UYI851948 VIE851947:VIE851948 VSA851947:VSA851948 WBW851947:WBW851948 WLS851947:WLS851948 WVO851947:WVO851948 G917483:G917484 JC917483:JC917484 SY917483:SY917484 ACU917483:ACU917484 AMQ917483:AMQ917484 AWM917483:AWM917484 BGI917483:BGI917484 BQE917483:BQE917484 CAA917483:CAA917484 CJW917483:CJW917484 CTS917483:CTS917484 DDO917483:DDO917484 DNK917483:DNK917484 DXG917483:DXG917484 EHC917483:EHC917484 EQY917483:EQY917484 FAU917483:FAU917484 FKQ917483:FKQ917484 FUM917483:FUM917484 GEI917483:GEI917484 GOE917483:GOE917484 GYA917483:GYA917484 HHW917483:HHW917484 HRS917483:HRS917484 IBO917483:IBO917484 ILK917483:ILK917484 IVG917483:IVG917484 JFC917483:JFC917484 JOY917483:JOY917484 JYU917483:JYU917484 KIQ917483:KIQ917484 KSM917483:KSM917484 LCI917483:LCI917484 LME917483:LME917484 LWA917483:LWA917484 MFW917483:MFW917484 MPS917483:MPS917484 MZO917483:MZO917484 NJK917483:NJK917484 NTG917483:NTG917484 ODC917483:ODC917484 OMY917483:OMY917484 OWU917483:OWU917484 PGQ917483:PGQ917484 PQM917483:PQM917484 QAI917483:QAI917484 QKE917483:QKE917484 QUA917483:QUA917484 RDW917483:RDW917484 RNS917483:RNS917484 RXO917483:RXO917484 SHK917483:SHK917484 SRG917483:SRG917484 TBC917483:TBC917484 TKY917483:TKY917484 TUU917483:TUU917484 UEQ917483:UEQ917484 UOM917483:UOM917484 UYI917483:UYI917484 VIE917483:VIE917484 VSA917483:VSA917484 WBW917483:WBW917484 WLS917483:WLS917484 WVO917483:WVO917484 G983019:G983020 JC983019:JC983020 SY983019:SY983020 ACU983019:ACU983020 AMQ983019:AMQ983020 AWM983019:AWM983020 BGI983019:BGI983020 BQE983019:BQE983020 CAA983019:CAA983020 CJW983019:CJW983020 CTS983019:CTS983020 DDO983019:DDO983020 DNK983019:DNK983020 DXG983019:DXG983020 EHC983019:EHC983020 EQY983019:EQY983020 FAU983019:FAU983020 FKQ983019:FKQ983020 FUM983019:FUM983020 GEI983019:GEI983020 GOE983019:GOE983020 GYA983019:GYA983020 HHW983019:HHW983020 HRS983019:HRS983020 IBO983019:IBO983020 ILK983019:ILK983020 IVG983019:IVG983020 JFC983019:JFC983020 JOY983019:JOY983020 JYU983019:JYU983020 KIQ983019:KIQ983020 KSM983019:KSM983020 LCI983019:LCI983020 LME983019:LME983020 LWA983019:LWA983020 MFW983019:MFW983020 MPS983019:MPS983020 MZO983019:MZO983020 NJK983019:NJK983020 NTG983019:NTG983020 ODC983019:ODC983020 OMY983019:OMY983020 OWU983019:OWU983020 PGQ983019:PGQ983020 PQM983019:PQM983020 QAI983019:QAI983020 QKE983019:QKE983020 QUA983019:QUA983020 RDW983019:RDW983020 RNS983019:RNS983020 RXO983019:RXO983020 SHK983019:SHK983020 SRG983019:SRG983020 TBC983019:TBC983020 TKY983019:TKY983020 TUU983019:TUU983020 UEQ983019:UEQ983020 UOM983019:UOM983020 UYI983019:UYI983020 VIE983019:VIE983020 VSA983019:VSA983020 WBW983019:WBW983020 WLS983019:WLS983020 WVO983019:WVO983020 SY65554:SY65555 JC23:JC28 SY23:SY28 ACU23:ACU28 AMQ23:AMQ28 AWM23:AWM28 BGI23:BGI28 BQE23:BQE28 CAA23:CAA28 CJW23:CJW28 CTS23:CTS28 DDO23:DDO28 DNK23:DNK28 DXG23:DXG28 EHC23:EHC28 EQY23:EQY28 FAU23:FAU28 FKQ23:FKQ28 FUM23:FUM28 GEI23:GEI28 GOE23:GOE28 GYA23:GYA28 HHW23:HHW28 HRS23:HRS28 IBO23:IBO28 ILK23:ILK28 IVG23:IVG28 JFC23:JFC28 JOY23:JOY28 JYU23:JYU28 KIQ23:KIQ28 KSM23:KSM28 LCI23:LCI28 LME23:LME28 LWA23:LWA28 MFW23:MFW28 MPS23:MPS28 MZO23:MZO28 NJK23:NJK28 NTG23:NTG28 ODC23:ODC28 OMY23:OMY28 OWU23:OWU28 PGQ23:PGQ28 PQM23:PQM28 QAI23:QAI28 QKE23:QKE28 QUA23:QUA28 RDW23:RDW28 RNS23:RNS28 RXO23:RXO28 SHK23:SHK28 SRG23:SRG28 TBC23:TBC28 TKY23:TKY28 TUU23:TUU28 UEQ23:UEQ28 UOM23:UOM28 UYI23:UYI28 VIE23:VIE28 VSA23:VSA28 WBW23:WBW28 WLS23:WLS28 WVO23:WVO28 G65534:G65552 JC65534:JC65552 SY65534:SY65552 ACU65534:ACU65552 AMQ65534:AMQ65552 AWM65534:AWM65552 BGI65534:BGI65552 BQE65534:BQE65552 CAA65534:CAA65552 CJW65534:CJW65552 CTS65534:CTS65552 DDO65534:DDO65552 DNK65534:DNK65552 DXG65534:DXG65552 EHC65534:EHC65552 EQY65534:EQY65552 FAU65534:FAU65552 FKQ65534:FKQ65552 FUM65534:FUM65552 GEI65534:GEI65552 GOE65534:GOE65552 GYA65534:GYA65552 HHW65534:HHW65552 HRS65534:HRS65552 IBO65534:IBO65552 ILK65534:ILK65552 IVG65534:IVG65552 JFC65534:JFC65552 JOY65534:JOY65552 JYU65534:JYU65552 KIQ65534:KIQ65552 KSM65534:KSM65552 LCI65534:LCI65552 LME65534:LME65552 LWA65534:LWA65552 MFW65534:MFW65552 MPS65534:MPS65552 MZO65534:MZO65552 NJK65534:NJK65552 NTG65534:NTG65552 ODC65534:ODC65552 OMY65534:OMY65552 OWU65534:OWU65552 PGQ65534:PGQ65552 PQM65534:PQM65552 QAI65534:QAI65552 QKE65534:QKE65552 QUA65534:QUA65552 RDW65534:RDW65552 RNS65534:RNS65552 RXO65534:RXO65552 SHK65534:SHK65552 SRG65534:SRG65552 TBC65534:TBC65552 TKY65534:TKY65552 TUU65534:TUU65552 UEQ65534:UEQ65552 UOM65534:UOM65552 UYI65534:UYI65552 VIE65534:VIE65552 VSA65534:VSA65552 WBW65534:WBW65552 WLS65534:WLS65552 WVO65534:WVO65552 G131070:G131088 JC131070:JC131088 SY131070:SY131088 ACU131070:ACU131088 AMQ131070:AMQ131088 AWM131070:AWM131088 BGI131070:BGI131088 BQE131070:BQE131088 CAA131070:CAA131088 CJW131070:CJW131088 CTS131070:CTS131088 DDO131070:DDO131088 DNK131070:DNK131088 DXG131070:DXG131088 EHC131070:EHC131088 EQY131070:EQY131088 FAU131070:FAU131088 FKQ131070:FKQ131088 FUM131070:FUM131088 GEI131070:GEI131088 GOE131070:GOE131088 GYA131070:GYA131088 HHW131070:HHW131088 HRS131070:HRS131088 IBO131070:IBO131088 ILK131070:ILK131088 IVG131070:IVG131088 JFC131070:JFC131088 JOY131070:JOY131088 JYU131070:JYU131088 KIQ131070:KIQ131088 KSM131070:KSM131088 LCI131070:LCI131088 LME131070:LME131088 LWA131070:LWA131088 MFW131070:MFW131088 MPS131070:MPS131088 MZO131070:MZO131088 NJK131070:NJK131088 NTG131070:NTG131088 ODC131070:ODC131088 OMY131070:OMY131088 OWU131070:OWU131088 PGQ131070:PGQ131088 PQM131070:PQM131088 QAI131070:QAI131088 QKE131070:QKE131088 QUA131070:QUA131088 RDW131070:RDW131088 RNS131070:RNS131088 RXO131070:RXO131088 SHK131070:SHK131088 SRG131070:SRG131088 TBC131070:TBC131088 TKY131070:TKY131088 TUU131070:TUU131088 UEQ131070:UEQ131088 UOM131070:UOM131088 UYI131070:UYI131088 VIE131070:VIE131088 VSA131070:VSA131088 WBW131070:WBW131088 WLS131070:WLS131088 WVO131070:WVO131088 G196606:G196624 JC196606:JC196624 SY196606:SY196624 ACU196606:ACU196624 AMQ196606:AMQ196624 AWM196606:AWM196624 BGI196606:BGI196624 BQE196606:BQE196624 CAA196606:CAA196624 CJW196606:CJW196624 CTS196606:CTS196624 DDO196606:DDO196624 DNK196606:DNK196624 DXG196606:DXG196624 EHC196606:EHC196624 EQY196606:EQY196624 FAU196606:FAU196624 FKQ196606:FKQ196624 FUM196606:FUM196624 GEI196606:GEI196624 GOE196606:GOE196624 GYA196606:GYA196624 HHW196606:HHW196624 HRS196606:HRS196624 IBO196606:IBO196624 ILK196606:ILK196624 IVG196606:IVG196624 JFC196606:JFC196624 JOY196606:JOY196624 JYU196606:JYU196624 KIQ196606:KIQ196624 KSM196606:KSM196624 LCI196606:LCI196624 LME196606:LME196624 LWA196606:LWA196624 MFW196606:MFW196624 MPS196606:MPS196624 MZO196606:MZO196624 NJK196606:NJK196624 NTG196606:NTG196624 ODC196606:ODC196624 OMY196606:OMY196624 OWU196606:OWU196624 PGQ196606:PGQ196624 PQM196606:PQM196624 QAI196606:QAI196624 QKE196606:QKE196624 QUA196606:QUA196624 RDW196606:RDW196624 RNS196606:RNS196624 RXO196606:RXO196624 SHK196606:SHK196624 SRG196606:SRG196624 TBC196606:TBC196624 TKY196606:TKY196624 TUU196606:TUU196624 UEQ196606:UEQ196624 UOM196606:UOM196624 UYI196606:UYI196624 VIE196606:VIE196624 VSA196606:VSA196624 WBW196606:WBW196624 WLS196606:WLS196624 WVO196606:WVO196624 G262142:G262160 JC262142:JC262160 SY262142:SY262160 ACU262142:ACU262160 AMQ262142:AMQ262160 AWM262142:AWM262160 BGI262142:BGI262160 BQE262142:BQE262160 CAA262142:CAA262160 CJW262142:CJW262160 CTS262142:CTS262160 DDO262142:DDO262160 DNK262142:DNK262160 DXG262142:DXG262160 EHC262142:EHC262160 EQY262142:EQY262160 FAU262142:FAU262160 FKQ262142:FKQ262160 FUM262142:FUM262160 GEI262142:GEI262160 GOE262142:GOE262160 GYA262142:GYA262160 HHW262142:HHW262160 HRS262142:HRS262160 IBO262142:IBO262160 ILK262142:ILK262160 IVG262142:IVG262160 JFC262142:JFC262160 JOY262142:JOY262160 JYU262142:JYU262160 KIQ262142:KIQ262160 KSM262142:KSM262160 LCI262142:LCI262160 LME262142:LME262160 LWA262142:LWA262160 MFW262142:MFW262160 MPS262142:MPS262160 MZO262142:MZO262160 NJK262142:NJK262160 NTG262142:NTG262160 ODC262142:ODC262160 OMY262142:OMY262160 OWU262142:OWU262160 PGQ262142:PGQ262160 PQM262142:PQM262160 QAI262142:QAI262160 QKE262142:QKE262160 QUA262142:QUA262160 RDW262142:RDW262160 RNS262142:RNS262160 RXO262142:RXO262160 SHK262142:SHK262160 SRG262142:SRG262160 TBC262142:TBC262160 TKY262142:TKY262160 TUU262142:TUU262160 UEQ262142:UEQ262160 UOM262142:UOM262160 UYI262142:UYI262160 VIE262142:VIE262160 VSA262142:VSA262160 WBW262142:WBW262160 WLS262142:WLS262160 WVO262142:WVO262160 G327678:G327696 JC327678:JC327696 SY327678:SY327696 ACU327678:ACU327696 AMQ327678:AMQ327696 AWM327678:AWM327696 BGI327678:BGI327696 BQE327678:BQE327696 CAA327678:CAA327696 CJW327678:CJW327696 CTS327678:CTS327696 DDO327678:DDO327696 DNK327678:DNK327696 DXG327678:DXG327696 EHC327678:EHC327696 EQY327678:EQY327696 FAU327678:FAU327696 FKQ327678:FKQ327696 FUM327678:FUM327696 GEI327678:GEI327696 GOE327678:GOE327696 GYA327678:GYA327696 HHW327678:HHW327696 HRS327678:HRS327696 IBO327678:IBO327696 ILK327678:ILK327696 IVG327678:IVG327696 JFC327678:JFC327696 JOY327678:JOY327696 JYU327678:JYU327696 KIQ327678:KIQ327696 KSM327678:KSM327696 LCI327678:LCI327696 LME327678:LME327696 LWA327678:LWA327696 MFW327678:MFW327696 MPS327678:MPS327696 MZO327678:MZO327696 NJK327678:NJK327696 NTG327678:NTG327696 ODC327678:ODC327696 OMY327678:OMY327696 OWU327678:OWU327696 PGQ327678:PGQ327696 PQM327678:PQM327696 QAI327678:QAI327696 QKE327678:QKE327696 QUA327678:QUA327696 RDW327678:RDW327696 RNS327678:RNS327696 RXO327678:RXO327696 SHK327678:SHK327696 SRG327678:SRG327696 TBC327678:TBC327696 TKY327678:TKY327696 TUU327678:TUU327696 UEQ327678:UEQ327696 UOM327678:UOM327696 UYI327678:UYI327696 VIE327678:VIE327696 VSA327678:VSA327696 WBW327678:WBW327696 WLS327678:WLS327696 WVO327678:WVO327696 G393214:G393232 JC393214:JC393232 SY393214:SY393232 ACU393214:ACU393232 AMQ393214:AMQ393232 AWM393214:AWM393232 BGI393214:BGI393232 BQE393214:BQE393232 CAA393214:CAA393232 CJW393214:CJW393232 CTS393214:CTS393232 DDO393214:DDO393232 DNK393214:DNK393232 DXG393214:DXG393232 EHC393214:EHC393232 EQY393214:EQY393232 FAU393214:FAU393232 FKQ393214:FKQ393232 FUM393214:FUM393232 GEI393214:GEI393232 GOE393214:GOE393232 GYA393214:GYA393232 HHW393214:HHW393232 HRS393214:HRS393232 IBO393214:IBO393232 ILK393214:ILK393232 IVG393214:IVG393232 JFC393214:JFC393232 JOY393214:JOY393232 JYU393214:JYU393232 KIQ393214:KIQ393232 KSM393214:KSM393232 LCI393214:LCI393232 LME393214:LME393232 LWA393214:LWA393232 MFW393214:MFW393232 MPS393214:MPS393232 MZO393214:MZO393232 NJK393214:NJK393232 NTG393214:NTG393232 ODC393214:ODC393232 OMY393214:OMY393232 OWU393214:OWU393232 PGQ393214:PGQ393232 PQM393214:PQM393232 QAI393214:QAI393232 QKE393214:QKE393232 QUA393214:QUA393232 RDW393214:RDW393232 RNS393214:RNS393232 RXO393214:RXO393232 SHK393214:SHK393232 SRG393214:SRG393232 TBC393214:TBC393232 TKY393214:TKY393232 TUU393214:TUU393232 UEQ393214:UEQ393232 UOM393214:UOM393232 UYI393214:UYI393232 VIE393214:VIE393232 VSA393214:VSA393232 WBW393214:WBW393232 WLS393214:WLS393232 WVO393214:WVO393232 G458750:G458768 JC458750:JC458768 SY458750:SY458768 ACU458750:ACU458768 AMQ458750:AMQ458768 AWM458750:AWM458768 BGI458750:BGI458768 BQE458750:BQE458768 CAA458750:CAA458768 CJW458750:CJW458768 CTS458750:CTS458768 DDO458750:DDO458768 DNK458750:DNK458768 DXG458750:DXG458768 EHC458750:EHC458768 EQY458750:EQY458768 FAU458750:FAU458768 FKQ458750:FKQ458768 FUM458750:FUM458768 GEI458750:GEI458768 GOE458750:GOE458768 GYA458750:GYA458768 HHW458750:HHW458768 HRS458750:HRS458768 IBO458750:IBO458768 ILK458750:ILK458768 IVG458750:IVG458768 JFC458750:JFC458768 JOY458750:JOY458768 JYU458750:JYU458768 KIQ458750:KIQ458768 KSM458750:KSM458768 LCI458750:LCI458768 LME458750:LME458768 LWA458750:LWA458768 MFW458750:MFW458768 MPS458750:MPS458768 MZO458750:MZO458768 NJK458750:NJK458768 NTG458750:NTG458768 ODC458750:ODC458768 OMY458750:OMY458768 OWU458750:OWU458768 PGQ458750:PGQ458768 PQM458750:PQM458768 QAI458750:QAI458768 QKE458750:QKE458768 QUA458750:QUA458768 RDW458750:RDW458768 RNS458750:RNS458768 RXO458750:RXO458768 SHK458750:SHK458768 SRG458750:SRG458768 TBC458750:TBC458768 TKY458750:TKY458768 TUU458750:TUU458768 UEQ458750:UEQ458768 UOM458750:UOM458768 UYI458750:UYI458768 VIE458750:VIE458768 VSA458750:VSA458768 WBW458750:WBW458768 WLS458750:WLS458768 WVO458750:WVO458768 G524286:G524304 JC524286:JC524304 SY524286:SY524304 ACU524286:ACU524304 AMQ524286:AMQ524304 AWM524286:AWM524304 BGI524286:BGI524304 BQE524286:BQE524304 CAA524286:CAA524304 CJW524286:CJW524304 CTS524286:CTS524304 DDO524286:DDO524304 DNK524286:DNK524304 DXG524286:DXG524304 EHC524286:EHC524304 EQY524286:EQY524304 FAU524286:FAU524304 FKQ524286:FKQ524304 FUM524286:FUM524304 GEI524286:GEI524304 GOE524286:GOE524304 GYA524286:GYA524304 HHW524286:HHW524304 HRS524286:HRS524304 IBO524286:IBO524304 ILK524286:ILK524304 IVG524286:IVG524304 JFC524286:JFC524304 JOY524286:JOY524304 JYU524286:JYU524304 KIQ524286:KIQ524304 KSM524286:KSM524304 LCI524286:LCI524304 LME524286:LME524304 LWA524286:LWA524304 MFW524286:MFW524304 MPS524286:MPS524304 MZO524286:MZO524304 NJK524286:NJK524304 NTG524286:NTG524304 ODC524286:ODC524304 OMY524286:OMY524304 OWU524286:OWU524304 PGQ524286:PGQ524304 PQM524286:PQM524304 QAI524286:QAI524304 QKE524286:QKE524304 QUA524286:QUA524304 RDW524286:RDW524304 RNS524286:RNS524304 RXO524286:RXO524304 SHK524286:SHK524304 SRG524286:SRG524304 TBC524286:TBC524304 TKY524286:TKY524304 TUU524286:TUU524304 UEQ524286:UEQ524304 UOM524286:UOM524304 UYI524286:UYI524304 VIE524286:VIE524304 VSA524286:VSA524304 WBW524286:WBW524304 WLS524286:WLS524304 WVO524286:WVO524304 G589822:G589840 JC589822:JC589840 SY589822:SY589840 ACU589822:ACU589840 AMQ589822:AMQ589840 AWM589822:AWM589840 BGI589822:BGI589840 BQE589822:BQE589840 CAA589822:CAA589840 CJW589822:CJW589840 CTS589822:CTS589840 DDO589822:DDO589840 DNK589822:DNK589840 DXG589822:DXG589840 EHC589822:EHC589840 EQY589822:EQY589840 FAU589822:FAU589840 FKQ589822:FKQ589840 FUM589822:FUM589840 GEI589822:GEI589840 GOE589822:GOE589840 GYA589822:GYA589840 HHW589822:HHW589840 HRS589822:HRS589840 IBO589822:IBO589840 ILK589822:ILK589840 IVG589822:IVG589840 JFC589822:JFC589840 JOY589822:JOY589840 JYU589822:JYU589840 KIQ589822:KIQ589840 KSM589822:KSM589840 LCI589822:LCI589840 LME589822:LME589840 LWA589822:LWA589840 MFW589822:MFW589840 MPS589822:MPS589840 MZO589822:MZO589840 NJK589822:NJK589840 NTG589822:NTG589840 ODC589822:ODC589840 OMY589822:OMY589840 OWU589822:OWU589840 PGQ589822:PGQ589840 PQM589822:PQM589840 QAI589822:QAI589840 QKE589822:QKE589840 QUA589822:QUA589840 RDW589822:RDW589840 RNS589822:RNS589840 RXO589822:RXO589840 SHK589822:SHK589840 SRG589822:SRG589840 TBC589822:TBC589840 TKY589822:TKY589840 TUU589822:TUU589840 UEQ589822:UEQ589840 UOM589822:UOM589840 UYI589822:UYI589840 VIE589822:VIE589840 VSA589822:VSA589840 WBW589822:WBW589840 WLS589822:WLS589840 WVO589822:WVO589840 G655358:G655376 JC655358:JC655376 SY655358:SY655376 ACU655358:ACU655376 AMQ655358:AMQ655376 AWM655358:AWM655376 BGI655358:BGI655376 BQE655358:BQE655376 CAA655358:CAA655376 CJW655358:CJW655376 CTS655358:CTS655376 DDO655358:DDO655376 DNK655358:DNK655376 DXG655358:DXG655376 EHC655358:EHC655376 EQY655358:EQY655376 FAU655358:FAU655376 FKQ655358:FKQ655376 FUM655358:FUM655376 GEI655358:GEI655376 GOE655358:GOE655376 GYA655358:GYA655376 HHW655358:HHW655376 HRS655358:HRS655376 IBO655358:IBO655376 ILK655358:ILK655376 IVG655358:IVG655376 JFC655358:JFC655376 JOY655358:JOY655376 JYU655358:JYU655376 KIQ655358:KIQ655376 KSM655358:KSM655376 LCI655358:LCI655376 LME655358:LME655376 LWA655358:LWA655376 MFW655358:MFW655376 MPS655358:MPS655376 MZO655358:MZO655376 NJK655358:NJK655376 NTG655358:NTG655376 ODC655358:ODC655376 OMY655358:OMY655376 OWU655358:OWU655376 PGQ655358:PGQ655376 PQM655358:PQM655376 QAI655358:QAI655376 QKE655358:QKE655376 QUA655358:QUA655376 RDW655358:RDW655376 RNS655358:RNS655376 RXO655358:RXO655376 SHK655358:SHK655376 SRG655358:SRG655376 TBC655358:TBC655376 TKY655358:TKY655376 TUU655358:TUU655376 UEQ655358:UEQ655376 UOM655358:UOM655376 UYI655358:UYI655376 VIE655358:VIE655376 VSA655358:VSA655376 WBW655358:WBW655376 WLS655358:WLS655376 WVO655358:WVO655376 G720894:G720912 JC720894:JC720912 SY720894:SY720912 ACU720894:ACU720912 AMQ720894:AMQ720912 AWM720894:AWM720912 BGI720894:BGI720912 BQE720894:BQE720912 CAA720894:CAA720912 CJW720894:CJW720912 CTS720894:CTS720912 DDO720894:DDO720912 DNK720894:DNK720912 DXG720894:DXG720912 EHC720894:EHC720912 EQY720894:EQY720912 FAU720894:FAU720912 FKQ720894:FKQ720912 FUM720894:FUM720912 GEI720894:GEI720912 GOE720894:GOE720912 GYA720894:GYA720912 HHW720894:HHW720912 HRS720894:HRS720912 IBO720894:IBO720912 ILK720894:ILK720912 IVG720894:IVG720912 JFC720894:JFC720912 JOY720894:JOY720912 JYU720894:JYU720912 KIQ720894:KIQ720912 KSM720894:KSM720912 LCI720894:LCI720912 LME720894:LME720912 LWA720894:LWA720912 MFW720894:MFW720912 MPS720894:MPS720912 MZO720894:MZO720912 NJK720894:NJK720912 NTG720894:NTG720912 ODC720894:ODC720912 OMY720894:OMY720912 OWU720894:OWU720912 PGQ720894:PGQ720912 PQM720894:PQM720912 QAI720894:QAI720912 QKE720894:QKE720912 QUA720894:QUA720912 RDW720894:RDW720912 RNS720894:RNS720912 RXO720894:RXO720912 SHK720894:SHK720912 SRG720894:SRG720912 TBC720894:TBC720912 TKY720894:TKY720912 TUU720894:TUU720912 UEQ720894:UEQ720912 UOM720894:UOM720912 UYI720894:UYI720912 VIE720894:VIE720912 VSA720894:VSA720912 WBW720894:WBW720912 WLS720894:WLS720912 WVO720894:WVO720912 G786430:G786448 JC786430:JC786448 SY786430:SY786448 ACU786430:ACU786448 AMQ786430:AMQ786448 AWM786430:AWM786448 BGI786430:BGI786448 BQE786430:BQE786448 CAA786430:CAA786448 CJW786430:CJW786448 CTS786430:CTS786448 DDO786430:DDO786448 DNK786430:DNK786448 DXG786430:DXG786448 EHC786430:EHC786448 EQY786430:EQY786448 FAU786430:FAU786448 FKQ786430:FKQ786448 FUM786430:FUM786448 GEI786430:GEI786448 GOE786430:GOE786448 GYA786430:GYA786448 HHW786430:HHW786448 HRS786430:HRS786448 IBO786430:IBO786448 ILK786430:ILK786448 IVG786430:IVG786448 JFC786430:JFC786448 JOY786430:JOY786448 JYU786430:JYU786448 KIQ786430:KIQ786448 KSM786430:KSM786448 LCI786430:LCI786448 LME786430:LME786448 LWA786430:LWA786448 MFW786430:MFW786448 MPS786430:MPS786448 MZO786430:MZO786448 NJK786430:NJK786448 NTG786430:NTG786448 ODC786430:ODC786448 OMY786430:OMY786448 OWU786430:OWU786448 PGQ786430:PGQ786448 PQM786430:PQM786448 QAI786430:QAI786448 QKE786430:QKE786448 QUA786430:QUA786448 RDW786430:RDW786448 RNS786430:RNS786448 RXO786430:RXO786448 SHK786430:SHK786448 SRG786430:SRG786448 TBC786430:TBC786448 TKY786430:TKY786448 TUU786430:TUU786448 UEQ786430:UEQ786448 UOM786430:UOM786448 UYI786430:UYI786448 VIE786430:VIE786448 VSA786430:VSA786448 WBW786430:WBW786448 WLS786430:WLS786448 WVO786430:WVO786448 G851966:G851984 JC851966:JC851984 SY851966:SY851984 ACU851966:ACU851984 AMQ851966:AMQ851984 AWM851966:AWM851984 BGI851966:BGI851984 BQE851966:BQE851984 CAA851966:CAA851984 CJW851966:CJW851984 CTS851966:CTS851984 DDO851966:DDO851984 DNK851966:DNK851984 DXG851966:DXG851984 EHC851966:EHC851984 EQY851966:EQY851984 FAU851966:FAU851984 FKQ851966:FKQ851984 FUM851966:FUM851984 GEI851966:GEI851984 GOE851966:GOE851984 GYA851966:GYA851984 HHW851966:HHW851984 HRS851966:HRS851984 IBO851966:IBO851984 ILK851966:ILK851984 IVG851966:IVG851984 JFC851966:JFC851984 JOY851966:JOY851984 JYU851966:JYU851984 KIQ851966:KIQ851984 KSM851966:KSM851984 LCI851966:LCI851984 LME851966:LME851984 LWA851966:LWA851984 MFW851966:MFW851984 MPS851966:MPS851984 MZO851966:MZO851984 NJK851966:NJK851984 NTG851966:NTG851984 ODC851966:ODC851984 OMY851966:OMY851984 OWU851966:OWU851984 PGQ851966:PGQ851984 PQM851966:PQM851984 QAI851966:QAI851984 QKE851966:QKE851984 QUA851966:QUA851984 RDW851966:RDW851984 RNS851966:RNS851984 RXO851966:RXO851984 SHK851966:SHK851984 SRG851966:SRG851984 TBC851966:TBC851984 TKY851966:TKY851984 TUU851966:TUU851984 UEQ851966:UEQ851984 UOM851966:UOM851984 UYI851966:UYI851984 VIE851966:VIE851984 VSA851966:VSA851984 WBW851966:WBW851984 WLS851966:WLS851984 WVO851966:WVO851984 G917502:G917520 JC917502:JC917520 SY917502:SY917520 ACU917502:ACU917520 AMQ917502:AMQ917520 AWM917502:AWM917520 BGI917502:BGI917520 BQE917502:BQE917520 CAA917502:CAA917520 CJW917502:CJW917520 CTS917502:CTS917520 DDO917502:DDO917520 DNK917502:DNK917520 DXG917502:DXG917520 EHC917502:EHC917520 EQY917502:EQY917520 FAU917502:FAU917520 FKQ917502:FKQ917520 FUM917502:FUM917520 GEI917502:GEI917520 GOE917502:GOE917520 GYA917502:GYA917520 HHW917502:HHW917520 HRS917502:HRS917520 IBO917502:IBO917520 ILK917502:ILK917520 IVG917502:IVG917520 JFC917502:JFC917520 JOY917502:JOY917520 JYU917502:JYU917520 KIQ917502:KIQ917520 KSM917502:KSM917520 LCI917502:LCI917520 LME917502:LME917520 LWA917502:LWA917520 MFW917502:MFW917520 MPS917502:MPS917520 MZO917502:MZO917520 NJK917502:NJK917520 NTG917502:NTG917520 ODC917502:ODC917520 OMY917502:OMY917520 OWU917502:OWU917520 PGQ917502:PGQ917520 PQM917502:PQM917520 QAI917502:QAI917520 QKE917502:QKE917520 QUA917502:QUA917520 RDW917502:RDW917520 RNS917502:RNS917520 RXO917502:RXO917520 SHK917502:SHK917520 SRG917502:SRG917520 TBC917502:TBC917520 TKY917502:TKY917520 TUU917502:TUU917520 UEQ917502:UEQ917520 UOM917502:UOM917520 UYI917502:UYI917520 VIE917502:VIE917520 VSA917502:VSA917520 WBW917502:WBW917520 WLS917502:WLS917520 WVO917502:WVO917520 G983038:G983056 JC983038:JC983056 SY983038:SY983056 ACU983038:ACU983056 AMQ983038:AMQ983056 AWM983038:AWM983056 BGI983038:BGI983056 BQE983038:BQE983056 CAA983038:CAA983056 CJW983038:CJW983056 CTS983038:CTS983056 DDO983038:DDO983056 DNK983038:DNK983056 DXG983038:DXG983056 EHC983038:EHC983056 EQY983038:EQY983056 FAU983038:FAU983056 FKQ983038:FKQ983056 FUM983038:FUM983056 GEI983038:GEI983056 GOE983038:GOE983056 GYA983038:GYA983056 HHW983038:HHW983056 HRS983038:HRS983056 IBO983038:IBO983056 ILK983038:ILK983056 IVG983038:IVG983056 JFC983038:JFC983056 JOY983038:JOY983056 JYU983038:JYU983056 KIQ983038:KIQ983056 KSM983038:KSM983056 LCI983038:LCI983056 LME983038:LME983056 LWA983038:LWA983056 MFW983038:MFW983056 MPS983038:MPS983056 MZO983038:MZO983056 NJK983038:NJK983056 NTG983038:NTG983056 ODC983038:ODC983056 OMY983038:OMY983056 OWU983038:OWU983056 PGQ983038:PGQ983056 PQM983038:PQM983056 QAI983038:QAI983056 QKE983038:QKE983056 QUA983038:QUA983056 RDW983038:RDW983056 RNS983038:RNS983056 RXO983038:RXO983056 SHK983038:SHK983056 SRG983038:SRG983056 TBC983038:TBC983056 TKY983038:TKY983056 TUU983038:TUU983056 UEQ983038:UEQ983056 UOM983038:UOM983056 UYI983038:UYI983056 VIE983038:VIE983056 VSA983038:VSA983056 WBW983038:WBW983056 WLS983038:WLS983056 WVO983038:WVO983056">
      <formula1>$G$49:$G$124</formula1>
    </dataValidation>
    <dataValidation type="list" errorStyle="warning" allowBlank="1" showInputMessage="1" showErrorMessage="1" errorTitle="FERC ACCOUNT" error="This FERC Account is not included in the drop-down list. Is this the account you want to use?" sqref="D65554:D65555 ACR65554:ACR65555 AMN65554:AMN65555 AWJ65554:AWJ65555 BGF65554:BGF65555 BQB65554:BQB65555 BZX65554:BZX65555 CJT65554:CJT65555 CTP65554:CTP65555 DDL65554:DDL65555 DNH65554:DNH65555 DXD65554:DXD65555 EGZ65554:EGZ65555 EQV65554:EQV65555 FAR65554:FAR65555 FKN65554:FKN65555 FUJ65554:FUJ65555 GEF65554:GEF65555 GOB65554:GOB65555 GXX65554:GXX65555 HHT65554:HHT65555 HRP65554:HRP65555 IBL65554:IBL65555 ILH65554:ILH65555 IVD65554:IVD65555 JEZ65554:JEZ65555 JOV65554:JOV65555 JYR65554:JYR65555 KIN65554:KIN65555 KSJ65554:KSJ65555 LCF65554:LCF65555 LMB65554:LMB65555 LVX65554:LVX65555 MFT65554:MFT65555 MPP65554:MPP65555 MZL65554:MZL65555 NJH65554:NJH65555 NTD65554:NTD65555 OCZ65554:OCZ65555 OMV65554:OMV65555 OWR65554:OWR65555 PGN65554:PGN65555 PQJ65554:PQJ65555 QAF65554:QAF65555 QKB65554:QKB65555 QTX65554:QTX65555 RDT65554:RDT65555 RNP65554:RNP65555 RXL65554:RXL65555 SHH65554:SHH65555 SRD65554:SRD65555 TAZ65554:TAZ65555 TKV65554:TKV65555 TUR65554:TUR65555 UEN65554:UEN65555 UOJ65554:UOJ65555 UYF65554:UYF65555 VIB65554:VIB65555 VRX65554:VRX65555 WBT65554:WBT65555 WLP65554:WLP65555 WVL65554:WVL65555 D131090:D131091 IZ131090:IZ131091 SV131090:SV131091 ACR131090:ACR131091 AMN131090:AMN131091 AWJ131090:AWJ131091 BGF131090:BGF131091 BQB131090:BQB131091 BZX131090:BZX131091 CJT131090:CJT131091 CTP131090:CTP131091 DDL131090:DDL131091 DNH131090:DNH131091 DXD131090:DXD131091 EGZ131090:EGZ131091 EQV131090:EQV131091 FAR131090:FAR131091 FKN131090:FKN131091 FUJ131090:FUJ131091 GEF131090:GEF131091 GOB131090:GOB131091 GXX131090:GXX131091 HHT131090:HHT131091 HRP131090:HRP131091 IBL131090:IBL131091 ILH131090:ILH131091 IVD131090:IVD131091 JEZ131090:JEZ131091 JOV131090:JOV131091 JYR131090:JYR131091 KIN131090:KIN131091 KSJ131090:KSJ131091 LCF131090:LCF131091 LMB131090:LMB131091 LVX131090:LVX131091 MFT131090:MFT131091 MPP131090:MPP131091 MZL131090:MZL131091 NJH131090:NJH131091 NTD131090:NTD131091 OCZ131090:OCZ131091 OMV131090:OMV131091 OWR131090:OWR131091 PGN131090:PGN131091 PQJ131090:PQJ131091 QAF131090:QAF131091 QKB131090:QKB131091 QTX131090:QTX131091 RDT131090:RDT131091 RNP131090:RNP131091 RXL131090:RXL131091 SHH131090:SHH131091 SRD131090:SRD131091 TAZ131090:TAZ131091 TKV131090:TKV131091 TUR131090:TUR131091 UEN131090:UEN131091 UOJ131090:UOJ131091 UYF131090:UYF131091 VIB131090:VIB131091 VRX131090:VRX131091 WBT131090:WBT131091 WLP131090:WLP131091 WVL131090:WVL131091 D196626:D196627 IZ196626:IZ196627 SV196626:SV196627 ACR196626:ACR196627 AMN196626:AMN196627 AWJ196626:AWJ196627 BGF196626:BGF196627 BQB196626:BQB196627 BZX196626:BZX196627 CJT196626:CJT196627 CTP196626:CTP196627 DDL196626:DDL196627 DNH196626:DNH196627 DXD196626:DXD196627 EGZ196626:EGZ196627 EQV196626:EQV196627 FAR196626:FAR196627 FKN196626:FKN196627 FUJ196626:FUJ196627 GEF196626:GEF196627 GOB196626:GOB196627 GXX196626:GXX196627 HHT196626:HHT196627 HRP196626:HRP196627 IBL196626:IBL196627 ILH196626:ILH196627 IVD196626:IVD196627 JEZ196626:JEZ196627 JOV196626:JOV196627 JYR196626:JYR196627 KIN196626:KIN196627 KSJ196626:KSJ196627 LCF196626:LCF196627 LMB196626:LMB196627 LVX196626:LVX196627 MFT196626:MFT196627 MPP196626:MPP196627 MZL196626:MZL196627 NJH196626:NJH196627 NTD196626:NTD196627 OCZ196626:OCZ196627 OMV196626:OMV196627 OWR196626:OWR196627 PGN196626:PGN196627 PQJ196626:PQJ196627 QAF196626:QAF196627 QKB196626:QKB196627 QTX196626:QTX196627 RDT196626:RDT196627 RNP196626:RNP196627 RXL196626:RXL196627 SHH196626:SHH196627 SRD196626:SRD196627 TAZ196626:TAZ196627 TKV196626:TKV196627 TUR196626:TUR196627 UEN196626:UEN196627 UOJ196626:UOJ196627 UYF196626:UYF196627 VIB196626:VIB196627 VRX196626:VRX196627 WBT196626:WBT196627 WLP196626:WLP196627 WVL196626:WVL196627 D262162:D262163 IZ262162:IZ262163 SV262162:SV262163 ACR262162:ACR262163 AMN262162:AMN262163 AWJ262162:AWJ262163 BGF262162:BGF262163 BQB262162:BQB262163 BZX262162:BZX262163 CJT262162:CJT262163 CTP262162:CTP262163 DDL262162:DDL262163 DNH262162:DNH262163 DXD262162:DXD262163 EGZ262162:EGZ262163 EQV262162:EQV262163 FAR262162:FAR262163 FKN262162:FKN262163 FUJ262162:FUJ262163 GEF262162:GEF262163 GOB262162:GOB262163 GXX262162:GXX262163 HHT262162:HHT262163 HRP262162:HRP262163 IBL262162:IBL262163 ILH262162:ILH262163 IVD262162:IVD262163 JEZ262162:JEZ262163 JOV262162:JOV262163 JYR262162:JYR262163 KIN262162:KIN262163 KSJ262162:KSJ262163 LCF262162:LCF262163 LMB262162:LMB262163 LVX262162:LVX262163 MFT262162:MFT262163 MPP262162:MPP262163 MZL262162:MZL262163 NJH262162:NJH262163 NTD262162:NTD262163 OCZ262162:OCZ262163 OMV262162:OMV262163 OWR262162:OWR262163 PGN262162:PGN262163 PQJ262162:PQJ262163 QAF262162:QAF262163 QKB262162:QKB262163 QTX262162:QTX262163 RDT262162:RDT262163 RNP262162:RNP262163 RXL262162:RXL262163 SHH262162:SHH262163 SRD262162:SRD262163 TAZ262162:TAZ262163 TKV262162:TKV262163 TUR262162:TUR262163 UEN262162:UEN262163 UOJ262162:UOJ262163 UYF262162:UYF262163 VIB262162:VIB262163 VRX262162:VRX262163 WBT262162:WBT262163 WLP262162:WLP262163 WVL262162:WVL262163 D327698:D327699 IZ327698:IZ327699 SV327698:SV327699 ACR327698:ACR327699 AMN327698:AMN327699 AWJ327698:AWJ327699 BGF327698:BGF327699 BQB327698:BQB327699 BZX327698:BZX327699 CJT327698:CJT327699 CTP327698:CTP327699 DDL327698:DDL327699 DNH327698:DNH327699 DXD327698:DXD327699 EGZ327698:EGZ327699 EQV327698:EQV327699 FAR327698:FAR327699 FKN327698:FKN327699 FUJ327698:FUJ327699 GEF327698:GEF327699 GOB327698:GOB327699 GXX327698:GXX327699 HHT327698:HHT327699 HRP327698:HRP327699 IBL327698:IBL327699 ILH327698:ILH327699 IVD327698:IVD327699 JEZ327698:JEZ327699 JOV327698:JOV327699 JYR327698:JYR327699 KIN327698:KIN327699 KSJ327698:KSJ327699 LCF327698:LCF327699 LMB327698:LMB327699 LVX327698:LVX327699 MFT327698:MFT327699 MPP327698:MPP327699 MZL327698:MZL327699 NJH327698:NJH327699 NTD327698:NTD327699 OCZ327698:OCZ327699 OMV327698:OMV327699 OWR327698:OWR327699 PGN327698:PGN327699 PQJ327698:PQJ327699 QAF327698:QAF327699 QKB327698:QKB327699 QTX327698:QTX327699 RDT327698:RDT327699 RNP327698:RNP327699 RXL327698:RXL327699 SHH327698:SHH327699 SRD327698:SRD327699 TAZ327698:TAZ327699 TKV327698:TKV327699 TUR327698:TUR327699 UEN327698:UEN327699 UOJ327698:UOJ327699 UYF327698:UYF327699 VIB327698:VIB327699 VRX327698:VRX327699 WBT327698:WBT327699 WLP327698:WLP327699 WVL327698:WVL327699 D393234:D393235 IZ393234:IZ393235 SV393234:SV393235 ACR393234:ACR393235 AMN393234:AMN393235 AWJ393234:AWJ393235 BGF393234:BGF393235 BQB393234:BQB393235 BZX393234:BZX393235 CJT393234:CJT393235 CTP393234:CTP393235 DDL393234:DDL393235 DNH393234:DNH393235 DXD393234:DXD393235 EGZ393234:EGZ393235 EQV393234:EQV393235 FAR393234:FAR393235 FKN393234:FKN393235 FUJ393234:FUJ393235 GEF393234:GEF393235 GOB393234:GOB393235 GXX393234:GXX393235 HHT393234:HHT393235 HRP393234:HRP393235 IBL393234:IBL393235 ILH393234:ILH393235 IVD393234:IVD393235 JEZ393234:JEZ393235 JOV393234:JOV393235 JYR393234:JYR393235 KIN393234:KIN393235 KSJ393234:KSJ393235 LCF393234:LCF393235 LMB393234:LMB393235 LVX393234:LVX393235 MFT393234:MFT393235 MPP393234:MPP393235 MZL393234:MZL393235 NJH393234:NJH393235 NTD393234:NTD393235 OCZ393234:OCZ393235 OMV393234:OMV393235 OWR393234:OWR393235 PGN393234:PGN393235 PQJ393234:PQJ393235 QAF393234:QAF393235 QKB393234:QKB393235 QTX393234:QTX393235 RDT393234:RDT393235 RNP393234:RNP393235 RXL393234:RXL393235 SHH393234:SHH393235 SRD393234:SRD393235 TAZ393234:TAZ393235 TKV393234:TKV393235 TUR393234:TUR393235 UEN393234:UEN393235 UOJ393234:UOJ393235 UYF393234:UYF393235 VIB393234:VIB393235 VRX393234:VRX393235 WBT393234:WBT393235 WLP393234:WLP393235 WVL393234:WVL393235 D458770:D458771 IZ458770:IZ458771 SV458770:SV458771 ACR458770:ACR458771 AMN458770:AMN458771 AWJ458770:AWJ458771 BGF458770:BGF458771 BQB458770:BQB458771 BZX458770:BZX458771 CJT458770:CJT458771 CTP458770:CTP458771 DDL458770:DDL458771 DNH458770:DNH458771 DXD458770:DXD458771 EGZ458770:EGZ458771 EQV458770:EQV458771 FAR458770:FAR458771 FKN458770:FKN458771 FUJ458770:FUJ458771 GEF458770:GEF458771 GOB458770:GOB458771 GXX458770:GXX458771 HHT458770:HHT458771 HRP458770:HRP458771 IBL458770:IBL458771 ILH458770:ILH458771 IVD458770:IVD458771 JEZ458770:JEZ458771 JOV458770:JOV458771 JYR458770:JYR458771 KIN458770:KIN458771 KSJ458770:KSJ458771 LCF458770:LCF458771 LMB458770:LMB458771 LVX458770:LVX458771 MFT458770:MFT458771 MPP458770:MPP458771 MZL458770:MZL458771 NJH458770:NJH458771 NTD458770:NTD458771 OCZ458770:OCZ458771 OMV458770:OMV458771 OWR458770:OWR458771 PGN458770:PGN458771 PQJ458770:PQJ458771 QAF458770:QAF458771 QKB458770:QKB458771 QTX458770:QTX458771 RDT458770:RDT458771 RNP458770:RNP458771 RXL458770:RXL458771 SHH458770:SHH458771 SRD458770:SRD458771 TAZ458770:TAZ458771 TKV458770:TKV458771 TUR458770:TUR458771 UEN458770:UEN458771 UOJ458770:UOJ458771 UYF458770:UYF458771 VIB458770:VIB458771 VRX458770:VRX458771 WBT458770:WBT458771 WLP458770:WLP458771 WVL458770:WVL458771 D524306:D524307 IZ524306:IZ524307 SV524306:SV524307 ACR524306:ACR524307 AMN524306:AMN524307 AWJ524306:AWJ524307 BGF524306:BGF524307 BQB524306:BQB524307 BZX524306:BZX524307 CJT524306:CJT524307 CTP524306:CTP524307 DDL524306:DDL524307 DNH524306:DNH524307 DXD524306:DXD524307 EGZ524306:EGZ524307 EQV524306:EQV524307 FAR524306:FAR524307 FKN524306:FKN524307 FUJ524306:FUJ524307 GEF524306:GEF524307 GOB524306:GOB524307 GXX524306:GXX524307 HHT524306:HHT524307 HRP524306:HRP524307 IBL524306:IBL524307 ILH524306:ILH524307 IVD524306:IVD524307 JEZ524306:JEZ524307 JOV524306:JOV524307 JYR524306:JYR524307 KIN524306:KIN524307 KSJ524306:KSJ524307 LCF524306:LCF524307 LMB524306:LMB524307 LVX524306:LVX524307 MFT524306:MFT524307 MPP524306:MPP524307 MZL524306:MZL524307 NJH524306:NJH524307 NTD524306:NTD524307 OCZ524306:OCZ524307 OMV524306:OMV524307 OWR524306:OWR524307 PGN524306:PGN524307 PQJ524306:PQJ524307 QAF524306:QAF524307 QKB524306:QKB524307 QTX524306:QTX524307 RDT524306:RDT524307 RNP524306:RNP524307 RXL524306:RXL524307 SHH524306:SHH524307 SRD524306:SRD524307 TAZ524306:TAZ524307 TKV524306:TKV524307 TUR524306:TUR524307 UEN524306:UEN524307 UOJ524306:UOJ524307 UYF524306:UYF524307 VIB524306:VIB524307 VRX524306:VRX524307 WBT524306:WBT524307 WLP524306:WLP524307 WVL524306:WVL524307 D589842:D589843 IZ589842:IZ589843 SV589842:SV589843 ACR589842:ACR589843 AMN589842:AMN589843 AWJ589842:AWJ589843 BGF589842:BGF589843 BQB589842:BQB589843 BZX589842:BZX589843 CJT589842:CJT589843 CTP589842:CTP589843 DDL589842:DDL589843 DNH589842:DNH589843 DXD589842:DXD589843 EGZ589842:EGZ589843 EQV589842:EQV589843 FAR589842:FAR589843 FKN589842:FKN589843 FUJ589842:FUJ589843 GEF589842:GEF589843 GOB589842:GOB589843 GXX589842:GXX589843 HHT589842:HHT589843 HRP589842:HRP589843 IBL589842:IBL589843 ILH589842:ILH589843 IVD589842:IVD589843 JEZ589842:JEZ589843 JOV589842:JOV589843 JYR589842:JYR589843 KIN589842:KIN589843 KSJ589842:KSJ589843 LCF589842:LCF589843 LMB589842:LMB589843 LVX589842:LVX589843 MFT589842:MFT589843 MPP589842:MPP589843 MZL589842:MZL589843 NJH589842:NJH589843 NTD589842:NTD589843 OCZ589842:OCZ589843 OMV589842:OMV589843 OWR589842:OWR589843 PGN589842:PGN589843 PQJ589842:PQJ589843 QAF589842:QAF589843 QKB589842:QKB589843 QTX589842:QTX589843 RDT589842:RDT589843 RNP589842:RNP589843 RXL589842:RXL589843 SHH589842:SHH589843 SRD589842:SRD589843 TAZ589842:TAZ589843 TKV589842:TKV589843 TUR589842:TUR589843 UEN589842:UEN589843 UOJ589842:UOJ589843 UYF589842:UYF589843 VIB589842:VIB589843 VRX589842:VRX589843 WBT589842:WBT589843 WLP589842:WLP589843 WVL589842:WVL589843 D655378:D655379 IZ655378:IZ655379 SV655378:SV655379 ACR655378:ACR655379 AMN655378:AMN655379 AWJ655378:AWJ655379 BGF655378:BGF655379 BQB655378:BQB655379 BZX655378:BZX655379 CJT655378:CJT655379 CTP655378:CTP655379 DDL655378:DDL655379 DNH655378:DNH655379 DXD655378:DXD655379 EGZ655378:EGZ655379 EQV655378:EQV655379 FAR655378:FAR655379 FKN655378:FKN655379 FUJ655378:FUJ655379 GEF655378:GEF655379 GOB655378:GOB655379 GXX655378:GXX655379 HHT655378:HHT655379 HRP655378:HRP655379 IBL655378:IBL655379 ILH655378:ILH655379 IVD655378:IVD655379 JEZ655378:JEZ655379 JOV655378:JOV655379 JYR655378:JYR655379 KIN655378:KIN655379 KSJ655378:KSJ655379 LCF655378:LCF655379 LMB655378:LMB655379 LVX655378:LVX655379 MFT655378:MFT655379 MPP655378:MPP655379 MZL655378:MZL655379 NJH655378:NJH655379 NTD655378:NTD655379 OCZ655378:OCZ655379 OMV655378:OMV655379 OWR655378:OWR655379 PGN655378:PGN655379 PQJ655378:PQJ655379 QAF655378:QAF655379 QKB655378:QKB655379 QTX655378:QTX655379 RDT655378:RDT655379 RNP655378:RNP655379 RXL655378:RXL655379 SHH655378:SHH655379 SRD655378:SRD655379 TAZ655378:TAZ655379 TKV655378:TKV655379 TUR655378:TUR655379 UEN655378:UEN655379 UOJ655378:UOJ655379 UYF655378:UYF655379 VIB655378:VIB655379 VRX655378:VRX655379 WBT655378:WBT655379 WLP655378:WLP655379 WVL655378:WVL655379 D720914:D720915 IZ720914:IZ720915 SV720914:SV720915 ACR720914:ACR720915 AMN720914:AMN720915 AWJ720914:AWJ720915 BGF720914:BGF720915 BQB720914:BQB720915 BZX720914:BZX720915 CJT720914:CJT720915 CTP720914:CTP720915 DDL720914:DDL720915 DNH720914:DNH720915 DXD720914:DXD720915 EGZ720914:EGZ720915 EQV720914:EQV720915 FAR720914:FAR720915 FKN720914:FKN720915 FUJ720914:FUJ720915 GEF720914:GEF720915 GOB720914:GOB720915 GXX720914:GXX720915 HHT720914:HHT720915 HRP720914:HRP720915 IBL720914:IBL720915 ILH720914:ILH720915 IVD720914:IVD720915 JEZ720914:JEZ720915 JOV720914:JOV720915 JYR720914:JYR720915 KIN720914:KIN720915 KSJ720914:KSJ720915 LCF720914:LCF720915 LMB720914:LMB720915 LVX720914:LVX720915 MFT720914:MFT720915 MPP720914:MPP720915 MZL720914:MZL720915 NJH720914:NJH720915 NTD720914:NTD720915 OCZ720914:OCZ720915 OMV720914:OMV720915 OWR720914:OWR720915 PGN720914:PGN720915 PQJ720914:PQJ720915 QAF720914:QAF720915 QKB720914:QKB720915 QTX720914:QTX720915 RDT720914:RDT720915 RNP720914:RNP720915 RXL720914:RXL720915 SHH720914:SHH720915 SRD720914:SRD720915 TAZ720914:TAZ720915 TKV720914:TKV720915 TUR720914:TUR720915 UEN720914:UEN720915 UOJ720914:UOJ720915 UYF720914:UYF720915 VIB720914:VIB720915 VRX720914:VRX720915 WBT720914:WBT720915 WLP720914:WLP720915 WVL720914:WVL720915 D786450:D786451 IZ786450:IZ786451 SV786450:SV786451 ACR786450:ACR786451 AMN786450:AMN786451 AWJ786450:AWJ786451 BGF786450:BGF786451 BQB786450:BQB786451 BZX786450:BZX786451 CJT786450:CJT786451 CTP786450:CTP786451 DDL786450:DDL786451 DNH786450:DNH786451 DXD786450:DXD786451 EGZ786450:EGZ786451 EQV786450:EQV786451 FAR786450:FAR786451 FKN786450:FKN786451 FUJ786450:FUJ786451 GEF786450:GEF786451 GOB786450:GOB786451 GXX786450:GXX786451 HHT786450:HHT786451 HRP786450:HRP786451 IBL786450:IBL786451 ILH786450:ILH786451 IVD786450:IVD786451 JEZ786450:JEZ786451 JOV786450:JOV786451 JYR786450:JYR786451 KIN786450:KIN786451 KSJ786450:KSJ786451 LCF786450:LCF786451 LMB786450:LMB786451 LVX786450:LVX786451 MFT786450:MFT786451 MPP786450:MPP786451 MZL786450:MZL786451 NJH786450:NJH786451 NTD786450:NTD786451 OCZ786450:OCZ786451 OMV786450:OMV786451 OWR786450:OWR786451 PGN786450:PGN786451 PQJ786450:PQJ786451 QAF786450:QAF786451 QKB786450:QKB786451 QTX786450:QTX786451 RDT786450:RDT786451 RNP786450:RNP786451 RXL786450:RXL786451 SHH786450:SHH786451 SRD786450:SRD786451 TAZ786450:TAZ786451 TKV786450:TKV786451 TUR786450:TUR786451 UEN786450:UEN786451 UOJ786450:UOJ786451 UYF786450:UYF786451 VIB786450:VIB786451 VRX786450:VRX786451 WBT786450:WBT786451 WLP786450:WLP786451 WVL786450:WVL786451 D851986:D851987 IZ851986:IZ851987 SV851986:SV851987 ACR851986:ACR851987 AMN851986:AMN851987 AWJ851986:AWJ851987 BGF851986:BGF851987 BQB851986:BQB851987 BZX851986:BZX851987 CJT851986:CJT851987 CTP851986:CTP851987 DDL851986:DDL851987 DNH851986:DNH851987 DXD851986:DXD851987 EGZ851986:EGZ851987 EQV851986:EQV851987 FAR851986:FAR851987 FKN851986:FKN851987 FUJ851986:FUJ851987 GEF851986:GEF851987 GOB851986:GOB851987 GXX851986:GXX851987 HHT851986:HHT851987 HRP851986:HRP851987 IBL851986:IBL851987 ILH851986:ILH851987 IVD851986:IVD851987 JEZ851986:JEZ851987 JOV851986:JOV851987 JYR851986:JYR851987 KIN851986:KIN851987 KSJ851986:KSJ851987 LCF851986:LCF851987 LMB851986:LMB851987 LVX851986:LVX851987 MFT851986:MFT851987 MPP851986:MPP851987 MZL851986:MZL851987 NJH851986:NJH851987 NTD851986:NTD851987 OCZ851986:OCZ851987 OMV851986:OMV851987 OWR851986:OWR851987 PGN851986:PGN851987 PQJ851986:PQJ851987 QAF851986:QAF851987 QKB851986:QKB851987 QTX851986:QTX851987 RDT851986:RDT851987 RNP851986:RNP851987 RXL851986:RXL851987 SHH851986:SHH851987 SRD851986:SRD851987 TAZ851986:TAZ851987 TKV851986:TKV851987 TUR851986:TUR851987 UEN851986:UEN851987 UOJ851986:UOJ851987 UYF851986:UYF851987 VIB851986:VIB851987 VRX851986:VRX851987 WBT851986:WBT851987 WLP851986:WLP851987 WVL851986:WVL851987 D917522:D917523 IZ917522:IZ917523 SV917522:SV917523 ACR917522:ACR917523 AMN917522:AMN917523 AWJ917522:AWJ917523 BGF917522:BGF917523 BQB917522:BQB917523 BZX917522:BZX917523 CJT917522:CJT917523 CTP917522:CTP917523 DDL917522:DDL917523 DNH917522:DNH917523 DXD917522:DXD917523 EGZ917522:EGZ917523 EQV917522:EQV917523 FAR917522:FAR917523 FKN917522:FKN917523 FUJ917522:FUJ917523 GEF917522:GEF917523 GOB917522:GOB917523 GXX917522:GXX917523 HHT917522:HHT917523 HRP917522:HRP917523 IBL917522:IBL917523 ILH917522:ILH917523 IVD917522:IVD917523 JEZ917522:JEZ917523 JOV917522:JOV917523 JYR917522:JYR917523 KIN917522:KIN917523 KSJ917522:KSJ917523 LCF917522:LCF917523 LMB917522:LMB917523 LVX917522:LVX917523 MFT917522:MFT917523 MPP917522:MPP917523 MZL917522:MZL917523 NJH917522:NJH917523 NTD917522:NTD917523 OCZ917522:OCZ917523 OMV917522:OMV917523 OWR917522:OWR917523 PGN917522:PGN917523 PQJ917522:PQJ917523 QAF917522:QAF917523 QKB917522:QKB917523 QTX917522:QTX917523 RDT917522:RDT917523 RNP917522:RNP917523 RXL917522:RXL917523 SHH917522:SHH917523 SRD917522:SRD917523 TAZ917522:TAZ917523 TKV917522:TKV917523 TUR917522:TUR917523 UEN917522:UEN917523 UOJ917522:UOJ917523 UYF917522:UYF917523 VIB917522:VIB917523 VRX917522:VRX917523 WBT917522:WBT917523 WLP917522:WLP917523 WVL917522:WVL917523 D983058:D983059 IZ983058:IZ983059 SV983058:SV983059 ACR983058:ACR983059 AMN983058:AMN983059 AWJ983058:AWJ983059 BGF983058:BGF983059 BQB983058:BQB983059 BZX983058:BZX983059 CJT983058:CJT983059 CTP983058:CTP983059 DDL983058:DDL983059 DNH983058:DNH983059 DXD983058:DXD983059 EGZ983058:EGZ983059 EQV983058:EQV983059 FAR983058:FAR983059 FKN983058:FKN983059 FUJ983058:FUJ983059 GEF983058:GEF983059 GOB983058:GOB983059 GXX983058:GXX983059 HHT983058:HHT983059 HRP983058:HRP983059 IBL983058:IBL983059 ILH983058:ILH983059 IVD983058:IVD983059 JEZ983058:JEZ983059 JOV983058:JOV983059 JYR983058:JYR983059 KIN983058:KIN983059 KSJ983058:KSJ983059 LCF983058:LCF983059 LMB983058:LMB983059 LVX983058:LVX983059 MFT983058:MFT983059 MPP983058:MPP983059 MZL983058:MZL983059 NJH983058:NJH983059 NTD983058:NTD983059 OCZ983058:OCZ983059 OMV983058:OMV983059 OWR983058:OWR983059 PGN983058:PGN983059 PQJ983058:PQJ983059 QAF983058:QAF983059 QKB983058:QKB983059 QTX983058:QTX983059 RDT983058:RDT983059 RNP983058:RNP983059 RXL983058:RXL983059 SHH983058:SHH983059 SRD983058:SRD983059 TAZ983058:TAZ983059 TKV983058:TKV983059 TUR983058:TUR983059 UEN983058:UEN983059 UOJ983058:UOJ983059 UYF983058:UYF983059 VIB983058:VIB983059 VRX983058:VRX983059 WBT983058:WBT983059 WLP983058:WLP983059 WVL983058:WVL983059 IZ65554:IZ65555 IZ10:IZ11 SV10:SV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D65515:D65516 IZ65515:IZ65516 SV65515:SV65516 ACR65515:ACR65516 AMN65515:AMN65516 AWJ65515:AWJ65516 BGF65515:BGF65516 BQB65515:BQB65516 BZX65515:BZX65516 CJT65515:CJT65516 CTP65515:CTP65516 DDL65515:DDL65516 DNH65515:DNH65516 DXD65515:DXD65516 EGZ65515:EGZ65516 EQV65515:EQV65516 FAR65515:FAR65516 FKN65515:FKN65516 FUJ65515:FUJ65516 GEF65515:GEF65516 GOB65515:GOB65516 GXX65515:GXX65516 HHT65515:HHT65516 HRP65515:HRP65516 IBL65515:IBL65516 ILH65515:ILH65516 IVD65515:IVD65516 JEZ65515:JEZ65516 JOV65515:JOV65516 JYR65515:JYR65516 KIN65515:KIN65516 KSJ65515:KSJ65516 LCF65515:LCF65516 LMB65515:LMB65516 LVX65515:LVX65516 MFT65515:MFT65516 MPP65515:MPP65516 MZL65515:MZL65516 NJH65515:NJH65516 NTD65515:NTD65516 OCZ65515:OCZ65516 OMV65515:OMV65516 OWR65515:OWR65516 PGN65515:PGN65516 PQJ65515:PQJ65516 QAF65515:QAF65516 QKB65515:QKB65516 QTX65515:QTX65516 RDT65515:RDT65516 RNP65515:RNP65516 RXL65515:RXL65516 SHH65515:SHH65516 SRD65515:SRD65516 TAZ65515:TAZ65516 TKV65515:TKV65516 TUR65515:TUR65516 UEN65515:UEN65516 UOJ65515:UOJ65516 UYF65515:UYF65516 VIB65515:VIB65516 VRX65515:VRX65516 WBT65515:WBT65516 WLP65515:WLP65516 WVL65515:WVL65516 D131051:D131052 IZ131051:IZ131052 SV131051:SV131052 ACR131051:ACR131052 AMN131051:AMN131052 AWJ131051:AWJ131052 BGF131051:BGF131052 BQB131051:BQB131052 BZX131051:BZX131052 CJT131051:CJT131052 CTP131051:CTP131052 DDL131051:DDL131052 DNH131051:DNH131052 DXD131051:DXD131052 EGZ131051:EGZ131052 EQV131051:EQV131052 FAR131051:FAR131052 FKN131051:FKN131052 FUJ131051:FUJ131052 GEF131051:GEF131052 GOB131051:GOB131052 GXX131051:GXX131052 HHT131051:HHT131052 HRP131051:HRP131052 IBL131051:IBL131052 ILH131051:ILH131052 IVD131051:IVD131052 JEZ131051:JEZ131052 JOV131051:JOV131052 JYR131051:JYR131052 KIN131051:KIN131052 KSJ131051:KSJ131052 LCF131051:LCF131052 LMB131051:LMB131052 LVX131051:LVX131052 MFT131051:MFT131052 MPP131051:MPP131052 MZL131051:MZL131052 NJH131051:NJH131052 NTD131051:NTD131052 OCZ131051:OCZ131052 OMV131051:OMV131052 OWR131051:OWR131052 PGN131051:PGN131052 PQJ131051:PQJ131052 QAF131051:QAF131052 QKB131051:QKB131052 QTX131051:QTX131052 RDT131051:RDT131052 RNP131051:RNP131052 RXL131051:RXL131052 SHH131051:SHH131052 SRD131051:SRD131052 TAZ131051:TAZ131052 TKV131051:TKV131052 TUR131051:TUR131052 UEN131051:UEN131052 UOJ131051:UOJ131052 UYF131051:UYF131052 VIB131051:VIB131052 VRX131051:VRX131052 WBT131051:WBT131052 WLP131051:WLP131052 WVL131051:WVL131052 D196587:D196588 IZ196587:IZ196588 SV196587:SV196588 ACR196587:ACR196588 AMN196587:AMN196588 AWJ196587:AWJ196588 BGF196587:BGF196588 BQB196587:BQB196588 BZX196587:BZX196588 CJT196587:CJT196588 CTP196587:CTP196588 DDL196587:DDL196588 DNH196587:DNH196588 DXD196587:DXD196588 EGZ196587:EGZ196588 EQV196587:EQV196588 FAR196587:FAR196588 FKN196587:FKN196588 FUJ196587:FUJ196588 GEF196587:GEF196588 GOB196587:GOB196588 GXX196587:GXX196588 HHT196587:HHT196588 HRP196587:HRP196588 IBL196587:IBL196588 ILH196587:ILH196588 IVD196587:IVD196588 JEZ196587:JEZ196588 JOV196587:JOV196588 JYR196587:JYR196588 KIN196587:KIN196588 KSJ196587:KSJ196588 LCF196587:LCF196588 LMB196587:LMB196588 LVX196587:LVX196588 MFT196587:MFT196588 MPP196587:MPP196588 MZL196587:MZL196588 NJH196587:NJH196588 NTD196587:NTD196588 OCZ196587:OCZ196588 OMV196587:OMV196588 OWR196587:OWR196588 PGN196587:PGN196588 PQJ196587:PQJ196588 QAF196587:QAF196588 QKB196587:QKB196588 QTX196587:QTX196588 RDT196587:RDT196588 RNP196587:RNP196588 RXL196587:RXL196588 SHH196587:SHH196588 SRD196587:SRD196588 TAZ196587:TAZ196588 TKV196587:TKV196588 TUR196587:TUR196588 UEN196587:UEN196588 UOJ196587:UOJ196588 UYF196587:UYF196588 VIB196587:VIB196588 VRX196587:VRX196588 WBT196587:WBT196588 WLP196587:WLP196588 WVL196587:WVL196588 D262123:D262124 IZ262123:IZ262124 SV262123:SV262124 ACR262123:ACR262124 AMN262123:AMN262124 AWJ262123:AWJ262124 BGF262123:BGF262124 BQB262123:BQB262124 BZX262123:BZX262124 CJT262123:CJT262124 CTP262123:CTP262124 DDL262123:DDL262124 DNH262123:DNH262124 DXD262123:DXD262124 EGZ262123:EGZ262124 EQV262123:EQV262124 FAR262123:FAR262124 FKN262123:FKN262124 FUJ262123:FUJ262124 GEF262123:GEF262124 GOB262123:GOB262124 GXX262123:GXX262124 HHT262123:HHT262124 HRP262123:HRP262124 IBL262123:IBL262124 ILH262123:ILH262124 IVD262123:IVD262124 JEZ262123:JEZ262124 JOV262123:JOV262124 JYR262123:JYR262124 KIN262123:KIN262124 KSJ262123:KSJ262124 LCF262123:LCF262124 LMB262123:LMB262124 LVX262123:LVX262124 MFT262123:MFT262124 MPP262123:MPP262124 MZL262123:MZL262124 NJH262123:NJH262124 NTD262123:NTD262124 OCZ262123:OCZ262124 OMV262123:OMV262124 OWR262123:OWR262124 PGN262123:PGN262124 PQJ262123:PQJ262124 QAF262123:QAF262124 QKB262123:QKB262124 QTX262123:QTX262124 RDT262123:RDT262124 RNP262123:RNP262124 RXL262123:RXL262124 SHH262123:SHH262124 SRD262123:SRD262124 TAZ262123:TAZ262124 TKV262123:TKV262124 TUR262123:TUR262124 UEN262123:UEN262124 UOJ262123:UOJ262124 UYF262123:UYF262124 VIB262123:VIB262124 VRX262123:VRX262124 WBT262123:WBT262124 WLP262123:WLP262124 WVL262123:WVL262124 D327659:D327660 IZ327659:IZ327660 SV327659:SV327660 ACR327659:ACR327660 AMN327659:AMN327660 AWJ327659:AWJ327660 BGF327659:BGF327660 BQB327659:BQB327660 BZX327659:BZX327660 CJT327659:CJT327660 CTP327659:CTP327660 DDL327659:DDL327660 DNH327659:DNH327660 DXD327659:DXD327660 EGZ327659:EGZ327660 EQV327659:EQV327660 FAR327659:FAR327660 FKN327659:FKN327660 FUJ327659:FUJ327660 GEF327659:GEF327660 GOB327659:GOB327660 GXX327659:GXX327660 HHT327659:HHT327660 HRP327659:HRP327660 IBL327659:IBL327660 ILH327659:ILH327660 IVD327659:IVD327660 JEZ327659:JEZ327660 JOV327659:JOV327660 JYR327659:JYR327660 KIN327659:KIN327660 KSJ327659:KSJ327660 LCF327659:LCF327660 LMB327659:LMB327660 LVX327659:LVX327660 MFT327659:MFT327660 MPP327659:MPP327660 MZL327659:MZL327660 NJH327659:NJH327660 NTD327659:NTD327660 OCZ327659:OCZ327660 OMV327659:OMV327660 OWR327659:OWR327660 PGN327659:PGN327660 PQJ327659:PQJ327660 QAF327659:QAF327660 QKB327659:QKB327660 QTX327659:QTX327660 RDT327659:RDT327660 RNP327659:RNP327660 RXL327659:RXL327660 SHH327659:SHH327660 SRD327659:SRD327660 TAZ327659:TAZ327660 TKV327659:TKV327660 TUR327659:TUR327660 UEN327659:UEN327660 UOJ327659:UOJ327660 UYF327659:UYF327660 VIB327659:VIB327660 VRX327659:VRX327660 WBT327659:WBT327660 WLP327659:WLP327660 WVL327659:WVL327660 D393195:D393196 IZ393195:IZ393196 SV393195:SV393196 ACR393195:ACR393196 AMN393195:AMN393196 AWJ393195:AWJ393196 BGF393195:BGF393196 BQB393195:BQB393196 BZX393195:BZX393196 CJT393195:CJT393196 CTP393195:CTP393196 DDL393195:DDL393196 DNH393195:DNH393196 DXD393195:DXD393196 EGZ393195:EGZ393196 EQV393195:EQV393196 FAR393195:FAR393196 FKN393195:FKN393196 FUJ393195:FUJ393196 GEF393195:GEF393196 GOB393195:GOB393196 GXX393195:GXX393196 HHT393195:HHT393196 HRP393195:HRP393196 IBL393195:IBL393196 ILH393195:ILH393196 IVD393195:IVD393196 JEZ393195:JEZ393196 JOV393195:JOV393196 JYR393195:JYR393196 KIN393195:KIN393196 KSJ393195:KSJ393196 LCF393195:LCF393196 LMB393195:LMB393196 LVX393195:LVX393196 MFT393195:MFT393196 MPP393195:MPP393196 MZL393195:MZL393196 NJH393195:NJH393196 NTD393195:NTD393196 OCZ393195:OCZ393196 OMV393195:OMV393196 OWR393195:OWR393196 PGN393195:PGN393196 PQJ393195:PQJ393196 QAF393195:QAF393196 QKB393195:QKB393196 QTX393195:QTX393196 RDT393195:RDT393196 RNP393195:RNP393196 RXL393195:RXL393196 SHH393195:SHH393196 SRD393195:SRD393196 TAZ393195:TAZ393196 TKV393195:TKV393196 TUR393195:TUR393196 UEN393195:UEN393196 UOJ393195:UOJ393196 UYF393195:UYF393196 VIB393195:VIB393196 VRX393195:VRX393196 WBT393195:WBT393196 WLP393195:WLP393196 WVL393195:WVL393196 D458731:D458732 IZ458731:IZ458732 SV458731:SV458732 ACR458731:ACR458732 AMN458731:AMN458732 AWJ458731:AWJ458732 BGF458731:BGF458732 BQB458731:BQB458732 BZX458731:BZX458732 CJT458731:CJT458732 CTP458731:CTP458732 DDL458731:DDL458732 DNH458731:DNH458732 DXD458731:DXD458732 EGZ458731:EGZ458732 EQV458731:EQV458732 FAR458731:FAR458732 FKN458731:FKN458732 FUJ458731:FUJ458732 GEF458731:GEF458732 GOB458731:GOB458732 GXX458731:GXX458732 HHT458731:HHT458732 HRP458731:HRP458732 IBL458731:IBL458732 ILH458731:ILH458732 IVD458731:IVD458732 JEZ458731:JEZ458732 JOV458731:JOV458732 JYR458731:JYR458732 KIN458731:KIN458732 KSJ458731:KSJ458732 LCF458731:LCF458732 LMB458731:LMB458732 LVX458731:LVX458732 MFT458731:MFT458732 MPP458731:MPP458732 MZL458731:MZL458732 NJH458731:NJH458732 NTD458731:NTD458732 OCZ458731:OCZ458732 OMV458731:OMV458732 OWR458731:OWR458732 PGN458731:PGN458732 PQJ458731:PQJ458732 QAF458731:QAF458732 QKB458731:QKB458732 QTX458731:QTX458732 RDT458731:RDT458732 RNP458731:RNP458732 RXL458731:RXL458732 SHH458731:SHH458732 SRD458731:SRD458732 TAZ458731:TAZ458732 TKV458731:TKV458732 TUR458731:TUR458732 UEN458731:UEN458732 UOJ458731:UOJ458732 UYF458731:UYF458732 VIB458731:VIB458732 VRX458731:VRX458732 WBT458731:WBT458732 WLP458731:WLP458732 WVL458731:WVL458732 D524267:D524268 IZ524267:IZ524268 SV524267:SV524268 ACR524267:ACR524268 AMN524267:AMN524268 AWJ524267:AWJ524268 BGF524267:BGF524268 BQB524267:BQB524268 BZX524267:BZX524268 CJT524267:CJT524268 CTP524267:CTP524268 DDL524267:DDL524268 DNH524267:DNH524268 DXD524267:DXD524268 EGZ524267:EGZ524268 EQV524267:EQV524268 FAR524267:FAR524268 FKN524267:FKN524268 FUJ524267:FUJ524268 GEF524267:GEF524268 GOB524267:GOB524268 GXX524267:GXX524268 HHT524267:HHT524268 HRP524267:HRP524268 IBL524267:IBL524268 ILH524267:ILH524268 IVD524267:IVD524268 JEZ524267:JEZ524268 JOV524267:JOV524268 JYR524267:JYR524268 KIN524267:KIN524268 KSJ524267:KSJ524268 LCF524267:LCF524268 LMB524267:LMB524268 LVX524267:LVX524268 MFT524267:MFT524268 MPP524267:MPP524268 MZL524267:MZL524268 NJH524267:NJH524268 NTD524267:NTD524268 OCZ524267:OCZ524268 OMV524267:OMV524268 OWR524267:OWR524268 PGN524267:PGN524268 PQJ524267:PQJ524268 QAF524267:QAF524268 QKB524267:QKB524268 QTX524267:QTX524268 RDT524267:RDT524268 RNP524267:RNP524268 RXL524267:RXL524268 SHH524267:SHH524268 SRD524267:SRD524268 TAZ524267:TAZ524268 TKV524267:TKV524268 TUR524267:TUR524268 UEN524267:UEN524268 UOJ524267:UOJ524268 UYF524267:UYF524268 VIB524267:VIB524268 VRX524267:VRX524268 WBT524267:WBT524268 WLP524267:WLP524268 WVL524267:WVL524268 D589803:D589804 IZ589803:IZ589804 SV589803:SV589804 ACR589803:ACR589804 AMN589803:AMN589804 AWJ589803:AWJ589804 BGF589803:BGF589804 BQB589803:BQB589804 BZX589803:BZX589804 CJT589803:CJT589804 CTP589803:CTP589804 DDL589803:DDL589804 DNH589803:DNH589804 DXD589803:DXD589804 EGZ589803:EGZ589804 EQV589803:EQV589804 FAR589803:FAR589804 FKN589803:FKN589804 FUJ589803:FUJ589804 GEF589803:GEF589804 GOB589803:GOB589804 GXX589803:GXX589804 HHT589803:HHT589804 HRP589803:HRP589804 IBL589803:IBL589804 ILH589803:ILH589804 IVD589803:IVD589804 JEZ589803:JEZ589804 JOV589803:JOV589804 JYR589803:JYR589804 KIN589803:KIN589804 KSJ589803:KSJ589804 LCF589803:LCF589804 LMB589803:LMB589804 LVX589803:LVX589804 MFT589803:MFT589804 MPP589803:MPP589804 MZL589803:MZL589804 NJH589803:NJH589804 NTD589803:NTD589804 OCZ589803:OCZ589804 OMV589803:OMV589804 OWR589803:OWR589804 PGN589803:PGN589804 PQJ589803:PQJ589804 QAF589803:QAF589804 QKB589803:QKB589804 QTX589803:QTX589804 RDT589803:RDT589804 RNP589803:RNP589804 RXL589803:RXL589804 SHH589803:SHH589804 SRD589803:SRD589804 TAZ589803:TAZ589804 TKV589803:TKV589804 TUR589803:TUR589804 UEN589803:UEN589804 UOJ589803:UOJ589804 UYF589803:UYF589804 VIB589803:VIB589804 VRX589803:VRX589804 WBT589803:WBT589804 WLP589803:WLP589804 WVL589803:WVL589804 D655339:D655340 IZ655339:IZ655340 SV655339:SV655340 ACR655339:ACR655340 AMN655339:AMN655340 AWJ655339:AWJ655340 BGF655339:BGF655340 BQB655339:BQB655340 BZX655339:BZX655340 CJT655339:CJT655340 CTP655339:CTP655340 DDL655339:DDL655340 DNH655339:DNH655340 DXD655339:DXD655340 EGZ655339:EGZ655340 EQV655339:EQV655340 FAR655339:FAR655340 FKN655339:FKN655340 FUJ655339:FUJ655340 GEF655339:GEF655340 GOB655339:GOB655340 GXX655339:GXX655340 HHT655339:HHT655340 HRP655339:HRP655340 IBL655339:IBL655340 ILH655339:ILH655340 IVD655339:IVD655340 JEZ655339:JEZ655340 JOV655339:JOV655340 JYR655339:JYR655340 KIN655339:KIN655340 KSJ655339:KSJ655340 LCF655339:LCF655340 LMB655339:LMB655340 LVX655339:LVX655340 MFT655339:MFT655340 MPP655339:MPP655340 MZL655339:MZL655340 NJH655339:NJH655340 NTD655339:NTD655340 OCZ655339:OCZ655340 OMV655339:OMV655340 OWR655339:OWR655340 PGN655339:PGN655340 PQJ655339:PQJ655340 QAF655339:QAF655340 QKB655339:QKB655340 QTX655339:QTX655340 RDT655339:RDT655340 RNP655339:RNP655340 RXL655339:RXL655340 SHH655339:SHH655340 SRD655339:SRD655340 TAZ655339:TAZ655340 TKV655339:TKV655340 TUR655339:TUR655340 UEN655339:UEN655340 UOJ655339:UOJ655340 UYF655339:UYF655340 VIB655339:VIB655340 VRX655339:VRX655340 WBT655339:WBT655340 WLP655339:WLP655340 WVL655339:WVL655340 D720875:D720876 IZ720875:IZ720876 SV720875:SV720876 ACR720875:ACR720876 AMN720875:AMN720876 AWJ720875:AWJ720876 BGF720875:BGF720876 BQB720875:BQB720876 BZX720875:BZX720876 CJT720875:CJT720876 CTP720875:CTP720876 DDL720875:DDL720876 DNH720875:DNH720876 DXD720875:DXD720876 EGZ720875:EGZ720876 EQV720875:EQV720876 FAR720875:FAR720876 FKN720875:FKN720876 FUJ720875:FUJ720876 GEF720875:GEF720876 GOB720875:GOB720876 GXX720875:GXX720876 HHT720875:HHT720876 HRP720875:HRP720876 IBL720875:IBL720876 ILH720875:ILH720876 IVD720875:IVD720876 JEZ720875:JEZ720876 JOV720875:JOV720876 JYR720875:JYR720876 KIN720875:KIN720876 KSJ720875:KSJ720876 LCF720875:LCF720876 LMB720875:LMB720876 LVX720875:LVX720876 MFT720875:MFT720876 MPP720875:MPP720876 MZL720875:MZL720876 NJH720875:NJH720876 NTD720875:NTD720876 OCZ720875:OCZ720876 OMV720875:OMV720876 OWR720875:OWR720876 PGN720875:PGN720876 PQJ720875:PQJ720876 QAF720875:QAF720876 QKB720875:QKB720876 QTX720875:QTX720876 RDT720875:RDT720876 RNP720875:RNP720876 RXL720875:RXL720876 SHH720875:SHH720876 SRD720875:SRD720876 TAZ720875:TAZ720876 TKV720875:TKV720876 TUR720875:TUR720876 UEN720875:UEN720876 UOJ720875:UOJ720876 UYF720875:UYF720876 VIB720875:VIB720876 VRX720875:VRX720876 WBT720875:WBT720876 WLP720875:WLP720876 WVL720875:WVL720876 D786411:D786412 IZ786411:IZ786412 SV786411:SV786412 ACR786411:ACR786412 AMN786411:AMN786412 AWJ786411:AWJ786412 BGF786411:BGF786412 BQB786411:BQB786412 BZX786411:BZX786412 CJT786411:CJT786412 CTP786411:CTP786412 DDL786411:DDL786412 DNH786411:DNH786412 DXD786411:DXD786412 EGZ786411:EGZ786412 EQV786411:EQV786412 FAR786411:FAR786412 FKN786411:FKN786412 FUJ786411:FUJ786412 GEF786411:GEF786412 GOB786411:GOB786412 GXX786411:GXX786412 HHT786411:HHT786412 HRP786411:HRP786412 IBL786411:IBL786412 ILH786411:ILH786412 IVD786411:IVD786412 JEZ786411:JEZ786412 JOV786411:JOV786412 JYR786411:JYR786412 KIN786411:KIN786412 KSJ786411:KSJ786412 LCF786411:LCF786412 LMB786411:LMB786412 LVX786411:LVX786412 MFT786411:MFT786412 MPP786411:MPP786412 MZL786411:MZL786412 NJH786411:NJH786412 NTD786411:NTD786412 OCZ786411:OCZ786412 OMV786411:OMV786412 OWR786411:OWR786412 PGN786411:PGN786412 PQJ786411:PQJ786412 QAF786411:QAF786412 QKB786411:QKB786412 QTX786411:QTX786412 RDT786411:RDT786412 RNP786411:RNP786412 RXL786411:RXL786412 SHH786411:SHH786412 SRD786411:SRD786412 TAZ786411:TAZ786412 TKV786411:TKV786412 TUR786411:TUR786412 UEN786411:UEN786412 UOJ786411:UOJ786412 UYF786411:UYF786412 VIB786411:VIB786412 VRX786411:VRX786412 WBT786411:WBT786412 WLP786411:WLP786412 WVL786411:WVL786412 D851947:D851948 IZ851947:IZ851948 SV851947:SV851948 ACR851947:ACR851948 AMN851947:AMN851948 AWJ851947:AWJ851948 BGF851947:BGF851948 BQB851947:BQB851948 BZX851947:BZX851948 CJT851947:CJT851948 CTP851947:CTP851948 DDL851947:DDL851948 DNH851947:DNH851948 DXD851947:DXD851948 EGZ851947:EGZ851948 EQV851947:EQV851948 FAR851947:FAR851948 FKN851947:FKN851948 FUJ851947:FUJ851948 GEF851947:GEF851948 GOB851947:GOB851948 GXX851947:GXX851948 HHT851947:HHT851948 HRP851947:HRP851948 IBL851947:IBL851948 ILH851947:ILH851948 IVD851947:IVD851948 JEZ851947:JEZ851948 JOV851947:JOV851948 JYR851947:JYR851948 KIN851947:KIN851948 KSJ851947:KSJ851948 LCF851947:LCF851948 LMB851947:LMB851948 LVX851947:LVX851948 MFT851947:MFT851948 MPP851947:MPP851948 MZL851947:MZL851948 NJH851947:NJH851948 NTD851947:NTD851948 OCZ851947:OCZ851948 OMV851947:OMV851948 OWR851947:OWR851948 PGN851947:PGN851948 PQJ851947:PQJ851948 QAF851947:QAF851948 QKB851947:QKB851948 QTX851947:QTX851948 RDT851947:RDT851948 RNP851947:RNP851948 RXL851947:RXL851948 SHH851947:SHH851948 SRD851947:SRD851948 TAZ851947:TAZ851948 TKV851947:TKV851948 TUR851947:TUR851948 UEN851947:UEN851948 UOJ851947:UOJ851948 UYF851947:UYF851948 VIB851947:VIB851948 VRX851947:VRX851948 WBT851947:WBT851948 WLP851947:WLP851948 WVL851947:WVL851948 D917483:D917484 IZ917483:IZ917484 SV917483:SV917484 ACR917483:ACR917484 AMN917483:AMN917484 AWJ917483:AWJ917484 BGF917483:BGF917484 BQB917483:BQB917484 BZX917483:BZX917484 CJT917483:CJT917484 CTP917483:CTP917484 DDL917483:DDL917484 DNH917483:DNH917484 DXD917483:DXD917484 EGZ917483:EGZ917484 EQV917483:EQV917484 FAR917483:FAR917484 FKN917483:FKN917484 FUJ917483:FUJ917484 GEF917483:GEF917484 GOB917483:GOB917484 GXX917483:GXX917484 HHT917483:HHT917484 HRP917483:HRP917484 IBL917483:IBL917484 ILH917483:ILH917484 IVD917483:IVD917484 JEZ917483:JEZ917484 JOV917483:JOV917484 JYR917483:JYR917484 KIN917483:KIN917484 KSJ917483:KSJ917484 LCF917483:LCF917484 LMB917483:LMB917484 LVX917483:LVX917484 MFT917483:MFT917484 MPP917483:MPP917484 MZL917483:MZL917484 NJH917483:NJH917484 NTD917483:NTD917484 OCZ917483:OCZ917484 OMV917483:OMV917484 OWR917483:OWR917484 PGN917483:PGN917484 PQJ917483:PQJ917484 QAF917483:QAF917484 QKB917483:QKB917484 QTX917483:QTX917484 RDT917483:RDT917484 RNP917483:RNP917484 RXL917483:RXL917484 SHH917483:SHH917484 SRD917483:SRD917484 TAZ917483:TAZ917484 TKV917483:TKV917484 TUR917483:TUR917484 UEN917483:UEN917484 UOJ917483:UOJ917484 UYF917483:UYF917484 VIB917483:VIB917484 VRX917483:VRX917484 WBT917483:WBT917484 WLP917483:WLP917484 WVL917483:WVL917484 D983019:D983020 IZ983019:IZ983020 SV983019:SV983020 ACR983019:ACR983020 AMN983019:AMN983020 AWJ983019:AWJ983020 BGF983019:BGF983020 BQB983019:BQB983020 BZX983019:BZX983020 CJT983019:CJT983020 CTP983019:CTP983020 DDL983019:DDL983020 DNH983019:DNH983020 DXD983019:DXD983020 EGZ983019:EGZ983020 EQV983019:EQV983020 FAR983019:FAR983020 FKN983019:FKN983020 FUJ983019:FUJ983020 GEF983019:GEF983020 GOB983019:GOB983020 GXX983019:GXX983020 HHT983019:HHT983020 HRP983019:HRP983020 IBL983019:IBL983020 ILH983019:ILH983020 IVD983019:IVD983020 JEZ983019:JEZ983020 JOV983019:JOV983020 JYR983019:JYR983020 KIN983019:KIN983020 KSJ983019:KSJ983020 LCF983019:LCF983020 LMB983019:LMB983020 LVX983019:LVX983020 MFT983019:MFT983020 MPP983019:MPP983020 MZL983019:MZL983020 NJH983019:NJH983020 NTD983019:NTD983020 OCZ983019:OCZ983020 OMV983019:OMV983020 OWR983019:OWR983020 PGN983019:PGN983020 PQJ983019:PQJ983020 QAF983019:QAF983020 QKB983019:QKB983020 QTX983019:QTX983020 RDT983019:RDT983020 RNP983019:RNP983020 RXL983019:RXL983020 SHH983019:SHH983020 SRD983019:SRD983020 TAZ983019:TAZ983020 TKV983019:TKV983020 TUR983019:TUR983020 UEN983019:UEN983020 UOJ983019:UOJ983020 UYF983019:UYF983020 VIB983019:VIB983020 VRX983019:VRX983020 WBT983019:WBT983020 WLP983019:WLP983020 WVL983019:WVL983020 SV65554:SV65555 IZ23:IZ28 SV23:SV28 ACR23:ACR28 AMN23:AMN28 AWJ23:AWJ28 BGF23:BGF28 BQB23:BQB28 BZX23:BZX28 CJT23:CJT28 CTP23:CTP28 DDL23:DDL28 DNH23:DNH28 DXD23:DXD28 EGZ23:EGZ28 EQV23:EQV28 FAR23:FAR28 FKN23:FKN28 FUJ23:FUJ28 GEF23:GEF28 GOB23:GOB28 GXX23:GXX28 HHT23:HHT28 HRP23:HRP28 IBL23:IBL28 ILH23:ILH28 IVD23:IVD28 JEZ23:JEZ28 JOV23:JOV28 JYR23:JYR28 KIN23:KIN28 KSJ23:KSJ28 LCF23:LCF28 LMB23:LMB28 LVX23:LVX28 MFT23:MFT28 MPP23:MPP28 MZL23:MZL28 NJH23:NJH28 NTD23:NTD28 OCZ23:OCZ28 OMV23:OMV28 OWR23:OWR28 PGN23:PGN28 PQJ23:PQJ28 QAF23:QAF28 QKB23:QKB28 QTX23:QTX28 RDT23:RDT28 RNP23:RNP28 RXL23:RXL28 SHH23:SHH28 SRD23:SRD28 TAZ23:TAZ28 TKV23:TKV28 TUR23:TUR28 UEN23:UEN28 UOJ23:UOJ28 UYF23:UYF28 VIB23:VIB28 VRX23:VRX28 WBT23:WBT28 WLP23:WLP28 WVL23:WVL28 D65534:D65552 IZ65534:IZ65552 SV65534:SV65552 ACR65534:ACR65552 AMN65534:AMN65552 AWJ65534:AWJ65552 BGF65534:BGF65552 BQB65534:BQB65552 BZX65534:BZX65552 CJT65534:CJT65552 CTP65534:CTP65552 DDL65534:DDL65552 DNH65534:DNH65552 DXD65534:DXD65552 EGZ65534:EGZ65552 EQV65534:EQV65552 FAR65534:FAR65552 FKN65534:FKN65552 FUJ65534:FUJ65552 GEF65534:GEF65552 GOB65534:GOB65552 GXX65534:GXX65552 HHT65534:HHT65552 HRP65534:HRP65552 IBL65534:IBL65552 ILH65534:ILH65552 IVD65534:IVD65552 JEZ65534:JEZ65552 JOV65534:JOV65552 JYR65534:JYR65552 KIN65534:KIN65552 KSJ65534:KSJ65552 LCF65534:LCF65552 LMB65534:LMB65552 LVX65534:LVX65552 MFT65534:MFT65552 MPP65534:MPP65552 MZL65534:MZL65552 NJH65534:NJH65552 NTD65534:NTD65552 OCZ65534:OCZ65552 OMV65534:OMV65552 OWR65534:OWR65552 PGN65534:PGN65552 PQJ65534:PQJ65552 QAF65534:QAF65552 QKB65534:QKB65552 QTX65534:QTX65552 RDT65534:RDT65552 RNP65534:RNP65552 RXL65534:RXL65552 SHH65534:SHH65552 SRD65534:SRD65552 TAZ65534:TAZ65552 TKV65534:TKV65552 TUR65534:TUR65552 UEN65534:UEN65552 UOJ65534:UOJ65552 UYF65534:UYF65552 VIB65534:VIB65552 VRX65534:VRX65552 WBT65534:WBT65552 WLP65534:WLP65552 WVL65534:WVL65552 D131070:D131088 IZ131070:IZ131088 SV131070:SV131088 ACR131070:ACR131088 AMN131070:AMN131088 AWJ131070:AWJ131088 BGF131070:BGF131088 BQB131070:BQB131088 BZX131070:BZX131088 CJT131070:CJT131088 CTP131070:CTP131088 DDL131070:DDL131088 DNH131070:DNH131088 DXD131070:DXD131088 EGZ131070:EGZ131088 EQV131070:EQV131088 FAR131070:FAR131088 FKN131070:FKN131088 FUJ131070:FUJ131088 GEF131070:GEF131088 GOB131070:GOB131088 GXX131070:GXX131088 HHT131070:HHT131088 HRP131070:HRP131088 IBL131070:IBL131088 ILH131070:ILH131088 IVD131070:IVD131088 JEZ131070:JEZ131088 JOV131070:JOV131088 JYR131070:JYR131088 KIN131070:KIN131088 KSJ131070:KSJ131088 LCF131070:LCF131088 LMB131070:LMB131088 LVX131070:LVX131088 MFT131070:MFT131088 MPP131070:MPP131088 MZL131070:MZL131088 NJH131070:NJH131088 NTD131070:NTD131088 OCZ131070:OCZ131088 OMV131070:OMV131088 OWR131070:OWR131088 PGN131070:PGN131088 PQJ131070:PQJ131088 QAF131070:QAF131088 QKB131070:QKB131088 QTX131070:QTX131088 RDT131070:RDT131088 RNP131070:RNP131088 RXL131070:RXL131088 SHH131070:SHH131088 SRD131070:SRD131088 TAZ131070:TAZ131088 TKV131070:TKV131088 TUR131070:TUR131088 UEN131070:UEN131088 UOJ131070:UOJ131088 UYF131070:UYF131088 VIB131070:VIB131088 VRX131070:VRX131088 WBT131070:WBT131088 WLP131070:WLP131088 WVL131070:WVL131088 D196606:D196624 IZ196606:IZ196624 SV196606:SV196624 ACR196606:ACR196624 AMN196606:AMN196624 AWJ196606:AWJ196624 BGF196606:BGF196624 BQB196606:BQB196624 BZX196606:BZX196624 CJT196606:CJT196624 CTP196606:CTP196624 DDL196606:DDL196624 DNH196606:DNH196624 DXD196606:DXD196624 EGZ196606:EGZ196624 EQV196606:EQV196624 FAR196606:FAR196624 FKN196606:FKN196624 FUJ196606:FUJ196624 GEF196606:GEF196624 GOB196606:GOB196624 GXX196606:GXX196624 HHT196606:HHT196624 HRP196606:HRP196624 IBL196606:IBL196624 ILH196606:ILH196624 IVD196606:IVD196624 JEZ196606:JEZ196624 JOV196606:JOV196624 JYR196606:JYR196624 KIN196606:KIN196624 KSJ196606:KSJ196624 LCF196606:LCF196624 LMB196606:LMB196624 LVX196606:LVX196624 MFT196606:MFT196624 MPP196606:MPP196624 MZL196606:MZL196624 NJH196606:NJH196624 NTD196606:NTD196624 OCZ196606:OCZ196624 OMV196606:OMV196624 OWR196606:OWR196624 PGN196606:PGN196624 PQJ196606:PQJ196624 QAF196606:QAF196624 QKB196606:QKB196624 QTX196606:QTX196624 RDT196606:RDT196624 RNP196606:RNP196624 RXL196606:RXL196624 SHH196606:SHH196624 SRD196606:SRD196624 TAZ196606:TAZ196624 TKV196606:TKV196624 TUR196606:TUR196624 UEN196606:UEN196624 UOJ196606:UOJ196624 UYF196606:UYF196624 VIB196606:VIB196624 VRX196606:VRX196624 WBT196606:WBT196624 WLP196606:WLP196624 WVL196606:WVL196624 D262142:D262160 IZ262142:IZ262160 SV262142:SV262160 ACR262142:ACR262160 AMN262142:AMN262160 AWJ262142:AWJ262160 BGF262142:BGF262160 BQB262142:BQB262160 BZX262142:BZX262160 CJT262142:CJT262160 CTP262142:CTP262160 DDL262142:DDL262160 DNH262142:DNH262160 DXD262142:DXD262160 EGZ262142:EGZ262160 EQV262142:EQV262160 FAR262142:FAR262160 FKN262142:FKN262160 FUJ262142:FUJ262160 GEF262142:GEF262160 GOB262142:GOB262160 GXX262142:GXX262160 HHT262142:HHT262160 HRP262142:HRP262160 IBL262142:IBL262160 ILH262142:ILH262160 IVD262142:IVD262160 JEZ262142:JEZ262160 JOV262142:JOV262160 JYR262142:JYR262160 KIN262142:KIN262160 KSJ262142:KSJ262160 LCF262142:LCF262160 LMB262142:LMB262160 LVX262142:LVX262160 MFT262142:MFT262160 MPP262142:MPP262160 MZL262142:MZL262160 NJH262142:NJH262160 NTD262142:NTD262160 OCZ262142:OCZ262160 OMV262142:OMV262160 OWR262142:OWR262160 PGN262142:PGN262160 PQJ262142:PQJ262160 QAF262142:QAF262160 QKB262142:QKB262160 QTX262142:QTX262160 RDT262142:RDT262160 RNP262142:RNP262160 RXL262142:RXL262160 SHH262142:SHH262160 SRD262142:SRD262160 TAZ262142:TAZ262160 TKV262142:TKV262160 TUR262142:TUR262160 UEN262142:UEN262160 UOJ262142:UOJ262160 UYF262142:UYF262160 VIB262142:VIB262160 VRX262142:VRX262160 WBT262142:WBT262160 WLP262142:WLP262160 WVL262142:WVL262160 D327678:D327696 IZ327678:IZ327696 SV327678:SV327696 ACR327678:ACR327696 AMN327678:AMN327696 AWJ327678:AWJ327696 BGF327678:BGF327696 BQB327678:BQB327696 BZX327678:BZX327696 CJT327678:CJT327696 CTP327678:CTP327696 DDL327678:DDL327696 DNH327678:DNH327696 DXD327678:DXD327696 EGZ327678:EGZ327696 EQV327678:EQV327696 FAR327678:FAR327696 FKN327678:FKN327696 FUJ327678:FUJ327696 GEF327678:GEF327696 GOB327678:GOB327696 GXX327678:GXX327696 HHT327678:HHT327696 HRP327678:HRP327696 IBL327678:IBL327696 ILH327678:ILH327696 IVD327678:IVD327696 JEZ327678:JEZ327696 JOV327678:JOV327696 JYR327678:JYR327696 KIN327678:KIN327696 KSJ327678:KSJ327696 LCF327678:LCF327696 LMB327678:LMB327696 LVX327678:LVX327696 MFT327678:MFT327696 MPP327678:MPP327696 MZL327678:MZL327696 NJH327678:NJH327696 NTD327678:NTD327696 OCZ327678:OCZ327696 OMV327678:OMV327696 OWR327678:OWR327696 PGN327678:PGN327696 PQJ327678:PQJ327696 QAF327678:QAF327696 QKB327678:QKB327696 QTX327678:QTX327696 RDT327678:RDT327696 RNP327678:RNP327696 RXL327678:RXL327696 SHH327678:SHH327696 SRD327678:SRD327696 TAZ327678:TAZ327696 TKV327678:TKV327696 TUR327678:TUR327696 UEN327678:UEN327696 UOJ327678:UOJ327696 UYF327678:UYF327696 VIB327678:VIB327696 VRX327678:VRX327696 WBT327678:WBT327696 WLP327678:WLP327696 WVL327678:WVL327696 D393214:D393232 IZ393214:IZ393232 SV393214:SV393232 ACR393214:ACR393232 AMN393214:AMN393232 AWJ393214:AWJ393232 BGF393214:BGF393232 BQB393214:BQB393232 BZX393214:BZX393232 CJT393214:CJT393232 CTP393214:CTP393232 DDL393214:DDL393232 DNH393214:DNH393232 DXD393214:DXD393232 EGZ393214:EGZ393232 EQV393214:EQV393232 FAR393214:FAR393232 FKN393214:FKN393232 FUJ393214:FUJ393232 GEF393214:GEF393232 GOB393214:GOB393232 GXX393214:GXX393232 HHT393214:HHT393232 HRP393214:HRP393232 IBL393214:IBL393232 ILH393214:ILH393232 IVD393214:IVD393232 JEZ393214:JEZ393232 JOV393214:JOV393232 JYR393214:JYR393232 KIN393214:KIN393232 KSJ393214:KSJ393232 LCF393214:LCF393232 LMB393214:LMB393232 LVX393214:LVX393232 MFT393214:MFT393232 MPP393214:MPP393232 MZL393214:MZL393232 NJH393214:NJH393232 NTD393214:NTD393232 OCZ393214:OCZ393232 OMV393214:OMV393232 OWR393214:OWR393232 PGN393214:PGN393232 PQJ393214:PQJ393232 QAF393214:QAF393232 QKB393214:QKB393232 QTX393214:QTX393232 RDT393214:RDT393232 RNP393214:RNP393232 RXL393214:RXL393232 SHH393214:SHH393232 SRD393214:SRD393232 TAZ393214:TAZ393232 TKV393214:TKV393232 TUR393214:TUR393232 UEN393214:UEN393232 UOJ393214:UOJ393232 UYF393214:UYF393232 VIB393214:VIB393232 VRX393214:VRX393232 WBT393214:WBT393232 WLP393214:WLP393232 WVL393214:WVL393232 D458750:D458768 IZ458750:IZ458768 SV458750:SV458768 ACR458750:ACR458768 AMN458750:AMN458768 AWJ458750:AWJ458768 BGF458750:BGF458768 BQB458750:BQB458768 BZX458750:BZX458768 CJT458750:CJT458768 CTP458750:CTP458768 DDL458750:DDL458768 DNH458750:DNH458768 DXD458750:DXD458768 EGZ458750:EGZ458768 EQV458750:EQV458768 FAR458750:FAR458768 FKN458750:FKN458768 FUJ458750:FUJ458768 GEF458750:GEF458768 GOB458750:GOB458768 GXX458750:GXX458768 HHT458750:HHT458768 HRP458750:HRP458768 IBL458750:IBL458768 ILH458750:ILH458768 IVD458750:IVD458768 JEZ458750:JEZ458768 JOV458750:JOV458768 JYR458750:JYR458768 KIN458750:KIN458768 KSJ458750:KSJ458768 LCF458750:LCF458768 LMB458750:LMB458768 LVX458750:LVX458768 MFT458750:MFT458768 MPP458750:MPP458768 MZL458750:MZL458768 NJH458750:NJH458768 NTD458750:NTD458768 OCZ458750:OCZ458768 OMV458750:OMV458768 OWR458750:OWR458768 PGN458750:PGN458768 PQJ458750:PQJ458768 QAF458750:QAF458768 QKB458750:QKB458768 QTX458750:QTX458768 RDT458750:RDT458768 RNP458750:RNP458768 RXL458750:RXL458768 SHH458750:SHH458768 SRD458750:SRD458768 TAZ458750:TAZ458768 TKV458750:TKV458768 TUR458750:TUR458768 UEN458750:UEN458768 UOJ458750:UOJ458768 UYF458750:UYF458768 VIB458750:VIB458768 VRX458750:VRX458768 WBT458750:WBT458768 WLP458750:WLP458768 WVL458750:WVL458768 D524286:D524304 IZ524286:IZ524304 SV524286:SV524304 ACR524286:ACR524304 AMN524286:AMN524304 AWJ524286:AWJ524304 BGF524286:BGF524304 BQB524286:BQB524304 BZX524286:BZX524304 CJT524286:CJT524304 CTP524286:CTP524304 DDL524286:DDL524304 DNH524286:DNH524304 DXD524286:DXD524304 EGZ524286:EGZ524304 EQV524286:EQV524304 FAR524286:FAR524304 FKN524286:FKN524304 FUJ524286:FUJ524304 GEF524286:GEF524304 GOB524286:GOB524304 GXX524286:GXX524304 HHT524286:HHT524304 HRP524286:HRP524304 IBL524286:IBL524304 ILH524286:ILH524304 IVD524286:IVD524304 JEZ524286:JEZ524304 JOV524286:JOV524304 JYR524286:JYR524304 KIN524286:KIN524304 KSJ524286:KSJ524304 LCF524286:LCF524304 LMB524286:LMB524304 LVX524286:LVX524304 MFT524286:MFT524304 MPP524286:MPP524304 MZL524286:MZL524304 NJH524286:NJH524304 NTD524286:NTD524304 OCZ524286:OCZ524304 OMV524286:OMV524304 OWR524286:OWR524304 PGN524286:PGN524304 PQJ524286:PQJ524304 QAF524286:QAF524304 QKB524286:QKB524304 QTX524286:QTX524304 RDT524286:RDT524304 RNP524286:RNP524304 RXL524286:RXL524304 SHH524286:SHH524304 SRD524286:SRD524304 TAZ524286:TAZ524304 TKV524286:TKV524304 TUR524286:TUR524304 UEN524286:UEN524304 UOJ524286:UOJ524304 UYF524286:UYF524304 VIB524286:VIB524304 VRX524286:VRX524304 WBT524286:WBT524304 WLP524286:WLP524304 WVL524286:WVL524304 D589822:D589840 IZ589822:IZ589840 SV589822:SV589840 ACR589822:ACR589840 AMN589822:AMN589840 AWJ589822:AWJ589840 BGF589822:BGF589840 BQB589822:BQB589840 BZX589822:BZX589840 CJT589822:CJT589840 CTP589822:CTP589840 DDL589822:DDL589840 DNH589822:DNH589840 DXD589822:DXD589840 EGZ589822:EGZ589840 EQV589822:EQV589840 FAR589822:FAR589840 FKN589822:FKN589840 FUJ589822:FUJ589840 GEF589822:GEF589840 GOB589822:GOB589840 GXX589822:GXX589840 HHT589822:HHT589840 HRP589822:HRP589840 IBL589822:IBL589840 ILH589822:ILH589840 IVD589822:IVD589840 JEZ589822:JEZ589840 JOV589822:JOV589840 JYR589822:JYR589840 KIN589822:KIN589840 KSJ589822:KSJ589840 LCF589822:LCF589840 LMB589822:LMB589840 LVX589822:LVX589840 MFT589822:MFT589840 MPP589822:MPP589840 MZL589822:MZL589840 NJH589822:NJH589840 NTD589822:NTD589840 OCZ589822:OCZ589840 OMV589822:OMV589840 OWR589822:OWR589840 PGN589822:PGN589840 PQJ589822:PQJ589840 QAF589822:QAF589840 QKB589822:QKB589840 QTX589822:QTX589840 RDT589822:RDT589840 RNP589822:RNP589840 RXL589822:RXL589840 SHH589822:SHH589840 SRD589822:SRD589840 TAZ589822:TAZ589840 TKV589822:TKV589840 TUR589822:TUR589840 UEN589822:UEN589840 UOJ589822:UOJ589840 UYF589822:UYF589840 VIB589822:VIB589840 VRX589822:VRX589840 WBT589822:WBT589840 WLP589822:WLP589840 WVL589822:WVL589840 D655358:D655376 IZ655358:IZ655376 SV655358:SV655376 ACR655358:ACR655376 AMN655358:AMN655376 AWJ655358:AWJ655376 BGF655358:BGF655376 BQB655358:BQB655376 BZX655358:BZX655376 CJT655358:CJT655376 CTP655358:CTP655376 DDL655358:DDL655376 DNH655358:DNH655376 DXD655358:DXD655376 EGZ655358:EGZ655376 EQV655358:EQV655376 FAR655358:FAR655376 FKN655358:FKN655376 FUJ655358:FUJ655376 GEF655358:GEF655376 GOB655358:GOB655376 GXX655358:GXX655376 HHT655358:HHT655376 HRP655358:HRP655376 IBL655358:IBL655376 ILH655358:ILH655376 IVD655358:IVD655376 JEZ655358:JEZ655376 JOV655358:JOV655376 JYR655358:JYR655376 KIN655358:KIN655376 KSJ655358:KSJ655376 LCF655358:LCF655376 LMB655358:LMB655376 LVX655358:LVX655376 MFT655358:MFT655376 MPP655358:MPP655376 MZL655358:MZL655376 NJH655358:NJH655376 NTD655358:NTD655376 OCZ655358:OCZ655376 OMV655358:OMV655376 OWR655358:OWR655376 PGN655358:PGN655376 PQJ655358:PQJ655376 QAF655358:QAF655376 QKB655358:QKB655376 QTX655358:QTX655376 RDT655358:RDT655376 RNP655358:RNP655376 RXL655358:RXL655376 SHH655358:SHH655376 SRD655358:SRD655376 TAZ655358:TAZ655376 TKV655358:TKV655376 TUR655358:TUR655376 UEN655358:UEN655376 UOJ655358:UOJ655376 UYF655358:UYF655376 VIB655358:VIB655376 VRX655358:VRX655376 WBT655358:WBT655376 WLP655358:WLP655376 WVL655358:WVL655376 D720894:D720912 IZ720894:IZ720912 SV720894:SV720912 ACR720894:ACR720912 AMN720894:AMN720912 AWJ720894:AWJ720912 BGF720894:BGF720912 BQB720894:BQB720912 BZX720894:BZX720912 CJT720894:CJT720912 CTP720894:CTP720912 DDL720894:DDL720912 DNH720894:DNH720912 DXD720894:DXD720912 EGZ720894:EGZ720912 EQV720894:EQV720912 FAR720894:FAR720912 FKN720894:FKN720912 FUJ720894:FUJ720912 GEF720894:GEF720912 GOB720894:GOB720912 GXX720894:GXX720912 HHT720894:HHT720912 HRP720894:HRP720912 IBL720894:IBL720912 ILH720894:ILH720912 IVD720894:IVD720912 JEZ720894:JEZ720912 JOV720894:JOV720912 JYR720894:JYR720912 KIN720894:KIN720912 KSJ720894:KSJ720912 LCF720894:LCF720912 LMB720894:LMB720912 LVX720894:LVX720912 MFT720894:MFT720912 MPP720894:MPP720912 MZL720894:MZL720912 NJH720894:NJH720912 NTD720894:NTD720912 OCZ720894:OCZ720912 OMV720894:OMV720912 OWR720894:OWR720912 PGN720894:PGN720912 PQJ720894:PQJ720912 QAF720894:QAF720912 QKB720894:QKB720912 QTX720894:QTX720912 RDT720894:RDT720912 RNP720894:RNP720912 RXL720894:RXL720912 SHH720894:SHH720912 SRD720894:SRD720912 TAZ720894:TAZ720912 TKV720894:TKV720912 TUR720894:TUR720912 UEN720894:UEN720912 UOJ720894:UOJ720912 UYF720894:UYF720912 VIB720894:VIB720912 VRX720894:VRX720912 WBT720894:WBT720912 WLP720894:WLP720912 WVL720894:WVL720912 D786430:D786448 IZ786430:IZ786448 SV786430:SV786448 ACR786430:ACR786448 AMN786430:AMN786448 AWJ786430:AWJ786448 BGF786430:BGF786448 BQB786430:BQB786448 BZX786430:BZX786448 CJT786430:CJT786448 CTP786430:CTP786448 DDL786430:DDL786448 DNH786430:DNH786448 DXD786430:DXD786448 EGZ786430:EGZ786448 EQV786430:EQV786448 FAR786430:FAR786448 FKN786430:FKN786448 FUJ786430:FUJ786448 GEF786430:GEF786448 GOB786430:GOB786448 GXX786430:GXX786448 HHT786430:HHT786448 HRP786430:HRP786448 IBL786430:IBL786448 ILH786430:ILH786448 IVD786430:IVD786448 JEZ786430:JEZ786448 JOV786430:JOV786448 JYR786430:JYR786448 KIN786430:KIN786448 KSJ786430:KSJ786448 LCF786430:LCF786448 LMB786430:LMB786448 LVX786430:LVX786448 MFT786430:MFT786448 MPP786430:MPP786448 MZL786430:MZL786448 NJH786430:NJH786448 NTD786430:NTD786448 OCZ786430:OCZ786448 OMV786430:OMV786448 OWR786430:OWR786448 PGN786430:PGN786448 PQJ786430:PQJ786448 QAF786430:QAF786448 QKB786430:QKB786448 QTX786430:QTX786448 RDT786430:RDT786448 RNP786430:RNP786448 RXL786430:RXL786448 SHH786430:SHH786448 SRD786430:SRD786448 TAZ786430:TAZ786448 TKV786430:TKV786448 TUR786430:TUR786448 UEN786430:UEN786448 UOJ786430:UOJ786448 UYF786430:UYF786448 VIB786430:VIB786448 VRX786430:VRX786448 WBT786430:WBT786448 WLP786430:WLP786448 WVL786430:WVL786448 D851966:D851984 IZ851966:IZ851984 SV851966:SV851984 ACR851966:ACR851984 AMN851966:AMN851984 AWJ851966:AWJ851984 BGF851966:BGF851984 BQB851966:BQB851984 BZX851966:BZX851984 CJT851966:CJT851984 CTP851966:CTP851984 DDL851966:DDL851984 DNH851966:DNH851984 DXD851966:DXD851984 EGZ851966:EGZ851984 EQV851966:EQV851984 FAR851966:FAR851984 FKN851966:FKN851984 FUJ851966:FUJ851984 GEF851966:GEF851984 GOB851966:GOB851984 GXX851966:GXX851984 HHT851966:HHT851984 HRP851966:HRP851984 IBL851966:IBL851984 ILH851966:ILH851984 IVD851966:IVD851984 JEZ851966:JEZ851984 JOV851966:JOV851984 JYR851966:JYR851984 KIN851966:KIN851984 KSJ851966:KSJ851984 LCF851966:LCF851984 LMB851966:LMB851984 LVX851966:LVX851984 MFT851966:MFT851984 MPP851966:MPP851984 MZL851966:MZL851984 NJH851966:NJH851984 NTD851966:NTD851984 OCZ851966:OCZ851984 OMV851966:OMV851984 OWR851966:OWR851984 PGN851966:PGN851984 PQJ851966:PQJ851984 QAF851966:QAF851984 QKB851966:QKB851984 QTX851966:QTX851984 RDT851966:RDT851984 RNP851966:RNP851984 RXL851966:RXL851984 SHH851966:SHH851984 SRD851966:SRD851984 TAZ851966:TAZ851984 TKV851966:TKV851984 TUR851966:TUR851984 UEN851966:UEN851984 UOJ851966:UOJ851984 UYF851966:UYF851984 VIB851966:VIB851984 VRX851966:VRX851984 WBT851966:WBT851984 WLP851966:WLP851984 WVL851966:WVL851984 D917502:D917520 IZ917502:IZ917520 SV917502:SV917520 ACR917502:ACR917520 AMN917502:AMN917520 AWJ917502:AWJ917520 BGF917502:BGF917520 BQB917502:BQB917520 BZX917502:BZX917520 CJT917502:CJT917520 CTP917502:CTP917520 DDL917502:DDL917520 DNH917502:DNH917520 DXD917502:DXD917520 EGZ917502:EGZ917520 EQV917502:EQV917520 FAR917502:FAR917520 FKN917502:FKN917520 FUJ917502:FUJ917520 GEF917502:GEF917520 GOB917502:GOB917520 GXX917502:GXX917520 HHT917502:HHT917520 HRP917502:HRP917520 IBL917502:IBL917520 ILH917502:ILH917520 IVD917502:IVD917520 JEZ917502:JEZ917520 JOV917502:JOV917520 JYR917502:JYR917520 KIN917502:KIN917520 KSJ917502:KSJ917520 LCF917502:LCF917520 LMB917502:LMB917520 LVX917502:LVX917520 MFT917502:MFT917520 MPP917502:MPP917520 MZL917502:MZL917520 NJH917502:NJH917520 NTD917502:NTD917520 OCZ917502:OCZ917520 OMV917502:OMV917520 OWR917502:OWR917520 PGN917502:PGN917520 PQJ917502:PQJ917520 QAF917502:QAF917520 QKB917502:QKB917520 QTX917502:QTX917520 RDT917502:RDT917520 RNP917502:RNP917520 RXL917502:RXL917520 SHH917502:SHH917520 SRD917502:SRD917520 TAZ917502:TAZ917520 TKV917502:TKV917520 TUR917502:TUR917520 UEN917502:UEN917520 UOJ917502:UOJ917520 UYF917502:UYF917520 VIB917502:VIB917520 VRX917502:VRX917520 WBT917502:WBT917520 WLP917502:WLP917520 WVL917502:WVL917520 D983038:D983056 IZ983038:IZ983056 SV983038:SV983056 ACR983038:ACR983056 AMN983038:AMN983056 AWJ983038:AWJ983056 BGF983038:BGF983056 BQB983038:BQB983056 BZX983038:BZX983056 CJT983038:CJT983056 CTP983038:CTP983056 DDL983038:DDL983056 DNH983038:DNH983056 DXD983038:DXD983056 EGZ983038:EGZ983056 EQV983038:EQV983056 FAR983038:FAR983056 FKN983038:FKN983056 FUJ983038:FUJ983056 GEF983038:GEF983056 GOB983038:GOB983056 GXX983038:GXX983056 HHT983038:HHT983056 HRP983038:HRP983056 IBL983038:IBL983056 ILH983038:ILH983056 IVD983038:IVD983056 JEZ983038:JEZ983056 JOV983038:JOV983056 JYR983038:JYR983056 KIN983038:KIN983056 KSJ983038:KSJ983056 LCF983038:LCF983056 LMB983038:LMB983056 LVX983038:LVX983056 MFT983038:MFT983056 MPP983038:MPP983056 MZL983038:MZL983056 NJH983038:NJH983056 NTD983038:NTD983056 OCZ983038:OCZ983056 OMV983038:OMV983056 OWR983038:OWR983056 PGN983038:PGN983056 PQJ983038:PQJ983056 QAF983038:QAF983056 QKB983038:QKB983056 QTX983038:QTX983056 RDT983038:RDT983056 RNP983038:RNP983056 RXL983038:RXL983056 SHH983038:SHH983056 SRD983038:SRD983056 TAZ983038:TAZ983056 TKV983038:TKV983056 TUR983038:TUR983056 UEN983038:UEN983056 UOJ983038:UOJ983056 UYF983038:UYF983056 VIB983038:VIB983056 VRX983038:VRX983056 WBT983038:WBT983056 WLP983038:WLP983056 WVL983038:WVL983056">
      <formula1>$D$49:$D$367</formula1>
    </dataValidation>
  </dataValidations>
  <pageMargins left="0.75" right="0.75" top="1.25" bottom="1" header="0.5" footer="0.25"/>
  <pageSetup scale="39"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1"/>
  <sheetViews>
    <sheetView tabSelected="1" workbookViewId="0">
      <selection activeCell="D9" sqref="D9"/>
    </sheetView>
  </sheetViews>
  <sheetFormatPr defaultColWidth="10" defaultRowHeight="15.75"/>
  <cols>
    <col min="1" max="1" width="9.7109375" style="744" customWidth="1"/>
    <col min="2" max="2" width="34.28515625" style="744" bestFit="1" customWidth="1"/>
    <col min="3" max="3" width="14" style="744" customWidth="1"/>
    <col min="4" max="4" width="13.140625" style="744" customWidth="1"/>
    <col min="5" max="5" width="5.85546875" style="744" customWidth="1"/>
    <col min="6" max="6" width="14.42578125" style="744" customWidth="1"/>
    <col min="7" max="7" width="11.140625" style="744" customWidth="1"/>
    <col min="8" max="8" width="11.42578125" style="744" customWidth="1"/>
    <col min="9" max="9" width="16.28515625" style="744" customWidth="1"/>
    <col min="10" max="10" width="8.28515625" style="744" customWidth="1"/>
    <col min="11" max="256" width="10" style="744"/>
    <col min="257" max="257" width="2.5703125" style="744" customWidth="1"/>
    <col min="258" max="258" width="7.140625" style="744" customWidth="1"/>
    <col min="259" max="259" width="16.85546875" style="744" customWidth="1"/>
    <col min="260" max="260" width="9.7109375" style="744" customWidth="1"/>
    <col min="261" max="261" width="4.7109375" style="744" customWidth="1"/>
    <col min="262" max="262" width="14.42578125" style="744" customWidth="1"/>
    <col min="263" max="263" width="11.140625" style="744" customWidth="1"/>
    <col min="264" max="264" width="10.28515625" style="744" customWidth="1"/>
    <col min="265" max="265" width="13" style="744" customWidth="1"/>
    <col min="266" max="266" width="8.28515625" style="744" customWidth="1"/>
    <col min="267" max="512" width="10" style="744"/>
    <col min="513" max="513" width="2.5703125" style="744" customWidth="1"/>
    <col min="514" max="514" width="7.140625" style="744" customWidth="1"/>
    <col min="515" max="515" width="16.85546875" style="744" customWidth="1"/>
    <col min="516" max="516" width="9.7109375" style="744" customWidth="1"/>
    <col min="517" max="517" width="4.7109375" style="744" customWidth="1"/>
    <col min="518" max="518" width="14.42578125" style="744" customWidth="1"/>
    <col min="519" max="519" width="11.140625" style="744" customWidth="1"/>
    <col min="520" max="520" width="10.28515625" style="744" customWidth="1"/>
    <col min="521" max="521" width="13" style="744" customWidth="1"/>
    <col min="522" max="522" width="8.28515625" style="744" customWidth="1"/>
    <col min="523" max="768" width="10" style="744"/>
    <col min="769" max="769" width="2.5703125" style="744" customWidth="1"/>
    <col min="770" max="770" width="7.140625" style="744" customWidth="1"/>
    <col min="771" max="771" width="16.85546875" style="744" customWidth="1"/>
    <col min="772" max="772" width="9.7109375" style="744" customWidth="1"/>
    <col min="773" max="773" width="4.7109375" style="744" customWidth="1"/>
    <col min="774" max="774" width="14.42578125" style="744" customWidth="1"/>
    <col min="775" max="775" width="11.140625" style="744" customWidth="1"/>
    <col min="776" max="776" width="10.28515625" style="744" customWidth="1"/>
    <col min="777" max="777" width="13" style="744" customWidth="1"/>
    <col min="778" max="778" width="8.28515625" style="744" customWidth="1"/>
    <col min="779" max="1024" width="10" style="744"/>
    <col min="1025" max="1025" width="2.5703125" style="744" customWidth="1"/>
    <col min="1026" max="1026" width="7.140625" style="744" customWidth="1"/>
    <col min="1027" max="1027" width="16.85546875" style="744" customWidth="1"/>
    <col min="1028" max="1028" width="9.7109375" style="744" customWidth="1"/>
    <col min="1029" max="1029" width="4.7109375" style="744" customWidth="1"/>
    <col min="1030" max="1030" width="14.42578125" style="744" customWidth="1"/>
    <col min="1031" max="1031" width="11.140625" style="744" customWidth="1"/>
    <col min="1032" max="1032" width="10.28515625" style="744" customWidth="1"/>
    <col min="1033" max="1033" width="13" style="744" customWidth="1"/>
    <col min="1034" max="1034" width="8.28515625" style="744" customWidth="1"/>
    <col min="1035" max="1280" width="10" style="744"/>
    <col min="1281" max="1281" width="2.5703125" style="744" customWidth="1"/>
    <col min="1282" max="1282" width="7.140625" style="744" customWidth="1"/>
    <col min="1283" max="1283" width="16.85546875" style="744" customWidth="1"/>
    <col min="1284" max="1284" width="9.7109375" style="744" customWidth="1"/>
    <col min="1285" max="1285" width="4.7109375" style="744" customWidth="1"/>
    <col min="1286" max="1286" width="14.42578125" style="744" customWidth="1"/>
    <col min="1287" max="1287" width="11.140625" style="744" customWidth="1"/>
    <col min="1288" max="1288" width="10.28515625" style="744" customWidth="1"/>
    <col min="1289" max="1289" width="13" style="744" customWidth="1"/>
    <col min="1290" max="1290" width="8.28515625" style="744" customWidth="1"/>
    <col min="1291" max="1536" width="10" style="744"/>
    <col min="1537" max="1537" width="2.5703125" style="744" customWidth="1"/>
    <col min="1538" max="1538" width="7.140625" style="744" customWidth="1"/>
    <col min="1539" max="1539" width="16.85546875" style="744" customWidth="1"/>
    <col min="1540" max="1540" width="9.7109375" style="744" customWidth="1"/>
    <col min="1541" max="1541" width="4.7109375" style="744" customWidth="1"/>
    <col min="1542" max="1542" width="14.42578125" style="744" customWidth="1"/>
    <col min="1543" max="1543" width="11.140625" style="744" customWidth="1"/>
    <col min="1544" max="1544" width="10.28515625" style="744" customWidth="1"/>
    <col min="1545" max="1545" width="13" style="744" customWidth="1"/>
    <col min="1546" max="1546" width="8.28515625" style="744" customWidth="1"/>
    <col min="1547" max="1792" width="10" style="744"/>
    <col min="1793" max="1793" width="2.5703125" style="744" customWidth="1"/>
    <col min="1794" max="1794" width="7.140625" style="744" customWidth="1"/>
    <col min="1795" max="1795" width="16.85546875" style="744" customWidth="1"/>
    <col min="1796" max="1796" width="9.7109375" style="744" customWidth="1"/>
    <col min="1797" max="1797" width="4.7109375" style="744" customWidth="1"/>
    <col min="1798" max="1798" width="14.42578125" style="744" customWidth="1"/>
    <col min="1799" max="1799" width="11.140625" style="744" customWidth="1"/>
    <col min="1800" max="1800" width="10.28515625" style="744" customWidth="1"/>
    <col min="1801" max="1801" width="13" style="744" customWidth="1"/>
    <col min="1802" max="1802" width="8.28515625" style="744" customWidth="1"/>
    <col min="1803" max="2048" width="10" style="744"/>
    <col min="2049" max="2049" width="2.5703125" style="744" customWidth="1"/>
    <col min="2050" max="2050" width="7.140625" style="744" customWidth="1"/>
    <col min="2051" max="2051" width="16.85546875" style="744" customWidth="1"/>
    <col min="2052" max="2052" width="9.7109375" style="744" customWidth="1"/>
    <col min="2053" max="2053" width="4.7109375" style="744" customWidth="1"/>
    <col min="2054" max="2054" width="14.42578125" style="744" customWidth="1"/>
    <col min="2055" max="2055" width="11.140625" style="744" customWidth="1"/>
    <col min="2056" max="2056" width="10.28515625" style="744" customWidth="1"/>
    <col min="2057" max="2057" width="13" style="744" customWidth="1"/>
    <col min="2058" max="2058" width="8.28515625" style="744" customWidth="1"/>
    <col min="2059" max="2304" width="10" style="744"/>
    <col min="2305" max="2305" width="2.5703125" style="744" customWidth="1"/>
    <col min="2306" max="2306" width="7.140625" style="744" customWidth="1"/>
    <col min="2307" max="2307" width="16.85546875" style="744" customWidth="1"/>
    <col min="2308" max="2308" width="9.7109375" style="744" customWidth="1"/>
    <col min="2309" max="2309" width="4.7109375" style="744" customWidth="1"/>
    <col min="2310" max="2310" width="14.42578125" style="744" customWidth="1"/>
    <col min="2311" max="2311" width="11.140625" style="744" customWidth="1"/>
    <col min="2312" max="2312" width="10.28515625" style="744" customWidth="1"/>
    <col min="2313" max="2313" width="13" style="744" customWidth="1"/>
    <col min="2314" max="2314" width="8.28515625" style="744" customWidth="1"/>
    <col min="2315" max="2560" width="10" style="744"/>
    <col min="2561" max="2561" width="2.5703125" style="744" customWidth="1"/>
    <col min="2562" max="2562" width="7.140625" style="744" customWidth="1"/>
    <col min="2563" max="2563" width="16.85546875" style="744" customWidth="1"/>
    <col min="2564" max="2564" width="9.7109375" style="744" customWidth="1"/>
    <col min="2565" max="2565" width="4.7109375" style="744" customWidth="1"/>
    <col min="2566" max="2566" width="14.42578125" style="744" customWidth="1"/>
    <col min="2567" max="2567" width="11.140625" style="744" customWidth="1"/>
    <col min="2568" max="2568" width="10.28515625" style="744" customWidth="1"/>
    <col min="2569" max="2569" width="13" style="744" customWidth="1"/>
    <col min="2570" max="2570" width="8.28515625" style="744" customWidth="1"/>
    <col min="2571" max="2816" width="10" style="744"/>
    <col min="2817" max="2817" width="2.5703125" style="744" customWidth="1"/>
    <col min="2818" max="2818" width="7.140625" style="744" customWidth="1"/>
    <col min="2819" max="2819" width="16.85546875" style="744" customWidth="1"/>
    <col min="2820" max="2820" width="9.7109375" style="744" customWidth="1"/>
    <col min="2821" max="2821" width="4.7109375" style="744" customWidth="1"/>
    <col min="2822" max="2822" width="14.42578125" style="744" customWidth="1"/>
    <col min="2823" max="2823" width="11.140625" style="744" customWidth="1"/>
    <col min="2824" max="2824" width="10.28515625" style="744" customWidth="1"/>
    <col min="2825" max="2825" width="13" style="744" customWidth="1"/>
    <col min="2826" max="2826" width="8.28515625" style="744" customWidth="1"/>
    <col min="2827" max="3072" width="10" style="744"/>
    <col min="3073" max="3073" width="2.5703125" style="744" customWidth="1"/>
    <col min="3074" max="3074" width="7.140625" style="744" customWidth="1"/>
    <col min="3075" max="3075" width="16.85546875" style="744" customWidth="1"/>
    <col min="3076" max="3076" width="9.7109375" style="744" customWidth="1"/>
    <col min="3077" max="3077" width="4.7109375" style="744" customWidth="1"/>
    <col min="3078" max="3078" width="14.42578125" style="744" customWidth="1"/>
    <col min="3079" max="3079" width="11.140625" style="744" customWidth="1"/>
    <col min="3080" max="3080" width="10.28515625" style="744" customWidth="1"/>
    <col min="3081" max="3081" width="13" style="744" customWidth="1"/>
    <col min="3082" max="3082" width="8.28515625" style="744" customWidth="1"/>
    <col min="3083" max="3328" width="10" style="744"/>
    <col min="3329" max="3329" width="2.5703125" style="744" customWidth="1"/>
    <col min="3330" max="3330" width="7.140625" style="744" customWidth="1"/>
    <col min="3331" max="3331" width="16.85546875" style="744" customWidth="1"/>
    <col min="3332" max="3332" width="9.7109375" style="744" customWidth="1"/>
    <col min="3333" max="3333" width="4.7109375" style="744" customWidth="1"/>
    <col min="3334" max="3334" width="14.42578125" style="744" customWidth="1"/>
    <col min="3335" max="3335" width="11.140625" style="744" customWidth="1"/>
    <col min="3336" max="3336" width="10.28515625" style="744" customWidth="1"/>
    <col min="3337" max="3337" width="13" style="744" customWidth="1"/>
    <col min="3338" max="3338" width="8.28515625" style="744" customWidth="1"/>
    <col min="3339" max="3584" width="10" style="744"/>
    <col min="3585" max="3585" width="2.5703125" style="744" customWidth="1"/>
    <col min="3586" max="3586" width="7.140625" style="744" customWidth="1"/>
    <col min="3587" max="3587" width="16.85546875" style="744" customWidth="1"/>
    <col min="3588" max="3588" width="9.7109375" style="744" customWidth="1"/>
    <col min="3589" max="3589" width="4.7109375" style="744" customWidth="1"/>
    <col min="3590" max="3590" width="14.42578125" style="744" customWidth="1"/>
    <col min="3591" max="3591" width="11.140625" style="744" customWidth="1"/>
    <col min="3592" max="3592" width="10.28515625" style="744" customWidth="1"/>
    <col min="3593" max="3593" width="13" style="744" customWidth="1"/>
    <col min="3594" max="3594" width="8.28515625" style="744" customWidth="1"/>
    <col min="3595" max="3840" width="10" style="744"/>
    <col min="3841" max="3841" width="2.5703125" style="744" customWidth="1"/>
    <col min="3842" max="3842" width="7.140625" style="744" customWidth="1"/>
    <col min="3843" max="3843" width="16.85546875" style="744" customWidth="1"/>
    <col min="3844" max="3844" width="9.7109375" style="744" customWidth="1"/>
    <col min="3845" max="3845" width="4.7109375" style="744" customWidth="1"/>
    <col min="3846" max="3846" width="14.42578125" style="744" customWidth="1"/>
    <col min="3847" max="3847" width="11.140625" style="744" customWidth="1"/>
    <col min="3848" max="3848" width="10.28515625" style="744" customWidth="1"/>
    <col min="3849" max="3849" width="13" style="744" customWidth="1"/>
    <col min="3850" max="3850" width="8.28515625" style="744" customWidth="1"/>
    <col min="3851" max="4096" width="10" style="744"/>
    <col min="4097" max="4097" width="2.5703125" style="744" customWidth="1"/>
    <col min="4098" max="4098" width="7.140625" style="744" customWidth="1"/>
    <col min="4099" max="4099" width="16.85546875" style="744" customWidth="1"/>
    <col min="4100" max="4100" width="9.7109375" style="744" customWidth="1"/>
    <col min="4101" max="4101" width="4.7109375" style="744" customWidth="1"/>
    <col min="4102" max="4102" width="14.42578125" style="744" customWidth="1"/>
    <col min="4103" max="4103" width="11.140625" style="744" customWidth="1"/>
    <col min="4104" max="4104" width="10.28515625" style="744" customWidth="1"/>
    <col min="4105" max="4105" width="13" style="744" customWidth="1"/>
    <col min="4106" max="4106" width="8.28515625" style="744" customWidth="1"/>
    <col min="4107" max="4352" width="10" style="744"/>
    <col min="4353" max="4353" width="2.5703125" style="744" customWidth="1"/>
    <col min="4354" max="4354" width="7.140625" style="744" customWidth="1"/>
    <col min="4355" max="4355" width="16.85546875" style="744" customWidth="1"/>
    <col min="4356" max="4356" width="9.7109375" style="744" customWidth="1"/>
    <col min="4357" max="4357" width="4.7109375" style="744" customWidth="1"/>
    <col min="4358" max="4358" width="14.42578125" style="744" customWidth="1"/>
    <col min="4359" max="4359" width="11.140625" style="744" customWidth="1"/>
    <col min="4360" max="4360" width="10.28515625" style="744" customWidth="1"/>
    <col min="4361" max="4361" width="13" style="744" customWidth="1"/>
    <col min="4362" max="4362" width="8.28515625" style="744" customWidth="1"/>
    <col min="4363" max="4608" width="10" style="744"/>
    <col min="4609" max="4609" width="2.5703125" style="744" customWidth="1"/>
    <col min="4610" max="4610" width="7.140625" style="744" customWidth="1"/>
    <col min="4611" max="4611" width="16.85546875" style="744" customWidth="1"/>
    <col min="4612" max="4612" width="9.7109375" style="744" customWidth="1"/>
    <col min="4613" max="4613" width="4.7109375" style="744" customWidth="1"/>
    <col min="4614" max="4614" width="14.42578125" style="744" customWidth="1"/>
    <col min="4615" max="4615" width="11.140625" style="744" customWidth="1"/>
    <col min="4616" max="4616" width="10.28515625" style="744" customWidth="1"/>
    <col min="4617" max="4617" width="13" style="744" customWidth="1"/>
    <col min="4618" max="4618" width="8.28515625" style="744" customWidth="1"/>
    <col min="4619" max="4864" width="10" style="744"/>
    <col min="4865" max="4865" width="2.5703125" style="744" customWidth="1"/>
    <col min="4866" max="4866" width="7.140625" style="744" customWidth="1"/>
    <col min="4867" max="4867" width="16.85546875" style="744" customWidth="1"/>
    <col min="4868" max="4868" width="9.7109375" style="744" customWidth="1"/>
    <col min="4869" max="4869" width="4.7109375" style="744" customWidth="1"/>
    <col min="4870" max="4870" width="14.42578125" style="744" customWidth="1"/>
    <col min="4871" max="4871" width="11.140625" style="744" customWidth="1"/>
    <col min="4872" max="4872" width="10.28515625" style="744" customWidth="1"/>
    <col min="4873" max="4873" width="13" style="744" customWidth="1"/>
    <col min="4874" max="4874" width="8.28515625" style="744" customWidth="1"/>
    <col min="4875" max="5120" width="10" style="744"/>
    <col min="5121" max="5121" width="2.5703125" style="744" customWidth="1"/>
    <col min="5122" max="5122" width="7.140625" style="744" customWidth="1"/>
    <col min="5123" max="5123" width="16.85546875" style="744" customWidth="1"/>
    <col min="5124" max="5124" width="9.7109375" style="744" customWidth="1"/>
    <col min="5125" max="5125" width="4.7109375" style="744" customWidth="1"/>
    <col min="5126" max="5126" width="14.42578125" style="744" customWidth="1"/>
    <col min="5127" max="5127" width="11.140625" style="744" customWidth="1"/>
    <col min="5128" max="5128" width="10.28515625" style="744" customWidth="1"/>
    <col min="5129" max="5129" width="13" style="744" customWidth="1"/>
    <col min="5130" max="5130" width="8.28515625" style="744" customWidth="1"/>
    <col min="5131" max="5376" width="10" style="744"/>
    <col min="5377" max="5377" width="2.5703125" style="744" customWidth="1"/>
    <col min="5378" max="5378" width="7.140625" style="744" customWidth="1"/>
    <col min="5379" max="5379" width="16.85546875" style="744" customWidth="1"/>
    <col min="5380" max="5380" width="9.7109375" style="744" customWidth="1"/>
    <col min="5381" max="5381" width="4.7109375" style="744" customWidth="1"/>
    <col min="5382" max="5382" width="14.42578125" style="744" customWidth="1"/>
    <col min="5383" max="5383" width="11.140625" style="744" customWidth="1"/>
    <col min="5384" max="5384" width="10.28515625" style="744" customWidth="1"/>
    <col min="5385" max="5385" width="13" style="744" customWidth="1"/>
    <col min="5386" max="5386" width="8.28515625" style="744" customWidth="1"/>
    <col min="5387" max="5632" width="10" style="744"/>
    <col min="5633" max="5633" width="2.5703125" style="744" customWidth="1"/>
    <col min="5634" max="5634" width="7.140625" style="744" customWidth="1"/>
    <col min="5635" max="5635" width="16.85546875" style="744" customWidth="1"/>
    <col min="5636" max="5636" width="9.7109375" style="744" customWidth="1"/>
    <col min="5637" max="5637" width="4.7109375" style="744" customWidth="1"/>
    <col min="5638" max="5638" width="14.42578125" style="744" customWidth="1"/>
    <col min="5639" max="5639" width="11.140625" style="744" customWidth="1"/>
    <col min="5640" max="5640" width="10.28515625" style="744" customWidth="1"/>
    <col min="5641" max="5641" width="13" style="744" customWidth="1"/>
    <col min="5642" max="5642" width="8.28515625" style="744" customWidth="1"/>
    <col min="5643" max="5888" width="10" style="744"/>
    <col min="5889" max="5889" width="2.5703125" style="744" customWidth="1"/>
    <col min="5890" max="5890" width="7.140625" style="744" customWidth="1"/>
    <col min="5891" max="5891" width="16.85546875" style="744" customWidth="1"/>
    <col min="5892" max="5892" width="9.7109375" style="744" customWidth="1"/>
    <col min="5893" max="5893" width="4.7109375" style="744" customWidth="1"/>
    <col min="5894" max="5894" width="14.42578125" style="744" customWidth="1"/>
    <col min="5895" max="5895" width="11.140625" style="744" customWidth="1"/>
    <col min="5896" max="5896" width="10.28515625" style="744" customWidth="1"/>
    <col min="5897" max="5897" width="13" style="744" customWidth="1"/>
    <col min="5898" max="5898" width="8.28515625" style="744" customWidth="1"/>
    <col min="5899" max="6144" width="10" style="744"/>
    <col min="6145" max="6145" width="2.5703125" style="744" customWidth="1"/>
    <col min="6146" max="6146" width="7.140625" style="744" customWidth="1"/>
    <col min="6147" max="6147" width="16.85546875" style="744" customWidth="1"/>
    <col min="6148" max="6148" width="9.7109375" style="744" customWidth="1"/>
    <col min="6149" max="6149" width="4.7109375" style="744" customWidth="1"/>
    <col min="6150" max="6150" width="14.42578125" style="744" customWidth="1"/>
    <col min="6151" max="6151" width="11.140625" style="744" customWidth="1"/>
    <col min="6152" max="6152" width="10.28515625" style="744" customWidth="1"/>
    <col min="6153" max="6153" width="13" style="744" customWidth="1"/>
    <col min="6154" max="6154" width="8.28515625" style="744" customWidth="1"/>
    <col min="6155" max="6400" width="10" style="744"/>
    <col min="6401" max="6401" width="2.5703125" style="744" customWidth="1"/>
    <col min="6402" max="6402" width="7.140625" style="744" customWidth="1"/>
    <col min="6403" max="6403" width="16.85546875" style="744" customWidth="1"/>
    <col min="6404" max="6404" width="9.7109375" style="744" customWidth="1"/>
    <col min="6405" max="6405" width="4.7109375" style="744" customWidth="1"/>
    <col min="6406" max="6406" width="14.42578125" style="744" customWidth="1"/>
    <col min="6407" max="6407" width="11.140625" style="744" customWidth="1"/>
    <col min="6408" max="6408" width="10.28515625" style="744" customWidth="1"/>
    <col min="6409" max="6409" width="13" style="744" customWidth="1"/>
    <col min="6410" max="6410" width="8.28515625" style="744" customWidth="1"/>
    <col min="6411" max="6656" width="10" style="744"/>
    <col min="6657" max="6657" width="2.5703125" style="744" customWidth="1"/>
    <col min="6658" max="6658" width="7.140625" style="744" customWidth="1"/>
    <col min="6659" max="6659" width="16.85546875" style="744" customWidth="1"/>
    <col min="6660" max="6660" width="9.7109375" style="744" customWidth="1"/>
    <col min="6661" max="6661" width="4.7109375" style="744" customWidth="1"/>
    <col min="6662" max="6662" width="14.42578125" style="744" customWidth="1"/>
    <col min="6663" max="6663" width="11.140625" style="744" customWidth="1"/>
    <col min="6664" max="6664" width="10.28515625" style="744" customWidth="1"/>
    <col min="6665" max="6665" width="13" style="744" customWidth="1"/>
    <col min="6666" max="6666" width="8.28515625" style="744" customWidth="1"/>
    <col min="6667" max="6912" width="10" style="744"/>
    <col min="6913" max="6913" width="2.5703125" style="744" customWidth="1"/>
    <col min="6914" max="6914" width="7.140625" style="744" customWidth="1"/>
    <col min="6915" max="6915" width="16.85546875" style="744" customWidth="1"/>
    <col min="6916" max="6916" width="9.7109375" style="744" customWidth="1"/>
    <col min="6917" max="6917" width="4.7109375" style="744" customWidth="1"/>
    <col min="6918" max="6918" width="14.42578125" style="744" customWidth="1"/>
    <col min="6919" max="6919" width="11.140625" style="744" customWidth="1"/>
    <col min="6920" max="6920" width="10.28515625" style="744" customWidth="1"/>
    <col min="6921" max="6921" width="13" style="744" customWidth="1"/>
    <col min="6922" max="6922" width="8.28515625" style="744" customWidth="1"/>
    <col min="6923" max="7168" width="10" style="744"/>
    <col min="7169" max="7169" width="2.5703125" style="744" customWidth="1"/>
    <col min="7170" max="7170" width="7.140625" style="744" customWidth="1"/>
    <col min="7171" max="7171" width="16.85546875" style="744" customWidth="1"/>
    <col min="7172" max="7172" width="9.7109375" style="744" customWidth="1"/>
    <col min="7173" max="7173" width="4.7109375" style="744" customWidth="1"/>
    <col min="7174" max="7174" width="14.42578125" style="744" customWidth="1"/>
    <col min="7175" max="7175" width="11.140625" style="744" customWidth="1"/>
    <col min="7176" max="7176" width="10.28515625" style="744" customWidth="1"/>
    <col min="7177" max="7177" width="13" style="744" customWidth="1"/>
    <col min="7178" max="7178" width="8.28515625" style="744" customWidth="1"/>
    <col min="7179" max="7424" width="10" style="744"/>
    <col min="7425" max="7425" width="2.5703125" style="744" customWidth="1"/>
    <col min="7426" max="7426" width="7.140625" style="744" customWidth="1"/>
    <col min="7427" max="7427" width="16.85546875" style="744" customWidth="1"/>
    <col min="7428" max="7428" width="9.7109375" style="744" customWidth="1"/>
    <col min="7429" max="7429" width="4.7109375" style="744" customWidth="1"/>
    <col min="7430" max="7430" width="14.42578125" style="744" customWidth="1"/>
    <col min="7431" max="7431" width="11.140625" style="744" customWidth="1"/>
    <col min="7432" max="7432" width="10.28515625" style="744" customWidth="1"/>
    <col min="7433" max="7433" width="13" style="744" customWidth="1"/>
    <col min="7434" max="7434" width="8.28515625" style="744" customWidth="1"/>
    <col min="7435" max="7680" width="10" style="744"/>
    <col min="7681" max="7681" width="2.5703125" style="744" customWidth="1"/>
    <col min="7682" max="7682" width="7.140625" style="744" customWidth="1"/>
    <col min="7683" max="7683" width="16.85546875" style="744" customWidth="1"/>
    <col min="7684" max="7684" width="9.7109375" style="744" customWidth="1"/>
    <col min="7685" max="7685" width="4.7109375" style="744" customWidth="1"/>
    <col min="7686" max="7686" width="14.42578125" style="744" customWidth="1"/>
    <col min="7687" max="7687" width="11.140625" style="744" customWidth="1"/>
    <col min="7688" max="7688" width="10.28515625" style="744" customWidth="1"/>
    <col min="7689" max="7689" width="13" style="744" customWidth="1"/>
    <col min="7690" max="7690" width="8.28515625" style="744" customWidth="1"/>
    <col min="7691" max="7936" width="10" style="744"/>
    <col min="7937" max="7937" width="2.5703125" style="744" customWidth="1"/>
    <col min="7938" max="7938" width="7.140625" style="744" customWidth="1"/>
    <col min="7939" max="7939" width="16.85546875" style="744" customWidth="1"/>
    <col min="7940" max="7940" width="9.7109375" style="744" customWidth="1"/>
    <col min="7941" max="7941" width="4.7109375" style="744" customWidth="1"/>
    <col min="7942" max="7942" width="14.42578125" style="744" customWidth="1"/>
    <col min="7943" max="7943" width="11.140625" style="744" customWidth="1"/>
    <col min="7944" max="7944" width="10.28515625" style="744" customWidth="1"/>
    <col min="7945" max="7945" width="13" style="744" customWidth="1"/>
    <col min="7946" max="7946" width="8.28515625" style="744" customWidth="1"/>
    <col min="7947" max="8192" width="10" style="744"/>
    <col min="8193" max="8193" width="2.5703125" style="744" customWidth="1"/>
    <col min="8194" max="8194" width="7.140625" style="744" customWidth="1"/>
    <col min="8195" max="8195" width="16.85546875" style="744" customWidth="1"/>
    <col min="8196" max="8196" width="9.7109375" style="744" customWidth="1"/>
    <col min="8197" max="8197" width="4.7109375" style="744" customWidth="1"/>
    <col min="8198" max="8198" width="14.42578125" style="744" customWidth="1"/>
    <col min="8199" max="8199" width="11.140625" style="744" customWidth="1"/>
    <col min="8200" max="8200" width="10.28515625" style="744" customWidth="1"/>
    <col min="8201" max="8201" width="13" style="744" customWidth="1"/>
    <col min="8202" max="8202" width="8.28515625" style="744" customWidth="1"/>
    <col min="8203" max="8448" width="10" style="744"/>
    <col min="8449" max="8449" width="2.5703125" style="744" customWidth="1"/>
    <col min="8450" max="8450" width="7.140625" style="744" customWidth="1"/>
    <col min="8451" max="8451" width="16.85546875" style="744" customWidth="1"/>
    <col min="8452" max="8452" width="9.7109375" style="744" customWidth="1"/>
    <col min="8453" max="8453" width="4.7109375" style="744" customWidth="1"/>
    <col min="8454" max="8454" width="14.42578125" style="744" customWidth="1"/>
    <col min="8455" max="8455" width="11.140625" style="744" customWidth="1"/>
    <col min="8456" max="8456" width="10.28515625" style="744" customWidth="1"/>
    <col min="8457" max="8457" width="13" style="744" customWidth="1"/>
    <col min="8458" max="8458" width="8.28515625" style="744" customWidth="1"/>
    <col min="8459" max="8704" width="10" style="744"/>
    <col min="8705" max="8705" width="2.5703125" style="744" customWidth="1"/>
    <col min="8706" max="8706" width="7.140625" style="744" customWidth="1"/>
    <col min="8707" max="8707" width="16.85546875" style="744" customWidth="1"/>
    <col min="8708" max="8708" width="9.7109375" style="744" customWidth="1"/>
    <col min="8709" max="8709" width="4.7109375" style="744" customWidth="1"/>
    <col min="8710" max="8710" width="14.42578125" style="744" customWidth="1"/>
    <col min="8711" max="8711" width="11.140625" style="744" customWidth="1"/>
    <col min="8712" max="8712" width="10.28515625" style="744" customWidth="1"/>
    <col min="8713" max="8713" width="13" style="744" customWidth="1"/>
    <col min="8714" max="8714" width="8.28515625" style="744" customWidth="1"/>
    <col min="8715" max="8960" width="10" style="744"/>
    <col min="8961" max="8961" width="2.5703125" style="744" customWidth="1"/>
    <col min="8962" max="8962" width="7.140625" style="744" customWidth="1"/>
    <col min="8963" max="8963" width="16.85546875" style="744" customWidth="1"/>
    <col min="8964" max="8964" width="9.7109375" style="744" customWidth="1"/>
    <col min="8965" max="8965" width="4.7109375" style="744" customWidth="1"/>
    <col min="8966" max="8966" width="14.42578125" style="744" customWidth="1"/>
    <col min="8967" max="8967" width="11.140625" style="744" customWidth="1"/>
    <col min="8968" max="8968" width="10.28515625" style="744" customWidth="1"/>
    <col min="8969" max="8969" width="13" style="744" customWidth="1"/>
    <col min="8970" max="8970" width="8.28515625" style="744" customWidth="1"/>
    <col min="8971" max="9216" width="10" style="744"/>
    <col min="9217" max="9217" width="2.5703125" style="744" customWidth="1"/>
    <col min="9218" max="9218" width="7.140625" style="744" customWidth="1"/>
    <col min="9219" max="9219" width="16.85546875" style="744" customWidth="1"/>
    <col min="9220" max="9220" width="9.7109375" style="744" customWidth="1"/>
    <col min="9221" max="9221" width="4.7109375" style="744" customWidth="1"/>
    <col min="9222" max="9222" width="14.42578125" style="744" customWidth="1"/>
    <col min="9223" max="9223" width="11.140625" style="744" customWidth="1"/>
    <col min="9224" max="9224" width="10.28515625" style="744" customWidth="1"/>
    <col min="9225" max="9225" width="13" style="744" customWidth="1"/>
    <col min="9226" max="9226" width="8.28515625" style="744" customWidth="1"/>
    <col min="9227" max="9472" width="10" style="744"/>
    <col min="9473" max="9473" width="2.5703125" style="744" customWidth="1"/>
    <col min="9474" max="9474" width="7.140625" style="744" customWidth="1"/>
    <col min="9475" max="9475" width="16.85546875" style="744" customWidth="1"/>
    <col min="9476" max="9476" width="9.7109375" style="744" customWidth="1"/>
    <col min="9477" max="9477" width="4.7109375" style="744" customWidth="1"/>
    <col min="9478" max="9478" width="14.42578125" style="744" customWidth="1"/>
    <col min="9479" max="9479" width="11.140625" style="744" customWidth="1"/>
    <col min="9480" max="9480" width="10.28515625" style="744" customWidth="1"/>
    <col min="9481" max="9481" width="13" style="744" customWidth="1"/>
    <col min="9482" max="9482" width="8.28515625" style="744" customWidth="1"/>
    <col min="9483" max="9728" width="10" style="744"/>
    <col min="9729" max="9729" width="2.5703125" style="744" customWidth="1"/>
    <col min="9730" max="9730" width="7.140625" style="744" customWidth="1"/>
    <col min="9731" max="9731" width="16.85546875" style="744" customWidth="1"/>
    <col min="9732" max="9732" width="9.7109375" style="744" customWidth="1"/>
    <col min="9733" max="9733" width="4.7109375" style="744" customWidth="1"/>
    <col min="9734" max="9734" width="14.42578125" style="744" customWidth="1"/>
    <col min="9735" max="9735" width="11.140625" style="744" customWidth="1"/>
    <col min="9736" max="9736" width="10.28515625" style="744" customWidth="1"/>
    <col min="9737" max="9737" width="13" style="744" customWidth="1"/>
    <col min="9738" max="9738" width="8.28515625" style="744" customWidth="1"/>
    <col min="9739" max="9984" width="10" style="744"/>
    <col min="9985" max="9985" width="2.5703125" style="744" customWidth="1"/>
    <col min="9986" max="9986" width="7.140625" style="744" customWidth="1"/>
    <col min="9987" max="9987" width="16.85546875" style="744" customWidth="1"/>
    <col min="9988" max="9988" width="9.7109375" style="744" customWidth="1"/>
    <col min="9989" max="9989" width="4.7109375" style="744" customWidth="1"/>
    <col min="9990" max="9990" width="14.42578125" style="744" customWidth="1"/>
    <col min="9991" max="9991" width="11.140625" style="744" customWidth="1"/>
    <col min="9992" max="9992" width="10.28515625" style="744" customWidth="1"/>
    <col min="9993" max="9993" width="13" style="744" customWidth="1"/>
    <col min="9994" max="9994" width="8.28515625" style="744" customWidth="1"/>
    <col min="9995" max="10240" width="10" style="744"/>
    <col min="10241" max="10241" width="2.5703125" style="744" customWidth="1"/>
    <col min="10242" max="10242" width="7.140625" style="744" customWidth="1"/>
    <col min="10243" max="10243" width="16.85546875" style="744" customWidth="1"/>
    <col min="10244" max="10244" width="9.7109375" style="744" customWidth="1"/>
    <col min="10245" max="10245" width="4.7109375" style="744" customWidth="1"/>
    <col min="10246" max="10246" width="14.42578125" style="744" customWidth="1"/>
    <col min="10247" max="10247" width="11.140625" style="744" customWidth="1"/>
    <col min="10248" max="10248" width="10.28515625" style="744" customWidth="1"/>
    <col min="10249" max="10249" width="13" style="744" customWidth="1"/>
    <col min="10250" max="10250" width="8.28515625" style="744" customWidth="1"/>
    <col min="10251" max="10496" width="10" style="744"/>
    <col min="10497" max="10497" width="2.5703125" style="744" customWidth="1"/>
    <col min="10498" max="10498" width="7.140625" style="744" customWidth="1"/>
    <col min="10499" max="10499" width="16.85546875" style="744" customWidth="1"/>
    <col min="10500" max="10500" width="9.7109375" style="744" customWidth="1"/>
    <col min="10501" max="10501" width="4.7109375" style="744" customWidth="1"/>
    <col min="10502" max="10502" width="14.42578125" style="744" customWidth="1"/>
    <col min="10503" max="10503" width="11.140625" style="744" customWidth="1"/>
    <col min="10504" max="10504" width="10.28515625" style="744" customWidth="1"/>
    <col min="10505" max="10505" width="13" style="744" customWidth="1"/>
    <col min="10506" max="10506" width="8.28515625" style="744" customWidth="1"/>
    <col min="10507" max="10752" width="10" style="744"/>
    <col min="10753" max="10753" width="2.5703125" style="744" customWidth="1"/>
    <col min="10754" max="10754" width="7.140625" style="744" customWidth="1"/>
    <col min="10755" max="10755" width="16.85546875" style="744" customWidth="1"/>
    <col min="10756" max="10756" width="9.7109375" style="744" customWidth="1"/>
    <col min="10757" max="10757" width="4.7109375" style="744" customWidth="1"/>
    <col min="10758" max="10758" width="14.42578125" style="744" customWidth="1"/>
    <col min="10759" max="10759" width="11.140625" style="744" customWidth="1"/>
    <col min="10760" max="10760" width="10.28515625" style="744" customWidth="1"/>
    <col min="10761" max="10761" width="13" style="744" customWidth="1"/>
    <col min="10762" max="10762" width="8.28515625" style="744" customWidth="1"/>
    <col min="10763" max="11008" width="10" style="744"/>
    <col min="11009" max="11009" width="2.5703125" style="744" customWidth="1"/>
    <col min="11010" max="11010" width="7.140625" style="744" customWidth="1"/>
    <col min="11011" max="11011" width="16.85546875" style="744" customWidth="1"/>
    <col min="11012" max="11012" width="9.7109375" style="744" customWidth="1"/>
    <col min="11013" max="11013" width="4.7109375" style="744" customWidth="1"/>
    <col min="11014" max="11014" width="14.42578125" style="744" customWidth="1"/>
    <col min="11015" max="11015" width="11.140625" style="744" customWidth="1"/>
    <col min="11016" max="11016" width="10.28515625" style="744" customWidth="1"/>
    <col min="11017" max="11017" width="13" style="744" customWidth="1"/>
    <col min="11018" max="11018" width="8.28515625" style="744" customWidth="1"/>
    <col min="11019" max="11264" width="10" style="744"/>
    <col min="11265" max="11265" width="2.5703125" style="744" customWidth="1"/>
    <col min="11266" max="11266" width="7.140625" style="744" customWidth="1"/>
    <col min="11267" max="11267" width="16.85546875" style="744" customWidth="1"/>
    <col min="11268" max="11268" width="9.7109375" style="744" customWidth="1"/>
    <col min="11269" max="11269" width="4.7109375" style="744" customWidth="1"/>
    <col min="11270" max="11270" width="14.42578125" style="744" customWidth="1"/>
    <col min="11271" max="11271" width="11.140625" style="744" customWidth="1"/>
    <col min="11272" max="11272" width="10.28515625" style="744" customWidth="1"/>
    <col min="11273" max="11273" width="13" style="744" customWidth="1"/>
    <col min="11274" max="11274" width="8.28515625" style="744" customWidth="1"/>
    <col min="11275" max="11520" width="10" style="744"/>
    <col min="11521" max="11521" width="2.5703125" style="744" customWidth="1"/>
    <col min="11522" max="11522" width="7.140625" style="744" customWidth="1"/>
    <col min="11523" max="11523" width="16.85546875" style="744" customWidth="1"/>
    <col min="11524" max="11524" width="9.7109375" style="744" customWidth="1"/>
    <col min="11525" max="11525" width="4.7109375" style="744" customWidth="1"/>
    <col min="11526" max="11526" width="14.42578125" style="744" customWidth="1"/>
    <col min="11527" max="11527" width="11.140625" style="744" customWidth="1"/>
    <col min="11528" max="11528" width="10.28515625" style="744" customWidth="1"/>
    <col min="11529" max="11529" width="13" style="744" customWidth="1"/>
    <col min="11530" max="11530" width="8.28515625" style="744" customWidth="1"/>
    <col min="11531" max="11776" width="10" style="744"/>
    <col min="11777" max="11777" width="2.5703125" style="744" customWidth="1"/>
    <col min="11778" max="11778" width="7.140625" style="744" customWidth="1"/>
    <col min="11779" max="11779" width="16.85546875" style="744" customWidth="1"/>
    <col min="11780" max="11780" width="9.7109375" style="744" customWidth="1"/>
    <col min="11781" max="11781" width="4.7109375" style="744" customWidth="1"/>
    <col min="11782" max="11782" width="14.42578125" style="744" customWidth="1"/>
    <col min="11783" max="11783" width="11.140625" style="744" customWidth="1"/>
    <col min="11784" max="11784" width="10.28515625" style="744" customWidth="1"/>
    <col min="11785" max="11785" width="13" style="744" customWidth="1"/>
    <col min="11786" max="11786" width="8.28515625" style="744" customWidth="1"/>
    <col min="11787" max="12032" width="10" style="744"/>
    <col min="12033" max="12033" width="2.5703125" style="744" customWidth="1"/>
    <col min="12034" max="12034" width="7.140625" style="744" customWidth="1"/>
    <col min="12035" max="12035" width="16.85546875" style="744" customWidth="1"/>
    <col min="12036" max="12036" width="9.7109375" style="744" customWidth="1"/>
    <col min="12037" max="12037" width="4.7109375" style="744" customWidth="1"/>
    <col min="12038" max="12038" width="14.42578125" style="744" customWidth="1"/>
    <col min="12039" max="12039" width="11.140625" style="744" customWidth="1"/>
    <col min="12040" max="12040" width="10.28515625" style="744" customWidth="1"/>
    <col min="12041" max="12041" width="13" style="744" customWidth="1"/>
    <col min="12042" max="12042" width="8.28515625" style="744" customWidth="1"/>
    <col min="12043" max="12288" width="10" style="744"/>
    <col min="12289" max="12289" width="2.5703125" style="744" customWidth="1"/>
    <col min="12290" max="12290" width="7.140625" style="744" customWidth="1"/>
    <col min="12291" max="12291" width="16.85546875" style="744" customWidth="1"/>
    <col min="12292" max="12292" width="9.7109375" style="744" customWidth="1"/>
    <col min="12293" max="12293" width="4.7109375" style="744" customWidth="1"/>
    <col min="12294" max="12294" width="14.42578125" style="744" customWidth="1"/>
    <col min="12295" max="12295" width="11.140625" style="744" customWidth="1"/>
    <col min="12296" max="12296" width="10.28515625" style="744" customWidth="1"/>
    <col min="12297" max="12297" width="13" style="744" customWidth="1"/>
    <col min="12298" max="12298" width="8.28515625" style="744" customWidth="1"/>
    <col min="12299" max="12544" width="10" style="744"/>
    <col min="12545" max="12545" width="2.5703125" style="744" customWidth="1"/>
    <col min="12546" max="12546" width="7.140625" style="744" customWidth="1"/>
    <col min="12547" max="12547" width="16.85546875" style="744" customWidth="1"/>
    <col min="12548" max="12548" width="9.7109375" style="744" customWidth="1"/>
    <col min="12549" max="12549" width="4.7109375" style="744" customWidth="1"/>
    <col min="12550" max="12550" width="14.42578125" style="744" customWidth="1"/>
    <col min="12551" max="12551" width="11.140625" style="744" customWidth="1"/>
    <col min="12552" max="12552" width="10.28515625" style="744" customWidth="1"/>
    <col min="12553" max="12553" width="13" style="744" customWidth="1"/>
    <col min="12554" max="12554" width="8.28515625" style="744" customWidth="1"/>
    <col min="12555" max="12800" width="10" style="744"/>
    <col min="12801" max="12801" width="2.5703125" style="744" customWidth="1"/>
    <col min="12802" max="12802" width="7.140625" style="744" customWidth="1"/>
    <col min="12803" max="12803" width="16.85546875" style="744" customWidth="1"/>
    <col min="12804" max="12804" width="9.7109375" style="744" customWidth="1"/>
    <col min="12805" max="12805" width="4.7109375" style="744" customWidth="1"/>
    <col min="12806" max="12806" width="14.42578125" style="744" customWidth="1"/>
    <col min="12807" max="12807" width="11.140625" style="744" customWidth="1"/>
    <col min="12808" max="12808" width="10.28515625" style="744" customWidth="1"/>
    <col min="12809" max="12809" width="13" style="744" customWidth="1"/>
    <col min="12810" max="12810" width="8.28515625" style="744" customWidth="1"/>
    <col min="12811" max="13056" width="10" style="744"/>
    <col min="13057" max="13057" width="2.5703125" style="744" customWidth="1"/>
    <col min="13058" max="13058" width="7.140625" style="744" customWidth="1"/>
    <col min="13059" max="13059" width="16.85546875" style="744" customWidth="1"/>
    <col min="13060" max="13060" width="9.7109375" style="744" customWidth="1"/>
    <col min="13061" max="13061" width="4.7109375" style="744" customWidth="1"/>
    <col min="13062" max="13062" width="14.42578125" style="744" customWidth="1"/>
    <col min="13063" max="13063" width="11.140625" style="744" customWidth="1"/>
    <col min="13064" max="13064" width="10.28515625" style="744" customWidth="1"/>
    <col min="13065" max="13065" width="13" style="744" customWidth="1"/>
    <col min="13066" max="13066" width="8.28515625" style="744" customWidth="1"/>
    <col min="13067" max="13312" width="10" style="744"/>
    <col min="13313" max="13313" width="2.5703125" style="744" customWidth="1"/>
    <col min="13314" max="13314" width="7.140625" style="744" customWidth="1"/>
    <col min="13315" max="13315" width="16.85546875" style="744" customWidth="1"/>
    <col min="13316" max="13316" width="9.7109375" style="744" customWidth="1"/>
    <col min="13317" max="13317" width="4.7109375" style="744" customWidth="1"/>
    <col min="13318" max="13318" width="14.42578125" style="744" customWidth="1"/>
    <col min="13319" max="13319" width="11.140625" style="744" customWidth="1"/>
    <col min="13320" max="13320" width="10.28515625" style="744" customWidth="1"/>
    <col min="13321" max="13321" width="13" style="744" customWidth="1"/>
    <col min="13322" max="13322" width="8.28515625" style="744" customWidth="1"/>
    <col min="13323" max="13568" width="10" style="744"/>
    <col min="13569" max="13569" width="2.5703125" style="744" customWidth="1"/>
    <col min="13570" max="13570" width="7.140625" style="744" customWidth="1"/>
    <col min="13571" max="13571" width="16.85546875" style="744" customWidth="1"/>
    <col min="13572" max="13572" width="9.7109375" style="744" customWidth="1"/>
    <col min="13573" max="13573" width="4.7109375" style="744" customWidth="1"/>
    <col min="13574" max="13574" width="14.42578125" style="744" customWidth="1"/>
    <col min="13575" max="13575" width="11.140625" style="744" customWidth="1"/>
    <col min="13576" max="13576" width="10.28515625" style="744" customWidth="1"/>
    <col min="13577" max="13577" width="13" style="744" customWidth="1"/>
    <col min="13578" max="13578" width="8.28515625" style="744" customWidth="1"/>
    <col min="13579" max="13824" width="10" style="744"/>
    <col min="13825" max="13825" width="2.5703125" style="744" customWidth="1"/>
    <col min="13826" max="13826" width="7.140625" style="744" customWidth="1"/>
    <col min="13827" max="13827" width="16.85546875" style="744" customWidth="1"/>
    <col min="13828" max="13828" width="9.7109375" style="744" customWidth="1"/>
    <col min="13829" max="13829" width="4.7109375" style="744" customWidth="1"/>
    <col min="13830" max="13830" width="14.42578125" style="744" customWidth="1"/>
    <col min="13831" max="13831" width="11.140625" style="744" customWidth="1"/>
    <col min="13832" max="13832" width="10.28515625" style="744" customWidth="1"/>
    <col min="13833" max="13833" width="13" style="744" customWidth="1"/>
    <col min="13834" max="13834" width="8.28515625" style="744" customWidth="1"/>
    <col min="13835" max="14080" width="10" style="744"/>
    <col min="14081" max="14081" width="2.5703125" style="744" customWidth="1"/>
    <col min="14082" max="14082" width="7.140625" style="744" customWidth="1"/>
    <col min="14083" max="14083" width="16.85546875" style="744" customWidth="1"/>
    <col min="14084" max="14084" width="9.7109375" style="744" customWidth="1"/>
    <col min="14085" max="14085" width="4.7109375" style="744" customWidth="1"/>
    <col min="14086" max="14086" width="14.42578125" style="744" customWidth="1"/>
    <col min="14087" max="14087" width="11.140625" style="744" customWidth="1"/>
    <col min="14088" max="14088" width="10.28515625" style="744" customWidth="1"/>
    <col min="14089" max="14089" width="13" style="744" customWidth="1"/>
    <col min="14090" max="14090" width="8.28515625" style="744" customWidth="1"/>
    <col min="14091" max="14336" width="10" style="744"/>
    <col min="14337" max="14337" width="2.5703125" style="744" customWidth="1"/>
    <col min="14338" max="14338" width="7.140625" style="744" customWidth="1"/>
    <col min="14339" max="14339" width="16.85546875" style="744" customWidth="1"/>
    <col min="14340" max="14340" width="9.7109375" style="744" customWidth="1"/>
    <col min="14341" max="14341" width="4.7109375" style="744" customWidth="1"/>
    <col min="14342" max="14342" width="14.42578125" style="744" customWidth="1"/>
    <col min="14343" max="14343" width="11.140625" style="744" customWidth="1"/>
    <col min="14344" max="14344" width="10.28515625" style="744" customWidth="1"/>
    <col min="14345" max="14345" width="13" style="744" customWidth="1"/>
    <col min="14346" max="14346" width="8.28515625" style="744" customWidth="1"/>
    <col min="14347" max="14592" width="10" style="744"/>
    <col min="14593" max="14593" width="2.5703125" style="744" customWidth="1"/>
    <col min="14594" max="14594" width="7.140625" style="744" customWidth="1"/>
    <col min="14595" max="14595" width="16.85546875" style="744" customWidth="1"/>
    <col min="14596" max="14596" width="9.7109375" style="744" customWidth="1"/>
    <col min="14597" max="14597" width="4.7109375" style="744" customWidth="1"/>
    <col min="14598" max="14598" width="14.42578125" style="744" customWidth="1"/>
    <col min="14599" max="14599" width="11.140625" style="744" customWidth="1"/>
    <col min="14600" max="14600" width="10.28515625" style="744" customWidth="1"/>
    <col min="14601" max="14601" width="13" style="744" customWidth="1"/>
    <col min="14602" max="14602" width="8.28515625" style="744" customWidth="1"/>
    <col min="14603" max="14848" width="10" style="744"/>
    <col min="14849" max="14849" width="2.5703125" style="744" customWidth="1"/>
    <col min="14850" max="14850" width="7.140625" style="744" customWidth="1"/>
    <col min="14851" max="14851" width="16.85546875" style="744" customWidth="1"/>
    <col min="14852" max="14852" width="9.7109375" style="744" customWidth="1"/>
    <col min="14853" max="14853" width="4.7109375" style="744" customWidth="1"/>
    <col min="14854" max="14854" width="14.42578125" style="744" customWidth="1"/>
    <col min="14855" max="14855" width="11.140625" style="744" customWidth="1"/>
    <col min="14856" max="14856" width="10.28515625" style="744" customWidth="1"/>
    <col min="14857" max="14857" width="13" style="744" customWidth="1"/>
    <col min="14858" max="14858" width="8.28515625" style="744" customWidth="1"/>
    <col min="14859" max="15104" width="10" style="744"/>
    <col min="15105" max="15105" width="2.5703125" style="744" customWidth="1"/>
    <col min="15106" max="15106" width="7.140625" style="744" customWidth="1"/>
    <col min="15107" max="15107" width="16.85546875" style="744" customWidth="1"/>
    <col min="15108" max="15108" width="9.7109375" style="744" customWidth="1"/>
    <col min="15109" max="15109" width="4.7109375" style="744" customWidth="1"/>
    <col min="15110" max="15110" width="14.42578125" style="744" customWidth="1"/>
    <col min="15111" max="15111" width="11.140625" style="744" customWidth="1"/>
    <col min="15112" max="15112" width="10.28515625" style="744" customWidth="1"/>
    <col min="15113" max="15113" width="13" style="744" customWidth="1"/>
    <col min="15114" max="15114" width="8.28515625" style="744" customWidth="1"/>
    <col min="15115" max="15360" width="10" style="744"/>
    <col min="15361" max="15361" width="2.5703125" style="744" customWidth="1"/>
    <col min="15362" max="15362" width="7.140625" style="744" customWidth="1"/>
    <col min="15363" max="15363" width="16.85546875" style="744" customWidth="1"/>
    <col min="15364" max="15364" width="9.7109375" style="744" customWidth="1"/>
    <col min="15365" max="15365" width="4.7109375" style="744" customWidth="1"/>
    <col min="15366" max="15366" width="14.42578125" style="744" customWidth="1"/>
    <col min="15367" max="15367" width="11.140625" style="744" customWidth="1"/>
    <col min="15368" max="15368" width="10.28515625" style="744" customWidth="1"/>
    <col min="15369" max="15369" width="13" style="744" customWidth="1"/>
    <col min="15370" max="15370" width="8.28515625" style="744" customWidth="1"/>
    <col min="15371" max="15616" width="10" style="744"/>
    <col min="15617" max="15617" width="2.5703125" style="744" customWidth="1"/>
    <col min="15618" max="15618" width="7.140625" style="744" customWidth="1"/>
    <col min="15619" max="15619" width="16.85546875" style="744" customWidth="1"/>
    <col min="15620" max="15620" width="9.7109375" style="744" customWidth="1"/>
    <col min="15621" max="15621" width="4.7109375" style="744" customWidth="1"/>
    <col min="15622" max="15622" width="14.42578125" style="744" customWidth="1"/>
    <col min="15623" max="15623" width="11.140625" style="744" customWidth="1"/>
    <col min="15624" max="15624" width="10.28515625" style="744" customWidth="1"/>
    <col min="15625" max="15625" width="13" style="744" customWidth="1"/>
    <col min="15626" max="15626" width="8.28515625" style="744" customWidth="1"/>
    <col min="15627" max="15872" width="10" style="744"/>
    <col min="15873" max="15873" width="2.5703125" style="744" customWidth="1"/>
    <col min="15874" max="15874" width="7.140625" style="744" customWidth="1"/>
    <col min="15875" max="15875" width="16.85546875" style="744" customWidth="1"/>
    <col min="15876" max="15876" width="9.7109375" style="744" customWidth="1"/>
    <col min="15877" max="15877" width="4.7109375" style="744" customWidth="1"/>
    <col min="15878" max="15878" width="14.42578125" style="744" customWidth="1"/>
    <col min="15879" max="15879" width="11.140625" style="744" customWidth="1"/>
    <col min="15880" max="15880" width="10.28515625" style="744" customWidth="1"/>
    <col min="15881" max="15881" width="13" style="744" customWidth="1"/>
    <col min="15882" max="15882" width="8.28515625" style="744" customWidth="1"/>
    <col min="15883" max="16128" width="10" style="744"/>
    <col min="16129" max="16129" width="2.5703125" style="744" customWidth="1"/>
    <col min="16130" max="16130" width="7.140625" style="744" customWidth="1"/>
    <col min="16131" max="16131" width="16.85546875" style="744" customWidth="1"/>
    <col min="16132" max="16132" width="9.7109375" style="744" customWidth="1"/>
    <col min="16133" max="16133" width="4.7109375" style="744" customWidth="1"/>
    <col min="16134" max="16134" width="14.42578125" style="744" customWidth="1"/>
    <col min="16135" max="16135" width="11.140625" style="744" customWidth="1"/>
    <col min="16136" max="16136" width="10.28515625" style="744" customWidth="1"/>
    <col min="16137" max="16137" width="13" style="744" customWidth="1"/>
    <col min="16138" max="16138" width="8.28515625" style="744" customWidth="1"/>
    <col min="16139" max="16384" width="10" style="744"/>
  </cols>
  <sheetData>
    <row r="1" spans="1:10" ht="12" customHeight="1">
      <c r="A1" s="338"/>
      <c r="B1" s="1537" t="s">
        <v>131</v>
      </c>
      <c r="C1" s="338"/>
      <c r="D1" s="339"/>
      <c r="E1" s="339"/>
      <c r="F1" s="338"/>
      <c r="G1" s="339"/>
      <c r="H1" s="1572"/>
      <c r="I1" s="1061"/>
      <c r="J1" s="514"/>
    </row>
    <row r="2" spans="1:10" ht="12" customHeight="1">
      <c r="A2" s="338"/>
      <c r="B2" s="1069" t="s">
        <v>868</v>
      </c>
      <c r="C2" s="338"/>
      <c r="D2" s="339"/>
      <c r="E2" s="339"/>
      <c r="F2" s="338"/>
      <c r="G2" s="339"/>
      <c r="H2" s="339"/>
      <c r="I2" s="338"/>
      <c r="J2" s="1549"/>
    </row>
    <row r="3" spans="1:10" ht="12" customHeight="1">
      <c r="A3" s="338"/>
      <c r="B3" s="345" t="s">
        <v>572</v>
      </c>
      <c r="C3" s="338"/>
      <c r="D3" s="339"/>
      <c r="E3" s="339"/>
      <c r="F3" s="338"/>
      <c r="G3" s="339"/>
      <c r="H3" s="339"/>
      <c r="I3" s="338"/>
      <c r="J3" s="1549"/>
    </row>
    <row r="4" spans="1:10" ht="12" customHeight="1">
      <c r="A4" s="338"/>
      <c r="B4" s="345" t="s">
        <v>1086</v>
      </c>
      <c r="C4" s="338"/>
      <c r="D4" s="339"/>
      <c r="E4" s="339"/>
      <c r="F4" s="338"/>
      <c r="G4" s="339"/>
      <c r="H4" s="339"/>
      <c r="I4" s="338"/>
      <c r="J4" s="1549"/>
    </row>
    <row r="5" spans="1:10" ht="12" customHeight="1">
      <c r="A5" s="338"/>
      <c r="B5" s="338"/>
      <c r="C5" s="338"/>
      <c r="D5" s="339"/>
      <c r="E5" s="339"/>
      <c r="F5" s="338"/>
      <c r="G5" s="339"/>
      <c r="H5" s="339"/>
      <c r="I5" s="338"/>
      <c r="J5" s="1549"/>
    </row>
    <row r="6" spans="1:10" ht="12" customHeight="1">
      <c r="A6" s="338"/>
      <c r="B6" s="1056"/>
      <c r="C6" s="1056"/>
      <c r="D6" s="1572"/>
      <c r="E6" s="1572"/>
      <c r="F6" s="1572" t="s">
        <v>249</v>
      </c>
      <c r="G6" s="1572"/>
      <c r="H6" s="1572"/>
      <c r="I6" s="1572" t="s">
        <v>405</v>
      </c>
      <c r="J6" s="1572"/>
    </row>
    <row r="7" spans="1:10" ht="12" customHeight="1">
      <c r="A7" s="338"/>
      <c r="B7" s="1056"/>
      <c r="C7" s="1056"/>
      <c r="D7" s="1562" t="s">
        <v>251</v>
      </c>
      <c r="E7" s="1562" t="s">
        <v>252</v>
      </c>
      <c r="F7" s="1562" t="s">
        <v>253</v>
      </c>
      <c r="G7" s="1562" t="s">
        <v>254</v>
      </c>
      <c r="H7" s="1562" t="s">
        <v>255</v>
      </c>
      <c r="I7" s="1562" t="s">
        <v>256</v>
      </c>
      <c r="J7" s="1562" t="s">
        <v>257</v>
      </c>
    </row>
    <row r="8" spans="1:10" ht="12" customHeight="1">
      <c r="A8" s="1534"/>
      <c r="B8" s="835" t="s">
        <v>402</v>
      </c>
      <c r="C8" s="342"/>
      <c r="D8" s="341"/>
      <c r="E8" s="341"/>
      <c r="F8" s="341"/>
      <c r="G8" s="759"/>
      <c r="H8" s="760"/>
      <c r="I8" s="1534"/>
      <c r="J8" s="1580"/>
    </row>
    <row r="9" spans="1:10" ht="12" customHeight="1">
      <c r="A9" s="1534"/>
      <c r="B9" s="844"/>
      <c r="D9" s="878"/>
      <c r="E9" s="409"/>
      <c r="F9" s="1523"/>
      <c r="G9" s="1446"/>
      <c r="H9" s="1550"/>
      <c r="I9" s="1447"/>
      <c r="J9" s="409"/>
    </row>
    <row r="10" spans="1:10" ht="12" customHeight="1">
      <c r="A10" s="1534"/>
      <c r="B10" s="844" t="s">
        <v>538</v>
      </c>
      <c r="D10" s="878">
        <v>41110</v>
      </c>
      <c r="E10" s="409" t="s">
        <v>260</v>
      </c>
      <c r="F10" s="1523">
        <v>-1877339</v>
      </c>
      <c r="G10" s="340" t="s">
        <v>261</v>
      </c>
      <c r="H10" s="1585" t="s">
        <v>262</v>
      </c>
      <c r="I10" s="1571">
        <f>+F10</f>
        <v>-1877339</v>
      </c>
      <c r="J10" s="409" t="s">
        <v>802</v>
      </c>
    </row>
    <row r="11" spans="1:10" ht="12" customHeight="1">
      <c r="A11" s="1534"/>
      <c r="B11" s="844"/>
      <c r="D11" s="878"/>
      <c r="E11" s="409"/>
      <c r="F11" s="1523"/>
      <c r="G11" s="1446"/>
      <c r="H11" s="1550"/>
      <c r="I11" s="1447"/>
      <c r="J11" s="409"/>
    </row>
    <row r="12" spans="1:10" ht="12" customHeight="1">
      <c r="A12" s="1534"/>
      <c r="B12" s="844" t="s">
        <v>571</v>
      </c>
      <c r="D12" s="878">
        <v>283</v>
      </c>
      <c r="E12" s="409" t="s">
        <v>260</v>
      </c>
      <c r="F12" s="1523">
        <v>953690</v>
      </c>
      <c r="G12" s="340" t="s">
        <v>261</v>
      </c>
      <c r="H12" s="1585" t="s">
        <v>262</v>
      </c>
      <c r="I12" s="1571">
        <f>+F12</f>
        <v>953690</v>
      </c>
      <c r="J12" s="409" t="s">
        <v>802</v>
      </c>
    </row>
    <row r="13" spans="1:10" ht="12" customHeight="1">
      <c r="A13" s="1534"/>
      <c r="B13" s="844"/>
      <c r="D13" s="878"/>
      <c r="E13" s="409"/>
      <c r="F13" s="1523"/>
      <c r="G13" s="1446"/>
      <c r="H13" s="1550"/>
      <c r="I13" s="1447"/>
      <c r="J13" s="409"/>
    </row>
    <row r="14" spans="1:10" ht="12" customHeight="1">
      <c r="A14" s="1534"/>
      <c r="B14" s="844"/>
      <c r="D14" s="878"/>
      <c r="E14" s="409"/>
      <c r="F14" s="1523"/>
      <c r="G14" s="1446"/>
      <c r="H14" s="1550"/>
      <c r="I14" s="1447"/>
      <c r="J14" s="409"/>
    </row>
    <row r="15" spans="1:10" ht="12" customHeight="1">
      <c r="A15" s="1534"/>
      <c r="B15" s="536" t="s">
        <v>850</v>
      </c>
      <c r="D15" s="409"/>
      <c r="E15" s="409"/>
      <c r="F15" s="1523"/>
      <c r="G15" s="1446"/>
      <c r="H15" s="1550"/>
      <c r="I15" s="1447"/>
      <c r="J15" s="482"/>
    </row>
    <row r="16" spans="1:10" ht="12" customHeight="1">
      <c r="A16" s="1534"/>
      <c r="D16" s="409"/>
      <c r="E16" s="409"/>
      <c r="F16" s="1523"/>
      <c r="G16" s="482"/>
      <c r="H16" s="482"/>
      <c r="I16" s="1523"/>
      <c r="J16" s="482"/>
    </row>
    <row r="17" spans="1:10" ht="12" customHeight="1">
      <c r="A17" s="1534"/>
      <c r="B17" s="1474"/>
      <c r="C17" s="1473"/>
      <c r="D17" s="1472"/>
      <c r="E17" s="1472"/>
      <c r="F17" s="1584"/>
      <c r="G17" s="1452"/>
      <c r="H17" s="1452"/>
      <c r="I17" s="1584"/>
      <c r="J17" s="1573"/>
    </row>
    <row r="18" spans="1:10" ht="12" customHeight="1">
      <c r="A18" s="755"/>
      <c r="B18" s="1583"/>
      <c r="D18" s="409"/>
      <c r="E18" s="409"/>
      <c r="F18" s="1523"/>
      <c r="G18" s="482"/>
      <c r="H18" s="482"/>
      <c r="I18" s="1523"/>
      <c r="J18" s="1455"/>
    </row>
    <row r="19" spans="1:10" ht="12" customHeight="1">
      <c r="A19" s="755"/>
      <c r="B19" s="1427"/>
      <c r="C19" s="761"/>
      <c r="D19" s="482"/>
      <c r="E19" s="482"/>
      <c r="F19" s="761"/>
      <c r="G19" s="482"/>
      <c r="H19" s="482"/>
      <c r="I19" s="482"/>
      <c r="J19" s="1455"/>
    </row>
    <row r="20" spans="1:10" ht="12" customHeight="1">
      <c r="A20" s="755"/>
      <c r="B20" s="1559"/>
      <c r="C20" s="755"/>
      <c r="D20" s="759"/>
      <c r="E20" s="759"/>
      <c r="F20" s="755"/>
      <c r="G20" s="759"/>
      <c r="H20" s="759"/>
      <c r="I20" s="759"/>
      <c r="J20" s="1260"/>
    </row>
    <row r="21" spans="1:10" ht="12" customHeight="1">
      <c r="A21" s="755"/>
      <c r="B21" s="805"/>
      <c r="C21" s="755"/>
      <c r="D21" s="759"/>
      <c r="E21" s="759"/>
      <c r="F21" s="755"/>
      <c r="G21" s="759"/>
      <c r="H21" s="759"/>
      <c r="I21" s="759"/>
      <c r="J21" s="1260"/>
    </row>
    <row r="22" spans="1:10" ht="12" customHeight="1">
      <c r="A22" s="755"/>
      <c r="B22" s="806"/>
      <c r="C22" s="807"/>
      <c r="D22" s="808"/>
      <c r="E22" s="808"/>
      <c r="F22" s="807"/>
      <c r="G22" s="808"/>
      <c r="H22" s="808"/>
      <c r="I22" s="807"/>
      <c r="J22" s="1582"/>
    </row>
    <row r="23" spans="1:10" ht="12" customHeight="1">
      <c r="A23" s="755"/>
      <c r="B23" s="755"/>
      <c r="C23" s="755"/>
      <c r="D23" s="759"/>
      <c r="E23" s="759"/>
      <c r="F23" s="1535"/>
      <c r="G23" s="759"/>
      <c r="H23" s="759"/>
      <c r="I23" s="755"/>
      <c r="J23" s="759"/>
    </row>
    <row r="24" spans="1:10" ht="12" customHeight="1">
      <c r="A24" s="755"/>
    </row>
    <row r="25" spans="1:10" ht="12" customHeight="1">
      <c r="A25" s="755"/>
    </row>
    <row r="26" spans="1:10" ht="12" customHeight="1">
      <c r="A26" s="755"/>
    </row>
    <row r="27" spans="1:10" ht="12" customHeight="1">
      <c r="A27" s="755"/>
    </row>
    <row r="28" spans="1:10" ht="12" customHeight="1">
      <c r="A28" s="755"/>
      <c r="B28" s="755"/>
      <c r="C28" s="755"/>
      <c r="D28" s="759"/>
      <c r="E28" s="759"/>
      <c r="F28" s="755"/>
      <c r="G28" s="759"/>
      <c r="H28" s="759"/>
      <c r="I28" s="755"/>
      <c r="J28" s="759"/>
    </row>
    <row r="29" spans="1:10" ht="12" customHeight="1">
      <c r="A29" s="755"/>
      <c r="B29" s="755"/>
      <c r="C29" s="755"/>
      <c r="D29" s="759"/>
      <c r="E29" s="759"/>
      <c r="F29" s="755"/>
      <c r="G29" s="759"/>
      <c r="H29" s="759"/>
      <c r="I29" s="755"/>
      <c r="J29" s="759"/>
    </row>
    <row r="30" spans="1:10" ht="12" customHeight="1">
      <c r="A30" s="755"/>
      <c r="B30" s="755"/>
      <c r="C30" s="755"/>
      <c r="D30" s="759"/>
      <c r="E30" s="759"/>
      <c r="F30" s="755"/>
      <c r="G30" s="759"/>
      <c r="H30" s="759"/>
      <c r="I30" s="755"/>
      <c r="J30" s="759"/>
    </row>
    <row r="31" spans="1:10">
      <c r="D31" s="1092"/>
    </row>
    <row r="32" spans="1:10">
      <c r="D32" s="1092"/>
    </row>
    <row r="33" spans="4:10">
      <c r="D33" s="1092"/>
    </row>
    <row r="34" spans="4:10">
      <c r="D34" s="1092"/>
    </row>
    <row r="35" spans="4:10">
      <c r="D35" s="1092"/>
    </row>
    <row r="36" spans="4:10">
      <c r="D36" s="1092"/>
    </row>
    <row r="37" spans="4:10" ht="17.25">
      <c r="D37" s="1092"/>
      <c r="J37" s="2096"/>
    </row>
    <row r="38" spans="4:10">
      <c r="D38" s="1092"/>
    </row>
    <row r="39" spans="4:10">
      <c r="D39" s="1092"/>
    </row>
    <row r="40" spans="4:10">
      <c r="D40" s="1092"/>
    </row>
    <row r="41" spans="4:10">
      <c r="D41" s="1092"/>
    </row>
    <row r="42" spans="4:10">
      <c r="D42" s="1092"/>
    </row>
    <row r="43" spans="4:10">
      <c r="D43" s="1092"/>
    </row>
    <row r="44" spans="4:10">
      <c r="D44" s="1092"/>
    </row>
    <row r="45" spans="4:10">
      <c r="D45" s="1092"/>
    </row>
    <row r="46" spans="4:10">
      <c r="D46" s="1092"/>
    </row>
    <row r="47" spans="4:10">
      <c r="D47" s="1092"/>
    </row>
    <row r="48" spans="4:10">
      <c r="D48" s="1092"/>
    </row>
    <row r="49" spans="4:4">
      <c r="D49" s="1092"/>
    </row>
    <row r="50" spans="4:4">
      <c r="D50" s="1092"/>
    </row>
    <row r="51" spans="4:4">
      <c r="D51" s="1092"/>
    </row>
    <row r="52" spans="4:4">
      <c r="D52" s="1092"/>
    </row>
    <row r="53" spans="4:4">
      <c r="D53" s="1092"/>
    </row>
    <row r="54" spans="4:4">
      <c r="D54" s="1092"/>
    </row>
    <row r="55" spans="4:4">
      <c r="D55" s="1092"/>
    </row>
    <row r="56" spans="4:4">
      <c r="D56" s="1092"/>
    </row>
    <row r="57" spans="4:4">
      <c r="D57" s="1092"/>
    </row>
    <row r="58" spans="4:4">
      <c r="D58" s="1092"/>
    </row>
    <row r="59" spans="4:4">
      <c r="D59" s="1092"/>
    </row>
    <row r="60" spans="4:4">
      <c r="D60" s="1092"/>
    </row>
    <row r="61" spans="4:4">
      <c r="D61" s="1092"/>
    </row>
    <row r="62" spans="4:4">
      <c r="D62" s="1092"/>
    </row>
    <row r="63" spans="4:4">
      <c r="D63" s="1092"/>
    </row>
    <row r="64" spans="4:4">
      <c r="D64" s="1092"/>
    </row>
    <row r="65" spans="4:4">
      <c r="D65" s="1092"/>
    </row>
    <row r="66" spans="4:4">
      <c r="D66" s="1092"/>
    </row>
    <row r="67" spans="4:4">
      <c r="D67" s="1092"/>
    </row>
    <row r="68" spans="4:4">
      <c r="D68" s="1092"/>
    </row>
    <row r="69" spans="4:4">
      <c r="D69" s="1092"/>
    </row>
    <row r="70" spans="4:4">
      <c r="D70" s="1092"/>
    </row>
    <row r="71" spans="4:4">
      <c r="D71" s="1092"/>
    </row>
    <row r="72" spans="4:4">
      <c r="D72" s="1092"/>
    </row>
    <row r="73" spans="4:4">
      <c r="D73" s="1092"/>
    </row>
    <row r="74" spans="4:4">
      <c r="D74" s="1092"/>
    </row>
    <row r="75" spans="4:4">
      <c r="D75" s="1092"/>
    </row>
    <row r="76" spans="4:4">
      <c r="D76" s="1092"/>
    </row>
    <row r="77" spans="4:4">
      <c r="D77" s="1092"/>
    </row>
    <row r="78" spans="4:4">
      <c r="D78" s="1092"/>
    </row>
    <row r="79" spans="4:4">
      <c r="D79" s="1092"/>
    </row>
    <row r="80" spans="4:4">
      <c r="D80" s="1092"/>
    </row>
    <row r="81" spans="4:4">
      <c r="D81" s="1092"/>
    </row>
    <row r="82" spans="4:4">
      <c r="D82" s="1092"/>
    </row>
    <row r="83" spans="4:4">
      <c r="D83" s="1092"/>
    </row>
    <row r="84" spans="4:4">
      <c r="D84" s="1092"/>
    </row>
    <row r="85" spans="4:4">
      <c r="D85" s="1092"/>
    </row>
    <row r="86" spans="4:4">
      <c r="D86" s="1092"/>
    </row>
    <row r="87" spans="4:4">
      <c r="D87" s="1092"/>
    </row>
    <row r="88" spans="4:4">
      <c r="D88" s="1092"/>
    </row>
    <row r="89" spans="4:4">
      <c r="D89" s="1092"/>
    </row>
    <row r="90" spans="4:4">
      <c r="D90" s="1092"/>
    </row>
    <row r="91" spans="4:4">
      <c r="D91" s="1092"/>
    </row>
    <row r="92" spans="4:4">
      <c r="D92" s="1092"/>
    </row>
    <row r="93" spans="4:4">
      <c r="D93" s="1092"/>
    </row>
    <row r="94" spans="4:4">
      <c r="D94" s="1092"/>
    </row>
    <row r="95" spans="4:4">
      <c r="D95" s="1092"/>
    </row>
    <row r="96" spans="4:4">
      <c r="D96" s="1092"/>
    </row>
    <row r="97" spans="4:4">
      <c r="D97" s="1092"/>
    </row>
    <row r="98" spans="4:4">
      <c r="D98" s="1092"/>
    </row>
    <row r="99" spans="4:4">
      <c r="D99" s="1092"/>
    </row>
    <row r="100" spans="4:4">
      <c r="D100" s="1092"/>
    </row>
    <row r="101" spans="4:4">
      <c r="D101" s="1092"/>
    </row>
    <row r="102" spans="4:4">
      <c r="D102" s="1092"/>
    </row>
    <row r="103" spans="4:4">
      <c r="D103" s="1092"/>
    </row>
    <row r="104" spans="4:4">
      <c r="D104" s="1092"/>
    </row>
    <row r="105" spans="4:4">
      <c r="D105" s="1092"/>
    </row>
    <row r="106" spans="4:4">
      <c r="D106" s="1092"/>
    </row>
    <row r="107" spans="4:4">
      <c r="D107" s="1092"/>
    </row>
    <row r="108" spans="4:4">
      <c r="D108" s="1092"/>
    </row>
    <row r="109" spans="4:4">
      <c r="D109" s="1092"/>
    </row>
    <row r="110" spans="4:4">
      <c r="D110" s="1092"/>
    </row>
    <row r="111" spans="4:4">
      <c r="D111" s="1092"/>
    </row>
    <row r="112" spans="4:4">
      <c r="D112" s="1092"/>
    </row>
    <row r="113" spans="4:4">
      <c r="D113" s="1092"/>
    </row>
    <row r="114" spans="4:4">
      <c r="D114" s="1092"/>
    </row>
    <row r="115" spans="4:4">
      <c r="D115" s="1092"/>
    </row>
    <row r="116" spans="4:4">
      <c r="D116" s="1092"/>
    </row>
    <row r="117" spans="4:4">
      <c r="D117" s="1092"/>
    </row>
    <row r="118" spans="4:4">
      <c r="D118" s="1092"/>
    </row>
    <row r="119" spans="4:4">
      <c r="D119" s="1092"/>
    </row>
    <row r="120" spans="4:4">
      <c r="D120" s="1092"/>
    </row>
    <row r="121" spans="4:4">
      <c r="D121" s="1092"/>
    </row>
    <row r="122" spans="4:4">
      <c r="D122" s="1092"/>
    </row>
    <row r="123" spans="4:4">
      <c r="D123" s="1092"/>
    </row>
    <row r="124" spans="4:4">
      <c r="D124" s="1092"/>
    </row>
    <row r="125" spans="4:4">
      <c r="D125" s="1092"/>
    </row>
    <row r="126" spans="4:4">
      <c r="D126" s="1092"/>
    </row>
    <row r="127" spans="4:4">
      <c r="D127" s="1092"/>
    </row>
    <row r="128" spans="4:4">
      <c r="D128" s="1092"/>
    </row>
    <row r="129" spans="4:4">
      <c r="D129" s="1092"/>
    </row>
    <row r="130" spans="4:4">
      <c r="D130" s="1092"/>
    </row>
    <row r="131" spans="4:4">
      <c r="D131" s="1092"/>
    </row>
    <row r="132" spans="4:4">
      <c r="D132" s="1092"/>
    </row>
    <row r="133" spans="4:4">
      <c r="D133" s="1092"/>
    </row>
    <row r="134" spans="4:4">
      <c r="D134" s="1092"/>
    </row>
    <row r="135" spans="4:4">
      <c r="D135" s="1092"/>
    </row>
    <row r="136" spans="4:4">
      <c r="D136" s="1092"/>
    </row>
    <row r="137" spans="4:4">
      <c r="D137" s="1092"/>
    </row>
    <row r="138" spans="4:4">
      <c r="D138" s="1092"/>
    </row>
    <row r="139" spans="4:4">
      <c r="D139" s="1092"/>
    </row>
    <row r="140" spans="4:4">
      <c r="D140" s="1092"/>
    </row>
    <row r="141" spans="4:4">
      <c r="D141" s="1092"/>
    </row>
    <row r="142" spans="4:4">
      <c r="D142" s="1092"/>
    </row>
    <row r="143" spans="4:4">
      <c r="D143" s="1092"/>
    </row>
    <row r="144" spans="4:4">
      <c r="D144" s="1092"/>
    </row>
    <row r="145" spans="4:4">
      <c r="D145" s="1092"/>
    </row>
    <row r="146" spans="4:4">
      <c r="D146" s="1092"/>
    </row>
    <row r="147" spans="4:4">
      <c r="D147" s="1092"/>
    </row>
    <row r="148" spans="4:4">
      <c r="D148" s="1092"/>
    </row>
    <row r="149" spans="4:4">
      <c r="D149" s="1092"/>
    </row>
    <row r="150" spans="4:4">
      <c r="D150" s="1092"/>
    </row>
    <row r="151" spans="4:4">
      <c r="D151" s="1092"/>
    </row>
    <row r="152" spans="4:4">
      <c r="D152" s="1092"/>
    </row>
    <row r="153" spans="4:4">
      <c r="D153" s="1092"/>
    </row>
    <row r="154" spans="4:4">
      <c r="D154" s="1092"/>
    </row>
    <row r="155" spans="4:4">
      <c r="D155" s="1092"/>
    </row>
    <row r="156" spans="4:4">
      <c r="D156" s="1092"/>
    </row>
    <row r="157" spans="4:4">
      <c r="D157" s="1092"/>
    </row>
    <row r="158" spans="4:4">
      <c r="D158" s="1092"/>
    </row>
    <row r="159" spans="4:4">
      <c r="D159" s="1092"/>
    </row>
    <row r="160" spans="4:4">
      <c r="D160" s="1092"/>
    </row>
    <row r="161" spans="4:4">
      <c r="D161" s="1092"/>
    </row>
    <row r="162" spans="4:4">
      <c r="D162" s="1092"/>
    </row>
    <row r="163" spans="4:4">
      <c r="D163" s="1092"/>
    </row>
    <row r="164" spans="4:4">
      <c r="D164" s="1092"/>
    </row>
    <row r="165" spans="4:4">
      <c r="D165" s="1092"/>
    </row>
    <row r="166" spans="4:4">
      <c r="D166" s="1092"/>
    </row>
    <row r="167" spans="4:4">
      <c r="D167" s="1092"/>
    </row>
    <row r="168" spans="4:4">
      <c r="D168" s="1092"/>
    </row>
    <row r="169" spans="4:4">
      <c r="D169" s="1092"/>
    </row>
    <row r="170" spans="4:4">
      <c r="D170" s="1092"/>
    </row>
    <row r="171" spans="4:4">
      <c r="D171" s="1092"/>
    </row>
    <row r="172" spans="4:4">
      <c r="D172" s="1092"/>
    </row>
    <row r="173" spans="4:4">
      <c r="D173" s="1092"/>
    </row>
    <row r="174" spans="4:4">
      <c r="D174" s="1092"/>
    </row>
    <row r="175" spans="4:4">
      <c r="D175" s="1092"/>
    </row>
    <row r="176" spans="4:4">
      <c r="D176" s="1092"/>
    </row>
    <row r="177" spans="4:4">
      <c r="D177" s="1092"/>
    </row>
    <row r="178" spans="4:4">
      <c r="D178" s="1092"/>
    </row>
    <row r="179" spans="4:4">
      <c r="D179" s="1092"/>
    </row>
    <row r="180" spans="4:4">
      <c r="D180" s="1092"/>
    </row>
    <row r="181" spans="4:4">
      <c r="D181" s="1092"/>
    </row>
    <row r="182" spans="4:4">
      <c r="D182" s="1092"/>
    </row>
    <row r="183" spans="4:4">
      <c r="D183" s="1092"/>
    </row>
    <row r="184" spans="4:4">
      <c r="D184" s="1092"/>
    </row>
    <row r="185" spans="4:4">
      <c r="D185" s="1092"/>
    </row>
    <row r="186" spans="4:4">
      <c r="D186" s="1092"/>
    </row>
    <row r="187" spans="4:4">
      <c r="D187" s="1092"/>
    </row>
    <row r="188" spans="4:4">
      <c r="D188" s="1092"/>
    </row>
    <row r="189" spans="4:4">
      <c r="D189" s="1092"/>
    </row>
    <row r="190" spans="4:4">
      <c r="D190" s="1092"/>
    </row>
    <row r="191" spans="4:4">
      <c r="D191" s="1092"/>
    </row>
    <row r="192" spans="4:4">
      <c r="D192" s="1092"/>
    </row>
    <row r="193" spans="4:4">
      <c r="D193" s="1092"/>
    </row>
    <row r="194" spans="4:4">
      <c r="D194" s="1092"/>
    </row>
    <row r="195" spans="4:4">
      <c r="D195" s="1092"/>
    </row>
    <row r="196" spans="4:4">
      <c r="D196" s="1092"/>
    </row>
    <row r="197" spans="4:4">
      <c r="D197" s="1092"/>
    </row>
    <row r="198" spans="4:4">
      <c r="D198" s="1092"/>
    </row>
    <row r="199" spans="4:4">
      <c r="D199" s="1092"/>
    </row>
    <row r="200" spans="4:4">
      <c r="D200" s="1092"/>
    </row>
    <row r="201" spans="4:4">
      <c r="D201" s="1092"/>
    </row>
    <row r="202" spans="4:4">
      <c r="D202" s="1092"/>
    </row>
    <row r="203" spans="4:4">
      <c r="D203" s="1092"/>
    </row>
    <row r="204" spans="4:4">
      <c r="D204" s="1092"/>
    </row>
    <row r="205" spans="4:4">
      <c r="D205" s="1092"/>
    </row>
    <row r="206" spans="4:4">
      <c r="D206" s="1092"/>
    </row>
    <row r="207" spans="4:4">
      <c r="D207" s="1092"/>
    </row>
    <row r="208" spans="4:4">
      <c r="D208" s="1092"/>
    </row>
    <row r="209" spans="4:4">
      <c r="D209" s="1092"/>
    </row>
    <row r="210" spans="4:4">
      <c r="D210" s="1092"/>
    </row>
    <row r="211" spans="4:4">
      <c r="D211" s="1092"/>
    </row>
    <row r="212" spans="4:4">
      <c r="D212" s="1092"/>
    </row>
    <row r="213" spans="4:4">
      <c r="D213" s="1092"/>
    </row>
    <row r="214" spans="4:4">
      <c r="D214" s="1092"/>
    </row>
    <row r="215" spans="4:4">
      <c r="D215" s="1092"/>
    </row>
    <row r="216" spans="4:4">
      <c r="D216" s="1092"/>
    </row>
    <row r="217" spans="4:4">
      <c r="D217" s="1092"/>
    </row>
    <row r="218" spans="4:4">
      <c r="D218" s="1092"/>
    </row>
    <row r="219" spans="4:4">
      <c r="D219" s="1092"/>
    </row>
    <row r="220" spans="4:4">
      <c r="D220" s="1092"/>
    </row>
    <row r="221" spans="4:4">
      <c r="D221" s="1092"/>
    </row>
    <row r="222" spans="4:4">
      <c r="D222" s="1092"/>
    </row>
    <row r="223" spans="4:4">
      <c r="D223" s="1092"/>
    </row>
    <row r="224" spans="4:4">
      <c r="D224" s="1092"/>
    </row>
    <row r="225" spans="4:4">
      <c r="D225" s="1092"/>
    </row>
    <row r="226" spans="4:4">
      <c r="D226" s="1092"/>
    </row>
    <row r="227" spans="4:4">
      <c r="D227" s="1092"/>
    </row>
    <row r="228" spans="4:4">
      <c r="D228" s="1092"/>
    </row>
    <row r="229" spans="4:4">
      <c r="D229" s="1092"/>
    </row>
    <row r="230" spans="4:4">
      <c r="D230" s="1092"/>
    </row>
    <row r="231" spans="4:4">
      <c r="D231" s="1092"/>
    </row>
    <row r="232" spans="4:4">
      <c r="D232" s="1092"/>
    </row>
    <row r="233" spans="4:4">
      <c r="D233" s="1092"/>
    </row>
    <row r="234" spans="4:4">
      <c r="D234" s="1092"/>
    </row>
    <row r="235" spans="4:4">
      <c r="D235" s="1092"/>
    </row>
    <row r="236" spans="4:4">
      <c r="D236" s="1092"/>
    </row>
    <row r="237" spans="4:4">
      <c r="D237" s="1092"/>
    </row>
    <row r="238" spans="4:4">
      <c r="D238" s="1092"/>
    </row>
    <row r="239" spans="4:4">
      <c r="D239" s="1092"/>
    </row>
    <row r="240" spans="4:4">
      <c r="D240" s="1092"/>
    </row>
    <row r="241" spans="4:4">
      <c r="D241" s="1092"/>
    </row>
    <row r="242" spans="4:4">
      <c r="D242" s="1092"/>
    </row>
    <row r="243" spans="4:4">
      <c r="D243" s="1092"/>
    </row>
    <row r="244" spans="4:4">
      <c r="D244" s="1092"/>
    </row>
    <row r="245" spans="4:4">
      <c r="D245" s="1092"/>
    </row>
    <row r="246" spans="4:4">
      <c r="D246" s="1092"/>
    </row>
    <row r="247" spans="4:4">
      <c r="D247" s="1092"/>
    </row>
    <row r="248" spans="4:4">
      <c r="D248" s="1092"/>
    </row>
    <row r="249" spans="4:4">
      <c r="D249" s="1092"/>
    </row>
    <row r="250" spans="4:4">
      <c r="D250" s="1092"/>
    </row>
    <row r="251" spans="4:4">
      <c r="D251" s="1092"/>
    </row>
    <row r="252" spans="4:4">
      <c r="D252" s="1092"/>
    </row>
    <row r="253" spans="4:4">
      <c r="D253" s="1092"/>
    </row>
    <row r="254" spans="4:4">
      <c r="D254" s="1092"/>
    </row>
    <row r="255" spans="4:4">
      <c r="D255" s="1092"/>
    </row>
    <row r="256" spans="4:4">
      <c r="D256" s="1092"/>
    </row>
    <row r="257" spans="4:4">
      <c r="D257" s="1092"/>
    </row>
    <row r="258" spans="4:4">
      <c r="D258" s="1092"/>
    </row>
    <row r="259" spans="4:4">
      <c r="D259" s="1092"/>
    </row>
    <row r="260" spans="4:4">
      <c r="D260" s="1092"/>
    </row>
    <row r="261" spans="4:4">
      <c r="D261" s="1092"/>
    </row>
    <row r="262" spans="4:4">
      <c r="D262" s="1092"/>
    </row>
    <row r="263" spans="4:4">
      <c r="D263" s="1092"/>
    </row>
    <row r="264" spans="4:4">
      <c r="D264" s="1092"/>
    </row>
    <row r="265" spans="4:4">
      <c r="D265" s="1092"/>
    </row>
    <row r="266" spans="4:4">
      <c r="D266" s="1092"/>
    </row>
    <row r="267" spans="4:4">
      <c r="D267" s="1092"/>
    </row>
    <row r="268" spans="4:4">
      <c r="D268" s="1092"/>
    </row>
    <row r="269" spans="4:4">
      <c r="D269" s="1092"/>
    </row>
    <row r="270" spans="4:4">
      <c r="D270" s="1092"/>
    </row>
    <row r="271" spans="4:4">
      <c r="D271" s="1092"/>
    </row>
    <row r="272" spans="4:4">
      <c r="D272" s="1092"/>
    </row>
    <row r="273" spans="4:4">
      <c r="D273" s="1092"/>
    </row>
    <row r="274" spans="4:4">
      <c r="D274" s="1092"/>
    </row>
    <row r="275" spans="4:4">
      <c r="D275" s="1092"/>
    </row>
    <row r="276" spans="4:4">
      <c r="D276" s="1092"/>
    </row>
    <row r="277" spans="4:4">
      <c r="D277" s="1092"/>
    </row>
    <row r="278" spans="4:4">
      <c r="D278" s="1092"/>
    </row>
    <row r="279" spans="4:4">
      <c r="D279" s="1092"/>
    </row>
    <row r="280" spans="4:4">
      <c r="D280" s="1092"/>
    </row>
    <row r="281" spans="4:4">
      <c r="D281" s="1092"/>
    </row>
    <row r="282" spans="4:4">
      <c r="D282" s="1092"/>
    </row>
    <row r="283" spans="4:4">
      <c r="D283" s="1092"/>
    </row>
    <row r="284" spans="4:4">
      <c r="D284" s="1092"/>
    </row>
    <row r="285" spans="4:4">
      <c r="D285" s="1092"/>
    </row>
    <row r="286" spans="4:4">
      <c r="D286" s="1092"/>
    </row>
    <row r="287" spans="4:4">
      <c r="D287" s="1092"/>
    </row>
    <row r="288" spans="4:4">
      <c r="D288" s="1092"/>
    </row>
    <row r="289" spans="4:4">
      <c r="D289" s="1092"/>
    </row>
    <row r="290" spans="4:4">
      <c r="D290" s="1092"/>
    </row>
    <row r="291" spans="4:4">
      <c r="D291" s="1092"/>
    </row>
    <row r="292" spans="4:4">
      <c r="D292" s="1092"/>
    </row>
    <row r="293" spans="4:4">
      <c r="D293" s="1092"/>
    </row>
    <row r="294" spans="4:4">
      <c r="D294" s="1092"/>
    </row>
    <row r="295" spans="4:4">
      <c r="D295" s="1092"/>
    </row>
    <row r="296" spans="4:4">
      <c r="D296" s="1092"/>
    </row>
    <row r="297" spans="4:4">
      <c r="D297" s="1092"/>
    </row>
    <row r="298" spans="4:4">
      <c r="D298" s="1092"/>
    </row>
    <row r="299" spans="4:4">
      <c r="D299" s="1092"/>
    </row>
    <row r="300" spans="4:4">
      <c r="D300" s="1092"/>
    </row>
    <row r="301" spans="4:4">
      <c r="D301" s="1092"/>
    </row>
    <row r="302" spans="4:4">
      <c r="D302" s="1092"/>
    </row>
    <row r="303" spans="4:4">
      <c r="D303" s="1092"/>
    </row>
    <row r="304" spans="4:4">
      <c r="D304" s="1092"/>
    </row>
    <row r="305" spans="4:4">
      <c r="D305" s="1092"/>
    </row>
    <row r="306" spans="4:4">
      <c r="D306" s="1092"/>
    </row>
    <row r="307" spans="4:4">
      <c r="D307" s="1092"/>
    </row>
    <row r="308" spans="4:4">
      <c r="D308" s="1092"/>
    </row>
    <row r="309" spans="4:4">
      <c r="D309" s="1092"/>
    </row>
    <row r="310" spans="4:4">
      <c r="D310" s="1092"/>
    </row>
    <row r="311" spans="4:4">
      <c r="D311" s="1092"/>
    </row>
    <row r="312" spans="4:4">
      <c r="D312" s="1092"/>
    </row>
    <row r="313" spans="4:4">
      <c r="D313" s="1092"/>
    </row>
    <row r="314" spans="4:4">
      <c r="D314" s="1092"/>
    </row>
    <row r="315" spans="4:4">
      <c r="D315" s="1092"/>
    </row>
    <row r="316" spans="4:4">
      <c r="D316" s="1092"/>
    </row>
    <row r="317" spans="4:4">
      <c r="D317" s="1092"/>
    </row>
    <row r="318" spans="4:4">
      <c r="D318" s="1092"/>
    </row>
    <row r="319" spans="4:4">
      <c r="D319" s="1092"/>
    </row>
    <row r="320" spans="4:4">
      <c r="D320" s="1092"/>
    </row>
    <row r="321" spans="4:4">
      <c r="D321" s="1092"/>
    </row>
    <row r="322" spans="4:4">
      <c r="D322" s="1092"/>
    </row>
    <row r="323" spans="4:4">
      <c r="D323" s="1092"/>
    </row>
    <row r="324" spans="4:4">
      <c r="D324" s="1092"/>
    </row>
    <row r="325" spans="4:4">
      <c r="D325" s="1092"/>
    </row>
    <row r="326" spans="4:4">
      <c r="D326" s="1092"/>
    </row>
    <row r="327" spans="4:4">
      <c r="D327" s="1092"/>
    </row>
    <row r="328" spans="4:4">
      <c r="D328" s="1092"/>
    </row>
    <row r="329" spans="4:4">
      <c r="D329" s="1092"/>
    </row>
    <row r="330" spans="4:4">
      <c r="D330" s="1092"/>
    </row>
    <row r="331" spans="4:4">
      <c r="D331" s="1092"/>
    </row>
    <row r="332" spans="4:4">
      <c r="D332" s="1092"/>
    </row>
    <row r="333" spans="4:4">
      <c r="D333" s="1092"/>
    </row>
    <row r="334" spans="4:4">
      <c r="D334" s="1092"/>
    </row>
    <row r="335" spans="4:4">
      <c r="D335" s="1092"/>
    </row>
    <row r="336" spans="4:4">
      <c r="D336" s="1092"/>
    </row>
    <row r="337" spans="4:4">
      <c r="D337" s="1092"/>
    </row>
    <row r="338" spans="4:4">
      <c r="D338" s="1092"/>
    </row>
    <row r="339" spans="4:4">
      <c r="D339" s="1092"/>
    </row>
    <row r="340" spans="4:4">
      <c r="D340" s="1092"/>
    </row>
    <row r="341" spans="4:4">
      <c r="D341" s="1092"/>
    </row>
    <row r="342" spans="4:4">
      <c r="D342" s="1092"/>
    </row>
    <row r="343" spans="4:4">
      <c r="D343" s="1092"/>
    </row>
    <row r="344" spans="4:4">
      <c r="D344" s="1092"/>
    </row>
    <row r="345" spans="4:4">
      <c r="D345" s="1092"/>
    </row>
    <row r="346" spans="4:4">
      <c r="D346" s="1092"/>
    </row>
    <row r="347" spans="4:4">
      <c r="D347" s="1092"/>
    </row>
    <row r="348" spans="4:4">
      <c r="D348" s="1092"/>
    </row>
    <row r="349" spans="4:4">
      <c r="D349" s="1092"/>
    </row>
    <row r="350" spans="4:4">
      <c r="D350" s="1092"/>
    </row>
    <row r="351" spans="4:4">
      <c r="D351" s="1092"/>
    </row>
    <row r="352" spans="4:4">
      <c r="D352" s="1092"/>
    </row>
    <row r="353" spans="4:4">
      <c r="D353" s="1092"/>
    </row>
    <row r="354" spans="4:4">
      <c r="D354" s="1092"/>
    </row>
    <row r="355" spans="4:4">
      <c r="D355" s="1092"/>
    </row>
    <row r="356" spans="4:4">
      <c r="D356" s="1092"/>
    </row>
    <row r="357" spans="4:4">
      <c r="D357" s="1092"/>
    </row>
    <row r="358" spans="4:4">
      <c r="D358" s="1092"/>
    </row>
    <row r="359" spans="4:4">
      <c r="D359" s="1092"/>
    </row>
    <row r="360" spans="4:4">
      <c r="D360" s="1092"/>
    </row>
    <row r="361" spans="4:4">
      <c r="D361" s="1092"/>
    </row>
  </sheetData>
  <conditionalFormatting sqref="J1">
    <cfRule type="cellIs" dxfId="32" priority="6" stopIfTrue="1" operator="equal">
      <formula>"x.x"</formula>
    </cfRule>
  </conditionalFormatting>
  <conditionalFormatting sqref="B16 B9:B14">
    <cfRule type="cellIs" dxfId="31" priority="5" stopIfTrue="1" operator="equal">
      <formula>"Title"</formula>
    </cfRule>
  </conditionalFormatting>
  <conditionalFormatting sqref="B8">
    <cfRule type="cellIs" dxfId="30" priority="4" stopIfTrue="1" operator="equal">
      <formula>"Adjustment to Income/Expense/Rate Base:"</formula>
    </cfRule>
  </conditionalFormatting>
  <conditionalFormatting sqref="I6">
    <cfRule type="cellIs" dxfId="29" priority="3" stopIfTrue="1" operator="equal">
      <formula>"Update"</formula>
    </cfRule>
  </conditionalFormatting>
  <dataValidations count="7">
    <dataValidation type="list" allowBlank="1" showInputMessage="1" showErrorMessage="1" errorTitle="Oops!" error="You must enter a state, or, if the adjustment is system, enter all states." sqref="WVQ983010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06 JE65506 TA65506 ACW65506 AMS65506 AWO65506 BGK65506 BQG65506 CAC65506 CJY65506 CTU65506 DDQ65506 DNM65506 DXI65506 EHE65506 ERA65506 FAW65506 FKS65506 FUO65506 GEK65506 GOG65506 GYC65506 HHY65506 HRU65506 IBQ65506 ILM65506 IVI65506 JFE65506 JPA65506 JYW65506 KIS65506 KSO65506 LCK65506 LMG65506 LWC65506 MFY65506 MPU65506 MZQ65506 NJM65506 NTI65506 ODE65506 ONA65506 OWW65506 PGS65506 PQO65506 QAK65506 QKG65506 QUC65506 RDY65506 RNU65506 RXQ65506 SHM65506 SRI65506 TBE65506 TLA65506 TUW65506 UES65506 UOO65506 UYK65506 VIG65506 VSC65506 WBY65506 WLU65506 WVQ65506 I131042 JE131042 TA131042 ACW131042 AMS131042 AWO131042 BGK131042 BQG131042 CAC131042 CJY131042 CTU131042 DDQ131042 DNM131042 DXI131042 EHE131042 ERA131042 FAW131042 FKS131042 FUO131042 GEK131042 GOG131042 GYC131042 HHY131042 HRU131042 IBQ131042 ILM131042 IVI131042 JFE131042 JPA131042 JYW131042 KIS131042 KSO131042 LCK131042 LMG131042 LWC131042 MFY131042 MPU131042 MZQ131042 NJM131042 NTI131042 ODE131042 ONA131042 OWW131042 PGS131042 PQO131042 QAK131042 QKG131042 QUC131042 RDY131042 RNU131042 RXQ131042 SHM131042 SRI131042 TBE131042 TLA131042 TUW131042 UES131042 UOO131042 UYK131042 VIG131042 VSC131042 WBY131042 WLU131042 WVQ131042 I196578 JE196578 TA196578 ACW196578 AMS196578 AWO196578 BGK196578 BQG196578 CAC196578 CJY196578 CTU196578 DDQ196578 DNM196578 DXI196578 EHE196578 ERA196578 FAW196578 FKS196578 FUO196578 GEK196578 GOG196578 GYC196578 HHY196578 HRU196578 IBQ196578 ILM196578 IVI196578 JFE196578 JPA196578 JYW196578 KIS196578 KSO196578 LCK196578 LMG196578 LWC196578 MFY196578 MPU196578 MZQ196578 NJM196578 NTI196578 ODE196578 ONA196578 OWW196578 PGS196578 PQO196578 QAK196578 QKG196578 QUC196578 RDY196578 RNU196578 RXQ196578 SHM196578 SRI196578 TBE196578 TLA196578 TUW196578 UES196578 UOO196578 UYK196578 VIG196578 VSC196578 WBY196578 WLU196578 WVQ196578 I262114 JE262114 TA262114 ACW262114 AMS262114 AWO262114 BGK262114 BQG262114 CAC262114 CJY262114 CTU262114 DDQ262114 DNM262114 DXI262114 EHE262114 ERA262114 FAW262114 FKS262114 FUO262114 GEK262114 GOG262114 GYC262114 HHY262114 HRU262114 IBQ262114 ILM262114 IVI262114 JFE262114 JPA262114 JYW262114 KIS262114 KSO262114 LCK262114 LMG262114 LWC262114 MFY262114 MPU262114 MZQ262114 NJM262114 NTI262114 ODE262114 ONA262114 OWW262114 PGS262114 PQO262114 QAK262114 QKG262114 QUC262114 RDY262114 RNU262114 RXQ262114 SHM262114 SRI262114 TBE262114 TLA262114 TUW262114 UES262114 UOO262114 UYK262114 VIG262114 VSC262114 WBY262114 WLU262114 WVQ262114 I327650 JE327650 TA327650 ACW327650 AMS327650 AWO327650 BGK327650 BQG327650 CAC327650 CJY327650 CTU327650 DDQ327650 DNM327650 DXI327650 EHE327650 ERA327650 FAW327650 FKS327650 FUO327650 GEK327650 GOG327650 GYC327650 HHY327650 HRU327650 IBQ327650 ILM327650 IVI327650 JFE327650 JPA327650 JYW327650 KIS327650 KSO327650 LCK327650 LMG327650 LWC327650 MFY327650 MPU327650 MZQ327650 NJM327650 NTI327650 ODE327650 ONA327650 OWW327650 PGS327650 PQO327650 QAK327650 QKG327650 QUC327650 RDY327650 RNU327650 RXQ327650 SHM327650 SRI327650 TBE327650 TLA327650 TUW327650 UES327650 UOO327650 UYK327650 VIG327650 VSC327650 WBY327650 WLU327650 WVQ327650 I393186 JE393186 TA393186 ACW393186 AMS393186 AWO393186 BGK393186 BQG393186 CAC393186 CJY393186 CTU393186 DDQ393186 DNM393186 DXI393186 EHE393186 ERA393186 FAW393186 FKS393186 FUO393186 GEK393186 GOG393186 GYC393186 HHY393186 HRU393186 IBQ393186 ILM393186 IVI393186 JFE393186 JPA393186 JYW393186 KIS393186 KSO393186 LCK393186 LMG393186 LWC393186 MFY393186 MPU393186 MZQ393186 NJM393186 NTI393186 ODE393186 ONA393186 OWW393186 PGS393186 PQO393186 QAK393186 QKG393186 QUC393186 RDY393186 RNU393186 RXQ393186 SHM393186 SRI393186 TBE393186 TLA393186 TUW393186 UES393186 UOO393186 UYK393186 VIG393186 VSC393186 WBY393186 WLU393186 WVQ393186 I458722 JE458722 TA458722 ACW458722 AMS458722 AWO458722 BGK458722 BQG458722 CAC458722 CJY458722 CTU458722 DDQ458722 DNM458722 DXI458722 EHE458722 ERA458722 FAW458722 FKS458722 FUO458722 GEK458722 GOG458722 GYC458722 HHY458722 HRU458722 IBQ458722 ILM458722 IVI458722 JFE458722 JPA458722 JYW458722 KIS458722 KSO458722 LCK458722 LMG458722 LWC458722 MFY458722 MPU458722 MZQ458722 NJM458722 NTI458722 ODE458722 ONA458722 OWW458722 PGS458722 PQO458722 QAK458722 QKG458722 QUC458722 RDY458722 RNU458722 RXQ458722 SHM458722 SRI458722 TBE458722 TLA458722 TUW458722 UES458722 UOO458722 UYK458722 VIG458722 VSC458722 WBY458722 WLU458722 WVQ458722 I524258 JE524258 TA524258 ACW524258 AMS524258 AWO524258 BGK524258 BQG524258 CAC524258 CJY524258 CTU524258 DDQ524258 DNM524258 DXI524258 EHE524258 ERA524258 FAW524258 FKS524258 FUO524258 GEK524258 GOG524258 GYC524258 HHY524258 HRU524258 IBQ524258 ILM524258 IVI524258 JFE524258 JPA524258 JYW524258 KIS524258 KSO524258 LCK524258 LMG524258 LWC524258 MFY524258 MPU524258 MZQ524258 NJM524258 NTI524258 ODE524258 ONA524258 OWW524258 PGS524258 PQO524258 QAK524258 QKG524258 QUC524258 RDY524258 RNU524258 RXQ524258 SHM524258 SRI524258 TBE524258 TLA524258 TUW524258 UES524258 UOO524258 UYK524258 VIG524258 VSC524258 WBY524258 WLU524258 WVQ524258 I589794 JE589794 TA589794 ACW589794 AMS589794 AWO589794 BGK589794 BQG589794 CAC589794 CJY589794 CTU589794 DDQ589794 DNM589794 DXI589794 EHE589794 ERA589794 FAW589794 FKS589794 FUO589794 GEK589794 GOG589794 GYC589794 HHY589794 HRU589794 IBQ589794 ILM589794 IVI589794 JFE589794 JPA589794 JYW589794 KIS589794 KSO589794 LCK589794 LMG589794 LWC589794 MFY589794 MPU589794 MZQ589794 NJM589794 NTI589794 ODE589794 ONA589794 OWW589794 PGS589794 PQO589794 QAK589794 QKG589794 QUC589794 RDY589794 RNU589794 RXQ589794 SHM589794 SRI589794 TBE589794 TLA589794 TUW589794 UES589794 UOO589794 UYK589794 VIG589794 VSC589794 WBY589794 WLU589794 WVQ589794 I655330 JE655330 TA655330 ACW655330 AMS655330 AWO655330 BGK655330 BQG655330 CAC655330 CJY655330 CTU655330 DDQ655330 DNM655330 DXI655330 EHE655330 ERA655330 FAW655330 FKS655330 FUO655330 GEK655330 GOG655330 GYC655330 HHY655330 HRU655330 IBQ655330 ILM655330 IVI655330 JFE655330 JPA655330 JYW655330 KIS655330 KSO655330 LCK655330 LMG655330 LWC655330 MFY655330 MPU655330 MZQ655330 NJM655330 NTI655330 ODE655330 ONA655330 OWW655330 PGS655330 PQO655330 QAK655330 QKG655330 QUC655330 RDY655330 RNU655330 RXQ655330 SHM655330 SRI655330 TBE655330 TLA655330 TUW655330 UES655330 UOO655330 UYK655330 VIG655330 VSC655330 WBY655330 WLU655330 WVQ655330 I720866 JE720866 TA720866 ACW720866 AMS720866 AWO720866 BGK720866 BQG720866 CAC720866 CJY720866 CTU720866 DDQ720866 DNM720866 DXI720866 EHE720866 ERA720866 FAW720866 FKS720866 FUO720866 GEK720866 GOG720866 GYC720866 HHY720866 HRU720866 IBQ720866 ILM720866 IVI720866 JFE720866 JPA720866 JYW720866 KIS720866 KSO720866 LCK720866 LMG720866 LWC720866 MFY720866 MPU720866 MZQ720866 NJM720866 NTI720866 ODE720866 ONA720866 OWW720866 PGS720866 PQO720866 QAK720866 QKG720866 QUC720866 RDY720866 RNU720866 RXQ720866 SHM720866 SRI720866 TBE720866 TLA720866 TUW720866 UES720866 UOO720866 UYK720866 VIG720866 VSC720866 WBY720866 WLU720866 WVQ720866 I786402 JE786402 TA786402 ACW786402 AMS786402 AWO786402 BGK786402 BQG786402 CAC786402 CJY786402 CTU786402 DDQ786402 DNM786402 DXI786402 EHE786402 ERA786402 FAW786402 FKS786402 FUO786402 GEK786402 GOG786402 GYC786402 HHY786402 HRU786402 IBQ786402 ILM786402 IVI786402 JFE786402 JPA786402 JYW786402 KIS786402 KSO786402 LCK786402 LMG786402 LWC786402 MFY786402 MPU786402 MZQ786402 NJM786402 NTI786402 ODE786402 ONA786402 OWW786402 PGS786402 PQO786402 QAK786402 QKG786402 QUC786402 RDY786402 RNU786402 RXQ786402 SHM786402 SRI786402 TBE786402 TLA786402 TUW786402 UES786402 UOO786402 UYK786402 VIG786402 VSC786402 WBY786402 WLU786402 WVQ786402 I851938 JE851938 TA851938 ACW851938 AMS851938 AWO851938 BGK851938 BQG851938 CAC851938 CJY851938 CTU851938 DDQ851938 DNM851938 DXI851938 EHE851938 ERA851938 FAW851938 FKS851938 FUO851938 GEK851938 GOG851938 GYC851938 HHY851938 HRU851938 IBQ851938 ILM851938 IVI851938 JFE851938 JPA851938 JYW851938 KIS851938 KSO851938 LCK851938 LMG851938 LWC851938 MFY851938 MPU851938 MZQ851938 NJM851938 NTI851938 ODE851938 ONA851938 OWW851938 PGS851938 PQO851938 QAK851938 QKG851938 QUC851938 RDY851938 RNU851938 RXQ851938 SHM851938 SRI851938 TBE851938 TLA851938 TUW851938 UES851938 UOO851938 UYK851938 VIG851938 VSC851938 WBY851938 WLU851938 WVQ851938 I917474 JE917474 TA917474 ACW917474 AMS917474 AWO917474 BGK917474 BQG917474 CAC917474 CJY917474 CTU917474 DDQ917474 DNM917474 DXI917474 EHE917474 ERA917474 FAW917474 FKS917474 FUO917474 GEK917474 GOG917474 GYC917474 HHY917474 HRU917474 IBQ917474 ILM917474 IVI917474 JFE917474 JPA917474 JYW917474 KIS917474 KSO917474 LCK917474 LMG917474 LWC917474 MFY917474 MPU917474 MZQ917474 NJM917474 NTI917474 ODE917474 ONA917474 OWW917474 PGS917474 PQO917474 QAK917474 QKG917474 QUC917474 RDY917474 RNU917474 RXQ917474 SHM917474 SRI917474 TBE917474 TLA917474 TUW917474 UES917474 UOO917474 UYK917474 VIG917474 VSC917474 WBY917474 WLU917474 WVQ917474 I983010 JE983010 TA983010 ACW983010 AMS983010 AWO983010 BGK983010 BQG983010 CAC983010 CJY983010 CTU983010 DDQ983010 DNM983010 DXI983010 EHE983010 ERA983010 FAW983010 FKS983010 FUO983010 GEK983010 GOG983010 GYC983010 HHY983010 HRU983010 IBQ983010 ILM983010 IVI983010 JFE983010 JPA983010 JYW983010 KIS983010 KSO983010 LCK983010 LMG983010 LWC983010 MFY983010 MPU983010 MZQ983010 NJM983010 NTI983010 ODE983010 ONA983010 OWW983010 PGS983010 PQO983010 QAK983010 QKG983010 QUC983010 RDY983010 RNU983010 RXQ983010 SHM983010 SRI983010 TBE983010 TLA983010 TUW983010 UES983010 UOO983010 UYK983010 VIG983010 VSC983010 WBY983010 WLU983010">
      <formula1>$I$31:$I$34</formula1>
    </dataValidation>
    <dataValidation type="list" errorStyle="warning" allowBlank="1" showInputMessage="1" showErrorMessage="1" errorTitle="Factor" error="This factor is not included in the drop-down list. Is this the factor you want to use?" sqref="WVO983013:WVO983053 JC9:JC19 SY9:SY19 ACU9:ACU19 AMQ9:AMQ19 AWM9:AWM19 BGI9:BGI19 BQE9:BQE19 CAA9:CAA19 CJW9:CJW19 CTS9:CTS19 DDO9:DDO19 DNK9:DNK19 DXG9:DXG19 EHC9:EHC19 EQY9:EQY19 FAU9:FAU19 FKQ9:FKQ19 FUM9:FUM19 GEI9:GEI19 GOE9:GOE19 GYA9:GYA19 HHW9:HHW19 HRS9:HRS19 IBO9:IBO19 ILK9:ILK19 IVG9:IVG19 JFC9:JFC19 JOY9:JOY19 JYU9:JYU19 KIQ9:KIQ19 KSM9:KSM19 LCI9:LCI19 LME9:LME19 LWA9:LWA19 MFW9:MFW19 MPS9:MPS19 MZO9:MZO19 NJK9:NJK19 NTG9:NTG19 ODC9:ODC19 OMY9:OMY19 OWU9:OWU19 PGQ9:PGQ19 PQM9:PQM19 QAI9:QAI19 QKE9:QKE19 QUA9:QUA19 RDW9:RDW19 RNS9:RNS19 RXO9:RXO19 SHK9:SHK19 SRG9:SRG19 TBC9:TBC19 TKY9:TKY19 TUU9:TUU19 UEQ9:UEQ19 UOM9:UOM19 UYI9:UYI19 VIE9:VIE19 VSA9:VSA19 WBW9:WBW19 WLS9:WLS19 WVO9:WVO19 G65509:G65549 JC65509:JC65549 SY65509:SY65549 ACU65509:ACU65549 AMQ65509:AMQ65549 AWM65509:AWM65549 BGI65509:BGI65549 BQE65509:BQE65549 CAA65509:CAA65549 CJW65509:CJW65549 CTS65509:CTS65549 DDO65509:DDO65549 DNK65509:DNK65549 DXG65509:DXG65549 EHC65509:EHC65549 EQY65509:EQY65549 FAU65509:FAU65549 FKQ65509:FKQ65549 FUM65509:FUM65549 GEI65509:GEI65549 GOE65509:GOE65549 GYA65509:GYA65549 HHW65509:HHW65549 HRS65509:HRS65549 IBO65509:IBO65549 ILK65509:ILK65549 IVG65509:IVG65549 JFC65509:JFC65549 JOY65509:JOY65549 JYU65509:JYU65549 KIQ65509:KIQ65549 KSM65509:KSM65549 LCI65509:LCI65549 LME65509:LME65549 LWA65509:LWA65549 MFW65509:MFW65549 MPS65509:MPS65549 MZO65509:MZO65549 NJK65509:NJK65549 NTG65509:NTG65549 ODC65509:ODC65549 OMY65509:OMY65549 OWU65509:OWU65549 PGQ65509:PGQ65549 PQM65509:PQM65549 QAI65509:QAI65549 QKE65509:QKE65549 QUA65509:QUA65549 RDW65509:RDW65549 RNS65509:RNS65549 RXO65509:RXO65549 SHK65509:SHK65549 SRG65509:SRG65549 TBC65509:TBC65549 TKY65509:TKY65549 TUU65509:TUU65549 UEQ65509:UEQ65549 UOM65509:UOM65549 UYI65509:UYI65549 VIE65509:VIE65549 VSA65509:VSA65549 WBW65509:WBW65549 WLS65509:WLS65549 WVO65509:WVO65549 G131045:G131085 JC131045:JC131085 SY131045:SY131085 ACU131045:ACU131085 AMQ131045:AMQ131085 AWM131045:AWM131085 BGI131045:BGI131085 BQE131045:BQE131085 CAA131045:CAA131085 CJW131045:CJW131085 CTS131045:CTS131085 DDO131045:DDO131085 DNK131045:DNK131085 DXG131045:DXG131085 EHC131045:EHC131085 EQY131045:EQY131085 FAU131045:FAU131085 FKQ131045:FKQ131085 FUM131045:FUM131085 GEI131045:GEI131085 GOE131045:GOE131085 GYA131045:GYA131085 HHW131045:HHW131085 HRS131045:HRS131085 IBO131045:IBO131085 ILK131045:ILK131085 IVG131045:IVG131085 JFC131045:JFC131085 JOY131045:JOY131085 JYU131045:JYU131085 KIQ131045:KIQ131085 KSM131045:KSM131085 LCI131045:LCI131085 LME131045:LME131085 LWA131045:LWA131085 MFW131045:MFW131085 MPS131045:MPS131085 MZO131045:MZO131085 NJK131045:NJK131085 NTG131045:NTG131085 ODC131045:ODC131085 OMY131045:OMY131085 OWU131045:OWU131085 PGQ131045:PGQ131085 PQM131045:PQM131085 QAI131045:QAI131085 QKE131045:QKE131085 QUA131045:QUA131085 RDW131045:RDW131085 RNS131045:RNS131085 RXO131045:RXO131085 SHK131045:SHK131085 SRG131045:SRG131085 TBC131045:TBC131085 TKY131045:TKY131085 TUU131045:TUU131085 UEQ131045:UEQ131085 UOM131045:UOM131085 UYI131045:UYI131085 VIE131045:VIE131085 VSA131045:VSA131085 WBW131045:WBW131085 WLS131045:WLS131085 WVO131045:WVO131085 G196581:G196621 JC196581:JC196621 SY196581:SY196621 ACU196581:ACU196621 AMQ196581:AMQ196621 AWM196581:AWM196621 BGI196581:BGI196621 BQE196581:BQE196621 CAA196581:CAA196621 CJW196581:CJW196621 CTS196581:CTS196621 DDO196581:DDO196621 DNK196581:DNK196621 DXG196581:DXG196621 EHC196581:EHC196621 EQY196581:EQY196621 FAU196581:FAU196621 FKQ196581:FKQ196621 FUM196581:FUM196621 GEI196581:GEI196621 GOE196581:GOE196621 GYA196581:GYA196621 HHW196581:HHW196621 HRS196581:HRS196621 IBO196581:IBO196621 ILK196581:ILK196621 IVG196581:IVG196621 JFC196581:JFC196621 JOY196581:JOY196621 JYU196581:JYU196621 KIQ196581:KIQ196621 KSM196581:KSM196621 LCI196581:LCI196621 LME196581:LME196621 LWA196581:LWA196621 MFW196581:MFW196621 MPS196581:MPS196621 MZO196581:MZO196621 NJK196581:NJK196621 NTG196581:NTG196621 ODC196581:ODC196621 OMY196581:OMY196621 OWU196581:OWU196621 PGQ196581:PGQ196621 PQM196581:PQM196621 QAI196581:QAI196621 QKE196581:QKE196621 QUA196581:QUA196621 RDW196581:RDW196621 RNS196581:RNS196621 RXO196581:RXO196621 SHK196581:SHK196621 SRG196581:SRG196621 TBC196581:TBC196621 TKY196581:TKY196621 TUU196581:TUU196621 UEQ196581:UEQ196621 UOM196581:UOM196621 UYI196581:UYI196621 VIE196581:VIE196621 VSA196581:VSA196621 WBW196581:WBW196621 WLS196581:WLS196621 WVO196581:WVO196621 G262117:G262157 JC262117:JC262157 SY262117:SY262157 ACU262117:ACU262157 AMQ262117:AMQ262157 AWM262117:AWM262157 BGI262117:BGI262157 BQE262117:BQE262157 CAA262117:CAA262157 CJW262117:CJW262157 CTS262117:CTS262157 DDO262117:DDO262157 DNK262117:DNK262157 DXG262117:DXG262157 EHC262117:EHC262157 EQY262117:EQY262157 FAU262117:FAU262157 FKQ262117:FKQ262157 FUM262117:FUM262157 GEI262117:GEI262157 GOE262117:GOE262157 GYA262117:GYA262157 HHW262117:HHW262157 HRS262117:HRS262157 IBO262117:IBO262157 ILK262117:ILK262157 IVG262117:IVG262157 JFC262117:JFC262157 JOY262117:JOY262157 JYU262117:JYU262157 KIQ262117:KIQ262157 KSM262117:KSM262157 LCI262117:LCI262157 LME262117:LME262157 LWA262117:LWA262157 MFW262117:MFW262157 MPS262117:MPS262157 MZO262117:MZO262157 NJK262117:NJK262157 NTG262117:NTG262157 ODC262117:ODC262157 OMY262117:OMY262157 OWU262117:OWU262157 PGQ262117:PGQ262157 PQM262117:PQM262157 QAI262117:QAI262157 QKE262117:QKE262157 QUA262117:QUA262157 RDW262117:RDW262157 RNS262117:RNS262157 RXO262117:RXO262157 SHK262117:SHK262157 SRG262117:SRG262157 TBC262117:TBC262157 TKY262117:TKY262157 TUU262117:TUU262157 UEQ262117:UEQ262157 UOM262117:UOM262157 UYI262117:UYI262157 VIE262117:VIE262157 VSA262117:VSA262157 WBW262117:WBW262157 WLS262117:WLS262157 WVO262117:WVO262157 G327653:G327693 JC327653:JC327693 SY327653:SY327693 ACU327653:ACU327693 AMQ327653:AMQ327693 AWM327653:AWM327693 BGI327653:BGI327693 BQE327653:BQE327693 CAA327653:CAA327693 CJW327653:CJW327693 CTS327653:CTS327693 DDO327653:DDO327693 DNK327653:DNK327693 DXG327653:DXG327693 EHC327653:EHC327693 EQY327653:EQY327693 FAU327653:FAU327693 FKQ327653:FKQ327693 FUM327653:FUM327693 GEI327653:GEI327693 GOE327653:GOE327693 GYA327653:GYA327693 HHW327653:HHW327693 HRS327653:HRS327693 IBO327653:IBO327693 ILK327653:ILK327693 IVG327653:IVG327693 JFC327653:JFC327693 JOY327653:JOY327693 JYU327653:JYU327693 KIQ327653:KIQ327693 KSM327653:KSM327693 LCI327653:LCI327693 LME327653:LME327693 LWA327653:LWA327693 MFW327653:MFW327693 MPS327653:MPS327693 MZO327653:MZO327693 NJK327653:NJK327693 NTG327653:NTG327693 ODC327653:ODC327693 OMY327653:OMY327693 OWU327653:OWU327693 PGQ327653:PGQ327693 PQM327653:PQM327693 QAI327653:QAI327693 QKE327653:QKE327693 QUA327653:QUA327693 RDW327653:RDW327693 RNS327653:RNS327693 RXO327653:RXO327693 SHK327653:SHK327693 SRG327653:SRG327693 TBC327653:TBC327693 TKY327653:TKY327693 TUU327653:TUU327693 UEQ327653:UEQ327693 UOM327653:UOM327693 UYI327653:UYI327693 VIE327653:VIE327693 VSA327653:VSA327693 WBW327653:WBW327693 WLS327653:WLS327693 WVO327653:WVO327693 G393189:G393229 JC393189:JC393229 SY393189:SY393229 ACU393189:ACU393229 AMQ393189:AMQ393229 AWM393189:AWM393229 BGI393189:BGI393229 BQE393189:BQE393229 CAA393189:CAA393229 CJW393189:CJW393229 CTS393189:CTS393229 DDO393189:DDO393229 DNK393189:DNK393229 DXG393189:DXG393229 EHC393189:EHC393229 EQY393189:EQY393229 FAU393189:FAU393229 FKQ393189:FKQ393229 FUM393189:FUM393229 GEI393189:GEI393229 GOE393189:GOE393229 GYA393189:GYA393229 HHW393189:HHW393229 HRS393189:HRS393229 IBO393189:IBO393229 ILK393189:ILK393229 IVG393189:IVG393229 JFC393189:JFC393229 JOY393189:JOY393229 JYU393189:JYU393229 KIQ393189:KIQ393229 KSM393189:KSM393229 LCI393189:LCI393229 LME393189:LME393229 LWA393189:LWA393229 MFW393189:MFW393229 MPS393189:MPS393229 MZO393189:MZO393229 NJK393189:NJK393229 NTG393189:NTG393229 ODC393189:ODC393229 OMY393189:OMY393229 OWU393189:OWU393229 PGQ393189:PGQ393229 PQM393189:PQM393229 QAI393189:QAI393229 QKE393189:QKE393229 QUA393189:QUA393229 RDW393189:RDW393229 RNS393189:RNS393229 RXO393189:RXO393229 SHK393189:SHK393229 SRG393189:SRG393229 TBC393189:TBC393229 TKY393189:TKY393229 TUU393189:TUU393229 UEQ393189:UEQ393229 UOM393189:UOM393229 UYI393189:UYI393229 VIE393189:VIE393229 VSA393189:VSA393229 WBW393189:WBW393229 WLS393189:WLS393229 WVO393189:WVO393229 G458725:G458765 JC458725:JC458765 SY458725:SY458765 ACU458725:ACU458765 AMQ458725:AMQ458765 AWM458725:AWM458765 BGI458725:BGI458765 BQE458725:BQE458765 CAA458725:CAA458765 CJW458725:CJW458765 CTS458725:CTS458765 DDO458725:DDO458765 DNK458725:DNK458765 DXG458725:DXG458765 EHC458725:EHC458765 EQY458725:EQY458765 FAU458725:FAU458765 FKQ458725:FKQ458765 FUM458725:FUM458765 GEI458725:GEI458765 GOE458725:GOE458765 GYA458725:GYA458765 HHW458725:HHW458765 HRS458725:HRS458765 IBO458725:IBO458765 ILK458725:ILK458765 IVG458725:IVG458765 JFC458725:JFC458765 JOY458725:JOY458765 JYU458725:JYU458765 KIQ458725:KIQ458765 KSM458725:KSM458765 LCI458725:LCI458765 LME458725:LME458765 LWA458725:LWA458765 MFW458725:MFW458765 MPS458725:MPS458765 MZO458725:MZO458765 NJK458725:NJK458765 NTG458725:NTG458765 ODC458725:ODC458765 OMY458725:OMY458765 OWU458725:OWU458765 PGQ458725:PGQ458765 PQM458725:PQM458765 QAI458725:QAI458765 QKE458725:QKE458765 QUA458725:QUA458765 RDW458725:RDW458765 RNS458725:RNS458765 RXO458725:RXO458765 SHK458725:SHK458765 SRG458725:SRG458765 TBC458725:TBC458765 TKY458725:TKY458765 TUU458725:TUU458765 UEQ458725:UEQ458765 UOM458725:UOM458765 UYI458725:UYI458765 VIE458725:VIE458765 VSA458725:VSA458765 WBW458725:WBW458765 WLS458725:WLS458765 WVO458725:WVO458765 G524261:G524301 JC524261:JC524301 SY524261:SY524301 ACU524261:ACU524301 AMQ524261:AMQ524301 AWM524261:AWM524301 BGI524261:BGI524301 BQE524261:BQE524301 CAA524261:CAA524301 CJW524261:CJW524301 CTS524261:CTS524301 DDO524261:DDO524301 DNK524261:DNK524301 DXG524261:DXG524301 EHC524261:EHC524301 EQY524261:EQY524301 FAU524261:FAU524301 FKQ524261:FKQ524301 FUM524261:FUM524301 GEI524261:GEI524301 GOE524261:GOE524301 GYA524261:GYA524301 HHW524261:HHW524301 HRS524261:HRS524301 IBO524261:IBO524301 ILK524261:ILK524301 IVG524261:IVG524301 JFC524261:JFC524301 JOY524261:JOY524301 JYU524261:JYU524301 KIQ524261:KIQ524301 KSM524261:KSM524301 LCI524261:LCI524301 LME524261:LME524301 LWA524261:LWA524301 MFW524261:MFW524301 MPS524261:MPS524301 MZO524261:MZO524301 NJK524261:NJK524301 NTG524261:NTG524301 ODC524261:ODC524301 OMY524261:OMY524301 OWU524261:OWU524301 PGQ524261:PGQ524301 PQM524261:PQM524301 QAI524261:QAI524301 QKE524261:QKE524301 QUA524261:QUA524301 RDW524261:RDW524301 RNS524261:RNS524301 RXO524261:RXO524301 SHK524261:SHK524301 SRG524261:SRG524301 TBC524261:TBC524301 TKY524261:TKY524301 TUU524261:TUU524301 UEQ524261:UEQ524301 UOM524261:UOM524301 UYI524261:UYI524301 VIE524261:VIE524301 VSA524261:VSA524301 WBW524261:WBW524301 WLS524261:WLS524301 WVO524261:WVO524301 G589797:G589837 JC589797:JC589837 SY589797:SY589837 ACU589797:ACU589837 AMQ589797:AMQ589837 AWM589797:AWM589837 BGI589797:BGI589837 BQE589797:BQE589837 CAA589797:CAA589837 CJW589797:CJW589837 CTS589797:CTS589837 DDO589797:DDO589837 DNK589797:DNK589837 DXG589797:DXG589837 EHC589797:EHC589837 EQY589797:EQY589837 FAU589797:FAU589837 FKQ589797:FKQ589837 FUM589797:FUM589837 GEI589797:GEI589837 GOE589797:GOE589837 GYA589797:GYA589837 HHW589797:HHW589837 HRS589797:HRS589837 IBO589797:IBO589837 ILK589797:ILK589837 IVG589797:IVG589837 JFC589797:JFC589837 JOY589797:JOY589837 JYU589797:JYU589837 KIQ589797:KIQ589837 KSM589797:KSM589837 LCI589797:LCI589837 LME589797:LME589837 LWA589797:LWA589837 MFW589797:MFW589837 MPS589797:MPS589837 MZO589797:MZO589837 NJK589797:NJK589837 NTG589797:NTG589837 ODC589797:ODC589837 OMY589797:OMY589837 OWU589797:OWU589837 PGQ589797:PGQ589837 PQM589797:PQM589837 QAI589797:QAI589837 QKE589797:QKE589837 QUA589797:QUA589837 RDW589797:RDW589837 RNS589797:RNS589837 RXO589797:RXO589837 SHK589797:SHK589837 SRG589797:SRG589837 TBC589797:TBC589837 TKY589797:TKY589837 TUU589797:TUU589837 UEQ589797:UEQ589837 UOM589797:UOM589837 UYI589797:UYI589837 VIE589797:VIE589837 VSA589797:VSA589837 WBW589797:WBW589837 WLS589797:WLS589837 WVO589797:WVO589837 G655333:G655373 JC655333:JC655373 SY655333:SY655373 ACU655333:ACU655373 AMQ655333:AMQ655373 AWM655333:AWM655373 BGI655333:BGI655373 BQE655333:BQE655373 CAA655333:CAA655373 CJW655333:CJW655373 CTS655333:CTS655373 DDO655333:DDO655373 DNK655333:DNK655373 DXG655333:DXG655373 EHC655333:EHC655373 EQY655333:EQY655373 FAU655333:FAU655373 FKQ655333:FKQ655373 FUM655333:FUM655373 GEI655333:GEI655373 GOE655333:GOE655373 GYA655333:GYA655373 HHW655333:HHW655373 HRS655333:HRS655373 IBO655333:IBO655373 ILK655333:ILK655373 IVG655333:IVG655373 JFC655333:JFC655373 JOY655333:JOY655373 JYU655333:JYU655373 KIQ655333:KIQ655373 KSM655333:KSM655373 LCI655333:LCI655373 LME655333:LME655373 LWA655333:LWA655373 MFW655333:MFW655373 MPS655333:MPS655373 MZO655333:MZO655373 NJK655333:NJK655373 NTG655333:NTG655373 ODC655333:ODC655373 OMY655333:OMY655373 OWU655333:OWU655373 PGQ655333:PGQ655373 PQM655333:PQM655373 QAI655333:QAI655373 QKE655333:QKE655373 QUA655333:QUA655373 RDW655333:RDW655373 RNS655333:RNS655373 RXO655333:RXO655373 SHK655333:SHK655373 SRG655333:SRG655373 TBC655333:TBC655373 TKY655333:TKY655373 TUU655333:TUU655373 UEQ655333:UEQ655373 UOM655333:UOM655373 UYI655333:UYI655373 VIE655333:VIE655373 VSA655333:VSA655373 WBW655333:WBW655373 WLS655333:WLS655373 WVO655333:WVO655373 G720869:G720909 JC720869:JC720909 SY720869:SY720909 ACU720869:ACU720909 AMQ720869:AMQ720909 AWM720869:AWM720909 BGI720869:BGI720909 BQE720869:BQE720909 CAA720869:CAA720909 CJW720869:CJW720909 CTS720869:CTS720909 DDO720869:DDO720909 DNK720869:DNK720909 DXG720869:DXG720909 EHC720869:EHC720909 EQY720869:EQY720909 FAU720869:FAU720909 FKQ720869:FKQ720909 FUM720869:FUM720909 GEI720869:GEI720909 GOE720869:GOE720909 GYA720869:GYA720909 HHW720869:HHW720909 HRS720869:HRS720909 IBO720869:IBO720909 ILK720869:ILK720909 IVG720869:IVG720909 JFC720869:JFC720909 JOY720869:JOY720909 JYU720869:JYU720909 KIQ720869:KIQ720909 KSM720869:KSM720909 LCI720869:LCI720909 LME720869:LME720909 LWA720869:LWA720909 MFW720869:MFW720909 MPS720869:MPS720909 MZO720869:MZO720909 NJK720869:NJK720909 NTG720869:NTG720909 ODC720869:ODC720909 OMY720869:OMY720909 OWU720869:OWU720909 PGQ720869:PGQ720909 PQM720869:PQM720909 QAI720869:QAI720909 QKE720869:QKE720909 QUA720869:QUA720909 RDW720869:RDW720909 RNS720869:RNS720909 RXO720869:RXO720909 SHK720869:SHK720909 SRG720869:SRG720909 TBC720869:TBC720909 TKY720869:TKY720909 TUU720869:TUU720909 UEQ720869:UEQ720909 UOM720869:UOM720909 UYI720869:UYI720909 VIE720869:VIE720909 VSA720869:VSA720909 WBW720869:WBW720909 WLS720869:WLS720909 WVO720869:WVO720909 G786405:G786445 JC786405:JC786445 SY786405:SY786445 ACU786405:ACU786445 AMQ786405:AMQ786445 AWM786405:AWM786445 BGI786405:BGI786445 BQE786405:BQE786445 CAA786405:CAA786445 CJW786405:CJW786445 CTS786405:CTS786445 DDO786405:DDO786445 DNK786405:DNK786445 DXG786405:DXG786445 EHC786405:EHC786445 EQY786405:EQY786445 FAU786405:FAU786445 FKQ786405:FKQ786445 FUM786405:FUM786445 GEI786405:GEI786445 GOE786405:GOE786445 GYA786405:GYA786445 HHW786405:HHW786445 HRS786405:HRS786445 IBO786405:IBO786445 ILK786405:ILK786445 IVG786405:IVG786445 JFC786405:JFC786445 JOY786405:JOY786445 JYU786405:JYU786445 KIQ786405:KIQ786445 KSM786405:KSM786445 LCI786405:LCI786445 LME786405:LME786445 LWA786405:LWA786445 MFW786405:MFW786445 MPS786405:MPS786445 MZO786405:MZO786445 NJK786405:NJK786445 NTG786405:NTG786445 ODC786405:ODC786445 OMY786405:OMY786445 OWU786405:OWU786445 PGQ786405:PGQ786445 PQM786405:PQM786445 QAI786405:QAI786445 QKE786405:QKE786445 QUA786405:QUA786445 RDW786405:RDW786445 RNS786405:RNS786445 RXO786405:RXO786445 SHK786405:SHK786445 SRG786405:SRG786445 TBC786405:TBC786445 TKY786405:TKY786445 TUU786405:TUU786445 UEQ786405:UEQ786445 UOM786405:UOM786445 UYI786405:UYI786445 VIE786405:VIE786445 VSA786405:VSA786445 WBW786405:WBW786445 WLS786405:WLS786445 WVO786405:WVO786445 G851941:G851981 JC851941:JC851981 SY851941:SY851981 ACU851941:ACU851981 AMQ851941:AMQ851981 AWM851941:AWM851981 BGI851941:BGI851981 BQE851941:BQE851981 CAA851941:CAA851981 CJW851941:CJW851981 CTS851941:CTS851981 DDO851941:DDO851981 DNK851941:DNK851981 DXG851941:DXG851981 EHC851941:EHC851981 EQY851941:EQY851981 FAU851941:FAU851981 FKQ851941:FKQ851981 FUM851941:FUM851981 GEI851941:GEI851981 GOE851941:GOE851981 GYA851941:GYA851981 HHW851941:HHW851981 HRS851941:HRS851981 IBO851941:IBO851981 ILK851941:ILK851981 IVG851941:IVG851981 JFC851941:JFC851981 JOY851941:JOY851981 JYU851941:JYU851981 KIQ851941:KIQ851981 KSM851941:KSM851981 LCI851941:LCI851981 LME851941:LME851981 LWA851941:LWA851981 MFW851941:MFW851981 MPS851941:MPS851981 MZO851941:MZO851981 NJK851941:NJK851981 NTG851941:NTG851981 ODC851941:ODC851981 OMY851941:OMY851981 OWU851941:OWU851981 PGQ851941:PGQ851981 PQM851941:PQM851981 QAI851941:QAI851981 QKE851941:QKE851981 QUA851941:QUA851981 RDW851941:RDW851981 RNS851941:RNS851981 RXO851941:RXO851981 SHK851941:SHK851981 SRG851941:SRG851981 TBC851941:TBC851981 TKY851941:TKY851981 TUU851941:TUU851981 UEQ851941:UEQ851981 UOM851941:UOM851981 UYI851941:UYI851981 VIE851941:VIE851981 VSA851941:VSA851981 WBW851941:WBW851981 WLS851941:WLS851981 WVO851941:WVO851981 G917477:G917517 JC917477:JC917517 SY917477:SY917517 ACU917477:ACU917517 AMQ917477:AMQ917517 AWM917477:AWM917517 BGI917477:BGI917517 BQE917477:BQE917517 CAA917477:CAA917517 CJW917477:CJW917517 CTS917477:CTS917517 DDO917477:DDO917517 DNK917477:DNK917517 DXG917477:DXG917517 EHC917477:EHC917517 EQY917477:EQY917517 FAU917477:FAU917517 FKQ917477:FKQ917517 FUM917477:FUM917517 GEI917477:GEI917517 GOE917477:GOE917517 GYA917477:GYA917517 HHW917477:HHW917517 HRS917477:HRS917517 IBO917477:IBO917517 ILK917477:ILK917517 IVG917477:IVG917517 JFC917477:JFC917517 JOY917477:JOY917517 JYU917477:JYU917517 KIQ917477:KIQ917517 KSM917477:KSM917517 LCI917477:LCI917517 LME917477:LME917517 LWA917477:LWA917517 MFW917477:MFW917517 MPS917477:MPS917517 MZO917477:MZO917517 NJK917477:NJK917517 NTG917477:NTG917517 ODC917477:ODC917517 OMY917477:OMY917517 OWU917477:OWU917517 PGQ917477:PGQ917517 PQM917477:PQM917517 QAI917477:QAI917517 QKE917477:QKE917517 QUA917477:QUA917517 RDW917477:RDW917517 RNS917477:RNS917517 RXO917477:RXO917517 SHK917477:SHK917517 SRG917477:SRG917517 TBC917477:TBC917517 TKY917477:TKY917517 TUU917477:TUU917517 UEQ917477:UEQ917517 UOM917477:UOM917517 UYI917477:UYI917517 VIE917477:VIE917517 VSA917477:VSA917517 WBW917477:WBW917517 WLS917477:WLS917517 WVO917477:WVO917517 G983013:G983053 JC983013:JC983053 SY983013:SY983053 ACU983013:ACU983053 AMQ983013:AMQ983053 AWM983013:AWM983053 BGI983013:BGI983053 BQE983013:BQE983053 CAA983013:CAA983053 CJW983013:CJW983053 CTS983013:CTS983053 DDO983013:DDO983053 DNK983013:DNK983053 DXG983013:DXG983053 EHC983013:EHC983053 EQY983013:EQY983053 FAU983013:FAU983053 FKQ983013:FKQ983053 FUM983013:FUM983053 GEI983013:GEI983053 GOE983013:GOE983053 GYA983013:GYA983053 HHW983013:HHW983053 HRS983013:HRS983053 IBO983013:IBO983053 ILK983013:ILK983053 IVG983013:IVG983053 JFC983013:JFC983053 JOY983013:JOY983053 JYU983013:JYU983053 KIQ983013:KIQ983053 KSM983013:KSM983053 LCI983013:LCI983053 LME983013:LME983053 LWA983013:LWA983053 MFW983013:MFW983053 MPS983013:MPS983053 MZO983013:MZO983053 NJK983013:NJK983053 NTG983013:NTG983053 ODC983013:ODC983053 OMY983013:OMY983053 OWU983013:OWU983053 PGQ983013:PGQ983053 PQM983013:PQM983053 QAI983013:QAI983053 QKE983013:QKE983053 QUA983013:QUA983053 RDW983013:RDW983053 RNS983013:RNS983053 RXO983013:RXO983053 SHK983013:SHK983053 SRG983013:SRG983053 TBC983013:TBC983053 TKY983013:TKY983053 TUU983013:TUU983053 UEQ983013:UEQ983053 UOM983013:UOM983053 UYI983013:UYI983053 VIE983013:VIE983053 VSA983013:VSA983053 WBW983013:WBW983053 WLS983013:WLS983053">
      <formula1>$G$31:$G$118</formula1>
    </dataValidation>
    <dataValidation type="list" errorStyle="warning" allowBlank="1" showInputMessage="1" showErrorMessage="1" errorTitle="FERC ACCOUNT" error="This FERC Account is not included in the drop-down list. Is this the account you want to use?" sqref="WVL983031:WVL983053 IZ16:IZ19 SV16:SV19 ACR16:ACR19 AMN16:AMN19 AWJ16:AWJ19 BGF16:BGF19 BQB16:BQB19 BZX16:BZX19 CJT16:CJT19 CTP16:CTP19 DDL16:DDL19 DNH16:DNH19 DXD16:DXD19 EGZ16:EGZ19 EQV16:EQV19 FAR16:FAR19 FKN16:FKN19 FUJ16:FUJ19 GEF16:GEF19 GOB16:GOB19 GXX16:GXX19 HHT16:HHT19 HRP16:HRP19 IBL16:IBL19 ILH16:ILH19 IVD16:IVD19 JEZ16:JEZ19 JOV16:JOV19 JYR16:JYR19 KIN16:KIN19 KSJ16:KSJ19 LCF16:LCF19 LMB16:LMB19 LVX16:LVX19 MFT16:MFT19 MPP16:MPP19 MZL16:MZL19 NJH16:NJH19 NTD16:NTD19 OCZ16:OCZ19 OMV16:OMV19 OWR16:OWR19 PGN16:PGN19 PQJ16:PQJ19 QAF16:QAF19 QKB16:QKB19 QTX16:QTX19 RDT16:RDT19 RNP16:RNP19 RXL16:RXL19 SHH16:SHH19 SRD16:SRD19 TAZ16:TAZ19 TKV16:TKV19 TUR16:TUR19 UEN16:UEN19 UOJ16:UOJ19 UYF16:UYF19 VIB16:VIB19 VRX16:VRX19 WBT16:WBT19 WLP16:WLP19 WVL16:WVL19 D65527:D65549 IZ65527:IZ65549 SV65527:SV65549 ACR65527:ACR65549 AMN65527:AMN65549 AWJ65527:AWJ65549 BGF65527:BGF65549 BQB65527:BQB65549 BZX65527:BZX65549 CJT65527:CJT65549 CTP65527:CTP65549 DDL65527:DDL65549 DNH65527:DNH65549 DXD65527:DXD65549 EGZ65527:EGZ65549 EQV65527:EQV65549 FAR65527:FAR65549 FKN65527:FKN65549 FUJ65527:FUJ65549 GEF65527:GEF65549 GOB65527:GOB65549 GXX65527:GXX65549 HHT65527:HHT65549 HRP65527:HRP65549 IBL65527:IBL65549 ILH65527:ILH65549 IVD65527:IVD65549 JEZ65527:JEZ65549 JOV65527:JOV65549 JYR65527:JYR65549 KIN65527:KIN65549 KSJ65527:KSJ65549 LCF65527:LCF65549 LMB65527:LMB65549 LVX65527:LVX65549 MFT65527:MFT65549 MPP65527:MPP65549 MZL65527:MZL65549 NJH65527:NJH65549 NTD65527:NTD65549 OCZ65527:OCZ65549 OMV65527:OMV65549 OWR65527:OWR65549 PGN65527:PGN65549 PQJ65527:PQJ65549 QAF65527:QAF65549 QKB65527:QKB65549 QTX65527:QTX65549 RDT65527:RDT65549 RNP65527:RNP65549 RXL65527:RXL65549 SHH65527:SHH65549 SRD65527:SRD65549 TAZ65527:TAZ65549 TKV65527:TKV65549 TUR65527:TUR65549 UEN65527:UEN65549 UOJ65527:UOJ65549 UYF65527:UYF65549 VIB65527:VIB65549 VRX65527:VRX65549 WBT65527:WBT65549 WLP65527:WLP65549 WVL65527:WVL65549 D131063:D131085 IZ131063:IZ131085 SV131063:SV131085 ACR131063:ACR131085 AMN131063:AMN131085 AWJ131063:AWJ131085 BGF131063:BGF131085 BQB131063:BQB131085 BZX131063:BZX131085 CJT131063:CJT131085 CTP131063:CTP131085 DDL131063:DDL131085 DNH131063:DNH131085 DXD131063:DXD131085 EGZ131063:EGZ131085 EQV131063:EQV131085 FAR131063:FAR131085 FKN131063:FKN131085 FUJ131063:FUJ131085 GEF131063:GEF131085 GOB131063:GOB131085 GXX131063:GXX131085 HHT131063:HHT131085 HRP131063:HRP131085 IBL131063:IBL131085 ILH131063:ILH131085 IVD131063:IVD131085 JEZ131063:JEZ131085 JOV131063:JOV131085 JYR131063:JYR131085 KIN131063:KIN131085 KSJ131063:KSJ131085 LCF131063:LCF131085 LMB131063:LMB131085 LVX131063:LVX131085 MFT131063:MFT131085 MPP131063:MPP131085 MZL131063:MZL131085 NJH131063:NJH131085 NTD131063:NTD131085 OCZ131063:OCZ131085 OMV131063:OMV131085 OWR131063:OWR131085 PGN131063:PGN131085 PQJ131063:PQJ131085 QAF131063:QAF131085 QKB131063:QKB131085 QTX131063:QTX131085 RDT131063:RDT131085 RNP131063:RNP131085 RXL131063:RXL131085 SHH131063:SHH131085 SRD131063:SRD131085 TAZ131063:TAZ131085 TKV131063:TKV131085 TUR131063:TUR131085 UEN131063:UEN131085 UOJ131063:UOJ131085 UYF131063:UYF131085 VIB131063:VIB131085 VRX131063:VRX131085 WBT131063:WBT131085 WLP131063:WLP131085 WVL131063:WVL131085 D196599:D196621 IZ196599:IZ196621 SV196599:SV196621 ACR196599:ACR196621 AMN196599:AMN196621 AWJ196599:AWJ196621 BGF196599:BGF196621 BQB196599:BQB196621 BZX196599:BZX196621 CJT196599:CJT196621 CTP196599:CTP196621 DDL196599:DDL196621 DNH196599:DNH196621 DXD196599:DXD196621 EGZ196599:EGZ196621 EQV196599:EQV196621 FAR196599:FAR196621 FKN196599:FKN196621 FUJ196599:FUJ196621 GEF196599:GEF196621 GOB196599:GOB196621 GXX196599:GXX196621 HHT196599:HHT196621 HRP196599:HRP196621 IBL196599:IBL196621 ILH196599:ILH196621 IVD196599:IVD196621 JEZ196599:JEZ196621 JOV196599:JOV196621 JYR196599:JYR196621 KIN196599:KIN196621 KSJ196599:KSJ196621 LCF196599:LCF196621 LMB196599:LMB196621 LVX196599:LVX196621 MFT196599:MFT196621 MPP196599:MPP196621 MZL196599:MZL196621 NJH196599:NJH196621 NTD196599:NTD196621 OCZ196599:OCZ196621 OMV196599:OMV196621 OWR196599:OWR196621 PGN196599:PGN196621 PQJ196599:PQJ196621 QAF196599:QAF196621 QKB196599:QKB196621 QTX196599:QTX196621 RDT196599:RDT196621 RNP196599:RNP196621 RXL196599:RXL196621 SHH196599:SHH196621 SRD196599:SRD196621 TAZ196599:TAZ196621 TKV196599:TKV196621 TUR196599:TUR196621 UEN196599:UEN196621 UOJ196599:UOJ196621 UYF196599:UYF196621 VIB196599:VIB196621 VRX196599:VRX196621 WBT196599:WBT196621 WLP196599:WLP196621 WVL196599:WVL196621 D262135:D262157 IZ262135:IZ262157 SV262135:SV262157 ACR262135:ACR262157 AMN262135:AMN262157 AWJ262135:AWJ262157 BGF262135:BGF262157 BQB262135:BQB262157 BZX262135:BZX262157 CJT262135:CJT262157 CTP262135:CTP262157 DDL262135:DDL262157 DNH262135:DNH262157 DXD262135:DXD262157 EGZ262135:EGZ262157 EQV262135:EQV262157 FAR262135:FAR262157 FKN262135:FKN262157 FUJ262135:FUJ262157 GEF262135:GEF262157 GOB262135:GOB262157 GXX262135:GXX262157 HHT262135:HHT262157 HRP262135:HRP262157 IBL262135:IBL262157 ILH262135:ILH262157 IVD262135:IVD262157 JEZ262135:JEZ262157 JOV262135:JOV262157 JYR262135:JYR262157 KIN262135:KIN262157 KSJ262135:KSJ262157 LCF262135:LCF262157 LMB262135:LMB262157 LVX262135:LVX262157 MFT262135:MFT262157 MPP262135:MPP262157 MZL262135:MZL262157 NJH262135:NJH262157 NTD262135:NTD262157 OCZ262135:OCZ262157 OMV262135:OMV262157 OWR262135:OWR262157 PGN262135:PGN262157 PQJ262135:PQJ262157 QAF262135:QAF262157 QKB262135:QKB262157 QTX262135:QTX262157 RDT262135:RDT262157 RNP262135:RNP262157 RXL262135:RXL262157 SHH262135:SHH262157 SRD262135:SRD262157 TAZ262135:TAZ262157 TKV262135:TKV262157 TUR262135:TUR262157 UEN262135:UEN262157 UOJ262135:UOJ262157 UYF262135:UYF262157 VIB262135:VIB262157 VRX262135:VRX262157 WBT262135:WBT262157 WLP262135:WLP262157 WVL262135:WVL262157 D327671:D327693 IZ327671:IZ327693 SV327671:SV327693 ACR327671:ACR327693 AMN327671:AMN327693 AWJ327671:AWJ327693 BGF327671:BGF327693 BQB327671:BQB327693 BZX327671:BZX327693 CJT327671:CJT327693 CTP327671:CTP327693 DDL327671:DDL327693 DNH327671:DNH327693 DXD327671:DXD327693 EGZ327671:EGZ327693 EQV327671:EQV327693 FAR327671:FAR327693 FKN327671:FKN327693 FUJ327671:FUJ327693 GEF327671:GEF327693 GOB327671:GOB327693 GXX327671:GXX327693 HHT327671:HHT327693 HRP327671:HRP327693 IBL327671:IBL327693 ILH327671:ILH327693 IVD327671:IVD327693 JEZ327671:JEZ327693 JOV327671:JOV327693 JYR327671:JYR327693 KIN327671:KIN327693 KSJ327671:KSJ327693 LCF327671:LCF327693 LMB327671:LMB327693 LVX327671:LVX327693 MFT327671:MFT327693 MPP327671:MPP327693 MZL327671:MZL327693 NJH327671:NJH327693 NTD327671:NTD327693 OCZ327671:OCZ327693 OMV327671:OMV327693 OWR327671:OWR327693 PGN327671:PGN327693 PQJ327671:PQJ327693 QAF327671:QAF327693 QKB327671:QKB327693 QTX327671:QTX327693 RDT327671:RDT327693 RNP327671:RNP327693 RXL327671:RXL327693 SHH327671:SHH327693 SRD327671:SRD327693 TAZ327671:TAZ327693 TKV327671:TKV327693 TUR327671:TUR327693 UEN327671:UEN327693 UOJ327671:UOJ327693 UYF327671:UYF327693 VIB327671:VIB327693 VRX327671:VRX327693 WBT327671:WBT327693 WLP327671:WLP327693 WVL327671:WVL327693 D393207:D393229 IZ393207:IZ393229 SV393207:SV393229 ACR393207:ACR393229 AMN393207:AMN393229 AWJ393207:AWJ393229 BGF393207:BGF393229 BQB393207:BQB393229 BZX393207:BZX393229 CJT393207:CJT393229 CTP393207:CTP393229 DDL393207:DDL393229 DNH393207:DNH393229 DXD393207:DXD393229 EGZ393207:EGZ393229 EQV393207:EQV393229 FAR393207:FAR393229 FKN393207:FKN393229 FUJ393207:FUJ393229 GEF393207:GEF393229 GOB393207:GOB393229 GXX393207:GXX393229 HHT393207:HHT393229 HRP393207:HRP393229 IBL393207:IBL393229 ILH393207:ILH393229 IVD393207:IVD393229 JEZ393207:JEZ393229 JOV393207:JOV393229 JYR393207:JYR393229 KIN393207:KIN393229 KSJ393207:KSJ393229 LCF393207:LCF393229 LMB393207:LMB393229 LVX393207:LVX393229 MFT393207:MFT393229 MPP393207:MPP393229 MZL393207:MZL393229 NJH393207:NJH393229 NTD393207:NTD393229 OCZ393207:OCZ393229 OMV393207:OMV393229 OWR393207:OWR393229 PGN393207:PGN393229 PQJ393207:PQJ393229 QAF393207:QAF393229 QKB393207:QKB393229 QTX393207:QTX393229 RDT393207:RDT393229 RNP393207:RNP393229 RXL393207:RXL393229 SHH393207:SHH393229 SRD393207:SRD393229 TAZ393207:TAZ393229 TKV393207:TKV393229 TUR393207:TUR393229 UEN393207:UEN393229 UOJ393207:UOJ393229 UYF393207:UYF393229 VIB393207:VIB393229 VRX393207:VRX393229 WBT393207:WBT393229 WLP393207:WLP393229 WVL393207:WVL393229 D458743:D458765 IZ458743:IZ458765 SV458743:SV458765 ACR458743:ACR458765 AMN458743:AMN458765 AWJ458743:AWJ458765 BGF458743:BGF458765 BQB458743:BQB458765 BZX458743:BZX458765 CJT458743:CJT458765 CTP458743:CTP458765 DDL458743:DDL458765 DNH458743:DNH458765 DXD458743:DXD458765 EGZ458743:EGZ458765 EQV458743:EQV458765 FAR458743:FAR458765 FKN458743:FKN458765 FUJ458743:FUJ458765 GEF458743:GEF458765 GOB458743:GOB458765 GXX458743:GXX458765 HHT458743:HHT458765 HRP458743:HRP458765 IBL458743:IBL458765 ILH458743:ILH458765 IVD458743:IVD458765 JEZ458743:JEZ458765 JOV458743:JOV458765 JYR458743:JYR458765 KIN458743:KIN458765 KSJ458743:KSJ458765 LCF458743:LCF458765 LMB458743:LMB458765 LVX458743:LVX458765 MFT458743:MFT458765 MPP458743:MPP458765 MZL458743:MZL458765 NJH458743:NJH458765 NTD458743:NTD458765 OCZ458743:OCZ458765 OMV458743:OMV458765 OWR458743:OWR458765 PGN458743:PGN458765 PQJ458743:PQJ458765 QAF458743:QAF458765 QKB458743:QKB458765 QTX458743:QTX458765 RDT458743:RDT458765 RNP458743:RNP458765 RXL458743:RXL458765 SHH458743:SHH458765 SRD458743:SRD458765 TAZ458743:TAZ458765 TKV458743:TKV458765 TUR458743:TUR458765 UEN458743:UEN458765 UOJ458743:UOJ458765 UYF458743:UYF458765 VIB458743:VIB458765 VRX458743:VRX458765 WBT458743:WBT458765 WLP458743:WLP458765 WVL458743:WVL458765 D524279:D524301 IZ524279:IZ524301 SV524279:SV524301 ACR524279:ACR524301 AMN524279:AMN524301 AWJ524279:AWJ524301 BGF524279:BGF524301 BQB524279:BQB524301 BZX524279:BZX524301 CJT524279:CJT524301 CTP524279:CTP524301 DDL524279:DDL524301 DNH524279:DNH524301 DXD524279:DXD524301 EGZ524279:EGZ524301 EQV524279:EQV524301 FAR524279:FAR524301 FKN524279:FKN524301 FUJ524279:FUJ524301 GEF524279:GEF524301 GOB524279:GOB524301 GXX524279:GXX524301 HHT524279:HHT524301 HRP524279:HRP524301 IBL524279:IBL524301 ILH524279:ILH524301 IVD524279:IVD524301 JEZ524279:JEZ524301 JOV524279:JOV524301 JYR524279:JYR524301 KIN524279:KIN524301 KSJ524279:KSJ524301 LCF524279:LCF524301 LMB524279:LMB524301 LVX524279:LVX524301 MFT524279:MFT524301 MPP524279:MPP524301 MZL524279:MZL524301 NJH524279:NJH524301 NTD524279:NTD524301 OCZ524279:OCZ524301 OMV524279:OMV524301 OWR524279:OWR524301 PGN524279:PGN524301 PQJ524279:PQJ524301 QAF524279:QAF524301 QKB524279:QKB524301 QTX524279:QTX524301 RDT524279:RDT524301 RNP524279:RNP524301 RXL524279:RXL524301 SHH524279:SHH524301 SRD524279:SRD524301 TAZ524279:TAZ524301 TKV524279:TKV524301 TUR524279:TUR524301 UEN524279:UEN524301 UOJ524279:UOJ524301 UYF524279:UYF524301 VIB524279:VIB524301 VRX524279:VRX524301 WBT524279:WBT524301 WLP524279:WLP524301 WVL524279:WVL524301 D589815:D589837 IZ589815:IZ589837 SV589815:SV589837 ACR589815:ACR589837 AMN589815:AMN589837 AWJ589815:AWJ589837 BGF589815:BGF589837 BQB589815:BQB589837 BZX589815:BZX589837 CJT589815:CJT589837 CTP589815:CTP589837 DDL589815:DDL589837 DNH589815:DNH589837 DXD589815:DXD589837 EGZ589815:EGZ589837 EQV589815:EQV589837 FAR589815:FAR589837 FKN589815:FKN589837 FUJ589815:FUJ589837 GEF589815:GEF589837 GOB589815:GOB589837 GXX589815:GXX589837 HHT589815:HHT589837 HRP589815:HRP589837 IBL589815:IBL589837 ILH589815:ILH589837 IVD589815:IVD589837 JEZ589815:JEZ589837 JOV589815:JOV589837 JYR589815:JYR589837 KIN589815:KIN589837 KSJ589815:KSJ589837 LCF589815:LCF589837 LMB589815:LMB589837 LVX589815:LVX589837 MFT589815:MFT589837 MPP589815:MPP589837 MZL589815:MZL589837 NJH589815:NJH589837 NTD589815:NTD589837 OCZ589815:OCZ589837 OMV589815:OMV589837 OWR589815:OWR589837 PGN589815:PGN589837 PQJ589815:PQJ589837 QAF589815:QAF589837 QKB589815:QKB589837 QTX589815:QTX589837 RDT589815:RDT589837 RNP589815:RNP589837 RXL589815:RXL589837 SHH589815:SHH589837 SRD589815:SRD589837 TAZ589815:TAZ589837 TKV589815:TKV589837 TUR589815:TUR589837 UEN589815:UEN589837 UOJ589815:UOJ589837 UYF589815:UYF589837 VIB589815:VIB589837 VRX589815:VRX589837 WBT589815:WBT589837 WLP589815:WLP589837 WVL589815:WVL589837 D655351:D655373 IZ655351:IZ655373 SV655351:SV655373 ACR655351:ACR655373 AMN655351:AMN655373 AWJ655351:AWJ655373 BGF655351:BGF655373 BQB655351:BQB655373 BZX655351:BZX655373 CJT655351:CJT655373 CTP655351:CTP655373 DDL655351:DDL655373 DNH655351:DNH655373 DXD655351:DXD655373 EGZ655351:EGZ655373 EQV655351:EQV655373 FAR655351:FAR655373 FKN655351:FKN655373 FUJ655351:FUJ655373 GEF655351:GEF655373 GOB655351:GOB655373 GXX655351:GXX655373 HHT655351:HHT655373 HRP655351:HRP655373 IBL655351:IBL655373 ILH655351:ILH655373 IVD655351:IVD655373 JEZ655351:JEZ655373 JOV655351:JOV655373 JYR655351:JYR655373 KIN655351:KIN655373 KSJ655351:KSJ655373 LCF655351:LCF655373 LMB655351:LMB655373 LVX655351:LVX655373 MFT655351:MFT655373 MPP655351:MPP655373 MZL655351:MZL655373 NJH655351:NJH655373 NTD655351:NTD655373 OCZ655351:OCZ655373 OMV655351:OMV655373 OWR655351:OWR655373 PGN655351:PGN655373 PQJ655351:PQJ655373 QAF655351:QAF655373 QKB655351:QKB655373 QTX655351:QTX655373 RDT655351:RDT655373 RNP655351:RNP655373 RXL655351:RXL655373 SHH655351:SHH655373 SRD655351:SRD655373 TAZ655351:TAZ655373 TKV655351:TKV655373 TUR655351:TUR655373 UEN655351:UEN655373 UOJ655351:UOJ655373 UYF655351:UYF655373 VIB655351:VIB655373 VRX655351:VRX655373 WBT655351:WBT655373 WLP655351:WLP655373 WVL655351:WVL655373 D720887:D720909 IZ720887:IZ720909 SV720887:SV720909 ACR720887:ACR720909 AMN720887:AMN720909 AWJ720887:AWJ720909 BGF720887:BGF720909 BQB720887:BQB720909 BZX720887:BZX720909 CJT720887:CJT720909 CTP720887:CTP720909 DDL720887:DDL720909 DNH720887:DNH720909 DXD720887:DXD720909 EGZ720887:EGZ720909 EQV720887:EQV720909 FAR720887:FAR720909 FKN720887:FKN720909 FUJ720887:FUJ720909 GEF720887:GEF720909 GOB720887:GOB720909 GXX720887:GXX720909 HHT720887:HHT720909 HRP720887:HRP720909 IBL720887:IBL720909 ILH720887:ILH720909 IVD720887:IVD720909 JEZ720887:JEZ720909 JOV720887:JOV720909 JYR720887:JYR720909 KIN720887:KIN720909 KSJ720887:KSJ720909 LCF720887:LCF720909 LMB720887:LMB720909 LVX720887:LVX720909 MFT720887:MFT720909 MPP720887:MPP720909 MZL720887:MZL720909 NJH720887:NJH720909 NTD720887:NTD720909 OCZ720887:OCZ720909 OMV720887:OMV720909 OWR720887:OWR720909 PGN720887:PGN720909 PQJ720887:PQJ720909 QAF720887:QAF720909 QKB720887:QKB720909 QTX720887:QTX720909 RDT720887:RDT720909 RNP720887:RNP720909 RXL720887:RXL720909 SHH720887:SHH720909 SRD720887:SRD720909 TAZ720887:TAZ720909 TKV720887:TKV720909 TUR720887:TUR720909 UEN720887:UEN720909 UOJ720887:UOJ720909 UYF720887:UYF720909 VIB720887:VIB720909 VRX720887:VRX720909 WBT720887:WBT720909 WLP720887:WLP720909 WVL720887:WVL720909 D786423:D786445 IZ786423:IZ786445 SV786423:SV786445 ACR786423:ACR786445 AMN786423:AMN786445 AWJ786423:AWJ786445 BGF786423:BGF786445 BQB786423:BQB786445 BZX786423:BZX786445 CJT786423:CJT786445 CTP786423:CTP786445 DDL786423:DDL786445 DNH786423:DNH786445 DXD786423:DXD786445 EGZ786423:EGZ786445 EQV786423:EQV786445 FAR786423:FAR786445 FKN786423:FKN786445 FUJ786423:FUJ786445 GEF786423:GEF786445 GOB786423:GOB786445 GXX786423:GXX786445 HHT786423:HHT786445 HRP786423:HRP786445 IBL786423:IBL786445 ILH786423:ILH786445 IVD786423:IVD786445 JEZ786423:JEZ786445 JOV786423:JOV786445 JYR786423:JYR786445 KIN786423:KIN786445 KSJ786423:KSJ786445 LCF786423:LCF786445 LMB786423:LMB786445 LVX786423:LVX786445 MFT786423:MFT786445 MPP786423:MPP786445 MZL786423:MZL786445 NJH786423:NJH786445 NTD786423:NTD786445 OCZ786423:OCZ786445 OMV786423:OMV786445 OWR786423:OWR786445 PGN786423:PGN786445 PQJ786423:PQJ786445 QAF786423:QAF786445 QKB786423:QKB786445 QTX786423:QTX786445 RDT786423:RDT786445 RNP786423:RNP786445 RXL786423:RXL786445 SHH786423:SHH786445 SRD786423:SRD786445 TAZ786423:TAZ786445 TKV786423:TKV786445 TUR786423:TUR786445 UEN786423:UEN786445 UOJ786423:UOJ786445 UYF786423:UYF786445 VIB786423:VIB786445 VRX786423:VRX786445 WBT786423:WBT786445 WLP786423:WLP786445 WVL786423:WVL786445 D851959:D851981 IZ851959:IZ851981 SV851959:SV851981 ACR851959:ACR851981 AMN851959:AMN851981 AWJ851959:AWJ851981 BGF851959:BGF851981 BQB851959:BQB851981 BZX851959:BZX851981 CJT851959:CJT851981 CTP851959:CTP851981 DDL851959:DDL851981 DNH851959:DNH851981 DXD851959:DXD851981 EGZ851959:EGZ851981 EQV851959:EQV851981 FAR851959:FAR851981 FKN851959:FKN851981 FUJ851959:FUJ851981 GEF851959:GEF851981 GOB851959:GOB851981 GXX851959:GXX851981 HHT851959:HHT851981 HRP851959:HRP851981 IBL851959:IBL851981 ILH851959:ILH851981 IVD851959:IVD851981 JEZ851959:JEZ851981 JOV851959:JOV851981 JYR851959:JYR851981 KIN851959:KIN851981 KSJ851959:KSJ851981 LCF851959:LCF851981 LMB851959:LMB851981 LVX851959:LVX851981 MFT851959:MFT851981 MPP851959:MPP851981 MZL851959:MZL851981 NJH851959:NJH851981 NTD851959:NTD851981 OCZ851959:OCZ851981 OMV851959:OMV851981 OWR851959:OWR851981 PGN851959:PGN851981 PQJ851959:PQJ851981 QAF851959:QAF851981 QKB851959:QKB851981 QTX851959:QTX851981 RDT851959:RDT851981 RNP851959:RNP851981 RXL851959:RXL851981 SHH851959:SHH851981 SRD851959:SRD851981 TAZ851959:TAZ851981 TKV851959:TKV851981 TUR851959:TUR851981 UEN851959:UEN851981 UOJ851959:UOJ851981 UYF851959:UYF851981 VIB851959:VIB851981 VRX851959:VRX851981 WBT851959:WBT851981 WLP851959:WLP851981 WVL851959:WVL851981 D917495:D917517 IZ917495:IZ917517 SV917495:SV917517 ACR917495:ACR917517 AMN917495:AMN917517 AWJ917495:AWJ917517 BGF917495:BGF917517 BQB917495:BQB917517 BZX917495:BZX917517 CJT917495:CJT917517 CTP917495:CTP917517 DDL917495:DDL917517 DNH917495:DNH917517 DXD917495:DXD917517 EGZ917495:EGZ917517 EQV917495:EQV917517 FAR917495:FAR917517 FKN917495:FKN917517 FUJ917495:FUJ917517 GEF917495:GEF917517 GOB917495:GOB917517 GXX917495:GXX917517 HHT917495:HHT917517 HRP917495:HRP917517 IBL917495:IBL917517 ILH917495:ILH917517 IVD917495:IVD917517 JEZ917495:JEZ917517 JOV917495:JOV917517 JYR917495:JYR917517 KIN917495:KIN917517 KSJ917495:KSJ917517 LCF917495:LCF917517 LMB917495:LMB917517 LVX917495:LVX917517 MFT917495:MFT917517 MPP917495:MPP917517 MZL917495:MZL917517 NJH917495:NJH917517 NTD917495:NTD917517 OCZ917495:OCZ917517 OMV917495:OMV917517 OWR917495:OWR917517 PGN917495:PGN917517 PQJ917495:PQJ917517 QAF917495:QAF917517 QKB917495:QKB917517 QTX917495:QTX917517 RDT917495:RDT917517 RNP917495:RNP917517 RXL917495:RXL917517 SHH917495:SHH917517 SRD917495:SRD917517 TAZ917495:TAZ917517 TKV917495:TKV917517 TUR917495:TUR917517 UEN917495:UEN917517 UOJ917495:UOJ917517 UYF917495:UYF917517 VIB917495:VIB917517 VRX917495:VRX917517 WBT917495:WBT917517 WLP917495:WLP917517 WVL917495:WVL917517 D983031:D983053 IZ983031:IZ983053 SV983031:SV983053 ACR983031:ACR983053 AMN983031:AMN983053 AWJ983031:AWJ983053 BGF983031:BGF983053 BQB983031:BQB983053 BZX983031:BZX983053 CJT983031:CJT983053 CTP983031:CTP983053 DDL983031:DDL983053 DNH983031:DNH983053 DXD983031:DXD983053 EGZ983031:EGZ983053 EQV983031:EQV983053 FAR983031:FAR983053 FKN983031:FKN983053 FUJ983031:FUJ983053 GEF983031:GEF983053 GOB983031:GOB983053 GXX983031:GXX983053 HHT983031:HHT983053 HRP983031:HRP983053 IBL983031:IBL983053 ILH983031:ILH983053 IVD983031:IVD983053 JEZ983031:JEZ983053 JOV983031:JOV983053 JYR983031:JYR983053 KIN983031:KIN983053 KSJ983031:KSJ983053 LCF983031:LCF983053 LMB983031:LMB983053 LVX983031:LVX983053 MFT983031:MFT983053 MPP983031:MPP983053 MZL983031:MZL983053 NJH983031:NJH983053 NTD983031:NTD983053 OCZ983031:OCZ983053 OMV983031:OMV983053 OWR983031:OWR983053 PGN983031:PGN983053 PQJ983031:PQJ983053 QAF983031:QAF983053 QKB983031:QKB983053 QTX983031:QTX983053 RDT983031:RDT983053 RNP983031:RNP983053 RXL983031:RXL983053 SHH983031:SHH983053 SRD983031:SRD983053 TAZ983031:TAZ983053 TKV983031:TKV983053 TUR983031:TUR983053 UEN983031:UEN983053 UOJ983031:UOJ983053 UYF983031:UYF983053 VIB983031:VIB983053 VRX983031:VRX983053 WBT983031:WBT983053 WLP983031:WLP983053">
      <formula1>$D$31:$D$361</formula1>
    </dataValidation>
    <dataValidation type="list" allowBlank="1" showInputMessage="1" showErrorMessage="1" errorTitle="Account Entry Error" error="The account entered is not valid." sqref="WVL983013:WVL983030 WLP983013:WLP983030 WBT983013:WBT983030 VRX983013:VRX983030 VIB983013:VIB983030 UYF983013:UYF983030 UOJ983013:UOJ983030 UEN983013:UEN983030 TUR983013:TUR983030 TKV983013:TKV983030 TAZ983013:TAZ983030 SRD983013:SRD983030 SHH983013:SHH983030 RXL983013:RXL983030 RNP983013:RNP983030 RDT983013:RDT983030 QTX983013:QTX983030 QKB983013:QKB983030 QAF983013:QAF983030 PQJ983013:PQJ983030 PGN983013:PGN983030 OWR983013:OWR983030 OMV983013:OMV983030 OCZ983013:OCZ983030 NTD983013:NTD983030 NJH983013:NJH983030 MZL983013:MZL983030 MPP983013:MPP983030 MFT983013:MFT983030 LVX983013:LVX983030 LMB983013:LMB983030 LCF983013:LCF983030 KSJ983013:KSJ983030 KIN983013:KIN983030 JYR983013:JYR983030 JOV983013:JOV983030 JEZ983013:JEZ983030 IVD983013:IVD983030 ILH983013:ILH983030 IBL983013:IBL983030 HRP983013:HRP983030 HHT983013:HHT983030 GXX983013:GXX983030 GOB983013:GOB983030 GEF983013:GEF983030 FUJ983013:FUJ983030 FKN983013:FKN983030 FAR983013:FAR983030 EQV983013:EQV983030 EGZ983013:EGZ983030 DXD983013:DXD983030 DNH983013:DNH983030 DDL983013:DDL983030 CTP983013:CTP983030 CJT983013:CJT983030 BZX983013:BZX983030 BQB983013:BQB983030 BGF983013:BGF983030 AWJ983013:AWJ983030 AMN983013:AMN983030 ACR983013:ACR983030 SV983013:SV983030 IZ983013:IZ983030 D983013:D983030 WVL917477:WVL917494 WLP917477:WLP917494 WBT917477:WBT917494 VRX917477:VRX917494 VIB917477:VIB917494 UYF917477:UYF917494 UOJ917477:UOJ917494 UEN917477:UEN917494 TUR917477:TUR917494 TKV917477:TKV917494 TAZ917477:TAZ917494 SRD917477:SRD917494 SHH917477:SHH917494 RXL917477:RXL917494 RNP917477:RNP917494 RDT917477:RDT917494 QTX917477:QTX917494 QKB917477:QKB917494 QAF917477:QAF917494 PQJ917477:PQJ917494 PGN917477:PGN917494 OWR917477:OWR917494 OMV917477:OMV917494 OCZ917477:OCZ917494 NTD917477:NTD917494 NJH917477:NJH917494 MZL917477:MZL917494 MPP917477:MPP917494 MFT917477:MFT917494 LVX917477:LVX917494 LMB917477:LMB917494 LCF917477:LCF917494 KSJ917477:KSJ917494 KIN917477:KIN917494 JYR917477:JYR917494 JOV917477:JOV917494 JEZ917477:JEZ917494 IVD917477:IVD917494 ILH917477:ILH917494 IBL917477:IBL917494 HRP917477:HRP917494 HHT917477:HHT917494 GXX917477:GXX917494 GOB917477:GOB917494 GEF917477:GEF917494 FUJ917477:FUJ917494 FKN917477:FKN917494 FAR917477:FAR917494 EQV917477:EQV917494 EGZ917477:EGZ917494 DXD917477:DXD917494 DNH917477:DNH917494 DDL917477:DDL917494 CTP917477:CTP917494 CJT917477:CJT917494 BZX917477:BZX917494 BQB917477:BQB917494 BGF917477:BGF917494 AWJ917477:AWJ917494 AMN917477:AMN917494 ACR917477:ACR917494 SV917477:SV917494 IZ917477:IZ917494 D917477:D917494 WVL851941:WVL851958 WLP851941:WLP851958 WBT851941:WBT851958 VRX851941:VRX851958 VIB851941:VIB851958 UYF851941:UYF851958 UOJ851941:UOJ851958 UEN851941:UEN851958 TUR851941:TUR851958 TKV851941:TKV851958 TAZ851941:TAZ851958 SRD851941:SRD851958 SHH851941:SHH851958 RXL851941:RXL851958 RNP851941:RNP851958 RDT851941:RDT851958 QTX851941:QTX851958 QKB851941:QKB851958 QAF851941:QAF851958 PQJ851941:PQJ851958 PGN851941:PGN851958 OWR851941:OWR851958 OMV851941:OMV851958 OCZ851941:OCZ851958 NTD851941:NTD851958 NJH851941:NJH851958 MZL851941:MZL851958 MPP851941:MPP851958 MFT851941:MFT851958 LVX851941:LVX851958 LMB851941:LMB851958 LCF851941:LCF851958 KSJ851941:KSJ851958 KIN851941:KIN851958 JYR851941:JYR851958 JOV851941:JOV851958 JEZ851941:JEZ851958 IVD851941:IVD851958 ILH851941:ILH851958 IBL851941:IBL851958 HRP851941:HRP851958 HHT851941:HHT851958 GXX851941:GXX851958 GOB851941:GOB851958 GEF851941:GEF851958 FUJ851941:FUJ851958 FKN851941:FKN851958 FAR851941:FAR851958 EQV851941:EQV851958 EGZ851941:EGZ851958 DXD851941:DXD851958 DNH851941:DNH851958 DDL851941:DDL851958 CTP851941:CTP851958 CJT851941:CJT851958 BZX851941:BZX851958 BQB851941:BQB851958 BGF851941:BGF851958 AWJ851941:AWJ851958 AMN851941:AMN851958 ACR851941:ACR851958 SV851941:SV851958 IZ851941:IZ851958 D851941:D851958 WVL786405:WVL786422 WLP786405:WLP786422 WBT786405:WBT786422 VRX786405:VRX786422 VIB786405:VIB786422 UYF786405:UYF786422 UOJ786405:UOJ786422 UEN786405:UEN786422 TUR786405:TUR786422 TKV786405:TKV786422 TAZ786405:TAZ786422 SRD786405:SRD786422 SHH786405:SHH786422 RXL786405:RXL786422 RNP786405:RNP786422 RDT786405:RDT786422 QTX786405:QTX786422 QKB786405:QKB786422 QAF786405:QAF786422 PQJ786405:PQJ786422 PGN786405:PGN786422 OWR786405:OWR786422 OMV786405:OMV786422 OCZ786405:OCZ786422 NTD786405:NTD786422 NJH786405:NJH786422 MZL786405:MZL786422 MPP786405:MPP786422 MFT786405:MFT786422 LVX786405:LVX786422 LMB786405:LMB786422 LCF786405:LCF786422 KSJ786405:KSJ786422 KIN786405:KIN786422 JYR786405:JYR786422 JOV786405:JOV786422 JEZ786405:JEZ786422 IVD786405:IVD786422 ILH786405:ILH786422 IBL786405:IBL786422 HRP786405:HRP786422 HHT786405:HHT786422 GXX786405:GXX786422 GOB786405:GOB786422 GEF786405:GEF786422 FUJ786405:FUJ786422 FKN786405:FKN786422 FAR786405:FAR786422 EQV786405:EQV786422 EGZ786405:EGZ786422 DXD786405:DXD786422 DNH786405:DNH786422 DDL786405:DDL786422 CTP786405:CTP786422 CJT786405:CJT786422 BZX786405:BZX786422 BQB786405:BQB786422 BGF786405:BGF786422 AWJ786405:AWJ786422 AMN786405:AMN786422 ACR786405:ACR786422 SV786405:SV786422 IZ786405:IZ786422 D786405:D786422 WVL720869:WVL720886 WLP720869:WLP720886 WBT720869:WBT720886 VRX720869:VRX720886 VIB720869:VIB720886 UYF720869:UYF720886 UOJ720869:UOJ720886 UEN720869:UEN720886 TUR720869:TUR720886 TKV720869:TKV720886 TAZ720869:TAZ720886 SRD720869:SRD720886 SHH720869:SHH720886 RXL720869:RXL720886 RNP720869:RNP720886 RDT720869:RDT720886 QTX720869:QTX720886 QKB720869:QKB720886 QAF720869:QAF720886 PQJ720869:PQJ720886 PGN720869:PGN720886 OWR720869:OWR720886 OMV720869:OMV720886 OCZ720869:OCZ720886 NTD720869:NTD720886 NJH720869:NJH720886 MZL720869:MZL720886 MPP720869:MPP720886 MFT720869:MFT720886 LVX720869:LVX720886 LMB720869:LMB720886 LCF720869:LCF720886 KSJ720869:KSJ720886 KIN720869:KIN720886 JYR720869:JYR720886 JOV720869:JOV720886 JEZ720869:JEZ720886 IVD720869:IVD720886 ILH720869:ILH720886 IBL720869:IBL720886 HRP720869:HRP720886 HHT720869:HHT720886 GXX720869:GXX720886 GOB720869:GOB720886 GEF720869:GEF720886 FUJ720869:FUJ720886 FKN720869:FKN720886 FAR720869:FAR720886 EQV720869:EQV720886 EGZ720869:EGZ720886 DXD720869:DXD720886 DNH720869:DNH720886 DDL720869:DDL720886 CTP720869:CTP720886 CJT720869:CJT720886 BZX720869:BZX720886 BQB720869:BQB720886 BGF720869:BGF720886 AWJ720869:AWJ720886 AMN720869:AMN720886 ACR720869:ACR720886 SV720869:SV720886 IZ720869:IZ720886 D720869:D720886 WVL655333:WVL655350 WLP655333:WLP655350 WBT655333:WBT655350 VRX655333:VRX655350 VIB655333:VIB655350 UYF655333:UYF655350 UOJ655333:UOJ655350 UEN655333:UEN655350 TUR655333:TUR655350 TKV655333:TKV655350 TAZ655333:TAZ655350 SRD655333:SRD655350 SHH655333:SHH655350 RXL655333:RXL655350 RNP655333:RNP655350 RDT655333:RDT655350 QTX655333:QTX655350 QKB655333:QKB655350 QAF655333:QAF655350 PQJ655333:PQJ655350 PGN655333:PGN655350 OWR655333:OWR655350 OMV655333:OMV655350 OCZ655333:OCZ655350 NTD655333:NTD655350 NJH655333:NJH655350 MZL655333:MZL655350 MPP655333:MPP655350 MFT655333:MFT655350 LVX655333:LVX655350 LMB655333:LMB655350 LCF655333:LCF655350 KSJ655333:KSJ655350 KIN655333:KIN655350 JYR655333:JYR655350 JOV655333:JOV655350 JEZ655333:JEZ655350 IVD655333:IVD655350 ILH655333:ILH655350 IBL655333:IBL655350 HRP655333:HRP655350 HHT655333:HHT655350 GXX655333:GXX655350 GOB655333:GOB655350 GEF655333:GEF655350 FUJ655333:FUJ655350 FKN655333:FKN655350 FAR655333:FAR655350 EQV655333:EQV655350 EGZ655333:EGZ655350 DXD655333:DXD655350 DNH655333:DNH655350 DDL655333:DDL655350 CTP655333:CTP655350 CJT655333:CJT655350 BZX655333:BZX655350 BQB655333:BQB655350 BGF655333:BGF655350 AWJ655333:AWJ655350 AMN655333:AMN655350 ACR655333:ACR655350 SV655333:SV655350 IZ655333:IZ655350 D655333:D655350 WVL589797:WVL589814 WLP589797:WLP589814 WBT589797:WBT589814 VRX589797:VRX589814 VIB589797:VIB589814 UYF589797:UYF589814 UOJ589797:UOJ589814 UEN589797:UEN589814 TUR589797:TUR589814 TKV589797:TKV589814 TAZ589797:TAZ589814 SRD589797:SRD589814 SHH589797:SHH589814 RXL589797:RXL589814 RNP589797:RNP589814 RDT589797:RDT589814 QTX589797:QTX589814 QKB589797:QKB589814 QAF589797:QAF589814 PQJ589797:PQJ589814 PGN589797:PGN589814 OWR589797:OWR589814 OMV589797:OMV589814 OCZ589797:OCZ589814 NTD589797:NTD589814 NJH589797:NJH589814 MZL589797:MZL589814 MPP589797:MPP589814 MFT589797:MFT589814 LVX589797:LVX589814 LMB589797:LMB589814 LCF589797:LCF589814 KSJ589797:KSJ589814 KIN589797:KIN589814 JYR589797:JYR589814 JOV589797:JOV589814 JEZ589797:JEZ589814 IVD589797:IVD589814 ILH589797:ILH589814 IBL589797:IBL589814 HRP589797:HRP589814 HHT589797:HHT589814 GXX589797:GXX589814 GOB589797:GOB589814 GEF589797:GEF589814 FUJ589797:FUJ589814 FKN589797:FKN589814 FAR589797:FAR589814 EQV589797:EQV589814 EGZ589797:EGZ589814 DXD589797:DXD589814 DNH589797:DNH589814 DDL589797:DDL589814 CTP589797:CTP589814 CJT589797:CJT589814 BZX589797:BZX589814 BQB589797:BQB589814 BGF589797:BGF589814 AWJ589797:AWJ589814 AMN589797:AMN589814 ACR589797:ACR589814 SV589797:SV589814 IZ589797:IZ589814 D589797:D589814 WVL524261:WVL524278 WLP524261:WLP524278 WBT524261:WBT524278 VRX524261:VRX524278 VIB524261:VIB524278 UYF524261:UYF524278 UOJ524261:UOJ524278 UEN524261:UEN524278 TUR524261:TUR524278 TKV524261:TKV524278 TAZ524261:TAZ524278 SRD524261:SRD524278 SHH524261:SHH524278 RXL524261:RXL524278 RNP524261:RNP524278 RDT524261:RDT524278 QTX524261:QTX524278 QKB524261:QKB524278 QAF524261:QAF524278 PQJ524261:PQJ524278 PGN524261:PGN524278 OWR524261:OWR524278 OMV524261:OMV524278 OCZ524261:OCZ524278 NTD524261:NTD524278 NJH524261:NJH524278 MZL524261:MZL524278 MPP524261:MPP524278 MFT524261:MFT524278 LVX524261:LVX524278 LMB524261:LMB524278 LCF524261:LCF524278 KSJ524261:KSJ524278 KIN524261:KIN524278 JYR524261:JYR524278 JOV524261:JOV524278 JEZ524261:JEZ524278 IVD524261:IVD524278 ILH524261:ILH524278 IBL524261:IBL524278 HRP524261:HRP524278 HHT524261:HHT524278 GXX524261:GXX524278 GOB524261:GOB524278 GEF524261:GEF524278 FUJ524261:FUJ524278 FKN524261:FKN524278 FAR524261:FAR524278 EQV524261:EQV524278 EGZ524261:EGZ524278 DXD524261:DXD524278 DNH524261:DNH524278 DDL524261:DDL524278 CTP524261:CTP524278 CJT524261:CJT524278 BZX524261:BZX524278 BQB524261:BQB524278 BGF524261:BGF524278 AWJ524261:AWJ524278 AMN524261:AMN524278 ACR524261:ACR524278 SV524261:SV524278 IZ524261:IZ524278 D524261:D524278 WVL458725:WVL458742 WLP458725:WLP458742 WBT458725:WBT458742 VRX458725:VRX458742 VIB458725:VIB458742 UYF458725:UYF458742 UOJ458725:UOJ458742 UEN458725:UEN458742 TUR458725:TUR458742 TKV458725:TKV458742 TAZ458725:TAZ458742 SRD458725:SRD458742 SHH458725:SHH458742 RXL458725:RXL458742 RNP458725:RNP458742 RDT458725:RDT458742 QTX458725:QTX458742 QKB458725:QKB458742 QAF458725:QAF458742 PQJ458725:PQJ458742 PGN458725:PGN458742 OWR458725:OWR458742 OMV458725:OMV458742 OCZ458725:OCZ458742 NTD458725:NTD458742 NJH458725:NJH458742 MZL458725:MZL458742 MPP458725:MPP458742 MFT458725:MFT458742 LVX458725:LVX458742 LMB458725:LMB458742 LCF458725:LCF458742 KSJ458725:KSJ458742 KIN458725:KIN458742 JYR458725:JYR458742 JOV458725:JOV458742 JEZ458725:JEZ458742 IVD458725:IVD458742 ILH458725:ILH458742 IBL458725:IBL458742 HRP458725:HRP458742 HHT458725:HHT458742 GXX458725:GXX458742 GOB458725:GOB458742 GEF458725:GEF458742 FUJ458725:FUJ458742 FKN458725:FKN458742 FAR458725:FAR458742 EQV458725:EQV458742 EGZ458725:EGZ458742 DXD458725:DXD458742 DNH458725:DNH458742 DDL458725:DDL458742 CTP458725:CTP458742 CJT458725:CJT458742 BZX458725:BZX458742 BQB458725:BQB458742 BGF458725:BGF458742 AWJ458725:AWJ458742 AMN458725:AMN458742 ACR458725:ACR458742 SV458725:SV458742 IZ458725:IZ458742 D458725:D458742 WVL393189:WVL393206 WLP393189:WLP393206 WBT393189:WBT393206 VRX393189:VRX393206 VIB393189:VIB393206 UYF393189:UYF393206 UOJ393189:UOJ393206 UEN393189:UEN393206 TUR393189:TUR393206 TKV393189:TKV393206 TAZ393189:TAZ393206 SRD393189:SRD393206 SHH393189:SHH393206 RXL393189:RXL393206 RNP393189:RNP393206 RDT393189:RDT393206 QTX393189:QTX393206 QKB393189:QKB393206 QAF393189:QAF393206 PQJ393189:PQJ393206 PGN393189:PGN393206 OWR393189:OWR393206 OMV393189:OMV393206 OCZ393189:OCZ393206 NTD393189:NTD393206 NJH393189:NJH393206 MZL393189:MZL393206 MPP393189:MPP393206 MFT393189:MFT393206 LVX393189:LVX393206 LMB393189:LMB393206 LCF393189:LCF393206 KSJ393189:KSJ393206 KIN393189:KIN393206 JYR393189:JYR393206 JOV393189:JOV393206 JEZ393189:JEZ393206 IVD393189:IVD393206 ILH393189:ILH393206 IBL393189:IBL393206 HRP393189:HRP393206 HHT393189:HHT393206 GXX393189:GXX393206 GOB393189:GOB393206 GEF393189:GEF393206 FUJ393189:FUJ393206 FKN393189:FKN393206 FAR393189:FAR393206 EQV393189:EQV393206 EGZ393189:EGZ393206 DXD393189:DXD393206 DNH393189:DNH393206 DDL393189:DDL393206 CTP393189:CTP393206 CJT393189:CJT393206 BZX393189:BZX393206 BQB393189:BQB393206 BGF393189:BGF393206 AWJ393189:AWJ393206 AMN393189:AMN393206 ACR393189:ACR393206 SV393189:SV393206 IZ393189:IZ393206 D393189:D393206 WVL327653:WVL327670 WLP327653:WLP327670 WBT327653:WBT327670 VRX327653:VRX327670 VIB327653:VIB327670 UYF327653:UYF327670 UOJ327653:UOJ327670 UEN327653:UEN327670 TUR327653:TUR327670 TKV327653:TKV327670 TAZ327653:TAZ327670 SRD327653:SRD327670 SHH327653:SHH327670 RXL327653:RXL327670 RNP327653:RNP327670 RDT327653:RDT327670 QTX327653:QTX327670 QKB327653:QKB327670 QAF327653:QAF327670 PQJ327653:PQJ327670 PGN327653:PGN327670 OWR327653:OWR327670 OMV327653:OMV327670 OCZ327653:OCZ327670 NTD327653:NTD327670 NJH327653:NJH327670 MZL327653:MZL327670 MPP327653:MPP327670 MFT327653:MFT327670 LVX327653:LVX327670 LMB327653:LMB327670 LCF327653:LCF327670 KSJ327653:KSJ327670 KIN327653:KIN327670 JYR327653:JYR327670 JOV327653:JOV327670 JEZ327653:JEZ327670 IVD327653:IVD327670 ILH327653:ILH327670 IBL327653:IBL327670 HRP327653:HRP327670 HHT327653:HHT327670 GXX327653:GXX327670 GOB327653:GOB327670 GEF327653:GEF327670 FUJ327653:FUJ327670 FKN327653:FKN327670 FAR327653:FAR327670 EQV327653:EQV327670 EGZ327653:EGZ327670 DXD327653:DXD327670 DNH327653:DNH327670 DDL327653:DDL327670 CTP327653:CTP327670 CJT327653:CJT327670 BZX327653:BZX327670 BQB327653:BQB327670 BGF327653:BGF327670 AWJ327653:AWJ327670 AMN327653:AMN327670 ACR327653:ACR327670 SV327653:SV327670 IZ327653:IZ327670 D327653:D327670 WVL262117:WVL262134 WLP262117:WLP262134 WBT262117:WBT262134 VRX262117:VRX262134 VIB262117:VIB262134 UYF262117:UYF262134 UOJ262117:UOJ262134 UEN262117:UEN262134 TUR262117:TUR262134 TKV262117:TKV262134 TAZ262117:TAZ262134 SRD262117:SRD262134 SHH262117:SHH262134 RXL262117:RXL262134 RNP262117:RNP262134 RDT262117:RDT262134 QTX262117:QTX262134 QKB262117:QKB262134 QAF262117:QAF262134 PQJ262117:PQJ262134 PGN262117:PGN262134 OWR262117:OWR262134 OMV262117:OMV262134 OCZ262117:OCZ262134 NTD262117:NTD262134 NJH262117:NJH262134 MZL262117:MZL262134 MPP262117:MPP262134 MFT262117:MFT262134 LVX262117:LVX262134 LMB262117:LMB262134 LCF262117:LCF262134 KSJ262117:KSJ262134 KIN262117:KIN262134 JYR262117:JYR262134 JOV262117:JOV262134 JEZ262117:JEZ262134 IVD262117:IVD262134 ILH262117:ILH262134 IBL262117:IBL262134 HRP262117:HRP262134 HHT262117:HHT262134 GXX262117:GXX262134 GOB262117:GOB262134 GEF262117:GEF262134 FUJ262117:FUJ262134 FKN262117:FKN262134 FAR262117:FAR262134 EQV262117:EQV262134 EGZ262117:EGZ262134 DXD262117:DXD262134 DNH262117:DNH262134 DDL262117:DDL262134 CTP262117:CTP262134 CJT262117:CJT262134 BZX262117:BZX262134 BQB262117:BQB262134 BGF262117:BGF262134 AWJ262117:AWJ262134 AMN262117:AMN262134 ACR262117:ACR262134 SV262117:SV262134 IZ262117:IZ262134 D262117:D262134 WVL196581:WVL196598 WLP196581:WLP196598 WBT196581:WBT196598 VRX196581:VRX196598 VIB196581:VIB196598 UYF196581:UYF196598 UOJ196581:UOJ196598 UEN196581:UEN196598 TUR196581:TUR196598 TKV196581:TKV196598 TAZ196581:TAZ196598 SRD196581:SRD196598 SHH196581:SHH196598 RXL196581:RXL196598 RNP196581:RNP196598 RDT196581:RDT196598 QTX196581:QTX196598 QKB196581:QKB196598 QAF196581:QAF196598 PQJ196581:PQJ196598 PGN196581:PGN196598 OWR196581:OWR196598 OMV196581:OMV196598 OCZ196581:OCZ196598 NTD196581:NTD196598 NJH196581:NJH196598 MZL196581:MZL196598 MPP196581:MPP196598 MFT196581:MFT196598 LVX196581:LVX196598 LMB196581:LMB196598 LCF196581:LCF196598 KSJ196581:KSJ196598 KIN196581:KIN196598 JYR196581:JYR196598 JOV196581:JOV196598 JEZ196581:JEZ196598 IVD196581:IVD196598 ILH196581:ILH196598 IBL196581:IBL196598 HRP196581:HRP196598 HHT196581:HHT196598 GXX196581:GXX196598 GOB196581:GOB196598 GEF196581:GEF196598 FUJ196581:FUJ196598 FKN196581:FKN196598 FAR196581:FAR196598 EQV196581:EQV196598 EGZ196581:EGZ196598 DXD196581:DXD196598 DNH196581:DNH196598 DDL196581:DDL196598 CTP196581:CTP196598 CJT196581:CJT196598 BZX196581:BZX196598 BQB196581:BQB196598 BGF196581:BGF196598 AWJ196581:AWJ196598 AMN196581:AMN196598 ACR196581:ACR196598 SV196581:SV196598 IZ196581:IZ196598 D196581:D196598 WVL131045:WVL131062 WLP131045:WLP131062 WBT131045:WBT131062 VRX131045:VRX131062 VIB131045:VIB131062 UYF131045:UYF131062 UOJ131045:UOJ131062 UEN131045:UEN131062 TUR131045:TUR131062 TKV131045:TKV131062 TAZ131045:TAZ131062 SRD131045:SRD131062 SHH131045:SHH131062 RXL131045:RXL131062 RNP131045:RNP131062 RDT131045:RDT131062 QTX131045:QTX131062 QKB131045:QKB131062 QAF131045:QAF131062 PQJ131045:PQJ131062 PGN131045:PGN131062 OWR131045:OWR131062 OMV131045:OMV131062 OCZ131045:OCZ131062 NTD131045:NTD131062 NJH131045:NJH131062 MZL131045:MZL131062 MPP131045:MPP131062 MFT131045:MFT131062 LVX131045:LVX131062 LMB131045:LMB131062 LCF131045:LCF131062 KSJ131045:KSJ131062 KIN131045:KIN131062 JYR131045:JYR131062 JOV131045:JOV131062 JEZ131045:JEZ131062 IVD131045:IVD131062 ILH131045:ILH131062 IBL131045:IBL131062 HRP131045:HRP131062 HHT131045:HHT131062 GXX131045:GXX131062 GOB131045:GOB131062 GEF131045:GEF131062 FUJ131045:FUJ131062 FKN131045:FKN131062 FAR131045:FAR131062 EQV131045:EQV131062 EGZ131045:EGZ131062 DXD131045:DXD131062 DNH131045:DNH131062 DDL131045:DDL131062 CTP131045:CTP131062 CJT131045:CJT131062 BZX131045:BZX131062 BQB131045:BQB131062 BGF131045:BGF131062 AWJ131045:AWJ131062 AMN131045:AMN131062 ACR131045:ACR131062 SV131045:SV131062 IZ131045:IZ131062 D131045:D131062 WVL65509:WVL65526 WLP65509:WLP65526 WBT65509:WBT65526 VRX65509:VRX65526 VIB65509:VIB65526 UYF65509:UYF65526 UOJ65509:UOJ65526 UEN65509:UEN65526 TUR65509:TUR65526 TKV65509:TKV65526 TAZ65509:TAZ65526 SRD65509:SRD65526 SHH65509:SHH65526 RXL65509:RXL65526 RNP65509:RNP65526 RDT65509:RDT65526 QTX65509:QTX65526 QKB65509:QKB65526 QAF65509:QAF65526 PQJ65509:PQJ65526 PGN65509:PGN65526 OWR65509:OWR65526 OMV65509:OMV65526 OCZ65509:OCZ65526 NTD65509:NTD65526 NJH65509:NJH65526 MZL65509:MZL65526 MPP65509:MPP65526 MFT65509:MFT65526 LVX65509:LVX65526 LMB65509:LMB65526 LCF65509:LCF65526 KSJ65509:KSJ65526 KIN65509:KIN65526 JYR65509:JYR65526 JOV65509:JOV65526 JEZ65509:JEZ65526 IVD65509:IVD65526 ILH65509:ILH65526 IBL65509:IBL65526 HRP65509:HRP65526 HHT65509:HHT65526 GXX65509:GXX65526 GOB65509:GOB65526 GEF65509:GEF65526 FUJ65509:FUJ65526 FKN65509:FKN65526 FAR65509:FAR65526 EQV65509:EQV65526 EGZ65509:EGZ65526 DXD65509:DXD65526 DNH65509:DNH65526 DDL65509:DDL65526 CTP65509:CTP65526 CJT65509:CJT65526 BZX65509:BZX65526 BQB65509:BQB65526 BGF65509:BGF65526 AWJ65509:AWJ65526 AMN65509:AMN65526 ACR65509:ACR65526 SV65509:SV65526 IZ65509:IZ65526 D65509:D65526 IZ9:IZ15 SV9:SV15 ACR9:ACR15 AMN9:AMN15 AWJ9:AWJ15 BGF9:BGF15 BQB9:BQB15 BZX9:BZX15 CJT9:CJT15 CTP9:CTP15 DDL9:DDL15 DNH9:DNH15 DXD9:DXD15 EGZ9:EGZ15 EQV9:EQV15 FAR9:FAR15 FKN9:FKN15 FUJ9:FUJ15 GEF9:GEF15 GOB9:GOB15 GXX9:GXX15 HHT9:HHT15 HRP9:HRP15 IBL9:IBL15 ILH9:ILH15 IVD9:IVD15 JEZ9:JEZ15 JOV9:JOV15 JYR9:JYR15 KIN9:KIN15 KSJ9:KSJ15 LCF9:LCF15 LMB9:LMB15 LVX9:LVX15 MFT9:MFT15 MPP9:MPP15 MZL9:MZL15 NJH9:NJH15 NTD9:NTD15 OCZ9:OCZ15 OMV9:OMV15 OWR9:OWR15 PGN9:PGN15 PQJ9:PQJ15 QAF9:QAF15 QKB9:QKB15 QTX9:QTX15 RDT9:RDT15 RNP9:RNP15 RXL9:RXL15 SHH9:SHH15 SRD9:SRD15 TAZ9:TAZ15 TKV9:TKV15 TUR9:TUR15 UEN9:UEN15 UOJ9:UOJ15 UYF9:UYF15 VIB9:VIB15 VRX9:VRX15 WBT9:WBT15 WLP9:WLP15 WVL9:WVL15 D9:D14">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13:WVM983053 WLQ983013:WLQ983053 WBU983013:WBU983053 VRY983013:VRY983053 VIC983013:VIC983053 UYG983013:UYG983053 UOK983013:UOK983053 UEO983013:UEO983053 TUS983013:TUS983053 TKW983013:TKW983053 TBA983013:TBA983053 SRE983013:SRE983053 SHI983013:SHI983053 RXM983013:RXM983053 RNQ983013:RNQ983053 RDU983013:RDU983053 QTY983013:QTY983053 QKC983013:QKC983053 QAG983013:QAG983053 PQK983013:PQK983053 PGO983013:PGO983053 OWS983013:OWS983053 OMW983013:OMW983053 ODA983013:ODA983053 NTE983013:NTE983053 NJI983013:NJI983053 MZM983013:MZM983053 MPQ983013:MPQ983053 MFU983013:MFU983053 LVY983013:LVY983053 LMC983013:LMC983053 LCG983013:LCG983053 KSK983013:KSK983053 KIO983013:KIO983053 JYS983013:JYS983053 JOW983013:JOW983053 JFA983013:JFA983053 IVE983013:IVE983053 ILI983013:ILI983053 IBM983013:IBM983053 HRQ983013:HRQ983053 HHU983013:HHU983053 GXY983013:GXY983053 GOC983013:GOC983053 GEG983013:GEG983053 FUK983013:FUK983053 FKO983013:FKO983053 FAS983013:FAS983053 EQW983013:EQW983053 EHA983013:EHA983053 DXE983013:DXE983053 DNI983013:DNI983053 DDM983013:DDM983053 CTQ983013:CTQ983053 CJU983013:CJU983053 BZY983013:BZY983053 BQC983013:BQC983053 BGG983013:BGG983053 AWK983013:AWK983053 AMO983013:AMO983053 ACS983013:ACS983053 SW983013:SW983053 JA983013:JA983053 E983013:E983053 WVM917477:WVM917517 WLQ917477:WLQ917517 WBU917477:WBU917517 VRY917477:VRY917517 VIC917477:VIC917517 UYG917477:UYG917517 UOK917477:UOK917517 UEO917477:UEO917517 TUS917477:TUS917517 TKW917477:TKW917517 TBA917477:TBA917517 SRE917477:SRE917517 SHI917477:SHI917517 RXM917477:RXM917517 RNQ917477:RNQ917517 RDU917477:RDU917517 QTY917477:QTY917517 QKC917477:QKC917517 QAG917477:QAG917517 PQK917477:PQK917517 PGO917477:PGO917517 OWS917477:OWS917517 OMW917477:OMW917517 ODA917477:ODA917517 NTE917477:NTE917517 NJI917477:NJI917517 MZM917477:MZM917517 MPQ917477:MPQ917517 MFU917477:MFU917517 LVY917477:LVY917517 LMC917477:LMC917517 LCG917477:LCG917517 KSK917477:KSK917517 KIO917477:KIO917517 JYS917477:JYS917517 JOW917477:JOW917517 JFA917477:JFA917517 IVE917477:IVE917517 ILI917477:ILI917517 IBM917477:IBM917517 HRQ917477:HRQ917517 HHU917477:HHU917517 GXY917477:GXY917517 GOC917477:GOC917517 GEG917477:GEG917517 FUK917477:FUK917517 FKO917477:FKO917517 FAS917477:FAS917517 EQW917477:EQW917517 EHA917477:EHA917517 DXE917477:DXE917517 DNI917477:DNI917517 DDM917477:DDM917517 CTQ917477:CTQ917517 CJU917477:CJU917517 BZY917477:BZY917517 BQC917477:BQC917517 BGG917477:BGG917517 AWK917477:AWK917517 AMO917477:AMO917517 ACS917477:ACS917517 SW917477:SW917517 JA917477:JA917517 E917477:E917517 WVM851941:WVM851981 WLQ851941:WLQ851981 WBU851941:WBU851981 VRY851941:VRY851981 VIC851941:VIC851981 UYG851941:UYG851981 UOK851941:UOK851981 UEO851941:UEO851981 TUS851941:TUS851981 TKW851941:TKW851981 TBA851941:TBA851981 SRE851941:SRE851981 SHI851941:SHI851981 RXM851941:RXM851981 RNQ851941:RNQ851981 RDU851941:RDU851981 QTY851941:QTY851981 QKC851941:QKC851981 QAG851941:QAG851981 PQK851941:PQK851981 PGO851941:PGO851981 OWS851941:OWS851981 OMW851941:OMW851981 ODA851941:ODA851981 NTE851941:NTE851981 NJI851941:NJI851981 MZM851941:MZM851981 MPQ851941:MPQ851981 MFU851941:MFU851981 LVY851941:LVY851981 LMC851941:LMC851981 LCG851941:LCG851981 KSK851941:KSK851981 KIO851941:KIO851981 JYS851941:JYS851981 JOW851941:JOW851981 JFA851941:JFA851981 IVE851941:IVE851981 ILI851941:ILI851981 IBM851941:IBM851981 HRQ851941:HRQ851981 HHU851941:HHU851981 GXY851941:GXY851981 GOC851941:GOC851981 GEG851941:GEG851981 FUK851941:FUK851981 FKO851941:FKO851981 FAS851941:FAS851981 EQW851941:EQW851981 EHA851941:EHA851981 DXE851941:DXE851981 DNI851941:DNI851981 DDM851941:DDM851981 CTQ851941:CTQ851981 CJU851941:CJU851981 BZY851941:BZY851981 BQC851941:BQC851981 BGG851941:BGG851981 AWK851941:AWK851981 AMO851941:AMO851981 ACS851941:ACS851981 SW851941:SW851981 JA851941:JA851981 E851941:E851981 WVM786405:WVM786445 WLQ786405:WLQ786445 WBU786405:WBU786445 VRY786405:VRY786445 VIC786405:VIC786445 UYG786405:UYG786445 UOK786405:UOK786445 UEO786405:UEO786445 TUS786405:TUS786445 TKW786405:TKW786445 TBA786405:TBA786445 SRE786405:SRE786445 SHI786405:SHI786445 RXM786405:RXM786445 RNQ786405:RNQ786445 RDU786405:RDU786445 QTY786405:QTY786445 QKC786405:QKC786445 QAG786405:QAG786445 PQK786405:PQK786445 PGO786405:PGO786445 OWS786405:OWS786445 OMW786405:OMW786445 ODA786405:ODA786445 NTE786405:NTE786445 NJI786405:NJI786445 MZM786405:MZM786445 MPQ786405:MPQ786445 MFU786405:MFU786445 LVY786405:LVY786445 LMC786405:LMC786445 LCG786405:LCG786445 KSK786405:KSK786445 KIO786405:KIO786445 JYS786405:JYS786445 JOW786405:JOW786445 JFA786405:JFA786445 IVE786405:IVE786445 ILI786405:ILI786445 IBM786405:IBM786445 HRQ786405:HRQ786445 HHU786405:HHU786445 GXY786405:GXY786445 GOC786405:GOC786445 GEG786405:GEG786445 FUK786405:FUK786445 FKO786405:FKO786445 FAS786405:FAS786445 EQW786405:EQW786445 EHA786405:EHA786445 DXE786405:DXE786445 DNI786405:DNI786445 DDM786405:DDM786445 CTQ786405:CTQ786445 CJU786405:CJU786445 BZY786405:BZY786445 BQC786405:BQC786445 BGG786405:BGG786445 AWK786405:AWK786445 AMO786405:AMO786445 ACS786405:ACS786445 SW786405:SW786445 JA786405:JA786445 E786405:E786445 WVM720869:WVM720909 WLQ720869:WLQ720909 WBU720869:WBU720909 VRY720869:VRY720909 VIC720869:VIC720909 UYG720869:UYG720909 UOK720869:UOK720909 UEO720869:UEO720909 TUS720869:TUS720909 TKW720869:TKW720909 TBA720869:TBA720909 SRE720869:SRE720909 SHI720869:SHI720909 RXM720869:RXM720909 RNQ720869:RNQ720909 RDU720869:RDU720909 QTY720869:QTY720909 QKC720869:QKC720909 QAG720869:QAG720909 PQK720869:PQK720909 PGO720869:PGO720909 OWS720869:OWS720909 OMW720869:OMW720909 ODA720869:ODA720909 NTE720869:NTE720909 NJI720869:NJI720909 MZM720869:MZM720909 MPQ720869:MPQ720909 MFU720869:MFU720909 LVY720869:LVY720909 LMC720869:LMC720909 LCG720869:LCG720909 KSK720869:KSK720909 KIO720869:KIO720909 JYS720869:JYS720909 JOW720869:JOW720909 JFA720869:JFA720909 IVE720869:IVE720909 ILI720869:ILI720909 IBM720869:IBM720909 HRQ720869:HRQ720909 HHU720869:HHU720909 GXY720869:GXY720909 GOC720869:GOC720909 GEG720869:GEG720909 FUK720869:FUK720909 FKO720869:FKO720909 FAS720869:FAS720909 EQW720869:EQW720909 EHA720869:EHA720909 DXE720869:DXE720909 DNI720869:DNI720909 DDM720869:DDM720909 CTQ720869:CTQ720909 CJU720869:CJU720909 BZY720869:BZY720909 BQC720869:BQC720909 BGG720869:BGG720909 AWK720869:AWK720909 AMO720869:AMO720909 ACS720869:ACS720909 SW720869:SW720909 JA720869:JA720909 E720869:E720909 WVM655333:WVM655373 WLQ655333:WLQ655373 WBU655333:WBU655373 VRY655333:VRY655373 VIC655333:VIC655373 UYG655333:UYG655373 UOK655333:UOK655373 UEO655333:UEO655373 TUS655333:TUS655373 TKW655333:TKW655373 TBA655333:TBA655373 SRE655333:SRE655373 SHI655333:SHI655373 RXM655333:RXM655373 RNQ655333:RNQ655373 RDU655333:RDU655373 QTY655333:QTY655373 QKC655333:QKC655373 QAG655333:QAG655373 PQK655333:PQK655373 PGO655333:PGO655373 OWS655333:OWS655373 OMW655333:OMW655373 ODA655333:ODA655373 NTE655333:NTE655373 NJI655333:NJI655373 MZM655333:MZM655373 MPQ655333:MPQ655373 MFU655333:MFU655373 LVY655333:LVY655373 LMC655333:LMC655373 LCG655333:LCG655373 KSK655333:KSK655373 KIO655333:KIO655373 JYS655333:JYS655373 JOW655333:JOW655373 JFA655333:JFA655373 IVE655333:IVE655373 ILI655333:ILI655373 IBM655333:IBM655373 HRQ655333:HRQ655373 HHU655333:HHU655373 GXY655333:GXY655373 GOC655333:GOC655373 GEG655333:GEG655373 FUK655333:FUK655373 FKO655333:FKO655373 FAS655333:FAS655373 EQW655333:EQW655373 EHA655333:EHA655373 DXE655333:DXE655373 DNI655333:DNI655373 DDM655333:DDM655373 CTQ655333:CTQ655373 CJU655333:CJU655373 BZY655333:BZY655373 BQC655333:BQC655373 BGG655333:BGG655373 AWK655333:AWK655373 AMO655333:AMO655373 ACS655333:ACS655373 SW655333:SW655373 JA655333:JA655373 E655333:E655373 WVM589797:WVM589837 WLQ589797:WLQ589837 WBU589797:WBU589837 VRY589797:VRY589837 VIC589797:VIC589837 UYG589797:UYG589837 UOK589797:UOK589837 UEO589797:UEO589837 TUS589797:TUS589837 TKW589797:TKW589837 TBA589797:TBA589837 SRE589797:SRE589837 SHI589797:SHI589837 RXM589797:RXM589837 RNQ589797:RNQ589837 RDU589797:RDU589837 QTY589797:QTY589837 QKC589797:QKC589837 QAG589797:QAG589837 PQK589797:PQK589837 PGO589797:PGO589837 OWS589797:OWS589837 OMW589797:OMW589837 ODA589797:ODA589837 NTE589797:NTE589837 NJI589797:NJI589837 MZM589797:MZM589837 MPQ589797:MPQ589837 MFU589797:MFU589837 LVY589797:LVY589837 LMC589797:LMC589837 LCG589797:LCG589837 KSK589797:KSK589837 KIO589797:KIO589837 JYS589797:JYS589837 JOW589797:JOW589837 JFA589797:JFA589837 IVE589797:IVE589837 ILI589797:ILI589837 IBM589797:IBM589837 HRQ589797:HRQ589837 HHU589797:HHU589837 GXY589797:GXY589837 GOC589797:GOC589837 GEG589797:GEG589837 FUK589797:FUK589837 FKO589797:FKO589837 FAS589797:FAS589837 EQW589797:EQW589837 EHA589797:EHA589837 DXE589797:DXE589837 DNI589797:DNI589837 DDM589797:DDM589837 CTQ589797:CTQ589837 CJU589797:CJU589837 BZY589797:BZY589837 BQC589797:BQC589837 BGG589797:BGG589837 AWK589797:AWK589837 AMO589797:AMO589837 ACS589797:ACS589837 SW589797:SW589837 JA589797:JA589837 E589797:E589837 WVM524261:WVM524301 WLQ524261:WLQ524301 WBU524261:WBU524301 VRY524261:VRY524301 VIC524261:VIC524301 UYG524261:UYG524301 UOK524261:UOK524301 UEO524261:UEO524301 TUS524261:TUS524301 TKW524261:TKW524301 TBA524261:TBA524301 SRE524261:SRE524301 SHI524261:SHI524301 RXM524261:RXM524301 RNQ524261:RNQ524301 RDU524261:RDU524301 QTY524261:QTY524301 QKC524261:QKC524301 QAG524261:QAG524301 PQK524261:PQK524301 PGO524261:PGO524301 OWS524261:OWS524301 OMW524261:OMW524301 ODA524261:ODA524301 NTE524261:NTE524301 NJI524261:NJI524301 MZM524261:MZM524301 MPQ524261:MPQ524301 MFU524261:MFU524301 LVY524261:LVY524301 LMC524261:LMC524301 LCG524261:LCG524301 KSK524261:KSK524301 KIO524261:KIO524301 JYS524261:JYS524301 JOW524261:JOW524301 JFA524261:JFA524301 IVE524261:IVE524301 ILI524261:ILI524301 IBM524261:IBM524301 HRQ524261:HRQ524301 HHU524261:HHU524301 GXY524261:GXY524301 GOC524261:GOC524301 GEG524261:GEG524301 FUK524261:FUK524301 FKO524261:FKO524301 FAS524261:FAS524301 EQW524261:EQW524301 EHA524261:EHA524301 DXE524261:DXE524301 DNI524261:DNI524301 DDM524261:DDM524301 CTQ524261:CTQ524301 CJU524261:CJU524301 BZY524261:BZY524301 BQC524261:BQC524301 BGG524261:BGG524301 AWK524261:AWK524301 AMO524261:AMO524301 ACS524261:ACS524301 SW524261:SW524301 JA524261:JA524301 E524261:E524301 WVM458725:WVM458765 WLQ458725:WLQ458765 WBU458725:WBU458765 VRY458725:VRY458765 VIC458725:VIC458765 UYG458725:UYG458765 UOK458725:UOK458765 UEO458725:UEO458765 TUS458725:TUS458765 TKW458725:TKW458765 TBA458725:TBA458765 SRE458725:SRE458765 SHI458725:SHI458765 RXM458725:RXM458765 RNQ458725:RNQ458765 RDU458725:RDU458765 QTY458725:QTY458765 QKC458725:QKC458765 QAG458725:QAG458765 PQK458725:PQK458765 PGO458725:PGO458765 OWS458725:OWS458765 OMW458725:OMW458765 ODA458725:ODA458765 NTE458725:NTE458765 NJI458725:NJI458765 MZM458725:MZM458765 MPQ458725:MPQ458765 MFU458725:MFU458765 LVY458725:LVY458765 LMC458725:LMC458765 LCG458725:LCG458765 KSK458725:KSK458765 KIO458725:KIO458765 JYS458725:JYS458765 JOW458725:JOW458765 JFA458725:JFA458765 IVE458725:IVE458765 ILI458725:ILI458765 IBM458725:IBM458765 HRQ458725:HRQ458765 HHU458725:HHU458765 GXY458725:GXY458765 GOC458725:GOC458765 GEG458725:GEG458765 FUK458725:FUK458765 FKO458725:FKO458765 FAS458725:FAS458765 EQW458725:EQW458765 EHA458725:EHA458765 DXE458725:DXE458765 DNI458725:DNI458765 DDM458725:DDM458765 CTQ458725:CTQ458765 CJU458725:CJU458765 BZY458725:BZY458765 BQC458725:BQC458765 BGG458725:BGG458765 AWK458725:AWK458765 AMO458725:AMO458765 ACS458725:ACS458765 SW458725:SW458765 JA458725:JA458765 E458725:E458765 WVM393189:WVM393229 WLQ393189:WLQ393229 WBU393189:WBU393229 VRY393189:VRY393229 VIC393189:VIC393229 UYG393189:UYG393229 UOK393189:UOK393229 UEO393189:UEO393229 TUS393189:TUS393229 TKW393189:TKW393229 TBA393189:TBA393229 SRE393189:SRE393229 SHI393189:SHI393229 RXM393189:RXM393229 RNQ393189:RNQ393229 RDU393189:RDU393229 QTY393189:QTY393229 QKC393189:QKC393229 QAG393189:QAG393229 PQK393189:PQK393229 PGO393189:PGO393229 OWS393189:OWS393229 OMW393189:OMW393229 ODA393189:ODA393229 NTE393189:NTE393229 NJI393189:NJI393229 MZM393189:MZM393229 MPQ393189:MPQ393229 MFU393189:MFU393229 LVY393189:LVY393229 LMC393189:LMC393229 LCG393189:LCG393229 KSK393189:KSK393229 KIO393189:KIO393229 JYS393189:JYS393229 JOW393189:JOW393229 JFA393189:JFA393229 IVE393189:IVE393229 ILI393189:ILI393229 IBM393189:IBM393229 HRQ393189:HRQ393229 HHU393189:HHU393229 GXY393189:GXY393229 GOC393189:GOC393229 GEG393189:GEG393229 FUK393189:FUK393229 FKO393189:FKO393229 FAS393189:FAS393229 EQW393189:EQW393229 EHA393189:EHA393229 DXE393189:DXE393229 DNI393189:DNI393229 DDM393189:DDM393229 CTQ393189:CTQ393229 CJU393189:CJU393229 BZY393189:BZY393229 BQC393189:BQC393229 BGG393189:BGG393229 AWK393189:AWK393229 AMO393189:AMO393229 ACS393189:ACS393229 SW393189:SW393229 JA393189:JA393229 E393189:E393229 WVM327653:WVM327693 WLQ327653:WLQ327693 WBU327653:WBU327693 VRY327653:VRY327693 VIC327653:VIC327693 UYG327653:UYG327693 UOK327653:UOK327693 UEO327653:UEO327693 TUS327653:TUS327693 TKW327653:TKW327693 TBA327653:TBA327693 SRE327653:SRE327693 SHI327653:SHI327693 RXM327653:RXM327693 RNQ327653:RNQ327693 RDU327653:RDU327693 QTY327653:QTY327693 QKC327653:QKC327693 QAG327653:QAG327693 PQK327653:PQK327693 PGO327653:PGO327693 OWS327653:OWS327693 OMW327653:OMW327693 ODA327653:ODA327693 NTE327653:NTE327693 NJI327653:NJI327693 MZM327653:MZM327693 MPQ327653:MPQ327693 MFU327653:MFU327693 LVY327653:LVY327693 LMC327653:LMC327693 LCG327653:LCG327693 KSK327653:KSK327693 KIO327653:KIO327693 JYS327653:JYS327693 JOW327653:JOW327693 JFA327653:JFA327693 IVE327653:IVE327693 ILI327653:ILI327693 IBM327653:IBM327693 HRQ327653:HRQ327693 HHU327653:HHU327693 GXY327653:GXY327693 GOC327653:GOC327693 GEG327653:GEG327693 FUK327653:FUK327693 FKO327653:FKO327693 FAS327653:FAS327693 EQW327653:EQW327693 EHA327653:EHA327693 DXE327653:DXE327693 DNI327653:DNI327693 DDM327653:DDM327693 CTQ327653:CTQ327693 CJU327653:CJU327693 BZY327653:BZY327693 BQC327653:BQC327693 BGG327653:BGG327693 AWK327653:AWK327693 AMO327653:AMO327693 ACS327653:ACS327693 SW327653:SW327693 JA327653:JA327693 E327653:E327693 WVM262117:WVM262157 WLQ262117:WLQ262157 WBU262117:WBU262157 VRY262117:VRY262157 VIC262117:VIC262157 UYG262117:UYG262157 UOK262117:UOK262157 UEO262117:UEO262157 TUS262117:TUS262157 TKW262117:TKW262157 TBA262117:TBA262157 SRE262117:SRE262157 SHI262117:SHI262157 RXM262117:RXM262157 RNQ262117:RNQ262157 RDU262117:RDU262157 QTY262117:QTY262157 QKC262117:QKC262157 QAG262117:QAG262157 PQK262117:PQK262157 PGO262117:PGO262157 OWS262117:OWS262157 OMW262117:OMW262157 ODA262117:ODA262157 NTE262117:NTE262157 NJI262117:NJI262157 MZM262117:MZM262157 MPQ262117:MPQ262157 MFU262117:MFU262157 LVY262117:LVY262157 LMC262117:LMC262157 LCG262117:LCG262157 KSK262117:KSK262157 KIO262117:KIO262157 JYS262117:JYS262157 JOW262117:JOW262157 JFA262117:JFA262157 IVE262117:IVE262157 ILI262117:ILI262157 IBM262117:IBM262157 HRQ262117:HRQ262157 HHU262117:HHU262157 GXY262117:GXY262157 GOC262117:GOC262157 GEG262117:GEG262157 FUK262117:FUK262157 FKO262117:FKO262157 FAS262117:FAS262157 EQW262117:EQW262157 EHA262117:EHA262157 DXE262117:DXE262157 DNI262117:DNI262157 DDM262117:DDM262157 CTQ262117:CTQ262157 CJU262117:CJU262157 BZY262117:BZY262157 BQC262117:BQC262157 BGG262117:BGG262157 AWK262117:AWK262157 AMO262117:AMO262157 ACS262117:ACS262157 SW262117:SW262157 JA262117:JA262157 E262117:E262157 WVM196581:WVM196621 WLQ196581:WLQ196621 WBU196581:WBU196621 VRY196581:VRY196621 VIC196581:VIC196621 UYG196581:UYG196621 UOK196581:UOK196621 UEO196581:UEO196621 TUS196581:TUS196621 TKW196581:TKW196621 TBA196581:TBA196621 SRE196581:SRE196621 SHI196581:SHI196621 RXM196581:RXM196621 RNQ196581:RNQ196621 RDU196581:RDU196621 QTY196581:QTY196621 QKC196581:QKC196621 QAG196581:QAG196621 PQK196581:PQK196621 PGO196581:PGO196621 OWS196581:OWS196621 OMW196581:OMW196621 ODA196581:ODA196621 NTE196581:NTE196621 NJI196581:NJI196621 MZM196581:MZM196621 MPQ196581:MPQ196621 MFU196581:MFU196621 LVY196581:LVY196621 LMC196581:LMC196621 LCG196581:LCG196621 KSK196581:KSK196621 KIO196581:KIO196621 JYS196581:JYS196621 JOW196581:JOW196621 JFA196581:JFA196621 IVE196581:IVE196621 ILI196581:ILI196621 IBM196581:IBM196621 HRQ196581:HRQ196621 HHU196581:HHU196621 GXY196581:GXY196621 GOC196581:GOC196621 GEG196581:GEG196621 FUK196581:FUK196621 FKO196581:FKO196621 FAS196581:FAS196621 EQW196581:EQW196621 EHA196581:EHA196621 DXE196581:DXE196621 DNI196581:DNI196621 DDM196581:DDM196621 CTQ196581:CTQ196621 CJU196581:CJU196621 BZY196581:BZY196621 BQC196581:BQC196621 BGG196581:BGG196621 AWK196581:AWK196621 AMO196581:AMO196621 ACS196581:ACS196621 SW196581:SW196621 JA196581:JA196621 E196581:E196621 WVM131045:WVM131085 WLQ131045:WLQ131085 WBU131045:WBU131085 VRY131045:VRY131085 VIC131045:VIC131085 UYG131045:UYG131085 UOK131045:UOK131085 UEO131045:UEO131085 TUS131045:TUS131085 TKW131045:TKW131085 TBA131045:TBA131085 SRE131045:SRE131085 SHI131045:SHI131085 RXM131045:RXM131085 RNQ131045:RNQ131085 RDU131045:RDU131085 QTY131045:QTY131085 QKC131045:QKC131085 QAG131045:QAG131085 PQK131045:PQK131085 PGO131045:PGO131085 OWS131045:OWS131085 OMW131045:OMW131085 ODA131045:ODA131085 NTE131045:NTE131085 NJI131045:NJI131085 MZM131045:MZM131085 MPQ131045:MPQ131085 MFU131045:MFU131085 LVY131045:LVY131085 LMC131045:LMC131085 LCG131045:LCG131085 KSK131045:KSK131085 KIO131045:KIO131085 JYS131045:JYS131085 JOW131045:JOW131085 JFA131045:JFA131085 IVE131045:IVE131085 ILI131045:ILI131085 IBM131045:IBM131085 HRQ131045:HRQ131085 HHU131045:HHU131085 GXY131045:GXY131085 GOC131045:GOC131085 GEG131045:GEG131085 FUK131045:FUK131085 FKO131045:FKO131085 FAS131045:FAS131085 EQW131045:EQW131085 EHA131045:EHA131085 DXE131045:DXE131085 DNI131045:DNI131085 DDM131045:DDM131085 CTQ131045:CTQ131085 CJU131045:CJU131085 BZY131045:BZY131085 BQC131045:BQC131085 BGG131045:BGG131085 AWK131045:AWK131085 AMO131045:AMO131085 ACS131045:ACS131085 SW131045:SW131085 JA131045:JA131085 E131045:E131085 WVM65509:WVM65549 WLQ65509:WLQ65549 WBU65509:WBU65549 VRY65509:VRY65549 VIC65509:VIC65549 UYG65509:UYG65549 UOK65509:UOK65549 UEO65509:UEO65549 TUS65509:TUS65549 TKW65509:TKW65549 TBA65509:TBA65549 SRE65509:SRE65549 SHI65509:SHI65549 RXM65509:RXM65549 RNQ65509:RNQ65549 RDU65509:RDU65549 QTY65509:QTY65549 QKC65509:QKC65549 QAG65509:QAG65549 PQK65509:PQK65549 PGO65509:PGO65549 OWS65509:OWS65549 OMW65509:OMW65549 ODA65509:ODA65549 NTE65509:NTE65549 NJI65509:NJI65549 MZM65509:MZM65549 MPQ65509:MPQ65549 MFU65509:MFU65549 LVY65509:LVY65549 LMC65509:LMC65549 LCG65509:LCG65549 KSK65509:KSK65549 KIO65509:KIO65549 JYS65509:JYS65549 JOW65509:JOW65549 JFA65509:JFA65549 IVE65509:IVE65549 ILI65509:ILI65549 IBM65509:IBM65549 HRQ65509:HRQ65549 HHU65509:HHU65549 GXY65509:GXY65549 GOC65509:GOC65549 GEG65509:GEG65549 FUK65509:FUK65549 FKO65509:FKO65549 FAS65509:FAS65549 EQW65509:EQW65549 EHA65509:EHA65549 DXE65509:DXE65549 DNI65509:DNI65549 DDM65509:DDM65549 CTQ65509:CTQ65549 CJU65509:CJU65549 BZY65509:BZY65549 BQC65509:BQC65549 BGG65509:BGG65549 AWK65509:AWK65549 AMO65509:AMO65549 ACS65509:ACS65549 SW65509:SW65549 JA65509:JA65549 E65509:E65549 JA9:JA19 SW9:SW19 ACS9:ACS19 AMO9:AMO19 AWK9:AWK19 BGG9:BGG19 BQC9:BQC19 BZY9:BZY19 CJU9:CJU19 CTQ9:CTQ19 DDM9:DDM19 DNI9:DNI19 DXE9:DXE19 EHA9:EHA19 EQW9:EQW19 FAS9:FAS19 FKO9:FKO19 FUK9:FUK19 GEG9:GEG19 GOC9:GOC19 GXY9:GXY19 HHU9:HHU19 HRQ9:HRQ19 IBM9:IBM19 ILI9:ILI19 IVE9:IVE19 JFA9:JFA19 JOW9:JOW19 JYS9:JYS19 KIO9:KIO19 KSK9:KSK19 LCG9:LCG19 LMC9:LMC19 LVY9:LVY19 MFU9:MFU19 MPQ9:MPQ19 MZM9:MZM19 NJI9:NJI19 NTE9:NTE19 ODA9:ODA19 OMW9:OMW19 OWS9:OWS19 PGO9:PGO19 PQK9:PQK19 QAG9:QAG19 QKC9:QKC19 QTY9:QTY19 RDU9:RDU19 RNQ9:RNQ19 RXM9:RXM19 SHI9:SHI19 SRE9:SRE19 TBA9:TBA19 TKW9:TKW19 TUS9:TUS19 UEO9:UEO19 UOK9:UOK19 UYG9:UYG19 VIC9:VIC19 VRY9:VRY19 WBU9:WBU19 WLQ9:WLQ19 WVM9:WVM19 E9 E14">
      <formula1>"1, 2, 3"</formula1>
    </dataValidation>
    <dataValidation type="list" allowBlank="1" showInputMessage="1" showErrorMessage="1" errorTitle="Adjustment Type Entry Error" error="An invalid adjustment type was entered._x000a__x000a_Valid values are 1, 2, or 3." sqref="E28:E30 E15:E23">
      <formula1>"1,2,3"</formula1>
    </dataValidation>
    <dataValidation type="list" allowBlank="1" showInputMessage="1" showErrorMessage="1" errorTitle="Account Input Error" error="The account number entered is not valid." sqref="D28:D30 D15:D23">
      <formula1>ValidAccount</formula1>
    </dataValidation>
  </dataValidations>
  <pageMargins left="0.75" right="0.75" top="1.25" bottom="1" header="0.5" footer="0.25"/>
  <pageSetup scale="65"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3"/>
  <sheetViews>
    <sheetView tabSelected="1" zoomScaleNormal="100" workbookViewId="0">
      <pane ySplit="7" topLeftCell="A8" activePane="bottomLeft" state="frozen"/>
      <selection activeCell="D9" sqref="D9"/>
      <selection pane="bottomLeft" activeCell="D9" sqref="D9"/>
    </sheetView>
  </sheetViews>
  <sheetFormatPr defaultRowHeight="12.75"/>
  <cols>
    <col min="1" max="1" width="3.28515625" style="335" bestFit="1" customWidth="1"/>
    <col min="2" max="2" width="43.140625" style="335" bestFit="1" customWidth="1"/>
    <col min="3" max="3" width="9.42578125" style="1035" customWidth="1"/>
    <col min="4" max="4" width="13.5703125" style="335" customWidth="1"/>
    <col min="5" max="5" width="15.28515625" style="335" bestFit="1" customWidth="1"/>
    <col min="6" max="6" width="16.42578125" style="335" bestFit="1" customWidth="1"/>
    <col min="7" max="7" width="17" style="1938" customWidth="1"/>
    <col min="8" max="9" width="14.7109375" style="335" customWidth="1"/>
    <col min="10" max="10" width="14.7109375" style="335" bestFit="1" customWidth="1"/>
    <col min="11" max="12" width="15.5703125" style="335" bestFit="1" customWidth="1"/>
    <col min="13" max="16384" width="9.140625" style="335"/>
  </cols>
  <sheetData>
    <row r="1" spans="1:53" ht="15.75">
      <c r="A1" s="534"/>
      <c r="B1" s="2154" t="s">
        <v>193</v>
      </c>
      <c r="C1" s="2154"/>
      <c r="D1" s="2154"/>
      <c r="E1" s="2154"/>
      <c r="F1" s="2154"/>
      <c r="G1" s="2154"/>
      <c r="H1" s="2154"/>
      <c r="I1" s="999"/>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row>
    <row r="2" spans="1:53" ht="15.75">
      <c r="A2" s="534"/>
      <c r="B2" s="534"/>
      <c r="C2" s="1000"/>
      <c r="D2" s="1001"/>
      <c r="E2" s="1001"/>
      <c r="F2" s="1001"/>
      <c r="G2" s="1927"/>
      <c r="H2" s="1001"/>
      <c r="I2" s="534"/>
      <c r="J2" s="534"/>
      <c r="K2" s="534"/>
      <c r="L2" s="534"/>
      <c r="M2" s="534"/>
      <c r="N2" s="534"/>
      <c r="O2" s="534"/>
      <c r="P2" s="534"/>
      <c r="Q2" s="534"/>
      <c r="R2" s="534"/>
      <c r="S2" s="534"/>
      <c r="T2" s="534"/>
      <c r="U2" s="534"/>
      <c r="V2" s="534"/>
      <c r="W2" s="534"/>
      <c r="X2" s="534"/>
      <c r="Y2" s="534"/>
      <c r="Z2" s="534"/>
      <c r="AA2" s="534"/>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row>
    <row r="3" spans="1:53" ht="15.75">
      <c r="A3" s="534"/>
      <c r="B3" s="534"/>
      <c r="C3" s="1002"/>
      <c r="D3" s="534"/>
      <c r="E3" s="534"/>
      <c r="F3" s="409" t="s">
        <v>208</v>
      </c>
      <c r="G3" s="1928" t="s">
        <v>199</v>
      </c>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row>
    <row r="4" spans="1:53" ht="15.75">
      <c r="A4" s="534"/>
      <c r="B4" s="534"/>
      <c r="C4" s="1003"/>
      <c r="D4" s="1004" t="s">
        <v>182</v>
      </c>
      <c r="E4" s="1004"/>
      <c r="F4" s="527" t="s">
        <v>7</v>
      </c>
      <c r="G4" s="1929" t="s">
        <v>7</v>
      </c>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row>
    <row r="5" spans="1:53" ht="15.75">
      <c r="A5" s="534"/>
      <c r="B5" s="1005"/>
      <c r="C5" s="1006" t="s">
        <v>120</v>
      </c>
      <c r="D5" s="527" t="s">
        <v>122</v>
      </c>
      <c r="E5" s="527" t="s">
        <v>123</v>
      </c>
      <c r="F5" s="409" t="s">
        <v>124</v>
      </c>
      <c r="G5" s="1929" t="s">
        <v>124</v>
      </c>
      <c r="H5" s="534"/>
      <c r="I5" s="534"/>
      <c r="J5" s="81"/>
      <c r="K5" s="81"/>
      <c r="L5" s="81"/>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row>
    <row r="6" spans="1:53" ht="18">
      <c r="A6" s="534"/>
      <c r="B6" s="1007"/>
      <c r="C6" s="1008" t="s">
        <v>125</v>
      </c>
      <c r="D6" s="440" t="s">
        <v>126</v>
      </c>
      <c r="E6" s="440" t="s">
        <v>126</v>
      </c>
      <c r="F6" s="440" t="s">
        <v>126</v>
      </c>
      <c r="G6" s="1930" t="s">
        <v>833</v>
      </c>
      <c r="H6" s="440" t="s">
        <v>1</v>
      </c>
      <c r="I6" s="440" t="s">
        <v>198</v>
      </c>
      <c r="J6" s="81"/>
      <c r="K6" s="81"/>
      <c r="L6" s="81"/>
      <c r="M6" s="534"/>
      <c r="N6" s="534"/>
      <c r="O6" s="534"/>
      <c r="P6" s="534"/>
      <c r="Q6" s="534"/>
      <c r="R6" s="534"/>
      <c r="S6" s="534"/>
      <c r="T6" s="534"/>
      <c r="U6" s="534"/>
      <c r="V6" s="534"/>
      <c r="W6" s="534"/>
      <c r="X6" s="534"/>
      <c r="Y6" s="534"/>
      <c r="Z6" s="53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row>
    <row r="7" spans="1:53" ht="15.75">
      <c r="A7" s="527"/>
      <c r="B7" s="409" t="s">
        <v>200</v>
      </c>
      <c r="C7" s="1009" t="s">
        <v>201</v>
      </c>
      <c r="D7" s="409" t="s">
        <v>202</v>
      </c>
      <c r="E7" s="409" t="s">
        <v>203</v>
      </c>
      <c r="F7" s="409" t="s">
        <v>204</v>
      </c>
      <c r="G7" s="1931" t="s">
        <v>205</v>
      </c>
      <c r="H7" s="409" t="s">
        <v>206</v>
      </c>
      <c r="I7" s="527" t="s">
        <v>207</v>
      </c>
      <c r="J7" s="81"/>
      <c r="K7" s="81"/>
      <c r="L7" s="81"/>
      <c r="M7" s="534"/>
      <c r="N7" s="534"/>
      <c r="O7" s="534"/>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34"/>
    </row>
    <row r="8" spans="1:53" ht="15.75">
      <c r="A8" s="534">
        <v>1</v>
      </c>
      <c r="B8" s="1010" t="s">
        <v>127</v>
      </c>
      <c r="C8" s="1009"/>
      <c r="D8" s="1011">
        <f>+RevReqSummary!C38</f>
        <v>39356668.22132659</v>
      </c>
      <c r="E8" s="1012">
        <f>+RevReqSummary!C65</f>
        <v>757510776.52255499</v>
      </c>
      <c r="F8" s="1012">
        <f>ROUND((-+D8+(E8*$E$83))/$G$73,0)</f>
        <v>31076642</v>
      </c>
      <c r="G8" s="1932">
        <v>31076643</v>
      </c>
      <c r="H8" s="1014">
        <f>+F8-G8</f>
        <v>-1</v>
      </c>
      <c r="I8" s="534"/>
      <c r="J8" s="81"/>
      <c r="K8" s="81"/>
      <c r="L8" s="81"/>
      <c r="M8" s="534"/>
      <c r="N8" s="534"/>
      <c r="O8" s="534"/>
      <c r="P8" s="534"/>
      <c r="Q8" s="534"/>
      <c r="R8" s="534"/>
      <c r="S8" s="534"/>
      <c r="T8" s="534"/>
      <c r="U8" s="534"/>
      <c r="V8" s="534"/>
      <c r="W8" s="534"/>
      <c r="X8" s="534"/>
      <c r="Y8" s="534"/>
      <c r="Z8" s="534"/>
      <c r="AA8" s="534"/>
      <c r="AB8" s="534"/>
      <c r="AC8" s="534"/>
      <c r="AD8" s="534"/>
      <c r="AE8" s="534"/>
      <c r="AF8" s="534"/>
      <c r="AG8" s="534"/>
      <c r="AH8" s="534"/>
      <c r="AI8" s="534"/>
      <c r="AJ8" s="534"/>
      <c r="AK8" s="534"/>
      <c r="AL8" s="534"/>
      <c r="AM8" s="534"/>
      <c r="AN8" s="534"/>
      <c r="AO8" s="534"/>
      <c r="AP8" s="534"/>
      <c r="AQ8" s="534"/>
      <c r="AR8" s="534"/>
      <c r="AS8" s="534"/>
      <c r="AT8" s="534"/>
      <c r="AU8" s="534"/>
      <c r="AV8" s="534"/>
      <c r="AW8" s="534"/>
      <c r="AX8" s="534"/>
      <c r="AY8" s="534"/>
      <c r="AZ8" s="534"/>
      <c r="BA8" s="534"/>
    </row>
    <row r="9" spans="1:53" ht="15.75">
      <c r="A9" s="534">
        <f>+A8+1</f>
        <v>2</v>
      </c>
      <c r="B9" s="1015" t="s">
        <v>10</v>
      </c>
      <c r="C9" s="1009"/>
      <c r="D9" s="1016"/>
      <c r="E9" s="1016"/>
      <c r="F9" s="1016"/>
      <c r="G9" s="1933"/>
      <c r="H9" s="1014"/>
      <c r="I9" s="534"/>
      <c r="J9" s="81"/>
      <c r="K9" s="81"/>
      <c r="L9" s="81"/>
      <c r="M9" s="534"/>
      <c r="N9" s="534"/>
      <c r="O9" s="534"/>
      <c r="P9" s="534"/>
      <c r="Q9" s="534"/>
      <c r="R9" s="534"/>
      <c r="S9" s="534"/>
      <c r="T9" s="534"/>
      <c r="U9" s="534"/>
      <c r="V9" s="534"/>
      <c r="W9" s="534"/>
      <c r="X9" s="534"/>
      <c r="Y9" s="534"/>
      <c r="Z9" s="53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row>
    <row r="10" spans="1:53" ht="15.75">
      <c r="A10" s="534">
        <f t="shared" ref="A10:A67" si="0">+A9+1</f>
        <v>3</v>
      </c>
      <c r="B10" s="409" t="s">
        <v>197</v>
      </c>
      <c r="C10" s="1009"/>
      <c r="D10" s="1016"/>
      <c r="E10" s="1016"/>
      <c r="F10" s="1016"/>
      <c r="G10" s="1933"/>
      <c r="H10" s="1014"/>
      <c r="I10" s="534"/>
      <c r="J10" s="81"/>
      <c r="K10" s="81"/>
      <c r="L10" s="81"/>
      <c r="M10" s="534"/>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row>
    <row r="11" spans="1:53" ht="15.75">
      <c r="A11" s="534">
        <f t="shared" si="0"/>
        <v>4</v>
      </c>
      <c r="B11" s="1010" t="s">
        <v>240</v>
      </c>
      <c r="C11" s="1009" t="s">
        <v>820</v>
      </c>
      <c r="D11" s="412">
        <f>'Adj Summary'!D37</f>
        <v>2065366</v>
      </c>
      <c r="E11" s="412">
        <f>'Adj Summary'!D64</f>
        <v>0</v>
      </c>
      <c r="F11" s="1012">
        <f t="shared" ref="F11:F17" si="1">ROUND((-+D11+(E11*$E$83))/$G$73,0)</f>
        <v>-3330000</v>
      </c>
      <c r="G11" s="1934">
        <v>-3330000.45063928</v>
      </c>
      <c r="H11" s="1014">
        <f t="shared" ref="H11:H65" si="2">+F11-G11</f>
        <v>0.45063928002491593</v>
      </c>
      <c r="I11" s="534"/>
      <c r="J11" s="81"/>
      <c r="K11" s="81"/>
      <c r="L11" s="81"/>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row>
    <row r="12" spans="1:53" ht="15.75">
      <c r="A12" s="534">
        <f t="shared" si="0"/>
        <v>5</v>
      </c>
      <c r="B12" s="1010" t="s">
        <v>241</v>
      </c>
      <c r="C12" s="1009" t="s">
        <v>821</v>
      </c>
      <c r="D12" s="412">
        <f>'Adj Summary'!E37</f>
        <v>7302805</v>
      </c>
      <c r="E12" s="412">
        <f>'Adj Summary'!E64</f>
        <v>0</v>
      </c>
      <c r="F12" s="1012">
        <f t="shared" si="1"/>
        <v>-11774350</v>
      </c>
      <c r="G12" s="1934">
        <v>-11774350.482885374</v>
      </c>
      <c r="H12" s="1014">
        <f t="shared" si="2"/>
        <v>0.48288537375628948</v>
      </c>
      <c r="I12" s="534"/>
      <c r="J12" s="81"/>
      <c r="K12" s="81"/>
      <c r="L12" s="81"/>
      <c r="M12" s="534"/>
      <c r="N12" s="534"/>
      <c r="O12" s="534"/>
      <c r="P12" s="534"/>
      <c r="Q12" s="534"/>
      <c r="R12" s="534"/>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row>
    <row r="13" spans="1:53" ht="15.75">
      <c r="A13" s="534">
        <f t="shared" si="0"/>
        <v>6</v>
      </c>
      <c r="B13" s="1010" t="s">
        <v>411</v>
      </c>
      <c r="C13" s="1009" t="s">
        <v>637</v>
      </c>
      <c r="D13" s="412">
        <f>'Adj Summary'!F37</f>
        <v>21569261</v>
      </c>
      <c r="E13" s="412">
        <f>'Adj Summary'!F64</f>
        <v>0</v>
      </c>
      <c r="F13" s="1012">
        <f t="shared" si="1"/>
        <v>-34776230</v>
      </c>
      <c r="G13" s="1934">
        <v>-34776230.51771117</v>
      </c>
      <c r="H13" s="1014">
        <f t="shared" si="2"/>
        <v>0.51771117001771927</v>
      </c>
      <c r="I13" s="534"/>
      <c r="J13" s="81"/>
      <c r="K13" s="81"/>
      <c r="L13" s="81"/>
      <c r="M13" s="534"/>
      <c r="N13" s="534"/>
      <c r="O13" s="534"/>
      <c r="P13" s="534"/>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row>
    <row r="14" spans="1:53" ht="15.75">
      <c r="A14" s="534">
        <f t="shared" si="0"/>
        <v>7</v>
      </c>
      <c r="B14" s="1010" t="s">
        <v>242</v>
      </c>
      <c r="C14" s="1009" t="s">
        <v>638</v>
      </c>
      <c r="D14" s="412">
        <f>'Adj Summary'!G37</f>
        <v>425744.29280633223</v>
      </c>
      <c r="E14" s="412">
        <f>'Adj Summary'!G64</f>
        <v>-1995224</v>
      </c>
      <c r="F14" s="1012">
        <f t="shared" si="1"/>
        <v>-935419</v>
      </c>
      <c r="G14" s="1934">
        <v>-935417.90116079303</v>
      </c>
      <c r="H14" s="1014">
        <f t="shared" si="2"/>
        <v>-1.0988392069702968</v>
      </c>
      <c r="I14" s="534"/>
      <c r="J14" s="81"/>
      <c r="K14" s="81"/>
      <c r="L14" s="81"/>
      <c r="M14" s="534"/>
      <c r="N14" s="534"/>
      <c r="O14" s="534"/>
      <c r="P14" s="534"/>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row>
    <row r="15" spans="1:53" ht="15.75">
      <c r="A15" s="534">
        <f t="shared" si="0"/>
        <v>8</v>
      </c>
      <c r="B15" s="1010" t="s">
        <v>817</v>
      </c>
      <c r="C15" s="1009" t="s">
        <v>507</v>
      </c>
      <c r="D15" s="412">
        <f>'Adj Summary'!H37</f>
        <v>-5352009.8315951927</v>
      </c>
      <c r="E15" s="412">
        <f>'Adj Summary'!H64</f>
        <v>0</v>
      </c>
      <c r="F15" s="1012">
        <f t="shared" si="1"/>
        <v>8629073</v>
      </c>
      <c r="G15" s="1934">
        <v>8629073.3716639653</v>
      </c>
      <c r="H15" s="1014">
        <f>+F15-G15</f>
        <v>-0.37166396528482437</v>
      </c>
      <c r="I15" s="534"/>
      <c r="J15" s="81"/>
      <c r="K15" s="81"/>
      <c r="L15" s="81"/>
      <c r="M15" s="534"/>
      <c r="N15" s="534"/>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row>
    <row r="16" spans="1:53" ht="15.75">
      <c r="A16" s="534">
        <f t="shared" si="0"/>
        <v>9</v>
      </c>
      <c r="B16" s="1010" t="s">
        <v>243</v>
      </c>
      <c r="C16" s="1009" t="s">
        <v>639</v>
      </c>
      <c r="D16" s="412">
        <f>'Adj Summary'!I37</f>
        <v>112253</v>
      </c>
      <c r="E16" s="412">
        <f>'Adj Summary'!I64</f>
        <v>0</v>
      </c>
      <c r="F16" s="1012">
        <f t="shared" si="1"/>
        <v>-180986</v>
      </c>
      <c r="G16" s="1934">
        <v>-180985.05700269769</v>
      </c>
      <c r="H16" s="1014">
        <f t="shared" si="2"/>
        <v>-0.94299730230704881</v>
      </c>
      <c r="I16" s="534"/>
      <c r="J16" s="81"/>
      <c r="K16" s="81"/>
      <c r="L16" s="81"/>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row>
    <row r="17" spans="1:53" ht="15.75">
      <c r="A17" s="534">
        <f t="shared" si="0"/>
        <v>10</v>
      </c>
      <c r="B17" s="1010" t="s">
        <v>946</v>
      </c>
      <c r="C17" s="1009" t="s">
        <v>944</v>
      </c>
      <c r="D17" s="412">
        <f>'Adj Summary'!J37</f>
        <v>654922.56818373175</v>
      </c>
      <c r="E17" s="412"/>
      <c r="F17" s="1012">
        <f t="shared" si="1"/>
        <v>-1055935</v>
      </c>
      <c r="G17" s="1935">
        <v>1162560.6610030567</v>
      </c>
      <c r="H17" s="1014">
        <f t="shared" si="2"/>
        <v>-2218495.6610030569</v>
      </c>
      <c r="I17" s="534"/>
      <c r="J17" s="81"/>
      <c r="K17" s="81"/>
      <c r="L17" s="81"/>
      <c r="M17" s="534"/>
      <c r="N17" s="534"/>
      <c r="O17" s="534"/>
      <c r="P17" s="534"/>
      <c r="Q17" s="534"/>
      <c r="R17" s="534"/>
      <c r="S17" s="534"/>
      <c r="T17" s="534"/>
      <c r="U17" s="534"/>
      <c r="V17" s="534"/>
      <c r="W17" s="534"/>
      <c r="X17" s="534"/>
      <c r="Y17" s="534"/>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row>
    <row r="18" spans="1:53" ht="15.75">
      <c r="A18" s="534">
        <f t="shared" si="0"/>
        <v>11</v>
      </c>
      <c r="B18" s="1010"/>
      <c r="C18" s="1009"/>
      <c r="D18" s="412"/>
      <c r="E18" s="412"/>
      <c r="F18" s="1012"/>
      <c r="G18" s="1935"/>
      <c r="H18" s="1014"/>
      <c r="I18" s="534"/>
      <c r="J18" s="81"/>
      <c r="K18" s="81"/>
      <c r="L18" s="81"/>
      <c r="M18" s="534"/>
      <c r="N18" s="534"/>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row>
    <row r="19" spans="1:53" ht="15.75">
      <c r="A19" s="534">
        <f t="shared" si="0"/>
        <v>12</v>
      </c>
      <c r="B19" s="527" t="s">
        <v>194</v>
      </c>
      <c r="C19" s="1006"/>
      <c r="D19" s="1017"/>
      <c r="E19" s="1017"/>
      <c r="F19" s="1012"/>
      <c r="G19" s="1935"/>
      <c r="H19" s="1014"/>
      <c r="I19" s="534"/>
      <c r="J19" s="81"/>
      <c r="K19" s="81"/>
      <c r="L19" s="81"/>
      <c r="M19" s="534"/>
      <c r="N19" s="534"/>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row>
    <row r="20" spans="1:53" ht="15.75">
      <c r="A20" s="534">
        <f t="shared" si="0"/>
        <v>13</v>
      </c>
      <c r="B20" s="1018" t="s">
        <v>238</v>
      </c>
      <c r="C20" s="1006" t="s">
        <v>512</v>
      </c>
      <c r="D20" s="412">
        <f>'Adj Summary'!K37</f>
        <v>89669.516271259432</v>
      </c>
      <c r="E20" s="412">
        <f>'Adj Summary'!K64</f>
        <v>0</v>
      </c>
      <c r="F20" s="1012">
        <f t="shared" ref="F20:F33" si="3">ROUND((-+D20+(E20*$E$83))/$G$73,0)</f>
        <v>-144575</v>
      </c>
      <c r="G20" s="1935">
        <v>-4188</v>
      </c>
      <c r="H20" s="1014">
        <f t="shared" si="2"/>
        <v>-140387</v>
      </c>
      <c r="I20" s="534"/>
      <c r="J20" s="81"/>
      <c r="K20" s="81"/>
      <c r="L20" s="81"/>
      <c r="M20" s="534"/>
      <c r="N20" s="534"/>
      <c r="O20" s="534"/>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534"/>
    </row>
    <row r="21" spans="1:53" ht="15.75">
      <c r="A21" s="534">
        <f t="shared" si="0"/>
        <v>14</v>
      </c>
      <c r="B21" s="1018" t="s">
        <v>819</v>
      </c>
      <c r="C21" s="1006" t="s">
        <v>517</v>
      </c>
      <c r="D21" s="412">
        <f>+'Adj Summary'!L37</f>
        <v>331406.67292035307</v>
      </c>
      <c r="E21" s="412">
        <f>'Adj Summary'!L64</f>
        <v>0</v>
      </c>
      <c r="F21" s="1012">
        <f t="shared" si="3"/>
        <v>-534329</v>
      </c>
      <c r="G21" s="1935">
        <v>-114309</v>
      </c>
      <c r="H21" s="1014">
        <f t="shared" si="2"/>
        <v>-420020</v>
      </c>
      <c r="I21" s="534"/>
      <c r="J21" s="81"/>
      <c r="K21" s="81"/>
      <c r="L21" s="81"/>
      <c r="M21" s="534"/>
      <c r="N21" s="534"/>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c r="AZ21" s="534"/>
      <c r="BA21" s="534"/>
    </row>
    <row r="22" spans="1:53" ht="15.75">
      <c r="A22" s="534">
        <f t="shared" si="0"/>
        <v>15</v>
      </c>
      <c r="B22" s="1018" t="s">
        <v>818</v>
      </c>
      <c r="C22" s="1006" t="s">
        <v>531</v>
      </c>
      <c r="D22" s="412">
        <f>+'Adj Summary'!M37</f>
        <v>0</v>
      </c>
      <c r="E22" s="412">
        <f>'Adj Summary'!M64</f>
        <v>0</v>
      </c>
      <c r="F22" s="1012">
        <f t="shared" si="3"/>
        <v>0</v>
      </c>
      <c r="G22" s="1935">
        <v>321340</v>
      </c>
      <c r="H22" s="1014">
        <f t="shared" si="2"/>
        <v>-321340</v>
      </c>
      <c r="I22" s="534"/>
      <c r="J22" s="81"/>
      <c r="K22" s="81"/>
      <c r="L22" s="81"/>
      <c r="M22" s="534"/>
      <c r="N22" s="534"/>
      <c r="O22" s="534"/>
      <c r="P22" s="534"/>
      <c r="Q22" s="534"/>
      <c r="R22" s="534"/>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4"/>
      <c r="AY22" s="534"/>
      <c r="AZ22" s="534"/>
      <c r="BA22" s="534"/>
    </row>
    <row r="23" spans="1:53" ht="15.75">
      <c r="A23" s="534">
        <f t="shared" si="0"/>
        <v>16</v>
      </c>
      <c r="B23" s="1018" t="s">
        <v>774</v>
      </c>
      <c r="C23" s="1006" t="s">
        <v>533</v>
      </c>
      <c r="D23" s="1017">
        <f>'Adj Summary'!N37</f>
        <v>775308</v>
      </c>
      <c r="E23" s="412">
        <f>'Adj Summary'!N64</f>
        <v>7282596</v>
      </c>
      <c r="F23" s="1012">
        <f t="shared" si="3"/>
        <v>-341220</v>
      </c>
      <c r="G23" s="1935">
        <v>-256735</v>
      </c>
      <c r="H23" s="1014">
        <f t="shared" si="2"/>
        <v>-84485</v>
      </c>
      <c r="I23" s="534"/>
      <c r="J23" s="81"/>
      <c r="K23" s="81"/>
      <c r="L23" s="81"/>
      <c r="M23" s="534"/>
      <c r="N23" s="534"/>
      <c r="O23" s="534"/>
      <c r="P23" s="534"/>
      <c r="Q23" s="534"/>
      <c r="R23" s="534"/>
      <c r="S23" s="534"/>
      <c r="T23" s="534"/>
      <c r="U23" s="534"/>
      <c r="V23" s="534"/>
      <c r="W23" s="534"/>
      <c r="X23" s="534"/>
      <c r="Y23" s="534"/>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row>
    <row r="24" spans="1:53" ht="15.75">
      <c r="A24" s="534">
        <f t="shared" si="0"/>
        <v>17</v>
      </c>
      <c r="B24" s="1018" t="s">
        <v>239</v>
      </c>
      <c r="C24" s="1006" t="s">
        <v>640</v>
      </c>
      <c r="D24" s="1017">
        <f>'Adj Summary'!O37</f>
        <v>-61216.488786468995</v>
      </c>
      <c r="E24" s="412">
        <f>'Adj Summary'!O64</f>
        <v>56244.902609269993</v>
      </c>
      <c r="F24" s="1012">
        <f t="shared" si="3"/>
        <v>105719</v>
      </c>
      <c r="G24" s="1935">
        <v>105719</v>
      </c>
      <c r="H24" s="1014">
        <f t="shared" si="2"/>
        <v>0</v>
      </c>
      <c r="I24" s="534"/>
      <c r="J24" s="81"/>
      <c r="K24" s="81"/>
      <c r="L24" s="81"/>
      <c r="M24" s="534"/>
      <c r="N24" s="534"/>
      <c r="O24" s="534"/>
      <c r="P24" s="534"/>
      <c r="Q24" s="534"/>
      <c r="R24" s="534"/>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4"/>
      <c r="AY24" s="534"/>
      <c r="AZ24" s="534"/>
      <c r="BA24" s="534"/>
    </row>
    <row r="25" spans="1:53" ht="15.75">
      <c r="A25" s="534">
        <f t="shared" si="0"/>
        <v>18</v>
      </c>
      <c r="B25" s="1018" t="s">
        <v>822</v>
      </c>
      <c r="C25" s="1006" t="s">
        <v>536</v>
      </c>
      <c r="D25" s="1017">
        <f>'Adj Summary'!P37</f>
        <v>-2</v>
      </c>
      <c r="E25" s="412">
        <f>'Adj Summary'!P64</f>
        <v>-2644739</v>
      </c>
      <c r="F25" s="1012">
        <f t="shared" si="3"/>
        <v>-330040</v>
      </c>
      <c r="G25" s="1935">
        <v>-188566</v>
      </c>
      <c r="H25" s="1014">
        <f t="shared" si="2"/>
        <v>-141474</v>
      </c>
      <c r="I25" s="534"/>
      <c r="J25" s="81"/>
      <c r="K25" s="81"/>
      <c r="L25" s="81"/>
      <c r="M25" s="534"/>
      <c r="N25" s="534"/>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534"/>
      <c r="AZ25" s="534"/>
      <c r="BA25" s="534"/>
    </row>
    <row r="26" spans="1:53" ht="15.75">
      <c r="A26" s="534">
        <f t="shared" si="0"/>
        <v>19</v>
      </c>
      <c r="B26" s="1018" t="s">
        <v>815</v>
      </c>
      <c r="C26" s="1006" t="s">
        <v>540</v>
      </c>
      <c r="D26" s="1017">
        <f>'Adj Summary'!Q37</f>
        <v>714065</v>
      </c>
      <c r="E26" s="412">
        <f>'Adj Summary'!Q64</f>
        <v>0</v>
      </c>
      <c r="F26" s="1012">
        <f t="shared" si="3"/>
        <v>-1151291</v>
      </c>
      <c r="G26" s="1935">
        <v>-1151290</v>
      </c>
      <c r="H26" s="1014">
        <f t="shared" si="2"/>
        <v>-1</v>
      </c>
      <c r="I26" s="534"/>
      <c r="J26" s="81"/>
      <c r="K26" s="81"/>
      <c r="L26" s="81"/>
      <c r="M26" s="534"/>
      <c r="N26" s="534"/>
      <c r="O26" s="534"/>
      <c r="P26" s="534"/>
      <c r="Q26" s="534"/>
      <c r="R26" s="534"/>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4"/>
      <c r="AY26" s="534"/>
      <c r="AZ26" s="534"/>
      <c r="BA26" s="534"/>
    </row>
    <row r="27" spans="1:53" ht="15.75">
      <c r="A27" s="534">
        <f t="shared" si="0"/>
        <v>20</v>
      </c>
      <c r="B27" s="534" t="s">
        <v>823</v>
      </c>
      <c r="C27" s="1006" t="s">
        <v>543</v>
      </c>
      <c r="D27" s="1017">
        <f>'Adj Summary'!R37</f>
        <v>-2384.9492345489057</v>
      </c>
      <c r="E27" s="412">
        <f>'Adj Summary'!R64</f>
        <v>0</v>
      </c>
      <c r="F27" s="1012">
        <f t="shared" si="3"/>
        <v>3845</v>
      </c>
      <c r="G27" s="1935">
        <v>3845</v>
      </c>
      <c r="H27" s="1014">
        <f t="shared" si="2"/>
        <v>0</v>
      </c>
      <c r="I27" s="534"/>
      <c r="J27" s="81"/>
      <c r="K27" s="81"/>
      <c r="L27" s="81"/>
      <c r="M27" s="534"/>
      <c r="N27" s="534"/>
      <c r="O27" s="534"/>
      <c r="P27" s="534"/>
      <c r="Q27" s="534"/>
      <c r="R27" s="534"/>
      <c r="S27" s="534"/>
      <c r="T27" s="534"/>
      <c r="U27" s="534"/>
      <c r="V27" s="534"/>
      <c r="W27" s="534"/>
      <c r="X27" s="534"/>
      <c r="Y27" s="534"/>
      <c r="Z27" s="534"/>
      <c r="AA27" s="534"/>
      <c r="AB27" s="534"/>
      <c r="AC27" s="534"/>
      <c r="AD27" s="534"/>
      <c r="AE27" s="534"/>
      <c r="AF27" s="534"/>
      <c r="AG27" s="534"/>
      <c r="AH27" s="534"/>
      <c r="AI27" s="534"/>
      <c r="AJ27" s="534"/>
      <c r="AK27" s="534"/>
      <c r="AL27" s="534"/>
      <c r="AM27" s="534"/>
      <c r="AN27" s="534"/>
      <c r="AO27" s="534"/>
      <c r="AP27" s="534"/>
      <c r="AQ27" s="534"/>
      <c r="AR27" s="534"/>
      <c r="AS27" s="534"/>
      <c r="AT27" s="534"/>
      <c r="AU27" s="534"/>
      <c r="AV27" s="534"/>
      <c r="AW27" s="534"/>
      <c r="AX27" s="534"/>
      <c r="AY27" s="534"/>
      <c r="AZ27" s="534"/>
      <c r="BA27" s="534"/>
    </row>
    <row r="28" spans="1:53" ht="15.75">
      <c r="A28" s="534">
        <f t="shared" si="0"/>
        <v>21</v>
      </c>
      <c r="B28" s="534" t="s">
        <v>699</v>
      </c>
      <c r="C28" s="1006" t="s">
        <v>824</v>
      </c>
      <c r="D28" s="1017">
        <f>'Adj Summary'!S37</f>
        <v>92445.268498800986</v>
      </c>
      <c r="E28" s="412">
        <f>'Adj Summary'!S64</f>
        <v>-79631</v>
      </c>
      <c r="F28" s="1012">
        <f t="shared" si="3"/>
        <v>-158987</v>
      </c>
      <c r="G28" s="1935">
        <v>-158988</v>
      </c>
      <c r="H28" s="1014">
        <f t="shared" si="2"/>
        <v>1</v>
      </c>
      <c r="I28" s="534"/>
      <c r="J28" s="81"/>
      <c r="K28" s="81"/>
      <c r="L28" s="81"/>
      <c r="M28" s="534"/>
      <c r="N28" s="534"/>
      <c r="O28" s="534"/>
      <c r="P28" s="534"/>
      <c r="Q28" s="534"/>
      <c r="R28" s="534"/>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4"/>
      <c r="AY28" s="534"/>
      <c r="AZ28" s="534"/>
      <c r="BA28" s="534"/>
    </row>
    <row r="29" spans="1:53" ht="15.75">
      <c r="A29" s="534">
        <f t="shared" si="0"/>
        <v>22</v>
      </c>
      <c r="B29" s="534" t="s">
        <v>422</v>
      </c>
      <c r="C29" s="1006" t="s">
        <v>825</v>
      </c>
      <c r="D29" s="1017">
        <f>'Adj Summary'!T37</f>
        <v>9368.2102150840274</v>
      </c>
      <c r="E29" s="412">
        <f>'Adj Summary'!T64</f>
        <v>0</v>
      </c>
      <c r="F29" s="1012">
        <f t="shared" si="3"/>
        <v>-15104</v>
      </c>
      <c r="G29" s="1935">
        <v>-15105</v>
      </c>
      <c r="H29" s="1014">
        <f t="shared" si="2"/>
        <v>1</v>
      </c>
      <c r="I29" s="534"/>
      <c r="J29" s="81"/>
      <c r="K29" s="81"/>
      <c r="L29" s="81"/>
      <c r="M29" s="534"/>
      <c r="N29" s="534"/>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c r="AL29" s="534"/>
      <c r="AM29" s="534"/>
      <c r="AN29" s="534"/>
      <c r="AO29" s="534"/>
      <c r="AP29" s="534"/>
      <c r="AQ29" s="534"/>
      <c r="AR29" s="534"/>
      <c r="AS29" s="534"/>
      <c r="AT29" s="534"/>
      <c r="AU29" s="534"/>
      <c r="AV29" s="534"/>
      <c r="AW29" s="534"/>
      <c r="AX29" s="534"/>
      <c r="AY29" s="534"/>
      <c r="AZ29" s="534"/>
      <c r="BA29" s="534"/>
    </row>
    <row r="30" spans="1:53" ht="15.75">
      <c r="A30" s="534">
        <f t="shared" si="0"/>
        <v>23</v>
      </c>
      <c r="B30" s="534" t="s">
        <v>711</v>
      </c>
      <c r="C30" s="1006" t="s">
        <v>826</v>
      </c>
      <c r="D30" s="1017">
        <f>'Adj Summary'!U37</f>
        <v>77717.202455394377</v>
      </c>
      <c r="E30" s="412">
        <f>'Adj Summary'!U64</f>
        <v>0</v>
      </c>
      <c r="F30" s="1012">
        <f t="shared" si="3"/>
        <v>-125304</v>
      </c>
      <c r="G30" s="1935">
        <v>511530</v>
      </c>
      <c r="H30" s="1014">
        <f t="shared" si="2"/>
        <v>-636834</v>
      </c>
      <c r="I30" s="534"/>
      <c r="J30" s="81"/>
      <c r="K30" s="81"/>
      <c r="L30" s="81"/>
      <c r="M30" s="534"/>
      <c r="N30" s="534"/>
      <c r="O30" s="534"/>
      <c r="P30" s="534"/>
      <c r="Q30" s="534"/>
      <c r="R30" s="534"/>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4"/>
      <c r="AY30" s="534"/>
      <c r="AZ30" s="534"/>
      <c r="BA30" s="534"/>
    </row>
    <row r="31" spans="1:53" ht="15.75">
      <c r="A31" s="534">
        <f t="shared" si="0"/>
        <v>24</v>
      </c>
      <c r="B31" s="534" t="s">
        <v>515</v>
      </c>
      <c r="C31" s="1006" t="s">
        <v>989</v>
      </c>
      <c r="D31" s="1017">
        <f>'Adj Summary'!V37</f>
        <v>-28304.400382885564</v>
      </c>
      <c r="E31" s="412">
        <f>'Adj Summary'!U65</f>
        <v>0</v>
      </c>
      <c r="F31" s="1012">
        <f t="shared" si="3"/>
        <v>45635</v>
      </c>
      <c r="G31" s="1935">
        <v>45636</v>
      </c>
      <c r="H31" s="1014">
        <f t="shared" si="2"/>
        <v>-1</v>
      </c>
      <c r="I31" s="534"/>
      <c r="J31" s="81"/>
      <c r="K31" s="81"/>
      <c r="L31" s="81"/>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c r="AZ31" s="534"/>
      <c r="BA31" s="534"/>
    </row>
    <row r="32" spans="1:53" ht="15.75">
      <c r="A32" s="534">
        <f t="shared" si="0"/>
        <v>25</v>
      </c>
      <c r="B32" s="534" t="s">
        <v>935</v>
      </c>
      <c r="C32" s="1006" t="s">
        <v>990</v>
      </c>
      <c r="D32" s="1017">
        <f>'Adj Summary'!W37</f>
        <v>5741.4866309465142</v>
      </c>
      <c r="E32" s="412">
        <f>'Adj Summary'!U66</f>
        <v>0</v>
      </c>
      <c r="F32" s="1012">
        <f t="shared" si="3"/>
        <v>-9257</v>
      </c>
      <c r="G32" s="1935">
        <v>1428</v>
      </c>
      <c r="H32" s="1014">
        <f t="shared" si="2"/>
        <v>-10685</v>
      </c>
      <c r="I32" s="534"/>
      <c r="J32" s="81"/>
      <c r="K32" s="81"/>
      <c r="L32" s="81"/>
      <c r="M32" s="534"/>
      <c r="N32" s="534"/>
      <c r="O32" s="534"/>
      <c r="P32" s="534"/>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row>
    <row r="33" spans="1:53" ht="15.75">
      <c r="A33" s="534">
        <f t="shared" si="0"/>
        <v>26</v>
      </c>
      <c r="B33" s="1018" t="s">
        <v>988</v>
      </c>
      <c r="C33" s="1006" t="s">
        <v>991</v>
      </c>
      <c r="D33" s="1017">
        <f>'Adj Summary'!X37</f>
        <v>294488.91659490671</v>
      </c>
      <c r="E33" s="412">
        <f>'Adj Summary'!U67</f>
        <v>0</v>
      </c>
      <c r="F33" s="1012">
        <f t="shared" si="3"/>
        <v>-474806</v>
      </c>
      <c r="G33" s="1935">
        <v>0</v>
      </c>
      <c r="H33" s="1014">
        <f t="shared" si="2"/>
        <v>-474806</v>
      </c>
      <c r="I33" s="534"/>
      <c r="J33" s="81"/>
      <c r="K33" s="81"/>
      <c r="L33" s="226"/>
      <c r="M33" s="534"/>
      <c r="N33" s="534"/>
      <c r="O33" s="534"/>
      <c r="P33" s="534"/>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row>
    <row r="34" spans="1:53" ht="15.75">
      <c r="A34" s="534">
        <f t="shared" si="0"/>
        <v>27</v>
      </c>
      <c r="B34" s="527" t="s">
        <v>217</v>
      </c>
      <c r="C34" s="1006"/>
      <c r="D34" s="1017"/>
      <c r="E34" s="1017"/>
      <c r="F34" s="1012"/>
      <c r="G34" s="1935"/>
      <c r="H34" s="1014"/>
      <c r="I34" s="534"/>
      <c r="J34" s="81"/>
      <c r="K34" s="81"/>
      <c r="L34" s="81"/>
      <c r="M34" s="534"/>
      <c r="N34" s="534"/>
      <c r="O34" s="534"/>
      <c r="P34" s="534"/>
      <c r="Q34" s="534"/>
      <c r="R34" s="534"/>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4"/>
      <c r="AY34" s="534"/>
      <c r="AZ34" s="534"/>
      <c r="BA34" s="534"/>
    </row>
    <row r="35" spans="1:53" ht="15.75">
      <c r="A35" s="534">
        <f t="shared" si="0"/>
        <v>28</v>
      </c>
      <c r="B35" s="1018" t="s">
        <v>634</v>
      </c>
      <c r="C35" s="1006">
        <v>5.0999999999999996</v>
      </c>
      <c r="D35" s="1017">
        <f>'Adj Summary'!Y37</f>
        <v>1059367.4911994815</v>
      </c>
      <c r="E35" s="412">
        <f>'Adj Summary'!Y64</f>
        <v>0</v>
      </c>
      <c r="F35" s="1012">
        <f>ROUND((-+D35+(E35*$E$83))/$G$73,0)</f>
        <v>-1708024</v>
      </c>
      <c r="G35" s="1935">
        <v>-1708024</v>
      </c>
      <c r="H35" s="1014">
        <f t="shared" si="2"/>
        <v>0</v>
      </c>
      <c r="I35" s="534"/>
      <c r="J35" s="81"/>
      <c r="K35" s="81"/>
      <c r="L35" s="81"/>
      <c r="M35" s="534"/>
      <c r="N35" s="534"/>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row>
    <row r="36" spans="1:53" ht="15.75">
      <c r="A36" s="534">
        <f t="shared" si="0"/>
        <v>29</v>
      </c>
      <c r="B36" s="1018" t="s">
        <v>635</v>
      </c>
      <c r="C36" s="1006" t="s">
        <v>781</v>
      </c>
      <c r="D36" s="1017">
        <f>'Adj Summary'!Z37</f>
        <v>-10103740.404211689</v>
      </c>
      <c r="E36" s="412">
        <f>'Adj Summary'!Z64</f>
        <v>0</v>
      </c>
      <c r="F36" s="1012">
        <f>ROUND((-+D36+(E36*$E$83))/$G$73,0)</f>
        <v>16290312</v>
      </c>
      <c r="G36" s="1935">
        <v>21470157</v>
      </c>
      <c r="H36" s="1014">
        <f t="shared" si="2"/>
        <v>-5179845</v>
      </c>
      <c r="I36" s="534"/>
      <c r="J36" s="81"/>
      <c r="K36" s="81"/>
      <c r="L36" s="81"/>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row>
    <row r="37" spans="1:53" ht="17.25">
      <c r="A37" s="534">
        <f t="shared" si="0"/>
        <v>30</v>
      </c>
      <c r="B37" s="1018" t="s">
        <v>562</v>
      </c>
      <c r="C37" s="1006" t="s">
        <v>827</v>
      </c>
      <c r="D37" s="1017">
        <f>'Adj Summary'!AA37</f>
        <v>715348.53439776273</v>
      </c>
      <c r="E37" s="412">
        <f>'Adj Summary'!AA64</f>
        <v>0</v>
      </c>
      <c r="F37" s="1012">
        <f>ROUND((-+D37+(E37*$E$83))/$G$73,0)</f>
        <v>-1153360</v>
      </c>
      <c r="G37" s="1935">
        <v>-1153360</v>
      </c>
      <c r="H37" s="1014">
        <f t="shared" si="2"/>
        <v>0</v>
      </c>
      <c r="I37" s="534"/>
      <c r="J37" s="2085"/>
      <c r="K37" s="81"/>
      <c r="L37" s="81"/>
      <c r="M37" s="534"/>
      <c r="N37" s="534"/>
      <c r="O37" s="534"/>
      <c r="P37" s="534"/>
      <c r="Q37" s="534"/>
      <c r="R37" s="534"/>
      <c r="S37" s="534"/>
      <c r="T37" s="534"/>
      <c r="U37" s="534"/>
      <c r="V37" s="534"/>
      <c r="W37" s="534"/>
      <c r="X37" s="534"/>
      <c r="Y37" s="534"/>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row>
    <row r="38" spans="1:53" ht="15.75">
      <c r="A38" s="534">
        <f t="shared" si="0"/>
        <v>31</v>
      </c>
      <c r="B38" s="1018" t="s">
        <v>560</v>
      </c>
      <c r="C38" s="1006" t="s">
        <v>828</v>
      </c>
      <c r="D38" s="1017">
        <f>'Adj Summary'!AB37</f>
        <v>-5703247</v>
      </c>
      <c r="E38" s="412">
        <f>'Adj Summary'!AB64</f>
        <v>0</v>
      </c>
      <c r="F38" s="1012">
        <f>ROUND((-+D38+(E38*$E$83))/$G$73,0)</f>
        <v>9195374</v>
      </c>
      <c r="G38" s="1935">
        <v>9195374</v>
      </c>
      <c r="H38" s="1014">
        <f t="shared" si="2"/>
        <v>0</v>
      </c>
      <c r="I38" s="534"/>
      <c r="J38" s="81"/>
      <c r="K38" s="81"/>
      <c r="L38" s="81"/>
      <c r="M38" s="534"/>
      <c r="N38" s="534"/>
      <c r="O38" s="534"/>
      <c r="P38" s="534"/>
      <c r="Q38" s="534"/>
      <c r="R38" s="534"/>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row>
    <row r="39" spans="1:53" ht="15.75">
      <c r="A39" s="534">
        <f t="shared" si="0"/>
        <v>32</v>
      </c>
      <c r="B39" s="534" t="s">
        <v>829</v>
      </c>
      <c r="C39" s="1006" t="s">
        <v>830</v>
      </c>
      <c r="D39" s="1017">
        <f>'Adj Summary'!AC37</f>
        <v>305298.46310357959</v>
      </c>
      <c r="E39" s="412">
        <f>'Adj Summary'!AC64</f>
        <v>-8629458.5544221401</v>
      </c>
      <c r="F39" s="1012">
        <f>ROUND((-+D39+(E39*$E$83))/$G$73,0)</f>
        <v>-1569125</v>
      </c>
      <c r="G39" s="1935">
        <v>-1569125</v>
      </c>
      <c r="H39" s="1014">
        <f t="shared" si="2"/>
        <v>0</v>
      </c>
      <c r="I39" s="534"/>
      <c r="J39" s="81"/>
      <c r="K39" s="81"/>
      <c r="L39" s="81"/>
      <c r="M39" s="534"/>
      <c r="N39" s="534"/>
      <c r="O39" s="534"/>
      <c r="P39" s="534"/>
      <c r="Q39" s="534"/>
      <c r="R39" s="534"/>
      <c r="S39" s="534"/>
      <c r="T39" s="534"/>
      <c r="U39" s="534"/>
      <c r="V39" s="534"/>
      <c r="W39" s="534"/>
      <c r="X39" s="534"/>
      <c r="Y39" s="534"/>
      <c r="Z39" s="534"/>
      <c r="AA39" s="534"/>
      <c r="AB39" s="534"/>
      <c r="AC39" s="534"/>
      <c r="AD39" s="534"/>
      <c r="AE39" s="534"/>
      <c r="AF39" s="534"/>
      <c r="AG39" s="534"/>
      <c r="AH39" s="534"/>
      <c r="AI39" s="534"/>
      <c r="AJ39" s="534"/>
      <c r="AK39" s="534"/>
      <c r="AL39" s="534"/>
      <c r="AM39" s="534"/>
      <c r="AN39" s="534"/>
      <c r="AO39" s="534"/>
      <c r="AP39" s="534"/>
      <c r="AQ39" s="534"/>
      <c r="AR39" s="534"/>
      <c r="AS39" s="534"/>
      <c r="AT39" s="534"/>
      <c r="AU39" s="534"/>
      <c r="AV39" s="534"/>
      <c r="AW39" s="534"/>
      <c r="AX39" s="534"/>
      <c r="AY39" s="534"/>
      <c r="AZ39" s="534"/>
      <c r="BA39" s="534"/>
    </row>
    <row r="40" spans="1:53" ht="15.75">
      <c r="A40" s="534">
        <f t="shared" si="0"/>
        <v>33</v>
      </c>
      <c r="B40" s="1018"/>
      <c r="C40" s="1006"/>
      <c r="D40" s="534"/>
      <c r="E40" s="534"/>
      <c r="F40" s="1012"/>
      <c r="G40" s="1935"/>
      <c r="H40" s="1014"/>
      <c r="I40" s="534"/>
      <c r="J40" s="81"/>
      <c r="K40" s="81"/>
      <c r="L40" s="81"/>
      <c r="M40" s="534"/>
      <c r="N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row>
    <row r="41" spans="1:53" ht="15.75">
      <c r="A41" s="534">
        <f t="shared" si="0"/>
        <v>34</v>
      </c>
      <c r="B41" s="527" t="s">
        <v>231</v>
      </c>
      <c r="C41" s="1006"/>
      <c r="D41" s="534"/>
      <c r="E41" s="534"/>
      <c r="F41" s="1012"/>
      <c r="G41" s="1935"/>
      <c r="H41" s="1014"/>
      <c r="I41" s="534"/>
      <c r="J41" s="81"/>
      <c r="K41" s="81"/>
      <c r="L41" s="81"/>
      <c r="M41" s="534"/>
      <c r="N41" s="534"/>
      <c r="O41" s="534"/>
      <c r="P41" s="534"/>
      <c r="Q41" s="534"/>
      <c r="R41" s="534"/>
      <c r="S41" s="534"/>
      <c r="T41" s="534"/>
      <c r="U41" s="534"/>
      <c r="V41" s="534"/>
      <c r="W41" s="534"/>
      <c r="X41" s="534"/>
      <c r="Y41" s="534"/>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row>
    <row r="42" spans="1:53" ht="15.75">
      <c r="A42" s="534">
        <f t="shared" si="0"/>
        <v>35</v>
      </c>
      <c r="B42" s="1018" t="s">
        <v>236</v>
      </c>
      <c r="C42" s="1006" t="s">
        <v>564</v>
      </c>
      <c r="D42" s="1017">
        <f>'Adj Summary'!AD37</f>
        <v>-78582.86596369883</v>
      </c>
      <c r="E42" s="412">
        <f>'Adj Summary'!AD64</f>
        <v>273209.89236551552</v>
      </c>
      <c r="F42" s="1012">
        <f>ROUND((-+D42+(E42*$E$83))/$G$73,0)</f>
        <v>160794</v>
      </c>
      <c r="G42" s="1935">
        <v>160794</v>
      </c>
      <c r="H42" s="1014">
        <f t="shared" si="2"/>
        <v>0</v>
      </c>
      <c r="I42" s="534"/>
      <c r="J42" s="81"/>
      <c r="K42" s="81"/>
      <c r="L42" s="81"/>
      <c r="M42" s="534"/>
      <c r="N42" s="534"/>
      <c r="O42" s="534"/>
      <c r="P42" s="534"/>
      <c r="Q42" s="534"/>
      <c r="R42" s="534"/>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c r="AZ42" s="534"/>
      <c r="BA42" s="534"/>
    </row>
    <row r="43" spans="1:53" ht="15.75">
      <c r="A43" s="534">
        <f t="shared" si="0"/>
        <v>36</v>
      </c>
      <c r="B43" s="1018"/>
      <c r="C43" s="1006"/>
      <c r="D43" s="1017"/>
      <c r="E43" s="1017"/>
      <c r="F43" s="1012"/>
      <c r="G43" s="1935"/>
      <c r="H43" s="1014"/>
      <c r="I43" s="534"/>
      <c r="J43" s="81"/>
      <c r="K43" s="81"/>
      <c r="L43" s="81"/>
      <c r="M43" s="534"/>
      <c r="N43" s="534"/>
      <c r="O43" s="534"/>
      <c r="P43" s="534"/>
      <c r="Q43" s="534"/>
      <c r="R43" s="534"/>
      <c r="S43" s="534"/>
      <c r="T43" s="534"/>
      <c r="U43" s="534"/>
      <c r="V43" s="534"/>
      <c r="W43" s="534"/>
      <c r="X43" s="534"/>
      <c r="Y43" s="534"/>
      <c r="Z43" s="53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c r="AZ43" s="534"/>
      <c r="BA43" s="534"/>
    </row>
    <row r="44" spans="1:53" ht="15.75">
      <c r="A44" s="534">
        <f t="shared" si="0"/>
        <v>37</v>
      </c>
      <c r="B44" s="527" t="s">
        <v>195</v>
      </c>
      <c r="C44" s="1006"/>
      <c r="D44" s="1017"/>
      <c r="E44" s="1017"/>
      <c r="F44" s="1012"/>
      <c r="G44" s="1935"/>
      <c r="H44" s="1014"/>
      <c r="I44" s="534"/>
      <c r="J44" s="81"/>
      <c r="K44" s="81"/>
      <c r="L44" s="81"/>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row>
    <row r="45" spans="1:53" ht="15.75">
      <c r="A45" s="534">
        <f t="shared" si="0"/>
        <v>38</v>
      </c>
      <c r="B45" s="1018" t="s">
        <v>180</v>
      </c>
      <c r="C45" s="1006">
        <v>7.1</v>
      </c>
      <c r="D45" s="1017">
        <f>'Adj Summary'!AE37</f>
        <v>-405903</v>
      </c>
      <c r="E45" s="412">
        <f>'Adj Summary'!AE64</f>
        <v>0</v>
      </c>
      <c r="F45" s="1012">
        <f t="shared" ref="F45:F53" si="4">ROUND((-+D45+(E45*$E$83))/$G$73,0)</f>
        <v>654439</v>
      </c>
      <c r="G45" s="1935">
        <v>613792</v>
      </c>
      <c r="H45" s="1014">
        <f t="shared" si="2"/>
        <v>40647</v>
      </c>
      <c r="I45" s="534"/>
      <c r="J45" s="81"/>
      <c r="K45" s="81"/>
      <c r="L45" s="81"/>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534"/>
      <c r="BA45" s="534"/>
    </row>
    <row r="46" spans="1:53" ht="15.75">
      <c r="A46" s="534">
        <f t="shared" si="0"/>
        <v>39</v>
      </c>
      <c r="B46" s="1018" t="s">
        <v>235</v>
      </c>
      <c r="C46" s="1006">
        <v>7.2</v>
      </c>
      <c r="D46" s="1017">
        <f>'Adj Summary'!AF37</f>
        <v>786766.39813783136</v>
      </c>
      <c r="E46" s="412">
        <f>'Adj Summary'!AF64</f>
        <v>0</v>
      </c>
      <c r="F46" s="1012">
        <f t="shared" si="4"/>
        <v>-1268507</v>
      </c>
      <c r="G46" s="1935">
        <v>-1268507</v>
      </c>
      <c r="H46" s="1014">
        <f t="shared" si="2"/>
        <v>0</v>
      </c>
      <c r="I46" s="534"/>
      <c r="J46" s="81"/>
      <c r="K46" s="81"/>
      <c r="L46" s="81"/>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row>
    <row r="47" spans="1:53" ht="15.75">
      <c r="A47" s="534">
        <f t="shared" si="0"/>
        <v>40</v>
      </c>
      <c r="B47" s="1018" t="s">
        <v>567</v>
      </c>
      <c r="C47" s="1006">
        <v>7.3</v>
      </c>
      <c r="D47" s="1017">
        <f>'Adj Summary'!AG37</f>
        <v>296778.81346373697</v>
      </c>
      <c r="E47" s="412">
        <f>'Adj Summary'!AG64</f>
        <v>-222584.50339634973</v>
      </c>
      <c r="F47" s="1012">
        <f t="shared" si="4"/>
        <v>-506275</v>
      </c>
      <c r="G47" s="1935">
        <v>-506275</v>
      </c>
      <c r="H47" s="1014">
        <f t="shared" si="2"/>
        <v>0</v>
      </c>
      <c r="I47" s="534"/>
      <c r="J47" s="81"/>
      <c r="K47" s="81"/>
      <c r="L47" s="81"/>
      <c r="M47" s="534"/>
      <c r="N47" s="534"/>
      <c r="O47" s="534"/>
      <c r="P47" s="534"/>
      <c r="Q47" s="534"/>
      <c r="R47" s="534"/>
      <c r="S47" s="534"/>
      <c r="T47" s="534"/>
      <c r="U47" s="534"/>
      <c r="V47" s="534"/>
      <c r="W47" s="534"/>
      <c r="X47" s="534"/>
      <c r="Y47" s="534"/>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row>
    <row r="48" spans="1:53" ht="15.75">
      <c r="A48" s="534">
        <f t="shared" si="0"/>
        <v>41</v>
      </c>
      <c r="B48" s="1018" t="s">
        <v>832</v>
      </c>
      <c r="C48" s="1006">
        <v>7.4</v>
      </c>
      <c r="D48" s="1017">
        <f>'Adj Summary'!AH37</f>
        <v>-1132118.1743899994</v>
      </c>
      <c r="E48" s="412">
        <f>'Adj Summary'!AH64</f>
        <v>0</v>
      </c>
      <c r="F48" s="1012">
        <f t="shared" si="4"/>
        <v>1825320</v>
      </c>
      <c r="G48" s="1935">
        <v>1825320</v>
      </c>
      <c r="H48" s="1014">
        <f t="shared" si="2"/>
        <v>0</v>
      </c>
      <c r="I48" s="534"/>
      <c r="J48" s="81"/>
      <c r="K48" s="81"/>
      <c r="L48" s="81"/>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row>
    <row r="49" spans="1:53" ht="15.75">
      <c r="A49" s="534">
        <f t="shared" si="0"/>
        <v>42</v>
      </c>
      <c r="B49" s="1018" t="s">
        <v>568</v>
      </c>
      <c r="C49" s="1006">
        <v>7.5</v>
      </c>
      <c r="D49" s="1017">
        <f>'Adj Summary'!AI37</f>
        <v>83729</v>
      </c>
      <c r="E49" s="412">
        <f>'Adj Summary'!AI64</f>
        <v>0</v>
      </c>
      <c r="F49" s="1012">
        <f t="shared" si="4"/>
        <v>-134997</v>
      </c>
      <c r="G49" s="1935">
        <v>-134997</v>
      </c>
      <c r="H49" s="1014">
        <f t="shared" si="2"/>
        <v>0</v>
      </c>
      <c r="I49" s="534"/>
      <c r="J49" s="81"/>
      <c r="K49" s="81"/>
      <c r="L49" s="81"/>
      <c r="M49" s="534"/>
      <c r="N49" s="534"/>
      <c r="O49" s="534"/>
      <c r="P49" s="534"/>
      <c r="Q49" s="534"/>
      <c r="R49" s="534"/>
      <c r="S49" s="534"/>
      <c r="T49" s="534"/>
      <c r="U49" s="534"/>
      <c r="V49" s="534"/>
      <c r="W49" s="534"/>
      <c r="X49" s="534"/>
      <c r="Y49" s="534"/>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row>
    <row r="50" spans="1:53" ht="15.75">
      <c r="A50" s="534">
        <f t="shared" si="0"/>
        <v>43</v>
      </c>
      <c r="B50" s="534" t="s">
        <v>801</v>
      </c>
      <c r="C50" s="1006">
        <v>7.6</v>
      </c>
      <c r="D50" s="1017">
        <f>'Adj Summary'!AJ37</f>
        <v>0</v>
      </c>
      <c r="E50" s="412">
        <f>'Adj Summary'!AJ64</f>
        <v>-2089738.2646262255</v>
      </c>
      <c r="F50" s="1012">
        <f t="shared" si="4"/>
        <v>-260783</v>
      </c>
      <c r="G50" s="1935">
        <v>-260783</v>
      </c>
      <c r="H50" s="1014">
        <f t="shared" si="2"/>
        <v>0</v>
      </c>
      <c r="I50" s="534"/>
      <c r="J50" s="81"/>
      <c r="K50" s="81"/>
      <c r="L50" s="81"/>
      <c r="M50" s="534"/>
      <c r="N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row>
    <row r="51" spans="1:53" ht="15.75">
      <c r="A51" s="534">
        <f t="shared" si="0"/>
        <v>44</v>
      </c>
      <c r="B51" s="534" t="s">
        <v>831</v>
      </c>
      <c r="C51" s="1006" t="s">
        <v>939</v>
      </c>
      <c r="D51" s="1017">
        <f>'Adj Summary'!AK37</f>
        <v>-396343</v>
      </c>
      <c r="E51" s="412">
        <f>'Adj Summary'!AK64</f>
        <v>0</v>
      </c>
      <c r="F51" s="1012">
        <f t="shared" si="4"/>
        <v>639026</v>
      </c>
      <c r="G51" s="1934">
        <v>639027</v>
      </c>
      <c r="H51" s="1014">
        <f>+F51-G51</f>
        <v>-1</v>
      </c>
      <c r="I51" s="534"/>
      <c r="J51" s="81"/>
      <c r="K51" s="81"/>
      <c r="L51" s="81"/>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row>
    <row r="52" spans="1:53" ht="15.75">
      <c r="A52" s="534">
        <f t="shared" si="0"/>
        <v>45</v>
      </c>
      <c r="B52" s="1018" t="s">
        <v>572</v>
      </c>
      <c r="C52" s="1006" t="s">
        <v>992</v>
      </c>
      <c r="D52" s="1017">
        <f>'Adj Summary'!AL37</f>
        <v>1877339</v>
      </c>
      <c r="E52" s="412">
        <f>'Adj Summary'!AL64</f>
        <v>953690</v>
      </c>
      <c r="F52" s="1012">
        <f t="shared" si="4"/>
        <v>-2907830</v>
      </c>
      <c r="G52" s="1935">
        <v>-2907830</v>
      </c>
      <c r="H52" s="1014">
        <f>+F52-G52</f>
        <v>0</v>
      </c>
      <c r="I52" s="534"/>
      <c r="J52" s="81"/>
      <c r="K52" s="81"/>
      <c r="L52" s="81"/>
      <c r="M52" s="534"/>
      <c r="N52" s="534"/>
      <c r="O52" s="534"/>
      <c r="P52" s="534"/>
      <c r="Q52" s="534"/>
      <c r="R52" s="534"/>
      <c r="S52" s="534"/>
      <c r="T52" s="534"/>
      <c r="U52" s="534"/>
      <c r="V52" s="53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row>
    <row r="53" spans="1:53" ht="15.75">
      <c r="A53" s="534">
        <f t="shared" si="0"/>
        <v>46</v>
      </c>
      <c r="B53" s="534" t="s">
        <v>573</v>
      </c>
      <c r="C53" s="1006">
        <v>7.8</v>
      </c>
      <c r="D53" s="1017">
        <f>'Adj Summary'!AM37</f>
        <v>-20913</v>
      </c>
      <c r="E53" s="412">
        <f>'Adj Summary'!AM64</f>
        <v>-773349.38873899472</v>
      </c>
      <c r="F53" s="1012">
        <f t="shared" si="4"/>
        <v>-62790</v>
      </c>
      <c r="G53" s="1935">
        <v>-62790</v>
      </c>
      <c r="H53" s="1014">
        <f>+F53-G53</f>
        <v>0</v>
      </c>
      <c r="I53" s="534"/>
      <c r="J53" s="81"/>
      <c r="K53" s="81"/>
      <c r="L53" s="81"/>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row>
    <row r="54" spans="1:53" ht="15.75">
      <c r="A54" s="534">
        <f t="shared" si="0"/>
        <v>47</v>
      </c>
      <c r="B54" s="1018"/>
      <c r="C54" s="1006"/>
      <c r="D54" s="412"/>
      <c r="E54" s="412"/>
      <c r="F54" s="1012"/>
      <c r="G54" s="1935"/>
      <c r="H54" s="1014"/>
      <c r="I54" s="534"/>
      <c r="J54" s="81"/>
      <c r="K54" s="81"/>
      <c r="L54" s="81"/>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534"/>
      <c r="BA54" s="534"/>
    </row>
    <row r="55" spans="1:53" ht="15.75">
      <c r="A55" s="534">
        <f t="shared" si="0"/>
        <v>48</v>
      </c>
      <c r="B55" s="527" t="s">
        <v>196</v>
      </c>
      <c r="C55" s="1006"/>
      <c r="D55" s="412"/>
      <c r="E55" s="412"/>
      <c r="F55" s="1012"/>
      <c r="G55" s="1935"/>
      <c r="H55" s="1014"/>
      <c r="I55" s="534"/>
      <c r="J55" s="81"/>
      <c r="K55" s="81"/>
      <c r="L55" s="81"/>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row>
    <row r="56" spans="1:53" ht="15.75">
      <c r="A56" s="534">
        <f t="shared" si="0"/>
        <v>49</v>
      </c>
      <c r="B56" s="1010" t="s">
        <v>64</v>
      </c>
      <c r="C56" s="1006">
        <v>8.1</v>
      </c>
      <c r="D56" s="1017">
        <f>'Adj Summary'!AN37</f>
        <v>-6548</v>
      </c>
      <c r="E56" s="412">
        <f>'Adj Summary'!AN64</f>
        <v>-3291206</v>
      </c>
      <c r="F56" s="1012">
        <f t="shared" ref="F56:F68" si="5">ROUND((-+D56+(E56*$E$83))/$G$73,0)</f>
        <v>-400160</v>
      </c>
      <c r="G56" s="1935">
        <v>-400160</v>
      </c>
      <c r="H56" s="1014">
        <f t="shared" si="2"/>
        <v>0</v>
      </c>
      <c r="I56" s="534"/>
      <c r="J56" s="81"/>
      <c r="K56" s="81"/>
      <c r="L56" s="81"/>
      <c r="M56" s="534"/>
      <c r="N56" s="534"/>
      <c r="O56" s="534"/>
      <c r="P56" s="534"/>
      <c r="Q56" s="534"/>
      <c r="R56" s="534"/>
      <c r="S56" s="534"/>
      <c r="T56" s="534"/>
      <c r="U56" s="534"/>
      <c r="V56" s="534"/>
      <c r="W56" s="534"/>
      <c r="X56" s="534"/>
      <c r="Y56" s="534"/>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row>
    <row r="57" spans="1:53" ht="15.75">
      <c r="A57" s="534">
        <f t="shared" si="0"/>
        <v>50</v>
      </c>
      <c r="B57" s="1018" t="s">
        <v>574</v>
      </c>
      <c r="C57" s="1006">
        <v>8.1999999999999993</v>
      </c>
      <c r="D57" s="1017">
        <f>'Adj Summary'!AO37</f>
        <v>0</v>
      </c>
      <c r="E57" s="412">
        <f>'Adj Summary'!AO64</f>
        <v>32582682.596407156</v>
      </c>
      <c r="F57" s="1012">
        <f t="shared" si="5"/>
        <v>4066072</v>
      </c>
      <c r="G57" s="1935">
        <v>4066072</v>
      </c>
      <c r="H57" s="1014">
        <f t="shared" si="2"/>
        <v>0</v>
      </c>
      <c r="I57" s="534"/>
      <c r="J57" s="81"/>
      <c r="K57" s="81"/>
      <c r="L57" s="81"/>
      <c r="M57" s="534"/>
      <c r="N57" s="534"/>
      <c r="O57" s="534"/>
      <c r="P57" s="534"/>
      <c r="Q57" s="534"/>
      <c r="R57" s="534"/>
      <c r="S57" s="534"/>
      <c r="T57" s="534"/>
      <c r="U57" s="534"/>
      <c r="V57" s="534"/>
      <c r="W57" s="534"/>
      <c r="X57" s="534"/>
      <c r="Y57" s="534"/>
      <c r="Z57" s="534"/>
      <c r="AA57" s="534"/>
      <c r="AB57" s="534"/>
      <c r="AC57" s="534"/>
      <c r="AD57" s="534"/>
      <c r="AE57" s="534"/>
      <c r="AF57" s="534"/>
      <c r="AG57" s="534"/>
      <c r="AH57" s="534"/>
      <c r="AI57" s="534"/>
      <c r="AJ57" s="534"/>
      <c r="AK57" s="534"/>
      <c r="AL57" s="534"/>
      <c r="AM57" s="534"/>
      <c r="AN57" s="534"/>
      <c r="AO57" s="534"/>
      <c r="AP57" s="534"/>
      <c r="AQ57" s="534"/>
      <c r="AR57" s="534"/>
      <c r="AS57" s="534"/>
      <c r="AT57" s="534"/>
      <c r="AU57" s="534"/>
      <c r="AV57" s="534"/>
      <c r="AW57" s="534"/>
      <c r="AX57" s="534"/>
      <c r="AY57" s="534"/>
      <c r="AZ57" s="534"/>
      <c r="BA57" s="534"/>
    </row>
    <row r="58" spans="1:53" ht="15.75">
      <c r="A58" s="534">
        <f t="shared" si="0"/>
        <v>51</v>
      </c>
      <c r="B58" s="1018" t="s">
        <v>618</v>
      </c>
      <c r="C58" s="1006">
        <v>8.3000000000000007</v>
      </c>
      <c r="D58" s="1017">
        <f>'Adj Summary'!AP37</f>
        <v>-220085.86958928389</v>
      </c>
      <c r="E58" s="412">
        <f>'Adj Summary'!AP64</f>
        <v>-97121.183239651582</v>
      </c>
      <c r="F58" s="1012">
        <f t="shared" si="5"/>
        <v>342726</v>
      </c>
      <c r="G58" s="1935">
        <v>342726</v>
      </c>
      <c r="H58" s="1014">
        <f t="shared" si="2"/>
        <v>0</v>
      </c>
      <c r="I58" s="534"/>
      <c r="J58" s="81"/>
      <c r="K58" s="81"/>
      <c r="L58" s="81"/>
      <c r="M58" s="534"/>
      <c r="N58" s="534"/>
      <c r="O58" s="534"/>
      <c r="P58" s="534"/>
      <c r="Q58" s="534"/>
      <c r="R58" s="534"/>
      <c r="S58" s="534"/>
      <c r="T58" s="534"/>
      <c r="U58" s="534"/>
      <c r="V58" s="534"/>
      <c r="W58" s="534"/>
      <c r="X58" s="534"/>
      <c r="Y58" s="534"/>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row>
    <row r="59" spans="1:53" ht="15.75">
      <c r="A59" s="534">
        <f t="shared" si="0"/>
        <v>52</v>
      </c>
      <c r="B59" s="1018" t="s">
        <v>449</v>
      </c>
      <c r="C59" s="1006">
        <v>8.4</v>
      </c>
      <c r="D59" s="1017">
        <f>'Adj Summary'!AQ37</f>
        <v>0</v>
      </c>
      <c r="E59" s="412">
        <f>'Adj Summary'!AQ64</f>
        <v>-293988.44027225801</v>
      </c>
      <c r="F59" s="1012">
        <f t="shared" si="5"/>
        <v>-36688</v>
      </c>
      <c r="G59" s="1935">
        <v>-36687</v>
      </c>
      <c r="H59" s="1014">
        <f t="shared" si="2"/>
        <v>-1</v>
      </c>
      <c r="I59" s="534"/>
      <c r="J59" s="81"/>
      <c r="K59" s="81"/>
      <c r="L59" s="81"/>
      <c r="M59" s="534"/>
      <c r="N59" s="534"/>
      <c r="O59" s="534"/>
      <c r="P59" s="534"/>
      <c r="Q59" s="534"/>
      <c r="R59" s="534"/>
      <c r="S59" s="534"/>
      <c r="T59" s="534"/>
      <c r="U59" s="534"/>
      <c r="V59" s="534"/>
      <c r="W59" s="534"/>
      <c r="X59" s="534"/>
      <c r="Y59" s="53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row>
    <row r="60" spans="1:53" ht="15.75">
      <c r="A60" s="534">
        <f t="shared" si="0"/>
        <v>53</v>
      </c>
      <c r="B60" s="1018" t="s">
        <v>593</v>
      </c>
      <c r="C60" s="1006">
        <v>8.5</v>
      </c>
      <c r="D60" s="1017">
        <f>'Adj Summary'!AR37</f>
        <v>17990.552800000001</v>
      </c>
      <c r="E60" s="412">
        <f>'Adj Summary'!AR64</f>
        <v>-423016</v>
      </c>
      <c r="F60" s="1012">
        <f t="shared" si="5"/>
        <v>-81795</v>
      </c>
      <c r="G60" s="1935">
        <v>-81795</v>
      </c>
      <c r="H60" s="1014">
        <f t="shared" si="2"/>
        <v>0</v>
      </c>
      <c r="I60" s="534"/>
      <c r="J60" s="81"/>
      <c r="K60" s="81"/>
      <c r="L60" s="81"/>
      <c r="M60" s="534"/>
      <c r="N60" s="534"/>
      <c r="O60" s="534"/>
      <c r="P60" s="534"/>
      <c r="Q60" s="534"/>
      <c r="R60" s="534"/>
      <c r="S60" s="534"/>
      <c r="T60" s="534"/>
      <c r="U60" s="534"/>
      <c r="V60" s="534"/>
      <c r="W60" s="534"/>
      <c r="X60" s="534"/>
      <c r="Y60" s="534"/>
      <c r="Z60" s="534"/>
      <c r="AA60" s="534"/>
      <c r="AB60" s="534"/>
      <c r="AC60" s="534"/>
      <c r="AD60" s="534"/>
      <c r="AE60" s="534"/>
      <c r="AF60" s="534"/>
      <c r="AG60" s="534"/>
      <c r="AH60" s="534"/>
      <c r="AI60" s="534"/>
      <c r="AJ60" s="534"/>
      <c r="AK60" s="534"/>
      <c r="AL60" s="534"/>
      <c r="AM60" s="534"/>
      <c r="AN60" s="534"/>
      <c r="AO60" s="534"/>
      <c r="AP60" s="534"/>
      <c r="AQ60" s="534"/>
      <c r="AR60" s="534"/>
      <c r="AS60" s="534"/>
      <c r="AT60" s="534"/>
      <c r="AU60" s="534"/>
      <c r="AV60" s="534"/>
      <c r="AW60" s="534"/>
      <c r="AX60" s="534"/>
      <c r="AY60" s="534"/>
      <c r="AZ60" s="534"/>
      <c r="BA60" s="534"/>
    </row>
    <row r="61" spans="1:53" ht="15.75">
      <c r="A61" s="534">
        <f t="shared" si="0"/>
        <v>54</v>
      </c>
      <c r="B61" s="1010" t="s">
        <v>232</v>
      </c>
      <c r="C61" s="1006">
        <v>8.6</v>
      </c>
      <c r="D61" s="1017">
        <f>'Adj Summary'!AS37</f>
        <v>0</v>
      </c>
      <c r="E61" s="412">
        <f>'Adj Summary'!AS64</f>
        <v>-17300210.854513854</v>
      </c>
      <c r="F61" s="1012">
        <f t="shared" si="5"/>
        <v>-2158935</v>
      </c>
      <c r="G61" s="1936">
        <v>-2158935</v>
      </c>
      <c r="H61" s="1014">
        <f>+F61-G61</f>
        <v>0</v>
      </c>
      <c r="I61" s="534"/>
      <c r="J61" s="81"/>
      <c r="K61" s="81"/>
      <c r="L61" s="81"/>
      <c r="M61" s="534"/>
      <c r="N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row>
    <row r="62" spans="1:53" ht="15.75">
      <c r="A62" s="534">
        <f t="shared" si="0"/>
        <v>55</v>
      </c>
      <c r="B62" s="1010" t="s">
        <v>636</v>
      </c>
      <c r="C62" s="1006" t="s">
        <v>783</v>
      </c>
      <c r="D62" s="1017">
        <f>'Adj Summary'!AT37</f>
        <v>0</v>
      </c>
      <c r="E62" s="412">
        <f>'Adj Summary'!AT64</f>
        <v>-4139527.5037370194</v>
      </c>
      <c r="F62" s="1012">
        <f t="shared" si="5"/>
        <v>-516582</v>
      </c>
      <c r="G62" s="1936">
        <v>-402527</v>
      </c>
      <c r="H62" s="1014">
        <f>+F62-G62</f>
        <v>-114055</v>
      </c>
      <c r="I62" s="534"/>
      <c r="J62" s="81"/>
      <c r="K62" s="81"/>
      <c r="L62" s="81"/>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row>
    <row r="63" spans="1:53" ht="15.75">
      <c r="A63" s="534">
        <f t="shared" si="0"/>
        <v>56</v>
      </c>
      <c r="B63" s="1010" t="s">
        <v>636</v>
      </c>
      <c r="C63" s="527" t="s">
        <v>594</v>
      </c>
      <c r="D63" s="1167">
        <f>'Adj Summary'!AU37</f>
        <v>-71785</v>
      </c>
      <c r="E63" s="412">
        <f>'Adj Summary'!AU64</f>
        <v>0</v>
      </c>
      <c r="F63" s="1012">
        <f t="shared" si="5"/>
        <v>115739</v>
      </c>
      <c r="G63" s="1167">
        <v>115739</v>
      </c>
      <c r="H63" s="534">
        <f>+F63-G63</f>
        <v>0</v>
      </c>
      <c r="I63" s="534"/>
      <c r="J63" s="81"/>
      <c r="K63" s="81"/>
      <c r="L63" s="81"/>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row>
    <row r="64" spans="1:53" ht="15.75">
      <c r="A64" s="534">
        <f t="shared" si="0"/>
        <v>57</v>
      </c>
      <c r="B64" s="1010" t="s">
        <v>233</v>
      </c>
      <c r="C64" s="1006">
        <v>8.6999999999999993</v>
      </c>
      <c r="D64" s="1017">
        <f>'Adj Summary'!AV37</f>
        <v>299505.6587683289</v>
      </c>
      <c r="E64" s="412">
        <f>'Adj Summary'!AV64</f>
        <v>-315732.74868888792</v>
      </c>
      <c r="F64" s="1012">
        <f t="shared" si="5"/>
        <v>-522296</v>
      </c>
      <c r="G64" s="1935">
        <v>-522296</v>
      </c>
      <c r="H64" s="1014">
        <f t="shared" si="2"/>
        <v>0</v>
      </c>
      <c r="I64" s="534"/>
      <c r="J64" s="81"/>
      <c r="K64" s="81"/>
      <c r="L64" s="81"/>
      <c r="M64" s="534"/>
      <c r="N64" s="534"/>
      <c r="O64" s="534"/>
      <c r="P64" s="534"/>
      <c r="Q64" s="534"/>
      <c r="R64" s="534"/>
      <c r="S64" s="534"/>
      <c r="T64" s="534"/>
      <c r="U64" s="534"/>
      <c r="V64" s="534"/>
      <c r="W64" s="534"/>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row>
    <row r="65" spans="1:53" ht="15.75">
      <c r="A65" s="534">
        <f t="shared" si="0"/>
        <v>58</v>
      </c>
      <c r="B65" s="534" t="s">
        <v>812</v>
      </c>
      <c r="C65" s="1019">
        <v>8.8000000000000007</v>
      </c>
      <c r="D65" s="1017">
        <f>'Adj Summary'!AW37</f>
        <v>-1935443</v>
      </c>
      <c r="E65" s="412">
        <f>'Adj Summary'!AW64</f>
        <v>-1356953</v>
      </c>
      <c r="F65" s="1012">
        <f t="shared" si="5"/>
        <v>2951187</v>
      </c>
      <c r="G65" s="1935">
        <v>2951186</v>
      </c>
      <c r="H65" s="1014">
        <f t="shared" si="2"/>
        <v>1</v>
      </c>
      <c r="I65" s="534"/>
      <c r="J65" s="81"/>
      <c r="K65" s="81"/>
      <c r="L65" s="81"/>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row>
    <row r="66" spans="1:53" ht="15.75">
      <c r="A66" s="534">
        <f t="shared" si="0"/>
        <v>59</v>
      </c>
      <c r="B66" s="1010" t="s">
        <v>605</v>
      </c>
      <c r="C66" s="1019">
        <v>8.9</v>
      </c>
      <c r="D66" s="1017">
        <f>'Adj Summary'!AX37</f>
        <v>166473.87755490927</v>
      </c>
      <c r="E66" s="412">
        <f>'Adj Summary'!AX64</f>
        <v>1078475.3668981288</v>
      </c>
      <c r="F66" s="1012">
        <f t="shared" si="5"/>
        <v>-133821</v>
      </c>
      <c r="G66" s="1935">
        <v>-133821</v>
      </c>
      <c r="H66" s="1014">
        <f>+F66-G66</f>
        <v>0</v>
      </c>
      <c r="I66" s="534"/>
      <c r="J66" s="81"/>
      <c r="K66" s="81"/>
      <c r="L66" s="81"/>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534"/>
      <c r="AY66" s="534"/>
      <c r="AZ66" s="534"/>
      <c r="BA66" s="534"/>
    </row>
    <row r="67" spans="1:53" ht="15.75">
      <c r="A67" s="534">
        <f t="shared" si="0"/>
        <v>60</v>
      </c>
      <c r="B67" s="1010" t="s">
        <v>940</v>
      </c>
      <c r="C67" s="1009" t="s">
        <v>607</v>
      </c>
      <c r="D67" s="529">
        <f>'Adj Summary'!AY37</f>
        <v>59961</v>
      </c>
      <c r="E67" s="412">
        <f>'Adj Summary'!AY64</f>
        <v>-36216</v>
      </c>
      <c r="F67" s="1012">
        <f t="shared" si="5"/>
        <v>-101195</v>
      </c>
      <c r="G67" s="1935">
        <v>-101194</v>
      </c>
      <c r="H67" s="1014">
        <f>+F67-G67</f>
        <v>-1</v>
      </c>
      <c r="I67" s="534"/>
      <c r="J67" s="81"/>
      <c r="K67" s="81"/>
      <c r="L67" s="81"/>
      <c r="M67" s="534"/>
      <c r="N67" s="534"/>
      <c r="O67" s="534"/>
      <c r="P67" s="534"/>
      <c r="Q67" s="534"/>
      <c r="R67" s="534"/>
      <c r="S67" s="534"/>
      <c r="T67" s="534"/>
      <c r="U67" s="534"/>
      <c r="V67" s="534"/>
      <c r="W67" s="534"/>
      <c r="X67" s="534"/>
      <c r="Y67" s="534"/>
      <c r="Z67" s="534"/>
      <c r="AA67" s="534"/>
      <c r="AB67" s="534"/>
      <c r="AC67" s="534"/>
      <c r="AD67" s="534"/>
      <c r="AE67" s="534"/>
      <c r="AF67" s="534"/>
      <c r="AG67" s="534"/>
      <c r="AH67" s="534"/>
      <c r="AI67" s="534"/>
      <c r="AJ67" s="534"/>
      <c r="AK67" s="534"/>
      <c r="AL67" s="534"/>
      <c r="AM67" s="534"/>
      <c r="AN67" s="534"/>
      <c r="AO67" s="534"/>
      <c r="AP67" s="534"/>
      <c r="AQ67" s="534"/>
      <c r="AR67" s="534"/>
      <c r="AS67" s="534"/>
      <c r="AT67" s="534"/>
      <c r="AU67" s="534"/>
      <c r="AV67" s="534"/>
      <c r="AW67" s="534"/>
      <c r="AX67" s="534"/>
      <c r="AY67" s="534"/>
      <c r="AZ67" s="534"/>
      <c r="BA67" s="534"/>
    </row>
    <row r="68" spans="1:53" ht="15.75">
      <c r="A68" s="534">
        <f>+A67+1</f>
        <v>61</v>
      </c>
      <c r="B68" s="744" t="s">
        <v>995</v>
      </c>
      <c r="C68" s="1010" t="s">
        <v>994</v>
      </c>
      <c r="D68" s="1944">
        <f>+'Adj Summary'!BA37+'Adj Summary'!AZ37</f>
        <v>1800857.1686852286</v>
      </c>
      <c r="E68" s="1943">
        <f>'Adj Summary'!AZ64+'Adj Summary'!BA64</f>
        <v>-8024550.6501874197</v>
      </c>
      <c r="F68" s="1012">
        <f t="shared" si="5"/>
        <v>-3904934</v>
      </c>
      <c r="G68" s="1935">
        <v>-3995477</v>
      </c>
      <c r="H68" s="1013">
        <f>+F68-G68</f>
        <v>90543</v>
      </c>
      <c r="I68" s="534"/>
      <c r="J68" s="81"/>
      <c r="K68" s="81"/>
      <c r="L68" s="81"/>
      <c r="M68" s="534"/>
      <c r="N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row>
    <row r="69" spans="1:53" ht="16.5" thickBot="1">
      <c r="A69" s="534">
        <f t="shared" ref="A69:A84" si="6">+A68+1</f>
        <v>62</v>
      </c>
      <c r="B69" s="1020"/>
      <c r="C69" s="1009"/>
      <c r="D69" s="1197">
        <f>SUM(D11:D68)</f>
        <v>16471351.1085339</v>
      </c>
      <c r="E69" s="1197">
        <f t="shared" ref="E69:H69" si="7">SUM(E11:E68)</f>
        <v>-9486348.3335427288</v>
      </c>
      <c r="F69" s="1197">
        <f t="shared" si="7"/>
        <v>-27740669</v>
      </c>
      <c r="G69" s="1197">
        <f t="shared" si="7"/>
        <v>-18129429.376732297</v>
      </c>
      <c r="H69" s="1197">
        <f t="shared" si="7"/>
        <v>-9611239.6232677083</v>
      </c>
      <c r="I69" s="534"/>
      <c r="J69" s="81"/>
      <c r="K69" s="81"/>
      <c r="L69" s="81"/>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row>
    <row r="70" spans="1:53" ht="16.5" thickTop="1">
      <c r="A70" s="534">
        <f t="shared" si="6"/>
        <v>63</v>
      </c>
      <c r="C70" s="335"/>
      <c r="G70" s="335"/>
      <c r="H70" s="1013"/>
      <c r="I70" s="534"/>
      <c r="J70" s="81"/>
      <c r="K70" s="81"/>
      <c r="L70" s="81"/>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row>
    <row r="71" spans="1:53" ht="15.75">
      <c r="A71" s="534">
        <f t="shared" si="6"/>
        <v>64</v>
      </c>
      <c r="B71" s="1948" t="s">
        <v>88</v>
      </c>
      <c r="C71" s="1947"/>
      <c r="D71" s="1953">
        <f>D8+D69</f>
        <v>55828019.329860494</v>
      </c>
      <c r="E71" s="1953">
        <f>E8+E69</f>
        <v>748024428.18901229</v>
      </c>
      <c r="F71" s="1953">
        <f>F8+F69</f>
        <v>3335973</v>
      </c>
      <c r="G71" s="1953">
        <f>G8+G69</f>
        <v>12947213.623267703</v>
      </c>
      <c r="H71" s="1953">
        <f>H8+H69</f>
        <v>-9611240.6232677083</v>
      </c>
      <c r="I71" s="534"/>
      <c r="J71" s="81"/>
      <c r="K71" s="81"/>
      <c r="L71" s="81"/>
      <c r="M71" s="534"/>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c r="AK71" s="534"/>
      <c r="AL71" s="534"/>
      <c r="AM71" s="534"/>
      <c r="AN71" s="534"/>
      <c r="AO71" s="534"/>
      <c r="AP71" s="534"/>
      <c r="AQ71" s="534"/>
      <c r="AR71" s="534"/>
      <c r="AS71" s="534"/>
      <c r="AT71" s="534"/>
      <c r="AU71" s="534"/>
      <c r="AV71" s="534"/>
      <c r="AW71" s="534"/>
      <c r="AX71" s="534"/>
      <c r="AY71" s="534"/>
      <c r="AZ71" s="534"/>
      <c r="BA71" s="534"/>
    </row>
    <row r="72" spans="1:53" ht="15.75">
      <c r="A72" s="534">
        <f t="shared" si="6"/>
        <v>65</v>
      </c>
      <c r="B72" s="1010"/>
      <c r="C72" s="1002"/>
      <c r="D72" s="534"/>
      <c r="E72" s="1022"/>
      <c r="F72" s="1023"/>
      <c r="G72" s="1934"/>
      <c r="H72" s="1024"/>
      <c r="I72" s="534"/>
      <c r="J72" s="81"/>
      <c r="K72" s="81"/>
      <c r="L72" s="81"/>
      <c r="M72" s="534"/>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c r="AK72" s="534"/>
      <c r="AL72" s="534"/>
      <c r="AM72" s="534"/>
      <c r="AN72" s="534"/>
      <c r="AO72" s="534"/>
      <c r="AP72" s="534"/>
      <c r="AQ72" s="534"/>
      <c r="AR72" s="534"/>
      <c r="AS72" s="534"/>
      <c r="AT72" s="534"/>
      <c r="AU72" s="534"/>
      <c r="AV72" s="534"/>
      <c r="AW72" s="534"/>
      <c r="AX72" s="534"/>
      <c r="AY72" s="534"/>
      <c r="AZ72" s="534"/>
      <c r="BA72" s="534"/>
    </row>
    <row r="73" spans="1:53" ht="15.75">
      <c r="A73" s="534">
        <f t="shared" si="6"/>
        <v>66</v>
      </c>
      <c r="B73" s="1010" t="s">
        <v>98</v>
      </c>
      <c r="C73" s="1002"/>
      <c r="D73" s="1016"/>
      <c r="E73" s="534"/>
      <c r="G73" s="1945">
        <f>'Conversion factor'!C15</f>
        <v>0.62022999999999995</v>
      </c>
      <c r="I73" s="534"/>
      <c r="J73" s="329">
        <v>13719023.553891949</v>
      </c>
      <c r="K73" s="81"/>
      <c r="L73" s="81"/>
      <c r="M73" s="534"/>
      <c r="N73" s="534"/>
      <c r="O73" s="534"/>
      <c r="P73" s="534"/>
      <c r="Q73" s="534"/>
      <c r="R73" s="534"/>
      <c r="S73" s="534"/>
      <c r="T73" s="534"/>
      <c r="U73" s="534"/>
      <c r="V73" s="534"/>
      <c r="W73" s="534"/>
      <c r="X73" s="534"/>
      <c r="Y73" s="534"/>
      <c r="Z73" s="534"/>
      <c r="AA73" s="534"/>
      <c r="AB73" s="534"/>
      <c r="AC73" s="534"/>
      <c r="AD73" s="534"/>
      <c r="AE73" s="534"/>
      <c r="AF73" s="534"/>
      <c r="AG73" s="534"/>
      <c r="AH73" s="534"/>
      <c r="AI73" s="534"/>
      <c r="AJ73" s="534"/>
      <c r="AK73" s="534"/>
      <c r="AL73" s="534"/>
      <c r="AM73" s="534"/>
      <c r="AN73" s="534"/>
      <c r="AO73" s="534"/>
      <c r="AP73" s="534"/>
      <c r="AQ73" s="534"/>
      <c r="AR73" s="534"/>
      <c r="AS73" s="534"/>
      <c r="AT73" s="534"/>
      <c r="AU73" s="534"/>
      <c r="AV73" s="534"/>
      <c r="AW73" s="534"/>
      <c r="AX73" s="534"/>
      <c r="AY73" s="534"/>
      <c r="AZ73" s="534"/>
      <c r="BA73" s="534"/>
    </row>
    <row r="74" spans="1:53" ht="15.75">
      <c r="A74" s="534">
        <f t="shared" si="6"/>
        <v>67</v>
      </c>
      <c r="B74" s="1010" t="s">
        <v>192</v>
      </c>
      <c r="C74" s="1002"/>
      <c r="D74" s="1016"/>
      <c r="F74" s="1021">
        <f>+F71/RevReqSummary!E9</f>
        <v>1.1002791083717135E-2</v>
      </c>
      <c r="G74" s="1021">
        <f>+G71/RevReqSummary!E9</f>
        <v>4.2702829613150618E-2</v>
      </c>
      <c r="H74" s="1024"/>
      <c r="I74" s="534"/>
      <c r="J74" s="2009">
        <f>+J73-D69</f>
        <v>-2752327.5546419509</v>
      </c>
      <c r="K74" s="81"/>
      <c r="L74" s="81"/>
      <c r="M74" s="534"/>
      <c r="N74" s="534"/>
      <c r="O74" s="534"/>
      <c r="P74" s="534"/>
      <c r="Q74" s="534"/>
      <c r="R74" s="534"/>
      <c r="S74" s="534"/>
      <c r="T74" s="534"/>
      <c r="U74" s="534"/>
      <c r="V74" s="534"/>
      <c r="W74" s="534"/>
      <c r="X74" s="534"/>
      <c r="Y74" s="534"/>
      <c r="Z74" s="534"/>
      <c r="AA74" s="534"/>
      <c r="AB74" s="534"/>
      <c r="AC74" s="534"/>
      <c r="AD74" s="534"/>
      <c r="AE74" s="534"/>
      <c r="AF74" s="534"/>
      <c r="AG74" s="534"/>
      <c r="AH74" s="534"/>
      <c r="AI74" s="534"/>
      <c r="AJ74" s="534"/>
      <c r="AK74" s="534"/>
      <c r="AL74" s="534"/>
      <c r="AM74" s="534"/>
      <c r="AN74" s="534"/>
      <c r="AO74" s="534"/>
      <c r="AP74" s="534"/>
      <c r="AQ74" s="534"/>
      <c r="AR74" s="534"/>
      <c r="AS74" s="534"/>
      <c r="AT74" s="534"/>
      <c r="AU74" s="534"/>
      <c r="AV74" s="534"/>
      <c r="AW74" s="534"/>
      <c r="AX74" s="534"/>
      <c r="AY74" s="534"/>
      <c r="AZ74" s="534"/>
      <c r="BA74" s="534"/>
    </row>
    <row r="75" spans="1:53" ht="16.5" thickBot="1">
      <c r="A75" s="534">
        <f t="shared" si="6"/>
        <v>68</v>
      </c>
      <c r="B75" s="1946"/>
      <c r="C75" s="1949"/>
      <c r="D75" s="1950"/>
      <c r="E75" s="1950"/>
      <c r="F75" s="1951"/>
      <c r="G75" s="1951"/>
      <c r="H75" s="1952"/>
      <c r="I75" s="534"/>
      <c r="J75" s="81"/>
      <c r="K75" s="81"/>
      <c r="L75" s="81"/>
      <c r="M75" s="534"/>
      <c r="N75" s="534"/>
      <c r="O75" s="534"/>
      <c r="P75" s="534"/>
      <c r="Q75" s="534"/>
      <c r="R75" s="534"/>
      <c r="S75" s="534"/>
      <c r="T75" s="534"/>
      <c r="U75" s="534"/>
      <c r="V75" s="534"/>
      <c r="W75" s="534"/>
      <c r="X75" s="534"/>
      <c r="Y75" s="534"/>
      <c r="Z75" s="534"/>
      <c r="AA75" s="534"/>
      <c r="AB75" s="534"/>
      <c r="AC75" s="534"/>
      <c r="AD75" s="534"/>
      <c r="AE75" s="534"/>
      <c r="AF75" s="534"/>
      <c r="AG75" s="534"/>
      <c r="AH75" s="534"/>
      <c r="AI75" s="534"/>
      <c r="AJ75" s="534"/>
      <c r="AK75" s="534"/>
      <c r="AL75" s="534"/>
      <c r="AM75" s="534"/>
      <c r="AN75" s="534"/>
      <c r="AO75" s="534"/>
      <c r="AP75" s="534"/>
      <c r="AQ75" s="534"/>
      <c r="AR75" s="534"/>
      <c r="AS75" s="534"/>
      <c r="AT75" s="534"/>
      <c r="AU75" s="534"/>
      <c r="AV75" s="534"/>
      <c r="AW75" s="534"/>
      <c r="AX75" s="534"/>
      <c r="AY75" s="534"/>
      <c r="AZ75" s="534"/>
      <c r="BA75" s="534"/>
    </row>
    <row r="76" spans="1:53" ht="16.5" thickTop="1">
      <c r="A76" s="534">
        <f t="shared" si="6"/>
        <v>69</v>
      </c>
      <c r="B76" s="1025"/>
      <c r="C76" s="1002"/>
      <c r="D76" s="527"/>
      <c r="E76" s="527"/>
      <c r="F76" s="527"/>
      <c r="G76" s="1928"/>
      <c r="H76" s="1022"/>
      <c r="I76" s="534"/>
      <c r="J76" s="81"/>
      <c r="K76" s="81"/>
      <c r="L76" s="81"/>
      <c r="M76" s="534"/>
      <c r="N76" s="534"/>
      <c r="O76" s="534"/>
      <c r="P76" s="534"/>
      <c r="Q76" s="534"/>
      <c r="R76" s="534"/>
      <c r="S76" s="534"/>
      <c r="T76" s="534"/>
      <c r="U76" s="534"/>
      <c r="V76" s="534"/>
      <c r="W76" s="534"/>
      <c r="X76" s="534"/>
      <c r="Y76" s="534"/>
      <c r="Z76" s="534"/>
      <c r="AA76" s="534"/>
      <c r="AB76" s="534"/>
      <c r="AC76" s="534"/>
      <c r="AD76" s="534"/>
      <c r="AE76" s="534"/>
      <c r="AF76" s="534"/>
      <c r="AG76" s="534"/>
      <c r="AH76" s="534"/>
      <c r="AI76" s="534"/>
      <c r="AJ76" s="534"/>
      <c r="AK76" s="534"/>
      <c r="AL76" s="534"/>
      <c r="AM76" s="534"/>
      <c r="AN76" s="534"/>
      <c r="AO76" s="534"/>
      <c r="AP76" s="534"/>
      <c r="AQ76" s="534"/>
      <c r="AR76" s="534"/>
      <c r="AS76" s="534"/>
      <c r="AT76" s="534"/>
      <c r="AU76" s="534"/>
      <c r="AV76" s="534"/>
      <c r="AW76" s="534"/>
      <c r="AX76" s="534"/>
      <c r="AY76" s="534"/>
      <c r="AZ76" s="534"/>
      <c r="BA76" s="534"/>
    </row>
    <row r="77" spans="1:53" ht="15.75">
      <c r="A77" s="534">
        <f t="shared" si="6"/>
        <v>70</v>
      </c>
      <c r="C77" s="335"/>
      <c r="G77" s="335"/>
      <c r="I77" s="534"/>
      <c r="J77" s="81"/>
      <c r="K77" s="81"/>
      <c r="L77" s="81"/>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534"/>
      <c r="AK77" s="534"/>
      <c r="AL77" s="534"/>
      <c r="AM77" s="534"/>
      <c r="AN77" s="534"/>
      <c r="AO77" s="534"/>
      <c r="AP77" s="534"/>
      <c r="AQ77" s="534"/>
      <c r="AR77" s="534"/>
      <c r="AS77" s="534"/>
      <c r="AT77" s="534"/>
      <c r="AU77" s="534"/>
      <c r="AV77" s="534"/>
      <c r="AW77" s="534"/>
      <c r="AX77" s="534"/>
      <c r="AY77" s="534"/>
      <c r="AZ77" s="534"/>
      <c r="BA77" s="534"/>
    </row>
    <row r="78" spans="1:53" ht="15.75">
      <c r="A78" s="534">
        <f t="shared" si="6"/>
        <v>71</v>
      </c>
      <c r="B78" s="1025" t="s">
        <v>186</v>
      </c>
      <c r="C78" s="1002"/>
      <c r="D78" s="527" t="s">
        <v>182</v>
      </c>
      <c r="E78" s="527" t="s">
        <v>182</v>
      </c>
      <c r="F78" s="534"/>
      <c r="G78" s="1928" t="s">
        <v>191</v>
      </c>
      <c r="H78" s="527" t="s">
        <v>191</v>
      </c>
      <c r="I78" s="534"/>
      <c r="J78" s="81"/>
      <c r="K78" s="81"/>
      <c r="L78" s="81"/>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534"/>
      <c r="AK78" s="534"/>
      <c r="AL78" s="534"/>
      <c r="AM78" s="534"/>
      <c r="AN78" s="534"/>
      <c r="AO78" s="534"/>
      <c r="AP78" s="534"/>
      <c r="AQ78" s="534"/>
      <c r="AR78" s="534"/>
      <c r="AS78" s="534"/>
      <c r="AT78" s="534"/>
      <c r="AU78" s="534"/>
      <c r="AV78" s="534"/>
      <c r="AW78" s="534"/>
      <c r="AX78" s="534"/>
      <c r="AY78" s="534"/>
      <c r="AZ78" s="534"/>
      <c r="BA78" s="534"/>
    </row>
    <row r="79" spans="1:53" ht="15.75">
      <c r="A79" s="534">
        <f t="shared" si="6"/>
        <v>72</v>
      </c>
      <c r="B79" s="1026" t="s">
        <v>187</v>
      </c>
      <c r="C79" s="1002"/>
      <c r="D79" s="1027">
        <v>0.50600000000000001</v>
      </c>
      <c r="E79" s="1028">
        <f>+'cost of capital'!D9</f>
        <v>5.7599999999999998E-2</v>
      </c>
      <c r="F79" s="534"/>
      <c r="G79" s="1940">
        <v>0.50600000000000001</v>
      </c>
      <c r="H79" s="1028">
        <f t="shared" ref="G79:H82" si="8">E79</f>
        <v>5.7599999999999998E-2</v>
      </c>
      <c r="I79" s="534"/>
      <c r="J79" s="81"/>
      <c r="K79" s="81"/>
      <c r="L79" s="81"/>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534"/>
      <c r="AK79" s="534"/>
      <c r="AL79" s="534"/>
      <c r="AM79" s="534"/>
      <c r="AN79" s="534"/>
      <c r="AO79" s="534"/>
      <c r="AP79" s="534"/>
      <c r="AQ79" s="534"/>
      <c r="AR79" s="534"/>
      <c r="AS79" s="534"/>
      <c r="AT79" s="534"/>
      <c r="AU79" s="534"/>
      <c r="AV79" s="534"/>
      <c r="AW79" s="534"/>
      <c r="AX79" s="534"/>
      <c r="AY79" s="534"/>
      <c r="AZ79" s="534"/>
      <c r="BA79" s="534"/>
    </row>
    <row r="80" spans="1:53" s="81" customFormat="1" ht="15.75">
      <c r="A80" s="534">
        <f t="shared" si="6"/>
        <v>73</v>
      </c>
      <c r="B80" s="1018" t="s">
        <v>188</v>
      </c>
      <c r="C80" s="1002"/>
      <c r="D80" s="1027">
        <v>0</v>
      </c>
      <c r="E80" s="1028">
        <f>+'cost of capital'!D10</f>
        <v>0</v>
      </c>
      <c r="F80" s="534"/>
      <c r="G80" s="1937">
        <f t="shared" si="8"/>
        <v>0</v>
      </c>
      <c r="H80" s="1028">
        <f t="shared" si="8"/>
        <v>0</v>
      </c>
      <c r="I80" s="534"/>
    </row>
    <row r="81" spans="1:12" s="81" customFormat="1" ht="15.75">
      <c r="A81" s="534">
        <f t="shared" si="6"/>
        <v>74</v>
      </c>
      <c r="B81" s="1026" t="s">
        <v>189</v>
      </c>
      <c r="C81" s="1002"/>
      <c r="D81" s="1027">
        <v>3.0000000000000001E-3</v>
      </c>
      <c r="E81" s="1028">
        <f>+'cost of capital'!D11</f>
        <v>5.4300000000000001E-2</v>
      </c>
      <c r="F81" s="534"/>
      <c r="G81" s="1940">
        <v>3.0000000000000001E-3</v>
      </c>
      <c r="H81" s="1028">
        <f t="shared" si="8"/>
        <v>5.4300000000000001E-2</v>
      </c>
      <c r="I81" s="534"/>
    </row>
    <row r="82" spans="1:12" s="81" customFormat="1" ht="15.75">
      <c r="A82" s="534">
        <f t="shared" si="6"/>
        <v>75</v>
      </c>
      <c r="B82" s="1029" t="s">
        <v>190</v>
      </c>
      <c r="C82" s="1002"/>
      <c r="D82" s="1030">
        <v>0.49099999999999999</v>
      </c>
      <c r="E82" s="1031">
        <f>+'cost of capital'!D22</f>
        <v>9.8000000000000004E-2</v>
      </c>
      <c r="F82" s="534"/>
      <c r="G82" s="1942">
        <v>0.49099999999999999</v>
      </c>
      <c r="H82" s="1031">
        <f t="shared" si="8"/>
        <v>9.8000000000000004E-2</v>
      </c>
      <c r="I82" s="534"/>
    </row>
    <row r="83" spans="1:12" s="81" customFormat="1" ht="15.75">
      <c r="A83" s="534">
        <f t="shared" si="6"/>
        <v>76</v>
      </c>
      <c r="B83" s="1032" t="s">
        <v>110</v>
      </c>
      <c r="C83" s="1002"/>
      <c r="D83" s="1033">
        <f>SUM(D79:D82)</f>
        <v>1</v>
      </c>
      <c r="E83" s="1034">
        <f>'cost of capital'!E13</f>
        <v>7.7399999999999997E-2</v>
      </c>
      <c r="F83" s="534"/>
      <c r="G83" s="1941">
        <f>SUM(G79:G82)</f>
        <v>1</v>
      </c>
      <c r="H83" s="1034">
        <f>$E$83</f>
        <v>7.7399999999999997E-2</v>
      </c>
      <c r="I83" s="534"/>
    </row>
    <row r="84" spans="1:12" s="81" customFormat="1" ht="15.75">
      <c r="A84" s="534">
        <f t="shared" si="6"/>
        <v>77</v>
      </c>
      <c r="I84" s="534"/>
    </row>
    <row r="85" spans="1:12">
      <c r="B85" s="335" t="s">
        <v>993</v>
      </c>
      <c r="J85" s="81"/>
      <c r="K85" s="81"/>
      <c r="L85" s="81"/>
    </row>
    <row r="86" spans="1:12">
      <c r="J86" s="81"/>
      <c r="K86" s="81"/>
      <c r="L86" s="81"/>
    </row>
    <row r="87" spans="1:12">
      <c r="J87" s="81"/>
      <c r="K87" s="81"/>
      <c r="L87" s="81"/>
    </row>
    <row r="88" spans="1:12">
      <c r="J88" s="81"/>
      <c r="K88" s="81"/>
      <c r="L88" s="81"/>
    </row>
    <row r="89" spans="1:12">
      <c r="B89" s="1036"/>
      <c r="C89" s="1037"/>
      <c r="D89" s="1036"/>
      <c r="E89" s="1036"/>
      <c r="F89" s="1036"/>
      <c r="G89" s="1939"/>
      <c r="H89" s="1036"/>
      <c r="J89" s="81"/>
      <c r="K89" s="81"/>
      <c r="L89" s="81"/>
    </row>
    <row r="90" spans="1:12">
      <c r="J90" s="81"/>
      <c r="K90" s="81"/>
      <c r="L90" s="81"/>
    </row>
    <row r="91" spans="1:12">
      <c r="J91" s="81"/>
      <c r="K91" s="81"/>
      <c r="L91" s="81"/>
    </row>
    <row r="99" spans="2:2">
      <c r="B99" s="1038"/>
    </row>
    <row r="101" spans="2:2">
      <c r="B101" s="907"/>
    </row>
    <row r="103" spans="2:2">
      <c r="B103" s="907"/>
    </row>
  </sheetData>
  <mergeCells count="1">
    <mergeCell ref="B1:H1"/>
  </mergeCells>
  <phoneticPr fontId="0" type="noConversion"/>
  <pageMargins left="0.75" right="0.75" top="1.25" bottom="1" header="0.5" footer="0.25"/>
  <pageSetup scale="49" orientation="portrait" r:id="rId1"/>
  <headerFooter scaleWithDoc="0" alignWithMargins="0">
    <oddHeader>&amp;R&amp;"Times New Roman,Regular"PacifiCorp Docket UE-111190
Exhibit No. ___ (MDF-2)
Page &amp;P of &amp;N</oddHeader>
    <oddFooter>&amp;C&amp;P of &amp;N</oddFooter>
  </headerFooter>
  <rowBreaks count="1" manualBreakCount="1">
    <brk id="53" min="3" max="7" man="1"/>
  </rowBreaks>
  <ignoredErrors>
    <ignoredError sqref="C21:C33 C37:C39 C42 C52 C67 C11:C17 C20"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5"/>
  <sheetViews>
    <sheetView tabSelected="1" workbookViewId="0">
      <selection activeCell="D9" sqref="D9"/>
    </sheetView>
  </sheetViews>
  <sheetFormatPr defaultRowHeight="15.75"/>
  <cols>
    <col min="1" max="1" width="1.85546875" style="111" customWidth="1"/>
    <col min="2" max="2" width="34" style="111" bestFit="1" customWidth="1"/>
    <col min="3" max="3" width="3.140625" style="111" customWidth="1"/>
    <col min="4" max="4" width="10.28515625" style="111" customWidth="1"/>
    <col min="5" max="5" width="5" style="111" customWidth="1"/>
    <col min="6" max="6" width="16.42578125" style="111" bestFit="1" customWidth="1"/>
    <col min="7" max="7" width="8.5703125" style="111" bestFit="1" customWidth="1"/>
    <col min="8" max="8" width="10.7109375" style="456" bestFit="1" customWidth="1"/>
    <col min="9" max="9" width="14.7109375" style="111" bestFit="1" customWidth="1"/>
    <col min="10" max="10" width="5.5703125" style="111" bestFit="1" customWidth="1"/>
    <col min="11" max="11" width="10" style="111"/>
    <col min="12" max="12" width="12.28515625" style="111" bestFit="1" customWidth="1"/>
    <col min="13" max="255" width="10" style="111"/>
    <col min="256" max="256" width="2.5703125" style="111" customWidth="1"/>
    <col min="257" max="257" width="7.140625" style="111" customWidth="1"/>
    <col min="258" max="258" width="16.85546875" style="111" customWidth="1"/>
    <col min="259" max="259" width="9.7109375" style="111" customWidth="1"/>
    <col min="260" max="260" width="4.7109375" style="111" customWidth="1"/>
    <col min="261" max="261" width="14.42578125" style="111" customWidth="1"/>
    <col min="262" max="262" width="11.140625" style="111" customWidth="1"/>
    <col min="263" max="263" width="10.28515625" style="111" customWidth="1"/>
    <col min="264" max="264" width="13" style="111" customWidth="1"/>
    <col min="265" max="265" width="7" style="111" customWidth="1"/>
    <col min="266" max="511" width="10" style="111"/>
    <col min="512" max="512" width="2.5703125" style="111" customWidth="1"/>
    <col min="513" max="513" width="7.140625" style="111" customWidth="1"/>
    <col min="514" max="514" width="16.85546875" style="111" customWidth="1"/>
    <col min="515" max="515" width="9.7109375" style="111" customWidth="1"/>
    <col min="516" max="516" width="4.7109375" style="111" customWidth="1"/>
    <col min="517" max="517" width="14.42578125" style="111" customWidth="1"/>
    <col min="518" max="518" width="11.140625" style="111" customWidth="1"/>
    <col min="519" max="519" width="10.28515625" style="111" customWidth="1"/>
    <col min="520" max="520" width="13" style="111" customWidth="1"/>
    <col min="521" max="521" width="7" style="111" customWidth="1"/>
    <col min="522" max="767" width="10" style="111"/>
    <col min="768" max="768" width="2.5703125" style="111" customWidth="1"/>
    <col min="769" max="769" width="7.140625" style="111" customWidth="1"/>
    <col min="770" max="770" width="16.85546875" style="111" customWidth="1"/>
    <col min="771" max="771" width="9.7109375" style="111" customWidth="1"/>
    <col min="772" max="772" width="4.7109375" style="111" customWidth="1"/>
    <col min="773" max="773" width="14.42578125" style="111" customWidth="1"/>
    <col min="774" max="774" width="11.140625" style="111" customWidth="1"/>
    <col min="775" max="775" width="10.28515625" style="111" customWidth="1"/>
    <col min="776" max="776" width="13" style="111" customWidth="1"/>
    <col min="777" max="777" width="7" style="111" customWidth="1"/>
    <col min="778" max="1023" width="10" style="111"/>
    <col min="1024" max="1024" width="2.5703125" style="111" customWidth="1"/>
    <col min="1025" max="1025" width="7.140625" style="111" customWidth="1"/>
    <col min="1026" max="1026" width="16.85546875" style="111" customWidth="1"/>
    <col min="1027" max="1027" width="9.7109375" style="111" customWidth="1"/>
    <col min="1028" max="1028" width="4.7109375" style="111" customWidth="1"/>
    <col min="1029" max="1029" width="14.42578125" style="111" customWidth="1"/>
    <col min="1030" max="1030" width="11.140625" style="111" customWidth="1"/>
    <col min="1031" max="1031" width="10.28515625" style="111" customWidth="1"/>
    <col min="1032" max="1032" width="13" style="111" customWidth="1"/>
    <col min="1033" max="1033" width="7" style="111" customWidth="1"/>
    <col min="1034" max="1279" width="10" style="111"/>
    <col min="1280" max="1280" width="2.5703125" style="111" customWidth="1"/>
    <col min="1281" max="1281" width="7.140625" style="111" customWidth="1"/>
    <col min="1282" max="1282" width="16.85546875" style="111" customWidth="1"/>
    <col min="1283" max="1283" width="9.7109375" style="111" customWidth="1"/>
    <col min="1284" max="1284" width="4.7109375" style="111" customWidth="1"/>
    <col min="1285" max="1285" width="14.42578125" style="111" customWidth="1"/>
    <col min="1286" max="1286" width="11.140625" style="111" customWidth="1"/>
    <col min="1287" max="1287" width="10.28515625" style="111" customWidth="1"/>
    <col min="1288" max="1288" width="13" style="111" customWidth="1"/>
    <col min="1289" max="1289" width="7" style="111" customWidth="1"/>
    <col min="1290" max="1535" width="10" style="111"/>
    <col min="1536" max="1536" width="2.5703125" style="111" customWidth="1"/>
    <col min="1537" max="1537" width="7.140625" style="111" customWidth="1"/>
    <col min="1538" max="1538" width="16.85546875" style="111" customWidth="1"/>
    <col min="1539" max="1539" width="9.7109375" style="111" customWidth="1"/>
    <col min="1540" max="1540" width="4.7109375" style="111" customWidth="1"/>
    <col min="1541" max="1541" width="14.42578125" style="111" customWidth="1"/>
    <col min="1542" max="1542" width="11.140625" style="111" customWidth="1"/>
    <col min="1543" max="1543" width="10.28515625" style="111" customWidth="1"/>
    <col min="1544" max="1544" width="13" style="111" customWidth="1"/>
    <col min="1545" max="1545" width="7" style="111" customWidth="1"/>
    <col min="1546" max="1791" width="10" style="111"/>
    <col min="1792" max="1792" width="2.5703125" style="111" customWidth="1"/>
    <col min="1793" max="1793" width="7.140625" style="111" customWidth="1"/>
    <col min="1794" max="1794" width="16.85546875" style="111" customWidth="1"/>
    <col min="1795" max="1795" width="9.7109375" style="111" customWidth="1"/>
    <col min="1796" max="1796" width="4.7109375" style="111" customWidth="1"/>
    <col min="1797" max="1797" width="14.42578125" style="111" customWidth="1"/>
    <col min="1798" max="1798" width="11.140625" style="111" customWidth="1"/>
    <col min="1799" max="1799" width="10.28515625" style="111" customWidth="1"/>
    <col min="1800" max="1800" width="13" style="111" customWidth="1"/>
    <col min="1801" max="1801" width="7" style="111" customWidth="1"/>
    <col min="1802" max="2047" width="10" style="111"/>
    <col min="2048" max="2048" width="2.5703125" style="111" customWidth="1"/>
    <col min="2049" max="2049" width="7.140625" style="111" customWidth="1"/>
    <col min="2050" max="2050" width="16.85546875" style="111" customWidth="1"/>
    <col min="2051" max="2051" width="9.7109375" style="111" customWidth="1"/>
    <col min="2052" max="2052" width="4.7109375" style="111" customWidth="1"/>
    <col min="2053" max="2053" width="14.42578125" style="111" customWidth="1"/>
    <col min="2054" max="2054" width="11.140625" style="111" customWidth="1"/>
    <col min="2055" max="2055" width="10.28515625" style="111" customWidth="1"/>
    <col min="2056" max="2056" width="13" style="111" customWidth="1"/>
    <col min="2057" max="2057" width="7" style="111" customWidth="1"/>
    <col min="2058" max="2303" width="10" style="111"/>
    <col min="2304" max="2304" width="2.5703125" style="111" customWidth="1"/>
    <col min="2305" max="2305" width="7.140625" style="111" customWidth="1"/>
    <col min="2306" max="2306" width="16.85546875" style="111" customWidth="1"/>
    <col min="2307" max="2307" width="9.7109375" style="111" customWidth="1"/>
    <col min="2308" max="2308" width="4.7109375" style="111" customWidth="1"/>
    <col min="2309" max="2309" width="14.42578125" style="111" customWidth="1"/>
    <col min="2310" max="2310" width="11.140625" style="111" customWidth="1"/>
    <col min="2311" max="2311" width="10.28515625" style="111" customWidth="1"/>
    <col min="2312" max="2312" width="13" style="111" customWidth="1"/>
    <col min="2313" max="2313" width="7" style="111" customWidth="1"/>
    <col min="2314" max="2559" width="10" style="111"/>
    <col min="2560" max="2560" width="2.5703125" style="111" customWidth="1"/>
    <col min="2561" max="2561" width="7.140625" style="111" customWidth="1"/>
    <col min="2562" max="2562" width="16.85546875" style="111" customWidth="1"/>
    <col min="2563" max="2563" width="9.7109375" style="111" customWidth="1"/>
    <col min="2564" max="2564" width="4.7109375" style="111" customWidth="1"/>
    <col min="2565" max="2565" width="14.42578125" style="111" customWidth="1"/>
    <col min="2566" max="2566" width="11.140625" style="111" customWidth="1"/>
    <col min="2567" max="2567" width="10.28515625" style="111" customWidth="1"/>
    <col min="2568" max="2568" width="13" style="111" customWidth="1"/>
    <col min="2569" max="2569" width="7" style="111" customWidth="1"/>
    <col min="2570" max="2815" width="10" style="111"/>
    <col min="2816" max="2816" width="2.5703125" style="111" customWidth="1"/>
    <col min="2817" max="2817" width="7.140625" style="111" customWidth="1"/>
    <col min="2818" max="2818" width="16.85546875" style="111" customWidth="1"/>
    <col min="2819" max="2819" width="9.7109375" style="111" customWidth="1"/>
    <col min="2820" max="2820" width="4.7109375" style="111" customWidth="1"/>
    <col min="2821" max="2821" width="14.42578125" style="111" customWidth="1"/>
    <col min="2822" max="2822" width="11.140625" style="111" customWidth="1"/>
    <col min="2823" max="2823" width="10.28515625" style="111" customWidth="1"/>
    <col min="2824" max="2824" width="13" style="111" customWidth="1"/>
    <col min="2825" max="2825" width="7" style="111" customWidth="1"/>
    <col min="2826" max="3071" width="10" style="111"/>
    <col min="3072" max="3072" width="2.5703125" style="111" customWidth="1"/>
    <col min="3073" max="3073" width="7.140625" style="111" customWidth="1"/>
    <col min="3074" max="3074" width="16.85546875" style="111" customWidth="1"/>
    <col min="3075" max="3075" width="9.7109375" style="111" customWidth="1"/>
    <col min="3076" max="3076" width="4.7109375" style="111" customWidth="1"/>
    <col min="3077" max="3077" width="14.42578125" style="111" customWidth="1"/>
    <col min="3078" max="3078" width="11.140625" style="111" customWidth="1"/>
    <col min="3079" max="3079" width="10.28515625" style="111" customWidth="1"/>
    <col min="3080" max="3080" width="13" style="111" customWidth="1"/>
    <col min="3081" max="3081" width="7" style="111" customWidth="1"/>
    <col min="3082" max="3327" width="10" style="111"/>
    <col min="3328" max="3328" width="2.5703125" style="111" customWidth="1"/>
    <col min="3329" max="3329" width="7.140625" style="111" customWidth="1"/>
    <col min="3330" max="3330" width="16.85546875" style="111" customWidth="1"/>
    <col min="3331" max="3331" width="9.7109375" style="111" customWidth="1"/>
    <col min="3332" max="3332" width="4.7109375" style="111" customWidth="1"/>
    <col min="3333" max="3333" width="14.42578125" style="111" customWidth="1"/>
    <col min="3334" max="3334" width="11.140625" style="111" customWidth="1"/>
    <col min="3335" max="3335" width="10.28515625" style="111" customWidth="1"/>
    <col min="3336" max="3336" width="13" style="111" customWidth="1"/>
    <col min="3337" max="3337" width="7" style="111" customWidth="1"/>
    <col min="3338" max="3583" width="10" style="111"/>
    <col min="3584" max="3584" width="2.5703125" style="111" customWidth="1"/>
    <col min="3585" max="3585" width="7.140625" style="111" customWidth="1"/>
    <col min="3586" max="3586" width="16.85546875" style="111" customWidth="1"/>
    <col min="3587" max="3587" width="9.7109375" style="111" customWidth="1"/>
    <col min="3588" max="3588" width="4.7109375" style="111" customWidth="1"/>
    <col min="3589" max="3589" width="14.42578125" style="111" customWidth="1"/>
    <col min="3590" max="3590" width="11.140625" style="111" customWidth="1"/>
    <col min="3591" max="3591" width="10.28515625" style="111" customWidth="1"/>
    <col min="3592" max="3592" width="13" style="111" customWidth="1"/>
    <col min="3593" max="3593" width="7" style="111" customWidth="1"/>
    <col min="3594" max="3839" width="10" style="111"/>
    <col min="3840" max="3840" width="2.5703125" style="111" customWidth="1"/>
    <col min="3841" max="3841" width="7.140625" style="111" customWidth="1"/>
    <col min="3842" max="3842" width="16.85546875" style="111" customWidth="1"/>
    <col min="3843" max="3843" width="9.7109375" style="111" customWidth="1"/>
    <col min="3844" max="3844" width="4.7109375" style="111" customWidth="1"/>
    <col min="3845" max="3845" width="14.42578125" style="111" customWidth="1"/>
    <col min="3846" max="3846" width="11.140625" style="111" customWidth="1"/>
    <col min="3847" max="3847" width="10.28515625" style="111" customWidth="1"/>
    <col min="3848" max="3848" width="13" style="111" customWidth="1"/>
    <col min="3849" max="3849" width="7" style="111" customWidth="1"/>
    <col min="3850" max="4095" width="10" style="111"/>
    <col min="4096" max="4096" width="2.5703125" style="111" customWidth="1"/>
    <col min="4097" max="4097" width="7.140625" style="111" customWidth="1"/>
    <col min="4098" max="4098" width="16.85546875" style="111" customWidth="1"/>
    <col min="4099" max="4099" width="9.7109375" style="111" customWidth="1"/>
    <col min="4100" max="4100" width="4.7109375" style="111" customWidth="1"/>
    <col min="4101" max="4101" width="14.42578125" style="111" customWidth="1"/>
    <col min="4102" max="4102" width="11.140625" style="111" customWidth="1"/>
    <col min="4103" max="4103" width="10.28515625" style="111" customWidth="1"/>
    <col min="4104" max="4104" width="13" style="111" customWidth="1"/>
    <col min="4105" max="4105" width="7" style="111" customWidth="1"/>
    <col min="4106" max="4351" width="10" style="111"/>
    <col min="4352" max="4352" width="2.5703125" style="111" customWidth="1"/>
    <col min="4353" max="4353" width="7.140625" style="111" customWidth="1"/>
    <col min="4354" max="4354" width="16.85546875" style="111" customWidth="1"/>
    <col min="4355" max="4355" width="9.7109375" style="111" customWidth="1"/>
    <col min="4356" max="4356" width="4.7109375" style="111" customWidth="1"/>
    <col min="4357" max="4357" width="14.42578125" style="111" customWidth="1"/>
    <col min="4358" max="4358" width="11.140625" style="111" customWidth="1"/>
    <col min="4359" max="4359" width="10.28515625" style="111" customWidth="1"/>
    <col min="4360" max="4360" width="13" style="111" customWidth="1"/>
    <col min="4361" max="4361" width="7" style="111" customWidth="1"/>
    <col min="4362" max="4607" width="10" style="111"/>
    <col min="4608" max="4608" width="2.5703125" style="111" customWidth="1"/>
    <col min="4609" max="4609" width="7.140625" style="111" customWidth="1"/>
    <col min="4610" max="4610" width="16.85546875" style="111" customWidth="1"/>
    <col min="4611" max="4611" width="9.7109375" style="111" customWidth="1"/>
    <col min="4612" max="4612" width="4.7109375" style="111" customWidth="1"/>
    <col min="4613" max="4613" width="14.42578125" style="111" customWidth="1"/>
    <col min="4614" max="4614" width="11.140625" style="111" customWidth="1"/>
    <col min="4615" max="4615" width="10.28515625" style="111" customWidth="1"/>
    <col min="4616" max="4616" width="13" style="111" customWidth="1"/>
    <col min="4617" max="4617" width="7" style="111" customWidth="1"/>
    <col min="4618" max="4863" width="10" style="111"/>
    <col min="4864" max="4864" width="2.5703125" style="111" customWidth="1"/>
    <col min="4865" max="4865" width="7.140625" style="111" customWidth="1"/>
    <col min="4866" max="4866" width="16.85546875" style="111" customWidth="1"/>
    <col min="4867" max="4867" width="9.7109375" style="111" customWidth="1"/>
    <col min="4868" max="4868" width="4.7109375" style="111" customWidth="1"/>
    <col min="4869" max="4869" width="14.42578125" style="111" customWidth="1"/>
    <col min="4870" max="4870" width="11.140625" style="111" customWidth="1"/>
    <col min="4871" max="4871" width="10.28515625" style="111" customWidth="1"/>
    <col min="4872" max="4872" width="13" style="111" customWidth="1"/>
    <col min="4873" max="4873" width="7" style="111" customWidth="1"/>
    <col min="4874" max="5119" width="10" style="111"/>
    <col min="5120" max="5120" width="2.5703125" style="111" customWidth="1"/>
    <col min="5121" max="5121" width="7.140625" style="111" customWidth="1"/>
    <col min="5122" max="5122" width="16.85546875" style="111" customWidth="1"/>
    <col min="5123" max="5123" width="9.7109375" style="111" customWidth="1"/>
    <col min="5124" max="5124" width="4.7109375" style="111" customWidth="1"/>
    <col min="5125" max="5125" width="14.42578125" style="111" customWidth="1"/>
    <col min="5126" max="5126" width="11.140625" style="111" customWidth="1"/>
    <col min="5127" max="5127" width="10.28515625" style="111" customWidth="1"/>
    <col min="5128" max="5128" width="13" style="111" customWidth="1"/>
    <col min="5129" max="5129" width="7" style="111" customWidth="1"/>
    <col min="5130" max="5375" width="10" style="111"/>
    <col min="5376" max="5376" width="2.5703125" style="111" customWidth="1"/>
    <col min="5377" max="5377" width="7.140625" style="111" customWidth="1"/>
    <col min="5378" max="5378" width="16.85546875" style="111" customWidth="1"/>
    <col min="5379" max="5379" width="9.7109375" style="111" customWidth="1"/>
    <col min="5380" max="5380" width="4.7109375" style="111" customWidth="1"/>
    <col min="5381" max="5381" width="14.42578125" style="111" customWidth="1"/>
    <col min="5382" max="5382" width="11.140625" style="111" customWidth="1"/>
    <col min="5383" max="5383" width="10.28515625" style="111" customWidth="1"/>
    <col min="5384" max="5384" width="13" style="111" customWidth="1"/>
    <col min="5385" max="5385" width="7" style="111" customWidth="1"/>
    <col min="5386" max="5631" width="10" style="111"/>
    <col min="5632" max="5632" width="2.5703125" style="111" customWidth="1"/>
    <col min="5633" max="5633" width="7.140625" style="111" customWidth="1"/>
    <col min="5634" max="5634" width="16.85546875" style="111" customWidth="1"/>
    <col min="5635" max="5635" width="9.7109375" style="111" customWidth="1"/>
    <col min="5636" max="5636" width="4.7109375" style="111" customWidth="1"/>
    <col min="5637" max="5637" width="14.42578125" style="111" customWidth="1"/>
    <col min="5638" max="5638" width="11.140625" style="111" customWidth="1"/>
    <col min="5639" max="5639" width="10.28515625" style="111" customWidth="1"/>
    <col min="5640" max="5640" width="13" style="111" customWidth="1"/>
    <col min="5641" max="5641" width="7" style="111" customWidth="1"/>
    <col min="5642" max="5887" width="10" style="111"/>
    <col min="5888" max="5888" width="2.5703125" style="111" customWidth="1"/>
    <col min="5889" max="5889" width="7.140625" style="111" customWidth="1"/>
    <col min="5890" max="5890" width="16.85546875" style="111" customWidth="1"/>
    <col min="5891" max="5891" width="9.7109375" style="111" customWidth="1"/>
    <col min="5892" max="5892" width="4.7109375" style="111" customWidth="1"/>
    <col min="5893" max="5893" width="14.42578125" style="111" customWidth="1"/>
    <col min="5894" max="5894" width="11.140625" style="111" customWidth="1"/>
    <col min="5895" max="5895" width="10.28515625" style="111" customWidth="1"/>
    <col min="5896" max="5896" width="13" style="111" customWidth="1"/>
    <col min="5897" max="5897" width="7" style="111" customWidth="1"/>
    <col min="5898" max="6143" width="10" style="111"/>
    <col min="6144" max="6144" width="2.5703125" style="111" customWidth="1"/>
    <col min="6145" max="6145" width="7.140625" style="111" customWidth="1"/>
    <col min="6146" max="6146" width="16.85546875" style="111" customWidth="1"/>
    <col min="6147" max="6147" width="9.7109375" style="111" customWidth="1"/>
    <col min="6148" max="6148" width="4.7109375" style="111" customWidth="1"/>
    <col min="6149" max="6149" width="14.42578125" style="111" customWidth="1"/>
    <col min="6150" max="6150" width="11.140625" style="111" customWidth="1"/>
    <col min="6151" max="6151" width="10.28515625" style="111" customWidth="1"/>
    <col min="6152" max="6152" width="13" style="111" customWidth="1"/>
    <col min="6153" max="6153" width="7" style="111" customWidth="1"/>
    <col min="6154" max="6399" width="10" style="111"/>
    <col min="6400" max="6400" width="2.5703125" style="111" customWidth="1"/>
    <col min="6401" max="6401" width="7.140625" style="111" customWidth="1"/>
    <col min="6402" max="6402" width="16.85546875" style="111" customWidth="1"/>
    <col min="6403" max="6403" width="9.7109375" style="111" customWidth="1"/>
    <col min="6404" max="6404" width="4.7109375" style="111" customWidth="1"/>
    <col min="6405" max="6405" width="14.42578125" style="111" customWidth="1"/>
    <col min="6406" max="6406" width="11.140625" style="111" customWidth="1"/>
    <col min="6407" max="6407" width="10.28515625" style="111" customWidth="1"/>
    <col min="6408" max="6408" width="13" style="111" customWidth="1"/>
    <col min="6409" max="6409" width="7" style="111" customWidth="1"/>
    <col min="6410" max="6655" width="10" style="111"/>
    <col min="6656" max="6656" width="2.5703125" style="111" customWidth="1"/>
    <col min="6657" max="6657" width="7.140625" style="111" customWidth="1"/>
    <col min="6658" max="6658" width="16.85546875" style="111" customWidth="1"/>
    <col min="6659" max="6659" width="9.7109375" style="111" customWidth="1"/>
    <col min="6660" max="6660" width="4.7109375" style="111" customWidth="1"/>
    <col min="6661" max="6661" width="14.42578125" style="111" customWidth="1"/>
    <col min="6662" max="6662" width="11.140625" style="111" customWidth="1"/>
    <col min="6663" max="6663" width="10.28515625" style="111" customWidth="1"/>
    <col min="6664" max="6664" width="13" style="111" customWidth="1"/>
    <col min="6665" max="6665" width="7" style="111" customWidth="1"/>
    <col min="6666" max="6911" width="10" style="111"/>
    <col min="6912" max="6912" width="2.5703125" style="111" customWidth="1"/>
    <col min="6913" max="6913" width="7.140625" style="111" customWidth="1"/>
    <col min="6914" max="6914" width="16.85546875" style="111" customWidth="1"/>
    <col min="6915" max="6915" width="9.7109375" style="111" customWidth="1"/>
    <col min="6916" max="6916" width="4.7109375" style="111" customWidth="1"/>
    <col min="6917" max="6917" width="14.42578125" style="111" customWidth="1"/>
    <col min="6918" max="6918" width="11.140625" style="111" customWidth="1"/>
    <col min="6919" max="6919" width="10.28515625" style="111" customWidth="1"/>
    <col min="6920" max="6920" width="13" style="111" customWidth="1"/>
    <col min="6921" max="6921" width="7" style="111" customWidth="1"/>
    <col min="6922" max="7167" width="10" style="111"/>
    <col min="7168" max="7168" width="2.5703125" style="111" customWidth="1"/>
    <col min="7169" max="7169" width="7.140625" style="111" customWidth="1"/>
    <col min="7170" max="7170" width="16.85546875" style="111" customWidth="1"/>
    <col min="7171" max="7171" width="9.7109375" style="111" customWidth="1"/>
    <col min="7172" max="7172" width="4.7109375" style="111" customWidth="1"/>
    <col min="7173" max="7173" width="14.42578125" style="111" customWidth="1"/>
    <col min="7174" max="7174" width="11.140625" style="111" customWidth="1"/>
    <col min="7175" max="7175" width="10.28515625" style="111" customWidth="1"/>
    <col min="7176" max="7176" width="13" style="111" customWidth="1"/>
    <col min="7177" max="7177" width="7" style="111" customWidth="1"/>
    <col min="7178" max="7423" width="10" style="111"/>
    <col min="7424" max="7424" width="2.5703125" style="111" customWidth="1"/>
    <col min="7425" max="7425" width="7.140625" style="111" customWidth="1"/>
    <col min="7426" max="7426" width="16.85546875" style="111" customWidth="1"/>
    <col min="7427" max="7427" width="9.7109375" style="111" customWidth="1"/>
    <col min="7428" max="7428" width="4.7109375" style="111" customWidth="1"/>
    <col min="7429" max="7429" width="14.42578125" style="111" customWidth="1"/>
    <col min="7430" max="7430" width="11.140625" style="111" customWidth="1"/>
    <col min="7431" max="7431" width="10.28515625" style="111" customWidth="1"/>
    <col min="7432" max="7432" width="13" style="111" customWidth="1"/>
    <col min="7433" max="7433" width="7" style="111" customWidth="1"/>
    <col min="7434" max="7679" width="10" style="111"/>
    <col min="7680" max="7680" width="2.5703125" style="111" customWidth="1"/>
    <col min="7681" max="7681" width="7.140625" style="111" customWidth="1"/>
    <col min="7682" max="7682" width="16.85546875" style="111" customWidth="1"/>
    <col min="7683" max="7683" width="9.7109375" style="111" customWidth="1"/>
    <col min="7684" max="7684" width="4.7109375" style="111" customWidth="1"/>
    <col min="7685" max="7685" width="14.42578125" style="111" customWidth="1"/>
    <col min="7686" max="7686" width="11.140625" style="111" customWidth="1"/>
    <col min="7687" max="7687" width="10.28515625" style="111" customWidth="1"/>
    <col min="7688" max="7688" width="13" style="111" customWidth="1"/>
    <col min="7689" max="7689" width="7" style="111" customWidth="1"/>
    <col min="7690" max="7935" width="10" style="111"/>
    <col min="7936" max="7936" width="2.5703125" style="111" customWidth="1"/>
    <col min="7937" max="7937" width="7.140625" style="111" customWidth="1"/>
    <col min="7938" max="7938" width="16.85546875" style="111" customWidth="1"/>
    <col min="7939" max="7939" width="9.7109375" style="111" customWidth="1"/>
    <col min="7940" max="7940" width="4.7109375" style="111" customWidth="1"/>
    <col min="7941" max="7941" width="14.42578125" style="111" customWidth="1"/>
    <col min="7942" max="7942" width="11.140625" style="111" customWidth="1"/>
    <col min="7943" max="7943" width="10.28515625" style="111" customWidth="1"/>
    <col min="7944" max="7944" width="13" style="111" customWidth="1"/>
    <col min="7945" max="7945" width="7" style="111" customWidth="1"/>
    <col min="7946" max="8191" width="10" style="111"/>
    <col min="8192" max="8192" width="2.5703125" style="111" customWidth="1"/>
    <col min="8193" max="8193" width="7.140625" style="111" customWidth="1"/>
    <col min="8194" max="8194" width="16.85546875" style="111" customWidth="1"/>
    <col min="8195" max="8195" width="9.7109375" style="111" customWidth="1"/>
    <col min="8196" max="8196" width="4.7109375" style="111" customWidth="1"/>
    <col min="8197" max="8197" width="14.42578125" style="111" customWidth="1"/>
    <col min="8198" max="8198" width="11.140625" style="111" customWidth="1"/>
    <col min="8199" max="8199" width="10.28515625" style="111" customWidth="1"/>
    <col min="8200" max="8200" width="13" style="111" customWidth="1"/>
    <col min="8201" max="8201" width="7" style="111" customWidth="1"/>
    <col min="8202" max="8447" width="10" style="111"/>
    <col min="8448" max="8448" width="2.5703125" style="111" customWidth="1"/>
    <col min="8449" max="8449" width="7.140625" style="111" customWidth="1"/>
    <col min="8450" max="8450" width="16.85546875" style="111" customWidth="1"/>
    <col min="8451" max="8451" width="9.7109375" style="111" customWidth="1"/>
    <col min="8452" max="8452" width="4.7109375" style="111" customWidth="1"/>
    <col min="8453" max="8453" width="14.42578125" style="111" customWidth="1"/>
    <col min="8454" max="8454" width="11.140625" style="111" customWidth="1"/>
    <col min="8455" max="8455" width="10.28515625" style="111" customWidth="1"/>
    <col min="8456" max="8456" width="13" style="111" customWidth="1"/>
    <col min="8457" max="8457" width="7" style="111" customWidth="1"/>
    <col min="8458" max="8703" width="10" style="111"/>
    <col min="8704" max="8704" width="2.5703125" style="111" customWidth="1"/>
    <col min="8705" max="8705" width="7.140625" style="111" customWidth="1"/>
    <col min="8706" max="8706" width="16.85546875" style="111" customWidth="1"/>
    <col min="8707" max="8707" width="9.7109375" style="111" customWidth="1"/>
    <col min="8708" max="8708" width="4.7109375" style="111" customWidth="1"/>
    <col min="8709" max="8709" width="14.42578125" style="111" customWidth="1"/>
    <col min="8710" max="8710" width="11.140625" style="111" customWidth="1"/>
    <col min="8711" max="8711" width="10.28515625" style="111" customWidth="1"/>
    <col min="8712" max="8712" width="13" style="111" customWidth="1"/>
    <col min="8713" max="8713" width="7" style="111" customWidth="1"/>
    <col min="8714" max="8959" width="10" style="111"/>
    <col min="8960" max="8960" width="2.5703125" style="111" customWidth="1"/>
    <col min="8961" max="8961" width="7.140625" style="111" customWidth="1"/>
    <col min="8962" max="8962" width="16.85546875" style="111" customWidth="1"/>
    <col min="8963" max="8963" width="9.7109375" style="111" customWidth="1"/>
    <col min="8964" max="8964" width="4.7109375" style="111" customWidth="1"/>
    <col min="8965" max="8965" width="14.42578125" style="111" customWidth="1"/>
    <col min="8966" max="8966" width="11.140625" style="111" customWidth="1"/>
    <col min="8967" max="8967" width="10.28515625" style="111" customWidth="1"/>
    <col min="8968" max="8968" width="13" style="111" customWidth="1"/>
    <col min="8969" max="8969" width="7" style="111" customWidth="1"/>
    <col min="8970" max="9215" width="10" style="111"/>
    <col min="9216" max="9216" width="2.5703125" style="111" customWidth="1"/>
    <col min="9217" max="9217" width="7.140625" style="111" customWidth="1"/>
    <col min="9218" max="9218" width="16.85546875" style="111" customWidth="1"/>
    <col min="9219" max="9219" width="9.7109375" style="111" customWidth="1"/>
    <col min="9220" max="9220" width="4.7109375" style="111" customWidth="1"/>
    <col min="9221" max="9221" width="14.42578125" style="111" customWidth="1"/>
    <col min="9222" max="9222" width="11.140625" style="111" customWidth="1"/>
    <col min="9223" max="9223" width="10.28515625" style="111" customWidth="1"/>
    <col min="9224" max="9224" width="13" style="111" customWidth="1"/>
    <col min="9225" max="9225" width="7" style="111" customWidth="1"/>
    <col min="9226" max="9471" width="10" style="111"/>
    <col min="9472" max="9472" width="2.5703125" style="111" customWidth="1"/>
    <col min="9473" max="9473" width="7.140625" style="111" customWidth="1"/>
    <col min="9474" max="9474" width="16.85546875" style="111" customWidth="1"/>
    <col min="9475" max="9475" width="9.7109375" style="111" customWidth="1"/>
    <col min="9476" max="9476" width="4.7109375" style="111" customWidth="1"/>
    <col min="9477" max="9477" width="14.42578125" style="111" customWidth="1"/>
    <col min="9478" max="9478" width="11.140625" style="111" customWidth="1"/>
    <col min="9479" max="9479" width="10.28515625" style="111" customWidth="1"/>
    <col min="9480" max="9480" width="13" style="111" customWidth="1"/>
    <col min="9481" max="9481" width="7" style="111" customWidth="1"/>
    <col min="9482" max="9727" width="10" style="111"/>
    <col min="9728" max="9728" width="2.5703125" style="111" customWidth="1"/>
    <col min="9729" max="9729" width="7.140625" style="111" customWidth="1"/>
    <col min="9730" max="9730" width="16.85546875" style="111" customWidth="1"/>
    <col min="9731" max="9731" width="9.7109375" style="111" customWidth="1"/>
    <col min="9732" max="9732" width="4.7109375" style="111" customWidth="1"/>
    <col min="9733" max="9733" width="14.42578125" style="111" customWidth="1"/>
    <col min="9734" max="9734" width="11.140625" style="111" customWidth="1"/>
    <col min="9735" max="9735" width="10.28515625" style="111" customWidth="1"/>
    <col min="9736" max="9736" width="13" style="111" customWidth="1"/>
    <col min="9737" max="9737" width="7" style="111" customWidth="1"/>
    <col min="9738" max="9983" width="10" style="111"/>
    <col min="9984" max="9984" width="2.5703125" style="111" customWidth="1"/>
    <col min="9985" max="9985" width="7.140625" style="111" customWidth="1"/>
    <col min="9986" max="9986" width="16.85546875" style="111" customWidth="1"/>
    <col min="9987" max="9987" width="9.7109375" style="111" customWidth="1"/>
    <col min="9988" max="9988" width="4.7109375" style="111" customWidth="1"/>
    <col min="9989" max="9989" width="14.42578125" style="111" customWidth="1"/>
    <col min="9990" max="9990" width="11.140625" style="111" customWidth="1"/>
    <col min="9991" max="9991" width="10.28515625" style="111" customWidth="1"/>
    <col min="9992" max="9992" width="13" style="111" customWidth="1"/>
    <col min="9993" max="9993" width="7" style="111" customWidth="1"/>
    <col min="9994" max="10239" width="10" style="111"/>
    <col min="10240" max="10240" width="2.5703125" style="111" customWidth="1"/>
    <col min="10241" max="10241" width="7.140625" style="111" customWidth="1"/>
    <col min="10242" max="10242" width="16.85546875" style="111" customWidth="1"/>
    <col min="10243" max="10243" width="9.7109375" style="111" customWidth="1"/>
    <col min="10244" max="10244" width="4.7109375" style="111" customWidth="1"/>
    <col min="10245" max="10245" width="14.42578125" style="111" customWidth="1"/>
    <col min="10246" max="10246" width="11.140625" style="111" customWidth="1"/>
    <col min="10247" max="10247" width="10.28515625" style="111" customWidth="1"/>
    <col min="10248" max="10248" width="13" style="111" customWidth="1"/>
    <col min="10249" max="10249" width="7" style="111" customWidth="1"/>
    <col min="10250" max="10495" width="10" style="111"/>
    <col min="10496" max="10496" width="2.5703125" style="111" customWidth="1"/>
    <col min="10497" max="10497" width="7.140625" style="111" customWidth="1"/>
    <col min="10498" max="10498" width="16.85546875" style="111" customWidth="1"/>
    <col min="10499" max="10499" width="9.7109375" style="111" customWidth="1"/>
    <col min="10500" max="10500" width="4.7109375" style="111" customWidth="1"/>
    <col min="10501" max="10501" width="14.42578125" style="111" customWidth="1"/>
    <col min="10502" max="10502" width="11.140625" style="111" customWidth="1"/>
    <col min="10503" max="10503" width="10.28515625" style="111" customWidth="1"/>
    <col min="10504" max="10504" width="13" style="111" customWidth="1"/>
    <col min="10505" max="10505" width="7" style="111" customWidth="1"/>
    <col min="10506" max="10751" width="10" style="111"/>
    <col min="10752" max="10752" width="2.5703125" style="111" customWidth="1"/>
    <col min="10753" max="10753" width="7.140625" style="111" customWidth="1"/>
    <col min="10754" max="10754" width="16.85546875" style="111" customWidth="1"/>
    <col min="10755" max="10755" width="9.7109375" style="111" customWidth="1"/>
    <col min="10756" max="10756" width="4.7109375" style="111" customWidth="1"/>
    <col min="10757" max="10757" width="14.42578125" style="111" customWidth="1"/>
    <col min="10758" max="10758" width="11.140625" style="111" customWidth="1"/>
    <col min="10759" max="10759" width="10.28515625" style="111" customWidth="1"/>
    <col min="10760" max="10760" width="13" style="111" customWidth="1"/>
    <col min="10761" max="10761" width="7" style="111" customWidth="1"/>
    <col min="10762" max="11007" width="10" style="111"/>
    <col min="11008" max="11008" width="2.5703125" style="111" customWidth="1"/>
    <col min="11009" max="11009" width="7.140625" style="111" customWidth="1"/>
    <col min="11010" max="11010" width="16.85546875" style="111" customWidth="1"/>
    <col min="11011" max="11011" width="9.7109375" style="111" customWidth="1"/>
    <col min="11012" max="11012" width="4.7109375" style="111" customWidth="1"/>
    <col min="11013" max="11013" width="14.42578125" style="111" customWidth="1"/>
    <col min="11014" max="11014" width="11.140625" style="111" customWidth="1"/>
    <col min="11015" max="11015" width="10.28515625" style="111" customWidth="1"/>
    <col min="11016" max="11016" width="13" style="111" customWidth="1"/>
    <col min="11017" max="11017" width="7" style="111" customWidth="1"/>
    <col min="11018" max="11263" width="10" style="111"/>
    <col min="11264" max="11264" width="2.5703125" style="111" customWidth="1"/>
    <col min="11265" max="11265" width="7.140625" style="111" customWidth="1"/>
    <col min="11266" max="11266" width="16.85546875" style="111" customWidth="1"/>
    <col min="11267" max="11267" width="9.7109375" style="111" customWidth="1"/>
    <col min="11268" max="11268" width="4.7109375" style="111" customWidth="1"/>
    <col min="11269" max="11269" width="14.42578125" style="111" customWidth="1"/>
    <col min="11270" max="11270" width="11.140625" style="111" customWidth="1"/>
    <col min="11271" max="11271" width="10.28515625" style="111" customWidth="1"/>
    <col min="11272" max="11272" width="13" style="111" customWidth="1"/>
    <col min="11273" max="11273" width="7" style="111" customWidth="1"/>
    <col min="11274" max="11519" width="10" style="111"/>
    <col min="11520" max="11520" width="2.5703125" style="111" customWidth="1"/>
    <col min="11521" max="11521" width="7.140625" style="111" customWidth="1"/>
    <col min="11522" max="11522" width="16.85546875" style="111" customWidth="1"/>
    <col min="11523" max="11523" width="9.7109375" style="111" customWidth="1"/>
    <col min="11524" max="11524" width="4.7109375" style="111" customWidth="1"/>
    <col min="11525" max="11525" width="14.42578125" style="111" customWidth="1"/>
    <col min="11526" max="11526" width="11.140625" style="111" customWidth="1"/>
    <col min="11527" max="11527" width="10.28515625" style="111" customWidth="1"/>
    <col min="11528" max="11528" width="13" style="111" customWidth="1"/>
    <col min="11529" max="11529" width="7" style="111" customWidth="1"/>
    <col min="11530" max="11775" width="10" style="111"/>
    <col min="11776" max="11776" width="2.5703125" style="111" customWidth="1"/>
    <col min="11777" max="11777" width="7.140625" style="111" customWidth="1"/>
    <col min="11778" max="11778" width="16.85546875" style="111" customWidth="1"/>
    <col min="11779" max="11779" width="9.7109375" style="111" customWidth="1"/>
    <col min="11780" max="11780" width="4.7109375" style="111" customWidth="1"/>
    <col min="11781" max="11781" width="14.42578125" style="111" customWidth="1"/>
    <col min="11782" max="11782" width="11.140625" style="111" customWidth="1"/>
    <col min="11783" max="11783" width="10.28515625" style="111" customWidth="1"/>
    <col min="11784" max="11784" width="13" style="111" customWidth="1"/>
    <col min="11785" max="11785" width="7" style="111" customWidth="1"/>
    <col min="11786" max="12031" width="10" style="111"/>
    <col min="12032" max="12032" width="2.5703125" style="111" customWidth="1"/>
    <col min="12033" max="12033" width="7.140625" style="111" customWidth="1"/>
    <col min="12034" max="12034" width="16.85546875" style="111" customWidth="1"/>
    <col min="12035" max="12035" width="9.7109375" style="111" customWidth="1"/>
    <col min="12036" max="12036" width="4.7109375" style="111" customWidth="1"/>
    <col min="12037" max="12037" width="14.42578125" style="111" customWidth="1"/>
    <col min="12038" max="12038" width="11.140625" style="111" customWidth="1"/>
    <col min="12039" max="12039" width="10.28515625" style="111" customWidth="1"/>
    <col min="12040" max="12040" width="13" style="111" customWidth="1"/>
    <col min="12041" max="12041" width="7" style="111" customWidth="1"/>
    <col min="12042" max="12287" width="10" style="111"/>
    <col min="12288" max="12288" width="2.5703125" style="111" customWidth="1"/>
    <col min="12289" max="12289" width="7.140625" style="111" customWidth="1"/>
    <col min="12290" max="12290" width="16.85546875" style="111" customWidth="1"/>
    <col min="12291" max="12291" width="9.7109375" style="111" customWidth="1"/>
    <col min="12292" max="12292" width="4.7109375" style="111" customWidth="1"/>
    <col min="12293" max="12293" width="14.42578125" style="111" customWidth="1"/>
    <col min="12294" max="12294" width="11.140625" style="111" customWidth="1"/>
    <col min="12295" max="12295" width="10.28515625" style="111" customWidth="1"/>
    <col min="12296" max="12296" width="13" style="111" customWidth="1"/>
    <col min="12297" max="12297" width="7" style="111" customWidth="1"/>
    <col min="12298" max="12543" width="10" style="111"/>
    <col min="12544" max="12544" width="2.5703125" style="111" customWidth="1"/>
    <col min="12545" max="12545" width="7.140625" style="111" customWidth="1"/>
    <col min="12546" max="12546" width="16.85546875" style="111" customWidth="1"/>
    <col min="12547" max="12547" width="9.7109375" style="111" customWidth="1"/>
    <col min="12548" max="12548" width="4.7109375" style="111" customWidth="1"/>
    <col min="12549" max="12549" width="14.42578125" style="111" customWidth="1"/>
    <col min="12550" max="12550" width="11.140625" style="111" customWidth="1"/>
    <col min="12551" max="12551" width="10.28515625" style="111" customWidth="1"/>
    <col min="12552" max="12552" width="13" style="111" customWidth="1"/>
    <col min="12553" max="12553" width="7" style="111" customWidth="1"/>
    <col min="12554" max="12799" width="10" style="111"/>
    <col min="12800" max="12800" width="2.5703125" style="111" customWidth="1"/>
    <col min="12801" max="12801" width="7.140625" style="111" customWidth="1"/>
    <col min="12802" max="12802" width="16.85546875" style="111" customWidth="1"/>
    <col min="12803" max="12803" width="9.7109375" style="111" customWidth="1"/>
    <col min="12804" max="12804" width="4.7109375" style="111" customWidth="1"/>
    <col min="12805" max="12805" width="14.42578125" style="111" customWidth="1"/>
    <col min="12806" max="12806" width="11.140625" style="111" customWidth="1"/>
    <col min="12807" max="12807" width="10.28515625" style="111" customWidth="1"/>
    <col min="12808" max="12808" width="13" style="111" customWidth="1"/>
    <col min="12809" max="12809" width="7" style="111" customWidth="1"/>
    <col min="12810" max="13055" width="10" style="111"/>
    <col min="13056" max="13056" width="2.5703125" style="111" customWidth="1"/>
    <col min="13057" max="13057" width="7.140625" style="111" customWidth="1"/>
    <col min="13058" max="13058" width="16.85546875" style="111" customWidth="1"/>
    <col min="13059" max="13059" width="9.7109375" style="111" customWidth="1"/>
    <col min="13060" max="13060" width="4.7109375" style="111" customWidth="1"/>
    <col min="13061" max="13061" width="14.42578125" style="111" customWidth="1"/>
    <col min="13062" max="13062" width="11.140625" style="111" customWidth="1"/>
    <col min="13063" max="13063" width="10.28515625" style="111" customWidth="1"/>
    <col min="13064" max="13064" width="13" style="111" customWidth="1"/>
    <col min="13065" max="13065" width="7" style="111" customWidth="1"/>
    <col min="13066" max="13311" width="10" style="111"/>
    <col min="13312" max="13312" width="2.5703125" style="111" customWidth="1"/>
    <col min="13313" max="13313" width="7.140625" style="111" customWidth="1"/>
    <col min="13314" max="13314" width="16.85546875" style="111" customWidth="1"/>
    <col min="13315" max="13315" width="9.7109375" style="111" customWidth="1"/>
    <col min="13316" max="13316" width="4.7109375" style="111" customWidth="1"/>
    <col min="13317" max="13317" width="14.42578125" style="111" customWidth="1"/>
    <col min="13318" max="13318" width="11.140625" style="111" customWidth="1"/>
    <col min="13319" max="13319" width="10.28515625" style="111" customWidth="1"/>
    <col min="13320" max="13320" width="13" style="111" customWidth="1"/>
    <col min="13321" max="13321" width="7" style="111" customWidth="1"/>
    <col min="13322" max="13567" width="10" style="111"/>
    <col min="13568" max="13568" width="2.5703125" style="111" customWidth="1"/>
    <col min="13569" max="13569" width="7.140625" style="111" customWidth="1"/>
    <col min="13570" max="13570" width="16.85546875" style="111" customWidth="1"/>
    <col min="13571" max="13571" width="9.7109375" style="111" customWidth="1"/>
    <col min="13572" max="13572" width="4.7109375" style="111" customWidth="1"/>
    <col min="13573" max="13573" width="14.42578125" style="111" customWidth="1"/>
    <col min="13574" max="13574" width="11.140625" style="111" customWidth="1"/>
    <col min="13575" max="13575" width="10.28515625" style="111" customWidth="1"/>
    <col min="13576" max="13576" width="13" style="111" customWidth="1"/>
    <col min="13577" max="13577" width="7" style="111" customWidth="1"/>
    <col min="13578" max="13823" width="10" style="111"/>
    <col min="13824" max="13824" width="2.5703125" style="111" customWidth="1"/>
    <col min="13825" max="13825" width="7.140625" style="111" customWidth="1"/>
    <col min="13826" max="13826" width="16.85546875" style="111" customWidth="1"/>
    <col min="13827" max="13827" width="9.7109375" style="111" customWidth="1"/>
    <col min="13828" max="13828" width="4.7109375" style="111" customWidth="1"/>
    <col min="13829" max="13829" width="14.42578125" style="111" customWidth="1"/>
    <col min="13830" max="13830" width="11.140625" style="111" customWidth="1"/>
    <col min="13831" max="13831" width="10.28515625" style="111" customWidth="1"/>
    <col min="13832" max="13832" width="13" style="111" customWidth="1"/>
    <col min="13833" max="13833" width="7" style="111" customWidth="1"/>
    <col min="13834" max="14079" width="10" style="111"/>
    <col min="14080" max="14080" width="2.5703125" style="111" customWidth="1"/>
    <col min="14081" max="14081" width="7.140625" style="111" customWidth="1"/>
    <col min="14082" max="14082" width="16.85546875" style="111" customWidth="1"/>
    <col min="14083" max="14083" width="9.7109375" style="111" customWidth="1"/>
    <col min="14084" max="14084" width="4.7109375" style="111" customWidth="1"/>
    <col min="14085" max="14085" width="14.42578125" style="111" customWidth="1"/>
    <col min="14086" max="14086" width="11.140625" style="111" customWidth="1"/>
    <col min="14087" max="14087" width="10.28515625" style="111" customWidth="1"/>
    <col min="14088" max="14088" width="13" style="111" customWidth="1"/>
    <col min="14089" max="14089" width="7" style="111" customWidth="1"/>
    <col min="14090" max="14335" width="10" style="111"/>
    <col min="14336" max="14336" width="2.5703125" style="111" customWidth="1"/>
    <col min="14337" max="14337" width="7.140625" style="111" customWidth="1"/>
    <col min="14338" max="14338" width="16.85546875" style="111" customWidth="1"/>
    <col min="14339" max="14339" width="9.7109375" style="111" customWidth="1"/>
    <col min="14340" max="14340" width="4.7109375" style="111" customWidth="1"/>
    <col min="14341" max="14341" width="14.42578125" style="111" customWidth="1"/>
    <col min="14342" max="14342" width="11.140625" style="111" customWidth="1"/>
    <col min="14343" max="14343" width="10.28515625" style="111" customWidth="1"/>
    <col min="14344" max="14344" width="13" style="111" customWidth="1"/>
    <col min="14345" max="14345" width="7" style="111" customWidth="1"/>
    <col min="14346" max="14591" width="10" style="111"/>
    <col min="14592" max="14592" width="2.5703125" style="111" customWidth="1"/>
    <col min="14593" max="14593" width="7.140625" style="111" customWidth="1"/>
    <col min="14594" max="14594" width="16.85546875" style="111" customWidth="1"/>
    <col min="14595" max="14595" width="9.7109375" style="111" customWidth="1"/>
    <col min="14596" max="14596" width="4.7109375" style="111" customWidth="1"/>
    <col min="14597" max="14597" width="14.42578125" style="111" customWidth="1"/>
    <col min="14598" max="14598" width="11.140625" style="111" customWidth="1"/>
    <col min="14599" max="14599" width="10.28515625" style="111" customWidth="1"/>
    <col min="14600" max="14600" width="13" style="111" customWidth="1"/>
    <col min="14601" max="14601" width="7" style="111" customWidth="1"/>
    <col min="14602" max="14847" width="10" style="111"/>
    <col min="14848" max="14848" width="2.5703125" style="111" customWidth="1"/>
    <col min="14849" max="14849" width="7.140625" style="111" customWidth="1"/>
    <col min="14850" max="14850" width="16.85546875" style="111" customWidth="1"/>
    <col min="14851" max="14851" width="9.7109375" style="111" customWidth="1"/>
    <col min="14852" max="14852" width="4.7109375" style="111" customWidth="1"/>
    <col min="14853" max="14853" width="14.42578125" style="111" customWidth="1"/>
    <col min="14854" max="14854" width="11.140625" style="111" customWidth="1"/>
    <col min="14855" max="14855" width="10.28515625" style="111" customWidth="1"/>
    <col min="14856" max="14856" width="13" style="111" customWidth="1"/>
    <col min="14857" max="14857" width="7" style="111" customWidth="1"/>
    <col min="14858" max="15103" width="10" style="111"/>
    <col min="15104" max="15104" width="2.5703125" style="111" customWidth="1"/>
    <col min="15105" max="15105" width="7.140625" style="111" customWidth="1"/>
    <col min="15106" max="15106" width="16.85546875" style="111" customWidth="1"/>
    <col min="15107" max="15107" width="9.7109375" style="111" customWidth="1"/>
    <col min="15108" max="15108" width="4.7109375" style="111" customWidth="1"/>
    <col min="15109" max="15109" width="14.42578125" style="111" customWidth="1"/>
    <col min="15110" max="15110" width="11.140625" style="111" customWidth="1"/>
    <col min="15111" max="15111" width="10.28515625" style="111" customWidth="1"/>
    <col min="15112" max="15112" width="13" style="111" customWidth="1"/>
    <col min="15113" max="15113" width="7" style="111" customWidth="1"/>
    <col min="15114" max="15359" width="10" style="111"/>
    <col min="15360" max="15360" width="2.5703125" style="111" customWidth="1"/>
    <col min="15361" max="15361" width="7.140625" style="111" customWidth="1"/>
    <col min="15362" max="15362" width="16.85546875" style="111" customWidth="1"/>
    <col min="15363" max="15363" width="9.7109375" style="111" customWidth="1"/>
    <col min="15364" max="15364" width="4.7109375" style="111" customWidth="1"/>
    <col min="15365" max="15365" width="14.42578125" style="111" customWidth="1"/>
    <col min="15366" max="15366" width="11.140625" style="111" customWidth="1"/>
    <col min="15367" max="15367" width="10.28515625" style="111" customWidth="1"/>
    <col min="15368" max="15368" width="13" style="111" customWidth="1"/>
    <col min="15369" max="15369" width="7" style="111" customWidth="1"/>
    <col min="15370" max="15615" width="10" style="111"/>
    <col min="15616" max="15616" width="2.5703125" style="111" customWidth="1"/>
    <col min="15617" max="15617" width="7.140625" style="111" customWidth="1"/>
    <col min="15618" max="15618" width="16.85546875" style="111" customWidth="1"/>
    <col min="15619" max="15619" width="9.7109375" style="111" customWidth="1"/>
    <col min="15620" max="15620" width="4.7109375" style="111" customWidth="1"/>
    <col min="15621" max="15621" width="14.42578125" style="111" customWidth="1"/>
    <col min="15622" max="15622" width="11.140625" style="111" customWidth="1"/>
    <col min="15623" max="15623" width="10.28515625" style="111" customWidth="1"/>
    <col min="15624" max="15624" width="13" style="111" customWidth="1"/>
    <col min="15625" max="15625" width="7" style="111" customWidth="1"/>
    <col min="15626" max="15871" width="10" style="111"/>
    <col min="15872" max="15872" width="2.5703125" style="111" customWidth="1"/>
    <col min="15873" max="15873" width="7.140625" style="111" customWidth="1"/>
    <col min="15874" max="15874" width="16.85546875" style="111" customWidth="1"/>
    <col min="15875" max="15875" width="9.7109375" style="111" customWidth="1"/>
    <col min="15876" max="15876" width="4.7109375" style="111" customWidth="1"/>
    <col min="15877" max="15877" width="14.42578125" style="111" customWidth="1"/>
    <col min="15878" max="15878" width="11.140625" style="111" customWidth="1"/>
    <col min="15879" max="15879" width="10.28515625" style="111" customWidth="1"/>
    <col min="15880" max="15880" width="13" style="111" customWidth="1"/>
    <col min="15881" max="15881" width="7" style="111" customWidth="1"/>
    <col min="15882" max="16127" width="10" style="111"/>
    <col min="16128" max="16128" width="2.5703125" style="111" customWidth="1"/>
    <col min="16129" max="16129" width="7.140625" style="111" customWidth="1"/>
    <col min="16130" max="16130" width="16.85546875" style="111" customWidth="1"/>
    <col min="16131" max="16131" width="9.7109375" style="111" customWidth="1"/>
    <col min="16132" max="16132" width="4.7109375" style="111" customWidth="1"/>
    <col min="16133" max="16133" width="14.42578125" style="111" customWidth="1"/>
    <col min="16134" max="16134" width="11.140625" style="111" customWidth="1"/>
    <col min="16135" max="16135" width="10.28515625" style="111" customWidth="1"/>
    <col min="16136" max="16136" width="13" style="111" customWidth="1"/>
    <col min="16137" max="16137" width="7" style="111" customWidth="1"/>
    <col min="16138" max="16384" width="9.140625" style="111"/>
  </cols>
  <sheetData>
    <row r="1" spans="1:20" ht="12" customHeight="1">
      <c r="B1" s="370" t="s">
        <v>131</v>
      </c>
      <c r="D1" s="369"/>
      <c r="E1" s="369"/>
      <c r="F1" s="369"/>
      <c r="G1" s="369"/>
      <c r="H1" s="469"/>
      <c r="I1" s="369"/>
      <c r="J1" s="514"/>
    </row>
    <row r="2" spans="1:20" ht="12" customHeight="1">
      <c r="B2" s="370" t="s">
        <v>868</v>
      </c>
      <c r="D2" s="369"/>
      <c r="E2" s="369"/>
      <c r="F2" s="369"/>
      <c r="G2" s="369"/>
      <c r="H2" s="469"/>
      <c r="I2" s="369"/>
      <c r="J2" s="369"/>
    </row>
    <row r="3" spans="1:20" ht="12" customHeight="1">
      <c r="B3" s="370" t="s">
        <v>735</v>
      </c>
      <c r="D3" s="369"/>
      <c r="E3" s="369"/>
      <c r="F3" s="369"/>
      <c r="G3" s="369"/>
      <c r="H3" s="469"/>
      <c r="I3" s="369"/>
      <c r="J3" s="369"/>
    </row>
    <row r="4" spans="1:20" ht="12" customHeight="1">
      <c r="B4" s="370" t="s">
        <v>1087</v>
      </c>
      <c r="D4" s="369"/>
      <c r="E4" s="369"/>
      <c r="F4" s="369"/>
      <c r="G4" s="369"/>
      <c r="H4" s="469"/>
      <c r="I4" s="369"/>
      <c r="J4" s="369"/>
    </row>
    <row r="5" spans="1:20" ht="12" customHeight="1">
      <c r="D5" s="369"/>
      <c r="E5" s="369"/>
      <c r="F5" s="369"/>
      <c r="G5" s="369"/>
      <c r="H5" s="469"/>
      <c r="I5" s="369"/>
      <c r="J5" s="369"/>
    </row>
    <row r="6" spans="1:20" ht="12" customHeight="1">
      <c r="D6" s="369"/>
      <c r="E6" s="369"/>
      <c r="F6" s="369" t="s">
        <v>249</v>
      </c>
      <c r="G6" s="369"/>
      <c r="H6" s="469"/>
      <c r="I6" s="369" t="s">
        <v>405</v>
      </c>
      <c r="J6" s="369"/>
    </row>
    <row r="7" spans="1:20" ht="12" customHeight="1">
      <c r="D7" s="581" t="s">
        <v>251</v>
      </c>
      <c r="E7" s="581" t="s">
        <v>252</v>
      </c>
      <c r="F7" s="581" t="s">
        <v>253</v>
      </c>
      <c r="G7" s="581" t="s">
        <v>254</v>
      </c>
      <c r="H7" s="1581" t="s">
        <v>255</v>
      </c>
      <c r="I7" s="581" t="s">
        <v>256</v>
      </c>
      <c r="J7" s="581" t="s">
        <v>257</v>
      </c>
    </row>
    <row r="8" spans="1:20" ht="12" customHeight="1">
      <c r="A8" s="342"/>
      <c r="B8" s="615" t="s">
        <v>736</v>
      </c>
      <c r="C8" s="342"/>
      <c r="D8" s="341"/>
      <c r="E8" s="341"/>
      <c r="F8" s="341"/>
      <c r="G8" s="341"/>
      <c r="H8" s="466"/>
      <c r="I8" s="396"/>
      <c r="J8" s="369"/>
    </row>
    <row r="9" spans="1:20" ht="12" customHeight="1">
      <c r="A9" s="342"/>
      <c r="C9" s="342"/>
      <c r="D9" s="341"/>
      <c r="E9" s="396"/>
      <c r="F9" s="401"/>
      <c r="G9" s="341"/>
      <c r="H9" s="873"/>
      <c r="I9" s="572"/>
      <c r="J9" s="369"/>
    </row>
    <row r="10" spans="1:20" ht="12" customHeight="1">
      <c r="A10" s="342"/>
      <c r="B10" s="399" t="s">
        <v>573</v>
      </c>
      <c r="C10" s="342"/>
      <c r="D10" s="341">
        <v>282</v>
      </c>
      <c r="E10" s="341" t="s">
        <v>260</v>
      </c>
      <c r="F10" s="401">
        <v>2482309543</v>
      </c>
      <c r="G10" s="341" t="s">
        <v>278</v>
      </c>
      <c r="H10" s="873">
        <f>'WCA Allocation Factors'!E37</f>
        <v>6.5779890812102018E-2</v>
      </c>
      <c r="I10" s="572">
        <f>+H10*F10</f>
        <v>163286050.70037887</v>
      </c>
      <c r="J10" s="369"/>
    </row>
    <row r="11" spans="1:20" ht="12" customHeight="1">
      <c r="A11" s="342"/>
      <c r="B11" s="399" t="s">
        <v>737</v>
      </c>
      <c r="C11" s="342"/>
      <c r="D11" s="341">
        <v>190</v>
      </c>
      <c r="E11" s="341" t="s">
        <v>260</v>
      </c>
      <c r="F11" s="401">
        <v>-35938507</v>
      </c>
      <c r="G11" s="341" t="s">
        <v>379</v>
      </c>
      <c r="H11" s="873">
        <f>'WCA Allocation Factors'!E17</f>
        <v>0</v>
      </c>
      <c r="I11" s="572">
        <f t="shared" ref="I11:I12" si="0">+H11*F11</f>
        <v>0</v>
      </c>
      <c r="J11" s="369"/>
    </row>
    <row r="12" spans="1:20" ht="12" customHeight="1">
      <c r="A12" s="342"/>
      <c r="B12" s="399" t="s">
        <v>738</v>
      </c>
      <c r="C12" s="342"/>
      <c r="D12" s="341">
        <v>281</v>
      </c>
      <c r="E12" s="341" t="s">
        <v>260</v>
      </c>
      <c r="F12" s="401">
        <v>6147781</v>
      </c>
      <c r="G12" s="341" t="s">
        <v>267</v>
      </c>
      <c r="H12" s="873">
        <f>'WCA Allocation Factors'!E7</f>
        <v>8.1413745949899183E-2</v>
      </c>
      <c r="I12" s="572">
        <f t="shared" si="0"/>
        <v>500513.88048961712</v>
      </c>
      <c r="J12" s="369"/>
    </row>
    <row r="13" spans="1:20" ht="12" customHeight="1">
      <c r="A13" s="342"/>
      <c r="B13" s="1018" t="s">
        <v>739</v>
      </c>
      <c r="C13" s="744"/>
      <c r="D13" s="409">
        <v>282</v>
      </c>
      <c r="E13" s="341" t="s">
        <v>260</v>
      </c>
      <c r="F13" s="414">
        <v>-58673008</v>
      </c>
      <c r="G13" s="409" t="s">
        <v>740</v>
      </c>
      <c r="H13" s="1592" t="s">
        <v>262</v>
      </c>
      <c r="I13" s="1500">
        <f>0</f>
        <v>0</v>
      </c>
      <c r="J13" s="527"/>
      <c r="K13" s="534"/>
      <c r="L13" s="534"/>
      <c r="M13" s="534"/>
      <c r="N13" s="534"/>
      <c r="O13" s="534"/>
      <c r="P13" s="534"/>
      <c r="Q13" s="534"/>
      <c r="R13" s="534"/>
      <c r="S13" s="534"/>
      <c r="T13" s="534"/>
    </row>
    <row r="14" spans="1:20" ht="12" customHeight="1">
      <c r="A14" s="342"/>
      <c r="B14" s="1018" t="s">
        <v>364</v>
      </c>
      <c r="C14" s="744"/>
      <c r="D14" s="409">
        <v>282</v>
      </c>
      <c r="E14" s="341" t="s">
        <v>260</v>
      </c>
      <c r="F14" s="414">
        <v>-143665311</v>
      </c>
      <c r="G14" s="409" t="s">
        <v>294</v>
      </c>
      <c r="H14" s="1592" t="s">
        <v>262</v>
      </c>
      <c r="I14" s="1500">
        <f>0</f>
        <v>0</v>
      </c>
      <c r="J14" s="527"/>
      <c r="K14" s="534"/>
      <c r="L14" s="534"/>
      <c r="M14" s="534"/>
      <c r="N14" s="534"/>
      <c r="O14" s="534"/>
      <c r="P14" s="534"/>
      <c r="Q14" s="534"/>
      <c r="R14" s="534"/>
      <c r="S14" s="534"/>
      <c r="T14" s="534"/>
    </row>
    <row r="15" spans="1:20" ht="12" customHeight="1">
      <c r="A15" s="342"/>
      <c r="B15" s="1010" t="s">
        <v>401</v>
      </c>
      <c r="C15" s="744"/>
      <c r="D15" s="409">
        <v>282</v>
      </c>
      <c r="E15" s="341" t="s">
        <v>260</v>
      </c>
      <c r="F15" s="414">
        <v>-2148695</v>
      </c>
      <c r="G15" s="409" t="s">
        <v>401</v>
      </c>
      <c r="H15" s="437" t="s">
        <v>262</v>
      </c>
      <c r="I15" s="445">
        <f>0</f>
        <v>0</v>
      </c>
      <c r="J15" s="409"/>
      <c r="K15" s="534"/>
      <c r="L15" s="534"/>
      <c r="M15" s="534"/>
      <c r="N15" s="534"/>
      <c r="O15" s="534"/>
      <c r="P15" s="534"/>
      <c r="Q15" s="534"/>
      <c r="R15" s="534"/>
      <c r="S15" s="534"/>
      <c r="T15" s="534"/>
    </row>
    <row r="16" spans="1:20" ht="12" customHeight="1">
      <c r="A16" s="342"/>
      <c r="B16" s="1010" t="s">
        <v>659</v>
      </c>
      <c r="C16" s="744"/>
      <c r="D16" s="409">
        <v>282</v>
      </c>
      <c r="E16" s="341" t="s">
        <v>260</v>
      </c>
      <c r="F16" s="414">
        <v>-11111613</v>
      </c>
      <c r="G16" s="409" t="s">
        <v>285</v>
      </c>
      <c r="H16" s="437">
        <f>'WCA Allocation Factors'!E31</f>
        <v>0</v>
      </c>
      <c r="I16" s="1591">
        <f>F16*H16</f>
        <v>0</v>
      </c>
      <c r="J16" s="409"/>
      <c r="K16" s="534"/>
      <c r="L16" s="534"/>
      <c r="M16" s="534"/>
      <c r="N16" s="534"/>
      <c r="O16" s="534"/>
      <c r="P16" s="534"/>
      <c r="Q16" s="534"/>
      <c r="R16" s="534"/>
      <c r="S16" s="534"/>
      <c r="T16" s="534"/>
    </row>
    <row r="17" spans="1:20" ht="12" customHeight="1">
      <c r="A17" s="342"/>
      <c r="B17" s="1010" t="s">
        <v>741</v>
      </c>
      <c r="C17" s="744"/>
      <c r="D17" s="409">
        <v>282</v>
      </c>
      <c r="E17" s="341" t="s">
        <v>260</v>
      </c>
      <c r="F17" s="414">
        <v>-680438773</v>
      </c>
      <c r="G17" s="409" t="s">
        <v>292</v>
      </c>
      <c r="H17" s="437" t="s">
        <v>262</v>
      </c>
      <c r="I17" s="445">
        <f>0</f>
        <v>0</v>
      </c>
      <c r="J17" s="409"/>
      <c r="K17" s="534"/>
      <c r="L17" s="534"/>
      <c r="M17" s="534"/>
      <c r="N17" s="534"/>
      <c r="O17" s="534"/>
      <c r="P17" s="534"/>
      <c r="Q17" s="534"/>
      <c r="R17" s="534"/>
      <c r="S17" s="534"/>
      <c r="T17" s="534"/>
    </row>
    <row r="18" spans="1:20" ht="12" customHeight="1">
      <c r="A18" s="342"/>
      <c r="B18" s="1010" t="s">
        <v>742</v>
      </c>
      <c r="C18" s="744"/>
      <c r="D18" s="409">
        <v>282</v>
      </c>
      <c r="E18" s="341" t="s">
        <v>260</v>
      </c>
      <c r="F18" s="414">
        <v>-1040510076</v>
      </c>
      <c r="G18" s="409" t="s">
        <v>293</v>
      </c>
      <c r="H18" s="437" t="s">
        <v>262</v>
      </c>
      <c r="I18" s="445">
        <f>0</f>
        <v>0</v>
      </c>
      <c r="J18" s="409"/>
      <c r="K18" s="534"/>
      <c r="L18" s="534"/>
      <c r="M18" s="534"/>
      <c r="N18" s="534"/>
      <c r="O18" s="534"/>
      <c r="P18" s="534"/>
      <c r="Q18" s="534"/>
      <c r="R18" s="534"/>
      <c r="S18" s="534"/>
      <c r="T18" s="534"/>
    </row>
    <row r="19" spans="1:20" ht="12" customHeight="1">
      <c r="A19" s="342"/>
      <c r="B19" s="1010" t="s">
        <v>356</v>
      </c>
      <c r="C19" s="744"/>
      <c r="D19" s="409">
        <v>282</v>
      </c>
      <c r="E19" s="341" t="s">
        <v>260</v>
      </c>
      <c r="F19" s="414">
        <v>-163949401</v>
      </c>
      <c r="G19" s="409" t="s">
        <v>261</v>
      </c>
      <c r="H19" s="437" t="s">
        <v>262</v>
      </c>
      <c r="I19" s="414">
        <f>F19</f>
        <v>-163949401</v>
      </c>
      <c r="J19" s="409"/>
      <c r="K19" s="534"/>
      <c r="L19" s="534"/>
      <c r="M19" s="534"/>
      <c r="N19" s="534"/>
      <c r="O19" s="534"/>
      <c r="P19" s="534"/>
      <c r="Q19" s="534"/>
      <c r="R19" s="534"/>
      <c r="S19" s="534"/>
      <c r="T19" s="534"/>
    </row>
    <row r="20" spans="1:20" ht="12" customHeight="1">
      <c r="A20" s="342"/>
      <c r="B20" s="1010" t="s">
        <v>363</v>
      </c>
      <c r="C20" s="744"/>
      <c r="D20" s="409">
        <v>282</v>
      </c>
      <c r="E20" s="341" t="s">
        <v>260</v>
      </c>
      <c r="F20" s="414">
        <v>-320531739</v>
      </c>
      <c r="G20" s="409" t="s">
        <v>451</v>
      </c>
      <c r="H20" s="437" t="s">
        <v>262</v>
      </c>
      <c r="I20" s="445">
        <f>0</f>
        <v>0</v>
      </c>
      <c r="J20" s="409"/>
      <c r="K20" s="534"/>
      <c r="L20" s="534"/>
      <c r="M20" s="534"/>
      <c r="N20" s="534"/>
      <c r="O20" s="534"/>
      <c r="P20" s="534"/>
      <c r="Q20" s="534"/>
      <c r="R20" s="534"/>
      <c r="S20" s="534"/>
      <c r="T20" s="534"/>
    </row>
    <row r="21" spans="1:20" ht="12" customHeight="1">
      <c r="A21" s="342"/>
      <c r="B21" s="1010"/>
      <c r="C21" s="744"/>
      <c r="D21" s="409"/>
      <c r="E21" s="341"/>
      <c r="F21" s="651">
        <f>SUM(F10:F20)</f>
        <v>31490201</v>
      </c>
      <c r="G21" s="409"/>
      <c r="H21" s="437"/>
      <c r="I21" s="772">
        <f>SUM(I10:I20)</f>
        <v>-162836.41913151741</v>
      </c>
      <c r="J21" s="409"/>
      <c r="K21" s="534"/>
      <c r="L21" s="534"/>
      <c r="M21" s="534"/>
      <c r="N21" s="534"/>
      <c r="O21" s="534"/>
      <c r="P21" s="534"/>
      <c r="Q21" s="534"/>
      <c r="R21" s="534"/>
      <c r="S21" s="534"/>
      <c r="T21" s="534"/>
    </row>
    <row r="22" spans="1:20" ht="12" customHeight="1">
      <c r="A22" s="342"/>
      <c r="B22" s="1010"/>
      <c r="C22" s="744"/>
      <c r="D22" s="409"/>
      <c r="E22" s="341"/>
      <c r="F22" s="414"/>
      <c r="G22" s="409"/>
      <c r="H22" s="437"/>
      <c r="I22" s="421"/>
      <c r="J22" s="409"/>
      <c r="K22" s="534"/>
      <c r="L22" s="522"/>
      <c r="M22" s="534"/>
      <c r="N22" s="534"/>
      <c r="O22" s="534"/>
      <c r="P22" s="534"/>
      <c r="Q22" s="534"/>
      <c r="R22" s="534"/>
      <c r="S22" s="534"/>
      <c r="T22" s="534"/>
    </row>
    <row r="23" spans="1:20" ht="12" customHeight="1">
      <c r="A23" s="342"/>
      <c r="B23" s="1010" t="s">
        <v>743</v>
      </c>
      <c r="C23" s="744"/>
      <c r="D23" s="409">
        <v>282</v>
      </c>
      <c r="E23" s="341" t="s">
        <v>260</v>
      </c>
      <c r="F23" s="414">
        <v>-7498893</v>
      </c>
      <c r="G23" s="409" t="s">
        <v>267</v>
      </c>
      <c r="H23" s="437">
        <f>'WCA Allocation Factors'!E7</f>
        <v>8.1413745949899183E-2</v>
      </c>
      <c r="I23" s="414">
        <f>F23*H23</f>
        <v>-610512.96960747731</v>
      </c>
      <c r="J23" s="409"/>
      <c r="K23" s="534"/>
      <c r="L23" s="534"/>
      <c r="M23" s="534"/>
      <c r="N23" s="534"/>
      <c r="O23" s="534"/>
      <c r="P23" s="534"/>
      <c r="Q23" s="534"/>
      <c r="R23" s="534"/>
      <c r="S23" s="534"/>
      <c r="T23" s="534"/>
    </row>
    <row r="24" spans="1:20" ht="12" customHeight="1">
      <c r="A24" s="342"/>
      <c r="B24" s="1010"/>
      <c r="C24" s="744"/>
      <c r="D24" s="409"/>
      <c r="E24" s="341"/>
      <c r="F24" s="414"/>
      <c r="G24" s="409"/>
      <c r="H24" s="437"/>
      <c r="I24" s="414"/>
      <c r="J24" s="409"/>
      <c r="K24" s="534"/>
      <c r="L24" s="534"/>
      <c r="M24" s="534"/>
      <c r="N24" s="534"/>
      <c r="O24" s="534"/>
      <c r="P24" s="534"/>
      <c r="Q24" s="534"/>
      <c r="R24" s="534"/>
      <c r="S24" s="534"/>
      <c r="T24" s="534"/>
    </row>
    <row r="25" spans="1:20" ht="12" customHeight="1">
      <c r="A25" s="342"/>
      <c r="B25" s="1010" t="s">
        <v>744</v>
      </c>
      <c r="C25" s="744"/>
      <c r="D25" s="409"/>
      <c r="E25" s="341"/>
      <c r="F25" s="414"/>
      <c r="G25" s="409"/>
      <c r="H25" s="437"/>
      <c r="I25" s="414"/>
      <c r="J25" s="409"/>
      <c r="K25" s="534"/>
      <c r="L25" s="522"/>
      <c r="M25" s="534"/>
      <c r="N25" s="534"/>
      <c r="O25" s="534"/>
      <c r="P25" s="534"/>
      <c r="Q25" s="534"/>
      <c r="R25" s="534"/>
      <c r="S25" s="534"/>
      <c r="T25" s="534"/>
    </row>
    <row r="26" spans="1:20" ht="12" customHeight="1">
      <c r="A26" s="342"/>
      <c r="B26" s="1010"/>
      <c r="C26" s="744"/>
      <c r="D26" s="409"/>
      <c r="E26" s="341"/>
      <c r="F26" s="414"/>
      <c r="G26" s="409"/>
      <c r="H26" s="437"/>
      <c r="I26" s="414"/>
      <c r="J26" s="409"/>
      <c r="K26" s="534"/>
      <c r="L26" s="534"/>
      <c r="M26" s="534"/>
      <c r="N26" s="534"/>
      <c r="O26" s="534"/>
      <c r="P26" s="534"/>
      <c r="Q26" s="534"/>
      <c r="R26" s="534"/>
      <c r="S26" s="534"/>
      <c r="T26" s="534"/>
    </row>
    <row r="27" spans="1:20" ht="12" customHeight="1">
      <c r="A27" s="342"/>
      <c r="B27" s="1010" t="s">
        <v>745</v>
      </c>
      <c r="C27" s="744"/>
      <c r="D27" s="409">
        <v>41110</v>
      </c>
      <c r="E27" s="341" t="s">
        <v>260</v>
      </c>
      <c r="F27" s="1528">
        <v>156731</v>
      </c>
      <c r="G27" s="409" t="s">
        <v>291</v>
      </c>
      <c r="H27" s="437" t="s">
        <v>262</v>
      </c>
      <c r="I27" s="1590">
        <f>0</f>
        <v>0</v>
      </c>
      <c r="J27" s="409"/>
      <c r="K27" s="534"/>
      <c r="L27" s="534"/>
      <c r="M27" s="534"/>
      <c r="N27" s="534"/>
      <c r="O27" s="534"/>
      <c r="P27" s="534"/>
      <c r="Q27" s="534"/>
      <c r="R27" s="534"/>
      <c r="S27" s="534"/>
      <c r="T27" s="534"/>
    </row>
    <row r="28" spans="1:20" ht="12" customHeight="1">
      <c r="A28" s="342"/>
      <c r="B28" s="1010" t="s">
        <v>746</v>
      </c>
      <c r="C28" s="744"/>
      <c r="D28" s="409">
        <v>41110</v>
      </c>
      <c r="E28" s="341" t="s">
        <v>260</v>
      </c>
      <c r="F28" s="1516">
        <v>105926</v>
      </c>
      <c r="G28" s="409" t="s">
        <v>294</v>
      </c>
      <c r="H28" s="437" t="s">
        <v>262</v>
      </c>
      <c r="I28" s="1590">
        <f>0</f>
        <v>0</v>
      </c>
      <c r="J28" s="409"/>
      <c r="K28" s="534"/>
      <c r="L28" s="534"/>
      <c r="M28" s="534"/>
      <c r="N28" s="534"/>
      <c r="O28" s="534"/>
      <c r="P28" s="534"/>
      <c r="Q28" s="534"/>
      <c r="R28" s="534"/>
      <c r="S28" s="534"/>
      <c r="T28" s="534"/>
    </row>
    <row r="29" spans="1:20" ht="12" customHeight="1">
      <c r="A29" s="342"/>
      <c r="B29" s="1010" t="s">
        <v>747</v>
      </c>
      <c r="C29" s="744"/>
      <c r="D29" s="409">
        <v>41110</v>
      </c>
      <c r="E29" s="341" t="s">
        <v>260</v>
      </c>
      <c r="F29" s="1516">
        <v>9837</v>
      </c>
      <c r="G29" s="409" t="s">
        <v>401</v>
      </c>
      <c r="H29" s="437" t="s">
        <v>262</v>
      </c>
      <c r="I29" s="1590">
        <f>0</f>
        <v>0</v>
      </c>
      <c r="J29" s="409"/>
      <c r="K29" s="534"/>
      <c r="L29" s="534"/>
      <c r="M29" s="534"/>
      <c r="N29" s="534"/>
      <c r="O29" s="534"/>
      <c r="P29" s="534"/>
      <c r="Q29" s="534"/>
      <c r="R29" s="534"/>
      <c r="S29" s="534"/>
      <c r="T29" s="534"/>
    </row>
    <row r="30" spans="1:20" ht="12" customHeight="1">
      <c r="A30" s="342"/>
      <c r="B30" s="1010" t="s">
        <v>748</v>
      </c>
      <c r="C30" s="744"/>
      <c r="D30" s="409">
        <v>41110</v>
      </c>
      <c r="E30" s="341" t="s">
        <v>260</v>
      </c>
      <c r="F30" s="1516">
        <v>24189</v>
      </c>
      <c r="G30" s="409" t="s">
        <v>285</v>
      </c>
      <c r="H30" s="437" t="s">
        <v>285</v>
      </c>
      <c r="I30" s="1590">
        <f>'WCA Allocation Factors'!E31</f>
        <v>0</v>
      </c>
      <c r="J30" s="409"/>
      <c r="K30" s="534"/>
      <c r="L30" s="534"/>
      <c r="M30" s="534"/>
      <c r="N30" s="534"/>
      <c r="O30" s="534"/>
      <c r="P30" s="534"/>
      <c r="Q30" s="534"/>
      <c r="R30" s="534"/>
      <c r="S30" s="534"/>
      <c r="T30" s="534"/>
    </row>
    <row r="31" spans="1:20" ht="12" customHeight="1">
      <c r="A31" s="342"/>
      <c r="B31" s="1010" t="s">
        <v>749</v>
      </c>
      <c r="C31" s="744"/>
      <c r="D31" s="409">
        <v>41110</v>
      </c>
      <c r="E31" s="341" t="s">
        <v>260</v>
      </c>
      <c r="F31" s="1516">
        <v>-95704</v>
      </c>
      <c r="G31" s="409" t="s">
        <v>292</v>
      </c>
      <c r="H31" s="437" t="s">
        <v>262</v>
      </c>
      <c r="I31" s="1588"/>
      <c r="J31" s="409"/>
      <c r="K31" s="534"/>
      <c r="L31" s="534"/>
      <c r="M31" s="534"/>
      <c r="N31" s="534"/>
      <c r="O31" s="534"/>
      <c r="P31" s="534"/>
      <c r="Q31" s="534"/>
      <c r="R31" s="534"/>
      <c r="S31" s="534"/>
      <c r="T31" s="534"/>
    </row>
    <row r="32" spans="1:20" ht="12" customHeight="1">
      <c r="A32" s="342"/>
      <c r="B32" s="1010" t="s">
        <v>750</v>
      </c>
      <c r="C32" s="744"/>
      <c r="D32" s="409">
        <v>41110</v>
      </c>
      <c r="E32" s="341" t="s">
        <v>260</v>
      </c>
      <c r="F32" s="1516">
        <v>1171363</v>
      </c>
      <c r="G32" s="409" t="s">
        <v>293</v>
      </c>
      <c r="H32" s="437" t="s">
        <v>262</v>
      </c>
      <c r="I32" s="1590">
        <f>0</f>
        <v>0</v>
      </c>
      <c r="J32" s="409"/>
      <c r="K32" s="534"/>
      <c r="L32" s="534"/>
      <c r="M32" s="534"/>
      <c r="N32" s="534"/>
      <c r="O32" s="534"/>
      <c r="P32" s="534"/>
      <c r="Q32" s="534"/>
      <c r="R32" s="534"/>
      <c r="S32" s="534"/>
      <c r="T32" s="534"/>
    </row>
    <row r="33" spans="1:20" ht="12" customHeight="1">
      <c r="A33" s="342"/>
      <c r="B33" s="1010" t="s">
        <v>751</v>
      </c>
      <c r="C33" s="744"/>
      <c r="D33" s="409">
        <v>41110</v>
      </c>
      <c r="E33" s="341" t="s">
        <v>260</v>
      </c>
      <c r="F33" s="1516">
        <v>20913</v>
      </c>
      <c r="G33" s="409" t="s">
        <v>261</v>
      </c>
      <c r="H33" s="437" t="s">
        <v>262</v>
      </c>
      <c r="I33" s="1590">
        <f>F33</f>
        <v>20913</v>
      </c>
      <c r="J33" s="409"/>
      <c r="K33" s="534"/>
      <c r="L33" s="534"/>
      <c r="M33" s="534"/>
      <c r="N33" s="534"/>
      <c r="O33" s="534"/>
      <c r="P33" s="534"/>
      <c r="Q33" s="534"/>
      <c r="R33" s="534"/>
      <c r="S33" s="534"/>
      <c r="T33" s="534"/>
    </row>
    <row r="34" spans="1:20" ht="12" customHeight="1">
      <c r="A34" s="342"/>
      <c r="B34" s="1010" t="s">
        <v>752</v>
      </c>
      <c r="C34" s="744"/>
      <c r="D34" s="409">
        <v>41110</v>
      </c>
      <c r="E34" s="341" t="s">
        <v>260</v>
      </c>
      <c r="F34" s="1516">
        <v>-79076</v>
      </c>
      <c r="G34" s="409" t="s">
        <v>753</v>
      </c>
      <c r="H34" s="437" t="s">
        <v>262</v>
      </c>
      <c r="I34" s="1590">
        <f>0</f>
        <v>0</v>
      </c>
      <c r="J34" s="409"/>
      <c r="K34" s="534"/>
      <c r="L34" s="534"/>
      <c r="M34" s="534"/>
      <c r="N34" s="534"/>
      <c r="O34" s="534"/>
      <c r="P34" s="534"/>
      <c r="Q34" s="534"/>
      <c r="R34" s="534"/>
      <c r="S34" s="534"/>
      <c r="T34" s="534"/>
    </row>
    <row r="35" spans="1:20" ht="12" customHeight="1">
      <c r="A35" s="342"/>
      <c r="B35" s="744"/>
      <c r="C35" s="744"/>
      <c r="D35" s="409"/>
      <c r="E35" s="409"/>
      <c r="F35" s="1493">
        <f>SUM(F27:F34)</f>
        <v>1314179</v>
      </c>
      <c r="G35" s="409"/>
      <c r="H35" s="437"/>
      <c r="I35" s="1493">
        <f>SUM(I32:I34)</f>
        <v>20913</v>
      </c>
      <c r="J35" s="409"/>
      <c r="K35" s="534"/>
      <c r="L35" s="534"/>
      <c r="M35" s="534"/>
      <c r="N35" s="534"/>
      <c r="O35" s="534"/>
      <c r="P35" s="534"/>
      <c r="Q35" s="534"/>
      <c r="R35" s="534"/>
      <c r="S35" s="534"/>
      <c r="T35" s="534"/>
    </row>
    <row r="36" spans="1:20" ht="12" customHeight="1">
      <c r="A36" s="342"/>
      <c r="B36" s="1010"/>
      <c r="C36" s="744"/>
      <c r="D36" s="409"/>
      <c r="E36" s="409"/>
      <c r="F36" s="1590"/>
      <c r="G36" s="409"/>
      <c r="H36" s="437"/>
      <c r="I36" s="1590"/>
      <c r="J36" s="409"/>
      <c r="K36" s="534"/>
      <c r="L36" s="534"/>
      <c r="M36" s="534"/>
      <c r="N36" s="534"/>
      <c r="O36" s="534"/>
      <c r="P36" s="534"/>
      <c r="Q36" s="534"/>
      <c r="R36" s="534"/>
      <c r="S36" s="534"/>
      <c r="T36" s="534"/>
    </row>
    <row r="37" spans="1:20" ht="12" customHeight="1">
      <c r="A37" s="342"/>
      <c r="B37" s="1010"/>
      <c r="C37" s="744"/>
      <c r="D37" s="409"/>
      <c r="E37" s="409"/>
      <c r="F37" s="445"/>
      <c r="G37" s="409"/>
      <c r="H37" s="437"/>
      <c r="I37" s="1590"/>
      <c r="J37" s="2095"/>
      <c r="K37" s="534"/>
      <c r="L37" s="534"/>
      <c r="M37" s="534"/>
      <c r="N37" s="534"/>
      <c r="O37" s="534"/>
      <c r="P37" s="534"/>
      <c r="Q37" s="534"/>
      <c r="R37" s="534"/>
      <c r="S37" s="534"/>
      <c r="T37" s="534"/>
    </row>
    <row r="38" spans="1:20" ht="12" customHeight="1">
      <c r="A38" s="342"/>
      <c r="B38" s="1543" t="s">
        <v>834</v>
      </c>
      <c r="C38" s="744"/>
      <c r="D38" s="409"/>
      <c r="E38" s="409"/>
      <c r="F38" s="445"/>
      <c r="G38" s="409"/>
      <c r="H38" s="437"/>
      <c r="I38" s="445"/>
      <c r="J38" s="409"/>
      <c r="K38" s="534"/>
      <c r="L38" s="534"/>
      <c r="M38" s="534"/>
      <c r="N38" s="534"/>
      <c r="O38" s="534"/>
      <c r="P38" s="534"/>
      <c r="Q38" s="534"/>
      <c r="R38" s="534"/>
      <c r="S38" s="534"/>
      <c r="T38" s="534"/>
    </row>
    <row r="39" spans="1:20" ht="12" customHeight="1">
      <c r="A39" s="342"/>
      <c r="B39" s="1010"/>
      <c r="C39" s="744"/>
      <c r="D39" s="409"/>
      <c r="E39" s="409"/>
      <c r="F39" s="445"/>
      <c r="G39" s="409"/>
      <c r="H39" s="437"/>
      <c r="I39" s="445"/>
      <c r="J39" s="409"/>
      <c r="K39" s="744"/>
      <c r="L39" s="744"/>
      <c r="M39" s="534"/>
      <c r="N39" s="534"/>
      <c r="O39" s="534"/>
      <c r="P39" s="534"/>
      <c r="Q39" s="534"/>
      <c r="R39" s="534"/>
      <c r="S39" s="534"/>
      <c r="T39" s="534"/>
    </row>
    <row r="40" spans="1:20" ht="12" customHeight="1">
      <c r="A40" s="342"/>
      <c r="B40" s="1752"/>
      <c r="C40" s="1587"/>
      <c r="D40" s="1494"/>
      <c r="E40" s="1494"/>
      <c r="F40" s="1586"/>
      <c r="G40" s="1494"/>
      <c r="H40" s="1510"/>
      <c r="I40" s="1751"/>
      <c r="J40" s="409"/>
      <c r="K40" s="744"/>
      <c r="L40" s="744"/>
      <c r="M40" s="534"/>
      <c r="N40" s="534"/>
      <c r="O40" s="534"/>
      <c r="P40" s="534"/>
      <c r="Q40" s="534"/>
      <c r="R40" s="534"/>
      <c r="S40" s="534"/>
      <c r="T40" s="534"/>
    </row>
    <row r="41" spans="1:20" ht="12" customHeight="1">
      <c r="A41" s="342"/>
      <c r="B41" s="1546"/>
      <c r="C41" s="744"/>
      <c r="D41" s="409"/>
      <c r="E41" s="409"/>
      <c r="F41" s="445"/>
      <c r="G41" s="409"/>
      <c r="H41" s="437"/>
      <c r="I41" s="1557"/>
      <c r="J41" s="409"/>
      <c r="K41" s="744"/>
      <c r="L41" s="744"/>
      <c r="M41" s="534"/>
      <c r="N41" s="534"/>
      <c r="O41" s="534"/>
      <c r="P41" s="534"/>
      <c r="Q41" s="534"/>
      <c r="R41" s="534"/>
      <c r="S41" s="534"/>
      <c r="T41" s="534"/>
    </row>
    <row r="42" spans="1:20" ht="12" customHeight="1">
      <c r="A42" s="342"/>
      <c r="B42" s="1546"/>
      <c r="C42" s="744"/>
      <c r="D42" s="409"/>
      <c r="E42" s="409"/>
      <c r="F42" s="445"/>
      <c r="G42" s="409"/>
      <c r="H42" s="437"/>
      <c r="I42" s="1557"/>
      <c r="J42" s="409"/>
      <c r="K42" s="744"/>
      <c r="L42" s="744"/>
      <c r="M42" s="534"/>
      <c r="N42" s="534"/>
      <c r="O42" s="534"/>
      <c r="P42" s="534"/>
      <c r="Q42" s="534"/>
      <c r="R42" s="534"/>
      <c r="S42" s="534"/>
      <c r="T42" s="534"/>
    </row>
    <row r="43" spans="1:20" ht="12" customHeight="1">
      <c r="A43" s="342"/>
      <c r="B43" s="1546"/>
      <c r="C43" s="744"/>
      <c r="D43" s="409"/>
      <c r="E43" s="409"/>
      <c r="F43" s="445"/>
      <c r="G43" s="409"/>
      <c r="H43" s="437"/>
      <c r="I43" s="1557"/>
      <c r="J43" s="409"/>
      <c r="K43" s="744"/>
      <c r="L43" s="744"/>
      <c r="M43" s="534"/>
      <c r="N43" s="534"/>
      <c r="O43" s="534"/>
      <c r="P43" s="534"/>
      <c r="Q43" s="534"/>
      <c r="R43" s="534"/>
      <c r="S43" s="534"/>
      <c r="T43" s="534"/>
    </row>
    <row r="44" spans="1:20" ht="12" customHeight="1">
      <c r="A44" s="342"/>
      <c r="B44" s="1546"/>
      <c r="C44" s="744"/>
      <c r="D44" s="409"/>
      <c r="E44" s="409"/>
      <c r="F44" s="445"/>
      <c r="G44" s="409"/>
      <c r="H44" s="437"/>
      <c r="I44" s="1557"/>
      <c r="J44" s="409"/>
      <c r="K44" s="744"/>
      <c r="L44" s="744"/>
      <c r="M44" s="534"/>
      <c r="N44" s="534"/>
      <c r="O44" s="534"/>
      <c r="P44" s="534"/>
      <c r="Q44" s="534"/>
      <c r="R44" s="534"/>
      <c r="S44" s="534"/>
      <c r="T44" s="534"/>
    </row>
    <row r="45" spans="1:20" ht="12" customHeight="1">
      <c r="A45" s="342"/>
      <c r="B45" s="1546"/>
      <c r="C45" s="744"/>
      <c r="D45" s="409"/>
      <c r="E45" s="409"/>
      <c r="F45" s="445"/>
      <c r="G45" s="409"/>
      <c r="H45" s="437"/>
      <c r="I45" s="1557"/>
      <c r="J45" s="409"/>
      <c r="K45" s="744"/>
      <c r="L45" s="744"/>
      <c r="M45" s="534"/>
      <c r="N45" s="534"/>
      <c r="O45" s="534"/>
      <c r="P45" s="534"/>
      <c r="Q45" s="534"/>
      <c r="R45" s="534"/>
      <c r="S45" s="534"/>
      <c r="T45" s="534"/>
    </row>
    <row r="46" spans="1:20" ht="12" customHeight="1">
      <c r="A46" s="342"/>
      <c r="B46" s="1750"/>
      <c r="C46" s="744"/>
      <c r="D46" s="744"/>
      <c r="E46" s="744"/>
      <c r="F46" s="744"/>
      <c r="G46" s="744"/>
      <c r="H46" s="1083"/>
      <c r="I46" s="1730"/>
      <c r="J46" s="409"/>
      <c r="K46" s="744"/>
      <c r="L46" s="744"/>
      <c r="M46" s="534"/>
      <c r="N46" s="534"/>
      <c r="O46" s="534"/>
      <c r="P46" s="534"/>
      <c r="Q46" s="534"/>
      <c r="R46" s="534"/>
      <c r="S46" s="534"/>
      <c r="T46" s="534"/>
    </row>
    <row r="47" spans="1:20" ht="12" customHeight="1">
      <c r="A47" s="342"/>
      <c r="B47" s="1645"/>
      <c r="C47" s="342"/>
      <c r="D47" s="342"/>
      <c r="E47" s="342"/>
      <c r="F47" s="342"/>
      <c r="G47" s="342"/>
      <c r="H47" s="342"/>
      <c r="I47" s="380"/>
      <c r="J47" s="409"/>
      <c r="K47" s="744"/>
      <c r="L47" s="744"/>
      <c r="M47" s="534"/>
      <c r="N47" s="534"/>
      <c r="O47" s="534"/>
      <c r="P47" s="534"/>
      <c r="Q47" s="534"/>
      <c r="R47" s="534"/>
      <c r="S47" s="534"/>
      <c r="T47" s="534"/>
    </row>
    <row r="48" spans="1:20" ht="12" customHeight="1">
      <c r="A48" s="342"/>
      <c r="B48" s="1611"/>
      <c r="C48" s="1731"/>
      <c r="D48" s="1731"/>
      <c r="E48" s="1731"/>
      <c r="F48" s="1731"/>
      <c r="G48" s="1731"/>
      <c r="H48" s="1731"/>
      <c r="I48" s="1608"/>
      <c r="J48" s="744"/>
      <c r="K48" s="744"/>
      <c r="L48" s="744"/>
      <c r="M48" s="534"/>
      <c r="N48" s="534"/>
      <c r="O48" s="534"/>
      <c r="P48" s="534"/>
      <c r="Q48" s="534"/>
      <c r="R48" s="534"/>
      <c r="S48" s="534"/>
      <c r="T48" s="534"/>
    </row>
    <row r="49" spans="2:20" ht="12" customHeight="1">
      <c r="B49" s="534"/>
      <c r="C49" s="534"/>
      <c r="D49" s="534"/>
      <c r="E49" s="534"/>
      <c r="F49" s="534"/>
      <c r="G49" s="534"/>
      <c r="H49" s="1589"/>
      <c r="I49" s="534"/>
      <c r="J49" s="534"/>
      <c r="K49" s="534"/>
      <c r="L49" s="534"/>
      <c r="M49" s="534"/>
      <c r="N49" s="534"/>
      <c r="O49" s="534"/>
      <c r="P49" s="534"/>
      <c r="Q49" s="534"/>
      <c r="R49" s="534"/>
      <c r="S49" s="534"/>
      <c r="T49" s="534"/>
    </row>
    <row r="50" spans="2:20" ht="12" customHeight="1">
      <c r="B50" s="534"/>
      <c r="C50" s="534"/>
      <c r="D50" s="534"/>
      <c r="E50" s="534"/>
      <c r="F50" s="534"/>
      <c r="G50" s="534"/>
      <c r="H50" s="1589"/>
      <c r="I50" s="534"/>
      <c r="J50" s="534"/>
      <c r="K50" s="534"/>
      <c r="L50" s="534"/>
      <c r="M50" s="534"/>
      <c r="N50" s="534"/>
      <c r="O50" s="534"/>
      <c r="P50" s="534"/>
      <c r="Q50" s="534"/>
      <c r="R50" s="534"/>
      <c r="S50" s="534"/>
      <c r="T50" s="534"/>
    </row>
    <row r="51" spans="2:20" ht="12" customHeight="1">
      <c r="B51" s="534"/>
      <c r="C51" s="534"/>
      <c r="D51" s="534"/>
      <c r="E51" s="534"/>
      <c r="F51" s="534"/>
      <c r="G51" s="534"/>
      <c r="H51" s="1589"/>
      <c r="I51" s="534"/>
      <c r="J51" s="534"/>
      <c r="K51" s="534"/>
      <c r="L51" s="534"/>
      <c r="M51" s="534"/>
      <c r="N51" s="534"/>
      <c r="O51" s="534"/>
      <c r="P51" s="534"/>
      <c r="Q51" s="534"/>
      <c r="R51" s="534"/>
      <c r="S51" s="534"/>
      <c r="T51" s="534"/>
    </row>
    <row r="52" spans="2:20" ht="12" customHeight="1">
      <c r="B52" s="534"/>
      <c r="C52" s="534"/>
      <c r="D52" s="534"/>
      <c r="E52" s="534"/>
      <c r="F52" s="534"/>
      <c r="G52" s="534"/>
      <c r="H52" s="1589"/>
      <c r="I52" s="534"/>
      <c r="J52" s="534"/>
      <c r="K52" s="534"/>
      <c r="L52" s="534"/>
      <c r="M52" s="534"/>
      <c r="N52" s="534"/>
      <c r="O52" s="534"/>
      <c r="P52" s="534"/>
      <c r="Q52" s="534"/>
      <c r="R52" s="534"/>
      <c r="S52" s="534"/>
      <c r="T52" s="534"/>
    </row>
    <row r="53" spans="2:20" ht="12" customHeight="1">
      <c r="B53" s="534"/>
      <c r="C53" s="534"/>
      <c r="D53" s="534"/>
      <c r="E53" s="534"/>
      <c r="F53" s="534"/>
      <c r="G53" s="534"/>
      <c r="H53" s="1589"/>
      <c r="I53" s="534"/>
      <c r="J53" s="534"/>
      <c r="K53" s="534"/>
      <c r="L53" s="534"/>
      <c r="M53" s="534"/>
      <c r="N53" s="534"/>
      <c r="O53" s="534"/>
      <c r="P53" s="534"/>
      <c r="Q53" s="534"/>
      <c r="R53" s="534"/>
      <c r="S53" s="534"/>
      <c r="T53" s="534"/>
    </row>
    <row r="54" spans="2:20" ht="12" customHeight="1">
      <c r="B54" s="534"/>
      <c r="C54" s="534"/>
      <c r="D54" s="534"/>
      <c r="E54" s="534"/>
      <c r="F54" s="534"/>
      <c r="G54" s="534"/>
      <c r="H54" s="1589"/>
      <c r="I54" s="534"/>
      <c r="J54" s="534"/>
      <c r="K54" s="534"/>
      <c r="L54" s="534"/>
      <c r="M54" s="534"/>
      <c r="N54" s="534"/>
      <c r="O54" s="534"/>
      <c r="P54" s="534"/>
      <c r="Q54" s="534"/>
      <c r="R54" s="534"/>
      <c r="S54" s="534"/>
      <c r="T54" s="534"/>
    </row>
    <row r="55" spans="2:20" ht="12" customHeight="1">
      <c r="B55" s="534"/>
      <c r="C55" s="534"/>
      <c r="D55" s="534"/>
      <c r="E55" s="534"/>
      <c r="F55" s="534"/>
      <c r="G55" s="534"/>
      <c r="H55" s="1589"/>
      <c r="I55" s="534"/>
      <c r="J55" s="534"/>
      <c r="K55" s="534"/>
      <c r="L55" s="534"/>
      <c r="M55" s="534"/>
      <c r="N55" s="534"/>
      <c r="O55" s="534"/>
      <c r="P55" s="534"/>
      <c r="Q55" s="534"/>
      <c r="R55" s="534"/>
      <c r="S55" s="534"/>
      <c r="T55" s="534"/>
    </row>
    <row r="56" spans="2:20" ht="12" customHeight="1">
      <c r="B56" s="534"/>
      <c r="C56" s="534"/>
      <c r="D56" s="534"/>
      <c r="E56" s="534"/>
      <c r="F56" s="534"/>
      <c r="G56" s="534"/>
      <c r="H56" s="1589"/>
      <c r="I56" s="534"/>
      <c r="J56" s="534"/>
      <c r="K56" s="534"/>
      <c r="L56" s="534"/>
      <c r="M56" s="534"/>
      <c r="N56" s="534"/>
      <c r="O56" s="534"/>
      <c r="P56" s="534"/>
      <c r="Q56" s="534"/>
      <c r="R56" s="534"/>
      <c r="S56" s="534"/>
      <c r="T56" s="534"/>
    </row>
    <row r="57" spans="2:20" ht="12" customHeight="1">
      <c r="B57" s="534"/>
      <c r="C57" s="534"/>
      <c r="D57" s="534"/>
      <c r="E57" s="534"/>
      <c r="F57" s="534"/>
      <c r="G57" s="534"/>
      <c r="H57" s="1589"/>
      <c r="I57" s="534"/>
      <c r="J57" s="534"/>
      <c r="K57" s="534"/>
      <c r="L57" s="534"/>
      <c r="M57" s="534"/>
      <c r="N57" s="534"/>
      <c r="O57" s="534"/>
      <c r="P57" s="534"/>
      <c r="Q57" s="534"/>
      <c r="R57" s="534"/>
      <c r="S57" s="534"/>
      <c r="T57" s="534"/>
    </row>
    <row r="58" spans="2:20" ht="12" customHeight="1">
      <c r="B58" s="534"/>
      <c r="C58" s="534"/>
      <c r="D58" s="534"/>
      <c r="E58" s="534"/>
      <c r="F58" s="534"/>
      <c r="G58" s="534"/>
      <c r="H58" s="1589"/>
      <c r="I58" s="534"/>
      <c r="J58" s="534"/>
      <c r="K58" s="534"/>
      <c r="L58" s="534"/>
      <c r="M58" s="534"/>
      <c r="N58" s="534"/>
      <c r="O58" s="534"/>
      <c r="P58" s="534"/>
      <c r="Q58" s="534"/>
      <c r="R58" s="534"/>
      <c r="S58" s="534"/>
      <c r="T58" s="534"/>
    </row>
    <row r="59" spans="2:20">
      <c r="B59" s="534"/>
      <c r="C59" s="534"/>
      <c r="D59" s="534"/>
      <c r="E59" s="534"/>
      <c r="F59" s="534"/>
      <c r="G59" s="534"/>
      <c r="H59" s="1589"/>
      <c r="I59" s="534"/>
      <c r="J59" s="534"/>
      <c r="K59" s="534"/>
      <c r="L59" s="534"/>
      <c r="M59" s="534"/>
      <c r="N59" s="534"/>
      <c r="O59" s="534"/>
      <c r="P59" s="534"/>
      <c r="Q59" s="534"/>
      <c r="R59" s="534"/>
      <c r="S59" s="534"/>
      <c r="T59" s="534"/>
    </row>
    <row r="60" spans="2:20">
      <c r="B60" s="534"/>
      <c r="C60" s="534"/>
      <c r="D60" s="534"/>
      <c r="E60" s="534"/>
      <c r="F60" s="534"/>
      <c r="G60" s="534"/>
      <c r="H60" s="1589"/>
      <c r="I60" s="534"/>
      <c r="J60" s="534"/>
      <c r="K60" s="534"/>
      <c r="L60" s="534"/>
      <c r="M60" s="534"/>
      <c r="N60" s="534"/>
      <c r="O60" s="534"/>
      <c r="P60" s="534"/>
      <c r="Q60" s="534"/>
      <c r="R60" s="534"/>
      <c r="S60" s="534"/>
      <c r="T60" s="534"/>
    </row>
    <row r="61" spans="2:20">
      <c r="B61" s="534"/>
      <c r="C61" s="534"/>
      <c r="D61" s="746"/>
      <c r="E61" s="534"/>
      <c r="F61" s="534"/>
      <c r="G61" s="534"/>
      <c r="H61" s="1589"/>
      <c r="I61" s="534"/>
      <c r="J61" s="534"/>
      <c r="K61" s="534"/>
      <c r="L61" s="534"/>
      <c r="M61" s="534"/>
      <c r="N61" s="534"/>
      <c r="O61" s="534"/>
      <c r="P61" s="534"/>
      <c r="Q61" s="534"/>
      <c r="R61" s="534"/>
      <c r="S61" s="534"/>
      <c r="T61" s="534"/>
    </row>
    <row r="62" spans="2:20">
      <c r="B62" s="534"/>
      <c r="C62" s="534"/>
      <c r="D62" s="746"/>
      <c r="E62" s="534"/>
      <c r="F62" s="534"/>
      <c r="G62" s="534"/>
      <c r="H62" s="1589"/>
      <c r="I62" s="534"/>
      <c r="J62" s="534"/>
      <c r="K62" s="534"/>
      <c r="L62" s="534"/>
      <c r="M62" s="534"/>
      <c r="N62" s="534"/>
      <c r="O62" s="534"/>
      <c r="P62" s="534"/>
      <c r="Q62" s="534"/>
      <c r="R62" s="534"/>
      <c r="S62" s="534"/>
      <c r="T62" s="534"/>
    </row>
    <row r="63" spans="2:20">
      <c r="B63" s="534"/>
      <c r="C63" s="534"/>
      <c r="D63" s="746"/>
      <c r="E63" s="534"/>
      <c r="F63" s="534"/>
      <c r="G63" s="534"/>
      <c r="H63" s="1589"/>
      <c r="I63" s="534"/>
      <c r="J63" s="534"/>
      <c r="K63" s="534"/>
      <c r="L63" s="534"/>
      <c r="M63" s="534"/>
      <c r="N63" s="534"/>
      <c r="O63" s="534"/>
      <c r="P63" s="534"/>
      <c r="Q63" s="534"/>
      <c r="R63" s="534"/>
      <c r="S63" s="534"/>
      <c r="T63" s="534"/>
    </row>
    <row r="64" spans="2:20">
      <c r="B64" s="534"/>
      <c r="C64" s="534"/>
      <c r="D64" s="746"/>
      <c r="E64" s="534"/>
      <c r="F64" s="534"/>
      <c r="G64" s="534"/>
      <c r="H64" s="1589"/>
      <c r="I64" s="534"/>
      <c r="J64" s="534"/>
      <c r="K64" s="534"/>
      <c r="L64" s="534"/>
      <c r="M64" s="534"/>
      <c r="N64" s="534"/>
      <c r="O64" s="534"/>
      <c r="P64" s="534"/>
      <c r="Q64" s="534"/>
      <c r="R64" s="534"/>
      <c r="S64" s="534"/>
      <c r="T64" s="534"/>
    </row>
    <row r="65" spans="2:20">
      <c r="B65" s="534"/>
      <c r="C65" s="534"/>
      <c r="D65" s="746"/>
      <c r="E65" s="534"/>
      <c r="F65" s="534"/>
      <c r="G65" s="534"/>
      <c r="H65" s="1589"/>
      <c r="I65" s="534"/>
      <c r="J65" s="534"/>
      <c r="K65" s="534"/>
      <c r="L65" s="534"/>
      <c r="M65" s="534"/>
      <c r="N65" s="534"/>
      <c r="O65" s="534"/>
      <c r="P65" s="534"/>
      <c r="Q65" s="534"/>
      <c r="R65" s="534"/>
      <c r="S65" s="534"/>
      <c r="T65" s="534"/>
    </row>
    <row r="66" spans="2:20">
      <c r="B66" s="534"/>
      <c r="C66" s="534"/>
      <c r="D66" s="746"/>
      <c r="E66" s="534"/>
      <c r="F66" s="534"/>
      <c r="G66" s="534"/>
      <c r="H66" s="1589"/>
      <c r="I66" s="534"/>
      <c r="J66" s="534"/>
      <c r="K66" s="534"/>
      <c r="L66" s="534"/>
      <c r="M66" s="534"/>
      <c r="N66" s="534"/>
      <c r="O66" s="534"/>
      <c r="P66" s="534"/>
      <c r="Q66" s="534"/>
      <c r="R66" s="534"/>
      <c r="S66" s="534"/>
      <c r="T66" s="534"/>
    </row>
    <row r="67" spans="2:20">
      <c r="B67" s="534"/>
      <c r="C67" s="534"/>
      <c r="D67" s="746"/>
      <c r="E67" s="534"/>
      <c r="F67" s="534"/>
      <c r="G67" s="534"/>
      <c r="H67" s="1589"/>
      <c r="I67" s="534"/>
      <c r="J67" s="534"/>
      <c r="K67" s="534"/>
      <c r="L67" s="534"/>
      <c r="M67" s="534"/>
      <c r="N67" s="534"/>
      <c r="O67" s="534"/>
      <c r="P67" s="534"/>
      <c r="Q67" s="534"/>
      <c r="R67" s="534"/>
      <c r="S67" s="534"/>
      <c r="T67" s="534"/>
    </row>
    <row r="68" spans="2:20">
      <c r="B68" s="534"/>
      <c r="C68" s="534"/>
      <c r="D68" s="746"/>
      <c r="E68" s="534"/>
      <c r="F68" s="534"/>
      <c r="G68" s="534"/>
      <c r="H68" s="1589"/>
      <c r="I68" s="534"/>
      <c r="J68" s="534"/>
      <c r="K68" s="534"/>
      <c r="L68" s="534"/>
      <c r="M68" s="534"/>
      <c r="N68" s="534"/>
      <c r="O68" s="534"/>
      <c r="P68" s="534"/>
      <c r="Q68" s="534"/>
      <c r="R68" s="534"/>
      <c r="S68" s="534"/>
      <c r="T68" s="534"/>
    </row>
    <row r="69" spans="2:20">
      <c r="B69" s="534"/>
      <c r="C69" s="534"/>
      <c r="D69" s="746"/>
      <c r="E69" s="534"/>
      <c r="F69" s="534"/>
      <c r="G69" s="534"/>
      <c r="H69" s="1589"/>
      <c r="I69" s="534"/>
      <c r="J69" s="534"/>
      <c r="K69" s="534"/>
      <c r="L69" s="534"/>
      <c r="M69" s="534"/>
      <c r="N69" s="534"/>
      <c r="O69" s="534"/>
      <c r="P69" s="534"/>
      <c r="Q69" s="534"/>
      <c r="R69" s="534"/>
      <c r="S69" s="534"/>
      <c r="T69" s="534"/>
    </row>
    <row r="70" spans="2:20">
      <c r="B70" s="534"/>
      <c r="C70" s="534"/>
      <c r="D70" s="746"/>
      <c r="E70" s="534"/>
      <c r="F70" s="534"/>
      <c r="G70" s="534"/>
      <c r="H70" s="1589"/>
      <c r="I70" s="534"/>
      <c r="J70" s="534"/>
      <c r="K70" s="534"/>
      <c r="L70" s="534"/>
      <c r="M70" s="534"/>
      <c r="N70" s="534"/>
      <c r="O70" s="534"/>
      <c r="P70" s="534"/>
      <c r="Q70" s="534"/>
      <c r="R70" s="534"/>
      <c r="S70" s="534"/>
      <c r="T70" s="534"/>
    </row>
    <row r="71" spans="2:20">
      <c r="B71" s="534"/>
      <c r="C71" s="534"/>
      <c r="D71" s="746"/>
      <c r="E71" s="534"/>
      <c r="F71" s="534"/>
      <c r="G71" s="534"/>
      <c r="H71" s="1589"/>
      <c r="I71" s="534"/>
      <c r="J71" s="534"/>
      <c r="K71" s="534"/>
      <c r="L71" s="534"/>
      <c r="M71" s="534"/>
      <c r="N71" s="534"/>
      <c r="O71" s="534"/>
      <c r="P71" s="534"/>
      <c r="Q71" s="534"/>
      <c r="R71" s="534"/>
      <c r="S71" s="534"/>
      <c r="T71" s="534"/>
    </row>
    <row r="72" spans="2:20">
      <c r="B72" s="534"/>
      <c r="C72" s="534"/>
      <c r="D72" s="746"/>
      <c r="E72" s="534"/>
      <c r="F72" s="534"/>
      <c r="G72" s="534"/>
      <c r="H72" s="1589"/>
      <c r="I72" s="534"/>
      <c r="J72" s="534"/>
      <c r="K72" s="534"/>
      <c r="L72" s="534"/>
      <c r="M72" s="534"/>
      <c r="N72" s="534"/>
      <c r="O72" s="534"/>
      <c r="P72" s="534"/>
      <c r="Q72" s="534"/>
      <c r="R72" s="534"/>
      <c r="S72" s="534"/>
      <c r="T72" s="534"/>
    </row>
    <row r="73" spans="2:20">
      <c r="B73" s="534"/>
      <c r="C73" s="534"/>
      <c r="D73" s="746"/>
      <c r="E73" s="534"/>
      <c r="F73" s="534"/>
      <c r="G73" s="534"/>
      <c r="H73" s="1589"/>
      <c r="I73" s="534"/>
      <c r="J73" s="534"/>
      <c r="K73" s="534"/>
      <c r="L73" s="534"/>
      <c r="M73" s="534"/>
      <c r="N73" s="534"/>
      <c r="O73" s="534"/>
      <c r="P73" s="534"/>
      <c r="Q73" s="534"/>
      <c r="R73" s="534"/>
      <c r="S73" s="534"/>
      <c r="T73" s="534"/>
    </row>
    <row r="74" spans="2:20">
      <c r="B74" s="534"/>
      <c r="C74" s="534"/>
      <c r="D74" s="746"/>
      <c r="E74" s="534"/>
      <c r="F74" s="534"/>
      <c r="G74" s="534"/>
      <c r="H74" s="1589"/>
      <c r="I74" s="534"/>
      <c r="J74" s="534"/>
      <c r="K74" s="534"/>
      <c r="L74" s="534"/>
      <c r="M74" s="534"/>
      <c r="N74" s="534"/>
      <c r="O74" s="534"/>
      <c r="P74" s="534"/>
      <c r="Q74" s="534"/>
      <c r="R74" s="534"/>
      <c r="S74" s="534"/>
      <c r="T74" s="534"/>
    </row>
    <row r="75" spans="2:20">
      <c r="B75" s="534"/>
      <c r="C75" s="534"/>
      <c r="D75" s="746"/>
      <c r="E75" s="534"/>
      <c r="F75" s="534"/>
      <c r="G75" s="534"/>
      <c r="H75" s="1589"/>
      <c r="I75" s="534"/>
      <c r="J75" s="534"/>
      <c r="K75" s="534"/>
      <c r="L75" s="534"/>
      <c r="M75" s="534"/>
      <c r="N75" s="534"/>
      <c r="O75" s="534"/>
      <c r="P75" s="534"/>
      <c r="Q75" s="534"/>
      <c r="R75" s="534"/>
      <c r="S75" s="534"/>
      <c r="T75" s="534"/>
    </row>
    <row r="76" spans="2:20">
      <c r="B76" s="534"/>
      <c r="C76" s="534"/>
      <c r="D76" s="746"/>
      <c r="E76" s="534"/>
      <c r="F76" s="534"/>
      <c r="G76" s="534"/>
      <c r="H76" s="1589"/>
      <c r="I76" s="534"/>
      <c r="J76" s="534"/>
      <c r="K76" s="534"/>
      <c r="L76" s="534"/>
      <c r="M76" s="534"/>
      <c r="N76" s="534"/>
      <c r="O76" s="534"/>
      <c r="P76" s="534"/>
      <c r="Q76" s="534"/>
      <c r="R76" s="534"/>
      <c r="S76" s="534"/>
      <c r="T76" s="534"/>
    </row>
    <row r="77" spans="2:20">
      <c r="B77" s="534"/>
      <c r="C77" s="534"/>
      <c r="D77" s="746"/>
      <c r="E77" s="534"/>
      <c r="F77" s="534"/>
      <c r="G77" s="534"/>
      <c r="H77" s="1589"/>
      <c r="I77" s="534"/>
      <c r="J77" s="534"/>
      <c r="K77" s="534"/>
      <c r="L77" s="534"/>
      <c r="M77" s="534"/>
      <c r="N77" s="534"/>
      <c r="O77" s="534"/>
      <c r="P77" s="534"/>
      <c r="Q77" s="534"/>
      <c r="R77" s="534"/>
      <c r="S77" s="534"/>
      <c r="T77" s="534"/>
    </row>
    <row r="78" spans="2:20">
      <c r="B78" s="534"/>
      <c r="C78" s="534"/>
      <c r="D78" s="746"/>
      <c r="E78" s="534"/>
      <c r="F78" s="534"/>
      <c r="G78" s="534"/>
      <c r="H78" s="1589"/>
      <c r="I78" s="534"/>
      <c r="J78" s="534"/>
      <c r="K78" s="534"/>
      <c r="L78" s="534"/>
      <c r="M78" s="534"/>
      <c r="N78" s="534"/>
      <c r="O78" s="534"/>
      <c r="P78" s="534"/>
      <c r="Q78" s="534"/>
      <c r="R78" s="534"/>
      <c r="S78" s="534"/>
      <c r="T78" s="534"/>
    </row>
    <row r="79" spans="2:20">
      <c r="B79" s="534"/>
      <c r="C79" s="534"/>
      <c r="D79" s="746"/>
      <c r="E79" s="534"/>
      <c r="F79" s="534"/>
      <c r="G79" s="534"/>
      <c r="H79" s="1589"/>
      <c r="I79" s="534"/>
      <c r="J79" s="534"/>
      <c r="K79" s="534"/>
      <c r="L79" s="534"/>
      <c r="M79" s="534"/>
      <c r="N79" s="534"/>
      <c r="O79" s="534"/>
      <c r="P79" s="534"/>
      <c r="Q79" s="534"/>
      <c r="R79" s="534"/>
      <c r="S79" s="534"/>
      <c r="T79" s="534"/>
    </row>
    <row r="80" spans="2:20">
      <c r="B80" s="534"/>
      <c r="C80" s="534"/>
      <c r="D80" s="746"/>
      <c r="E80" s="534"/>
      <c r="F80" s="534"/>
      <c r="G80" s="534"/>
      <c r="H80" s="1589"/>
      <c r="I80" s="534"/>
      <c r="J80" s="534"/>
      <c r="K80" s="534"/>
      <c r="L80" s="534"/>
      <c r="M80" s="534"/>
      <c r="N80" s="534"/>
      <c r="O80" s="534"/>
      <c r="P80" s="534"/>
      <c r="Q80" s="534"/>
      <c r="R80" s="534"/>
      <c r="S80" s="534"/>
      <c r="T80" s="534"/>
    </row>
    <row r="81" spans="2:20">
      <c r="B81" s="534"/>
      <c r="C81" s="534"/>
      <c r="D81" s="746"/>
      <c r="E81" s="534"/>
      <c r="F81" s="534"/>
      <c r="G81" s="534"/>
      <c r="H81" s="1589"/>
      <c r="I81" s="534"/>
      <c r="J81" s="534"/>
      <c r="K81" s="534"/>
      <c r="L81" s="534"/>
      <c r="M81" s="534"/>
      <c r="N81" s="534"/>
      <c r="O81" s="534"/>
      <c r="P81" s="534"/>
      <c r="Q81" s="534"/>
      <c r="R81" s="534"/>
      <c r="S81" s="534"/>
      <c r="T81" s="534"/>
    </row>
    <row r="82" spans="2:20">
      <c r="B82" s="534"/>
      <c r="C82" s="534"/>
      <c r="D82" s="746"/>
      <c r="E82" s="534"/>
      <c r="F82" s="534"/>
      <c r="G82" s="534"/>
      <c r="H82" s="1589"/>
      <c r="I82" s="534"/>
      <c r="J82" s="534"/>
      <c r="K82" s="534"/>
      <c r="L82" s="534"/>
      <c r="M82" s="534"/>
      <c r="N82" s="534"/>
      <c r="O82" s="534"/>
      <c r="P82" s="534"/>
      <c r="Q82" s="534"/>
      <c r="R82" s="534"/>
      <c r="S82" s="534"/>
      <c r="T82" s="534"/>
    </row>
    <row r="83" spans="2:20">
      <c r="B83" s="534"/>
      <c r="C83" s="534"/>
      <c r="D83" s="746"/>
      <c r="E83" s="534"/>
      <c r="F83" s="534"/>
      <c r="G83" s="534"/>
      <c r="H83" s="1589"/>
      <c r="I83" s="534"/>
      <c r="J83" s="534"/>
      <c r="K83" s="534"/>
      <c r="L83" s="534"/>
      <c r="M83" s="534"/>
      <c r="N83" s="534"/>
      <c r="O83" s="534"/>
      <c r="P83" s="534"/>
      <c r="Q83" s="534"/>
      <c r="R83" s="534"/>
      <c r="S83" s="534"/>
      <c r="T83" s="534"/>
    </row>
    <row r="84" spans="2:20">
      <c r="B84" s="534"/>
      <c r="C84" s="534"/>
      <c r="D84" s="746"/>
      <c r="E84" s="534"/>
      <c r="F84" s="534"/>
      <c r="G84" s="534"/>
      <c r="H84" s="1589"/>
      <c r="I84" s="534"/>
      <c r="J84" s="534"/>
      <c r="K84" s="534"/>
      <c r="L84" s="534"/>
      <c r="M84" s="534"/>
      <c r="N84" s="534"/>
      <c r="O84" s="534"/>
      <c r="P84" s="534"/>
      <c r="Q84" s="534"/>
      <c r="R84" s="534"/>
      <c r="S84" s="534"/>
      <c r="T84" s="534"/>
    </row>
    <row r="85" spans="2:20">
      <c r="B85" s="534"/>
      <c r="C85" s="534"/>
      <c r="D85" s="746"/>
      <c r="E85" s="534"/>
      <c r="F85" s="534"/>
      <c r="G85" s="534"/>
      <c r="H85" s="1589"/>
      <c r="I85" s="534"/>
      <c r="J85" s="534"/>
      <c r="K85" s="534"/>
      <c r="L85" s="534"/>
      <c r="M85" s="534"/>
      <c r="N85" s="534"/>
      <c r="O85" s="534"/>
      <c r="P85" s="534"/>
      <c r="Q85" s="534"/>
      <c r="R85" s="534"/>
      <c r="S85" s="534"/>
      <c r="T85" s="534"/>
    </row>
    <row r="86" spans="2:20">
      <c r="B86" s="534"/>
      <c r="C86" s="534"/>
      <c r="D86" s="746"/>
      <c r="E86" s="534"/>
      <c r="F86" s="534"/>
      <c r="G86" s="534"/>
      <c r="H86" s="1589"/>
      <c r="I86" s="534"/>
      <c r="J86" s="534"/>
      <c r="K86" s="534"/>
      <c r="L86" s="534"/>
      <c r="M86" s="534"/>
      <c r="N86" s="534"/>
      <c r="O86" s="534"/>
      <c r="P86" s="534"/>
      <c r="Q86" s="534"/>
      <c r="R86" s="534"/>
      <c r="S86" s="534"/>
      <c r="T86" s="534"/>
    </row>
    <row r="87" spans="2:20">
      <c r="B87" s="534"/>
      <c r="C87" s="534"/>
      <c r="D87" s="746"/>
      <c r="E87" s="534"/>
      <c r="F87" s="534"/>
      <c r="G87" s="534"/>
      <c r="H87" s="1589"/>
      <c r="I87" s="534"/>
      <c r="J87" s="534"/>
      <c r="K87" s="534"/>
      <c r="L87" s="534"/>
      <c r="M87" s="534"/>
      <c r="N87" s="534"/>
      <c r="O87" s="534"/>
      <c r="P87" s="534"/>
      <c r="Q87" s="534"/>
      <c r="R87" s="534"/>
      <c r="S87" s="534"/>
      <c r="T87" s="534"/>
    </row>
    <row r="88" spans="2:20">
      <c r="B88" s="534"/>
      <c r="C88" s="534"/>
      <c r="D88" s="746"/>
      <c r="E88" s="534"/>
      <c r="F88" s="534"/>
      <c r="G88" s="534"/>
      <c r="H88" s="1589"/>
      <c r="I88" s="534"/>
      <c r="J88" s="534"/>
      <c r="K88" s="534"/>
      <c r="L88" s="534"/>
      <c r="M88" s="534"/>
      <c r="N88" s="534"/>
      <c r="O88" s="534"/>
      <c r="P88" s="534"/>
      <c r="Q88" s="534"/>
      <c r="R88" s="534"/>
      <c r="S88" s="534"/>
      <c r="T88" s="534"/>
    </row>
    <row r="89" spans="2:20">
      <c r="B89" s="534"/>
      <c r="C89" s="534"/>
      <c r="D89" s="746"/>
      <c r="E89" s="534"/>
      <c r="F89" s="534"/>
      <c r="G89" s="534"/>
      <c r="H89" s="1589"/>
      <c r="I89" s="534"/>
      <c r="J89" s="534"/>
      <c r="K89" s="534"/>
      <c r="L89" s="534"/>
      <c r="M89" s="534"/>
      <c r="N89" s="534"/>
      <c r="O89" s="534"/>
      <c r="P89" s="534"/>
      <c r="Q89" s="534"/>
      <c r="R89" s="534"/>
      <c r="S89" s="534"/>
      <c r="T89" s="534"/>
    </row>
    <row r="90" spans="2:20">
      <c r="B90" s="534"/>
      <c r="C90" s="534"/>
      <c r="D90" s="746"/>
      <c r="E90" s="534"/>
      <c r="F90" s="534"/>
      <c r="G90" s="534"/>
      <c r="H90" s="1589"/>
      <c r="I90" s="534"/>
      <c r="J90" s="534"/>
      <c r="K90" s="534"/>
      <c r="L90" s="534"/>
      <c r="M90" s="534"/>
      <c r="N90" s="534"/>
      <c r="O90" s="534"/>
      <c r="P90" s="534"/>
      <c r="Q90" s="534"/>
      <c r="R90" s="534"/>
      <c r="S90" s="534"/>
      <c r="T90" s="534"/>
    </row>
    <row r="91" spans="2:20">
      <c r="B91" s="534"/>
      <c r="C91" s="534"/>
      <c r="D91" s="746"/>
      <c r="E91" s="534"/>
      <c r="F91" s="534"/>
      <c r="G91" s="534"/>
      <c r="H91" s="1589"/>
      <c r="I91" s="534"/>
      <c r="J91" s="534"/>
      <c r="K91" s="534"/>
      <c r="L91" s="534"/>
      <c r="M91" s="534"/>
      <c r="N91" s="534"/>
      <c r="O91" s="534"/>
      <c r="P91" s="534"/>
      <c r="Q91" s="534"/>
      <c r="R91" s="534"/>
      <c r="S91" s="534"/>
      <c r="T91" s="534"/>
    </row>
    <row r="92" spans="2:20">
      <c r="B92" s="534"/>
      <c r="C92" s="534"/>
      <c r="D92" s="746"/>
      <c r="E92" s="534"/>
      <c r="F92" s="534"/>
      <c r="G92" s="534"/>
      <c r="H92" s="1589"/>
      <c r="I92" s="534"/>
      <c r="J92" s="534"/>
      <c r="K92" s="534"/>
      <c r="L92" s="534"/>
      <c r="M92" s="534"/>
      <c r="N92" s="534"/>
      <c r="O92" s="534"/>
      <c r="P92" s="534"/>
      <c r="Q92" s="534"/>
      <c r="R92" s="534"/>
      <c r="S92" s="534"/>
      <c r="T92" s="534"/>
    </row>
    <row r="93" spans="2:20">
      <c r="B93" s="534"/>
      <c r="C93" s="534"/>
      <c r="D93" s="746"/>
      <c r="E93" s="534"/>
      <c r="F93" s="534"/>
      <c r="G93" s="534"/>
      <c r="H93" s="1589"/>
      <c r="I93" s="534"/>
      <c r="J93" s="534"/>
      <c r="K93" s="534"/>
      <c r="L93" s="534"/>
      <c r="M93" s="534"/>
      <c r="N93" s="534"/>
      <c r="O93" s="534"/>
      <c r="P93" s="534"/>
      <c r="Q93" s="534"/>
      <c r="R93" s="534"/>
      <c r="S93" s="534"/>
      <c r="T93" s="534"/>
    </row>
    <row r="94" spans="2:20">
      <c r="B94" s="534"/>
      <c r="C94" s="534"/>
      <c r="D94" s="746"/>
      <c r="E94" s="534"/>
      <c r="F94" s="534"/>
      <c r="G94" s="534"/>
      <c r="H94" s="1589"/>
      <c r="I94" s="534"/>
      <c r="J94" s="534"/>
      <c r="K94" s="534"/>
      <c r="L94" s="534"/>
      <c r="M94" s="534"/>
      <c r="N94" s="534"/>
      <c r="O94" s="534"/>
      <c r="P94" s="534"/>
      <c r="Q94" s="534"/>
      <c r="R94" s="534"/>
      <c r="S94" s="534"/>
      <c r="T94" s="534"/>
    </row>
    <row r="95" spans="2:20">
      <c r="B95" s="534"/>
      <c r="C95" s="534"/>
      <c r="D95" s="746"/>
      <c r="E95" s="534"/>
      <c r="F95" s="534"/>
      <c r="G95" s="534"/>
      <c r="H95" s="1589"/>
      <c r="I95" s="534"/>
      <c r="J95" s="534"/>
      <c r="K95" s="534"/>
      <c r="L95" s="534"/>
      <c r="M95" s="534"/>
      <c r="N95" s="534"/>
      <c r="O95" s="534"/>
      <c r="P95" s="534"/>
      <c r="Q95" s="534"/>
      <c r="R95" s="534"/>
      <c r="S95" s="534"/>
      <c r="T95" s="534"/>
    </row>
    <row r="96" spans="2:20">
      <c r="B96" s="534"/>
      <c r="C96" s="534"/>
      <c r="D96" s="746"/>
      <c r="E96" s="534"/>
      <c r="F96" s="534"/>
      <c r="G96" s="534"/>
      <c r="H96" s="1589"/>
      <c r="I96" s="534"/>
      <c r="J96" s="534"/>
      <c r="K96" s="534"/>
      <c r="L96" s="534"/>
      <c r="M96" s="534"/>
      <c r="N96" s="534"/>
      <c r="O96" s="534"/>
      <c r="P96" s="534"/>
      <c r="Q96" s="534"/>
      <c r="R96" s="534"/>
      <c r="S96" s="534"/>
      <c r="T96" s="534"/>
    </row>
    <row r="97" spans="2:20">
      <c r="B97" s="534"/>
      <c r="C97" s="534"/>
      <c r="D97" s="746"/>
      <c r="E97" s="534"/>
      <c r="F97" s="534"/>
      <c r="G97" s="534"/>
      <c r="H97" s="1589"/>
      <c r="I97" s="534"/>
      <c r="J97" s="534"/>
      <c r="K97" s="534"/>
      <c r="L97" s="534"/>
      <c r="M97" s="534"/>
      <c r="N97" s="534"/>
      <c r="O97" s="534"/>
      <c r="P97" s="534"/>
      <c r="Q97" s="534"/>
      <c r="R97" s="534"/>
      <c r="S97" s="534"/>
      <c r="T97" s="534"/>
    </row>
    <row r="98" spans="2:20">
      <c r="B98" s="534"/>
      <c r="C98" s="534"/>
      <c r="D98" s="746"/>
      <c r="E98" s="534"/>
      <c r="F98" s="534"/>
      <c r="G98" s="534"/>
      <c r="H98" s="1589"/>
      <c r="I98" s="534"/>
      <c r="J98" s="534"/>
      <c r="K98" s="534"/>
      <c r="L98" s="534"/>
      <c r="M98" s="534"/>
      <c r="N98" s="534"/>
      <c r="O98" s="534"/>
      <c r="P98" s="534"/>
      <c r="Q98" s="534"/>
      <c r="R98" s="534"/>
      <c r="S98" s="534"/>
      <c r="T98" s="534"/>
    </row>
    <row r="99" spans="2:20">
      <c r="B99" s="534"/>
      <c r="C99" s="534"/>
      <c r="D99" s="746"/>
      <c r="E99" s="534"/>
      <c r="F99" s="534"/>
      <c r="G99" s="534"/>
      <c r="H99" s="1589"/>
      <c r="I99" s="534"/>
      <c r="J99" s="534"/>
      <c r="K99" s="534"/>
      <c r="L99" s="534"/>
      <c r="M99" s="534"/>
      <c r="N99" s="534"/>
      <c r="O99" s="534"/>
      <c r="P99" s="534"/>
      <c r="Q99" s="534"/>
      <c r="R99" s="534"/>
      <c r="S99" s="534"/>
      <c r="T99" s="534"/>
    </row>
    <row r="100" spans="2:20">
      <c r="B100" s="534"/>
      <c r="C100" s="534"/>
      <c r="D100" s="746"/>
      <c r="E100" s="534"/>
      <c r="F100" s="534"/>
      <c r="G100" s="534"/>
      <c r="H100" s="1589"/>
      <c r="I100" s="534"/>
      <c r="J100" s="534"/>
      <c r="K100" s="534"/>
      <c r="L100" s="534"/>
      <c r="M100" s="534"/>
      <c r="N100" s="534"/>
      <c r="O100" s="534"/>
      <c r="P100" s="534"/>
      <c r="Q100" s="534"/>
      <c r="R100" s="534"/>
      <c r="S100" s="534"/>
      <c r="T100" s="534"/>
    </row>
    <row r="101" spans="2:20">
      <c r="B101" s="534"/>
      <c r="C101" s="534"/>
      <c r="D101" s="746"/>
      <c r="E101" s="534"/>
      <c r="F101" s="534"/>
      <c r="G101" s="534"/>
      <c r="H101" s="1589"/>
      <c r="I101" s="534"/>
      <c r="J101" s="534"/>
      <c r="K101" s="534"/>
      <c r="L101" s="534"/>
      <c r="M101" s="534"/>
      <c r="N101" s="534"/>
      <c r="O101" s="534"/>
      <c r="P101" s="534"/>
      <c r="Q101" s="534"/>
      <c r="R101" s="534"/>
      <c r="S101" s="534"/>
      <c r="T101" s="534"/>
    </row>
    <row r="102" spans="2:20">
      <c r="B102" s="534"/>
      <c r="C102" s="534"/>
      <c r="D102" s="746"/>
      <c r="E102" s="534"/>
      <c r="F102" s="534"/>
      <c r="G102" s="534"/>
      <c r="H102" s="1589"/>
      <c r="I102" s="534"/>
      <c r="J102" s="534"/>
      <c r="K102" s="534"/>
      <c r="L102" s="534"/>
      <c r="M102" s="534"/>
      <c r="N102" s="534"/>
      <c r="O102" s="534"/>
      <c r="P102" s="534"/>
      <c r="Q102" s="534"/>
      <c r="R102" s="534"/>
      <c r="S102" s="534"/>
      <c r="T102" s="534"/>
    </row>
    <row r="103" spans="2:20">
      <c r="B103" s="534"/>
      <c r="C103" s="534"/>
      <c r="D103" s="746"/>
      <c r="E103" s="534"/>
      <c r="F103" s="534"/>
      <c r="G103" s="534"/>
      <c r="H103" s="1589"/>
      <c r="I103" s="534"/>
      <c r="J103" s="534"/>
      <c r="K103" s="534"/>
      <c r="L103" s="534"/>
      <c r="M103" s="534"/>
      <c r="N103" s="534"/>
      <c r="O103" s="534"/>
      <c r="P103" s="534"/>
      <c r="Q103" s="534"/>
      <c r="R103" s="534"/>
      <c r="S103" s="534"/>
      <c r="T103" s="534"/>
    </row>
    <row r="104" spans="2:20">
      <c r="B104" s="534"/>
      <c r="C104" s="534"/>
      <c r="D104" s="746"/>
      <c r="E104" s="534"/>
      <c r="F104" s="534"/>
      <c r="G104" s="534"/>
      <c r="H104" s="1589"/>
      <c r="I104" s="534"/>
      <c r="J104" s="534"/>
      <c r="K104" s="534"/>
      <c r="L104" s="534"/>
      <c r="M104" s="534"/>
      <c r="N104" s="534"/>
      <c r="O104" s="534"/>
      <c r="P104" s="534"/>
      <c r="Q104" s="534"/>
      <c r="R104" s="534"/>
      <c r="S104" s="534"/>
      <c r="T104" s="534"/>
    </row>
    <row r="105" spans="2:20">
      <c r="B105" s="534"/>
      <c r="C105" s="534"/>
      <c r="D105" s="746"/>
      <c r="E105" s="534"/>
      <c r="F105" s="534"/>
      <c r="G105" s="534"/>
      <c r="H105" s="1589"/>
      <c r="I105" s="534"/>
      <c r="J105" s="534"/>
      <c r="K105" s="534"/>
      <c r="L105" s="534"/>
      <c r="M105" s="534"/>
      <c r="N105" s="534"/>
      <c r="O105" s="534"/>
      <c r="P105" s="534"/>
      <c r="Q105" s="534"/>
      <c r="R105" s="534"/>
      <c r="S105" s="534"/>
      <c r="T105" s="534"/>
    </row>
    <row r="106" spans="2:20">
      <c r="B106" s="534"/>
      <c r="C106" s="534"/>
      <c r="D106" s="746"/>
      <c r="E106" s="534"/>
      <c r="F106" s="534"/>
      <c r="G106" s="534"/>
      <c r="H106" s="1589"/>
      <c r="I106" s="534"/>
      <c r="J106" s="534"/>
      <c r="K106" s="534"/>
      <c r="L106" s="534"/>
      <c r="M106" s="534"/>
      <c r="N106" s="534"/>
      <c r="O106" s="534"/>
      <c r="P106" s="534"/>
      <c r="Q106" s="534"/>
      <c r="R106" s="534"/>
      <c r="S106" s="534"/>
      <c r="T106" s="534"/>
    </row>
    <row r="107" spans="2:20">
      <c r="B107" s="534"/>
      <c r="C107" s="534"/>
      <c r="D107" s="746"/>
      <c r="E107" s="534"/>
      <c r="F107" s="534"/>
      <c r="G107" s="534"/>
      <c r="H107" s="1589"/>
      <c r="I107" s="534"/>
      <c r="J107" s="534"/>
      <c r="K107" s="534"/>
      <c r="L107" s="534"/>
      <c r="M107" s="534"/>
      <c r="N107" s="534"/>
      <c r="O107" s="534"/>
      <c r="P107" s="534"/>
      <c r="Q107" s="534"/>
      <c r="R107" s="534"/>
      <c r="S107" s="534"/>
      <c r="T107" s="534"/>
    </row>
    <row r="108" spans="2:20">
      <c r="B108" s="534"/>
      <c r="C108" s="534"/>
      <c r="D108" s="746"/>
      <c r="E108" s="534"/>
      <c r="F108" s="534"/>
      <c r="G108" s="534"/>
      <c r="H108" s="1589"/>
      <c r="I108" s="534"/>
      <c r="J108" s="534"/>
      <c r="K108" s="534"/>
      <c r="L108" s="534"/>
      <c r="M108" s="534"/>
      <c r="N108" s="534"/>
      <c r="O108" s="534"/>
      <c r="P108" s="534"/>
      <c r="Q108" s="534"/>
      <c r="R108" s="534"/>
      <c r="S108" s="534"/>
      <c r="T108" s="534"/>
    </row>
    <row r="109" spans="2:20">
      <c r="B109" s="534"/>
      <c r="C109" s="534"/>
      <c r="D109" s="746"/>
      <c r="E109" s="534"/>
      <c r="F109" s="534"/>
      <c r="G109" s="534"/>
      <c r="H109" s="1589"/>
      <c r="I109" s="534"/>
      <c r="J109" s="534"/>
      <c r="K109" s="534"/>
      <c r="L109" s="534"/>
      <c r="M109" s="534"/>
      <c r="N109" s="534"/>
      <c r="O109" s="534"/>
      <c r="P109" s="534"/>
      <c r="Q109" s="534"/>
      <c r="R109" s="534"/>
      <c r="S109" s="534"/>
      <c r="T109" s="534"/>
    </row>
    <row r="110" spans="2:20">
      <c r="B110" s="534"/>
      <c r="C110" s="534"/>
      <c r="D110" s="746"/>
      <c r="E110" s="534"/>
      <c r="F110" s="534"/>
      <c r="G110" s="534"/>
      <c r="H110" s="1589"/>
      <c r="I110" s="534"/>
      <c r="J110" s="534"/>
      <c r="K110" s="534"/>
      <c r="L110" s="534"/>
      <c r="M110" s="534"/>
      <c r="N110" s="534"/>
      <c r="O110" s="534"/>
      <c r="P110" s="534"/>
      <c r="Q110" s="534"/>
      <c r="R110" s="534"/>
      <c r="S110" s="534"/>
      <c r="T110" s="534"/>
    </row>
    <row r="111" spans="2:20">
      <c r="B111" s="534"/>
      <c r="C111" s="534"/>
      <c r="D111" s="746"/>
      <c r="E111" s="534"/>
      <c r="F111" s="534"/>
      <c r="G111" s="534"/>
      <c r="H111" s="1589"/>
      <c r="I111" s="534"/>
      <c r="J111" s="534"/>
      <c r="K111" s="534"/>
      <c r="L111" s="534"/>
      <c r="M111" s="534"/>
      <c r="N111" s="534"/>
      <c r="O111" s="534"/>
      <c r="P111" s="534"/>
      <c r="Q111" s="534"/>
      <c r="R111" s="534"/>
      <c r="S111" s="534"/>
      <c r="T111" s="534"/>
    </row>
    <row r="112" spans="2:20">
      <c r="B112" s="534"/>
      <c r="C112" s="534"/>
      <c r="D112" s="746"/>
      <c r="E112" s="534"/>
      <c r="F112" s="534"/>
      <c r="G112" s="534"/>
      <c r="H112" s="1589"/>
      <c r="I112" s="534"/>
      <c r="J112" s="534"/>
      <c r="K112" s="534"/>
      <c r="L112" s="534"/>
      <c r="M112" s="534"/>
      <c r="N112" s="534"/>
      <c r="O112" s="534"/>
      <c r="P112" s="534"/>
      <c r="Q112" s="534"/>
      <c r="R112" s="534"/>
      <c r="S112" s="534"/>
      <c r="T112" s="534"/>
    </row>
    <row r="113" spans="2:20">
      <c r="B113" s="534"/>
      <c r="C113" s="534"/>
      <c r="D113" s="746"/>
      <c r="E113" s="534"/>
      <c r="F113" s="534"/>
      <c r="G113" s="534"/>
      <c r="H113" s="1589"/>
      <c r="I113" s="534"/>
      <c r="J113" s="534"/>
      <c r="K113" s="534"/>
      <c r="L113" s="534"/>
      <c r="M113" s="534"/>
      <c r="N113" s="534"/>
      <c r="O113" s="534"/>
      <c r="P113" s="534"/>
      <c r="Q113" s="534"/>
      <c r="R113" s="534"/>
      <c r="S113" s="534"/>
      <c r="T113" s="534"/>
    </row>
    <row r="114" spans="2:20">
      <c r="B114" s="534"/>
      <c r="C114" s="534"/>
      <c r="D114" s="746"/>
      <c r="E114" s="534"/>
      <c r="F114" s="534"/>
      <c r="G114" s="534"/>
      <c r="H114" s="1589"/>
      <c r="I114" s="534"/>
      <c r="J114" s="534"/>
      <c r="K114" s="534"/>
      <c r="L114" s="534"/>
      <c r="M114" s="534"/>
      <c r="N114" s="534"/>
      <c r="O114" s="534"/>
      <c r="P114" s="534"/>
      <c r="Q114" s="534"/>
      <c r="R114" s="534"/>
      <c r="S114" s="534"/>
      <c r="T114" s="534"/>
    </row>
    <row r="115" spans="2:20">
      <c r="B115" s="534"/>
      <c r="C115" s="534"/>
      <c r="D115" s="746"/>
      <c r="E115" s="534"/>
      <c r="F115" s="534"/>
      <c r="G115" s="534"/>
      <c r="H115" s="1589"/>
      <c r="I115" s="534"/>
      <c r="J115" s="534"/>
      <c r="K115" s="534"/>
      <c r="L115" s="534"/>
      <c r="M115" s="534"/>
      <c r="N115" s="534"/>
      <c r="O115" s="534"/>
      <c r="P115" s="534"/>
      <c r="Q115" s="534"/>
      <c r="R115" s="534"/>
      <c r="S115" s="534"/>
      <c r="T115" s="534"/>
    </row>
    <row r="116" spans="2:20">
      <c r="B116" s="534"/>
      <c r="C116" s="534"/>
      <c r="D116" s="746"/>
      <c r="E116" s="534"/>
      <c r="F116" s="534"/>
      <c r="G116" s="534"/>
      <c r="H116" s="1589"/>
      <c r="I116" s="534"/>
      <c r="J116" s="534"/>
      <c r="K116" s="534"/>
      <c r="L116" s="534"/>
      <c r="M116" s="534"/>
      <c r="N116" s="534"/>
      <c r="O116" s="534"/>
      <c r="P116" s="534"/>
      <c r="Q116" s="534"/>
      <c r="R116" s="534"/>
      <c r="S116" s="534"/>
      <c r="T116" s="534"/>
    </row>
    <row r="117" spans="2:20">
      <c r="B117" s="534"/>
      <c r="C117" s="534"/>
      <c r="D117" s="746"/>
      <c r="E117" s="534"/>
      <c r="F117" s="534"/>
      <c r="G117" s="534"/>
      <c r="H117" s="1589"/>
      <c r="I117" s="534"/>
      <c r="J117" s="534"/>
      <c r="K117" s="534"/>
      <c r="L117" s="534"/>
      <c r="M117" s="534"/>
      <c r="N117" s="534"/>
      <c r="O117" s="534"/>
      <c r="P117" s="534"/>
      <c r="Q117" s="534"/>
      <c r="R117" s="534"/>
      <c r="S117" s="534"/>
      <c r="T117" s="534"/>
    </row>
    <row r="118" spans="2:20">
      <c r="B118" s="534"/>
      <c r="C118" s="534"/>
      <c r="D118" s="746"/>
      <c r="E118" s="534"/>
      <c r="F118" s="534"/>
      <c r="G118" s="534"/>
      <c r="H118" s="1589"/>
      <c r="I118" s="534"/>
      <c r="J118" s="534"/>
      <c r="K118" s="534"/>
      <c r="L118" s="534"/>
      <c r="M118" s="534"/>
      <c r="N118" s="534"/>
      <c r="O118" s="534"/>
      <c r="P118" s="534"/>
      <c r="Q118" s="534"/>
      <c r="R118" s="534"/>
      <c r="S118" s="534"/>
      <c r="T118" s="534"/>
    </row>
    <row r="119" spans="2:20">
      <c r="B119" s="534"/>
      <c r="C119" s="534"/>
      <c r="D119" s="746"/>
      <c r="E119" s="534"/>
      <c r="F119" s="534"/>
      <c r="G119" s="534"/>
      <c r="H119" s="1589"/>
      <c r="I119" s="534"/>
      <c r="J119" s="534"/>
      <c r="K119" s="534"/>
      <c r="L119" s="534"/>
      <c r="M119" s="534"/>
      <c r="N119" s="534"/>
      <c r="O119" s="534"/>
      <c r="P119" s="534"/>
      <c r="Q119" s="534"/>
      <c r="R119" s="534"/>
      <c r="S119" s="534"/>
      <c r="T119" s="534"/>
    </row>
    <row r="120" spans="2:20">
      <c r="B120" s="534"/>
      <c r="C120" s="534"/>
      <c r="D120" s="746"/>
      <c r="E120" s="534"/>
      <c r="F120" s="534"/>
      <c r="G120" s="534"/>
      <c r="H120" s="1589"/>
      <c r="I120" s="534"/>
      <c r="J120" s="534"/>
      <c r="K120" s="534"/>
      <c r="L120" s="534"/>
      <c r="M120" s="534"/>
      <c r="N120" s="534"/>
      <c r="O120" s="534"/>
      <c r="P120" s="534"/>
      <c r="Q120" s="534"/>
      <c r="R120" s="534"/>
      <c r="S120" s="534"/>
      <c r="T120" s="534"/>
    </row>
    <row r="121" spans="2:20">
      <c r="B121" s="534"/>
      <c r="C121" s="534"/>
      <c r="D121" s="746"/>
      <c r="E121" s="534"/>
      <c r="F121" s="534"/>
      <c r="G121" s="534"/>
      <c r="H121" s="1589"/>
      <c r="I121" s="534"/>
      <c r="J121" s="534"/>
      <c r="K121" s="534"/>
      <c r="L121" s="534"/>
      <c r="M121" s="534"/>
      <c r="N121" s="534"/>
      <c r="O121" s="534"/>
      <c r="P121" s="534"/>
      <c r="Q121" s="534"/>
      <c r="R121" s="534"/>
      <c r="S121" s="534"/>
      <c r="T121" s="534"/>
    </row>
    <row r="122" spans="2:20">
      <c r="B122" s="534"/>
      <c r="C122" s="534"/>
      <c r="D122" s="746"/>
      <c r="E122" s="534"/>
      <c r="F122" s="534"/>
      <c r="G122" s="534"/>
      <c r="H122" s="1589"/>
      <c r="I122" s="534"/>
      <c r="J122" s="534"/>
      <c r="K122" s="534"/>
      <c r="L122" s="534"/>
      <c r="M122" s="534"/>
      <c r="N122" s="534"/>
      <c r="O122" s="534"/>
      <c r="P122" s="534"/>
      <c r="Q122" s="534"/>
      <c r="R122" s="534"/>
      <c r="S122" s="534"/>
      <c r="T122" s="534"/>
    </row>
    <row r="123" spans="2:20">
      <c r="B123" s="534"/>
      <c r="C123" s="534"/>
      <c r="D123" s="746"/>
      <c r="E123" s="534"/>
      <c r="F123" s="534"/>
      <c r="G123" s="534"/>
      <c r="H123" s="1589"/>
      <c r="I123" s="534"/>
      <c r="J123" s="534"/>
      <c r="K123" s="534"/>
      <c r="L123" s="534"/>
      <c r="M123" s="534"/>
      <c r="N123" s="534"/>
      <c r="O123" s="534"/>
      <c r="P123" s="534"/>
      <c r="Q123" s="534"/>
      <c r="R123" s="534"/>
      <c r="S123" s="534"/>
      <c r="T123" s="534"/>
    </row>
    <row r="124" spans="2:20">
      <c r="B124" s="534"/>
      <c r="C124" s="534"/>
      <c r="D124" s="746"/>
      <c r="E124" s="534"/>
      <c r="F124" s="534"/>
      <c r="G124" s="534"/>
      <c r="H124" s="1589"/>
      <c r="I124" s="534"/>
      <c r="J124" s="534"/>
      <c r="K124" s="534"/>
      <c r="L124" s="534"/>
      <c r="M124" s="534"/>
      <c r="N124" s="534"/>
      <c r="O124" s="534"/>
      <c r="P124" s="534"/>
      <c r="Q124" s="534"/>
      <c r="R124" s="534"/>
      <c r="S124" s="534"/>
      <c r="T124" s="534"/>
    </row>
    <row r="125" spans="2:20">
      <c r="B125" s="534"/>
      <c r="C125" s="534"/>
      <c r="D125" s="746"/>
      <c r="E125" s="534"/>
      <c r="F125" s="534"/>
      <c r="G125" s="534"/>
      <c r="H125" s="1589"/>
      <c r="I125" s="534"/>
      <c r="J125" s="534"/>
      <c r="K125" s="534"/>
      <c r="L125" s="534"/>
      <c r="M125" s="534"/>
      <c r="N125" s="534"/>
      <c r="O125" s="534"/>
      <c r="P125" s="534"/>
      <c r="Q125" s="534"/>
      <c r="R125" s="534"/>
      <c r="S125" s="534"/>
      <c r="T125" s="534"/>
    </row>
    <row r="126" spans="2:20">
      <c r="B126" s="534"/>
      <c r="C126" s="534"/>
      <c r="D126" s="746"/>
      <c r="E126" s="534"/>
      <c r="F126" s="534"/>
      <c r="G126" s="534"/>
      <c r="H126" s="1589"/>
      <c r="I126" s="534"/>
      <c r="J126" s="534"/>
      <c r="K126" s="534"/>
      <c r="L126" s="534"/>
      <c r="M126" s="534"/>
      <c r="N126" s="534"/>
      <c r="O126" s="534"/>
      <c r="P126" s="534"/>
      <c r="Q126" s="534"/>
      <c r="R126" s="534"/>
      <c r="S126" s="534"/>
      <c r="T126" s="534"/>
    </row>
    <row r="127" spans="2:20">
      <c r="B127" s="534"/>
      <c r="C127" s="534"/>
      <c r="D127" s="746"/>
      <c r="E127" s="534"/>
      <c r="F127" s="534"/>
      <c r="G127" s="534"/>
      <c r="H127" s="1589"/>
      <c r="I127" s="534"/>
      <c r="J127" s="534"/>
      <c r="K127" s="534"/>
      <c r="L127" s="534"/>
      <c r="M127" s="534"/>
      <c r="N127" s="534"/>
      <c r="O127" s="534"/>
      <c r="P127" s="534"/>
      <c r="Q127" s="534"/>
      <c r="R127" s="534"/>
      <c r="S127" s="534"/>
      <c r="T127" s="534"/>
    </row>
    <row r="128" spans="2:20">
      <c r="B128" s="534"/>
      <c r="C128" s="534"/>
      <c r="D128" s="746"/>
      <c r="E128" s="534"/>
      <c r="F128" s="534"/>
      <c r="G128" s="534"/>
      <c r="H128" s="1589"/>
      <c r="I128" s="534"/>
      <c r="J128" s="534"/>
      <c r="K128" s="534"/>
      <c r="L128" s="534"/>
      <c r="M128" s="534"/>
      <c r="N128" s="534"/>
      <c r="O128" s="534"/>
      <c r="P128" s="534"/>
      <c r="Q128" s="534"/>
      <c r="R128" s="534"/>
      <c r="S128" s="534"/>
      <c r="T128" s="534"/>
    </row>
    <row r="129" spans="2:20">
      <c r="B129" s="534"/>
      <c r="C129" s="534"/>
      <c r="D129" s="746"/>
      <c r="E129" s="534"/>
      <c r="F129" s="534"/>
      <c r="G129" s="534"/>
      <c r="H129" s="1589"/>
      <c r="I129" s="534"/>
      <c r="J129" s="534"/>
      <c r="K129" s="534"/>
      <c r="L129" s="534"/>
      <c r="M129" s="534"/>
      <c r="N129" s="534"/>
      <c r="O129" s="534"/>
      <c r="P129" s="534"/>
      <c r="Q129" s="534"/>
      <c r="R129" s="534"/>
      <c r="S129" s="534"/>
      <c r="T129" s="534"/>
    </row>
    <row r="130" spans="2:20">
      <c r="B130" s="534"/>
      <c r="C130" s="534"/>
      <c r="D130" s="746"/>
      <c r="E130" s="534"/>
      <c r="F130" s="534"/>
      <c r="G130" s="534"/>
      <c r="H130" s="1589"/>
      <c r="I130" s="534"/>
      <c r="J130" s="534"/>
      <c r="K130" s="534"/>
      <c r="L130" s="534"/>
      <c r="M130" s="534"/>
      <c r="N130" s="534"/>
      <c r="O130" s="534"/>
      <c r="P130" s="534"/>
      <c r="Q130" s="534"/>
      <c r="R130" s="534"/>
      <c r="S130" s="534"/>
      <c r="T130" s="534"/>
    </row>
    <row r="131" spans="2:20">
      <c r="B131" s="534"/>
      <c r="C131" s="534"/>
      <c r="D131" s="746"/>
      <c r="E131" s="534"/>
      <c r="F131" s="534"/>
      <c r="G131" s="534"/>
      <c r="H131" s="1589"/>
      <c r="I131" s="534"/>
      <c r="J131" s="534"/>
      <c r="K131" s="534"/>
      <c r="L131" s="534"/>
      <c r="M131" s="534"/>
      <c r="N131" s="534"/>
      <c r="O131" s="534"/>
      <c r="P131" s="534"/>
      <c r="Q131" s="534"/>
      <c r="R131" s="534"/>
      <c r="S131" s="534"/>
      <c r="T131" s="534"/>
    </row>
    <row r="132" spans="2:20">
      <c r="B132" s="534"/>
      <c r="C132" s="534"/>
      <c r="D132" s="746"/>
      <c r="E132" s="534"/>
      <c r="F132" s="534"/>
      <c r="G132" s="534"/>
      <c r="H132" s="1589"/>
      <c r="I132" s="534"/>
      <c r="J132" s="534"/>
      <c r="K132" s="534"/>
      <c r="L132" s="534"/>
      <c r="M132" s="534"/>
      <c r="N132" s="534"/>
      <c r="O132" s="534"/>
      <c r="P132" s="534"/>
      <c r="Q132" s="534"/>
      <c r="R132" s="534"/>
      <c r="S132" s="534"/>
      <c r="T132" s="534"/>
    </row>
    <row r="133" spans="2:20">
      <c r="B133" s="534"/>
      <c r="C133" s="534"/>
      <c r="D133" s="746"/>
      <c r="E133" s="534"/>
      <c r="F133" s="534"/>
      <c r="G133" s="534"/>
      <c r="H133" s="1589"/>
      <c r="I133" s="534"/>
      <c r="J133" s="534"/>
      <c r="K133" s="534"/>
      <c r="L133" s="534"/>
      <c r="M133" s="534"/>
      <c r="N133" s="534"/>
      <c r="O133" s="534"/>
      <c r="P133" s="534"/>
      <c r="Q133" s="534"/>
      <c r="R133" s="534"/>
      <c r="S133" s="534"/>
      <c r="T133" s="534"/>
    </row>
    <row r="134" spans="2:20">
      <c r="B134" s="534"/>
      <c r="C134" s="534"/>
      <c r="D134" s="746"/>
      <c r="E134" s="534"/>
      <c r="F134" s="534"/>
      <c r="G134" s="534"/>
      <c r="H134" s="1589"/>
      <c r="I134" s="534"/>
      <c r="J134" s="534"/>
      <c r="K134" s="534"/>
      <c r="L134" s="534"/>
      <c r="M134" s="534"/>
      <c r="N134" s="534"/>
      <c r="O134" s="534"/>
      <c r="P134" s="534"/>
      <c r="Q134" s="534"/>
      <c r="R134" s="534"/>
      <c r="S134" s="534"/>
      <c r="T134" s="534"/>
    </row>
    <row r="135" spans="2:20">
      <c r="B135" s="534"/>
      <c r="C135" s="534"/>
      <c r="D135" s="746"/>
      <c r="E135" s="534"/>
      <c r="F135" s="534"/>
      <c r="G135" s="534"/>
      <c r="H135" s="1589"/>
      <c r="I135" s="534"/>
      <c r="J135" s="534"/>
      <c r="K135" s="534"/>
      <c r="L135" s="534"/>
      <c r="M135" s="534"/>
      <c r="N135" s="534"/>
      <c r="O135" s="534"/>
      <c r="P135" s="534"/>
      <c r="Q135" s="534"/>
      <c r="R135" s="534"/>
      <c r="S135" s="534"/>
      <c r="T135" s="534"/>
    </row>
    <row r="136" spans="2:20">
      <c r="B136" s="534"/>
      <c r="C136" s="534"/>
      <c r="D136" s="746"/>
      <c r="E136" s="534"/>
      <c r="F136" s="534"/>
      <c r="G136" s="534"/>
      <c r="H136" s="1589"/>
      <c r="I136" s="534"/>
      <c r="J136" s="534"/>
      <c r="K136" s="534"/>
      <c r="L136" s="534"/>
      <c r="M136" s="534"/>
      <c r="N136" s="534"/>
      <c r="O136" s="534"/>
      <c r="P136" s="534"/>
      <c r="Q136" s="534"/>
      <c r="R136" s="534"/>
      <c r="S136" s="534"/>
      <c r="T136" s="534"/>
    </row>
    <row r="137" spans="2:20">
      <c r="B137" s="534"/>
      <c r="C137" s="534"/>
      <c r="D137" s="746"/>
      <c r="E137" s="534"/>
      <c r="F137" s="534"/>
      <c r="G137" s="534"/>
      <c r="H137" s="1589"/>
      <c r="I137" s="534"/>
      <c r="J137" s="534"/>
      <c r="K137" s="534"/>
      <c r="L137" s="534"/>
      <c r="M137" s="534"/>
      <c r="N137" s="534"/>
      <c r="O137" s="534"/>
      <c r="P137" s="534"/>
      <c r="Q137" s="534"/>
      <c r="R137" s="534"/>
      <c r="S137" s="534"/>
      <c r="T137" s="534"/>
    </row>
    <row r="138" spans="2:20">
      <c r="B138" s="534"/>
      <c r="C138" s="534"/>
      <c r="D138" s="746"/>
      <c r="E138" s="534"/>
      <c r="F138" s="534"/>
      <c r="G138" s="534"/>
      <c r="H138" s="1589"/>
      <c r="I138" s="534"/>
      <c r="J138" s="534"/>
      <c r="K138" s="534"/>
      <c r="L138" s="534"/>
      <c r="M138" s="534"/>
      <c r="N138" s="534"/>
      <c r="O138" s="534"/>
      <c r="P138" s="534"/>
      <c r="Q138" s="534"/>
      <c r="R138" s="534"/>
      <c r="S138" s="534"/>
      <c r="T138" s="534"/>
    </row>
    <row r="139" spans="2:20">
      <c r="B139" s="534"/>
      <c r="C139" s="534"/>
      <c r="D139" s="746"/>
      <c r="E139" s="534"/>
      <c r="F139" s="534"/>
      <c r="G139" s="534"/>
      <c r="H139" s="1589"/>
      <c r="I139" s="534"/>
      <c r="J139" s="534"/>
      <c r="K139" s="534"/>
      <c r="L139" s="534"/>
      <c r="M139" s="534"/>
      <c r="N139" s="534"/>
      <c r="O139" s="534"/>
      <c r="P139" s="534"/>
      <c r="Q139" s="534"/>
      <c r="R139" s="534"/>
      <c r="S139" s="534"/>
      <c r="T139" s="534"/>
    </row>
    <row r="140" spans="2:20">
      <c r="B140" s="534"/>
      <c r="C140" s="534"/>
      <c r="D140" s="746"/>
      <c r="E140" s="534"/>
      <c r="F140" s="534"/>
      <c r="G140" s="534"/>
      <c r="H140" s="1589"/>
      <c r="I140" s="534"/>
      <c r="J140" s="534"/>
      <c r="K140" s="534"/>
      <c r="L140" s="534"/>
      <c r="M140" s="534"/>
      <c r="N140" s="534"/>
      <c r="O140" s="534"/>
      <c r="P140" s="534"/>
      <c r="Q140" s="534"/>
      <c r="R140" s="534"/>
      <c r="S140" s="534"/>
      <c r="T140" s="534"/>
    </row>
    <row r="141" spans="2:20">
      <c r="B141" s="534"/>
      <c r="C141" s="534"/>
      <c r="D141" s="746"/>
      <c r="E141" s="534"/>
      <c r="F141" s="534"/>
      <c r="G141" s="534"/>
      <c r="H141" s="1589"/>
      <c r="I141" s="534"/>
      <c r="J141" s="534"/>
      <c r="K141" s="534"/>
      <c r="L141" s="534"/>
      <c r="M141" s="534"/>
      <c r="N141" s="534"/>
      <c r="O141" s="534"/>
      <c r="P141" s="534"/>
      <c r="Q141" s="534"/>
      <c r="R141" s="534"/>
      <c r="S141" s="534"/>
      <c r="T141" s="534"/>
    </row>
    <row r="142" spans="2:20">
      <c r="B142" s="534"/>
      <c r="C142" s="534"/>
      <c r="D142" s="746"/>
      <c r="E142" s="534"/>
      <c r="F142" s="534"/>
      <c r="G142" s="534"/>
      <c r="H142" s="1589"/>
      <c r="I142" s="534"/>
      <c r="J142" s="534"/>
      <c r="K142" s="534"/>
      <c r="L142" s="534"/>
      <c r="M142" s="534"/>
      <c r="N142" s="534"/>
      <c r="O142" s="534"/>
      <c r="P142" s="534"/>
      <c r="Q142" s="534"/>
      <c r="R142" s="534"/>
      <c r="S142" s="534"/>
      <c r="T142" s="534"/>
    </row>
    <row r="143" spans="2:20">
      <c r="B143" s="534"/>
      <c r="C143" s="534"/>
      <c r="D143" s="746"/>
      <c r="E143" s="534"/>
      <c r="F143" s="534"/>
      <c r="G143" s="534"/>
      <c r="H143" s="1589"/>
      <c r="I143" s="534"/>
      <c r="J143" s="534"/>
      <c r="K143" s="534"/>
      <c r="L143" s="534"/>
      <c r="M143" s="534"/>
      <c r="N143" s="534"/>
      <c r="O143" s="534"/>
      <c r="P143" s="534"/>
      <c r="Q143" s="534"/>
      <c r="R143" s="534"/>
      <c r="S143" s="534"/>
      <c r="T143" s="534"/>
    </row>
    <row r="144" spans="2:20">
      <c r="B144" s="534"/>
      <c r="C144" s="534"/>
      <c r="D144" s="746"/>
      <c r="E144" s="534"/>
      <c r="F144" s="534"/>
      <c r="G144" s="534"/>
      <c r="H144" s="1589"/>
      <c r="I144" s="534"/>
      <c r="J144" s="534"/>
      <c r="K144" s="534"/>
      <c r="L144" s="534"/>
      <c r="M144" s="534"/>
      <c r="N144" s="534"/>
      <c r="O144" s="534"/>
      <c r="P144" s="534"/>
      <c r="Q144" s="534"/>
      <c r="R144" s="534"/>
      <c r="S144" s="534"/>
      <c r="T144" s="534"/>
    </row>
    <row r="145" spans="2:20">
      <c r="B145" s="534"/>
      <c r="C145" s="534"/>
      <c r="D145" s="746"/>
      <c r="E145" s="534"/>
      <c r="F145" s="534"/>
      <c r="G145" s="534"/>
      <c r="H145" s="1589"/>
      <c r="I145" s="534"/>
      <c r="J145" s="534"/>
      <c r="K145" s="534"/>
      <c r="L145" s="534"/>
      <c r="M145" s="534"/>
      <c r="N145" s="534"/>
      <c r="O145" s="534"/>
      <c r="P145" s="534"/>
      <c r="Q145" s="534"/>
      <c r="R145" s="534"/>
      <c r="S145" s="534"/>
      <c r="T145" s="534"/>
    </row>
    <row r="146" spans="2:20">
      <c r="B146" s="534"/>
      <c r="C146" s="534"/>
      <c r="D146" s="746"/>
      <c r="E146" s="534"/>
      <c r="F146" s="534"/>
      <c r="G146" s="534"/>
      <c r="H146" s="1589"/>
      <c r="I146" s="534"/>
      <c r="J146" s="534"/>
      <c r="K146" s="534"/>
      <c r="L146" s="534"/>
      <c r="M146" s="534"/>
      <c r="N146" s="534"/>
      <c r="O146" s="534"/>
      <c r="P146" s="534"/>
      <c r="Q146" s="534"/>
      <c r="R146" s="534"/>
      <c r="S146" s="534"/>
      <c r="T146" s="534"/>
    </row>
    <row r="147" spans="2:20">
      <c r="B147" s="534"/>
      <c r="C147" s="534"/>
      <c r="D147" s="746"/>
      <c r="E147" s="534"/>
      <c r="F147" s="534"/>
      <c r="G147" s="534"/>
      <c r="H147" s="1589"/>
      <c r="I147" s="534"/>
      <c r="J147" s="534"/>
      <c r="K147" s="534"/>
      <c r="L147" s="534"/>
      <c r="M147" s="534"/>
      <c r="N147" s="534"/>
      <c r="O147" s="534"/>
      <c r="P147" s="534"/>
      <c r="Q147" s="534"/>
      <c r="R147" s="534"/>
      <c r="S147" s="534"/>
      <c r="T147" s="534"/>
    </row>
    <row r="148" spans="2:20">
      <c r="B148" s="534"/>
      <c r="C148" s="534"/>
      <c r="D148" s="746"/>
      <c r="E148" s="534"/>
      <c r="F148" s="534"/>
      <c r="G148" s="534"/>
      <c r="H148" s="1589"/>
      <c r="I148" s="534"/>
      <c r="J148" s="534"/>
      <c r="K148" s="534"/>
      <c r="L148" s="534"/>
      <c r="M148" s="534"/>
      <c r="N148" s="534"/>
      <c r="O148" s="534"/>
      <c r="P148" s="534"/>
      <c r="Q148" s="534"/>
      <c r="R148" s="534"/>
      <c r="S148" s="534"/>
      <c r="T148" s="534"/>
    </row>
    <row r="149" spans="2:20">
      <c r="B149" s="534"/>
      <c r="C149" s="534"/>
      <c r="D149" s="746"/>
      <c r="E149" s="534"/>
      <c r="F149" s="534"/>
      <c r="G149" s="534"/>
      <c r="H149" s="1589"/>
      <c r="I149" s="534"/>
      <c r="J149" s="534"/>
      <c r="K149" s="534"/>
      <c r="L149" s="534"/>
      <c r="M149" s="534"/>
      <c r="N149" s="534"/>
      <c r="O149" s="534"/>
      <c r="P149" s="534"/>
      <c r="Q149" s="534"/>
      <c r="R149" s="534"/>
      <c r="S149" s="534"/>
      <c r="T149" s="534"/>
    </row>
    <row r="150" spans="2:20">
      <c r="B150" s="534"/>
      <c r="C150" s="534"/>
      <c r="D150" s="746"/>
      <c r="E150" s="534"/>
      <c r="F150" s="534"/>
      <c r="G150" s="534"/>
      <c r="H150" s="1589"/>
      <c r="I150" s="534"/>
      <c r="J150" s="534"/>
      <c r="K150" s="534"/>
      <c r="L150" s="534"/>
      <c r="M150" s="534"/>
      <c r="N150" s="534"/>
      <c r="O150" s="534"/>
      <c r="P150" s="534"/>
      <c r="Q150" s="534"/>
      <c r="R150" s="534"/>
      <c r="S150" s="534"/>
      <c r="T150" s="534"/>
    </row>
    <row r="151" spans="2:20">
      <c r="B151" s="534"/>
      <c r="C151" s="534"/>
      <c r="D151" s="746"/>
      <c r="E151" s="534"/>
      <c r="F151" s="534"/>
      <c r="G151" s="534"/>
      <c r="H151" s="1589"/>
      <c r="I151" s="534"/>
      <c r="J151" s="534"/>
      <c r="K151" s="534"/>
      <c r="L151" s="534"/>
      <c r="M151" s="534"/>
      <c r="N151" s="534"/>
      <c r="O151" s="534"/>
      <c r="P151" s="534"/>
      <c r="Q151" s="534"/>
      <c r="R151" s="534"/>
      <c r="S151" s="534"/>
      <c r="T151" s="534"/>
    </row>
    <row r="152" spans="2:20">
      <c r="B152" s="534"/>
      <c r="C152" s="534"/>
      <c r="D152" s="746"/>
      <c r="E152" s="534"/>
      <c r="F152" s="534"/>
      <c r="G152" s="534"/>
      <c r="H152" s="1589"/>
      <c r="I152" s="534"/>
      <c r="J152" s="534"/>
      <c r="K152" s="534"/>
      <c r="L152" s="534"/>
      <c r="M152" s="534"/>
      <c r="N152" s="534"/>
      <c r="O152" s="534"/>
      <c r="P152" s="534"/>
      <c r="Q152" s="534"/>
      <c r="R152" s="534"/>
      <c r="S152" s="534"/>
      <c r="T152" s="534"/>
    </row>
    <row r="153" spans="2:20">
      <c r="B153" s="534"/>
      <c r="C153" s="534"/>
      <c r="D153" s="746"/>
      <c r="E153" s="534"/>
      <c r="F153" s="534"/>
      <c r="G153" s="534"/>
      <c r="H153" s="1589"/>
      <c r="I153" s="534"/>
      <c r="J153" s="534"/>
      <c r="K153" s="534"/>
      <c r="L153" s="534"/>
      <c r="M153" s="534"/>
      <c r="N153" s="534"/>
      <c r="O153" s="534"/>
      <c r="P153" s="534"/>
      <c r="Q153" s="534"/>
      <c r="R153" s="534"/>
      <c r="S153" s="534"/>
      <c r="T153" s="534"/>
    </row>
    <row r="154" spans="2:20">
      <c r="B154" s="534"/>
      <c r="C154" s="534"/>
      <c r="D154" s="746"/>
      <c r="E154" s="534"/>
      <c r="F154" s="534"/>
      <c r="G154" s="534"/>
      <c r="H154" s="1589"/>
      <c r="I154" s="534"/>
      <c r="J154" s="534"/>
      <c r="K154" s="534"/>
      <c r="L154" s="534"/>
      <c r="M154" s="534"/>
      <c r="N154" s="534"/>
      <c r="O154" s="534"/>
      <c r="P154" s="534"/>
      <c r="Q154" s="534"/>
      <c r="R154" s="534"/>
      <c r="S154" s="534"/>
      <c r="T154" s="534"/>
    </row>
    <row r="155" spans="2:20">
      <c r="B155" s="534"/>
      <c r="C155" s="534"/>
      <c r="D155" s="746"/>
      <c r="E155" s="534"/>
      <c r="F155" s="534"/>
      <c r="G155" s="534"/>
      <c r="H155" s="1589"/>
      <c r="I155" s="534"/>
      <c r="J155" s="534"/>
      <c r="K155" s="534"/>
      <c r="L155" s="534"/>
      <c r="M155" s="534"/>
      <c r="N155" s="534"/>
      <c r="O155" s="534"/>
      <c r="P155" s="534"/>
      <c r="Q155" s="534"/>
      <c r="R155" s="534"/>
      <c r="S155" s="534"/>
      <c r="T155" s="534"/>
    </row>
    <row r="156" spans="2:20">
      <c r="B156" s="534"/>
      <c r="C156" s="534"/>
      <c r="D156" s="746"/>
      <c r="E156" s="534"/>
      <c r="F156" s="534"/>
      <c r="G156" s="534"/>
      <c r="H156" s="1589"/>
      <c r="I156" s="534"/>
      <c r="J156" s="534"/>
      <c r="K156" s="534"/>
      <c r="L156" s="534"/>
      <c r="M156" s="534"/>
      <c r="N156" s="534"/>
      <c r="O156" s="534"/>
      <c r="P156" s="534"/>
      <c r="Q156" s="534"/>
      <c r="R156" s="534"/>
      <c r="S156" s="534"/>
      <c r="T156" s="534"/>
    </row>
    <row r="157" spans="2:20">
      <c r="B157" s="534"/>
      <c r="C157" s="534"/>
      <c r="D157" s="746"/>
      <c r="E157" s="534"/>
      <c r="F157" s="534"/>
      <c r="G157" s="534"/>
      <c r="H157" s="1589"/>
      <c r="I157" s="534"/>
      <c r="J157" s="534"/>
      <c r="K157" s="534"/>
      <c r="L157" s="534"/>
      <c r="M157" s="534"/>
      <c r="N157" s="534"/>
      <c r="O157" s="534"/>
      <c r="P157" s="534"/>
      <c r="Q157" s="534"/>
      <c r="R157" s="534"/>
      <c r="S157" s="534"/>
      <c r="T157" s="534"/>
    </row>
    <row r="158" spans="2:20">
      <c r="B158" s="534"/>
      <c r="C158" s="534"/>
      <c r="D158" s="746"/>
      <c r="E158" s="534"/>
      <c r="F158" s="534"/>
      <c r="G158" s="534"/>
      <c r="H158" s="1589"/>
      <c r="I158" s="534"/>
      <c r="J158" s="534"/>
      <c r="K158" s="534"/>
      <c r="L158" s="534"/>
      <c r="M158" s="534"/>
      <c r="N158" s="534"/>
      <c r="O158" s="534"/>
      <c r="P158" s="534"/>
      <c r="Q158" s="534"/>
      <c r="R158" s="534"/>
      <c r="S158" s="534"/>
      <c r="T158" s="534"/>
    </row>
    <row r="159" spans="2:20">
      <c r="B159" s="534"/>
      <c r="C159" s="534"/>
      <c r="D159" s="746"/>
      <c r="E159" s="534"/>
      <c r="F159" s="534"/>
      <c r="G159" s="534"/>
      <c r="H159" s="1589"/>
      <c r="I159" s="534"/>
      <c r="J159" s="534"/>
      <c r="K159" s="534"/>
      <c r="L159" s="534"/>
      <c r="M159" s="534"/>
      <c r="N159" s="534"/>
      <c r="O159" s="534"/>
      <c r="P159" s="534"/>
      <c r="Q159" s="534"/>
      <c r="R159" s="534"/>
      <c r="S159" s="534"/>
      <c r="T159" s="534"/>
    </row>
    <row r="160" spans="2:20">
      <c r="B160" s="534"/>
      <c r="C160" s="534"/>
      <c r="D160" s="746"/>
      <c r="E160" s="534"/>
      <c r="F160" s="534"/>
      <c r="G160" s="534"/>
      <c r="H160" s="1589"/>
      <c r="I160" s="534"/>
      <c r="J160" s="534"/>
      <c r="K160" s="534"/>
      <c r="L160" s="534"/>
      <c r="M160" s="534"/>
      <c r="N160" s="534"/>
      <c r="O160" s="534"/>
      <c r="P160" s="534"/>
      <c r="Q160" s="534"/>
      <c r="R160" s="534"/>
      <c r="S160" s="534"/>
      <c r="T160" s="534"/>
    </row>
    <row r="161" spans="2:20">
      <c r="B161" s="534"/>
      <c r="C161" s="534"/>
      <c r="D161" s="746"/>
      <c r="E161" s="534"/>
      <c r="F161" s="534"/>
      <c r="G161" s="534"/>
      <c r="H161" s="1589"/>
      <c r="I161" s="534"/>
      <c r="J161" s="534"/>
      <c r="K161" s="534"/>
      <c r="L161" s="534"/>
      <c r="M161" s="534"/>
      <c r="N161" s="534"/>
      <c r="O161" s="534"/>
      <c r="P161" s="534"/>
      <c r="Q161" s="534"/>
      <c r="R161" s="534"/>
      <c r="S161" s="534"/>
      <c r="T161" s="534"/>
    </row>
    <row r="162" spans="2:20">
      <c r="B162" s="534"/>
      <c r="C162" s="534"/>
      <c r="D162" s="746"/>
      <c r="E162" s="534"/>
      <c r="F162" s="534"/>
      <c r="G162" s="534"/>
      <c r="H162" s="1589"/>
      <c r="I162" s="534"/>
      <c r="J162" s="534"/>
      <c r="K162" s="534"/>
      <c r="L162" s="534"/>
      <c r="M162" s="534"/>
      <c r="N162" s="534"/>
      <c r="O162" s="534"/>
      <c r="P162" s="534"/>
      <c r="Q162" s="534"/>
      <c r="R162" s="534"/>
      <c r="S162" s="534"/>
      <c r="T162" s="534"/>
    </row>
    <row r="163" spans="2:20">
      <c r="B163" s="534"/>
      <c r="C163" s="534"/>
      <c r="D163" s="746"/>
      <c r="E163" s="534"/>
      <c r="F163" s="534"/>
      <c r="G163" s="534"/>
      <c r="H163" s="1589"/>
      <c r="I163" s="534"/>
      <c r="J163" s="534"/>
      <c r="K163" s="534"/>
      <c r="L163" s="534"/>
      <c r="M163" s="534"/>
      <c r="N163" s="534"/>
      <c r="O163" s="534"/>
      <c r="P163" s="534"/>
      <c r="Q163" s="534"/>
      <c r="R163" s="534"/>
      <c r="S163" s="534"/>
      <c r="T163" s="534"/>
    </row>
    <row r="164" spans="2:20">
      <c r="B164" s="534"/>
      <c r="C164" s="534"/>
      <c r="D164" s="746"/>
      <c r="E164" s="534"/>
      <c r="F164" s="534"/>
      <c r="G164" s="534"/>
      <c r="H164" s="1589"/>
      <c r="I164" s="534"/>
      <c r="J164" s="534"/>
      <c r="K164" s="534"/>
      <c r="L164" s="534"/>
      <c r="M164" s="534"/>
      <c r="N164" s="534"/>
      <c r="O164" s="534"/>
      <c r="P164" s="534"/>
      <c r="Q164" s="534"/>
      <c r="R164" s="534"/>
      <c r="S164" s="534"/>
      <c r="T164" s="534"/>
    </row>
    <row r="165" spans="2:20">
      <c r="B165" s="534"/>
      <c r="C165" s="534"/>
      <c r="D165" s="746"/>
      <c r="E165" s="534"/>
      <c r="F165" s="534"/>
      <c r="G165" s="534"/>
      <c r="H165" s="1589"/>
      <c r="I165" s="534"/>
      <c r="J165" s="534"/>
      <c r="K165" s="534"/>
      <c r="L165" s="534"/>
      <c r="M165" s="534"/>
      <c r="N165" s="534"/>
      <c r="O165" s="534"/>
      <c r="P165" s="534"/>
      <c r="Q165" s="534"/>
      <c r="R165" s="534"/>
      <c r="S165" s="534"/>
      <c r="T165" s="534"/>
    </row>
    <row r="166" spans="2:20">
      <c r="B166" s="534"/>
      <c r="C166" s="534"/>
      <c r="D166" s="746"/>
      <c r="E166" s="534"/>
      <c r="F166" s="534"/>
      <c r="G166" s="534"/>
      <c r="H166" s="1589"/>
      <c r="I166" s="534"/>
      <c r="J166" s="534"/>
      <c r="K166" s="534"/>
      <c r="L166" s="534"/>
      <c r="M166" s="534"/>
      <c r="N166" s="534"/>
      <c r="O166" s="534"/>
      <c r="P166" s="534"/>
      <c r="Q166" s="534"/>
      <c r="R166" s="534"/>
      <c r="S166" s="534"/>
      <c r="T166" s="534"/>
    </row>
    <row r="167" spans="2:20">
      <c r="B167" s="534"/>
      <c r="C167" s="534"/>
      <c r="D167" s="746"/>
      <c r="E167" s="534"/>
      <c r="F167" s="534"/>
      <c r="G167" s="534"/>
      <c r="H167" s="1589"/>
      <c r="I167" s="534"/>
      <c r="J167" s="534"/>
      <c r="K167" s="534"/>
      <c r="L167" s="534"/>
      <c r="M167" s="534"/>
      <c r="N167" s="534"/>
      <c r="O167" s="534"/>
      <c r="P167" s="534"/>
      <c r="Q167" s="534"/>
      <c r="R167" s="534"/>
      <c r="S167" s="534"/>
      <c r="T167" s="534"/>
    </row>
    <row r="168" spans="2:20">
      <c r="B168" s="534"/>
      <c r="C168" s="534"/>
      <c r="D168" s="746"/>
      <c r="E168" s="534"/>
      <c r="F168" s="534"/>
      <c r="G168" s="534"/>
      <c r="H168" s="1589"/>
      <c r="I168" s="534"/>
      <c r="J168" s="534"/>
      <c r="K168" s="534"/>
      <c r="L168" s="534"/>
      <c r="M168" s="534"/>
      <c r="N168" s="534"/>
      <c r="O168" s="534"/>
      <c r="P168" s="534"/>
      <c r="Q168" s="534"/>
      <c r="R168" s="534"/>
      <c r="S168" s="534"/>
      <c r="T168" s="534"/>
    </row>
    <row r="169" spans="2:20">
      <c r="B169" s="534"/>
      <c r="C169" s="534"/>
      <c r="D169" s="746"/>
      <c r="E169" s="534"/>
      <c r="F169" s="534"/>
      <c r="G169" s="534"/>
      <c r="H169" s="1589"/>
      <c r="I169" s="534"/>
      <c r="J169" s="534"/>
      <c r="K169" s="534"/>
      <c r="L169" s="534"/>
      <c r="M169" s="534"/>
      <c r="N169" s="534"/>
      <c r="O169" s="534"/>
      <c r="P169" s="534"/>
      <c r="Q169" s="534"/>
      <c r="R169" s="534"/>
      <c r="S169" s="534"/>
      <c r="T169" s="534"/>
    </row>
    <row r="170" spans="2:20">
      <c r="B170" s="534"/>
      <c r="C170" s="534"/>
      <c r="D170" s="746"/>
      <c r="E170" s="534"/>
      <c r="F170" s="534"/>
      <c r="G170" s="534"/>
      <c r="H170" s="1589"/>
      <c r="I170" s="534"/>
      <c r="J170" s="534"/>
      <c r="K170" s="534"/>
      <c r="L170" s="534"/>
      <c r="M170" s="534"/>
      <c r="N170" s="534"/>
      <c r="O170" s="534"/>
      <c r="P170" s="534"/>
      <c r="Q170" s="534"/>
      <c r="R170" s="534"/>
      <c r="S170" s="534"/>
      <c r="T170" s="534"/>
    </row>
    <row r="171" spans="2:20">
      <c r="B171" s="534"/>
      <c r="C171" s="534"/>
      <c r="D171" s="746"/>
      <c r="E171" s="534"/>
      <c r="F171" s="534"/>
      <c r="G171" s="534"/>
      <c r="H171" s="1589"/>
      <c r="I171" s="534"/>
      <c r="J171" s="534"/>
      <c r="K171" s="534"/>
      <c r="L171" s="534"/>
      <c r="M171" s="534"/>
      <c r="N171" s="534"/>
      <c r="O171" s="534"/>
      <c r="P171" s="534"/>
      <c r="Q171" s="534"/>
      <c r="R171" s="534"/>
      <c r="S171" s="534"/>
      <c r="T171" s="534"/>
    </row>
    <row r="172" spans="2:20">
      <c r="B172" s="534"/>
      <c r="C172" s="534"/>
      <c r="D172" s="746"/>
      <c r="E172" s="534"/>
      <c r="F172" s="534"/>
      <c r="G172" s="534"/>
      <c r="H172" s="1589"/>
      <c r="I172" s="534"/>
      <c r="J172" s="534"/>
      <c r="K172" s="534"/>
      <c r="L172" s="534"/>
      <c r="M172" s="534"/>
      <c r="N172" s="534"/>
      <c r="O172" s="534"/>
      <c r="P172" s="534"/>
      <c r="Q172" s="534"/>
      <c r="R172" s="534"/>
      <c r="S172" s="534"/>
      <c r="T172" s="534"/>
    </row>
    <row r="173" spans="2:20">
      <c r="B173" s="534"/>
      <c r="C173" s="534"/>
      <c r="D173" s="746"/>
      <c r="E173" s="534"/>
      <c r="F173" s="534"/>
      <c r="G173" s="534"/>
      <c r="H173" s="1589"/>
      <c r="I173" s="534"/>
      <c r="J173" s="534"/>
      <c r="K173" s="534"/>
      <c r="L173" s="534"/>
      <c r="M173" s="534"/>
      <c r="N173" s="534"/>
      <c r="O173" s="534"/>
      <c r="P173" s="534"/>
      <c r="Q173" s="534"/>
      <c r="R173" s="534"/>
      <c r="S173" s="534"/>
      <c r="T173" s="534"/>
    </row>
    <row r="174" spans="2:20">
      <c r="B174" s="534"/>
      <c r="C174" s="534"/>
      <c r="D174" s="746"/>
      <c r="E174" s="534"/>
      <c r="F174" s="534"/>
      <c r="G174" s="534"/>
      <c r="H174" s="1589"/>
      <c r="I174" s="534"/>
      <c r="J174" s="534"/>
      <c r="K174" s="534"/>
      <c r="L174" s="534"/>
      <c r="M174" s="534"/>
      <c r="N174" s="534"/>
      <c r="O174" s="534"/>
      <c r="P174" s="534"/>
      <c r="Q174" s="534"/>
      <c r="R174" s="534"/>
      <c r="S174" s="534"/>
      <c r="T174" s="534"/>
    </row>
    <row r="175" spans="2:20">
      <c r="B175" s="534"/>
      <c r="C175" s="534"/>
      <c r="D175" s="746"/>
      <c r="E175" s="534"/>
      <c r="F175" s="534"/>
      <c r="G175" s="534"/>
      <c r="H175" s="1589"/>
      <c r="I175" s="534"/>
      <c r="J175" s="534"/>
      <c r="K175" s="534"/>
      <c r="L175" s="534"/>
      <c r="M175" s="534"/>
      <c r="N175" s="534"/>
      <c r="O175" s="534"/>
      <c r="P175" s="534"/>
      <c r="Q175" s="534"/>
      <c r="R175" s="534"/>
      <c r="S175" s="534"/>
      <c r="T175" s="534"/>
    </row>
    <row r="176" spans="2:20">
      <c r="B176" s="534"/>
      <c r="C176" s="534"/>
      <c r="D176" s="746"/>
      <c r="E176" s="534"/>
      <c r="F176" s="534"/>
      <c r="G176" s="534"/>
      <c r="H176" s="1589"/>
      <c r="I176" s="534"/>
      <c r="J176" s="534"/>
      <c r="K176" s="534"/>
      <c r="L176" s="534"/>
      <c r="M176" s="534"/>
      <c r="N176" s="534"/>
      <c r="O176" s="534"/>
      <c r="P176" s="534"/>
      <c r="Q176" s="534"/>
      <c r="R176" s="534"/>
      <c r="S176" s="534"/>
      <c r="T176" s="534"/>
    </row>
    <row r="177" spans="2:20">
      <c r="B177" s="534"/>
      <c r="C177" s="534"/>
      <c r="D177" s="746"/>
      <c r="E177" s="534"/>
      <c r="F177" s="534"/>
      <c r="G177" s="534"/>
      <c r="H177" s="1589"/>
      <c r="I177" s="534"/>
      <c r="J177" s="534"/>
      <c r="K177" s="534"/>
      <c r="L177" s="534"/>
      <c r="M177" s="534"/>
      <c r="N177" s="534"/>
      <c r="O177" s="534"/>
      <c r="P177" s="534"/>
      <c r="Q177" s="534"/>
      <c r="R177" s="534"/>
      <c r="S177" s="534"/>
      <c r="T177" s="534"/>
    </row>
    <row r="178" spans="2:20">
      <c r="B178" s="534"/>
      <c r="C178" s="534"/>
      <c r="D178" s="746"/>
      <c r="E178" s="534"/>
      <c r="F178" s="534"/>
      <c r="G178" s="534"/>
      <c r="H178" s="1589"/>
      <c r="I178" s="534"/>
      <c r="J178" s="534"/>
      <c r="K178" s="534"/>
      <c r="L178" s="534"/>
      <c r="M178" s="534"/>
      <c r="N178" s="534"/>
      <c r="O178" s="534"/>
      <c r="P178" s="534"/>
      <c r="Q178" s="534"/>
      <c r="R178" s="534"/>
      <c r="S178" s="534"/>
      <c r="T178" s="534"/>
    </row>
    <row r="179" spans="2:20">
      <c r="B179" s="534"/>
      <c r="C179" s="534"/>
      <c r="D179" s="746"/>
      <c r="E179" s="534"/>
      <c r="F179" s="534"/>
      <c r="G179" s="534"/>
      <c r="H179" s="1589"/>
      <c r="I179" s="534"/>
      <c r="J179" s="534"/>
      <c r="K179" s="534"/>
      <c r="L179" s="534"/>
      <c r="M179" s="534"/>
      <c r="N179" s="534"/>
      <c r="O179" s="534"/>
      <c r="P179" s="534"/>
      <c r="Q179" s="534"/>
      <c r="R179" s="534"/>
      <c r="S179" s="534"/>
      <c r="T179" s="534"/>
    </row>
    <row r="180" spans="2:20">
      <c r="B180" s="534"/>
      <c r="C180" s="534"/>
      <c r="D180" s="746"/>
      <c r="E180" s="534"/>
      <c r="F180" s="534"/>
      <c r="G180" s="534"/>
      <c r="H180" s="1589"/>
      <c r="I180" s="534"/>
      <c r="J180" s="534"/>
      <c r="K180" s="534"/>
      <c r="L180" s="534"/>
      <c r="M180" s="534"/>
      <c r="N180" s="534"/>
      <c r="O180" s="534"/>
      <c r="P180" s="534"/>
      <c r="Q180" s="534"/>
      <c r="R180" s="534"/>
      <c r="S180" s="534"/>
      <c r="T180" s="534"/>
    </row>
    <row r="181" spans="2:20">
      <c r="B181" s="534"/>
      <c r="C181" s="534"/>
      <c r="D181" s="746"/>
      <c r="E181" s="534"/>
      <c r="F181" s="534"/>
      <c r="G181" s="534"/>
      <c r="H181" s="1589"/>
      <c r="I181" s="534"/>
      <c r="J181" s="534"/>
      <c r="K181" s="534"/>
      <c r="L181" s="534"/>
      <c r="M181" s="534"/>
      <c r="N181" s="534"/>
      <c r="O181" s="534"/>
      <c r="P181" s="534"/>
      <c r="Q181" s="534"/>
      <c r="R181" s="534"/>
      <c r="S181" s="534"/>
      <c r="T181" s="534"/>
    </row>
    <row r="182" spans="2:20">
      <c r="B182" s="534"/>
      <c r="C182" s="534"/>
      <c r="D182" s="746"/>
      <c r="E182" s="534"/>
      <c r="F182" s="534"/>
      <c r="G182" s="534"/>
      <c r="H182" s="1589"/>
      <c r="I182" s="534"/>
      <c r="J182" s="534"/>
      <c r="K182" s="534"/>
      <c r="L182" s="534"/>
      <c r="M182" s="534"/>
      <c r="N182" s="534"/>
      <c r="O182" s="534"/>
      <c r="P182" s="534"/>
      <c r="Q182" s="534"/>
      <c r="R182" s="534"/>
      <c r="S182" s="534"/>
      <c r="T182" s="534"/>
    </row>
    <row r="183" spans="2:20">
      <c r="B183" s="534"/>
      <c r="C183" s="534"/>
      <c r="D183" s="746"/>
      <c r="E183" s="534"/>
      <c r="F183" s="534"/>
      <c r="G183" s="534"/>
      <c r="H183" s="1589"/>
      <c r="I183" s="534"/>
      <c r="J183" s="534"/>
      <c r="K183" s="534"/>
      <c r="L183" s="534"/>
      <c r="M183" s="534"/>
      <c r="N183" s="534"/>
      <c r="O183" s="534"/>
      <c r="P183" s="534"/>
      <c r="Q183" s="534"/>
      <c r="R183" s="534"/>
      <c r="S183" s="534"/>
      <c r="T183" s="534"/>
    </row>
    <row r="184" spans="2:20">
      <c r="B184" s="534"/>
      <c r="C184" s="534"/>
      <c r="D184" s="746"/>
      <c r="E184" s="534"/>
      <c r="F184" s="534"/>
      <c r="G184" s="534"/>
      <c r="H184" s="1589"/>
      <c r="I184" s="534"/>
      <c r="J184" s="534"/>
      <c r="K184" s="534"/>
      <c r="L184" s="534"/>
      <c r="M184" s="534"/>
      <c r="N184" s="534"/>
      <c r="O184" s="534"/>
      <c r="P184" s="534"/>
      <c r="Q184" s="534"/>
      <c r="R184" s="534"/>
      <c r="S184" s="534"/>
      <c r="T184" s="534"/>
    </row>
    <row r="185" spans="2:20">
      <c r="B185" s="534"/>
      <c r="C185" s="534"/>
      <c r="D185" s="746"/>
      <c r="E185" s="534"/>
      <c r="F185" s="534"/>
      <c r="G185" s="534"/>
      <c r="H185" s="1589"/>
      <c r="I185" s="534"/>
      <c r="J185" s="534"/>
      <c r="K185" s="534"/>
      <c r="L185" s="534"/>
      <c r="M185" s="534"/>
      <c r="N185" s="534"/>
      <c r="O185" s="534"/>
      <c r="P185" s="534"/>
      <c r="Q185" s="534"/>
      <c r="R185" s="534"/>
      <c r="S185" s="534"/>
      <c r="T185" s="534"/>
    </row>
    <row r="186" spans="2:20">
      <c r="B186" s="534"/>
      <c r="C186" s="534"/>
      <c r="D186" s="746"/>
      <c r="E186" s="534"/>
      <c r="F186" s="534"/>
      <c r="G186" s="534"/>
      <c r="H186" s="1589"/>
      <c r="I186" s="534"/>
      <c r="J186" s="534"/>
      <c r="K186" s="534"/>
      <c r="L186" s="534"/>
      <c r="M186" s="534"/>
      <c r="N186" s="534"/>
      <c r="O186" s="534"/>
      <c r="P186" s="534"/>
      <c r="Q186" s="534"/>
      <c r="R186" s="534"/>
      <c r="S186" s="534"/>
      <c r="T186" s="534"/>
    </row>
    <row r="187" spans="2:20">
      <c r="B187" s="534"/>
      <c r="C187" s="534"/>
      <c r="D187" s="746"/>
      <c r="E187" s="534"/>
      <c r="F187" s="534"/>
      <c r="G187" s="534"/>
      <c r="H187" s="1589"/>
      <c r="I187" s="534"/>
      <c r="J187" s="534"/>
      <c r="K187" s="534"/>
      <c r="L187" s="534"/>
      <c r="M187" s="534"/>
      <c r="N187" s="534"/>
      <c r="O187" s="534"/>
      <c r="P187" s="534"/>
      <c r="Q187" s="534"/>
      <c r="R187" s="534"/>
      <c r="S187" s="534"/>
      <c r="T187" s="534"/>
    </row>
    <row r="188" spans="2:20">
      <c r="B188" s="534"/>
      <c r="C188" s="534"/>
      <c r="D188" s="746"/>
      <c r="E188" s="534"/>
      <c r="F188" s="534"/>
      <c r="G188" s="534"/>
      <c r="H188" s="1589"/>
      <c r="I188" s="534"/>
      <c r="J188" s="534"/>
      <c r="K188" s="534"/>
      <c r="L188" s="534"/>
      <c r="M188" s="534"/>
      <c r="N188" s="534"/>
      <c r="O188" s="534"/>
      <c r="P188" s="534"/>
      <c r="Q188" s="534"/>
      <c r="R188" s="534"/>
      <c r="S188" s="534"/>
      <c r="T188" s="534"/>
    </row>
    <row r="189" spans="2:20">
      <c r="B189" s="534"/>
      <c r="C189" s="534"/>
      <c r="D189" s="746"/>
      <c r="E189" s="534"/>
      <c r="F189" s="534"/>
      <c r="G189" s="534"/>
      <c r="H189" s="1589"/>
      <c r="I189" s="534"/>
      <c r="J189" s="534"/>
      <c r="K189" s="534"/>
      <c r="L189" s="534"/>
      <c r="M189" s="534"/>
      <c r="N189" s="534"/>
      <c r="O189" s="534"/>
      <c r="P189" s="534"/>
      <c r="Q189" s="534"/>
      <c r="R189" s="534"/>
      <c r="S189" s="534"/>
      <c r="T189" s="534"/>
    </row>
    <row r="190" spans="2:20">
      <c r="B190" s="534"/>
      <c r="C190" s="534"/>
      <c r="D190" s="746"/>
      <c r="E190" s="534"/>
      <c r="F190" s="534"/>
      <c r="G190" s="534"/>
      <c r="H190" s="1589"/>
      <c r="I190" s="534"/>
      <c r="J190" s="534"/>
      <c r="K190" s="534"/>
      <c r="L190" s="534"/>
      <c r="M190" s="534"/>
      <c r="N190" s="534"/>
      <c r="O190" s="534"/>
      <c r="P190" s="534"/>
      <c r="Q190" s="534"/>
      <c r="R190" s="534"/>
      <c r="S190" s="534"/>
      <c r="T190" s="534"/>
    </row>
    <row r="191" spans="2:20">
      <c r="B191" s="534"/>
      <c r="C191" s="534"/>
      <c r="D191" s="746"/>
      <c r="E191" s="534"/>
      <c r="F191" s="534"/>
      <c r="G191" s="534"/>
      <c r="H191" s="1589"/>
      <c r="I191" s="534"/>
      <c r="J191" s="534"/>
      <c r="K191" s="534"/>
      <c r="L191" s="534"/>
      <c r="M191" s="534"/>
      <c r="N191" s="534"/>
      <c r="O191" s="534"/>
      <c r="P191" s="534"/>
      <c r="Q191" s="534"/>
      <c r="R191" s="534"/>
      <c r="S191" s="534"/>
      <c r="T191" s="534"/>
    </row>
    <row r="192" spans="2:20">
      <c r="B192" s="534"/>
      <c r="C192" s="534"/>
      <c r="D192" s="746"/>
      <c r="E192" s="534"/>
      <c r="F192" s="534"/>
      <c r="G192" s="534"/>
      <c r="H192" s="1589"/>
      <c r="I192" s="534"/>
      <c r="J192" s="534"/>
      <c r="K192" s="534"/>
      <c r="L192" s="534"/>
      <c r="M192" s="534"/>
      <c r="N192" s="534"/>
      <c r="O192" s="534"/>
      <c r="P192" s="534"/>
      <c r="Q192" s="534"/>
      <c r="R192" s="534"/>
      <c r="S192" s="534"/>
      <c r="T192" s="534"/>
    </row>
    <row r="193" spans="2:20">
      <c r="B193" s="534"/>
      <c r="C193" s="534"/>
      <c r="D193" s="746"/>
      <c r="E193" s="534"/>
      <c r="F193" s="534"/>
      <c r="G193" s="534"/>
      <c r="H193" s="1589"/>
      <c r="I193" s="534"/>
      <c r="J193" s="534"/>
      <c r="K193" s="534"/>
      <c r="L193" s="534"/>
      <c r="M193" s="534"/>
      <c r="N193" s="534"/>
      <c r="O193" s="534"/>
      <c r="P193" s="534"/>
      <c r="Q193" s="534"/>
      <c r="R193" s="534"/>
      <c r="S193" s="534"/>
      <c r="T193" s="534"/>
    </row>
    <row r="194" spans="2:20">
      <c r="B194" s="534"/>
      <c r="C194" s="534"/>
      <c r="D194" s="746"/>
      <c r="E194" s="534"/>
      <c r="F194" s="534"/>
      <c r="G194" s="534"/>
      <c r="H194" s="1589"/>
      <c r="I194" s="534"/>
      <c r="J194" s="534"/>
      <c r="K194" s="534"/>
      <c r="L194" s="534"/>
      <c r="M194" s="534"/>
      <c r="N194" s="534"/>
      <c r="O194" s="534"/>
      <c r="P194" s="534"/>
      <c r="Q194" s="534"/>
      <c r="R194" s="534"/>
      <c r="S194" s="534"/>
      <c r="T194" s="534"/>
    </row>
    <row r="195" spans="2:20">
      <c r="B195" s="534"/>
      <c r="C195" s="534"/>
      <c r="D195" s="746"/>
      <c r="E195" s="534"/>
      <c r="F195" s="534"/>
      <c r="G195" s="534"/>
      <c r="H195" s="1589"/>
      <c r="I195" s="534"/>
      <c r="J195" s="534"/>
      <c r="K195" s="534"/>
      <c r="L195" s="534"/>
      <c r="M195" s="534"/>
      <c r="N195" s="534"/>
      <c r="O195" s="534"/>
      <c r="P195" s="534"/>
      <c r="Q195" s="534"/>
      <c r="R195" s="534"/>
      <c r="S195" s="534"/>
      <c r="T195" s="534"/>
    </row>
    <row r="196" spans="2:20">
      <c r="B196" s="534"/>
      <c r="C196" s="534"/>
      <c r="D196" s="746"/>
      <c r="E196" s="534"/>
      <c r="F196" s="534"/>
      <c r="G196" s="534"/>
      <c r="H196" s="1589"/>
      <c r="I196" s="534"/>
      <c r="J196" s="534"/>
      <c r="K196" s="534"/>
      <c r="L196" s="534"/>
      <c r="M196" s="534"/>
      <c r="N196" s="534"/>
      <c r="O196" s="534"/>
      <c r="P196" s="534"/>
      <c r="Q196" s="534"/>
      <c r="R196" s="534"/>
      <c r="S196" s="534"/>
      <c r="T196" s="534"/>
    </row>
    <row r="197" spans="2:20">
      <c r="B197" s="534"/>
      <c r="C197" s="534"/>
      <c r="D197" s="746"/>
      <c r="E197" s="534"/>
      <c r="F197" s="534"/>
      <c r="G197" s="534"/>
      <c r="H197" s="1589"/>
      <c r="I197" s="534"/>
      <c r="J197" s="534"/>
      <c r="K197" s="534"/>
      <c r="L197" s="534"/>
      <c r="M197" s="534"/>
      <c r="N197" s="534"/>
      <c r="O197" s="534"/>
      <c r="P197" s="534"/>
      <c r="Q197" s="534"/>
      <c r="R197" s="534"/>
      <c r="S197" s="534"/>
      <c r="T197" s="534"/>
    </row>
    <row r="198" spans="2:20">
      <c r="B198" s="534"/>
      <c r="C198" s="534"/>
      <c r="D198" s="746"/>
      <c r="E198" s="534"/>
      <c r="F198" s="534"/>
      <c r="G198" s="534"/>
      <c r="H198" s="1589"/>
      <c r="I198" s="534"/>
      <c r="J198" s="534"/>
      <c r="K198" s="534"/>
      <c r="L198" s="534"/>
      <c r="M198" s="534"/>
      <c r="N198" s="534"/>
      <c r="O198" s="534"/>
      <c r="P198" s="534"/>
      <c r="Q198" s="534"/>
      <c r="R198" s="534"/>
      <c r="S198" s="534"/>
      <c r="T198" s="534"/>
    </row>
    <row r="199" spans="2:20">
      <c r="B199" s="534"/>
      <c r="C199" s="534"/>
      <c r="D199" s="746"/>
      <c r="E199" s="534"/>
      <c r="F199" s="534"/>
      <c r="G199" s="534"/>
      <c r="H199" s="1589"/>
      <c r="I199" s="534"/>
      <c r="J199" s="534"/>
      <c r="K199" s="534"/>
      <c r="L199" s="534"/>
      <c r="M199" s="534"/>
      <c r="N199" s="534"/>
      <c r="O199" s="534"/>
      <c r="P199" s="534"/>
      <c r="Q199" s="534"/>
      <c r="R199" s="534"/>
      <c r="S199" s="534"/>
      <c r="T199" s="534"/>
    </row>
    <row r="200" spans="2:20">
      <c r="B200" s="534"/>
      <c r="C200" s="534"/>
      <c r="D200" s="746"/>
      <c r="E200" s="534"/>
      <c r="F200" s="534"/>
      <c r="G200" s="534"/>
      <c r="H200" s="1589"/>
      <c r="I200" s="534"/>
      <c r="J200" s="534"/>
      <c r="K200" s="534"/>
      <c r="L200" s="534"/>
      <c r="M200" s="534"/>
      <c r="N200" s="534"/>
      <c r="O200" s="534"/>
      <c r="P200" s="534"/>
      <c r="Q200" s="534"/>
      <c r="R200" s="534"/>
      <c r="S200" s="534"/>
      <c r="T200" s="534"/>
    </row>
    <row r="201" spans="2:20">
      <c r="B201" s="534"/>
      <c r="C201" s="534"/>
      <c r="D201" s="746"/>
      <c r="E201" s="534"/>
      <c r="F201" s="534"/>
      <c r="G201" s="534"/>
      <c r="H201" s="1589"/>
      <c r="I201" s="534"/>
      <c r="J201" s="534"/>
      <c r="K201" s="534"/>
      <c r="L201" s="534"/>
      <c r="M201" s="534"/>
      <c r="N201" s="534"/>
      <c r="O201" s="534"/>
      <c r="P201" s="534"/>
      <c r="Q201" s="534"/>
      <c r="R201" s="534"/>
      <c r="S201" s="534"/>
      <c r="T201" s="534"/>
    </row>
    <row r="202" spans="2:20">
      <c r="B202" s="534"/>
      <c r="C202" s="534"/>
      <c r="D202" s="746"/>
      <c r="E202" s="534"/>
      <c r="F202" s="534"/>
      <c r="G202" s="534"/>
      <c r="H202" s="1589"/>
      <c r="I202" s="534"/>
      <c r="J202" s="534"/>
      <c r="K202" s="534"/>
      <c r="L202" s="534"/>
      <c r="M202" s="534"/>
      <c r="N202" s="534"/>
      <c r="O202" s="534"/>
      <c r="P202" s="534"/>
      <c r="Q202" s="534"/>
      <c r="R202" s="534"/>
      <c r="S202" s="534"/>
      <c r="T202" s="534"/>
    </row>
    <row r="203" spans="2:20">
      <c r="B203" s="534"/>
      <c r="C203" s="534"/>
      <c r="D203" s="746"/>
      <c r="E203" s="534"/>
      <c r="F203" s="534"/>
      <c r="G203" s="534"/>
      <c r="H203" s="1589"/>
      <c r="I203" s="534"/>
      <c r="J203" s="534"/>
      <c r="K203" s="534"/>
      <c r="L203" s="534"/>
      <c r="M203" s="534"/>
      <c r="N203" s="534"/>
      <c r="O203" s="534"/>
      <c r="P203" s="534"/>
      <c r="Q203" s="534"/>
      <c r="R203" s="534"/>
      <c r="S203" s="534"/>
      <c r="T203" s="534"/>
    </row>
    <row r="204" spans="2:20">
      <c r="B204" s="534"/>
      <c r="C204" s="534"/>
      <c r="D204" s="746"/>
      <c r="E204" s="534"/>
      <c r="F204" s="534"/>
      <c r="G204" s="534"/>
      <c r="H204" s="1589"/>
      <c r="I204" s="534"/>
      <c r="J204" s="534"/>
      <c r="K204" s="534"/>
      <c r="L204" s="534"/>
      <c r="M204" s="534"/>
      <c r="N204" s="534"/>
      <c r="O204" s="534"/>
      <c r="P204" s="534"/>
      <c r="Q204" s="534"/>
      <c r="R204" s="534"/>
      <c r="S204" s="534"/>
      <c r="T204" s="534"/>
    </row>
    <row r="205" spans="2:20">
      <c r="B205" s="534"/>
      <c r="C205" s="534"/>
      <c r="D205" s="746"/>
      <c r="E205" s="534"/>
      <c r="F205" s="534"/>
      <c r="G205" s="534"/>
      <c r="H205" s="1589"/>
      <c r="I205" s="534"/>
      <c r="J205" s="534"/>
      <c r="K205" s="534"/>
      <c r="L205" s="534"/>
      <c r="M205" s="534"/>
      <c r="N205" s="534"/>
      <c r="O205" s="534"/>
      <c r="P205" s="534"/>
      <c r="Q205" s="534"/>
      <c r="R205" s="534"/>
      <c r="S205" s="534"/>
      <c r="T205" s="534"/>
    </row>
    <row r="206" spans="2:20">
      <c r="B206" s="534"/>
      <c r="C206" s="534"/>
      <c r="D206" s="746"/>
      <c r="E206" s="534"/>
      <c r="F206" s="534"/>
      <c r="G206" s="534"/>
      <c r="H206" s="1589"/>
      <c r="I206" s="534"/>
      <c r="J206" s="534"/>
      <c r="K206" s="534"/>
      <c r="L206" s="534"/>
      <c r="M206" s="534"/>
      <c r="N206" s="534"/>
      <c r="O206" s="534"/>
      <c r="P206" s="534"/>
      <c r="Q206" s="534"/>
      <c r="R206" s="534"/>
      <c r="S206" s="534"/>
      <c r="T206" s="534"/>
    </row>
    <row r="207" spans="2:20">
      <c r="B207" s="534"/>
      <c r="C207" s="534"/>
      <c r="D207" s="746"/>
      <c r="E207" s="534"/>
      <c r="F207" s="534"/>
      <c r="G207" s="534"/>
      <c r="H207" s="1589"/>
      <c r="I207" s="534"/>
      <c r="J207" s="534"/>
      <c r="K207" s="534"/>
      <c r="L207" s="534"/>
      <c r="M207" s="534"/>
      <c r="N207" s="534"/>
      <c r="O207" s="534"/>
      <c r="P207" s="534"/>
      <c r="Q207" s="534"/>
      <c r="R207" s="534"/>
      <c r="S207" s="534"/>
      <c r="T207" s="534"/>
    </row>
    <row r="208" spans="2:20">
      <c r="B208" s="534"/>
      <c r="C208" s="534"/>
      <c r="D208" s="746"/>
      <c r="E208" s="534"/>
      <c r="F208" s="534"/>
      <c r="G208" s="534"/>
      <c r="H208" s="1589"/>
      <c r="I208" s="534"/>
      <c r="J208" s="534"/>
      <c r="K208" s="534"/>
      <c r="L208" s="534"/>
      <c r="M208" s="534"/>
      <c r="N208" s="534"/>
      <c r="O208" s="534"/>
      <c r="P208" s="534"/>
      <c r="Q208" s="534"/>
      <c r="R208" s="534"/>
      <c r="S208" s="534"/>
      <c r="T208" s="534"/>
    </row>
    <row r="209" spans="2:20">
      <c r="B209" s="534"/>
      <c r="C209" s="534"/>
      <c r="D209" s="746"/>
      <c r="E209" s="534"/>
      <c r="F209" s="534"/>
      <c r="G209" s="534"/>
      <c r="H209" s="1589"/>
      <c r="I209" s="534"/>
      <c r="J209" s="534"/>
      <c r="K209" s="534"/>
      <c r="L209" s="534"/>
      <c r="M209" s="534"/>
      <c r="N209" s="534"/>
      <c r="O209" s="534"/>
      <c r="P209" s="534"/>
      <c r="Q209" s="534"/>
      <c r="R209" s="534"/>
      <c r="S209" s="534"/>
      <c r="T209" s="534"/>
    </row>
    <row r="210" spans="2:20">
      <c r="B210" s="534"/>
      <c r="C210" s="534"/>
      <c r="D210" s="746"/>
      <c r="E210" s="534"/>
      <c r="F210" s="534"/>
      <c r="G210" s="534"/>
      <c r="H210" s="1589"/>
      <c r="I210" s="534"/>
      <c r="J210" s="534"/>
      <c r="K210" s="534"/>
      <c r="L210" s="534"/>
      <c r="M210" s="534"/>
      <c r="N210" s="534"/>
      <c r="O210" s="534"/>
      <c r="P210" s="534"/>
      <c r="Q210" s="534"/>
      <c r="R210" s="534"/>
      <c r="S210" s="534"/>
      <c r="T210" s="534"/>
    </row>
    <row r="211" spans="2:20">
      <c r="D211" s="747"/>
    </row>
    <row r="212" spans="2:20">
      <c r="D212" s="747"/>
    </row>
    <row r="213" spans="2:20">
      <c r="D213" s="747"/>
    </row>
    <row r="214" spans="2:20">
      <c r="D214" s="747"/>
    </row>
    <row r="215" spans="2:20">
      <c r="D215" s="747"/>
    </row>
    <row r="216" spans="2:20">
      <c r="D216" s="747"/>
    </row>
    <row r="217" spans="2:20">
      <c r="D217" s="747"/>
    </row>
    <row r="218" spans="2:20">
      <c r="D218" s="747"/>
    </row>
    <row r="219" spans="2:20">
      <c r="D219" s="747"/>
    </row>
    <row r="220" spans="2:20">
      <c r="D220" s="747"/>
    </row>
    <row r="221" spans="2:20">
      <c r="D221" s="747"/>
    </row>
    <row r="222" spans="2:20">
      <c r="D222" s="747"/>
    </row>
    <row r="223" spans="2:20">
      <c r="D223" s="747"/>
    </row>
    <row r="224" spans="2:20">
      <c r="D224" s="747"/>
    </row>
    <row r="225" spans="4:4">
      <c r="D225" s="747"/>
    </row>
    <row r="226" spans="4:4">
      <c r="D226" s="747"/>
    </row>
    <row r="227" spans="4:4">
      <c r="D227" s="747"/>
    </row>
    <row r="228" spans="4:4">
      <c r="D228" s="747"/>
    </row>
    <row r="229" spans="4:4">
      <c r="D229" s="747"/>
    </row>
    <row r="230" spans="4:4">
      <c r="D230" s="747"/>
    </row>
    <row r="231" spans="4:4">
      <c r="D231" s="747"/>
    </row>
    <row r="232" spans="4:4">
      <c r="D232" s="747"/>
    </row>
    <row r="233" spans="4:4">
      <c r="D233" s="747"/>
    </row>
    <row r="234" spans="4:4">
      <c r="D234" s="747"/>
    </row>
    <row r="235" spans="4:4">
      <c r="D235" s="747"/>
    </row>
    <row r="236" spans="4:4">
      <c r="D236" s="747"/>
    </row>
    <row r="237" spans="4:4">
      <c r="D237" s="747"/>
    </row>
    <row r="238" spans="4:4">
      <c r="D238" s="747"/>
    </row>
    <row r="239" spans="4:4">
      <c r="D239" s="747"/>
    </row>
    <row r="240" spans="4:4">
      <c r="D240" s="747"/>
    </row>
    <row r="241" spans="4:4">
      <c r="D241" s="747"/>
    </row>
    <row r="242" spans="4:4">
      <c r="D242" s="747"/>
    </row>
    <row r="243" spans="4:4">
      <c r="D243" s="747"/>
    </row>
    <row r="244" spans="4:4">
      <c r="D244" s="747"/>
    </row>
    <row r="245" spans="4:4">
      <c r="D245" s="747"/>
    </row>
    <row r="246" spans="4:4">
      <c r="D246" s="747"/>
    </row>
    <row r="247" spans="4:4">
      <c r="D247" s="747"/>
    </row>
    <row r="248" spans="4:4">
      <c r="D248" s="747"/>
    </row>
    <row r="249" spans="4:4">
      <c r="D249" s="747"/>
    </row>
    <row r="250" spans="4:4">
      <c r="D250" s="747"/>
    </row>
    <row r="251" spans="4:4">
      <c r="D251" s="747"/>
    </row>
    <row r="252" spans="4:4">
      <c r="D252" s="747"/>
    </row>
    <row r="253" spans="4:4">
      <c r="D253" s="747"/>
    </row>
    <row r="254" spans="4:4">
      <c r="D254" s="747"/>
    </row>
    <row r="255" spans="4:4">
      <c r="D255" s="747"/>
    </row>
    <row r="256" spans="4:4">
      <c r="D256" s="747"/>
    </row>
    <row r="257" spans="4:4">
      <c r="D257" s="747"/>
    </row>
    <row r="258" spans="4:4">
      <c r="D258" s="747"/>
    </row>
    <row r="259" spans="4:4">
      <c r="D259" s="747"/>
    </row>
    <row r="260" spans="4:4">
      <c r="D260" s="747"/>
    </row>
    <row r="261" spans="4:4">
      <c r="D261" s="747"/>
    </row>
    <row r="262" spans="4:4">
      <c r="D262" s="747"/>
    </row>
    <row r="263" spans="4:4">
      <c r="D263" s="747"/>
    </row>
    <row r="264" spans="4:4">
      <c r="D264" s="747"/>
    </row>
    <row r="265" spans="4:4">
      <c r="D265" s="747"/>
    </row>
    <row r="266" spans="4:4">
      <c r="D266" s="747"/>
    </row>
    <row r="267" spans="4:4">
      <c r="D267" s="747"/>
    </row>
    <row r="268" spans="4:4">
      <c r="D268" s="747"/>
    </row>
    <row r="269" spans="4:4">
      <c r="D269" s="747"/>
    </row>
    <row r="270" spans="4:4">
      <c r="D270" s="747"/>
    </row>
    <row r="271" spans="4:4">
      <c r="D271" s="747"/>
    </row>
    <row r="272" spans="4:4">
      <c r="D272" s="747"/>
    </row>
    <row r="273" spans="4:4">
      <c r="D273" s="747"/>
    </row>
    <row r="274" spans="4:4">
      <c r="D274" s="747"/>
    </row>
    <row r="275" spans="4:4">
      <c r="D275" s="747"/>
    </row>
    <row r="276" spans="4:4">
      <c r="D276" s="747"/>
    </row>
    <row r="277" spans="4:4">
      <c r="D277" s="747"/>
    </row>
    <row r="278" spans="4:4">
      <c r="D278" s="747"/>
    </row>
    <row r="279" spans="4:4">
      <c r="D279" s="747"/>
    </row>
    <row r="280" spans="4:4">
      <c r="D280" s="747"/>
    </row>
    <row r="281" spans="4:4">
      <c r="D281" s="747"/>
    </row>
    <row r="282" spans="4:4">
      <c r="D282" s="747"/>
    </row>
    <row r="283" spans="4:4">
      <c r="D283" s="747"/>
    </row>
    <row r="284" spans="4:4">
      <c r="D284" s="747"/>
    </row>
    <row r="285" spans="4:4">
      <c r="D285" s="747"/>
    </row>
    <row r="286" spans="4:4">
      <c r="D286" s="747"/>
    </row>
    <row r="287" spans="4:4">
      <c r="D287" s="747"/>
    </row>
    <row r="288" spans="4:4">
      <c r="D288" s="747"/>
    </row>
    <row r="289" spans="4:4">
      <c r="D289" s="747"/>
    </row>
    <row r="290" spans="4:4">
      <c r="D290" s="747"/>
    </row>
    <row r="291" spans="4:4">
      <c r="D291" s="747"/>
    </row>
    <row r="292" spans="4:4">
      <c r="D292" s="747"/>
    </row>
    <row r="293" spans="4:4">
      <c r="D293" s="747"/>
    </row>
    <row r="294" spans="4:4">
      <c r="D294" s="747"/>
    </row>
    <row r="295" spans="4:4">
      <c r="D295" s="747"/>
    </row>
    <row r="296" spans="4:4">
      <c r="D296" s="747"/>
    </row>
    <row r="297" spans="4:4">
      <c r="D297" s="747"/>
    </row>
    <row r="298" spans="4:4">
      <c r="D298" s="747"/>
    </row>
    <row r="299" spans="4:4">
      <c r="D299" s="747"/>
    </row>
    <row r="300" spans="4:4">
      <c r="D300" s="747"/>
    </row>
    <row r="301" spans="4:4">
      <c r="D301" s="747"/>
    </row>
    <row r="302" spans="4:4">
      <c r="D302" s="747"/>
    </row>
    <row r="303" spans="4:4">
      <c r="D303" s="747"/>
    </row>
    <row r="304" spans="4:4">
      <c r="D304" s="747"/>
    </row>
    <row r="305" spans="4:4">
      <c r="D305" s="747"/>
    </row>
    <row r="306" spans="4:4">
      <c r="D306" s="747"/>
    </row>
    <row r="307" spans="4:4">
      <c r="D307" s="747"/>
    </row>
    <row r="308" spans="4:4">
      <c r="D308" s="747"/>
    </row>
    <row r="309" spans="4:4">
      <c r="D309" s="747"/>
    </row>
    <row r="310" spans="4:4">
      <c r="D310" s="747"/>
    </row>
    <row r="311" spans="4:4">
      <c r="D311" s="747"/>
    </row>
    <row r="312" spans="4:4">
      <c r="D312" s="747"/>
    </row>
    <row r="313" spans="4:4">
      <c r="D313" s="747"/>
    </row>
    <row r="314" spans="4:4">
      <c r="D314" s="747"/>
    </row>
    <row r="315" spans="4:4">
      <c r="D315" s="747"/>
    </row>
    <row r="316" spans="4:4">
      <c r="D316" s="747"/>
    </row>
    <row r="317" spans="4:4">
      <c r="D317" s="747"/>
    </row>
    <row r="318" spans="4:4">
      <c r="D318" s="747"/>
    </row>
    <row r="319" spans="4:4">
      <c r="D319" s="747"/>
    </row>
    <row r="320" spans="4:4">
      <c r="D320" s="747"/>
    </row>
    <row r="321" spans="4:4">
      <c r="D321" s="747"/>
    </row>
    <row r="322" spans="4:4">
      <c r="D322" s="747"/>
    </row>
    <row r="323" spans="4:4">
      <c r="D323" s="747"/>
    </row>
    <row r="324" spans="4:4">
      <c r="D324" s="747"/>
    </row>
    <row r="325" spans="4:4">
      <c r="D325" s="747"/>
    </row>
    <row r="326" spans="4:4">
      <c r="D326" s="747"/>
    </row>
    <row r="327" spans="4:4">
      <c r="D327" s="747"/>
    </row>
    <row r="328" spans="4:4">
      <c r="D328" s="747"/>
    </row>
    <row r="329" spans="4:4">
      <c r="D329" s="747"/>
    </row>
    <row r="330" spans="4:4">
      <c r="D330" s="747"/>
    </row>
    <row r="331" spans="4:4">
      <c r="D331" s="747"/>
    </row>
    <row r="332" spans="4:4">
      <c r="D332" s="747"/>
    </row>
    <row r="333" spans="4:4">
      <c r="D333" s="747"/>
    </row>
    <row r="334" spans="4:4">
      <c r="D334" s="747"/>
    </row>
    <row r="335" spans="4:4">
      <c r="D335" s="747"/>
    </row>
    <row r="336" spans="4:4">
      <c r="D336" s="747"/>
    </row>
    <row r="337" spans="4:4">
      <c r="D337" s="747"/>
    </row>
    <row r="338" spans="4:4">
      <c r="D338" s="747"/>
    </row>
    <row r="339" spans="4:4">
      <c r="D339" s="747"/>
    </row>
    <row r="340" spans="4:4">
      <c r="D340" s="747"/>
    </row>
    <row r="341" spans="4:4">
      <c r="D341" s="747"/>
    </row>
    <row r="342" spans="4:4">
      <c r="D342" s="747"/>
    </row>
    <row r="343" spans="4:4">
      <c r="D343" s="747"/>
    </row>
    <row r="344" spans="4:4">
      <c r="D344" s="747"/>
    </row>
    <row r="345" spans="4:4">
      <c r="D345" s="747"/>
    </row>
    <row r="346" spans="4:4">
      <c r="D346" s="747"/>
    </row>
    <row r="347" spans="4:4">
      <c r="D347" s="747"/>
    </row>
    <row r="348" spans="4:4">
      <c r="D348" s="747"/>
    </row>
    <row r="349" spans="4:4">
      <c r="D349" s="747"/>
    </row>
    <row r="350" spans="4:4">
      <c r="D350" s="747"/>
    </row>
    <row r="351" spans="4:4">
      <c r="D351" s="747"/>
    </row>
    <row r="352" spans="4:4">
      <c r="D352" s="747"/>
    </row>
    <row r="353" spans="4:4">
      <c r="D353" s="747"/>
    </row>
    <row r="354" spans="4:4">
      <c r="D354" s="747"/>
    </row>
    <row r="355" spans="4:4">
      <c r="D355" s="747"/>
    </row>
    <row r="356" spans="4:4">
      <c r="D356" s="747"/>
    </row>
    <row r="357" spans="4:4">
      <c r="D357" s="747"/>
    </row>
    <row r="358" spans="4:4">
      <c r="D358" s="747"/>
    </row>
    <row r="359" spans="4:4">
      <c r="D359" s="747"/>
    </row>
    <row r="360" spans="4:4">
      <c r="D360" s="747"/>
    </row>
    <row r="361" spans="4:4">
      <c r="D361" s="747"/>
    </row>
    <row r="362" spans="4:4">
      <c r="D362" s="747"/>
    </row>
    <row r="363" spans="4:4">
      <c r="D363" s="747"/>
    </row>
    <row r="364" spans="4:4">
      <c r="D364" s="747"/>
    </row>
    <row r="365" spans="4:4">
      <c r="D365" s="747"/>
    </row>
    <row r="366" spans="4:4">
      <c r="D366" s="747"/>
    </row>
    <row r="367" spans="4:4">
      <c r="D367" s="747"/>
    </row>
    <row r="368" spans="4:4">
      <c r="D368" s="747"/>
    </row>
    <row r="369" spans="4:4">
      <c r="D369" s="747"/>
    </row>
    <row r="370" spans="4:4">
      <c r="D370" s="747"/>
    </row>
    <row r="371" spans="4:4">
      <c r="D371" s="747"/>
    </row>
    <row r="372" spans="4:4">
      <c r="D372" s="747"/>
    </row>
    <row r="373" spans="4:4">
      <c r="D373" s="747"/>
    </row>
    <row r="374" spans="4:4">
      <c r="D374" s="747"/>
    </row>
    <row r="375" spans="4:4">
      <c r="D375" s="747"/>
    </row>
    <row r="376" spans="4:4">
      <c r="D376" s="747"/>
    </row>
    <row r="377" spans="4:4">
      <c r="D377" s="747"/>
    </row>
    <row r="378" spans="4:4">
      <c r="D378" s="747"/>
    </row>
    <row r="379" spans="4:4">
      <c r="D379" s="747"/>
    </row>
    <row r="380" spans="4:4">
      <c r="D380" s="747"/>
    </row>
    <row r="381" spans="4:4">
      <c r="D381" s="747"/>
    </row>
    <row r="382" spans="4:4">
      <c r="D382" s="747"/>
    </row>
    <row r="383" spans="4:4">
      <c r="D383" s="747"/>
    </row>
    <row r="384" spans="4:4">
      <c r="D384" s="747"/>
    </row>
    <row r="385" spans="4:4">
      <c r="D385" s="747"/>
    </row>
    <row r="386" spans="4:4">
      <c r="D386" s="747"/>
    </row>
    <row r="387" spans="4:4">
      <c r="D387" s="747"/>
    </row>
    <row r="388" spans="4:4">
      <c r="D388" s="747"/>
    </row>
    <row r="389" spans="4:4">
      <c r="D389" s="747"/>
    </row>
    <row r="390" spans="4:4">
      <c r="D390" s="747"/>
    </row>
    <row r="391" spans="4:4">
      <c r="D391" s="747"/>
    </row>
    <row r="392" spans="4:4">
      <c r="D392" s="747"/>
    </row>
    <row r="393" spans="4:4">
      <c r="D393" s="747"/>
    </row>
    <row r="394" spans="4:4">
      <c r="D394" s="747"/>
    </row>
    <row r="395" spans="4:4">
      <c r="D395" s="747"/>
    </row>
  </sheetData>
  <conditionalFormatting sqref="J1">
    <cfRule type="cellIs" dxfId="28" priority="8" stopIfTrue="1" operator="equal">
      <formula>"x.x"</formula>
    </cfRule>
  </conditionalFormatting>
  <conditionalFormatting sqref="B9">
    <cfRule type="cellIs" dxfId="27" priority="7" stopIfTrue="1" operator="equal">
      <formula>"Title"</formula>
    </cfRule>
  </conditionalFormatting>
  <conditionalFormatting sqref="B8">
    <cfRule type="cellIs" dxfId="26" priority="6" stopIfTrue="1" operator="equal">
      <formula>"Adjustment to Income/Expense/Rate Base:"</formula>
    </cfRule>
  </conditionalFormatting>
  <conditionalFormatting sqref="I6">
    <cfRule type="cellIs" dxfId="25" priority="5" stopIfTrue="1" operator="equal">
      <formula>"Update"</formula>
    </cfRule>
  </conditionalFormatting>
  <dataValidations count="4">
    <dataValidation type="list" allowBlank="1" showInputMessage="1" showErrorMessage="1" errorTitle="Oops!" error="You must enter a state, or, if the adjustment is system, enter all states." sqref="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I983046 I917510 I851974 I786438 I720902 I655366 I589830 I524294 I458758 I393222 I327686 I262150 I196614 I131078 I65542 I6">
      <formula1>$I$61:$I$68</formula1>
    </dataValidation>
    <dataValidation type="list" errorStyle="warning" allowBlank="1" showInputMessage="1" showErrorMessage="1" errorTitle="Factor" error="This factor is not included in the drop-down list. Is this the factor you want to use?" sqref="JB9:JB47 SX9:SX47 ACT9:ACT47 AMP9:AMP47 AWL9:AWL47 BGH9:BGH47 BQD9:BQD47 BZZ9:BZZ47 CJV9:CJV47 CTR9:CTR47 DDN9:DDN47 DNJ9:DNJ47 DXF9:DXF47 EHB9:EHB47 EQX9:EQX47 FAT9:FAT47 FKP9:FKP47 FUL9:FUL47 GEH9:GEH47 GOD9:GOD47 GXZ9:GXZ47 HHV9:HHV47 HRR9:HRR47 IBN9:IBN47 ILJ9:ILJ47 IVF9:IVF47 JFB9:JFB47 JOX9:JOX47 JYT9:JYT47 KIP9:KIP47 KSL9:KSL47 LCH9:LCH47 LMD9:LMD47 LVZ9:LVZ47 MFV9:MFV47 MPR9:MPR47 MZN9:MZN47 NJJ9:NJJ47 NTF9:NTF47 ODB9:ODB47 OMX9:OMX47 OWT9:OWT47 PGP9:PGP47 PQL9:PQL47 QAH9:QAH47 QKD9:QKD47 QTZ9:QTZ47 RDV9:RDV47 RNR9:RNR47 RXN9:RXN47 SHJ9:SHJ47 SRF9:SRF47 TBB9:TBB47 TKX9:TKX47 TUT9:TUT47 UEP9:UEP47 UOL9:UOL47 UYH9:UYH47 VID9:VID47 VRZ9:VRZ47 WBV9:WBV47 WLR9:WLR47 WVN9:WVN47 JB65545:JB65583 SX65545:SX65583 ACT65545:ACT65583 AMP65545:AMP65583 AWL65545:AWL65583 BGH65545:BGH65583 BQD65545:BQD65583 BZZ65545:BZZ65583 CJV65545:CJV65583 CTR65545:CTR65583 DDN65545:DDN65583 DNJ65545:DNJ65583 DXF65545:DXF65583 EHB65545:EHB65583 EQX65545:EQX65583 FAT65545:FAT65583 FKP65545:FKP65583 FUL65545:FUL65583 GEH65545:GEH65583 GOD65545:GOD65583 GXZ65545:GXZ65583 HHV65545:HHV65583 HRR65545:HRR65583 IBN65545:IBN65583 ILJ65545:ILJ65583 IVF65545:IVF65583 JFB65545:JFB65583 JOX65545:JOX65583 JYT65545:JYT65583 KIP65545:KIP65583 KSL65545:KSL65583 LCH65545:LCH65583 LMD65545:LMD65583 LVZ65545:LVZ65583 MFV65545:MFV65583 MPR65545:MPR65583 MZN65545:MZN65583 NJJ65545:NJJ65583 NTF65545:NTF65583 ODB65545:ODB65583 OMX65545:OMX65583 OWT65545:OWT65583 PGP65545:PGP65583 PQL65545:PQL65583 QAH65545:QAH65583 QKD65545:QKD65583 QTZ65545:QTZ65583 RDV65545:RDV65583 RNR65545:RNR65583 RXN65545:RXN65583 SHJ65545:SHJ65583 SRF65545:SRF65583 TBB65545:TBB65583 TKX65545:TKX65583 TUT65545:TUT65583 UEP65545:UEP65583 UOL65545:UOL65583 UYH65545:UYH65583 VID65545:VID65583 VRZ65545:VRZ65583 WBV65545:WBV65583 WLR65545:WLR65583 WVN65545:WVN65583 JB131081:JB131119 SX131081:SX131119 ACT131081:ACT131119 AMP131081:AMP131119 AWL131081:AWL131119 BGH131081:BGH131119 BQD131081:BQD131119 BZZ131081:BZZ131119 CJV131081:CJV131119 CTR131081:CTR131119 DDN131081:DDN131119 DNJ131081:DNJ131119 DXF131081:DXF131119 EHB131081:EHB131119 EQX131081:EQX131119 FAT131081:FAT131119 FKP131081:FKP131119 FUL131081:FUL131119 GEH131081:GEH131119 GOD131081:GOD131119 GXZ131081:GXZ131119 HHV131081:HHV131119 HRR131081:HRR131119 IBN131081:IBN131119 ILJ131081:ILJ131119 IVF131081:IVF131119 JFB131081:JFB131119 JOX131081:JOX131119 JYT131081:JYT131119 KIP131081:KIP131119 KSL131081:KSL131119 LCH131081:LCH131119 LMD131081:LMD131119 LVZ131081:LVZ131119 MFV131081:MFV131119 MPR131081:MPR131119 MZN131081:MZN131119 NJJ131081:NJJ131119 NTF131081:NTF131119 ODB131081:ODB131119 OMX131081:OMX131119 OWT131081:OWT131119 PGP131081:PGP131119 PQL131081:PQL131119 QAH131081:QAH131119 QKD131081:QKD131119 QTZ131081:QTZ131119 RDV131081:RDV131119 RNR131081:RNR131119 RXN131081:RXN131119 SHJ131081:SHJ131119 SRF131081:SRF131119 TBB131081:TBB131119 TKX131081:TKX131119 TUT131081:TUT131119 UEP131081:UEP131119 UOL131081:UOL131119 UYH131081:UYH131119 VID131081:VID131119 VRZ131081:VRZ131119 WBV131081:WBV131119 WLR131081:WLR131119 WVN131081:WVN131119 JB196617:JB196655 SX196617:SX196655 ACT196617:ACT196655 AMP196617:AMP196655 AWL196617:AWL196655 BGH196617:BGH196655 BQD196617:BQD196655 BZZ196617:BZZ196655 CJV196617:CJV196655 CTR196617:CTR196655 DDN196617:DDN196655 DNJ196617:DNJ196655 DXF196617:DXF196655 EHB196617:EHB196655 EQX196617:EQX196655 FAT196617:FAT196655 FKP196617:FKP196655 FUL196617:FUL196655 GEH196617:GEH196655 GOD196617:GOD196655 GXZ196617:GXZ196655 HHV196617:HHV196655 HRR196617:HRR196655 IBN196617:IBN196655 ILJ196617:ILJ196655 IVF196617:IVF196655 JFB196617:JFB196655 JOX196617:JOX196655 JYT196617:JYT196655 KIP196617:KIP196655 KSL196617:KSL196655 LCH196617:LCH196655 LMD196617:LMD196655 LVZ196617:LVZ196655 MFV196617:MFV196655 MPR196617:MPR196655 MZN196617:MZN196655 NJJ196617:NJJ196655 NTF196617:NTF196655 ODB196617:ODB196655 OMX196617:OMX196655 OWT196617:OWT196655 PGP196617:PGP196655 PQL196617:PQL196655 QAH196617:QAH196655 QKD196617:QKD196655 QTZ196617:QTZ196655 RDV196617:RDV196655 RNR196617:RNR196655 RXN196617:RXN196655 SHJ196617:SHJ196655 SRF196617:SRF196655 TBB196617:TBB196655 TKX196617:TKX196655 TUT196617:TUT196655 UEP196617:UEP196655 UOL196617:UOL196655 UYH196617:UYH196655 VID196617:VID196655 VRZ196617:VRZ196655 WBV196617:WBV196655 WLR196617:WLR196655 WVN196617:WVN196655 JB262153:JB262191 SX262153:SX262191 ACT262153:ACT262191 AMP262153:AMP262191 AWL262153:AWL262191 BGH262153:BGH262191 BQD262153:BQD262191 BZZ262153:BZZ262191 CJV262153:CJV262191 CTR262153:CTR262191 DDN262153:DDN262191 DNJ262153:DNJ262191 DXF262153:DXF262191 EHB262153:EHB262191 EQX262153:EQX262191 FAT262153:FAT262191 FKP262153:FKP262191 FUL262153:FUL262191 GEH262153:GEH262191 GOD262153:GOD262191 GXZ262153:GXZ262191 HHV262153:HHV262191 HRR262153:HRR262191 IBN262153:IBN262191 ILJ262153:ILJ262191 IVF262153:IVF262191 JFB262153:JFB262191 JOX262153:JOX262191 JYT262153:JYT262191 KIP262153:KIP262191 KSL262153:KSL262191 LCH262153:LCH262191 LMD262153:LMD262191 LVZ262153:LVZ262191 MFV262153:MFV262191 MPR262153:MPR262191 MZN262153:MZN262191 NJJ262153:NJJ262191 NTF262153:NTF262191 ODB262153:ODB262191 OMX262153:OMX262191 OWT262153:OWT262191 PGP262153:PGP262191 PQL262153:PQL262191 QAH262153:QAH262191 QKD262153:QKD262191 QTZ262153:QTZ262191 RDV262153:RDV262191 RNR262153:RNR262191 RXN262153:RXN262191 SHJ262153:SHJ262191 SRF262153:SRF262191 TBB262153:TBB262191 TKX262153:TKX262191 TUT262153:TUT262191 UEP262153:UEP262191 UOL262153:UOL262191 UYH262153:UYH262191 VID262153:VID262191 VRZ262153:VRZ262191 WBV262153:WBV262191 WLR262153:WLR262191 WVN262153:WVN262191 JB327689:JB327727 SX327689:SX327727 ACT327689:ACT327727 AMP327689:AMP327727 AWL327689:AWL327727 BGH327689:BGH327727 BQD327689:BQD327727 BZZ327689:BZZ327727 CJV327689:CJV327727 CTR327689:CTR327727 DDN327689:DDN327727 DNJ327689:DNJ327727 DXF327689:DXF327727 EHB327689:EHB327727 EQX327689:EQX327727 FAT327689:FAT327727 FKP327689:FKP327727 FUL327689:FUL327727 GEH327689:GEH327727 GOD327689:GOD327727 GXZ327689:GXZ327727 HHV327689:HHV327727 HRR327689:HRR327727 IBN327689:IBN327727 ILJ327689:ILJ327727 IVF327689:IVF327727 JFB327689:JFB327727 JOX327689:JOX327727 JYT327689:JYT327727 KIP327689:KIP327727 KSL327689:KSL327727 LCH327689:LCH327727 LMD327689:LMD327727 LVZ327689:LVZ327727 MFV327689:MFV327727 MPR327689:MPR327727 MZN327689:MZN327727 NJJ327689:NJJ327727 NTF327689:NTF327727 ODB327689:ODB327727 OMX327689:OMX327727 OWT327689:OWT327727 PGP327689:PGP327727 PQL327689:PQL327727 QAH327689:QAH327727 QKD327689:QKD327727 QTZ327689:QTZ327727 RDV327689:RDV327727 RNR327689:RNR327727 RXN327689:RXN327727 SHJ327689:SHJ327727 SRF327689:SRF327727 TBB327689:TBB327727 TKX327689:TKX327727 TUT327689:TUT327727 UEP327689:UEP327727 UOL327689:UOL327727 UYH327689:UYH327727 VID327689:VID327727 VRZ327689:VRZ327727 WBV327689:WBV327727 WLR327689:WLR327727 WVN327689:WVN327727 JB393225:JB393263 SX393225:SX393263 ACT393225:ACT393263 AMP393225:AMP393263 AWL393225:AWL393263 BGH393225:BGH393263 BQD393225:BQD393263 BZZ393225:BZZ393263 CJV393225:CJV393263 CTR393225:CTR393263 DDN393225:DDN393263 DNJ393225:DNJ393263 DXF393225:DXF393263 EHB393225:EHB393263 EQX393225:EQX393263 FAT393225:FAT393263 FKP393225:FKP393263 FUL393225:FUL393263 GEH393225:GEH393263 GOD393225:GOD393263 GXZ393225:GXZ393263 HHV393225:HHV393263 HRR393225:HRR393263 IBN393225:IBN393263 ILJ393225:ILJ393263 IVF393225:IVF393263 JFB393225:JFB393263 JOX393225:JOX393263 JYT393225:JYT393263 KIP393225:KIP393263 KSL393225:KSL393263 LCH393225:LCH393263 LMD393225:LMD393263 LVZ393225:LVZ393263 MFV393225:MFV393263 MPR393225:MPR393263 MZN393225:MZN393263 NJJ393225:NJJ393263 NTF393225:NTF393263 ODB393225:ODB393263 OMX393225:OMX393263 OWT393225:OWT393263 PGP393225:PGP393263 PQL393225:PQL393263 QAH393225:QAH393263 QKD393225:QKD393263 QTZ393225:QTZ393263 RDV393225:RDV393263 RNR393225:RNR393263 RXN393225:RXN393263 SHJ393225:SHJ393263 SRF393225:SRF393263 TBB393225:TBB393263 TKX393225:TKX393263 TUT393225:TUT393263 UEP393225:UEP393263 UOL393225:UOL393263 UYH393225:UYH393263 VID393225:VID393263 VRZ393225:VRZ393263 WBV393225:WBV393263 WLR393225:WLR393263 WVN393225:WVN393263 JB458761:JB458799 SX458761:SX458799 ACT458761:ACT458799 AMP458761:AMP458799 AWL458761:AWL458799 BGH458761:BGH458799 BQD458761:BQD458799 BZZ458761:BZZ458799 CJV458761:CJV458799 CTR458761:CTR458799 DDN458761:DDN458799 DNJ458761:DNJ458799 DXF458761:DXF458799 EHB458761:EHB458799 EQX458761:EQX458799 FAT458761:FAT458799 FKP458761:FKP458799 FUL458761:FUL458799 GEH458761:GEH458799 GOD458761:GOD458799 GXZ458761:GXZ458799 HHV458761:HHV458799 HRR458761:HRR458799 IBN458761:IBN458799 ILJ458761:ILJ458799 IVF458761:IVF458799 JFB458761:JFB458799 JOX458761:JOX458799 JYT458761:JYT458799 KIP458761:KIP458799 KSL458761:KSL458799 LCH458761:LCH458799 LMD458761:LMD458799 LVZ458761:LVZ458799 MFV458761:MFV458799 MPR458761:MPR458799 MZN458761:MZN458799 NJJ458761:NJJ458799 NTF458761:NTF458799 ODB458761:ODB458799 OMX458761:OMX458799 OWT458761:OWT458799 PGP458761:PGP458799 PQL458761:PQL458799 QAH458761:QAH458799 QKD458761:QKD458799 QTZ458761:QTZ458799 RDV458761:RDV458799 RNR458761:RNR458799 RXN458761:RXN458799 SHJ458761:SHJ458799 SRF458761:SRF458799 TBB458761:TBB458799 TKX458761:TKX458799 TUT458761:TUT458799 UEP458761:UEP458799 UOL458761:UOL458799 UYH458761:UYH458799 VID458761:VID458799 VRZ458761:VRZ458799 WBV458761:WBV458799 WLR458761:WLR458799 WVN458761:WVN458799 JB524297:JB524335 SX524297:SX524335 ACT524297:ACT524335 AMP524297:AMP524335 AWL524297:AWL524335 BGH524297:BGH524335 BQD524297:BQD524335 BZZ524297:BZZ524335 CJV524297:CJV524335 CTR524297:CTR524335 DDN524297:DDN524335 DNJ524297:DNJ524335 DXF524297:DXF524335 EHB524297:EHB524335 EQX524297:EQX524335 FAT524297:FAT524335 FKP524297:FKP524335 FUL524297:FUL524335 GEH524297:GEH524335 GOD524297:GOD524335 GXZ524297:GXZ524335 HHV524297:HHV524335 HRR524297:HRR524335 IBN524297:IBN524335 ILJ524297:ILJ524335 IVF524297:IVF524335 JFB524297:JFB524335 JOX524297:JOX524335 JYT524297:JYT524335 KIP524297:KIP524335 KSL524297:KSL524335 LCH524297:LCH524335 LMD524297:LMD524335 LVZ524297:LVZ524335 MFV524297:MFV524335 MPR524297:MPR524335 MZN524297:MZN524335 NJJ524297:NJJ524335 NTF524297:NTF524335 ODB524297:ODB524335 OMX524297:OMX524335 OWT524297:OWT524335 PGP524297:PGP524335 PQL524297:PQL524335 QAH524297:QAH524335 QKD524297:QKD524335 QTZ524297:QTZ524335 RDV524297:RDV524335 RNR524297:RNR524335 RXN524297:RXN524335 SHJ524297:SHJ524335 SRF524297:SRF524335 TBB524297:TBB524335 TKX524297:TKX524335 TUT524297:TUT524335 UEP524297:UEP524335 UOL524297:UOL524335 UYH524297:UYH524335 VID524297:VID524335 VRZ524297:VRZ524335 WBV524297:WBV524335 WLR524297:WLR524335 WVN524297:WVN524335 JB589833:JB589871 SX589833:SX589871 ACT589833:ACT589871 AMP589833:AMP589871 AWL589833:AWL589871 BGH589833:BGH589871 BQD589833:BQD589871 BZZ589833:BZZ589871 CJV589833:CJV589871 CTR589833:CTR589871 DDN589833:DDN589871 DNJ589833:DNJ589871 DXF589833:DXF589871 EHB589833:EHB589871 EQX589833:EQX589871 FAT589833:FAT589871 FKP589833:FKP589871 FUL589833:FUL589871 GEH589833:GEH589871 GOD589833:GOD589871 GXZ589833:GXZ589871 HHV589833:HHV589871 HRR589833:HRR589871 IBN589833:IBN589871 ILJ589833:ILJ589871 IVF589833:IVF589871 JFB589833:JFB589871 JOX589833:JOX589871 JYT589833:JYT589871 KIP589833:KIP589871 KSL589833:KSL589871 LCH589833:LCH589871 LMD589833:LMD589871 LVZ589833:LVZ589871 MFV589833:MFV589871 MPR589833:MPR589871 MZN589833:MZN589871 NJJ589833:NJJ589871 NTF589833:NTF589871 ODB589833:ODB589871 OMX589833:OMX589871 OWT589833:OWT589871 PGP589833:PGP589871 PQL589833:PQL589871 QAH589833:QAH589871 QKD589833:QKD589871 QTZ589833:QTZ589871 RDV589833:RDV589871 RNR589833:RNR589871 RXN589833:RXN589871 SHJ589833:SHJ589871 SRF589833:SRF589871 TBB589833:TBB589871 TKX589833:TKX589871 TUT589833:TUT589871 UEP589833:UEP589871 UOL589833:UOL589871 UYH589833:UYH589871 VID589833:VID589871 VRZ589833:VRZ589871 WBV589833:WBV589871 WLR589833:WLR589871 WVN589833:WVN589871 JB655369:JB655407 SX655369:SX655407 ACT655369:ACT655407 AMP655369:AMP655407 AWL655369:AWL655407 BGH655369:BGH655407 BQD655369:BQD655407 BZZ655369:BZZ655407 CJV655369:CJV655407 CTR655369:CTR655407 DDN655369:DDN655407 DNJ655369:DNJ655407 DXF655369:DXF655407 EHB655369:EHB655407 EQX655369:EQX655407 FAT655369:FAT655407 FKP655369:FKP655407 FUL655369:FUL655407 GEH655369:GEH655407 GOD655369:GOD655407 GXZ655369:GXZ655407 HHV655369:HHV655407 HRR655369:HRR655407 IBN655369:IBN655407 ILJ655369:ILJ655407 IVF655369:IVF655407 JFB655369:JFB655407 JOX655369:JOX655407 JYT655369:JYT655407 KIP655369:KIP655407 KSL655369:KSL655407 LCH655369:LCH655407 LMD655369:LMD655407 LVZ655369:LVZ655407 MFV655369:MFV655407 MPR655369:MPR655407 MZN655369:MZN655407 NJJ655369:NJJ655407 NTF655369:NTF655407 ODB655369:ODB655407 OMX655369:OMX655407 OWT655369:OWT655407 PGP655369:PGP655407 PQL655369:PQL655407 QAH655369:QAH655407 QKD655369:QKD655407 QTZ655369:QTZ655407 RDV655369:RDV655407 RNR655369:RNR655407 RXN655369:RXN655407 SHJ655369:SHJ655407 SRF655369:SRF655407 TBB655369:TBB655407 TKX655369:TKX655407 TUT655369:TUT655407 UEP655369:UEP655407 UOL655369:UOL655407 UYH655369:UYH655407 VID655369:VID655407 VRZ655369:VRZ655407 WBV655369:WBV655407 WLR655369:WLR655407 WVN655369:WVN655407 JB720905:JB720943 SX720905:SX720943 ACT720905:ACT720943 AMP720905:AMP720943 AWL720905:AWL720943 BGH720905:BGH720943 BQD720905:BQD720943 BZZ720905:BZZ720943 CJV720905:CJV720943 CTR720905:CTR720943 DDN720905:DDN720943 DNJ720905:DNJ720943 DXF720905:DXF720943 EHB720905:EHB720943 EQX720905:EQX720943 FAT720905:FAT720943 FKP720905:FKP720943 FUL720905:FUL720943 GEH720905:GEH720943 GOD720905:GOD720943 GXZ720905:GXZ720943 HHV720905:HHV720943 HRR720905:HRR720943 IBN720905:IBN720943 ILJ720905:ILJ720943 IVF720905:IVF720943 JFB720905:JFB720943 JOX720905:JOX720943 JYT720905:JYT720943 KIP720905:KIP720943 KSL720905:KSL720943 LCH720905:LCH720943 LMD720905:LMD720943 LVZ720905:LVZ720943 MFV720905:MFV720943 MPR720905:MPR720943 MZN720905:MZN720943 NJJ720905:NJJ720943 NTF720905:NTF720943 ODB720905:ODB720943 OMX720905:OMX720943 OWT720905:OWT720943 PGP720905:PGP720943 PQL720905:PQL720943 QAH720905:QAH720943 QKD720905:QKD720943 QTZ720905:QTZ720943 RDV720905:RDV720943 RNR720905:RNR720943 RXN720905:RXN720943 SHJ720905:SHJ720943 SRF720905:SRF720943 TBB720905:TBB720943 TKX720905:TKX720943 TUT720905:TUT720943 UEP720905:UEP720943 UOL720905:UOL720943 UYH720905:UYH720943 VID720905:VID720943 VRZ720905:VRZ720943 WBV720905:WBV720943 WLR720905:WLR720943 WVN720905:WVN720943 JB786441:JB786479 SX786441:SX786479 ACT786441:ACT786479 AMP786441:AMP786479 AWL786441:AWL786479 BGH786441:BGH786479 BQD786441:BQD786479 BZZ786441:BZZ786479 CJV786441:CJV786479 CTR786441:CTR786479 DDN786441:DDN786479 DNJ786441:DNJ786479 DXF786441:DXF786479 EHB786441:EHB786479 EQX786441:EQX786479 FAT786441:FAT786479 FKP786441:FKP786479 FUL786441:FUL786479 GEH786441:GEH786479 GOD786441:GOD786479 GXZ786441:GXZ786479 HHV786441:HHV786479 HRR786441:HRR786479 IBN786441:IBN786479 ILJ786441:ILJ786479 IVF786441:IVF786479 JFB786441:JFB786479 JOX786441:JOX786479 JYT786441:JYT786479 KIP786441:KIP786479 KSL786441:KSL786479 LCH786441:LCH786479 LMD786441:LMD786479 LVZ786441:LVZ786479 MFV786441:MFV786479 MPR786441:MPR786479 MZN786441:MZN786479 NJJ786441:NJJ786479 NTF786441:NTF786479 ODB786441:ODB786479 OMX786441:OMX786479 OWT786441:OWT786479 PGP786441:PGP786479 PQL786441:PQL786479 QAH786441:QAH786479 QKD786441:QKD786479 QTZ786441:QTZ786479 RDV786441:RDV786479 RNR786441:RNR786479 RXN786441:RXN786479 SHJ786441:SHJ786479 SRF786441:SRF786479 TBB786441:TBB786479 TKX786441:TKX786479 TUT786441:TUT786479 UEP786441:UEP786479 UOL786441:UOL786479 UYH786441:UYH786479 VID786441:VID786479 VRZ786441:VRZ786479 WBV786441:WBV786479 WLR786441:WLR786479 WVN786441:WVN786479 JB851977:JB852015 SX851977:SX852015 ACT851977:ACT852015 AMP851977:AMP852015 AWL851977:AWL852015 BGH851977:BGH852015 BQD851977:BQD852015 BZZ851977:BZZ852015 CJV851977:CJV852015 CTR851977:CTR852015 DDN851977:DDN852015 DNJ851977:DNJ852015 DXF851977:DXF852015 EHB851977:EHB852015 EQX851977:EQX852015 FAT851977:FAT852015 FKP851977:FKP852015 FUL851977:FUL852015 GEH851977:GEH852015 GOD851977:GOD852015 GXZ851977:GXZ852015 HHV851977:HHV852015 HRR851977:HRR852015 IBN851977:IBN852015 ILJ851977:ILJ852015 IVF851977:IVF852015 JFB851977:JFB852015 JOX851977:JOX852015 JYT851977:JYT852015 KIP851977:KIP852015 KSL851977:KSL852015 LCH851977:LCH852015 LMD851977:LMD852015 LVZ851977:LVZ852015 MFV851977:MFV852015 MPR851977:MPR852015 MZN851977:MZN852015 NJJ851977:NJJ852015 NTF851977:NTF852015 ODB851977:ODB852015 OMX851977:OMX852015 OWT851977:OWT852015 PGP851977:PGP852015 PQL851977:PQL852015 QAH851977:QAH852015 QKD851977:QKD852015 QTZ851977:QTZ852015 RDV851977:RDV852015 RNR851977:RNR852015 RXN851977:RXN852015 SHJ851977:SHJ852015 SRF851977:SRF852015 TBB851977:TBB852015 TKX851977:TKX852015 TUT851977:TUT852015 UEP851977:UEP852015 UOL851977:UOL852015 UYH851977:UYH852015 VID851977:VID852015 VRZ851977:VRZ852015 WBV851977:WBV852015 WLR851977:WLR852015 WVN851977:WVN852015 JB917513:JB917551 SX917513:SX917551 ACT917513:ACT917551 AMP917513:AMP917551 AWL917513:AWL917551 BGH917513:BGH917551 BQD917513:BQD917551 BZZ917513:BZZ917551 CJV917513:CJV917551 CTR917513:CTR917551 DDN917513:DDN917551 DNJ917513:DNJ917551 DXF917513:DXF917551 EHB917513:EHB917551 EQX917513:EQX917551 FAT917513:FAT917551 FKP917513:FKP917551 FUL917513:FUL917551 GEH917513:GEH917551 GOD917513:GOD917551 GXZ917513:GXZ917551 HHV917513:HHV917551 HRR917513:HRR917551 IBN917513:IBN917551 ILJ917513:ILJ917551 IVF917513:IVF917551 JFB917513:JFB917551 JOX917513:JOX917551 JYT917513:JYT917551 KIP917513:KIP917551 KSL917513:KSL917551 LCH917513:LCH917551 LMD917513:LMD917551 LVZ917513:LVZ917551 MFV917513:MFV917551 MPR917513:MPR917551 MZN917513:MZN917551 NJJ917513:NJJ917551 NTF917513:NTF917551 ODB917513:ODB917551 OMX917513:OMX917551 OWT917513:OWT917551 PGP917513:PGP917551 PQL917513:PQL917551 QAH917513:QAH917551 QKD917513:QKD917551 QTZ917513:QTZ917551 RDV917513:RDV917551 RNR917513:RNR917551 RXN917513:RXN917551 SHJ917513:SHJ917551 SRF917513:SRF917551 TBB917513:TBB917551 TKX917513:TKX917551 TUT917513:TUT917551 UEP917513:UEP917551 UOL917513:UOL917551 UYH917513:UYH917551 VID917513:VID917551 VRZ917513:VRZ917551 WBV917513:WBV917551 WLR917513:WLR917551 WVN917513:WVN917551 JB983049:JB983087 SX983049:SX983087 ACT983049:ACT983087 AMP983049:AMP983087 AWL983049:AWL983087 BGH983049:BGH983087 BQD983049:BQD983087 BZZ983049:BZZ983087 CJV983049:CJV983087 CTR983049:CTR983087 DDN983049:DDN983087 DNJ983049:DNJ983087 DXF983049:DXF983087 EHB983049:EHB983087 EQX983049:EQX983087 FAT983049:FAT983087 FKP983049:FKP983087 FUL983049:FUL983087 GEH983049:GEH983087 GOD983049:GOD983087 GXZ983049:GXZ983087 HHV983049:HHV983087 HRR983049:HRR983087 IBN983049:IBN983087 ILJ983049:ILJ983087 IVF983049:IVF983087 JFB983049:JFB983087 JOX983049:JOX983087 JYT983049:JYT983087 KIP983049:KIP983087 KSL983049:KSL983087 LCH983049:LCH983087 LMD983049:LMD983087 LVZ983049:LVZ983087 MFV983049:MFV983087 MPR983049:MPR983087 MZN983049:MZN983087 NJJ983049:NJJ983087 NTF983049:NTF983087 ODB983049:ODB983087 OMX983049:OMX983087 OWT983049:OWT983087 PGP983049:PGP983087 PQL983049:PQL983087 QAH983049:QAH983087 QKD983049:QKD983087 QTZ983049:QTZ983087 RDV983049:RDV983087 RNR983049:RNR983087 RXN983049:RXN983087 SHJ983049:SHJ983087 SRF983049:SRF983087 TBB983049:TBB983087 TKX983049:TKX983087 TUT983049:TUT983087 UEP983049:UEP983087 UOL983049:UOL983087 UYH983049:UYH983087 VID983049:VID983087 VRZ983049:VRZ983087 WBV983049:WBV983087 WLR983049:WLR983087 WVN983049:WVN983087 G983049:G983087 G917513:G917551 G851977:G852015 G786441:G786479 G720905:G720943 G655369:G655407 G589833:G589871 G524297:G524335 G458761:G458799 G393225:G393263 G327689:G327727 G262153:G262191 G196617:G196655 G131081:G131119 G65545:G65583 G9">
      <formula1>$G$61:$G$152</formula1>
    </dataValidation>
    <dataValidation type="list" errorStyle="warning" allowBlank="1" showInputMessage="1" showErrorMessage="1" errorTitle="FERC ACCOUNT" error="This FERC Account is not included in the drop-down list. Is this the account you want to use?" sqref="IY9:IY47 SU9:SU47 ACQ9:ACQ47 AMM9:AMM47 AWI9:AWI47 BGE9:BGE47 BQA9:BQA47 BZW9:BZW47 CJS9:CJS47 CTO9:CTO47 DDK9:DDK47 DNG9:DNG47 DXC9:DXC47 EGY9:EGY47 EQU9:EQU47 FAQ9:FAQ47 FKM9:FKM47 FUI9:FUI47 GEE9:GEE47 GOA9:GOA47 GXW9:GXW47 HHS9:HHS47 HRO9:HRO47 IBK9:IBK47 ILG9:ILG47 IVC9:IVC47 JEY9:JEY47 JOU9:JOU47 JYQ9:JYQ47 KIM9:KIM47 KSI9:KSI47 LCE9:LCE47 LMA9:LMA47 LVW9:LVW47 MFS9:MFS47 MPO9:MPO47 MZK9:MZK47 NJG9:NJG47 NTC9:NTC47 OCY9:OCY47 OMU9:OMU47 OWQ9:OWQ47 PGM9:PGM47 PQI9:PQI47 QAE9:QAE47 QKA9:QKA47 QTW9:QTW47 RDS9:RDS47 RNO9:RNO47 RXK9:RXK47 SHG9:SHG47 SRC9:SRC47 TAY9:TAY47 TKU9:TKU47 TUQ9:TUQ47 UEM9:UEM47 UOI9:UOI47 UYE9:UYE47 VIA9:VIA47 VRW9:VRW47 WBS9:WBS47 WLO9:WLO47 WVK9:WVK47 IY65545:IY65583 SU65545:SU65583 ACQ65545:ACQ65583 AMM65545:AMM65583 AWI65545:AWI65583 BGE65545:BGE65583 BQA65545:BQA65583 BZW65545:BZW65583 CJS65545:CJS65583 CTO65545:CTO65583 DDK65545:DDK65583 DNG65545:DNG65583 DXC65545:DXC65583 EGY65545:EGY65583 EQU65545:EQU65583 FAQ65545:FAQ65583 FKM65545:FKM65583 FUI65545:FUI65583 GEE65545:GEE65583 GOA65545:GOA65583 GXW65545:GXW65583 HHS65545:HHS65583 HRO65545:HRO65583 IBK65545:IBK65583 ILG65545:ILG65583 IVC65545:IVC65583 JEY65545:JEY65583 JOU65545:JOU65583 JYQ65545:JYQ65583 KIM65545:KIM65583 KSI65545:KSI65583 LCE65545:LCE65583 LMA65545:LMA65583 LVW65545:LVW65583 MFS65545:MFS65583 MPO65545:MPO65583 MZK65545:MZK65583 NJG65545:NJG65583 NTC65545:NTC65583 OCY65545:OCY65583 OMU65545:OMU65583 OWQ65545:OWQ65583 PGM65545:PGM65583 PQI65545:PQI65583 QAE65545:QAE65583 QKA65545:QKA65583 QTW65545:QTW65583 RDS65545:RDS65583 RNO65545:RNO65583 RXK65545:RXK65583 SHG65545:SHG65583 SRC65545:SRC65583 TAY65545:TAY65583 TKU65545:TKU65583 TUQ65545:TUQ65583 UEM65545:UEM65583 UOI65545:UOI65583 UYE65545:UYE65583 VIA65545:VIA65583 VRW65545:VRW65583 WBS65545:WBS65583 WLO65545:WLO65583 WVK65545:WVK65583 IY131081:IY131119 SU131081:SU131119 ACQ131081:ACQ131119 AMM131081:AMM131119 AWI131081:AWI131119 BGE131081:BGE131119 BQA131081:BQA131119 BZW131081:BZW131119 CJS131081:CJS131119 CTO131081:CTO131119 DDK131081:DDK131119 DNG131081:DNG131119 DXC131081:DXC131119 EGY131081:EGY131119 EQU131081:EQU131119 FAQ131081:FAQ131119 FKM131081:FKM131119 FUI131081:FUI131119 GEE131081:GEE131119 GOA131081:GOA131119 GXW131081:GXW131119 HHS131081:HHS131119 HRO131081:HRO131119 IBK131081:IBK131119 ILG131081:ILG131119 IVC131081:IVC131119 JEY131081:JEY131119 JOU131081:JOU131119 JYQ131081:JYQ131119 KIM131081:KIM131119 KSI131081:KSI131119 LCE131081:LCE131119 LMA131081:LMA131119 LVW131081:LVW131119 MFS131081:MFS131119 MPO131081:MPO131119 MZK131081:MZK131119 NJG131081:NJG131119 NTC131081:NTC131119 OCY131081:OCY131119 OMU131081:OMU131119 OWQ131081:OWQ131119 PGM131081:PGM131119 PQI131081:PQI131119 QAE131081:QAE131119 QKA131081:QKA131119 QTW131081:QTW131119 RDS131081:RDS131119 RNO131081:RNO131119 RXK131081:RXK131119 SHG131081:SHG131119 SRC131081:SRC131119 TAY131081:TAY131119 TKU131081:TKU131119 TUQ131081:TUQ131119 UEM131081:UEM131119 UOI131081:UOI131119 UYE131081:UYE131119 VIA131081:VIA131119 VRW131081:VRW131119 WBS131081:WBS131119 WLO131081:WLO131119 WVK131081:WVK131119 IY196617:IY196655 SU196617:SU196655 ACQ196617:ACQ196655 AMM196617:AMM196655 AWI196617:AWI196655 BGE196617:BGE196655 BQA196617:BQA196655 BZW196617:BZW196655 CJS196617:CJS196655 CTO196617:CTO196655 DDK196617:DDK196655 DNG196617:DNG196655 DXC196617:DXC196655 EGY196617:EGY196655 EQU196617:EQU196655 FAQ196617:FAQ196655 FKM196617:FKM196655 FUI196617:FUI196655 GEE196617:GEE196655 GOA196617:GOA196655 GXW196617:GXW196655 HHS196617:HHS196655 HRO196617:HRO196655 IBK196617:IBK196655 ILG196617:ILG196655 IVC196617:IVC196655 JEY196617:JEY196655 JOU196617:JOU196655 JYQ196617:JYQ196655 KIM196617:KIM196655 KSI196617:KSI196655 LCE196617:LCE196655 LMA196617:LMA196655 LVW196617:LVW196655 MFS196617:MFS196655 MPO196617:MPO196655 MZK196617:MZK196655 NJG196617:NJG196655 NTC196617:NTC196655 OCY196617:OCY196655 OMU196617:OMU196655 OWQ196617:OWQ196655 PGM196617:PGM196655 PQI196617:PQI196655 QAE196617:QAE196655 QKA196617:QKA196655 QTW196617:QTW196655 RDS196617:RDS196655 RNO196617:RNO196655 RXK196617:RXK196655 SHG196617:SHG196655 SRC196617:SRC196655 TAY196617:TAY196655 TKU196617:TKU196655 TUQ196617:TUQ196655 UEM196617:UEM196655 UOI196617:UOI196655 UYE196617:UYE196655 VIA196617:VIA196655 VRW196617:VRW196655 WBS196617:WBS196655 WLO196617:WLO196655 WVK196617:WVK196655 IY262153:IY262191 SU262153:SU262191 ACQ262153:ACQ262191 AMM262153:AMM262191 AWI262153:AWI262191 BGE262153:BGE262191 BQA262153:BQA262191 BZW262153:BZW262191 CJS262153:CJS262191 CTO262153:CTO262191 DDK262153:DDK262191 DNG262153:DNG262191 DXC262153:DXC262191 EGY262153:EGY262191 EQU262153:EQU262191 FAQ262153:FAQ262191 FKM262153:FKM262191 FUI262153:FUI262191 GEE262153:GEE262191 GOA262153:GOA262191 GXW262153:GXW262191 HHS262153:HHS262191 HRO262153:HRO262191 IBK262153:IBK262191 ILG262153:ILG262191 IVC262153:IVC262191 JEY262153:JEY262191 JOU262153:JOU262191 JYQ262153:JYQ262191 KIM262153:KIM262191 KSI262153:KSI262191 LCE262153:LCE262191 LMA262153:LMA262191 LVW262153:LVW262191 MFS262153:MFS262191 MPO262153:MPO262191 MZK262153:MZK262191 NJG262153:NJG262191 NTC262153:NTC262191 OCY262153:OCY262191 OMU262153:OMU262191 OWQ262153:OWQ262191 PGM262153:PGM262191 PQI262153:PQI262191 QAE262153:QAE262191 QKA262153:QKA262191 QTW262153:QTW262191 RDS262153:RDS262191 RNO262153:RNO262191 RXK262153:RXK262191 SHG262153:SHG262191 SRC262153:SRC262191 TAY262153:TAY262191 TKU262153:TKU262191 TUQ262153:TUQ262191 UEM262153:UEM262191 UOI262153:UOI262191 UYE262153:UYE262191 VIA262153:VIA262191 VRW262153:VRW262191 WBS262153:WBS262191 WLO262153:WLO262191 WVK262153:WVK262191 IY327689:IY327727 SU327689:SU327727 ACQ327689:ACQ327727 AMM327689:AMM327727 AWI327689:AWI327727 BGE327689:BGE327727 BQA327689:BQA327727 BZW327689:BZW327727 CJS327689:CJS327727 CTO327689:CTO327727 DDK327689:DDK327727 DNG327689:DNG327727 DXC327689:DXC327727 EGY327689:EGY327727 EQU327689:EQU327727 FAQ327689:FAQ327727 FKM327689:FKM327727 FUI327689:FUI327727 GEE327689:GEE327727 GOA327689:GOA327727 GXW327689:GXW327727 HHS327689:HHS327727 HRO327689:HRO327727 IBK327689:IBK327727 ILG327689:ILG327727 IVC327689:IVC327727 JEY327689:JEY327727 JOU327689:JOU327727 JYQ327689:JYQ327727 KIM327689:KIM327727 KSI327689:KSI327727 LCE327689:LCE327727 LMA327689:LMA327727 LVW327689:LVW327727 MFS327689:MFS327727 MPO327689:MPO327727 MZK327689:MZK327727 NJG327689:NJG327727 NTC327689:NTC327727 OCY327689:OCY327727 OMU327689:OMU327727 OWQ327689:OWQ327727 PGM327689:PGM327727 PQI327689:PQI327727 QAE327689:QAE327727 QKA327689:QKA327727 QTW327689:QTW327727 RDS327689:RDS327727 RNO327689:RNO327727 RXK327689:RXK327727 SHG327689:SHG327727 SRC327689:SRC327727 TAY327689:TAY327727 TKU327689:TKU327727 TUQ327689:TUQ327727 UEM327689:UEM327727 UOI327689:UOI327727 UYE327689:UYE327727 VIA327689:VIA327727 VRW327689:VRW327727 WBS327689:WBS327727 WLO327689:WLO327727 WVK327689:WVK327727 IY393225:IY393263 SU393225:SU393263 ACQ393225:ACQ393263 AMM393225:AMM393263 AWI393225:AWI393263 BGE393225:BGE393263 BQA393225:BQA393263 BZW393225:BZW393263 CJS393225:CJS393263 CTO393225:CTO393263 DDK393225:DDK393263 DNG393225:DNG393263 DXC393225:DXC393263 EGY393225:EGY393263 EQU393225:EQU393263 FAQ393225:FAQ393263 FKM393225:FKM393263 FUI393225:FUI393263 GEE393225:GEE393263 GOA393225:GOA393263 GXW393225:GXW393263 HHS393225:HHS393263 HRO393225:HRO393263 IBK393225:IBK393263 ILG393225:ILG393263 IVC393225:IVC393263 JEY393225:JEY393263 JOU393225:JOU393263 JYQ393225:JYQ393263 KIM393225:KIM393263 KSI393225:KSI393263 LCE393225:LCE393263 LMA393225:LMA393263 LVW393225:LVW393263 MFS393225:MFS393263 MPO393225:MPO393263 MZK393225:MZK393263 NJG393225:NJG393263 NTC393225:NTC393263 OCY393225:OCY393263 OMU393225:OMU393263 OWQ393225:OWQ393263 PGM393225:PGM393263 PQI393225:PQI393263 QAE393225:QAE393263 QKA393225:QKA393263 QTW393225:QTW393263 RDS393225:RDS393263 RNO393225:RNO393263 RXK393225:RXK393263 SHG393225:SHG393263 SRC393225:SRC393263 TAY393225:TAY393263 TKU393225:TKU393263 TUQ393225:TUQ393263 UEM393225:UEM393263 UOI393225:UOI393263 UYE393225:UYE393263 VIA393225:VIA393263 VRW393225:VRW393263 WBS393225:WBS393263 WLO393225:WLO393263 WVK393225:WVK393263 IY458761:IY458799 SU458761:SU458799 ACQ458761:ACQ458799 AMM458761:AMM458799 AWI458761:AWI458799 BGE458761:BGE458799 BQA458761:BQA458799 BZW458761:BZW458799 CJS458761:CJS458799 CTO458761:CTO458799 DDK458761:DDK458799 DNG458761:DNG458799 DXC458761:DXC458799 EGY458761:EGY458799 EQU458761:EQU458799 FAQ458761:FAQ458799 FKM458761:FKM458799 FUI458761:FUI458799 GEE458761:GEE458799 GOA458761:GOA458799 GXW458761:GXW458799 HHS458761:HHS458799 HRO458761:HRO458799 IBK458761:IBK458799 ILG458761:ILG458799 IVC458761:IVC458799 JEY458761:JEY458799 JOU458761:JOU458799 JYQ458761:JYQ458799 KIM458761:KIM458799 KSI458761:KSI458799 LCE458761:LCE458799 LMA458761:LMA458799 LVW458761:LVW458799 MFS458761:MFS458799 MPO458761:MPO458799 MZK458761:MZK458799 NJG458761:NJG458799 NTC458761:NTC458799 OCY458761:OCY458799 OMU458761:OMU458799 OWQ458761:OWQ458799 PGM458761:PGM458799 PQI458761:PQI458799 QAE458761:QAE458799 QKA458761:QKA458799 QTW458761:QTW458799 RDS458761:RDS458799 RNO458761:RNO458799 RXK458761:RXK458799 SHG458761:SHG458799 SRC458761:SRC458799 TAY458761:TAY458799 TKU458761:TKU458799 TUQ458761:TUQ458799 UEM458761:UEM458799 UOI458761:UOI458799 UYE458761:UYE458799 VIA458761:VIA458799 VRW458761:VRW458799 WBS458761:WBS458799 WLO458761:WLO458799 WVK458761:WVK458799 IY524297:IY524335 SU524297:SU524335 ACQ524297:ACQ524335 AMM524297:AMM524335 AWI524297:AWI524335 BGE524297:BGE524335 BQA524297:BQA524335 BZW524297:BZW524335 CJS524297:CJS524335 CTO524297:CTO524335 DDK524297:DDK524335 DNG524297:DNG524335 DXC524297:DXC524335 EGY524297:EGY524335 EQU524297:EQU524335 FAQ524297:FAQ524335 FKM524297:FKM524335 FUI524297:FUI524335 GEE524297:GEE524335 GOA524297:GOA524335 GXW524297:GXW524335 HHS524297:HHS524335 HRO524297:HRO524335 IBK524297:IBK524335 ILG524297:ILG524335 IVC524297:IVC524335 JEY524297:JEY524335 JOU524297:JOU524335 JYQ524297:JYQ524335 KIM524297:KIM524335 KSI524297:KSI524335 LCE524297:LCE524335 LMA524297:LMA524335 LVW524297:LVW524335 MFS524297:MFS524335 MPO524297:MPO524335 MZK524297:MZK524335 NJG524297:NJG524335 NTC524297:NTC524335 OCY524297:OCY524335 OMU524297:OMU524335 OWQ524297:OWQ524335 PGM524297:PGM524335 PQI524297:PQI524335 QAE524297:QAE524335 QKA524297:QKA524335 QTW524297:QTW524335 RDS524297:RDS524335 RNO524297:RNO524335 RXK524297:RXK524335 SHG524297:SHG524335 SRC524297:SRC524335 TAY524297:TAY524335 TKU524297:TKU524335 TUQ524297:TUQ524335 UEM524297:UEM524335 UOI524297:UOI524335 UYE524297:UYE524335 VIA524297:VIA524335 VRW524297:VRW524335 WBS524297:WBS524335 WLO524297:WLO524335 WVK524297:WVK524335 IY589833:IY589871 SU589833:SU589871 ACQ589833:ACQ589871 AMM589833:AMM589871 AWI589833:AWI589871 BGE589833:BGE589871 BQA589833:BQA589871 BZW589833:BZW589871 CJS589833:CJS589871 CTO589833:CTO589871 DDK589833:DDK589871 DNG589833:DNG589871 DXC589833:DXC589871 EGY589833:EGY589871 EQU589833:EQU589871 FAQ589833:FAQ589871 FKM589833:FKM589871 FUI589833:FUI589871 GEE589833:GEE589871 GOA589833:GOA589871 GXW589833:GXW589871 HHS589833:HHS589871 HRO589833:HRO589871 IBK589833:IBK589871 ILG589833:ILG589871 IVC589833:IVC589871 JEY589833:JEY589871 JOU589833:JOU589871 JYQ589833:JYQ589871 KIM589833:KIM589871 KSI589833:KSI589871 LCE589833:LCE589871 LMA589833:LMA589871 LVW589833:LVW589871 MFS589833:MFS589871 MPO589833:MPO589871 MZK589833:MZK589871 NJG589833:NJG589871 NTC589833:NTC589871 OCY589833:OCY589871 OMU589833:OMU589871 OWQ589833:OWQ589871 PGM589833:PGM589871 PQI589833:PQI589871 QAE589833:QAE589871 QKA589833:QKA589871 QTW589833:QTW589871 RDS589833:RDS589871 RNO589833:RNO589871 RXK589833:RXK589871 SHG589833:SHG589871 SRC589833:SRC589871 TAY589833:TAY589871 TKU589833:TKU589871 TUQ589833:TUQ589871 UEM589833:UEM589871 UOI589833:UOI589871 UYE589833:UYE589871 VIA589833:VIA589871 VRW589833:VRW589871 WBS589833:WBS589871 WLO589833:WLO589871 WVK589833:WVK589871 IY655369:IY655407 SU655369:SU655407 ACQ655369:ACQ655407 AMM655369:AMM655407 AWI655369:AWI655407 BGE655369:BGE655407 BQA655369:BQA655407 BZW655369:BZW655407 CJS655369:CJS655407 CTO655369:CTO655407 DDK655369:DDK655407 DNG655369:DNG655407 DXC655369:DXC655407 EGY655369:EGY655407 EQU655369:EQU655407 FAQ655369:FAQ655407 FKM655369:FKM655407 FUI655369:FUI655407 GEE655369:GEE655407 GOA655369:GOA655407 GXW655369:GXW655407 HHS655369:HHS655407 HRO655369:HRO655407 IBK655369:IBK655407 ILG655369:ILG655407 IVC655369:IVC655407 JEY655369:JEY655407 JOU655369:JOU655407 JYQ655369:JYQ655407 KIM655369:KIM655407 KSI655369:KSI655407 LCE655369:LCE655407 LMA655369:LMA655407 LVW655369:LVW655407 MFS655369:MFS655407 MPO655369:MPO655407 MZK655369:MZK655407 NJG655369:NJG655407 NTC655369:NTC655407 OCY655369:OCY655407 OMU655369:OMU655407 OWQ655369:OWQ655407 PGM655369:PGM655407 PQI655369:PQI655407 QAE655369:QAE655407 QKA655369:QKA655407 QTW655369:QTW655407 RDS655369:RDS655407 RNO655369:RNO655407 RXK655369:RXK655407 SHG655369:SHG655407 SRC655369:SRC655407 TAY655369:TAY655407 TKU655369:TKU655407 TUQ655369:TUQ655407 UEM655369:UEM655407 UOI655369:UOI655407 UYE655369:UYE655407 VIA655369:VIA655407 VRW655369:VRW655407 WBS655369:WBS655407 WLO655369:WLO655407 WVK655369:WVK655407 IY720905:IY720943 SU720905:SU720943 ACQ720905:ACQ720943 AMM720905:AMM720943 AWI720905:AWI720943 BGE720905:BGE720943 BQA720905:BQA720943 BZW720905:BZW720943 CJS720905:CJS720943 CTO720905:CTO720943 DDK720905:DDK720943 DNG720905:DNG720943 DXC720905:DXC720943 EGY720905:EGY720943 EQU720905:EQU720943 FAQ720905:FAQ720943 FKM720905:FKM720943 FUI720905:FUI720943 GEE720905:GEE720943 GOA720905:GOA720943 GXW720905:GXW720943 HHS720905:HHS720943 HRO720905:HRO720943 IBK720905:IBK720943 ILG720905:ILG720943 IVC720905:IVC720943 JEY720905:JEY720943 JOU720905:JOU720943 JYQ720905:JYQ720943 KIM720905:KIM720943 KSI720905:KSI720943 LCE720905:LCE720943 LMA720905:LMA720943 LVW720905:LVW720943 MFS720905:MFS720943 MPO720905:MPO720943 MZK720905:MZK720943 NJG720905:NJG720943 NTC720905:NTC720943 OCY720905:OCY720943 OMU720905:OMU720943 OWQ720905:OWQ720943 PGM720905:PGM720943 PQI720905:PQI720943 QAE720905:QAE720943 QKA720905:QKA720943 QTW720905:QTW720943 RDS720905:RDS720943 RNO720905:RNO720943 RXK720905:RXK720943 SHG720905:SHG720943 SRC720905:SRC720943 TAY720905:TAY720943 TKU720905:TKU720943 TUQ720905:TUQ720943 UEM720905:UEM720943 UOI720905:UOI720943 UYE720905:UYE720943 VIA720905:VIA720943 VRW720905:VRW720943 WBS720905:WBS720943 WLO720905:WLO720943 WVK720905:WVK720943 IY786441:IY786479 SU786441:SU786479 ACQ786441:ACQ786479 AMM786441:AMM786479 AWI786441:AWI786479 BGE786441:BGE786479 BQA786441:BQA786479 BZW786441:BZW786479 CJS786441:CJS786479 CTO786441:CTO786479 DDK786441:DDK786479 DNG786441:DNG786479 DXC786441:DXC786479 EGY786441:EGY786479 EQU786441:EQU786479 FAQ786441:FAQ786479 FKM786441:FKM786479 FUI786441:FUI786479 GEE786441:GEE786479 GOA786441:GOA786479 GXW786441:GXW786479 HHS786441:HHS786479 HRO786441:HRO786479 IBK786441:IBK786479 ILG786441:ILG786479 IVC786441:IVC786479 JEY786441:JEY786479 JOU786441:JOU786479 JYQ786441:JYQ786479 KIM786441:KIM786479 KSI786441:KSI786479 LCE786441:LCE786479 LMA786441:LMA786479 LVW786441:LVW786479 MFS786441:MFS786479 MPO786441:MPO786479 MZK786441:MZK786479 NJG786441:NJG786479 NTC786441:NTC786479 OCY786441:OCY786479 OMU786441:OMU786479 OWQ786441:OWQ786479 PGM786441:PGM786479 PQI786441:PQI786479 QAE786441:QAE786479 QKA786441:QKA786479 QTW786441:QTW786479 RDS786441:RDS786479 RNO786441:RNO786479 RXK786441:RXK786479 SHG786441:SHG786479 SRC786441:SRC786479 TAY786441:TAY786479 TKU786441:TKU786479 TUQ786441:TUQ786479 UEM786441:UEM786479 UOI786441:UOI786479 UYE786441:UYE786479 VIA786441:VIA786479 VRW786441:VRW786479 WBS786441:WBS786479 WLO786441:WLO786479 WVK786441:WVK786479 IY851977:IY852015 SU851977:SU852015 ACQ851977:ACQ852015 AMM851977:AMM852015 AWI851977:AWI852015 BGE851977:BGE852015 BQA851977:BQA852015 BZW851977:BZW852015 CJS851977:CJS852015 CTO851977:CTO852015 DDK851977:DDK852015 DNG851977:DNG852015 DXC851977:DXC852015 EGY851977:EGY852015 EQU851977:EQU852015 FAQ851977:FAQ852015 FKM851977:FKM852015 FUI851977:FUI852015 GEE851977:GEE852015 GOA851977:GOA852015 GXW851977:GXW852015 HHS851977:HHS852015 HRO851977:HRO852015 IBK851977:IBK852015 ILG851977:ILG852015 IVC851977:IVC852015 JEY851977:JEY852015 JOU851977:JOU852015 JYQ851977:JYQ852015 KIM851977:KIM852015 KSI851977:KSI852015 LCE851977:LCE852015 LMA851977:LMA852015 LVW851977:LVW852015 MFS851977:MFS852015 MPO851977:MPO852015 MZK851977:MZK852015 NJG851977:NJG852015 NTC851977:NTC852015 OCY851977:OCY852015 OMU851977:OMU852015 OWQ851977:OWQ852015 PGM851977:PGM852015 PQI851977:PQI852015 QAE851977:QAE852015 QKA851977:QKA852015 QTW851977:QTW852015 RDS851977:RDS852015 RNO851977:RNO852015 RXK851977:RXK852015 SHG851977:SHG852015 SRC851977:SRC852015 TAY851977:TAY852015 TKU851977:TKU852015 TUQ851977:TUQ852015 UEM851977:UEM852015 UOI851977:UOI852015 UYE851977:UYE852015 VIA851977:VIA852015 VRW851977:VRW852015 WBS851977:WBS852015 WLO851977:WLO852015 WVK851977:WVK852015 IY917513:IY917551 SU917513:SU917551 ACQ917513:ACQ917551 AMM917513:AMM917551 AWI917513:AWI917551 BGE917513:BGE917551 BQA917513:BQA917551 BZW917513:BZW917551 CJS917513:CJS917551 CTO917513:CTO917551 DDK917513:DDK917551 DNG917513:DNG917551 DXC917513:DXC917551 EGY917513:EGY917551 EQU917513:EQU917551 FAQ917513:FAQ917551 FKM917513:FKM917551 FUI917513:FUI917551 GEE917513:GEE917551 GOA917513:GOA917551 GXW917513:GXW917551 HHS917513:HHS917551 HRO917513:HRO917551 IBK917513:IBK917551 ILG917513:ILG917551 IVC917513:IVC917551 JEY917513:JEY917551 JOU917513:JOU917551 JYQ917513:JYQ917551 KIM917513:KIM917551 KSI917513:KSI917551 LCE917513:LCE917551 LMA917513:LMA917551 LVW917513:LVW917551 MFS917513:MFS917551 MPO917513:MPO917551 MZK917513:MZK917551 NJG917513:NJG917551 NTC917513:NTC917551 OCY917513:OCY917551 OMU917513:OMU917551 OWQ917513:OWQ917551 PGM917513:PGM917551 PQI917513:PQI917551 QAE917513:QAE917551 QKA917513:QKA917551 QTW917513:QTW917551 RDS917513:RDS917551 RNO917513:RNO917551 RXK917513:RXK917551 SHG917513:SHG917551 SRC917513:SRC917551 TAY917513:TAY917551 TKU917513:TKU917551 TUQ917513:TUQ917551 UEM917513:UEM917551 UOI917513:UOI917551 UYE917513:UYE917551 VIA917513:VIA917551 VRW917513:VRW917551 WBS917513:WBS917551 WLO917513:WLO917551 WVK917513:WVK917551 IY983049:IY983087 SU983049:SU983087 ACQ983049:ACQ983087 AMM983049:AMM983087 AWI983049:AWI983087 BGE983049:BGE983087 BQA983049:BQA983087 BZW983049:BZW983087 CJS983049:CJS983087 CTO983049:CTO983087 DDK983049:DDK983087 DNG983049:DNG983087 DXC983049:DXC983087 EGY983049:EGY983087 EQU983049:EQU983087 FAQ983049:FAQ983087 FKM983049:FKM983087 FUI983049:FUI983087 GEE983049:GEE983087 GOA983049:GOA983087 GXW983049:GXW983087 HHS983049:HHS983087 HRO983049:HRO983087 IBK983049:IBK983087 ILG983049:ILG983087 IVC983049:IVC983087 JEY983049:JEY983087 JOU983049:JOU983087 JYQ983049:JYQ983087 KIM983049:KIM983087 KSI983049:KSI983087 LCE983049:LCE983087 LMA983049:LMA983087 LVW983049:LVW983087 MFS983049:MFS983087 MPO983049:MPO983087 MZK983049:MZK983087 NJG983049:NJG983087 NTC983049:NTC983087 OCY983049:OCY983087 OMU983049:OMU983087 OWQ983049:OWQ983087 PGM983049:PGM983087 PQI983049:PQI983087 QAE983049:QAE983087 QKA983049:QKA983087 QTW983049:QTW983087 RDS983049:RDS983087 RNO983049:RNO983087 RXK983049:RXK983087 SHG983049:SHG983087 SRC983049:SRC983087 TAY983049:TAY983087 TKU983049:TKU983087 TUQ983049:TUQ983087 UEM983049:UEM983087 UOI983049:UOI983087 UYE983049:UYE983087 VIA983049:VIA983087 VRW983049:VRW983087 WBS983049:WBS983087 WLO983049:WLO983087 WVK983049:WVK983087 D983049:D983087 D917513:D917551 D851977:D852015 D786441:D786479 D720905:D720943 D655369:D655407 D589833:D589871 D524297:D524335 D458761:D458799 D393225:D393263 D327689:D327727 D262153:D262191 D196617:D196655 D131081:D131119 D65545:D65583 D9">
      <formula1>$D$61:$D$395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IZ10:IZ47 SV10:SV47 ACR10:ACR47 AMN10:AMN47 AWJ10:AWJ47 BGF10:BGF47 BQB10:BQB47 BZX10:BZX47 CJT10:CJT47 CTP10:CTP47 DDL10:DDL47 DNH10:DNH47 DXD10:DXD47 EGZ10:EGZ47 EQV10:EQV47 FAR10:FAR47 FKN10:FKN47 FUJ10:FUJ47 GEF10:GEF47 GOB10:GOB47 GXX10:GXX47 HHT10:HHT47 HRP10:HRP47 IBL10:IBL47 ILH10:ILH47 IVD10:IVD47 JEZ10:JEZ47 JOV10:JOV47 JYR10:JYR47 KIN10:KIN47 KSJ10:KSJ47 LCF10:LCF47 LMB10:LMB47 LVX10:LVX47 MFT10:MFT47 MPP10:MPP47 MZL10:MZL47 NJH10:NJH47 NTD10:NTD47 OCZ10:OCZ47 OMV10:OMV47 OWR10:OWR47 PGN10:PGN47 PQJ10:PQJ47 QAF10:QAF47 QKB10:QKB47 QTX10:QTX47 RDT10:RDT47 RNP10:RNP47 RXL10:RXL47 SHH10:SHH47 SRD10:SRD47 TAZ10:TAZ47 TKV10:TKV47 TUR10:TUR47 UEN10:UEN47 UOJ10:UOJ47 UYF10:UYF47 VIB10:VIB47 VRX10:VRX47 WBT10:WBT47 WLP10:WLP47 WVL10:WVL47 IZ65546:IZ65583 SV65546:SV65583 ACR65546:ACR65583 AMN65546:AMN65583 AWJ65546:AWJ65583 BGF65546:BGF65583 BQB65546:BQB65583 BZX65546:BZX65583 CJT65546:CJT65583 CTP65546:CTP65583 DDL65546:DDL65583 DNH65546:DNH65583 DXD65546:DXD65583 EGZ65546:EGZ65583 EQV65546:EQV65583 FAR65546:FAR65583 FKN65546:FKN65583 FUJ65546:FUJ65583 GEF65546:GEF65583 GOB65546:GOB65583 GXX65546:GXX65583 HHT65546:HHT65583 HRP65546:HRP65583 IBL65546:IBL65583 ILH65546:ILH65583 IVD65546:IVD65583 JEZ65546:JEZ65583 JOV65546:JOV65583 JYR65546:JYR65583 KIN65546:KIN65583 KSJ65546:KSJ65583 LCF65546:LCF65583 LMB65546:LMB65583 LVX65546:LVX65583 MFT65546:MFT65583 MPP65546:MPP65583 MZL65546:MZL65583 NJH65546:NJH65583 NTD65546:NTD65583 OCZ65546:OCZ65583 OMV65546:OMV65583 OWR65546:OWR65583 PGN65546:PGN65583 PQJ65546:PQJ65583 QAF65546:QAF65583 QKB65546:QKB65583 QTX65546:QTX65583 RDT65546:RDT65583 RNP65546:RNP65583 RXL65546:RXL65583 SHH65546:SHH65583 SRD65546:SRD65583 TAZ65546:TAZ65583 TKV65546:TKV65583 TUR65546:TUR65583 UEN65546:UEN65583 UOJ65546:UOJ65583 UYF65546:UYF65583 VIB65546:VIB65583 VRX65546:VRX65583 WBT65546:WBT65583 WLP65546:WLP65583 WVL65546:WVL65583 IZ131082:IZ131119 SV131082:SV131119 ACR131082:ACR131119 AMN131082:AMN131119 AWJ131082:AWJ131119 BGF131082:BGF131119 BQB131082:BQB131119 BZX131082:BZX131119 CJT131082:CJT131119 CTP131082:CTP131119 DDL131082:DDL131119 DNH131082:DNH131119 DXD131082:DXD131119 EGZ131082:EGZ131119 EQV131082:EQV131119 FAR131082:FAR131119 FKN131082:FKN131119 FUJ131082:FUJ131119 GEF131082:GEF131119 GOB131082:GOB131119 GXX131082:GXX131119 HHT131082:HHT131119 HRP131082:HRP131119 IBL131082:IBL131119 ILH131082:ILH131119 IVD131082:IVD131119 JEZ131082:JEZ131119 JOV131082:JOV131119 JYR131082:JYR131119 KIN131082:KIN131119 KSJ131082:KSJ131119 LCF131082:LCF131119 LMB131082:LMB131119 LVX131082:LVX131119 MFT131082:MFT131119 MPP131082:MPP131119 MZL131082:MZL131119 NJH131082:NJH131119 NTD131082:NTD131119 OCZ131082:OCZ131119 OMV131082:OMV131119 OWR131082:OWR131119 PGN131082:PGN131119 PQJ131082:PQJ131119 QAF131082:QAF131119 QKB131082:QKB131119 QTX131082:QTX131119 RDT131082:RDT131119 RNP131082:RNP131119 RXL131082:RXL131119 SHH131082:SHH131119 SRD131082:SRD131119 TAZ131082:TAZ131119 TKV131082:TKV131119 TUR131082:TUR131119 UEN131082:UEN131119 UOJ131082:UOJ131119 UYF131082:UYF131119 VIB131082:VIB131119 VRX131082:VRX131119 WBT131082:WBT131119 WLP131082:WLP131119 WVL131082:WVL131119 IZ196618:IZ196655 SV196618:SV196655 ACR196618:ACR196655 AMN196618:AMN196655 AWJ196618:AWJ196655 BGF196618:BGF196655 BQB196618:BQB196655 BZX196618:BZX196655 CJT196618:CJT196655 CTP196618:CTP196655 DDL196618:DDL196655 DNH196618:DNH196655 DXD196618:DXD196655 EGZ196618:EGZ196655 EQV196618:EQV196655 FAR196618:FAR196655 FKN196618:FKN196655 FUJ196618:FUJ196655 GEF196618:GEF196655 GOB196618:GOB196655 GXX196618:GXX196655 HHT196618:HHT196655 HRP196618:HRP196655 IBL196618:IBL196655 ILH196618:ILH196655 IVD196618:IVD196655 JEZ196618:JEZ196655 JOV196618:JOV196655 JYR196618:JYR196655 KIN196618:KIN196655 KSJ196618:KSJ196655 LCF196618:LCF196655 LMB196618:LMB196655 LVX196618:LVX196655 MFT196618:MFT196655 MPP196618:MPP196655 MZL196618:MZL196655 NJH196618:NJH196655 NTD196618:NTD196655 OCZ196618:OCZ196655 OMV196618:OMV196655 OWR196618:OWR196655 PGN196618:PGN196655 PQJ196618:PQJ196655 QAF196618:QAF196655 QKB196618:QKB196655 QTX196618:QTX196655 RDT196618:RDT196655 RNP196618:RNP196655 RXL196618:RXL196655 SHH196618:SHH196655 SRD196618:SRD196655 TAZ196618:TAZ196655 TKV196618:TKV196655 TUR196618:TUR196655 UEN196618:UEN196655 UOJ196618:UOJ196655 UYF196618:UYF196655 VIB196618:VIB196655 VRX196618:VRX196655 WBT196618:WBT196655 WLP196618:WLP196655 WVL196618:WVL196655 IZ262154:IZ262191 SV262154:SV262191 ACR262154:ACR262191 AMN262154:AMN262191 AWJ262154:AWJ262191 BGF262154:BGF262191 BQB262154:BQB262191 BZX262154:BZX262191 CJT262154:CJT262191 CTP262154:CTP262191 DDL262154:DDL262191 DNH262154:DNH262191 DXD262154:DXD262191 EGZ262154:EGZ262191 EQV262154:EQV262191 FAR262154:FAR262191 FKN262154:FKN262191 FUJ262154:FUJ262191 GEF262154:GEF262191 GOB262154:GOB262191 GXX262154:GXX262191 HHT262154:HHT262191 HRP262154:HRP262191 IBL262154:IBL262191 ILH262154:ILH262191 IVD262154:IVD262191 JEZ262154:JEZ262191 JOV262154:JOV262191 JYR262154:JYR262191 KIN262154:KIN262191 KSJ262154:KSJ262191 LCF262154:LCF262191 LMB262154:LMB262191 LVX262154:LVX262191 MFT262154:MFT262191 MPP262154:MPP262191 MZL262154:MZL262191 NJH262154:NJH262191 NTD262154:NTD262191 OCZ262154:OCZ262191 OMV262154:OMV262191 OWR262154:OWR262191 PGN262154:PGN262191 PQJ262154:PQJ262191 QAF262154:QAF262191 QKB262154:QKB262191 QTX262154:QTX262191 RDT262154:RDT262191 RNP262154:RNP262191 RXL262154:RXL262191 SHH262154:SHH262191 SRD262154:SRD262191 TAZ262154:TAZ262191 TKV262154:TKV262191 TUR262154:TUR262191 UEN262154:UEN262191 UOJ262154:UOJ262191 UYF262154:UYF262191 VIB262154:VIB262191 VRX262154:VRX262191 WBT262154:WBT262191 WLP262154:WLP262191 WVL262154:WVL262191 IZ327690:IZ327727 SV327690:SV327727 ACR327690:ACR327727 AMN327690:AMN327727 AWJ327690:AWJ327727 BGF327690:BGF327727 BQB327690:BQB327727 BZX327690:BZX327727 CJT327690:CJT327727 CTP327690:CTP327727 DDL327690:DDL327727 DNH327690:DNH327727 DXD327690:DXD327727 EGZ327690:EGZ327727 EQV327690:EQV327727 FAR327690:FAR327727 FKN327690:FKN327727 FUJ327690:FUJ327727 GEF327690:GEF327727 GOB327690:GOB327727 GXX327690:GXX327727 HHT327690:HHT327727 HRP327690:HRP327727 IBL327690:IBL327727 ILH327690:ILH327727 IVD327690:IVD327727 JEZ327690:JEZ327727 JOV327690:JOV327727 JYR327690:JYR327727 KIN327690:KIN327727 KSJ327690:KSJ327727 LCF327690:LCF327727 LMB327690:LMB327727 LVX327690:LVX327727 MFT327690:MFT327727 MPP327690:MPP327727 MZL327690:MZL327727 NJH327690:NJH327727 NTD327690:NTD327727 OCZ327690:OCZ327727 OMV327690:OMV327727 OWR327690:OWR327727 PGN327690:PGN327727 PQJ327690:PQJ327727 QAF327690:QAF327727 QKB327690:QKB327727 QTX327690:QTX327727 RDT327690:RDT327727 RNP327690:RNP327727 RXL327690:RXL327727 SHH327690:SHH327727 SRD327690:SRD327727 TAZ327690:TAZ327727 TKV327690:TKV327727 TUR327690:TUR327727 UEN327690:UEN327727 UOJ327690:UOJ327727 UYF327690:UYF327727 VIB327690:VIB327727 VRX327690:VRX327727 WBT327690:WBT327727 WLP327690:WLP327727 WVL327690:WVL327727 IZ393226:IZ393263 SV393226:SV393263 ACR393226:ACR393263 AMN393226:AMN393263 AWJ393226:AWJ393263 BGF393226:BGF393263 BQB393226:BQB393263 BZX393226:BZX393263 CJT393226:CJT393263 CTP393226:CTP393263 DDL393226:DDL393263 DNH393226:DNH393263 DXD393226:DXD393263 EGZ393226:EGZ393263 EQV393226:EQV393263 FAR393226:FAR393263 FKN393226:FKN393263 FUJ393226:FUJ393263 GEF393226:GEF393263 GOB393226:GOB393263 GXX393226:GXX393263 HHT393226:HHT393263 HRP393226:HRP393263 IBL393226:IBL393263 ILH393226:ILH393263 IVD393226:IVD393263 JEZ393226:JEZ393263 JOV393226:JOV393263 JYR393226:JYR393263 KIN393226:KIN393263 KSJ393226:KSJ393263 LCF393226:LCF393263 LMB393226:LMB393263 LVX393226:LVX393263 MFT393226:MFT393263 MPP393226:MPP393263 MZL393226:MZL393263 NJH393226:NJH393263 NTD393226:NTD393263 OCZ393226:OCZ393263 OMV393226:OMV393263 OWR393226:OWR393263 PGN393226:PGN393263 PQJ393226:PQJ393263 QAF393226:QAF393263 QKB393226:QKB393263 QTX393226:QTX393263 RDT393226:RDT393263 RNP393226:RNP393263 RXL393226:RXL393263 SHH393226:SHH393263 SRD393226:SRD393263 TAZ393226:TAZ393263 TKV393226:TKV393263 TUR393226:TUR393263 UEN393226:UEN393263 UOJ393226:UOJ393263 UYF393226:UYF393263 VIB393226:VIB393263 VRX393226:VRX393263 WBT393226:WBT393263 WLP393226:WLP393263 WVL393226:WVL393263 IZ458762:IZ458799 SV458762:SV458799 ACR458762:ACR458799 AMN458762:AMN458799 AWJ458762:AWJ458799 BGF458762:BGF458799 BQB458762:BQB458799 BZX458762:BZX458799 CJT458762:CJT458799 CTP458762:CTP458799 DDL458762:DDL458799 DNH458762:DNH458799 DXD458762:DXD458799 EGZ458762:EGZ458799 EQV458762:EQV458799 FAR458762:FAR458799 FKN458762:FKN458799 FUJ458762:FUJ458799 GEF458762:GEF458799 GOB458762:GOB458799 GXX458762:GXX458799 HHT458762:HHT458799 HRP458762:HRP458799 IBL458762:IBL458799 ILH458762:ILH458799 IVD458762:IVD458799 JEZ458762:JEZ458799 JOV458762:JOV458799 JYR458762:JYR458799 KIN458762:KIN458799 KSJ458762:KSJ458799 LCF458762:LCF458799 LMB458762:LMB458799 LVX458762:LVX458799 MFT458762:MFT458799 MPP458762:MPP458799 MZL458762:MZL458799 NJH458762:NJH458799 NTD458762:NTD458799 OCZ458762:OCZ458799 OMV458762:OMV458799 OWR458762:OWR458799 PGN458762:PGN458799 PQJ458762:PQJ458799 QAF458762:QAF458799 QKB458762:QKB458799 QTX458762:QTX458799 RDT458762:RDT458799 RNP458762:RNP458799 RXL458762:RXL458799 SHH458762:SHH458799 SRD458762:SRD458799 TAZ458762:TAZ458799 TKV458762:TKV458799 TUR458762:TUR458799 UEN458762:UEN458799 UOJ458762:UOJ458799 UYF458762:UYF458799 VIB458762:VIB458799 VRX458762:VRX458799 WBT458762:WBT458799 WLP458762:WLP458799 WVL458762:WVL458799 IZ524298:IZ524335 SV524298:SV524335 ACR524298:ACR524335 AMN524298:AMN524335 AWJ524298:AWJ524335 BGF524298:BGF524335 BQB524298:BQB524335 BZX524298:BZX524335 CJT524298:CJT524335 CTP524298:CTP524335 DDL524298:DDL524335 DNH524298:DNH524335 DXD524298:DXD524335 EGZ524298:EGZ524335 EQV524298:EQV524335 FAR524298:FAR524335 FKN524298:FKN524335 FUJ524298:FUJ524335 GEF524298:GEF524335 GOB524298:GOB524335 GXX524298:GXX524335 HHT524298:HHT524335 HRP524298:HRP524335 IBL524298:IBL524335 ILH524298:ILH524335 IVD524298:IVD524335 JEZ524298:JEZ524335 JOV524298:JOV524335 JYR524298:JYR524335 KIN524298:KIN524335 KSJ524298:KSJ524335 LCF524298:LCF524335 LMB524298:LMB524335 LVX524298:LVX524335 MFT524298:MFT524335 MPP524298:MPP524335 MZL524298:MZL524335 NJH524298:NJH524335 NTD524298:NTD524335 OCZ524298:OCZ524335 OMV524298:OMV524335 OWR524298:OWR524335 PGN524298:PGN524335 PQJ524298:PQJ524335 QAF524298:QAF524335 QKB524298:QKB524335 QTX524298:QTX524335 RDT524298:RDT524335 RNP524298:RNP524335 RXL524298:RXL524335 SHH524298:SHH524335 SRD524298:SRD524335 TAZ524298:TAZ524335 TKV524298:TKV524335 TUR524298:TUR524335 UEN524298:UEN524335 UOJ524298:UOJ524335 UYF524298:UYF524335 VIB524298:VIB524335 VRX524298:VRX524335 WBT524298:WBT524335 WLP524298:WLP524335 WVL524298:WVL524335 IZ589834:IZ589871 SV589834:SV589871 ACR589834:ACR589871 AMN589834:AMN589871 AWJ589834:AWJ589871 BGF589834:BGF589871 BQB589834:BQB589871 BZX589834:BZX589871 CJT589834:CJT589871 CTP589834:CTP589871 DDL589834:DDL589871 DNH589834:DNH589871 DXD589834:DXD589871 EGZ589834:EGZ589871 EQV589834:EQV589871 FAR589834:FAR589871 FKN589834:FKN589871 FUJ589834:FUJ589871 GEF589834:GEF589871 GOB589834:GOB589871 GXX589834:GXX589871 HHT589834:HHT589871 HRP589834:HRP589871 IBL589834:IBL589871 ILH589834:ILH589871 IVD589834:IVD589871 JEZ589834:JEZ589871 JOV589834:JOV589871 JYR589834:JYR589871 KIN589834:KIN589871 KSJ589834:KSJ589871 LCF589834:LCF589871 LMB589834:LMB589871 LVX589834:LVX589871 MFT589834:MFT589871 MPP589834:MPP589871 MZL589834:MZL589871 NJH589834:NJH589871 NTD589834:NTD589871 OCZ589834:OCZ589871 OMV589834:OMV589871 OWR589834:OWR589871 PGN589834:PGN589871 PQJ589834:PQJ589871 QAF589834:QAF589871 QKB589834:QKB589871 QTX589834:QTX589871 RDT589834:RDT589871 RNP589834:RNP589871 RXL589834:RXL589871 SHH589834:SHH589871 SRD589834:SRD589871 TAZ589834:TAZ589871 TKV589834:TKV589871 TUR589834:TUR589871 UEN589834:UEN589871 UOJ589834:UOJ589871 UYF589834:UYF589871 VIB589834:VIB589871 VRX589834:VRX589871 WBT589834:WBT589871 WLP589834:WLP589871 WVL589834:WVL589871 IZ655370:IZ655407 SV655370:SV655407 ACR655370:ACR655407 AMN655370:AMN655407 AWJ655370:AWJ655407 BGF655370:BGF655407 BQB655370:BQB655407 BZX655370:BZX655407 CJT655370:CJT655407 CTP655370:CTP655407 DDL655370:DDL655407 DNH655370:DNH655407 DXD655370:DXD655407 EGZ655370:EGZ655407 EQV655370:EQV655407 FAR655370:FAR655407 FKN655370:FKN655407 FUJ655370:FUJ655407 GEF655370:GEF655407 GOB655370:GOB655407 GXX655370:GXX655407 HHT655370:HHT655407 HRP655370:HRP655407 IBL655370:IBL655407 ILH655370:ILH655407 IVD655370:IVD655407 JEZ655370:JEZ655407 JOV655370:JOV655407 JYR655370:JYR655407 KIN655370:KIN655407 KSJ655370:KSJ655407 LCF655370:LCF655407 LMB655370:LMB655407 LVX655370:LVX655407 MFT655370:MFT655407 MPP655370:MPP655407 MZL655370:MZL655407 NJH655370:NJH655407 NTD655370:NTD655407 OCZ655370:OCZ655407 OMV655370:OMV655407 OWR655370:OWR655407 PGN655370:PGN655407 PQJ655370:PQJ655407 QAF655370:QAF655407 QKB655370:QKB655407 QTX655370:QTX655407 RDT655370:RDT655407 RNP655370:RNP655407 RXL655370:RXL655407 SHH655370:SHH655407 SRD655370:SRD655407 TAZ655370:TAZ655407 TKV655370:TKV655407 TUR655370:TUR655407 UEN655370:UEN655407 UOJ655370:UOJ655407 UYF655370:UYF655407 VIB655370:VIB655407 VRX655370:VRX655407 WBT655370:WBT655407 WLP655370:WLP655407 WVL655370:WVL655407 IZ720906:IZ720943 SV720906:SV720943 ACR720906:ACR720943 AMN720906:AMN720943 AWJ720906:AWJ720943 BGF720906:BGF720943 BQB720906:BQB720943 BZX720906:BZX720943 CJT720906:CJT720943 CTP720906:CTP720943 DDL720906:DDL720943 DNH720906:DNH720943 DXD720906:DXD720943 EGZ720906:EGZ720943 EQV720906:EQV720943 FAR720906:FAR720943 FKN720906:FKN720943 FUJ720906:FUJ720943 GEF720906:GEF720943 GOB720906:GOB720943 GXX720906:GXX720943 HHT720906:HHT720943 HRP720906:HRP720943 IBL720906:IBL720943 ILH720906:ILH720943 IVD720906:IVD720943 JEZ720906:JEZ720943 JOV720906:JOV720943 JYR720906:JYR720943 KIN720906:KIN720943 KSJ720906:KSJ720943 LCF720906:LCF720943 LMB720906:LMB720943 LVX720906:LVX720943 MFT720906:MFT720943 MPP720906:MPP720943 MZL720906:MZL720943 NJH720906:NJH720943 NTD720906:NTD720943 OCZ720906:OCZ720943 OMV720906:OMV720943 OWR720906:OWR720943 PGN720906:PGN720943 PQJ720906:PQJ720943 QAF720906:QAF720943 QKB720906:QKB720943 QTX720906:QTX720943 RDT720906:RDT720943 RNP720906:RNP720943 RXL720906:RXL720943 SHH720906:SHH720943 SRD720906:SRD720943 TAZ720906:TAZ720943 TKV720906:TKV720943 TUR720906:TUR720943 UEN720906:UEN720943 UOJ720906:UOJ720943 UYF720906:UYF720943 VIB720906:VIB720943 VRX720906:VRX720943 WBT720906:WBT720943 WLP720906:WLP720943 WVL720906:WVL720943 IZ786442:IZ786479 SV786442:SV786479 ACR786442:ACR786479 AMN786442:AMN786479 AWJ786442:AWJ786479 BGF786442:BGF786479 BQB786442:BQB786479 BZX786442:BZX786479 CJT786442:CJT786479 CTP786442:CTP786479 DDL786442:DDL786479 DNH786442:DNH786479 DXD786442:DXD786479 EGZ786442:EGZ786479 EQV786442:EQV786479 FAR786442:FAR786479 FKN786442:FKN786479 FUJ786442:FUJ786479 GEF786442:GEF786479 GOB786442:GOB786479 GXX786442:GXX786479 HHT786442:HHT786479 HRP786442:HRP786479 IBL786442:IBL786479 ILH786442:ILH786479 IVD786442:IVD786479 JEZ786442:JEZ786479 JOV786442:JOV786479 JYR786442:JYR786479 KIN786442:KIN786479 KSJ786442:KSJ786479 LCF786442:LCF786479 LMB786442:LMB786479 LVX786442:LVX786479 MFT786442:MFT786479 MPP786442:MPP786479 MZL786442:MZL786479 NJH786442:NJH786479 NTD786442:NTD786479 OCZ786442:OCZ786479 OMV786442:OMV786479 OWR786442:OWR786479 PGN786442:PGN786479 PQJ786442:PQJ786479 QAF786442:QAF786479 QKB786442:QKB786479 QTX786442:QTX786479 RDT786442:RDT786479 RNP786442:RNP786479 RXL786442:RXL786479 SHH786442:SHH786479 SRD786442:SRD786479 TAZ786442:TAZ786479 TKV786442:TKV786479 TUR786442:TUR786479 UEN786442:UEN786479 UOJ786442:UOJ786479 UYF786442:UYF786479 VIB786442:VIB786479 VRX786442:VRX786479 WBT786442:WBT786479 WLP786442:WLP786479 WVL786442:WVL786479 IZ851978:IZ852015 SV851978:SV852015 ACR851978:ACR852015 AMN851978:AMN852015 AWJ851978:AWJ852015 BGF851978:BGF852015 BQB851978:BQB852015 BZX851978:BZX852015 CJT851978:CJT852015 CTP851978:CTP852015 DDL851978:DDL852015 DNH851978:DNH852015 DXD851978:DXD852015 EGZ851978:EGZ852015 EQV851978:EQV852015 FAR851978:FAR852015 FKN851978:FKN852015 FUJ851978:FUJ852015 GEF851978:GEF852015 GOB851978:GOB852015 GXX851978:GXX852015 HHT851978:HHT852015 HRP851978:HRP852015 IBL851978:IBL852015 ILH851978:ILH852015 IVD851978:IVD852015 JEZ851978:JEZ852015 JOV851978:JOV852015 JYR851978:JYR852015 KIN851978:KIN852015 KSJ851978:KSJ852015 LCF851978:LCF852015 LMB851978:LMB852015 LVX851978:LVX852015 MFT851978:MFT852015 MPP851978:MPP852015 MZL851978:MZL852015 NJH851978:NJH852015 NTD851978:NTD852015 OCZ851978:OCZ852015 OMV851978:OMV852015 OWR851978:OWR852015 PGN851978:PGN852015 PQJ851978:PQJ852015 QAF851978:QAF852015 QKB851978:QKB852015 QTX851978:QTX852015 RDT851978:RDT852015 RNP851978:RNP852015 RXL851978:RXL852015 SHH851978:SHH852015 SRD851978:SRD852015 TAZ851978:TAZ852015 TKV851978:TKV852015 TUR851978:TUR852015 UEN851978:UEN852015 UOJ851978:UOJ852015 UYF851978:UYF852015 VIB851978:VIB852015 VRX851978:VRX852015 WBT851978:WBT852015 WLP851978:WLP852015 WVL851978:WVL852015 IZ917514:IZ917551 SV917514:SV917551 ACR917514:ACR917551 AMN917514:AMN917551 AWJ917514:AWJ917551 BGF917514:BGF917551 BQB917514:BQB917551 BZX917514:BZX917551 CJT917514:CJT917551 CTP917514:CTP917551 DDL917514:DDL917551 DNH917514:DNH917551 DXD917514:DXD917551 EGZ917514:EGZ917551 EQV917514:EQV917551 FAR917514:FAR917551 FKN917514:FKN917551 FUJ917514:FUJ917551 GEF917514:GEF917551 GOB917514:GOB917551 GXX917514:GXX917551 HHT917514:HHT917551 HRP917514:HRP917551 IBL917514:IBL917551 ILH917514:ILH917551 IVD917514:IVD917551 JEZ917514:JEZ917551 JOV917514:JOV917551 JYR917514:JYR917551 KIN917514:KIN917551 KSJ917514:KSJ917551 LCF917514:LCF917551 LMB917514:LMB917551 LVX917514:LVX917551 MFT917514:MFT917551 MPP917514:MPP917551 MZL917514:MZL917551 NJH917514:NJH917551 NTD917514:NTD917551 OCZ917514:OCZ917551 OMV917514:OMV917551 OWR917514:OWR917551 PGN917514:PGN917551 PQJ917514:PQJ917551 QAF917514:QAF917551 QKB917514:QKB917551 QTX917514:QTX917551 RDT917514:RDT917551 RNP917514:RNP917551 RXL917514:RXL917551 SHH917514:SHH917551 SRD917514:SRD917551 TAZ917514:TAZ917551 TKV917514:TKV917551 TUR917514:TUR917551 UEN917514:UEN917551 UOJ917514:UOJ917551 UYF917514:UYF917551 VIB917514:VIB917551 VRX917514:VRX917551 WBT917514:WBT917551 WLP917514:WLP917551 WVL917514:WVL917551 IZ983050:IZ983087 SV983050:SV983087 ACR983050:ACR983087 AMN983050:AMN983087 AWJ983050:AWJ983087 BGF983050:BGF983087 BQB983050:BQB983087 BZX983050:BZX983087 CJT983050:CJT983087 CTP983050:CTP983087 DDL983050:DDL983087 DNH983050:DNH983087 DXD983050:DXD983087 EGZ983050:EGZ983087 EQV983050:EQV983087 FAR983050:FAR983087 FKN983050:FKN983087 FUJ983050:FUJ983087 GEF983050:GEF983087 GOB983050:GOB983087 GXX983050:GXX983087 HHT983050:HHT983087 HRP983050:HRP983087 IBL983050:IBL983087 ILH983050:ILH983087 IVD983050:IVD983087 JEZ983050:JEZ983087 JOV983050:JOV983087 JYR983050:JYR983087 KIN983050:KIN983087 KSJ983050:KSJ983087 LCF983050:LCF983087 LMB983050:LMB983087 LVX983050:LVX983087 MFT983050:MFT983087 MPP983050:MPP983087 MZL983050:MZL983087 NJH983050:NJH983087 NTD983050:NTD983087 OCZ983050:OCZ983087 OMV983050:OMV983087 OWR983050:OWR983087 PGN983050:PGN983087 PQJ983050:PQJ983087 QAF983050:QAF983087 QKB983050:QKB983087 QTX983050:QTX983087 RDT983050:RDT983087 RNP983050:RNP983087 RXL983050:RXL983087 SHH983050:SHH983087 SRD983050:SRD983087 TAZ983050:TAZ983087 TKV983050:TKV983087 TUR983050:TUR983087 UEN983050:UEN983087 UOJ983050:UOJ983087 UYF983050:UYF983087 VIB983050:VIB983087 VRX983050:VRX983087 WBT983050:WBT983087 WLP983050:WLP983087 WVL983050:WVL983087 E983050:E983087 E917514:E917551 E851978:E852015 E786442:E786479 E720906:E720943 E655370:E655407 E589834:E589871 E524298:E524335 E458762:E458799 E393226:E393263 E327690:E327727 E262154:E262191 E196618:E196655 E131082:E131119 E65546:E65583">
      <formula1>"1, 2, 3"</formula1>
    </dataValidation>
  </dataValidations>
  <pageMargins left="0.75" right="0.75" top="1.25" bottom="1" header="0.5" footer="0.25"/>
  <pageSetup scale="82"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0"/>
  <sheetViews>
    <sheetView tabSelected="1" workbookViewId="0">
      <selection activeCell="D9" sqref="D9"/>
    </sheetView>
  </sheetViews>
  <sheetFormatPr defaultColWidth="10" defaultRowHeight="15.75"/>
  <cols>
    <col min="1" max="1" width="3" style="342" customWidth="1"/>
    <col min="2" max="2" width="34.28515625" style="342" bestFit="1" customWidth="1"/>
    <col min="3" max="3" width="23.5703125" style="342" customWidth="1"/>
    <col min="4" max="4" width="9.7109375" style="342" customWidth="1"/>
    <col min="5" max="5" width="4.7109375" style="342" customWidth="1"/>
    <col min="6" max="6" width="14.42578125" style="342" customWidth="1"/>
    <col min="7" max="7" width="8.5703125" style="342" customWidth="1"/>
    <col min="8" max="8" width="10.28515625" style="342" customWidth="1"/>
    <col min="9" max="9" width="13" style="342" customWidth="1"/>
    <col min="10" max="10" width="6.140625" style="342" customWidth="1"/>
    <col min="11" max="256" width="10" style="342"/>
    <col min="257" max="257" width="2.5703125" style="342" customWidth="1"/>
    <col min="258" max="258" width="7.140625" style="342" customWidth="1"/>
    <col min="259" max="259" width="23.5703125" style="342" customWidth="1"/>
    <col min="260" max="260" width="9.7109375" style="342" customWidth="1"/>
    <col min="261" max="261" width="4.7109375" style="342" customWidth="1"/>
    <col min="262" max="262" width="14.42578125" style="342" customWidth="1"/>
    <col min="263" max="263" width="11.140625" style="342" customWidth="1"/>
    <col min="264" max="264" width="10.28515625" style="342" customWidth="1"/>
    <col min="265" max="265" width="13" style="342" customWidth="1"/>
    <col min="266" max="266" width="8.28515625" style="342" customWidth="1"/>
    <col min="267" max="512" width="10" style="342"/>
    <col min="513" max="513" width="2.5703125" style="342" customWidth="1"/>
    <col min="514" max="514" width="7.140625" style="342" customWidth="1"/>
    <col min="515" max="515" width="23.5703125" style="342" customWidth="1"/>
    <col min="516" max="516" width="9.7109375" style="342" customWidth="1"/>
    <col min="517" max="517" width="4.7109375" style="342" customWidth="1"/>
    <col min="518" max="518" width="14.42578125" style="342" customWidth="1"/>
    <col min="519" max="519" width="11.140625" style="342" customWidth="1"/>
    <col min="520" max="520" width="10.28515625" style="342" customWidth="1"/>
    <col min="521" max="521" width="13" style="342" customWidth="1"/>
    <col min="522" max="522" width="8.28515625" style="342" customWidth="1"/>
    <col min="523" max="768" width="10" style="342"/>
    <col min="769" max="769" width="2.5703125" style="342" customWidth="1"/>
    <col min="770" max="770" width="7.140625" style="342" customWidth="1"/>
    <col min="771" max="771" width="23.5703125" style="342" customWidth="1"/>
    <col min="772" max="772" width="9.7109375" style="342" customWidth="1"/>
    <col min="773" max="773" width="4.7109375" style="342" customWidth="1"/>
    <col min="774" max="774" width="14.42578125" style="342" customWidth="1"/>
    <col min="775" max="775" width="11.140625" style="342" customWidth="1"/>
    <col min="776" max="776" width="10.28515625" style="342" customWidth="1"/>
    <col min="777" max="777" width="13" style="342" customWidth="1"/>
    <col min="778" max="778" width="8.28515625" style="342" customWidth="1"/>
    <col min="779" max="1024" width="10" style="342"/>
    <col min="1025" max="1025" width="2.5703125" style="342" customWidth="1"/>
    <col min="1026" max="1026" width="7.140625" style="342" customWidth="1"/>
    <col min="1027" max="1027" width="23.5703125" style="342" customWidth="1"/>
    <col min="1028" max="1028" width="9.7109375" style="342" customWidth="1"/>
    <col min="1029" max="1029" width="4.7109375" style="342" customWidth="1"/>
    <col min="1030" max="1030" width="14.42578125" style="342" customWidth="1"/>
    <col min="1031" max="1031" width="11.140625" style="342" customWidth="1"/>
    <col min="1032" max="1032" width="10.28515625" style="342" customWidth="1"/>
    <col min="1033" max="1033" width="13" style="342" customWidth="1"/>
    <col min="1034" max="1034" width="8.28515625" style="342" customWidth="1"/>
    <col min="1035" max="1280" width="10" style="342"/>
    <col min="1281" max="1281" width="2.5703125" style="342" customWidth="1"/>
    <col min="1282" max="1282" width="7.140625" style="342" customWidth="1"/>
    <col min="1283" max="1283" width="23.5703125" style="342" customWidth="1"/>
    <col min="1284" max="1284" width="9.7109375" style="342" customWidth="1"/>
    <col min="1285" max="1285" width="4.7109375" style="342" customWidth="1"/>
    <col min="1286" max="1286" width="14.42578125" style="342" customWidth="1"/>
    <col min="1287" max="1287" width="11.140625" style="342" customWidth="1"/>
    <col min="1288" max="1288" width="10.28515625" style="342" customWidth="1"/>
    <col min="1289" max="1289" width="13" style="342" customWidth="1"/>
    <col min="1290" max="1290" width="8.28515625" style="342" customWidth="1"/>
    <col min="1291" max="1536" width="10" style="342"/>
    <col min="1537" max="1537" width="2.5703125" style="342" customWidth="1"/>
    <col min="1538" max="1538" width="7.140625" style="342" customWidth="1"/>
    <col min="1539" max="1539" width="23.5703125" style="342" customWidth="1"/>
    <col min="1540" max="1540" width="9.7109375" style="342" customWidth="1"/>
    <col min="1541" max="1541" width="4.7109375" style="342" customWidth="1"/>
    <col min="1542" max="1542" width="14.42578125" style="342" customWidth="1"/>
    <col min="1543" max="1543" width="11.140625" style="342" customWidth="1"/>
    <col min="1544" max="1544" width="10.28515625" style="342" customWidth="1"/>
    <col min="1545" max="1545" width="13" style="342" customWidth="1"/>
    <col min="1546" max="1546" width="8.28515625" style="342" customWidth="1"/>
    <col min="1547" max="1792" width="10" style="342"/>
    <col min="1793" max="1793" width="2.5703125" style="342" customWidth="1"/>
    <col min="1794" max="1794" width="7.140625" style="342" customWidth="1"/>
    <col min="1795" max="1795" width="23.5703125" style="342" customWidth="1"/>
    <col min="1796" max="1796" width="9.7109375" style="342" customWidth="1"/>
    <col min="1797" max="1797" width="4.7109375" style="342" customWidth="1"/>
    <col min="1798" max="1798" width="14.42578125" style="342" customWidth="1"/>
    <col min="1799" max="1799" width="11.140625" style="342" customWidth="1"/>
    <col min="1800" max="1800" width="10.28515625" style="342" customWidth="1"/>
    <col min="1801" max="1801" width="13" style="342" customWidth="1"/>
    <col min="1802" max="1802" width="8.28515625" style="342" customWidth="1"/>
    <col min="1803" max="2048" width="10" style="342"/>
    <col min="2049" max="2049" width="2.5703125" style="342" customWidth="1"/>
    <col min="2050" max="2050" width="7.140625" style="342" customWidth="1"/>
    <col min="2051" max="2051" width="23.5703125" style="342" customWidth="1"/>
    <col min="2052" max="2052" width="9.7109375" style="342" customWidth="1"/>
    <col min="2053" max="2053" width="4.7109375" style="342" customWidth="1"/>
    <col min="2054" max="2054" width="14.42578125" style="342" customWidth="1"/>
    <col min="2055" max="2055" width="11.140625" style="342" customWidth="1"/>
    <col min="2056" max="2056" width="10.28515625" style="342" customWidth="1"/>
    <col min="2057" max="2057" width="13" style="342" customWidth="1"/>
    <col min="2058" max="2058" width="8.28515625" style="342" customWidth="1"/>
    <col min="2059" max="2304" width="10" style="342"/>
    <col min="2305" max="2305" width="2.5703125" style="342" customWidth="1"/>
    <col min="2306" max="2306" width="7.140625" style="342" customWidth="1"/>
    <col min="2307" max="2307" width="23.5703125" style="342" customWidth="1"/>
    <col min="2308" max="2308" width="9.7109375" style="342" customWidth="1"/>
    <col min="2309" max="2309" width="4.7109375" style="342" customWidth="1"/>
    <col min="2310" max="2310" width="14.42578125" style="342" customWidth="1"/>
    <col min="2311" max="2311" width="11.140625" style="342" customWidth="1"/>
    <col min="2312" max="2312" width="10.28515625" style="342" customWidth="1"/>
    <col min="2313" max="2313" width="13" style="342" customWidth="1"/>
    <col min="2314" max="2314" width="8.28515625" style="342" customWidth="1"/>
    <col min="2315" max="2560" width="10" style="342"/>
    <col min="2561" max="2561" width="2.5703125" style="342" customWidth="1"/>
    <col min="2562" max="2562" width="7.140625" style="342" customWidth="1"/>
    <col min="2563" max="2563" width="23.5703125" style="342" customWidth="1"/>
    <col min="2564" max="2564" width="9.7109375" style="342" customWidth="1"/>
    <col min="2565" max="2565" width="4.7109375" style="342" customWidth="1"/>
    <col min="2566" max="2566" width="14.42578125" style="342" customWidth="1"/>
    <col min="2567" max="2567" width="11.140625" style="342" customWidth="1"/>
    <col min="2568" max="2568" width="10.28515625" style="342" customWidth="1"/>
    <col min="2569" max="2569" width="13" style="342" customWidth="1"/>
    <col min="2570" max="2570" width="8.28515625" style="342" customWidth="1"/>
    <col min="2571" max="2816" width="10" style="342"/>
    <col min="2817" max="2817" width="2.5703125" style="342" customWidth="1"/>
    <col min="2818" max="2818" width="7.140625" style="342" customWidth="1"/>
    <col min="2819" max="2819" width="23.5703125" style="342" customWidth="1"/>
    <col min="2820" max="2820" width="9.7109375" style="342" customWidth="1"/>
    <col min="2821" max="2821" width="4.7109375" style="342" customWidth="1"/>
    <col min="2822" max="2822" width="14.42578125" style="342" customWidth="1"/>
    <col min="2823" max="2823" width="11.140625" style="342" customWidth="1"/>
    <col min="2824" max="2824" width="10.28515625" style="342" customWidth="1"/>
    <col min="2825" max="2825" width="13" style="342" customWidth="1"/>
    <col min="2826" max="2826" width="8.28515625" style="342" customWidth="1"/>
    <col min="2827" max="3072" width="10" style="342"/>
    <col min="3073" max="3073" width="2.5703125" style="342" customWidth="1"/>
    <col min="3074" max="3074" width="7.140625" style="342" customWidth="1"/>
    <col min="3075" max="3075" width="23.5703125" style="342" customWidth="1"/>
    <col min="3076" max="3076" width="9.7109375" style="342" customWidth="1"/>
    <col min="3077" max="3077" width="4.7109375" style="342" customWidth="1"/>
    <col min="3078" max="3078" width="14.42578125" style="342" customWidth="1"/>
    <col min="3079" max="3079" width="11.140625" style="342" customWidth="1"/>
    <col min="3080" max="3080" width="10.28515625" style="342" customWidth="1"/>
    <col min="3081" max="3081" width="13" style="342" customWidth="1"/>
    <col min="3082" max="3082" width="8.28515625" style="342" customWidth="1"/>
    <col min="3083" max="3328" width="10" style="342"/>
    <col min="3329" max="3329" width="2.5703125" style="342" customWidth="1"/>
    <col min="3330" max="3330" width="7.140625" style="342" customWidth="1"/>
    <col min="3331" max="3331" width="23.5703125" style="342" customWidth="1"/>
    <col min="3332" max="3332" width="9.7109375" style="342" customWidth="1"/>
    <col min="3333" max="3333" width="4.7109375" style="342" customWidth="1"/>
    <col min="3334" max="3334" width="14.42578125" style="342" customWidth="1"/>
    <col min="3335" max="3335" width="11.140625" style="342" customWidth="1"/>
    <col min="3336" max="3336" width="10.28515625" style="342" customWidth="1"/>
    <col min="3337" max="3337" width="13" style="342" customWidth="1"/>
    <col min="3338" max="3338" width="8.28515625" style="342" customWidth="1"/>
    <col min="3339" max="3584" width="10" style="342"/>
    <col min="3585" max="3585" width="2.5703125" style="342" customWidth="1"/>
    <col min="3586" max="3586" width="7.140625" style="342" customWidth="1"/>
    <col min="3587" max="3587" width="23.5703125" style="342" customWidth="1"/>
    <col min="3588" max="3588" width="9.7109375" style="342" customWidth="1"/>
    <col min="3589" max="3589" width="4.7109375" style="342" customWidth="1"/>
    <col min="3590" max="3590" width="14.42578125" style="342" customWidth="1"/>
    <col min="3591" max="3591" width="11.140625" style="342" customWidth="1"/>
    <col min="3592" max="3592" width="10.28515625" style="342" customWidth="1"/>
    <col min="3593" max="3593" width="13" style="342" customWidth="1"/>
    <col min="3594" max="3594" width="8.28515625" style="342" customWidth="1"/>
    <col min="3595" max="3840" width="10" style="342"/>
    <col min="3841" max="3841" width="2.5703125" style="342" customWidth="1"/>
    <col min="3842" max="3842" width="7.140625" style="342" customWidth="1"/>
    <col min="3843" max="3843" width="23.5703125" style="342" customWidth="1"/>
    <col min="3844" max="3844" width="9.7109375" style="342" customWidth="1"/>
    <col min="3845" max="3845" width="4.7109375" style="342" customWidth="1"/>
    <col min="3846" max="3846" width="14.42578125" style="342" customWidth="1"/>
    <col min="3847" max="3847" width="11.140625" style="342" customWidth="1"/>
    <col min="3848" max="3848" width="10.28515625" style="342" customWidth="1"/>
    <col min="3849" max="3849" width="13" style="342" customWidth="1"/>
    <col min="3850" max="3850" width="8.28515625" style="342" customWidth="1"/>
    <col min="3851" max="4096" width="10" style="342"/>
    <col min="4097" max="4097" width="2.5703125" style="342" customWidth="1"/>
    <col min="4098" max="4098" width="7.140625" style="342" customWidth="1"/>
    <col min="4099" max="4099" width="23.5703125" style="342" customWidth="1"/>
    <col min="4100" max="4100" width="9.7109375" style="342" customWidth="1"/>
    <col min="4101" max="4101" width="4.7109375" style="342" customWidth="1"/>
    <col min="4102" max="4102" width="14.42578125" style="342" customWidth="1"/>
    <col min="4103" max="4103" width="11.140625" style="342" customWidth="1"/>
    <col min="4104" max="4104" width="10.28515625" style="342" customWidth="1"/>
    <col min="4105" max="4105" width="13" style="342" customWidth="1"/>
    <col min="4106" max="4106" width="8.28515625" style="342" customWidth="1"/>
    <col min="4107" max="4352" width="10" style="342"/>
    <col min="4353" max="4353" width="2.5703125" style="342" customWidth="1"/>
    <col min="4354" max="4354" width="7.140625" style="342" customWidth="1"/>
    <col min="4355" max="4355" width="23.5703125" style="342" customWidth="1"/>
    <col min="4356" max="4356" width="9.7109375" style="342" customWidth="1"/>
    <col min="4357" max="4357" width="4.7109375" style="342" customWidth="1"/>
    <col min="4358" max="4358" width="14.42578125" style="342" customWidth="1"/>
    <col min="4359" max="4359" width="11.140625" style="342" customWidth="1"/>
    <col min="4360" max="4360" width="10.28515625" style="342" customWidth="1"/>
    <col min="4361" max="4361" width="13" style="342" customWidth="1"/>
    <col min="4362" max="4362" width="8.28515625" style="342" customWidth="1"/>
    <col min="4363" max="4608" width="10" style="342"/>
    <col min="4609" max="4609" width="2.5703125" style="342" customWidth="1"/>
    <col min="4610" max="4610" width="7.140625" style="342" customWidth="1"/>
    <col min="4611" max="4611" width="23.5703125" style="342" customWidth="1"/>
    <col min="4612" max="4612" width="9.7109375" style="342" customWidth="1"/>
    <col min="4613" max="4613" width="4.7109375" style="342" customWidth="1"/>
    <col min="4614" max="4614" width="14.42578125" style="342" customWidth="1"/>
    <col min="4615" max="4615" width="11.140625" style="342" customWidth="1"/>
    <col min="4616" max="4616" width="10.28515625" style="342" customWidth="1"/>
    <col min="4617" max="4617" width="13" style="342" customWidth="1"/>
    <col min="4618" max="4618" width="8.28515625" style="342" customWidth="1"/>
    <col min="4619" max="4864" width="10" style="342"/>
    <col min="4865" max="4865" width="2.5703125" style="342" customWidth="1"/>
    <col min="4866" max="4866" width="7.140625" style="342" customWidth="1"/>
    <col min="4867" max="4867" width="23.5703125" style="342" customWidth="1"/>
    <col min="4868" max="4868" width="9.7109375" style="342" customWidth="1"/>
    <col min="4869" max="4869" width="4.7109375" style="342" customWidth="1"/>
    <col min="4870" max="4870" width="14.42578125" style="342" customWidth="1"/>
    <col min="4871" max="4871" width="11.140625" style="342" customWidth="1"/>
    <col min="4872" max="4872" width="10.28515625" style="342" customWidth="1"/>
    <col min="4873" max="4873" width="13" style="342" customWidth="1"/>
    <col min="4874" max="4874" width="8.28515625" style="342" customWidth="1"/>
    <col min="4875" max="5120" width="10" style="342"/>
    <col min="5121" max="5121" width="2.5703125" style="342" customWidth="1"/>
    <col min="5122" max="5122" width="7.140625" style="342" customWidth="1"/>
    <col min="5123" max="5123" width="23.5703125" style="342" customWidth="1"/>
    <col min="5124" max="5124" width="9.7109375" style="342" customWidth="1"/>
    <col min="5125" max="5125" width="4.7109375" style="342" customWidth="1"/>
    <col min="5126" max="5126" width="14.42578125" style="342" customWidth="1"/>
    <col min="5127" max="5127" width="11.140625" style="342" customWidth="1"/>
    <col min="5128" max="5128" width="10.28515625" style="342" customWidth="1"/>
    <col min="5129" max="5129" width="13" style="342" customWidth="1"/>
    <col min="5130" max="5130" width="8.28515625" style="342" customWidth="1"/>
    <col min="5131" max="5376" width="10" style="342"/>
    <col min="5377" max="5377" width="2.5703125" style="342" customWidth="1"/>
    <col min="5378" max="5378" width="7.140625" style="342" customWidth="1"/>
    <col min="5379" max="5379" width="23.5703125" style="342" customWidth="1"/>
    <col min="5380" max="5380" width="9.7109375" style="342" customWidth="1"/>
    <col min="5381" max="5381" width="4.7109375" style="342" customWidth="1"/>
    <col min="5382" max="5382" width="14.42578125" style="342" customWidth="1"/>
    <col min="5383" max="5383" width="11.140625" style="342" customWidth="1"/>
    <col min="5384" max="5384" width="10.28515625" style="342" customWidth="1"/>
    <col min="5385" max="5385" width="13" style="342" customWidth="1"/>
    <col min="5386" max="5386" width="8.28515625" style="342" customWidth="1"/>
    <col min="5387" max="5632" width="10" style="342"/>
    <col min="5633" max="5633" width="2.5703125" style="342" customWidth="1"/>
    <col min="5634" max="5634" width="7.140625" style="342" customWidth="1"/>
    <col min="5635" max="5635" width="23.5703125" style="342" customWidth="1"/>
    <col min="5636" max="5636" width="9.7109375" style="342" customWidth="1"/>
    <col min="5637" max="5637" width="4.7109375" style="342" customWidth="1"/>
    <col min="5638" max="5638" width="14.42578125" style="342" customWidth="1"/>
    <col min="5639" max="5639" width="11.140625" style="342" customWidth="1"/>
    <col min="5640" max="5640" width="10.28515625" style="342" customWidth="1"/>
    <col min="5641" max="5641" width="13" style="342" customWidth="1"/>
    <col min="5642" max="5642" width="8.28515625" style="342" customWidth="1"/>
    <col min="5643" max="5888" width="10" style="342"/>
    <col min="5889" max="5889" width="2.5703125" style="342" customWidth="1"/>
    <col min="5890" max="5890" width="7.140625" style="342" customWidth="1"/>
    <col min="5891" max="5891" width="23.5703125" style="342" customWidth="1"/>
    <col min="5892" max="5892" width="9.7109375" style="342" customWidth="1"/>
    <col min="5893" max="5893" width="4.7109375" style="342" customWidth="1"/>
    <col min="5894" max="5894" width="14.42578125" style="342" customWidth="1"/>
    <col min="5895" max="5895" width="11.140625" style="342" customWidth="1"/>
    <col min="5896" max="5896" width="10.28515625" style="342" customWidth="1"/>
    <col min="5897" max="5897" width="13" style="342" customWidth="1"/>
    <col min="5898" max="5898" width="8.28515625" style="342" customWidth="1"/>
    <col min="5899" max="6144" width="10" style="342"/>
    <col min="6145" max="6145" width="2.5703125" style="342" customWidth="1"/>
    <col min="6146" max="6146" width="7.140625" style="342" customWidth="1"/>
    <col min="6147" max="6147" width="23.5703125" style="342" customWidth="1"/>
    <col min="6148" max="6148" width="9.7109375" style="342" customWidth="1"/>
    <col min="6149" max="6149" width="4.7109375" style="342" customWidth="1"/>
    <col min="6150" max="6150" width="14.42578125" style="342" customWidth="1"/>
    <col min="6151" max="6151" width="11.140625" style="342" customWidth="1"/>
    <col min="6152" max="6152" width="10.28515625" style="342" customWidth="1"/>
    <col min="6153" max="6153" width="13" style="342" customWidth="1"/>
    <col min="6154" max="6154" width="8.28515625" style="342" customWidth="1"/>
    <col min="6155" max="6400" width="10" style="342"/>
    <col min="6401" max="6401" width="2.5703125" style="342" customWidth="1"/>
    <col min="6402" max="6402" width="7.140625" style="342" customWidth="1"/>
    <col min="6403" max="6403" width="23.5703125" style="342" customWidth="1"/>
    <col min="6404" max="6404" width="9.7109375" style="342" customWidth="1"/>
    <col min="6405" max="6405" width="4.7109375" style="342" customWidth="1"/>
    <col min="6406" max="6406" width="14.42578125" style="342" customWidth="1"/>
    <col min="6407" max="6407" width="11.140625" style="342" customWidth="1"/>
    <col min="6408" max="6408" width="10.28515625" style="342" customWidth="1"/>
    <col min="6409" max="6409" width="13" style="342" customWidth="1"/>
    <col min="6410" max="6410" width="8.28515625" style="342" customWidth="1"/>
    <col min="6411" max="6656" width="10" style="342"/>
    <col min="6657" max="6657" width="2.5703125" style="342" customWidth="1"/>
    <col min="6658" max="6658" width="7.140625" style="342" customWidth="1"/>
    <col min="6659" max="6659" width="23.5703125" style="342" customWidth="1"/>
    <col min="6660" max="6660" width="9.7109375" style="342" customWidth="1"/>
    <col min="6661" max="6661" width="4.7109375" style="342" customWidth="1"/>
    <col min="6662" max="6662" width="14.42578125" style="342" customWidth="1"/>
    <col min="6663" max="6663" width="11.140625" style="342" customWidth="1"/>
    <col min="6664" max="6664" width="10.28515625" style="342" customWidth="1"/>
    <col min="6665" max="6665" width="13" style="342" customWidth="1"/>
    <col min="6666" max="6666" width="8.28515625" style="342" customWidth="1"/>
    <col min="6667" max="6912" width="10" style="342"/>
    <col min="6913" max="6913" width="2.5703125" style="342" customWidth="1"/>
    <col min="6914" max="6914" width="7.140625" style="342" customWidth="1"/>
    <col min="6915" max="6915" width="23.5703125" style="342" customWidth="1"/>
    <col min="6916" max="6916" width="9.7109375" style="342" customWidth="1"/>
    <col min="6917" max="6917" width="4.7109375" style="342" customWidth="1"/>
    <col min="6918" max="6918" width="14.42578125" style="342" customWidth="1"/>
    <col min="6919" max="6919" width="11.140625" style="342" customWidth="1"/>
    <col min="6920" max="6920" width="10.28515625" style="342" customWidth="1"/>
    <col min="6921" max="6921" width="13" style="342" customWidth="1"/>
    <col min="6922" max="6922" width="8.28515625" style="342" customWidth="1"/>
    <col min="6923" max="7168" width="10" style="342"/>
    <col min="7169" max="7169" width="2.5703125" style="342" customWidth="1"/>
    <col min="7170" max="7170" width="7.140625" style="342" customWidth="1"/>
    <col min="7171" max="7171" width="23.5703125" style="342" customWidth="1"/>
    <col min="7172" max="7172" width="9.7109375" style="342" customWidth="1"/>
    <col min="7173" max="7173" width="4.7109375" style="342" customWidth="1"/>
    <col min="7174" max="7174" width="14.42578125" style="342" customWidth="1"/>
    <col min="7175" max="7175" width="11.140625" style="342" customWidth="1"/>
    <col min="7176" max="7176" width="10.28515625" style="342" customWidth="1"/>
    <col min="7177" max="7177" width="13" style="342" customWidth="1"/>
    <col min="7178" max="7178" width="8.28515625" style="342" customWidth="1"/>
    <col min="7179" max="7424" width="10" style="342"/>
    <col min="7425" max="7425" width="2.5703125" style="342" customWidth="1"/>
    <col min="7426" max="7426" width="7.140625" style="342" customWidth="1"/>
    <col min="7427" max="7427" width="23.5703125" style="342" customWidth="1"/>
    <col min="7428" max="7428" width="9.7109375" style="342" customWidth="1"/>
    <col min="7429" max="7429" width="4.7109375" style="342" customWidth="1"/>
    <col min="7430" max="7430" width="14.42578125" style="342" customWidth="1"/>
    <col min="7431" max="7431" width="11.140625" style="342" customWidth="1"/>
    <col min="7432" max="7432" width="10.28515625" style="342" customWidth="1"/>
    <col min="7433" max="7433" width="13" style="342" customWidth="1"/>
    <col min="7434" max="7434" width="8.28515625" style="342" customWidth="1"/>
    <col min="7435" max="7680" width="10" style="342"/>
    <col min="7681" max="7681" width="2.5703125" style="342" customWidth="1"/>
    <col min="7682" max="7682" width="7.140625" style="342" customWidth="1"/>
    <col min="7683" max="7683" width="23.5703125" style="342" customWidth="1"/>
    <col min="7684" max="7684" width="9.7109375" style="342" customWidth="1"/>
    <col min="7685" max="7685" width="4.7109375" style="342" customWidth="1"/>
    <col min="7686" max="7686" width="14.42578125" style="342" customWidth="1"/>
    <col min="7687" max="7687" width="11.140625" style="342" customWidth="1"/>
    <col min="7688" max="7688" width="10.28515625" style="342" customWidth="1"/>
    <col min="7689" max="7689" width="13" style="342" customWidth="1"/>
    <col min="7690" max="7690" width="8.28515625" style="342" customWidth="1"/>
    <col min="7691" max="7936" width="10" style="342"/>
    <col min="7937" max="7937" width="2.5703125" style="342" customWidth="1"/>
    <col min="7938" max="7938" width="7.140625" style="342" customWidth="1"/>
    <col min="7939" max="7939" width="23.5703125" style="342" customWidth="1"/>
    <col min="7940" max="7940" width="9.7109375" style="342" customWidth="1"/>
    <col min="7941" max="7941" width="4.7109375" style="342" customWidth="1"/>
    <col min="7942" max="7942" width="14.42578125" style="342" customWidth="1"/>
    <col min="7943" max="7943" width="11.140625" style="342" customWidth="1"/>
    <col min="7944" max="7944" width="10.28515625" style="342" customWidth="1"/>
    <col min="7945" max="7945" width="13" style="342" customWidth="1"/>
    <col min="7946" max="7946" width="8.28515625" style="342" customWidth="1"/>
    <col min="7947" max="8192" width="10" style="342"/>
    <col min="8193" max="8193" width="2.5703125" style="342" customWidth="1"/>
    <col min="8194" max="8194" width="7.140625" style="342" customWidth="1"/>
    <col min="8195" max="8195" width="23.5703125" style="342" customWidth="1"/>
    <col min="8196" max="8196" width="9.7109375" style="342" customWidth="1"/>
    <col min="8197" max="8197" width="4.7109375" style="342" customWidth="1"/>
    <col min="8198" max="8198" width="14.42578125" style="342" customWidth="1"/>
    <col min="8199" max="8199" width="11.140625" style="342" customWidth="1"/>
    <col min="8200" max="8200" width="10.28515625" style="342" customWidth="1"/>
    <col min="8201" max="8201" width="13" style="342" customWidth="1"/>
    <col min="8202" max="8202" width="8.28515625" style="342" customWidth="1"/>
    <col min="8203" max="8448" width="10" style="342"/>
    <col min="8449" max="8449" width="2.5703125" style="342" customWidth="1"/>
    <col min="8450" max="8450" width="7.140625" style="342" customWidth="1"/>
    <col min="8451" max="8451" width="23.5703125" style="342" customWidth="1"/>
    <col min="8452" max="8452" width="9.7109375" style="342" customWidth="1"/>
    <col min="8453" max="8453" width="4.7109375" style="342" customWidth="1"/>
    <col min="8454" max="8454" width="14.42578125" style="342" customWidth="1"/>
    <col min="8455" max="8455" width="11.140625" style="342" customWidth="1"/>
    <col min="8456" max="8456" width="10.28515625" style="342" customWidth="1"/>
    <col min="8457" max="8457" width="13" style="342" customWidth="1"/>
    <col min="8458" max="8458" width="8.28515625" style="342" customWidth="1"/>
    <col min="8459" max="8704" width="10" style="342"/>
    <col min="8705" max="8705" width="2.5703125" style="342" customWidth="1"/>
    <col min="8706" max="8706" width="7.140625" style="342" customWidth="1"/>
    <col min="8707" max="8707" width="23.5703125" style="342" customWidth="1"/>
    <col min="8708" max="8708" width="9.7109375" style="342" customWidth="1"/>
    <col min="8709" max="8709" width="4.7109375" style="342" customWidth="1"/>
    <col min="8710" max="8710" width="14.42578125" style="342" customWidth="1"/>
    <col min="8711" max="8711" width="11.140625" style="342" customWidth="1"/>
    <col min="8712" max="8712" width="10.28515625" style="342" customWidth="1"/>
    <col min="8713" max="8713" width="13" style="342" customWidth="1"/>
    <col min="8714" max="8714" width="8.28515625" style="342" customWidth="1"/>
    <col min="8715" max="8960" width="10" style="342"/>
    <col min="8961" max="8961" width="2.5703125" style="342" customWidth="1"/>
    <col min="8962" max="8962" width="7.140625" style="342" customWidth="1"/>
    <col min="8963" max="8963" width="23.5703125" style="342" customWidth="1"/>
    <col min="8964" max="8964" width="9.7109375" style="342" customWidth="1"/>
    <col min="8965" max="8965" width="4.7109375" style="342" customWidth="1"/>
    <col min="8966" max="8966" width="14.42578125" style="342" customWidth="1"/>
    <col min="8967" max="8967" width="11.140625" style="342" customWidth="1"/>
    <col min="8968" max="8968" width="10.28515625" style="342" customWidth="1"/>
    <col min="8969" max="8969" width="13" style="342" customWidth="1"/>
    <col min="8970" max="8970" width="8.28515625" style="342" customWidth="1"/>
    <col min="8971" max="9216" width="10" style="342"/>
    <col min="9217" max="9217" width="2.5703125" style="342" customWidth="1"/>
    <col min="9218" max="9218" width="7.140625" style="342" customWidth="1"/>
    <col min="9219" max="9219" width="23.5703125" style="342" customWidth="1"/>
    <col min="9220" max="9220" width="9.7109375" style="342" customWidth="1"/>
    <col min="9221" max="9221" width="4.7109375" style="342" customWidth="1"/>
    <col min="9222" max="9222" width="14.42578125" style="342" customWidth="1"/>
    <col min="9223" max="9223" width="11.140625" style="342" customWidth="1"/>
    <col min="9224" max="9224" width="10.28515625" style="342" customWidth="1"/>
    <col min="9225" max="9225" width="13" style="342" customWidth="1"/>
    <col min="9226" max="9226" width="8.28515625" style="342" customWidth="1"/>
    <col min="9227" max="9472" width="10" style="342"/>
    <col min="9473" max="9473" width="2.5703125" style="342" customWidth="1"/>
    <col min="9474" max="9474" width="7.140625" style="342" customWidth="1"/>
    <col min="9475" max="9475" width="23.5703125" style="342" customWidth="1"/>
    <col min="9476" max="9476" width="9.7109375" style="342" customWidth="1"/>
    <col min="9477" max="9477" width="4.7109375" style="342" customWidth="1"/>
    <col min="9478" max="9478" width="14.42578125" style="342" customWidth="1"/>
    <col min="9479" max="9479" width="11.140625" style="342" customWidth="1"/>
    <col min="9480" max="9480" width="10.28515625" style="342" customWidth="1"/>
    <col min="9481" max="9481" width="13" style="342" customWidth="1"/>
    <col min="9482" max="9482" width="8.28515625" style="342" customWidth="1"/>
    <col min="9483" max="9728" width="10" style="342"/>
    <col min="9729" max="9729" width="2.5703125" style="342" customWidth="1"/>
    <col min="9730" max="9730" width="7.140625" style="342" customWidth="1"/>
    <col min="9731" max="9731" width="23.5703125" style="342" customWidth="1"/>
    <col min="9732" max="9732" width="9.7109375" style="342" customWidth="1"/>
    <col min="9733" max="9733" width="4.7109375" style="342" customWidth="1"/>
    <col min="9734" max="9734" width="14.42578125" style="342" customWidth="1"/>
    <col min="9735" max="9735" width="11.140625" style="342" customWidth="1"/>
    <col min="9736" max="9736" width="10.28515625" style="342" customWidth="1"/>
    <col min="9737" max="9737" width="13" style="342" customWidth="1"/>
    <col min="9738" max="9738" width="8.28515625" style="342" customWidth="1"/>
    <col min="9739" max="9984" width="10" style="342"/>
    <col min="9985" max="9985" width="2.5703125" style="342" customWidth="1"/>
    <col min="9986" max="9986" width="7.140625" style="342" customWidth="1"/>
    <col min="9987" max="9987" width="23.5703125" style="342" customWidth="1"/>
    <col min="9988" max="9988" width="9.7109375" style="342" customWidth="1"/>
    <col min="9989" max="9989" width="4.7109375" style="342" customWidth="1"/>
    <col min="9990" max="9990" width="14.42578125" style="342" customWidth="1"/>
    <col min="9991" max="9991" width="11.140625" style="342" customWidth="1"/>
    <col min="9992" max="9992" width="10.28515625" style="342" customWidth="1"/>
    <col min="9993" max="9993" width="13" style="342" customWidth="1"/>
    <col min="9994" max="9994" width="8.28515625" style="342" customWidth="1"/>
    <col min="9995" max="10240" width="10" style="342"/>
    <col min="10241" max="10241" width="2.5703125" style="342" customWidth="1"/>
    <col min="10242" max="10242" width="7.140625" style="342" customWidth="1"/>
    <col min="10243" max="10243" width="23.5703125" style="342" customWidth="1"/>
    <col min="10244" max="10244" width="9.7109375" style="342" customWidth="1"/>
    <col min="10245" max="10245" width="4.7109375" style="342" customWidth="1"/>
    <col min="10246" max="10246" width="14.42578125" style="342" customWidth="1"/>
    <col min="10247" max="10247" width="11.140625" style="342" customWidth="1"/>
    <col min="10248" max="10248" width="10.28515625" style="342" customWidth="1"/>
    <col min="10249" max="10249" width="13" style="342" customWidth="1"/>
    <col min="10250" max="10250" width="8.28515625" style="342" customWidth="1"/>
    <col min="10251" max="10496" width="10" style="342"/>
    <col min="10497" max="10497" width="2.5703125" style="342" customWidth="1"/>
    <col min="10498" max="10498" width="7.140625" style="342" customWidth="1"/>
    <col min="10499" max="10499" width="23.5703125" style="342" customWidth="1"/>
    <col min="10500" max="10500" width="9.7109375" style="342" customWidth="1"/>
    <col min="10501" max="10501" width="4.7109375" style="342" customWidth="1"/>
    <col min="10502" max="10502" width="14.42578125" style="342" customWidth="1"/>
    <col min="10503" max="10503" width="11.140625" style="342" customWidth="1"/>
    <col min="10504" max="10504" width="10.28515625" style="342" customWidth="1"/>
    <col min="10505" max="10505" width="13" style="342" customWidth="1"/>
    <col min="10506" max="10506" width="8.28515625" style="342" customWidth="1"/>
    <col min="10507" max="10752" width="10" style="342"/>
    <col min="10753" max="10753" width="2.5703125" style="342" customWidth="1"/>
    <col min="10754" max="10754" width="7.140625" style="342" customWidth="1"/>
    <col min="10755" max="10755" width="23.5703125" style="342" customWidth="1"/>
    <col min="10756" max="10756" width="9.7109375" style="342" customWidth="1"/>
    <col min="10757" max="10757" width="4.7109375" style="342" customWidth="1"/>
    <col min="10758" max="10758" width="14.42578125" style="342" customWidth="1"/>
    <col min="10759" max="10759" width="11.140625" style="342" customWidth="1"/>
    <col min="10760" max="10760" width="10.28515625" style="342" customWidth="1"/>
    <col min="10761" max="10761" width="13" style="342" customWidth="1"/>
    <col min="10762" max="10762" width="8.28515625" style="342" customWidth="1"/>
    <col min="10763" max="11008" width="10" style="342"/>
    <col min="11009" max="11009" width="2.5703125" style="342" customWidth="1"/>
    <col min="11010" max="11010" width="7.140625" style="342" customWidth="1"/>
    <col min="11011" max="11011" width="23.5703125" style="342" customWidth="1"/>
    <col min="11012" max="11012" width="9.7109375" style="342" customWidth="1"/>
    <col min="11013" max="11013" width="4.7109375" style="342" customWidth="1"/>
    <col min="11014" max="11014" width="14.42578125" style="342" customWidth="1"/>
    <col min="11015" max="11015" width="11.140625" style="342" customWidth="1"/>
    <col min="11016" max="11016" width="10.28515625" style="342" customWidth="1"/>
    <col min="11017" max="11017" width="13" style="342" customWidth="1"/>
    <col min="11018" max="11018" width="8.28515625" style="342" customWidth="1"/>
    <col min="11019" max="11264" width="10" style="342"/>
    <col min="11265" max="11265" width="2.5703125" style="342" customWidth="1"/>
    <col min="11266" max="11266" width="7.140625" style="342" customWidth="1"/>
    <col min="11267" max="11267" width="23.5703125" style="342" customWidth="1"/>
    <col min="11268" max="11268" width="9.7109375" style="342" customWidth="1"/>
    <col min="11269" max="11269" width="4.7109375" style="342" customWidth="1"/>
    <col min="11270" max="11270" width="14.42578125" style="342" customWidth="1"/>
    <col min="11271" max="11271" width="11.140625" style="342" customWidth="1"/>
    <col min="11272" max="11272" width="10.28515625" style="342" customWidth="1"/>
    <col min="11273" max="11273" width="13" style="342" customWidth="1"/>
    <col min="11274" max="11274" width="8.28515625" style="342" customWidth="1"/>
    <col min="11275" max="11520" width="10" style="342"/>
    <col min="11521" max="11521" width="2.5703125" style="342" customWidth="1"/>
    <col min="11522" max="11522" width="7.140625" style="342" customWidth="1"/>
    <col min="11523" max="11523" width="23.5703125" style="342" customWidth="1"/>
    <col min="11524" max="11524" width="9.7109375" style="342" customWidth="1"/>
    <col min="11525" max="11525" width="4.7109375" style="342" customWidth="1"/>
    <col min="11526" max="11526" width="14.42578125" style="342" customWidth="1"/>
    <col min="11527" max="11527" width="11.140625" style="342" customWidth="1"/>
    <col min="11528" max="11528" width="10.28515625" style="342" customWidth="1"/>
    <col min="11529" max="11529" width="13" style="342" customWidth="1"/>
    <col min="11530" max="11530" width="8.28515625" style="342" customWidth="1"/>
    <col min="11531" max="11776" width="10" style="342"/>
    <col min="11777" max="11777" width="2.5703125" style="342" customWidth="1"/>
    <col min="11778" max="11778" width="7.140625" style="342" customWidth="1"/>
    <col min="11779" max="11779" width="23.5703125" style="342" customWidth="1"/>
    <col min="11780" max="11780" width="9.7109375" style="342" customWidth="1"/>
    <col min="11781" max="11781" width="4.7109375" style="342" customWidth="1"/>
    <col min="11782" max="11782" width="14.42578125" style="342" customWidth="1"/>
    <col min="11783" max="11783" width="11.140625" style="342" customWidth="1"/>
    <col min="11784" max="11784" width="10.28515625" style="342" customWidth="1"/>
    <col min="11785" max="11785" width="13" style="342" customWidth="1"/>
    <col min="11786" max="11786" width="8.28515625" style="342" customWidth="1"/>
    <col min="11787" max="12032" width="10" style="342"/>
    <col min="12033" max="12033" width="2.5703125" style="342" customWidth="1"/>
    <col min="12034" max="12034" width="7.140625" style="342" customWidth="1"/>
    <col min="12035" max="12035" width="23.5703125" style="342" customWidth="1"/>
    <col min="12036" max="12036" width="9.7109375" style="342" customWidth="1"/>
    <col min="12037" max="12037" width="4.7109375" style="342" customWidth="1"/>
    <col min="12038" max="12038" width="14.42578125" style="342" customWidth="1"/>
    <col min="12039" max="12039" width="11.140625" style="342" customWidth="1"/>
    <col min="12040" max="12040" width="10.28515625" style="342" customWidth="1"/>
    <col min="12041" max="12041" width="13" style="342" customWidth="1"/>
    <col min="12042" max="12042" width="8.28515625" style="342" customWidth="1"/>
    <col min="12043" max="12288" width="10" style="342"/>
    <col min="12289" max="12289" width="2.5703125" style="342" customWidth="1"/>
    <col min="12290" max="12290" width="7.140625" style="342" customWidth="1"/>
    <col min="12291" max="12291" width="23.5703125" style="342" customWidth="1"/>
    <col min="12292" max="12292" width="9.7109375" style="342" customWidth="1"/>
    <col min="12293" max="12293" width="4.7109375" style="342" customWidth="1"/>
    <col min="12294" max="12294" width="14.42578125" style="342" customWidth="1"/>
    <col min="12295" max="12295" width="11.140625" style="342" customWidth="1"/>
    <col min="12296" max="12296" width="10.28515625" style="342" customWidth="1"/>
    <col min="12297" max="12297" width="13" style="342" customWidth="1"/>
    <col min="12298" max="12298" width="8.28515625" style="342" customWidth="1"/>
    <col min="12299" max="12544" width="10" style="342"/>
    <col min="12545" max="12545" width="2.5703125" style="342" customWidth="1"/>
    <col min="12546" max="12546" width="7.140625" style="342" customWidth="1"/>
    <col min="12547" max="12547" width="23.5703125" style="342" customWidth="1"/>
    <col min="12548" max="12548" width="9.7109375" style="342" customWidth="1"/>
    <col min="12549" max="12549" width="4.7109375" style="342" customWidth="1"/>
    <col min="12550" max="12550" width="14.42578125" style="342" customWidth="1"/>
    <col min="12551" max="12551" width="11.140625" style="342" customWidth="1"/>
    <col min="12552" max="12552" width="10.28515625" style="342" customWidth="1"/>
    <col min="12553" max="12553" width="13" style="342" customWidth="1"/>
    <col min="12554" max="12554" width="8.28515625" style="342" customWidth="1"/>
    <col min="12555" max="12800" width="10" style="342"/>
    <col min="12801" max="12801" width="2.5703125" style="342" customWidth="1"/>
    <col min="12802" max="12802" width="7.140625" style="342" customWidth="1"/>
    <col min="12803" max="12803" width="23.5703125" style="342" customWidth="1"/>
    <col min="12804" max="12804" width="9.7109375" style="342" customWidth="1"/>
    <col min="12805" max="12805" width="4.7109375" style="342" customWidth="1"/>
    <col min="12806" max="12806" width="14.42578125" style="342" customWidth="1"/>
    <col min="12807" max="12807" width="11.140625" style="342" customWidth="1"/>
    <col min="12808" max="12808" width="10.28515625" style="342" customWidth="1"/>
    <col min="12809" max="12809" width="13" style="342" customWidth="1"/>
    <col min="12810" max="12810" width="8.28515625" style="342" customWidth="1"/>
    <col min="12811" max="13056" width="10" style="342"/>
    <col min="13057" max="13057" width="2.5703125" style="342" customWidth="1"/>
    <col min="13058" max="13058" width="7.140625" style="342" customWidth="1"/>
    <col min="13059" max="13059" width="23.5703125" style="342" customWidth="1"/>
    <col min="13060" max="13060" width="9.7109375" style="342" customWidth="1"/>
    <col min="13061" max="13061" width="4.7109375" style="342" customWidth="1"/>
    <col min="13062" max="13062" width="14.42578125" style="342" customWidth="1"/>
    <col min="13063" max="13063" width="11.140625" style="342" customWidth="1"/>
    <col min="13064" max="13064" width="10.28515625" style="342" customWidth="1"/>
    <col min="13065" max="13065" width="13" style="342" customWidth="1"/>
    <col min="13066" max="13066" width="8.28515625" style="342" customWidth="1"/>
    <col min="13067" max="13312" width="10" style="342"/>
    <col min="13313" max="13313" width="2.5703125" style="342" customWidth="1"/>
    <col min="13314" max="13314" width="7.140625" style="342" customWidth="1"/>
    <col min="13315" max="13315" width="23.5703125" style="342" customWidth="1"/>
    <col min="13316" max="13316" width="9.7109375" style="342" customWidth="1"/>
    <col min="13317" max="13317" width="4.7109375" style="342" customWidth="1"/>
    <col min="13318" max="13318" width="14.42578125" style="342" customWidth="1"/>
    <col min="13319" max="13319" width="11.140625" style="342" customWidth="1"/>
    <col min="13320" max="13320" width="10.28515625" style="342" customWidth="1"/>
    <col min="13321" max="13321" width="13" style="342" customWidth="1"/>
    <col min="13322" max="13322" width="8.28515625" style="342" customWidth="1"/>
    <col min="13323" max="13568" width="10" style="342"/>
    <col min="13569" max="13569" width="2.5703125" style="342" customWidth="1"/>
    <col min="13570" max="13570" width="7.140625" style="342" customWidth="1"/>
    <col min="13571" max="13571" width="23.5703125" style="342" customWidth="1"/>
    <col min="13572" max="13572" width="9.7109375" style="342" customWidth="1"/>
    <col min="13573" max="13573" width="4.7109375" style="342" customWidth="1"/>
    <col min="13574" max="13574" width="14.42578125" style="342" customWidth="1"/>
    <col min="13575" max="13575" width="11.140625" style="342" customWidth="1"/>
    <col min="13576" max="13576" width="10.28515625" style="342" customWidth="1"/>
    <col min="13577" max="13577" width="13" style="342" customWidth="1"/>
    <col min="13578" max="13578" width="8.28515625" style="342" customWidth="1"/>
    <col min="13579" max="13824" width="10" style="342"/>
    <col min="13825" max="13825" width="2.5703125" style="342" customWidth="1"/>
    <col min="13826" max="13826" width="7.140625" style="342" customWidth="1"/>
    <col min="13827" max="13827" width="23.5703125" style="342" customWidth="1"/>
    <col min="13828" max="13828" width="9.7109375" style="342" customWidth="1"/>
    <col min="13829" max="13829" width="4.7109375" style="342" customWidth="1"/>
    <col min="13830" max="13830" width="14.42578125" style="342" customWidth="1"/>
    <col min="13831" max="13831" width="11.140625" style="342" customWidth="1"/>
    <col min="13832" max="13832" width="10.28515625" style="342" customWidth="1"/>
    <col min="13833" max="13833" width="13" style="342" customWidth="1"/>
    <col min="13834" max="13834" width="8.28515625" style="342" customWidth="1"/>
    <col min="13835" max="14080" width="10" style="342"/>
    <col min="14081" max="14081" width="2.5703125" style="342" customWidth="1"/>
    <col min="14082" max="14082" width="7.140625" style="342" customWidth="1"/>
    <col min="14083" max="14083" width="23.5703125" style="342" customWidth="1"/>
    <col min="14084" max="14084" width="9.7109375" style="342" customWidth="1"/>
    <col min="14085" max="14085" width="4.7109375" style="342" customWidth="1"/>
    <col min="14086" max="14086" width="14.42578125" style="342" customWidth="1"/>
    <col min="14087" max="14087" width="11.140625" style="342" customWidth="1"/>
    <col min="14088" max="14088" width="10.28515625" style="342" customWidth="1"/>
    <col min="14089" max="14089" width="13" style="342" customWidth="1"/>
    <col min="14090" max="14090" width="8.28515625" style="342" customWidth="1"/>
    <col min="14091" max="14336" width="10" style="342"/>
    <col min="14337" max="14337" width="2.5703125" style="342" customWidth="1"/>
    <col min="14338" max="14338" width="7.140625" style="342" customWidth="1"/>
    <col min="14339" max="14339" width="23.5703125" style="342" customWidth="1"/>
    <col min="14340" max="14340" width="9.7109375" style="342" customWidth="1"/>
    <col min="14341" max="14341" width="4.7109375" style="342" customWidth="1"/>
    <col min="14342" max="14342" width="14.42578125" style="342" customWidth="1"/>
    <col min="14343" max="14343" width="11.140625" style="342" customWidth="1"/>
    <col min="14344" max="14344" width="10.28515625" style="342" customWidth="1"/>
    <col min="14345" max="14345" width="13" style="342" customWidth="1"/>
    <col min="14346" max="14346" width="8.28515625" style="342" customWidth="1"/>
    <col min="14347" max="14592" width="10" style="342"/>
    <col min="14593" max="14593" width="2.5703125" style="342" customWidth="1"/>
    <col min="14594" max="14594" width="7.140625" style="342" customWidth="1"/>
    <col min="14595" max="14595" width="23.5703125" style="342" customWidth="1"/>
    <col min="14596" max="14596" width="9.7109375" style="342" customWidth="1"/>
    <col min="14597" max="14597" width="4.7109375" style="342" customWidth="1"/>
    <col min="14598" max="14598" width="14.42578125" style="342" customWidth="1"/>
    <col min="14599" max="14599" width="11.140625" style="342" customWidth="1"/>
    <col min="14600" max="14600" width="10.28515625" style="342" customWidth="1"/>
    <col min="14601" max="14601" width="13" style="342" customWidth="1"/>
    <col min="14602" max="14602" width="8.28515625" style="342" customWidth="1"/>
    <col min="14603" max="14848" width="10" style="342"/>
    <col min="14849" max="14849" width="2.5703125" style="342" customWidth="1"/>
    <col min="14850" max="14850" width="7.140625" style="342" customWidth="1"/>
    <col min="14851" max="14851" width="23.5703125" style="342" customWidth="1"/>
    <col min="14852" max="14852" width="9.7109375" style="342" customWidth="1"/>
    <col min="14853" max="14853" width="4.7109375" style="342" customWidth="1"/>
    <col min="14854" max="14854" width="14.42578125" style="342" customWidth="1"/>
    <col min="14855" max="14855" width="11.140625" style="342" customWidth="1"/>
    <col min="14856" max="14856" width="10.28515625" style="342" customWidth="1"/>
    <col min="14857" max="14857" width="13" style="342" customWidth="1"/>
    <col min="14858" max="14858" width="8.28515625" style="342" customWidth="1"/>
    <col min="14859" max="15104" width="10" style="342"/>
    <col min="15105" max="15105" width="2.5703125" style="342" customWidth="1"/>
    <col min="15106" max="15106" width="7.140625" style="342" customWidth="1"/>
    <col min="15107" max="15107" width="23.5703125" style="342" customWidth="1"/>
    <col min="15108" max="15108" width="9.7109375" style="342" customWidth="1"/>
    <col min="15109" max="15109" width="4.7109375" style="342" customWidth="1"/>
    <col min="15110" max="15110" width="14.42578125" style="342" customWidth="1"/>
    <col min="15111" max="15111" width="11.140625" style="342" customWidth="1"/>
    <col min="15112" max="15112" width="10.28515625" style="342" customWidth="1"/>
    <col min="15113" max="15113" width="13" style="342" customWidth="1"/>
    <col min="15114" max="15114" width="8.28515625" style="342" customWidth="1"/>
    <col min="15115" max="15360" width="10" style="342"/>
    <col min="15361" max="15361" width="2.5703125" style="342" customWidth="1"/>
    <col min="15362" max="15362" width="7.140625" style="342" customWidth="1"/>
    <col min="15363" max="15363" width="23.5703125" style="342" customWidth="1"/>
    <col min="15364" max="15364" width="9.7109375" style="342" customWidth="1"/>
    <col min="15365" max="15365" width="4.7109375" style="342" customWidth="1"/>
    <col min="15366" max="15366" width="14.42578125" style="342" customWidth="1"/>
    <col min="15367" max="15367" width="11.140625" style="342" customWidth="1"/>
    <col min="15368" max="15368" width="10.28515625" style="342" customWidth="1"/>
    <col min="15369" max="15369" width="13" style="342" customWidth="1"/>
    <col min="15370" max="15370" width="8.28515625" style="342" customWidth="1"/>
    <col min="15371" max="15616" width="10" style="342"/>
    <col min="15617" max="15617" width="2.5703125" style="342" customWidth="1"/>
    <col min="15618" max="15618" width="7.140625" style="342" customWidth="1"/>
    <col min="15619" max="15619" width="23.5703125" style="342" customWidth="1"/>
    <col min="15620" max="15620" width="9.7109375" style="342" customWidth="1"/>
    <col min="15621" max="15621" width="4.7109375" style="342" customWidth="1"/>
    <col min="15622" max="15622" width="14.42578125" style="342" customWidth="1"/>
    <col min="15623" max="15623" width="11.140625" style="342" customWidth="1"/>
    <col min="15624" max="15624" width="10.28515625" style="342" customWidth="1"/>
    <col min="15625" max="15625" width="13" style="342" customWidth="1"/>
    <col min="15626" max="15626" width="8.28515625" style="342" customWidth="1"/>
    <col min="15627" max="15872" width="10" style="342"/>
    <col min="15873" max="15873" width="2.5703125" style="342" customWidth="1"/>
    <col min="15874" max="15874" width="7.140625" style="342" customWidth="1"/>
    <col min="15875" max="15875" width="23.5703125" style="342" customWidth="1"/>
    <col min="15876" max="15876" width="9.7109375" style="342" customWidth="1"/>
    <col min="15877" max="15877" width="4.7109375" style="342" customWidth="1"/>
    <col min="15878" max="15878" width="14.42578125" style="342" customWidth="1"/>
    <col min="15879" max="15879" width="11.140625" style="342" customWidth="1"/>
    <col min="15880" max="15880" width="10.28515625" style="342" customWidth="1"/>
    <col min="15881" max="15881" width="13" style="342" customWidth="1"/>
    <col min="15882" max="15882" width="8.28515625" style="342" customWidth="1"/>
    <col min="15883" max="16128" width="10" style="342"/>
    <col min="16129" max="16129" width="2.5703125" style="342" customWidth="1"/>
    <col min="16130" max="16130" width="7.140625" style="342" customWidth="1"/>
    <col min="16131" max="16131" width="23.5703125" style="342" customWidth="1"/>
    <col min="16132" max="16132" width="9.7109375" style="342" customWidth="1"/>
    <col min="16133" max="16133" width="4.7109375" style="342" customWidth="1"/>
    <col min="16134" max="16134" width="14.42578125" style="342" customWidth="1"/>
    <col min="16135" max="16135" width="11.140625" style="342" customWidth="1"/>
    <col min="16136" max="16136" width="10.28515625" style="342" customWidth="1"/>
    <col min="16137" max="16137" width="13" style="342" customWidth="1"/>
    <col min="16138" max="16138" width="8.28515625" style="342" customWidth="1"/>
    <col min="16139" max="16384" width="10" style="342"/>
  </cols>
  <sheetData>
    <row r="1" spans="2:10">
      <c r="B1" s="593" t="s">
        <v>131</v>
      </c>
      <c r="D1" s="341"/>
      <c r="E1" s="341"/>
      <c r="F1" s="341"/>
      <c r="G1" s="341"/>
      <c r="H1" s="341"/>
      <c r="I1" s="341"/>
      <c r="J1" s="1485"/>
    </row>
    <row r="2" spans="2:10">
      <c r="B2" s="593" t="s">
        <v>903</v>
      </c>
      <c r="D2" s="341"/>
      <c r="E2" s="341"/>
      <c r="F2" s="341"/>
      <c r="G2" s="341"/>
      <c r="H2" s="341"/>
      <c r="I2" s="341"/>
      <c r="J2" s="341"/>
    </row>
    <row r="3" spans="2:10">
      <c r="B3" s="593" t="s">
        <v>64</v>
      </c>
      <c r="D3" s="341"/>
      <c r="E3" s="341"/>
      <c r="F3" s="341"/>
      <c r="G3" s="341"/>
      <c r="H3" s="341"/>
      <c r="I3" s="341"/>
      <c r="J3" s="341"/>
    </row>
    <row r="4" spans="2:10">
      <c r="B4" s="593" t="s">
        <v>1088</v>
      </c>
      <c r="D4" s="341"/>
      <c r="E4" s="341"/>
      <c r="F4" s="341"/>
      <c r="G4" s="341"/>
      <c r="H4" s="341"/>
      <c r="I4" s="341"/>
      <c r="J4" s="341"/>
    </row>
    <row r="5" spans="2:10">
      <c r="D5" s="341"/>
      <c r="E5" s="341"/>
      <c r="F5" s="341"/>
      <c r="G5" s="341"/>
      <c r="H5" s="341"/>
      <c r="I5" s="341"/>
      <c r="J5" s="341"/>
    </row>
    <row r="6" spans="2:10">
      <c r="D6" s="341"/>
      <c r="E6" s="341"/>
      <c r="F6" s="341" t="s">
        <v>249</v>
      </c>
      <c r="G6" s="341"/>
      <c r="H6" s="341"/>
      <c r="I6" s="341" t="s">
        <v>405</v>
      </c>
      <c r="J6" s="341"/>
    </row>
    <row r="7" spans="2:10">
      <c r="D7" s="753" t="s">
        <v>251</v>
      </c>
      <c r="E7" s="753" t="s">
        <v>252</v>
      </c>
      <c r="F7" s="753" t="s">
        <v>253</v>
      </c>
      <c r="G7" s="753" t="s">
        <v>254</v>
      </c>
      <c r="H7" s="753" t="s">
        <v>255</v>
      </c>
      <c r="I7" s="753" t="s">
        <v>256</v>
      </c>
      <c r="J7" s="753" t="s">
        <v>257</v>
      </c>
    </row>
    <row r="8" spans="2:10">
      <c r="B8" s="615" t="s">
        <v>380</v>
      </c>
      <c r="D8" s="341"/>
      <c r="E8" s="341"/>
      <c r="F8" s="341"/>
      <c r="G8" s="341"/>
      <c r="H8" s="341"/>
      <c r="I8" s="396"/>
      <c r="J8" s="341"/>
    </row>
    <row r="9" spans="2:10">
      <c r="B9" s="342" t="s">
        <v>458</v>
      </c>
      <c r="D9" s="341">
        <v>4311</v>
      </c>
      <c r="E9" s="341" t="s">
        <v>260</v>
      </c>
      <c r="F9" s="401">
        <v>10074</v>
      </c>
      <c r="G9" s="341" t="s">
        <v>261</v>
      </c>
      <c r="H9" s="397" t="s">
        <v>262</v>
      </c>
      <c r="I9" s="398">
        <f>+F9</f>
        <v>10074</v>
      </c>
      <c r="J9" s="341" t="s">
        <v>904</v>
      </c>
    </row>
    <row r="10" spans="2:10">
      <c r="D10" s="341"/>
      <c r="E10" s="341"/>
      <c r="F10" s="401"/>
      <c r="G10" s="341"/>
      <c r="H10" s="397"/>
      <c r="I10" s="398"/>
      <c r="J10" s="341"/>
    </row>
    <row r="11" spans="2:10">
      <c r="B11" s="615"/>
      <c r="D11" s="341"/>
      <c r="E11" s="341"/>
      <c r="F11" s="401"/>
      <c r="G11" s="341"/>
      <c r="H11" s="397"/>
      <c r="I11" s="401"/>
      <c r="J11" s="341"/>
    </row>
    <row r="12" spans="2:10">
      <c r="H12" s="1414"/>
      <c r="I12" s="465"/>
    </row>
    <row r="13" spans="2:10">
      <c r="B13" s="593" t="s">
        <v>382</v>
      </c>
      <c r="H13" s="1414"/>
      <c r="I13" s="465"/>
    </row>
    <row r="14" spans="2:10">
      <c r="B14" s="404" t="s">
        <v>460</v>
      </c>
      <c r="D14" s="341">
        <v>235</v>
      </c>
      <c r="E14" s="341" t="s">
        <v>260</v>
      </c>
      <c r="F14" s="401">
        <v>-3291206</v>
      </c>
      <c r="G14" s="341" t="s">
        <v>261</v>
      </c>
      <c r="H14" s="397" t="s">
        <v>262</v>
      </c>
      <c r="I14" s="398">
        <f>+F14</f>
        <v>-3291206</v>
      </c>
      <c r="J14" s="341"/>
    </row>
    <row r="15" spans="2:10">
      <c r="D15" s="341"/>
      <c r="E15" s="341"/>
      <c r="F15" s="401"/>
      <c r="G15" s="341"/>
      <c r="H15" s="397"/>
      <c r="I15" s="398"/>
      <c r="J15" s="341"/>
    </row>
    <row r="16" spans="2:10">
      <c r="D16" s="341"/>
      <c r="E16" s="341"/>
      <c r="F16" s="401"/>
      <c r="G16" s="341"/>
      <c r="H16" s="397"/>
      <c r="I16" s="398"/>
      <c r="J16" s="341"/>
    </row>
    <row r="17" spans="1:10">
      <c r="B17" s="615" t="s">
        <v>850</v>
      </c>
      <c r="D17" s="341"/>
      <c r="E17" s="341"/>
      <c r="F17" s="398"/>
      <c r="G17" s="341"/>
      <c r="H17" s="397"/>
      <c r="I17" s="398"/>
      <c r="J17" s="341"/>
    </row>
    <row r="18" spans="1:10">
      <c r="B18" s="404"/>
      <c r="D18" s="341"/>
      <c r="E18" s="341"/>
      <c r="F18" s="396"/>
      <c r="G18" s="341"/>
      <c r="H18" s="487"/>
      <c r="I18" s="396"/>
      <c r="J18" s="341"/>
    </row>
    <row r="19" spans="1:10">
      <c r="B19" s="375"/>
      <c r="C19" s="376"/>
      <c r="D19" s="377"/>
      <c r="E19" s="377"/>
      <c r="F19" s="377"/>
      <c r="G19" s="377"/>
      <c r="H19" s="733"/>
      <c r="I19" s="341"/>
      <c r="J19" s="341"/>
    </row>
    <row r="20" spans="1:10">
      <c r="B20" s="621"/>
      <c r="D20" s="341"/>
      <c r="E20" s="341"/>
      <c r="F20" s="888"/>
      <c r="G20" s="341"/>
      <c r="H20" s="735"/>
      <c r="I20" s="341"/>
      <c r="J20" s="341"/>
    </row>
    <row r="21" spans="1:10">
      <c r="B21" s="621"/>
      <c r="D21" s="341"/>
      <c r="E21" s="341"/>
      <c r="F21" s="341"/>
      <c r="G21" s="341"/>
      <c r="H21" s="735"/>
      <c r="I21" s="341"/>
      <c r="J21" s="341"/>
    </row>
    <row r="22" spans="1:10">
      <c r="B22" s="621"/>
      <c r="D22" s="341"/>
      <c r="E22" s="341"/>
      <c r="F22" s="341"/>
      <c r="G22" s="341"/>
      <c r="H22" s="735"/>
      <c r="I22" s="341"/>
      <c r="J22" s="341"/>
    </row>
    <row r="23" spans="1:10">
      <c r="B23" s="621"/>
      <c r="D23" s="341"/>
      <c r="E23" s="341"/>
      <c r="F23" s="341"/>
      <c r="G23" s="341"/>
      <c r="H23" s="735"/>
      <c r="I23" s="341"/>
      <c r="J23" s="341"/>
    </row>
    <row r="24" spans="1:10">
      <c r="B24" s="623"/>
      <c r="C24" s="382"/>
      <c r="D24" s="383"/>
      <c r="E24" s="383"/>
      <c r="F24" s="383"/>
      <c r="G24" s="383"/>
      <c r="H24" s="738"/>
      <c r="I24" s="341"/>
      <c r="J24" s="341"/>
    </row>
    <row r="25" spans="1:10" s="744" customFormat="1">
      <c r="A25" s="342"/>
      <c r="B25" s="626"/>
      <c r="C25" s="342"/>
      <c r="D25" s="341"/>
      <c r="E25" s="341"/>
      <c r="F25" s="341"/>
      <c r="G25" s="341"/>
      <c r="H25" s="341"/>
      <c r="I25" s="341"/>
      <c r="J25" s="887"/>
    </row>
    <row r="26" spans="1:10" s="744" customFormat="1">
      <c r="A26" s="342"/>
      <c r="B26" s="626"/>
      <c r="C26" s="342"/>
      <c r="D26" s="341"/>
      <c r="E26" s="341"/>
      <c r="F26" s="341"/>
      <c r="G26" s="341"/>
      <c r="H26" s="341"/>
      <c r="I26" s="341"/>
      <c r="J26" s="887"/>
    </row>
    <row r="27" spans="1:10" s="744" customFormat="1">
      <c r="A27" s="342"/>
      <c r="B27" s="342"/>
      <c r="C27" s="342"/>
      <c r="D27" s="341"/>
      <c r="E27" s="341"/>
      <c r="F27" s="341"/>
      <c r="G27" s="341"/>
      <c r="H27" s="341"/>
      <c r="I27" s="341"/>
      <c r="J27" s="341"/>
    </row>
    <row r="28" spans="1:10" s="744" customFormat="1">
      <c r="C28" s="1578"/>
      <c r="D28" s="409"/>
      <c r="E28" s="409"/>
      <c r="F28" s="421"/>
      <c r="G28" s="409"/>
      <c r="H28" s="413"/>
      <c r="I28" s="421"/>
      <c r="J28" s="409"/>
    </row>
    <row r="29" spans="1:10">
      <c r="D29" s="341"/>
      <c r="E29" s="341"/>
      <c r="F29" s="398"/>
      <c r="G29" s="341"/>
      <c r="H29" s="397"/>
      <c r="I29" s="398"/>
      <c r="J29" s="1538"/>
    </row>
    <row r="30" spans="1:10">
      <c r="B30" s="404"/>
      <c r="D30" s="341"/>
      <c r="E30" s="341"/>
      <c r="F30" s="396"/>
      <c r="G30" s="341"/>
      <c r="H30" s="397"/>
      <c r="I30" s="398"/>
      <c r="J30" s="1538"/>
    </row>
    <row r="31" spans="1:10">
      <c r="B31" s="404"/>
      <c r="D31" s="341"/>
      <c r="E31" s="341"/>
      <c r="F31" s="398"/>
      <c r="G31" s="341"/>
      <c r="H31" s="397"/>
      <c r="I31" s="398"/>
      <c r="J31" s="341"/>
    </row>
    <row r="32" spans="1:10">
      <c r="B32" s="404"/>
      <c r="D32" s="341"/>
      <c r="E32" s="341"/>
      <c r="F32" s="398"/>
      <c r="G32" s="596"/>
      <c r="H32" s="397"/>
      <c r="I32" s="398"/>
      <c r="J32" s="1538"/>
    </row>
    <row r="33" spans="2:10">
      <c r="B33" s="404"/>
      <c r="D33" s="341"/>
      <c r="E33" s="341"/>
      <c r="F33" s="398"/>
      <c r="G33" s="596"/>
      <c r="H33" s="397"/>
      <c r="I33" s="398"/>
      <c r="J33" s="1538"/>
    </row>
    <row r="34" spans="2:10">
      <c r="B34" s="404"/>
      <c r="D34" s="341"/>
      <c r="E34" s="341"/>
      <c r="F34" s="398"/>
      <c r="G34" s="341"/>
      <c r="H34" s="397"/>
      <c r="I34" s="398"/>
      <c r="J34" s="341"/>
    </row>
    <row r="35" spans="2:10">
      <c r="B35" s="404"/>
      <c r="D35" s="341"/>
      <c r="E35" s="341"/>
      <c r="F35" s="398"/>
      <c r="G35" s="596"/>
      <c r="H35" s="397"/>
      <c r="I35" s="398"/>
      <c r="J35" s="1538"/>
    </row>
    <row r="36" spans="2:10">
      <c r="B36" s="404"/>
      <c r="D36" s="341"/>
      <c r="E36" s="341"/>
      <c r="F36" s="398"/>
      <c r="G36" s="341"/>
      <c r="H36" s="397"/>
      <c r="I36" s="398"/>
      <c r="J36" s="1538"/>
    </row>
    <row r="37" spans="2:10" ht="17.25">
      <c r="B37" s="404"/>
      <c r="D37" s="341"/>
      <c r="E37" s="341"/>
      <c r="F37" s="398"/>
      <c r="G37" s="888"/>
      <c r="H37" s="397"/>
      <c r="I37" s="398"/>
      <c r="J37" s="2094"/>
    </row>
    <row r="38" spans="2:10">
      <c r="B38" s="404"/>
      <c r="D38" s="341"/>
      <c r="E38" s="341"/>
      <c r="F38" s="398"/>
      <c r="G38" s="888"/>
      <c r="H38" s="397"/>
      <c r="I38" s="398"/>
      <c r="J38" s="1538"/>
    </row>
    <row r="39" spans="2:10">
      <c r="B39" s="404"/>
      <c r="D39" s="341"/>
      <c r="E39" s="341"/>
      <c r="F39" s="398"/>
      <c r="G39" s="341"/>
      <c r="H39" s="397"/>
      <c r="I39" s="398"/>
      <c r="J39" s="1538"/>
    </row>
    <row r="40" spans="2:10">
      <c r="B40" s="404"/>
      <c r="D40" s="341"/>
      <c r="E40" s="341"/>
      <c r="F40" s="398"/>
      <c r="G40" s="341"/>
      <c r="H40" s="397"/>
      <c r="I40" s="398"/>
      <c r="J40" s="1538"/>
    </row>
    <row r="41" spans="2:10">
      <c r="B41" s="404"/>
      <c r="D41" s="341"/>
      <c r="E41" s="341"/>
      <c r="F41" s="398"/>
      <c r="G41" s="341"/>
      <c r="H41" s="397"/>
      <c r="I41" s="398"/>
      <c r="J41" s="1538"/>
    </row>
    <row r="42" spans="2:10">
      <c r="B42" s="404"/>
      <c r="D42" s="341"/>
      <c r="E42" s="341"/>
      <c r="F42" s="398"/>
      <c r="G42" s="888"/>
      <c r="H42" s="397"/>
      <c r="I42" s="398"/>
      <c r="J42" s="1538"/>
    </row>
    <row r="43" spans="2:10">
      <c r="B43" s="404"/>
      <c r="D43" s="596"/>
      <c r="E43" s="341"/>
      <c r="F43" s="398"/>
      <c r="G43" s="341"/>
      <c r="H43" s="397"/>
      <c r="I43" s="398"/>
      <c r="J43" s="1538"/>
    </row>
    <row r="44" spans="2:10">
      <c r="B44" s="404"/>
      <c r="D44" s="596"/>
      <c r="E44" s="341"/>
      <c r="F44" s="398"/>
      <c r="G44" s="1538"/>
      <c r="H44" s="487"/>
      <c r="I44" s="398"/>
      <c r="J44" s="341"/>
    </row>
    <row r="45" spans="2:10">
      <c r="B45" s="404"/>
      <c r="D45" s="341"/>
      <c r="E45" s="341"/>
      <c r="F45" s="398"/>
      <c r="G45" s="341"/>
      <c r="H45" s="397"/>
      <c r="I45" s="398"/>
      <c r="J45" s="341"/>
    </row>
    <row r="46" spans="2:10">
      <c r="B46" s="404"/>
      <c r="D46" s="341"/>
      <c r="E46" s="341"/>
      <c r="F46" s="398"/>
      <c r="G46" s="341"/>
      <c r="H46" s="397"/>
      <c r="I46" s="398"/>
      <c r="J46" s="341"/>
    </row>
    <row r="47" spans="2:10">
      <c r="B47" s="404"/>
      <c r="D47" s="341"/>
      <c r="E47" s="341"/>
      <c r="F47" s="398"/>
      <c r="G47" s="341"/>
      <c r="H47" s="397"/>
      <c r="I47" s="398"/>
      <c r="J47" s="341"/>
    </row>
    <row r="48" spans="2:10">
      <c r="B48" s="404"/>
      <c r="D48" s="341"/>
      <c r="E48" s="341"/>
      <c r="F48" s="398"/>
      <c r="G48" s="341"/>
      <c r="H48" s="397"/>
      <c r="I48" s="398"/>
      <c r="J48" s="341"/>
    </row>
    <row r="49" spans="2:10">
      <c r="B49" s="404"/>
      <c r="D49" s="341"/>
      <c r="E49" s="341"/>
      <c r="F49" s="398"/>
      <c r="G49" s="341"/>
      <c r="H49" s="397"/>
      <c r="I49" s="398"/>
      <c r="J49" s="341"/>
    </row>
    <row r="65" spans="4:9">
      <c r="D65" s="753"/>
      <c r="G65" s="753"/>
      <c r="I65" s="753"/>
    </row>
    <row r="66" spans="4:9">
      <c r="D66" s="1426"/>
    </row>
    <row r="67" spans="4:9">
      <c r="D67" s="1426"/>
    </row>
    <row r="68" spans="4:9">
      <c r="D68" s="1426"/>
    </row>
    <row r="69" spans="4:9">
      <c r="D69" s="1426"/>
    </row>
    <row r="70" spans="4:9">
      <c r="D70" s="1426"/>
    </row>
    <row r="71" spans="4:9">
      <c r="D71" s="1426"/>
    </row>
    <row r="72" spans="4:9">
      <c r="D72" s="1426"/>
    </row>
    <row r="73" spans="4:9">
      <c r="D73" s="1426"/>
    </row>
    <row r="74" spans="4:9">
      <c r="D74" s="1426"/>
    </row>
    <row r="75" spans="4:9">
      <c r="D75" s="1426"/>
    </row>
    <row r="76" spans="4:9">
      <c r="D76" s="1426"/>
    </row>
    <row r="77" spans="4:9">
      <c r="D77" s="1426"/>
    </row>
    <row r="78" spans="4:9">
      <c r="D78" s="1426"/>
    </row>
    <row r="79" spans="4:9">
      <c r="D79" s="1426"/>
    </row>
    <row r="80" spans="4:9">
      <c r="D80" s="1426"/>
    </row>
    <row r="81" spans="4:4">
      <c r="D81" s="1426"/>
    </row>
    <row r="82" spans="4:4">
      <c r="D82" s="1426"/>
    </row>
    <row r="83" spans="4:4">
      <c r="D83" s="1426"/>
    </row>
    <row r="84" spans="4:4">
      <c r="D84" s="1426"/>
    </row>
    <row r="85" spans="4:4">
      <c r="D85" s="1426"/>
    </row>
    <row r="86" spans="4:4">
      <c r="D86" s="1426"/>
    </row>
    <row r="87" spans="4:4">
      <c r="D87" s="1426"/>
    </row>
    <row r="88" spans="4:4">
      <c r="D88" s="1426"/>
    </row>
    <row r="89" spans="4:4">
      <c r="D89" s="1426"/>
    </row>
    <row r="90" spans="4:4">
      <c r="D90" s="1426"/>
    </row>
    <row r="91" spans="4:4">
      <c r="D91" s="1426"/>
    </row>
    <row r="92" spans="4:4">
      <c r="D92" s="1426"/>
    </row>
    <row r="93" spans="4:4">
      <c r="D93" s="1426"/>
    </row>
    <row r="94" spans="4:4">
      <c r="D94" s="1426"/>
    </row>
    <row r="95" spans="4:4">
      <c r="D95" s="1426"/>
    </row>
    <row r="96" spans="4:4">
      <c r="D96" s="1426"/>
    </row>
    <row r="97" spans="4:4">
      <c r="D97" s="1426"/>
    </row>
    <row r="98" spans="4:4">
      <c r="D98" s="1426"/>
    </row>
    <row r="99" spans="4:4">
      <c r="D99" s="1426"/>
    </row>
    <row r="100" spans="4:4">
      <c r="D100" s="1426"/>
    </row>
    <row r="101" spans="4:4">
      <c r="D101" s="1426"/>
    </row>
    <row r="102" spans="4:4">
      <c r="D102" s="1426"/>
    </row>
    <row r="103" spans="4:4">
      <c r="D103" s="1426"/>
    </row>
    <row r="104" spans="4:4">
      <c r="D104" s="1426"/>
    </row>
    <row r="105" spans="4:4">
      <c r="D105" s="1426"/>
    </row>
    <row r="106" spans="4:4">
      <c r="D106" s="1426"/>
    </row>
    <row r="107" spans="4:4">
      <c r="D107" s="1426"/>
    </row>
    <row r="108" spans="4:4">
      <c r="D108" s="1426"/>
    </row>
    <row r="109" spans="4:4">
      <c r="D109" s="1426"/>
    </row>
    <row r="110" spans="4:4">
      <c r="D110" s="1426"/>
    </row>
    <row r="111" spans="4:4">
      <c r="D111" s="1426"/>
    </row>
    <row r="112" spans="4:4">
      <c r="D112" s="1426"/>
    </row>
    <row r="113" spans="4:4">
      <c r="D113" s="1426"/>
    </row>
    <row r="114" spans="4:4">
      <c r="D114" s="1426"/>
    </row>
    <row r="115" spans="4:4">
      <c r="D115" s="1426"/>
    </row>
    <row r="116" spans="4:4">
      <c r="D116" s="1426"/>
    </row>
    <row r="117" spans="4:4">
      <c r="D117" s="1426"/>
    </row>
    <row r="118" spans="4:4">
      <c r="D118" s="1426"/>
    </row>
    <row r="119" spans="4:4">
      <c r="D119" s="1426"/>
    </row>
    <row r="120" spans="4:4">
      <c r="D120" s="1426"/>
    </row>
    <row r="121" spans="4:4">
      <c r="D121" s="1426"/>
    </row>
    <row r="122" spans="4:4">
      <c r="D122" s="1426"/>
    </row>
    <row r="123" spans="4:4">
      <c r="D123" s="1426"/>
    </row>
    <row r="124" spans="4:4">
      <c r="D124" s="1426"/>
    </row>
    <row r="125" spans="4:4">
      <c r="D125" s="1426"/>
    </row>
    <row r="126" spans="4:4">
      <c r="D126" s="1426"/>
    </row>
    <row r="127" spans="4:4">
      <c r="D127" s="1426"/>
    </row>
    <row r="128" spans="4:4">
      <c r="D128" s="1426"/>
    </row>
    <row r="129" spans="4:4">
      <c r="D129" s="1426"/>
    </row>
    <row r="130" spans="4:4">
      <c r="D130" s="1426"/>
    </row>
    <row r="131" spans="4:4">
      <c r="D131" s="1426"/>
    </row>
    <row r="132" spans="4:4">
      <c r="D132" s="1426"/>
    </row>
    <row r="133" spans="4:4">
      <c r="D133" s="1426"/>
    </row>
    <row r="134" spans="4:4">
      <c r="D134" s="1426"/>
    </row>
    <row r="135" spans="4:4">
      <c r="D135" s="1426"/>
    </row>
    <row r="136" spans="4:4">
      <c r="D136" s="1426"/>
    </row>
    <row r="137" spans="4:4">
      <c r="D137" s="1426"/>
    </row>
    <row r="138" spans="4:4">
      <c r="D138" s="1426"/>
    </row>
    <row r="139" spans="4:4">
      <c r="D139" s="1426"/>
    </row>
    <row r="140" spans="4:4">
      <c r="D140" s="1426"/>
    </row>
    <row r="141" spans="4:4">
      <c r="D141" s="1426"/>
    </row>
    <row r="142" spans="4:4">
      <c r="D142" s="1426"/>
    </row>
    <row r="143" spans="4:4">
      <c r="D143" s="1426"/>
    </row>
    <row r="144" spans="4:4">
      <c r="D144" s="1426"/>
    </row>
    <row r="145" spans="4:4">
      <c r="D145" s="1426"/>
    </row>
    <row r="146" spans="4:4">
      <c r="D146" s="1426"/>
    </row>
    <row r="147" spans="4:4">
      <c r="D147" s="1426"/>
    </row>
    <row r="148" spans="4:4">
      <c r="D148" s="1426"/>
    </row>
    <row r="149" spans="4:4">
      <c r="D149" s="1426"/>
    </row>
    <row r="150" spans="4:4">
      <c r="D150" s="1426"/>
    </row>
    <row r="151" spans="4:4">
      <c r="D151" s="1426"/>
    </row>
    <row r="152" spans="4:4">
      <c r="D152" s="1426"/>
    </row>
    <row r="153" spans="4:4">
      <c r="D153" s="1426"/>
    </row>
    <row r="154" spans="4:4">
      <c r="D154" s="1426"/>
    </row>
    <row r="155" spans="4:4">
      <c r="D155" s="1426"/>
    </row>
    <row r="156" spans="4:4">
      <c r="D156" s="1426"/>
    </row>
    <row r="157" spans="4:4">
      <c r="D157" s="1426"/>
    </row>
    <row r="158" spans="4:4">
      <c r="D158" s="1426"/>
    </row>
    <row r="159" spans="4:4">
      <c r="D159" s="1426"/>
    </row>
    <row r="160" spans="4:4">
      <c r="D160" s="1426"/>
    </row>
    <row r="161" spans="4:4">
      <c r="D161" s="1426"/>
    </row>
    <row r="162" spans="4:4">
      <c r="D162" s="1426"/>
    </row>
    <row r="163" spans="4:4">
      <c r="D163" s="1426"/>
    </row>
    <row r="164" spans="4:4">
      <c r="D164" s="1426"/>
    </row>
    <row r="165" spans="4:4">
      <c r="D165" s="1426"/>
    </row>
    <row r="166" spans="4:4">
      <c r="D166" s="1426"/>
    </row>
    <row r="167" spans="4:4">
      <c r="D167" s="1426"/>
    </row>
    <row r="168" spans="4:4">
      <c r="D168" s="1426"/>
    </row>
    <row r="169" spans="4:4">
      <c r="D169" s="1426"/>
    </row>
    <row r="170" spans="4:4">
      <c r="D170" s="1426"/>
    </row>
    <row r="171" spans="4:4">
      <c r="D171" s="1426"/>
    </row>
    <row r="172" spans="4:4">
      <c r="D172" s="1426"/>
    </row>
    <row r="173" spans="4:4">
      <c r="D173" s="1426"/>
    </row>
    <row r="174" spans="4:4">
      <c r="D174" s="1426"/>
    </row>
    <row r="175" spans="4:4">
      <c r="D175" s="1426"/>
    </row>
    <row r="176" spans="4:4">
      <c r="D176" s="1426"/>
    </row>
    <row r="177" spans="4:4">
      <c r="D177" s="1426"/>
    </row>
    <row r="178" spans="4:4">
      <c r="D178" s="1426"/>
    </row>
    <row r="179" spans="4:4">
      <c r="D179" s="1426"/>
    </row>
    <row r="180" spans="4:4">
      <c r="D180" s="1426"/>
    </row>
    <row r="181" spans="4:4">
      <c r="D181" s="1426"/>
    </row>
    <row r="182" spans="4:4">
      <c r="D182" s="1426"/>
    </row>
    <row r="183" spans="4:4">
      <c r="D183" s="1426"/>
    </row>
    <row r="184" spans="4:4">
      <c r="D184" s="1426"/>
    </row>
    <row r="185" spans="4:4">
      <c r="D185" s="1426"/>
    </row>
    <row r="186" spans="4:4">
      <c r="D186" s="1426"/>
    </row>
    <row r="187" spans="4:4">
      <c r="D187" s="1426"/>
    </row>
    <row r="188" spans="4:4">
      <c r="D188" s="1426"/>
    </row>
    <row r="189" spans="4:4">
      <c r="D189" s="1426"/>
    </row>
    <row r="190" spans="4:4">
      <c r="D190" s="1426"/>
    </row>
    <row r="191" spans="4:4">
      <c r="D191" s="1426"/>
    </row>
    <row r="192" spans="4:4">
      <c r="D192" s="1426"/>
    </row>
    <row r="193" spans="4:4">
      <c r="D193" s="1426"/>
    </row>
    <row r="194" spans="4:4">
      <c r="D194" s="1426"/>
    </row>
    <row r="195" spans="4:4">
      <c r="D195" s="1426"/>
    </row>
    <row r="196" spans="4:4">
      <c r="D196" s="1426"/>
    </row>
    <row r="197" spans="4:4">
      <c r="D197" s="1426"/>
    </row>
    <row r="198" spans="4:4">
      <c r="D198" s="1426"/>
    </row>
    <row r="199" spans="4:4">
      <c r="D199" s="1426"/>
    </row>
    <row r="200" spans="4:4">
      <c r="D200" s="1426"/>
    </row>
    <row r="201" spans="4:4">
      <c r="D201" s="1426"/>
    </row>
    <row r="202" spans="4:4">
      <c r="D202" s="1426"/>
    </row>
    <row r="203" spans="4:4">
      <c r="D203" s="1426"/>
    </row>
    <row r="204" spans="4:4">
      <c r="D204" s="1426"/>
    </row>
    <row r="205" spans="4:4">
      <c r="D205" s="1426"/>
    </row>
    <row r="206" spans="4:4">
      <c r="D206" s="1426"/>
    </row>
    <row r="207" spans="4:4">
      <c r="D207" s="1426"/>
    </row>
    <row r="208" spans="4:4">
      <c r="D208" s="1426"/>
    </row>
    <row r="209" spans="4:4">
      <c r="D209" s="1426"/>
    </row>
    <row r="210" spans="4:4">
      <c r="D210" s="1426"/>
    </row>
    <row r="211" spans="4:4">
      <c r="D211" s="1426"/>
    </row>
    <row r="212" spans="4:4">
      <c r="D212" s="1426"/>
    </row>
    <row r="213" spans="4:4">
      <c r="D213" s="1426"/>
    </row>
    <row r="214" spans="4:4">
      <c r="D214" s="1426"/>
    </row>
    <row r="215" spans="4:4">
      <c r="D215" s="1426"/>
    </row>
    <row r="216" spans="4:4">
      <c r="D216" s="1426"/>
    </row>
    <row r="217" spans="4:4">
      <c r="D217" s="1426"/>
    </row>
    <row r="218" spans="4:4">
      <c r="D218" s="1426"/>
    </row>
    <row r="219" spans="4:4">
      <c r="D219" s="1426"/>
    </row>
    <row r="220" spans="4:4">
      <c r="D220" s="1426"/>
    </row>
    <row r="221" spans="4:4">
      <c r="D221" s="1426"/>
    </row>
    <row r="222" spans="4:4">
      <c r="D222" s="1426"/>
    </row>
    <row r="223" spans="4:4">
      <c r="D223" s="1426"/>
    </row>
    <row r="224" spans="4:4">
      <c r="D224" s="1426"/>
    </row>
    <row r="225" spans="4:4">
      <c r="D225" s="1426"/>
    </row>
    <row r="226" spans="4:4">
      <c r="D226" s="1426"/>
    </row>
    <row r="227" spans="4:4">
      <c r="D227" s="1426"/>
    </row>
    <row r="228" spans="4:4">
      <c r="D228" s="1426"/>
    </row>
    <row r="229" spans="4:4">
      <c r="D229" s="1426"/>
    </row>
    <row r="230" spans="4:4">
      <c r="D230" s="1426"/>
    </row>
    <row r="231" spans="4:4">
      <c r="D231" s="1426"/>
    </row>
    <row r="232" spans="4:4">
      <c r="D232" s="1426"/>
    </row>
    <row r="233" spans="4:4">
      <c r="D233" s="1426"/>
    </row>
    <row r="234" spans="4:4">
      <c r="D234" s="1426"/>
    </row>
    <row r="235" spans="4:4">
      <c r="D235" s="1426"/>
    </row>
    <row r="236" spans="4:4">
      <c r="D236" s="1426"/>
    </row>
    <row r="237" spans="4:4">
      <c r="D237" s="1426"/>
    </row>
    <row r="238" spans="4:4">
      <c r="D238" s="1426"/>
    </row>
    <row r="239" spans="4:4">
      <c r="D239" s="1426"/>
    </row>
    <row r="240" spans="4:4">
      <c r="D240" s="1426"/>
    </row>
    <row r="241" spans="4:4">
      <c r="D241" s="1426"/>
    </row>
    <row r="242" spans="4:4">
      <c r="D242" s="1426"/>
    </row>
    <row r="243" spans="4:4">
      <c r="D243" s="1426"/>
    </row>
    <row r="244" spans="4:4">
      <c r="D244" s="1426"/>
    </row>
    <row r="245" spans="4:4">
      <c r="D245" s="1426"/>
    </row>
    <row r="246" spans="4:4">
      <c r="D246" s="1426"/>
    </row>
    <row r="247" spans="4:4">
      <c r="D247" s="1426"/>
    </row>
    <row r="248" spans="4:4">
      <c r="D248" s="1426"/>
    </row>
    <row r="249" spans="4:4">
      <c r="D249" s="1426"/>
    </row>
    <row r="250" spans="4:4">
      <c r="D250" s="1426"/>
    </row>
    <row r="251" spans="4:4">
      <c r="D251" s="1426"/>
    </row>
    <row r="252" spans="4:4">
      <c r="D252" s="1426"/>
    </row>
    <row r="253" spans="4:4">
      <c r="D253" s="1426"/>
    </row>
    <row r="254" spans="4:4">
      <c r="D254" s="1426"/>
    </row>
    <row r="255" spans="4:4">
      <c r="D255" s="1426"/>
    </row>
    <row r="256" spans="4:4">
      <c r="D256" s="1426"/>
    </row>
    <row r="257" spans="4:4">
      <c r="D257" s="1426"/>
    </row>
    <row r="258" spans="4:4">
      <c r="D258" s="1426"/>
    </row>
    <row r="259" spans="4:4">
      <c r="D259" s="1426"/>
    </row>
    <row r="260" spans="4:4">
      <c r="D260" s="1426"/>
    </row>
    <row r="261" spans="4:4">
      <c r="D261" s="1426"/>
    </row>
    <row r="262" spans="4:4">
      <c r="D262" s="1426"/>
    </row>
    <row r="263" spans="4:4">
      <c r="D263" s="1426"/>
    </row>
    <row r="264" spans="4:4">
      <c r="D264" s="1426"/>
    </row>
    <row r="265" spans="4:4">
      <c r="D265" s="1426"/>
    </row>
    <row r="266" spans="4:4">
      <c r="D266" s="1426"/>
    </row>
    <row r="267" spans="4:4">
      <c r="D267" s="1426"/>
    </row>
    <row r="268" spans="4:4">
      <c r="D268" s="1426"/>
    </row>
    <row r="269" spans="4:4">
      <c r="D269" s="1426"/>
    </row>
    <row r="270" spans="4:4">
      <c r="D270" s="1426"/>
    </row>
    <row r="271" spans="4:4">
      <c r="D271" s="1426"/>
    </row>
    <row r="272" spans="4:4">
      <c r="D272" s="1426"/>
    </row>
    <row r="273" spans="4:4">
      <c r="D273" s="1426"/>
    </row>
    <row r="274" spans="4:4">
      <c r="D274" s="1426"/>
    </row>
    <row r="275" spans="4:4">
      <c r="D275" s="1426"/>
    </row>
    <row r="276" spans="4:4">
      <c r="D276" s="1426"/>
    </row>
    <row r="277" spans="4:4">
      <c r="D277" s="1426"/>
    </row>
    <row r="278" spans="4:4">
      <c r="D278" s="1426"/>
    </row>
    <row r="279" spans="4:4">
      <c r="D279" s="1426"/>
    </row>
    <row r="280" spans="4:4">
      <c r="D280" s="1426"/>
    </row>
    <row r="281" spans="4:4">
      <c r="D281" s="1426"/>
    </row>
    <row r="282" spans="4:4">
      <c r="D282" s="1426"/>
    </row>
    <row r="283" spans="4:4">
      <c r="D283" s="1426"/>
    </row>
    <row r="284" spans="4:4">
      <c r="D284" s="1426"/>
    </row>
    <row r="285" spans="4:4">
      <c r="D285" s="1426"/>
    </row>
    <row r="286" spans="4:4">
      <c r="D286" s="1426"/>
    </row>
    <row r="287" spans="4:4">
      <c r="D287" s="1426"/>
    </row>
    <row r="288" spans="4:4">
      <c r="D288" s="1426"/>
    </row>
    <row r="289" spans="4:4">
      <c r="D289" s="1426"/>
    </row>
    <row r="290" spans="4:4">
      <c r="D290" s="1426"/>
    </row>
    <row r="291" spans="4:4">
      <c r="D291" s="1426"/>
    </row>
    <row r="292" spans="4:4">
      <c r="D292" s="1426"/>
    </row>
    <row r="293" spans="4:4">
      <c r="D293" s="1426"/>
    </row>
    <row r="294" spans="4:4">
      <c r="D294" s="1426"/>
    </row>
    <row r="295" spans="4:4">
      <c r="D295" s="1426"/>
    </row>
    <row r="296" spans="4:4">
      <c r="D296" s="1426"/>
    </row>
    <row r="297" spans="4:4">
      <c r="D297" s="1426"/>
    </row>
    <row r="298" spans="4:4">
      <c r="D298" s="1426"/>
    </row>
    <row r="299" spans="4:4">
      <c r="D299" s="1426"/>
    </row>
    <row r="300" spans="4:4">
      <c r="D300" s="1426"/>
    </row>
    <row r="301" spans="4:4">
      <c r="D301" s="1426"/>
    </row>
    <row r="302" spans="4:4">
      <c r="D302" s="1426"/>
    </row>
    <row r="303" spans="4:4">
      <c r="D303" s="1426"/>
    </row>
    <row r="304" spans="4:4">
      <c r="D304" s="1426"/>
    </row>
    <row r="305" spans="4:4">
      <c r="D305" s="1426"/>
    </row>
    <row r="306" spans="4:4">
      <c r="D306" s="1426"/>
    </row>
    <row r="307" spans="4:4">
      <c r="D307" s="1426"/>
    </row>
    <row r="308" spans="4:4">
      <c r="D308" s="1426"/>
    </row>
    <row r="309" spans="4:4">
      <c r="D309" s="1426"/>
    </row>
    <row r="310" spans="4:4">
      <c r="D310" s="1426"/>
    </row>
    <row r="311" spans="4:4">
      <c r="D311" s="1426"/>
    </row>
    <row r="312" spans="4:4">
      <c r="D312" s="1426"/>
    </row>
    <row r="313" spans="4:4">
      <c r="D313" s="1426"/>
    </row>
    <row r="314" spans="4:4">
      <c r="D314" s="1426"/>
    </row>
    <row r="315" spans="4:4">
      <c r="D315" s="1426"/>
    </row>
    <row r="316" spans="4:4">
      <c r="D316" s="1426"/>
    </row>
    <row r="317" spans="4:4">
      <c r="D317" s="1426"/>
    </row>
    <row r="318" spans="4:4">
      <c r="D318" s="1426"/>
    </row>
    <row r="319" spans="4:4">
      <c r="D319" s="1426"/>
    </row>
    <row r="320" spans="4:4">
      <c r="D320" s="1426"/>
    </row>
    <row r="321" spans="4:4">
      <c r="D321" s="1426"/>
    </row>
    <row r="322" spans="4:4">
      <c r="D322" s="1426"/>
    </row>
    <row r="323" spans="4:4">
      <c r="D323" s="1426"/>
    </row>
    <row r="324" spans="4:4">
      <c r="D324" s="1426"/>
    </row>
    <row r="325" spans="4:4">
      <c r="D325" s="1426"/>
    </row>
    <row r="326" spans="4:4">
      <c r="D326" s="1426"/>
    </row>
    <row r="327" spans="4:4">
      <c r="D327" s="1426"/>
    </row>
    <row r="328" spans="4:4">
      <c r="D328" s="1426"/>
    </row>
    <row r="329" spans="4:4">
      <c r="D329" s="1426"/>
    </row>
    <row r="330" spans="4:4">
      <c r="D330" s="1426"/>
    </row>
    <row r="331" spans="4:4">
      <c r="D331" s="1426"/>
    </row>
    <row r="332" spans="4:4">
      <c r="D332" s="1426"/>
    </row>
    <row r="333" spans="4:4">
      <c r="D333" s="1426"/>
    </row>
    <row r="334" spans="4:4">
      <c r="D334" s="1426"/>
    </row>
    <row r="335" spans="4:4">
      <c r="D335" s="1426"/>
    </row>
    <row r="336" spans="4:4">
      <c r="D336" s="1426"/>
    </row>
    <row r="337" spans="4:4">
      <c r="D337" s="1426"/>
    </row>
    <row r="338" spans="4:4">
      <c r="D338" s="1426"/>
    </row>
    <row r="339" spans="4:4">
      <c r="D339" s="1426"/>
    </row>
    <row r="340" spans="4:4">
      <c r="D340" s="1426"/>
    </row>
    <row r="341" spans="4:4">
      <c r="D341" s="1426"/>
    </row>
    <row r="342" spans="4:4">
      <c r="D342" s="1426"/>
    </row>
    <row r="343" spans="4:4">
      <c r="D343" s="1426"/>
    </row>
    <row r="344" spans="4:4">
      <c r="D344" s="1426"/>
    </row>
    <row r="345" spans="4:4">
      <c r="D345" s="1426"/>
    </row>
    <row r="346" spans="4:4">
      <c r="D346" s="1426"/>
    </row>
    <row r="347" spans="4:4">
      <c r="D347" s="1426"/>
    </row>
    <row r="348" spans="4:4">
      <c r="D348" s="1426"/>
    </row>
    <row r="349" spans="4:4">
      <c r="D349" s="1426"/>
    </row>
    <row r="350" spans="4:4">
      <c r="D350" s="1426"/>
    </row>
    <row r="351" spans="4:4">
      <c r="D351" s="1426"/>
    </row>
    <row r="352" spans="4:4">
      <c r="D352" s="1426"/>
    </row>
    <row r="353" spans="4:4">
      <c r="D353" s="1426"/>
    </row>
    <row r="354" spans="4:4">
      <c r="D354" s="1426"/>
    </row>
    <row r="355" spans="4:4">
      <c r="D355" s="1426"/>
    </row>
    <row r="356" spans="4:4">
      <c r="D356" s="1426"/>
    </row>
    <row r="357" spans="4:4">
      <c r="D357" s="1426"/>
    </row>
    <row r="358" spans="4:4">
      <c r="D358" s="1426"/>
    </row>
    <row r="359" spans="4:4">
      <c r="D359" s="1426"/>
    </row>
    <row r="360" spans="4:4">
      <c r="D360" s="1426"/>
    </row>
    <row r="361" spans="4:4">
      <c r="D361" s="1426"/>
    </row>
    <row r="362" spans="4:4">
      <c r="D362" s="1426"/>
    </row>
    <row r="363" spans="4:4">
      <c r="D363" s="1426"/>
    </row>
    <row r="364" spans="4:4">
      <c r="D364" s="1426"/>
    </row>
    <row r="365" spans="4:4">
      <c r="D365" s="1426"/>
    </row>
    <row r="366" spans="4:4">
      <c r="D366" s="1426"/>
    </row>
    <row r="367" spans="4:4">
      <c r="D367" s="1426"/>
    </row>
    <row r="368" spans="4:4">
      <c r="D368" s="1426"/>
    </row>
    <row r="369" spans="4:4">
      <c r="D369" s="1426"/>
    </row>
    <row r="370" spans="4:4">
      <c r="D370" s="1426"/>
    </row>
    <row r="371" spans="4:4">
      <c r="D371" s="1426"/>
    </row>
    <row r="372" spans="4:4">
      <c r="D372" s="1426"/>
    </row>
    <row r="373" spans="4:4">
      <c r="D373" s="1426"/>
    </row>
    <row r="374" spans="4:4">
      <c r="D374" s="1426"/>
    </row>
    <row r="375" spans="4:4">
      <c r="D375" s="1426"/>
    </row>
    <row r="376" spans="4:4">
      <c r="D376" s="1426"/>
    </row>
    <row r="377" spans="4:4">
      <c r="D377" s="1426"/>
    </row>
    <row r="378" spans="4:4">
      <c r="D378" s="1426"/>
    </row>
    <row r="379" spans="4:4">
      <c r="D379" s="1426"/>
    </row>
    <row r="380" spans="4:4">
      <c r="D380" s="1426"/>
    </row>
    <row r="381" spans="4:4">
      <c r="D381" s="1426"/>
    </row>
    <row r="382" spans="4:4">
      <c r="D382" s="1426"/>
    </row>
    <row r="383" spans="4:4">
      <c r="D383" s="1426"/>
    </row>
    <row r="384" spans="4:4">
      <c r="D384" s="1426"/>
    </row>
    <row r="385" spans="4:4">
      <c r="D385" s="1426"/>
    </row>
    <row r="386" spans="4:4">
      <c r="D386" s="1426"/>
    </row>
    <row r="387" spans="4:4">
      <c r="D387" s="1426"/>
    </row>
    <row r="388" spans="4:4">
      <c r="D388" s="1426"/>
    </row>
    <row r="389" spans="4:4">
      <c r="D389" s="1426"/>
    </row>
    <row r="390" spans="4:4">
      <c r="D390" s="1426"/>
    </row>
    <row r="391" spans="4:4">
      <c r="D391" s="1426"/>
    </row>
    <row r="392" spans="4:4">
      <c r="D392" s="1426"/>
    </row>
    <row r="393" spans="4:4">
      <c r="D393" s="1426"/>
    </row>
    <row r="394" spans="4:4">
      <c r="D394" s="1426"/>
    </row>
    <row r="395" spans="4:4">
      <c r="D395" s="1426"/>
    </row>
    <row r="396" spans="4:4">
      <c r="D396" s="1426"/>
    </row>
    <row r="397" spans="4:4">
      <c r="D397" s="1426"/>
    </row>
    <row r="398" spans="4:4">
      <c r="D398" s="1426"/>
    </row>
    <row r="399" spans="4:4">
      <c r="D399" s="1426"/>
    </row>
    <row r="400" spans="4:4">
      <c r="D400" s="1426"/>
    </row>
  </sheetData>
  <conditionalFormatting sqref="B28:B29 B9:B10 B15:B16">
    <cfRule type="cellIs" dxfId="24" priority="4" stopIfTrue="1" operator="equal">
      <formula>"Title"</formula>
    </cfRule>
  </conditionalFormatting>
  <conditionalFormatting sqref="B14 B8">
    <cfRule type="cellIs" dxfId="23" priority="3" stopIfTrue="1" operator="equal">
      <formula>"Adjustment to Income/Expense/Rate Base:"</formula>
    </cfRule>
  </conditionalFormatting>
  <conditionalFormatting sqref="J1">
    <cfRule type="cellIs" dxfId="22" priority="2" stopIfTrue="1" operator="equal">
      <formula>"x.x"</formula>
    </cfRule>
  </conditionalFormatting>
  <conditionalFormatting sqref="I6">
    <cfRule type="cellIs" dxfId="21" priority="1" stopIfTrue="1" operator="equal">
      <formula>"Update"</formula>
    </cfRule>
  </conditionalFormatting>
  <dataValidations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8:E49 WLQ983052:WLQ983060 WBU983052:WBU983060 VRY983052:VRY983060 VIC983052:VIC983060 UYG983052:UYG983060 UOK983052:UOK983060 UEO983052:UEO983060 TUS983052:TUS983060 TKW983052:TKW983060 TBA983052:TBA983060 SRE983052:SRE983060 SHI983052:SHI983060 RXM983052:RXM983060 RNQ983052:RNQ983060 RDU983052:RDU983060 QTY983052:QTY983060 QKC983052:QKC983060 QAG983052:QAG983060 PQK983052:PQK983060 PGO983052:PGO983060 OWS983052:OWS983060 OMW983052:OMW983060 ODA983052:ODA983060 NTE983052:NTE983060 NJI983052:NJI983060 MZM983052:MZM983060 MPQ983052:MPQ983060 MFU983052:MFU983060 LVY983052:LVY983060 LMC983052:LMC983060 LCG983052:LCG983060 KSK983052:KSK983060 KIO983052:KIO983060 JYS983052:JYS983060 JOW983052:JOW983060 JFA983052:JFA983060 IVE983052:IVE983060 ILI983052:ILI983060 IBM983052:IBM983060 HRQ983052:HRQ983060 HHU983052:HHU983060 GXY983052:GXY983060 GOC983052:GOC983060 GEG983052:GEG983060 FUK983052:FUK983060 FKO983052:FKO983060 FAS983052:FAS983060 EQW983052:EQW983060 EHA983052:EHA983060 DXE983052:DXE983060 DNI983052:DNI983060 DDM983052:DDM983060 CTQ983052:CTQ983060 CJU983052:CJU983060 BZY983052:BZY983060 BQC983052:BQC983060 BGG983052:BGG983060 AWK983052:AWK983060 AMO983052:AMO983060 ACS983052:ACS983060 SW983052:SW983060 JA983052:JA983060 E983052:E983060 WVM917516:WVM917524 WLQ917516:WLQ917524 WBU917516:WBU917524 VRY917516:VRY917524 VIC917516:VIC917524 UYG917516:UYG917524 UOK917516:UOK917524 UEO917516:UEO917524 TUS917516:TUS917524 TKW917516:TKW917524 TBA917516:TBA917524 SRE917516:SRE917524 SHI917516:SHI917524 RXM917516:RXM917524 RNQ917516:RNQ917524 RDU917516:RDU917524 QTY917516:QTY917524 QKC917516:QKC917524 QAG917516:QAG917524 PQK917516:PQK917524 PGO917516:PGO917524 OWS917516:OWS917524 OMW917516:OMW917524 ODA917516:ODA917524 NTE917516:NTE917524 NJI917516:NJI917524 MZM917516:MZM917524 MPQ917516:MPQ917524 MFU917516:MFU917524 LVY917516:LVY917524 LMC917516:LMC917524 LCG917516:LCG917524 KSK917516:KSK917524 KIO917516:KIO917524 JYS917516:JYS917524 JOW917516:JOW917524 JFA917516:JFA917524 IVE917516:IVE917524 ILI917516:ILI917524 IBM917516:IBM917524 HRQ917516:HRQ917524 HHU917516:HHU917524 GXY917516:GXY917524 GOC917516:GOC917524 GEG917516:GEG917524 FUK917516:FUK917524 FKO917516:FKO917524 FAS917516:FAS917524 EQW917516:EQW917524 EHA917516:EHA917524 DXE917516:DXE917524 DNI917516:DNI917524 DDM917516:DDM917524 CTQ917516:CTQ917524 CJU917516:CJU917524 BZY917516:BZY917524 BQC917516:BQC917524 BGG917516:BGG917524 AWK917516:AWK917524 AMO917516:AMO917524 ACS917516:ACS917524 SW917516:SW917524 JA917516:JA917524 E917516:E917524 WVM851980:WVM851988 WLQ851980:WLQ851988 WBU851980:WBU851988 VRY851980:VRY851988 VIC851980:VIC851988 UYG851980:UYG851988 UOK851980:UOK851988 UEO851980:UEO851988 TUS851980:TUS851988 TKW851980:TKW851988 TBA851980:TBA851988 SRE851980:SRE851988 SHI851980:SHI851988 RXM851980:RXM851988 RNQ851980:RNQ851988 RDU851980:RDU851988 QTY851980:QTY851988 QKC851980:QKC851988 QAG851980:QAG851988 PQK851980:PQK851988 PGO851980:PGO851988 OWS851980:OWS851988 OMW851980:OMW851988 ODA851980:ODA851988 NTE851980:NTE851988 NJI851980:NJI851988 MZM851980:MZM851988 MPQ851980:MPQ851988 MFU851980:MFU851988 LVY851980:LVY851988 LMC851980:LMC851988 LCG851980:LCG851988 KSK851980:KSK851988 KIO851980:KIO851988 JYS851980:JYS851988 JOW851980:JOW851988 JFA851980:JFA851988 IVE851980:IVE851988 ILI851980:ILI851988 IBM851980:IBM851988 HRQ851980:HRQ851988 HHU851980:HHU851988 GXY851980:GXY851988 GOC851980:GOC851988 GEG851980:GEG851988 FUK851980:FUK851988 FKO851980:FKO851988 FAS851980:FAS851988 EQW851980:EQW851988 EHA851980:EHA851988 DXE851980:DXE851988 DNI851980:DNI851988 DDM851980:DDM851988 CTQ851980:CTQ851988 CJU851980:CJU851988 BZY851980:BZY851988 BQC851980:BQC851988 BGG851980:BGG851988 AWK851980:AWK851988 AMO851980:AMO851988 ACS851980:ACS851988 SW851980:SW851988 JA851980:JA851988 E851980:E851988 WVM786444:WVM786452 WLQ786444:WLQ786452 WBU786444:WBU786452 VRY786444:VRY786452 VIC786444:VIC786452 UYG786444:UYG786452 UOK786444:UOK786452 UEO786444:UEO786452 TUS786444:TUS786452 TKW786444:TKW786452 TBA786444:TBA786452 SRE786444:SRE786452 SHI786444:SHI786452 RXM786444:RXM786452 RNQ786444:RNQ786452 RDU786444:RDU786452 QTY786444:QTY786452 QKC786444:QKC786452 QAG786444:QAG786452 PQK786444:PQK786452 PGO786444:PGO786452 OWS786444:OWS786452 OMW786444:OMW786452 ODA786444:ODA786452 NTE786444:NTE786452 NJI786444:NJI786452 MZM786444:MZM786452 MPQ786444:MPQ786452 MFU786444:MFU786452 LVY786444:LVY786452 LMC786444:LMC786452 LCG786444:LCG786452 KSK786444:KSK786452 KIO786444:KIO786452 JYS786444:JYS786452 JOW786444:JOW786452 JFA786444:JFA786452 IVE786444:IVE786452 ILI786444:ILI786452 IBM786444:IBM786452 HRQ786444:HRQ786452 HHU786444:HHU786452 GXY786444:GXY786452 GOC786444:GOC786452 GEG786444:GEG786452 FUK786444:FUK786452 FKO786444:FKO786452 FAS786444:FAS786452 EQW786444:EQW786452 EHA786444:EHA786452 DXE786444:DXE786452 DNI786444:DNI786452 DDM786444:DDM786452 CTQ786444:CTQ786452 CJU786444:CJU786452 BZY786444:BZY786452 BQC786444:BQC786452 BGG786444:BGG786452 AWK786444:AWK786452 AMO786444:AMO786452 ACS786444:ACS786452 SW786444:SW786452 JA786444:JA786452 E786444:E786452 WVM720908:WVM720916 WLQ720908:WLQ720916 WBU720908:WBU720916 VRY720908:VRY720916 VIC720908:VIC720916 UYG720908:UYG720916 UOK720908:UOK720916 UEO720908:UEO720916 TUS720908:TUS720916 TKW720908:TKW720916 TBA720908:TBA720916 SRE720908:SRE720916 SHI720908:SHI720916 RXM720908:RXM720916 RNQ720908:RNQ720916 RDU720908:RDU720916 QTY720908:QTY720916 QKC720908:QKC720916 QAG720908:QAG720916 PQK720908:PQK720916 PGO720908:PGO720916 OWS720908:OWS720916 OMW720908:OMW720916 ODA720908:ODA720916 NTE720908:NTE720916 NJI720908:NJI720916 MZM720908:MZM720916 MPQ720908:MPQ720916 MFU720908:MFU720916 LVY720908:LVY720916 LMC720908:LMC720916 LCG720908:LCG720916 KSK720908:KSK720916 KIO720908:KIO720916 JYS720908:JYS720916 JOW720908:JOW720916 JFA720908:JFA720916 IVE720908:IVE720916 ILI720908:ILI720916 IBM720908:IBM720916 HRQ720908:HRQ720916 HHU720908:HHU720916 GXY720908:GXY720916 GOC720908:GOC720916 GEG720908:GEG720916 FUK720908:FUK720916 FKO720908:FKO720916 FAS720908:FAS720916 EQW720908:EQW720916 EHA720908:EHA720916 DXE720908:DXE720916 DNI720908:DNI720916 DDM720908:DDM720916 CTQ720908:CTQ720916 CJU720908:CJU720916 BZY720908:BZY720916 BQC720908:BQC720916 BGG720908:BGG720916 AWK720908:AWK720916 AMO720908:AMO720916 ACS720908:ACS720916 SW720908:SW720916 JA720908:JA720916 E720908:E720916 WVM655372:WVM655380 WLQ655372:WLQ655380 WBU655372:WBU655380 VRY655372:VRY655380 VIC655372:VIC655380 UYG655372:UYG655380 UOK655372:UOK655380 UEO655372:UEO655380 TUS655372:TUS655380 TKW655372:TKW655380 TBA655372:TBA655380 SRE655372:SRE655380 SHI655372:SHI655380 RXM655372:RXM655380 RNQ655372:RNQ655380 RDU655372:RDU655380 QTY655372:QTY655380 QKC655372:QKC655380 QAG655372:QAG655380 PQK655372:PQK655380 PGO655372:PGO655380 OWS655372:OWS655380 OMW655372:OMW655380 ODA655372:ODA655380 NTE655372:NTE655380 NJI655372:NJI655380 MZM655372:MZM655380 MPQ655372:MPQ655380 MFU655372:MFU655380 LVY655372:LVY655380 LMC655372:LMC655380 LCG655372:LCG655380 KSK655372:KSK655380 KIO655372:KIO655380 JYS655372:JYS655380 JOW655372:JOW655380 JFA655372:JFA655380 IVE655372:IVE655380 ILI655372:ILI655380 IBM655372:IBM655380 HRQ655372:HRQ655380 HHU655372:HHU655380 GXY655372:GXY655380 GOC655372:GOC655380 GEG655372:GEG655380 FUK655372:FUK655380 FKO655372:FKO655380 FAS655372:FAS655380 EQW655372:EQW655380 EHA655372:EHA655380 DXE655372:DXE655380 DNI655372:DNI655380 DDM655372:DDM655380 CTQ655372:CTQ655380 CJU655372:CJU655380 BZY655372:BZY655380 BQC655372:BQC655380 BGG655372:BGG655380 AWK655372:AWK655380 AMO655372:AMO655380 ACS655372:ACS655380 SW655372:SW655380 JA655372:JA655380 E655372:E655380 WVM589836:WVM589844 WLQ589836:WLQ589844 WBU589836:WBU589844 VRY589836:VRY589844 VIC589836:VIC589844 UYG589836:UYG589844 UOK589836:UOK589844 UEO589836:UEO589844 TUS589836:TUS589844 TKW589836:TKW589844 TBA589836:TBA589844 SRE589836:SRE589844 SHI589836:SHI589844 RXM589836:RXM589844 RNQ589836:RNQ589844 RDU589836:RDU589844 QTY589836:QTY589844 QKC589836:QKC589844 QAG589836:QAG589844 PQK589836:PQK589844 PGO589836:PGO589844 OWS589836:OWS589844 OMW589836:OMW589844 ODA589836:ODA589844 NTE589836:NTE589844 NJI589836:NJI589844 MZM589836:MZM589844 MPQ589836:MPQ589844 MFU589836:MFU589844 LVY589836:LVY589844 LMC589836:LMC589844 LCG589836:LCG589844 KSK589836:KSK589844 KIO589836:KIO589844 JYS589836:JYS589844 JOW589836:JOW589844 JFA589836:JFA589844 IVE589836:IVE589844 ILI589836:ILI589844 IBM589836:IBM589844 HRQ589836:HRQ589844 HHU589836:HHU589844 GXY589836:GXY589844 GOC589836:GOC589844 GEG589836:GEG589844 FUK589836:FUK589844 FKO589836:FKO589844 FAS589836:FAS589844 EQW589836:EQW589844 EHA589836:EHA589844 DXE589836:DXE589844 DNI589836:DNI589844 DDM589836:DDM589844 CTQ589836:CTQ589844 CJU589836:CJU589844 BZY589836:BZY589844 BQC589836:BQC589844 BGG589836:BGG589844 AWK589836:AWK589844 AMO589836:AMO589844 ACS589836:ACS589844 SW589836:SW589844 JA589836:JA589844 E589836:E589844 WVM524300:WVM524308 WLQ524300:WLQ524308 WBU524300:WBU524308 VRY524300:VRY524308 VIC524300:VIC524308 UYG524300:UYG524308 UOK524300:UOK524308 UEO524300:UEO524308 TUS524300:TUS524308 TKW524300:TKW524308 TBA524300:TBA524308 SRE524300:SRE524308 SHI524300:SHI524308 RXM524300:RXM524308 RNQ524300:RNQ524308 RDU524300:RDU524308 QTY524300:QTY524308 QKC524300:QKC524308 QAG524300:QAG524308 PQK524300:PQK524308 PGO524300:PGO524308 OWS524300:OWS524308 OMW524300:OMW524308 ODA524300:ODA524308 NTE524300:NTE524308 NJI524300:NJI524308 MZM524300:MZM524308 MPQ524300:MPQ524308 MFU524300:MFU524308 LVY524300:LVY524308 LMC524300:LMC524308 LCG524300:LCG524308 KSK524300:KSK524308 KIO524300:KIO524308 JYS524300:JYS524308 JOW524300:JOW524308 JFA524300:JFA524308 IVE524300:IVE524308 ILI524300:ILI524308 IBM524300:IBM524308 HRQ524300:HRQ524308 HHU524300:HHU524308 GXY524300:GXY524308 GOC524300:GOC524308 GEG524300:GEG524308 FUK524300:FUK524308 FKO524300:FKO524308 FAS524300:FAS524308 EQW524300:EQW524308 EHA524300:EHA524308 DXE524300:DXE524308 DNI524300:DNI524308 DDM524300:DDM524308 CTQ524300:CTQ524308 CJU524300:CJU524308 BZY524300:BZY524308 BQC524300:BQC524308 BGG524300:BGG524308 AWK524300:AWK524308 AMO524300:AMO524308 ACS524300:ACS524308 SW524300:SW524308 JA524300:JA524308 E524300:E524308 WVM458764:WVM458772 WLQ458764:WLQ458772 WBU458764:WBU458772 VRY458764:VRY458772 VIC458764:VIC458772 UYG458764:UYG458772 UOK458764:UOK458772 UEO458764:UEO458772 TUS458764:TUS458772 TKW458764:TKW458772 TBA458764:TBA458772 SRE458764:SRE458772 SHI458764:SHI458772 RXM458764:RXM458772 RNQ458764:RNQ458772 RDU458764:RDU458772 QTY458764:QTY458772 QKC458764:QKC458772 QAG458764:QAG458772 PQK458764:PQK458772 PGO458764:PGO458772 OWS458764:OWS458772 OMW458764:OMW458772 ODA458764:ODA458772 NTE458764:NTE458772 NJI458764:NJI458772 MZM458764:MZM458772 MPQ458764:MPQ458772 MFU458764:MFU458772 LVY458764:LVY458772 LMC458764:LMC458772 LCG458764:LCG458772 KSK458764:KSK458772 KIO458764:KIO458772 JYS458764:JYS458772 JOW458764:JOW458772 JFA458764:JFA458772 IVE458764:IVE458772 ILI458764:ILI458772 IBM458764:IBM458772 HRQ458764:HRQ458772 HHU458764:HHU458772 GXY458764:GXY458772 GOC458764:GOC458772 GEG458764:GEG458772 FUK458764:FUK458772 FKO458764:FKO458772 FAS458764:FAS458772 EQW458764:EQW458772 EHA458764:EHA458772 DXE458764:DXE458772 DNI458764:DNI458772 DDM458764:DDM458772 CTQ458764:CTQ458772 CJU458764:CJU458772 BZY458764:BZY458772 BQC458764:BQC458772 BGG458764:BGG458772 AWK458764:AWK458772 AMO458764:AMO458772 ACS458764:ACS458772 SW458764:SW458772 JA458764:JA458772 E458764:E458772 WVM393228:WVM393236 WLQ393228:WLQ393236 WBU393228:WBU393236 VRY393228:VRY393236 VIC393228:VIC393236 UYG393228:UYG393236 UOK393228:UOK393236 UEO393228:UEO393236 TUS393228:TUS393236 TKW393228:TKW393236 TBA393228:TBA393236 SRE393228:SRE393236 SHI393228:SHI393236 RXM393228:RXM393236 RNQ393228:RNQ393236 RDU393228:RDU393236 QTY393228:QTY393236 QKC393228:QKC393236 QAG393228:QAG393236 PQK393228:PQK393236 PGO393228:PGO393236 OWS393228:OWS393236 OMW393228:OMW393236 ODA393228:ODA393236 NTE393228:NTE393236 NJI393228:NJI393236 MZM393228:MZM393236 MPQ393228:MPQ393236 MFU393228:MFU393236 LVY393228:LVY393236 LMC393228:LMC393236 LCG393228:LCG393236 KSK393228:KSK393236 KIO393228:KIO393236 JYS393228:JYS393236 JOW393228:JOW393236 JFA393228:JFA393236 IVE393228:IVE393236 ILI393228:ILI393236 IBM393228:IBM393236 HRQ393228:HRQ393236 HHU393228:HHU393236 GXY393228:GXY393236 GOC393228:GOC393236 GEG393228:GEG393236 FUK393228:FUK393236 FKO393228:FKO393236 FAS393228:FAS393236 EQW393228:EQW393236 EHA393228:EHA393236 DXE393228:DXE393236 DNI393228:DNI393236 DDM393228:DDM393236 CTQ393228:CTQ393236 CJU393228:CJU393236 BZY393228:BZY393236 BQC393228:BQC393236 BGG393228:BGG393236 AWK393228:AWK393236 AMO393228:AMO393236 ACS393228:ACS393236 SW393228:SW393236 JA393228:JA393236 E393228:E393236 WVM327692:WVM327700 WLQ327692:WLQ327700 WBU327692:WBU327700 VRY327692:VRY327700 VIC327692:VIC327700 UYG327692:UYG327700 UOK327692:UOK327700 UEO327692:UEO327700 TUS327692:TUS327700 TKW327692:TKW327700 TBA327692:TBA327700 SRE327692:SRE327700 SHI327692:SHI327700 RXM327692:RXM327700 RNQ327692:RNQ327700 RDU327692:RDU327700 QTY327692:QTY327700 QKC327692:QKC327700 QAG327692:QAG327700 PQK327692:PQK327700 PGO327692:PGO327700 OWS327692:OWS327700 OMW327692:OMW327700 ODA327692:ODA327700 NTE327692:NTE327700 NJI327692:NJI327700 MZM327692:MZM327700 MPQ327692:MPQ327700 MFU327692:MFU327700 LVY327692:LVY327700 LMC327692:LMC327700 LCG327692:LCG327700 KSK327692:KSK327700 KIO327692:KIO327700 JYS327692:JYS327700 JOW327692:JOW327700 JFA327692:JFA327700 IVE327692:IVE327700 ILI327692:ILI327700 IBM327692:IBM327700 HRQ327692:HRQ327700 HHU327692:HHU327700 GXY327692:GXY327700 GOC327692:GOC327700 GEG327692:GEG327700 FUK327692:FUK327700 FKO327692:FKO327700 FAS327692:FAS327700 EQW327692:EQW327700 EHA327692:EHA327700 DXE327692:DXE327700 DNI327692:DNI327700 DDM327692:DDM327700 CTQ327692:CTQ327700 CJU327692:CJU327700 BZY327692:BZY327700 BQC327692:BQC327700 BGG327692:BGG327700 AWK327692:AWK327700 AMO327692:AMO327700 ACS327692:ACS327700 SW327692:SW327700 JA327692:JA327700 E327692:E327700 WVM262156:WVM262164 WLQ262156:WLQ262164 WBU262156:WBU262164 VRY262156:VRY262164 VIC262156:VIC262164 UYG262156:UYG262164 UOK262156:UOK262164 UEO262156:UEO262164 TUS262156:TUS262164 TKW262156:TKW262164 TBA262156:TBA262164 SRE262156:SRE262164 SHI262156:SHI262164 RXM262156:RXM262164 RNQ262156:RNQ262164 RDU262156:RDU262164 QTY262156:QTY262164 QKC262156:QKC262164 QAG262156:QAG262164 PQK262156:PQK262164 PGO262156:PGO262164 OWS262156:OWS262164 OMW262156:OMW262164 ODA262156:ODA262164 NTE262156:NTE262164 NJI262156:NJI262164 MZM262156:MZM262164 MPQ262156:MPQ262164 MFU262156:MFU262164 LVY262156:LVY262164 LMC262156:LMC262164 LCG262156:LCG262164 KSK262156:KSK262164 KIO262156:KIO262164 JYS262156:JYS262164 JOW262156:JOW262164 JFA262156:JFA262164 IVE262156:IVE262164 ILI262156:ILI262164 IBM262156:IBM262164 HRQ262156:HRQ262164 HHU262156:HHU262164 GXY262156:GXY262164 GOC262156:GOC262164 GEG262156:GEG262164 FUK262156:FUK262164 FKO262156:FKO262164 FAS262156:FAS262164 EQW262156:EQW262164 EHA262156:EHA262164 DXE262156:DXE262164 DNI262156:DNI262164 DDM262156:DDM262164 CTQ262156:CTQ262164 CJU262156:CJU262164 BZY262156:BZY262164 BQC262156:BQC262164 BGG262156:BGG262164 AWK262156:AWK262164 AMO262156:AMO262164 ACS262156:ACS262164 SW262156:SW262164 JA262156:JA262164 E262156:E262164 WVM196620:WVM196628 WLQ196620:WLQ196628 WBU196620:WBU196628 VRY196620:VRY196628 VIC196620:VIC196628 UYG196620:UYG196628 UOK196620:UOK196628 UEO196620:UEO196628 TUS196620:TUS196628 TKW196620:TKW196628 TBA196620:TBA196628 SRE196620:SRE196628 SHI196620:SHI196628 RXM196620:RXM196628 RNQ196620:RNQ196628 RDU196620:RDU196628 QTY196620:QTY196628 QKC196620:QKC196628 QAG196620:QAG196628 PQK196620:PQK196628 PGO196620:PGO196628 OWS196620:OWS196628 OMW196620:OMW196628 ODA196620:ODA196628 NTE196620:NTE196628 NJI196620:NJI196628 MZM196620:MZM196628 MPQ196620:MPQ196628 MFU196620:MFU196628 LVY196620:LVY196628 LMC196620:LMC196628 LCG196620:LCG196628 KSK196620:KSK196628 KIO196620:KIO196628 JYS196620:JYS196628 JOW196620:JOW196628 JFA196620:JFA196628 IVE196620:IVE196628 ILI196620:ILI196628 IBM196620:IBM196628 HRQ196620:HRQ196628 HHU196620:HHU196628 GXY196620:GXY196628 GOC196620:GOC196628 GEG196620:GEG196628 FUK196620:FUK196628 FKO196620:FKO196628 FAS196620:FAS196628 EQW196620:EQW196628 EHA196620:EHA196628 DXE196620:DXE196628 DNI196620:DNI196628 DDM196620:DDM196628 CTQ196620:CTQ196628 CJU196620:CJU196628 BZY196620:BZY196628 BQC196620:BQC196628 BGG196620:BGG196628 AWK196620:AWK196628 AMO196620:AMO196628 ACS196620:ACS196628 SW196620:SW196628 JA196620:JA196628 E196620:E196628 WVM131084:WVM131092 WLQ131084:WLQ131092 WBU131084:WBU131092 VRY131084:VRY131092 VIC131084:VIC131092 UYG131084:UYG131092 UOK131084:UOK131092 UEO131084:UEO131092 TUS131084:TUS131092 TKW131084:TKW131092 TBA131084:TBA131092 SRE131084:SRE131092 SHI131084:SHI131092 RXM131084:RXM131092 RNQ131084:RNQ131092 RDU131084:RDU131092 QTY131084:QTY131092 QKC131084:QKC131092 QAG131084:QAG131092 PQK131084:PQK131092 PGO131084:PGO131092 OWS131084:OWS131092 OMW131084:OMW131092 ODA131084:ODA131092 NTE131084:NTE131092 NJI131084:NJI131092 MZM131084:MZM131092 MPQ131084:MPQ131092 MFU131084:MFU131092 LVY131084:LVY131092 LMC131084:LMC131092 LCG131084:LCG131092 KSK131084:KSK131092 KIO131084:KIO131092 JYS131084:JYS131092 JOW131084:JOW131092 JFA131084:JFA131092 IVE131084:IVE131092 ILI131084:ILI131092 IBM131084:IBM131092 HRQ131084:HRQ131092 HHU131084:HHU131092 GXY131084:GXY131092 GOC131084:GOC131092 GEG131084:GEG131092 FUK131084:FUK131092 FKO131084:FKO131092 FAS131084:FAS131092 EQW131084:EQW131092 EHA131084:EHA131092 DXE131084:DXE131092 DNI131084:DNI131092 DDM131084:DDM131092 CTQ131084:CTQ131092 CJU131084:CJU131092 BZY131084:BZY131092 BQC131084:BQC131092 BGG131084:BGG131092 AWK131084:AWK131092 AMO131084:AMO131092 ACS131084:ACS131092 SW131084:SW131092 JA131084:JA131092 E131084:E131092 WVM65548:WVM65556 WLQ65548:WLQ65556 WBU65548:WBU65556 VRY65548:VRY65556 VIC65548:VIC65556 UYG65548:UYG65556 UOK65548:UOK65556 UEO65548:UEO65556 TUS65548:TUS65556 TKW65548:TKW65556 TBA65548:TBA65556 SRE65548:SRE65556 SHI65548:SHI65556 RXM65548:RXM65556 RNQ65548:RNQ65556 RDU65548:RDU65556 QTY65548:QTY65556 QKC65548:QKC65556 QAG65548:QAG65556 PQK65548:PQK65556 PGO65548:PGO65556 OWS65548:OWS65556 OMW65548:OMW65556 ODA65548:ODA65556 NTE65548:NTE65556 NJI65548:NJI65556 MZM65548:MZM65556 MPQ65548:MPQ65556 MFU65548:MFU65556 LVY65548:LVY65556 LMC65548:LMC65556 LCG65548:LCG65556 KSK65548:KSK65556 KIO65548:KIO65556 JYS65548:JYS65556 JOW65548:JOW65556 JFA65548:JFA65556 IVE65548:IVE65556 ILI65548:ILI65556 IBM65548:IBM65556 HRQ65548:HRQ65556 HHU65548:HHU65556 GXY65548:GXY65556 GOC65548:GOC65556 GEG65548:GEG65556 FUK65548:FUK65556 FKO65548:FKO65556 FAS65548:FAS65556 EQW65548:EQW65556 EHA65548:EHA65556 DXE65548:DXE65556 DNI65548:DNI65556 DDM65548:DDM65556 CTQ65548:CTQ65556 CJU65548:CJU65556 BZY65548:BZY65556 BQC65548:BQC65556 BGG65548:BGG65556 AWK65548:AWK65556 AMO65548:AMO65556 ACS65548:ACS65556 SW65548:SW65556 JA65548:JA65556 E65548:E65556 WVM983052:WVM983060 WVM983047:WVM983049 WLQ983047:WLQ983049 WBU983047:WBU983049 VRY983047:VRY983049 VIC983047:VIC983049 UYG983047:UYG983049 UOK983047:UOK983049 UEO983047:UEO983049 TUS983047:TUS983049 TKW983047:TKW983049 TBA983047:TBA983049 SRE983047:SRE983049 SHI983047:SHI983049 RXM983047:RXM983049 RNQ983047:RNQ983049 RDU983047:RDU983049 QTY983047:QTY983049 QKC983047:QKC983049 QAG983047:QAG983049 PQK983047:PQK983049 PGO983047:PGO983049 OWS983047:OWS983049 OMW983047:OMW983049 ODA983047:ODA983049 NTE983047:NTE983049 NJI983047:NJI983049 MZM983047:MZM983049 MPQ983047:MPQ983049 MFU983047:MFU983049 LVY983047:LVY983049 LMC983047:LMC983049 LCG983047:LCG983049 KSK983047:KSK983049 KIO983047:KIO983049 JYS983047:JYS983049 JOW983047:JOW983049 JFA983047:JFA983049 IVE983047:IVE983049 ILI983047:ILI983049 IBM983047:IBM983049 HRQ983047:HRQ983049 HHU983047:HHU983049 GXY983047:GXY983049 GOC983047:GOC983049 GEG983047:GEG983049 FUK983047:FUK983049 FKO983047:FKO983049 FAS983047:FAS983049 EQW983047:EQW983049 EHA983047:EHA983049 DXE983047:DXE983049 DNI983047:DNI983049 DDM983047:DDM983049 CTQ983047:CTQ983049 CJU983047:CJU983049 BZY983047:BZY983049 BQC983047:BQC983049 BGG983047:BGG983049 AWK983047:AWK983049 AMO983047:AMO983049 ACS983047:ACS983049 SW983047:SW983049 JA983047:JA983049 E983047:E983049 WVM917511:WVM917513 WLQ917511:WLQ917513 WBU917511:WBU917513 VRY917511:VRY917513 VIC917511:VIC917513 UYG917511:UYG917513 UOK917511:UOK917513 UEO917511:UEO917513 TUS917511:TUS917513 TKW917511:TKW917513 TBA917511:TBA917513 SRE917511:SRE917513 SHI917511:SHI917513 RXM917511:RXM917513 RNQ917511:RNQ917513 RDU917511:RDU917513 QTY917511:QTY917513 QKC917511:QKC917513 QAG917511:QAG917513 PQK917511:PQK917513 PGO917511:PGO917513 OWS917511:OWS917513 OMW917511:OMW917513 ODA917511:ODA917513 NTE917511:NTE917513 NJI917511:NJI917513 MZM917511:MZM917513 MPQ917511:MPQ917513 MFU917511:MFU917513 LVY917511:LVY917513 LMC917511:LMC917513 LCG917511:LCG917513 KSK917511:KSK917513 KIO917511:KIO917513 JYS917511:JYS917513 JOW917511:JOW917513 JFA917511:JFA917513 IVE917511:IVE917513 ILI917511:ILI917513 IBM917511:IBM917513 HRQ917511:HRQ917513 HHU917511:HHU917513 GXY917511:GXY917513 GOC917511:GOC917513 GEG917511:GEG917513 FUK917511:FUK917513 FKO917511:FKO917513 FAS917511:FAS917513 EQW917511:EQW917513 EHA917511:EHA917513 DXE917511:DXE917513 DNI917511:DNI917513 DDM917511:DDM917513 CTQ917511:CTQ917513 CJU917511:CJU917513 BZY917511:BZY917513 BQC917511:BQC917513 BGG917511:BGG917513 AWK917511:AWK917513 AMO917511:AMO917513 ACS917511:ACS917513 SW917511:SW917513 JA917511:JA917513 E917511:E917513 WVM851975:WVM851977 WLQ851975:WLQ851977 WBU851975:WBU851977 VRY851975:VRY851977 VIC851975:VIC851977 UYG851975:UYG851977 UOK851975:UOK851977 UEO851975:UEO851977 TUS851975:TUS851977 TKW851975:TKW851977 TBA851975:TBA851977 SRE851975:SRE851977 SHI851975:SHI851977 RXM851975:RXM851977 RNQ851975:RNQ851977 RDU851975:RDU851977 QTY851975:QTY851977 QKC851975:QKC851977 QAG851975:QAG851977 PQK851975:PQK851977 PGO851975:PGO851977 OWS851975:OWS851977 OMW851975:OMW851977 ODA851975:ODA851977 NTE851975:NTE851977 NJI851975:NJI851977 MZM851975:MZM851977 MPQ851975:MPQ851977 MFU851975:MFU851977 LVY851975:LVY851977 LMC851975:LMC851977 LCG851975:LCG851977 KSK851975:KSK851977 KIO851975:KIO851977 JYS851975:JYS851977 JOW851975:JOW851977 JFA851975:JFA851977 IVE851975:IVE851977 ILI851975:ILI851977 IBM851975:IBM851977 HRQ851975:HRQ851977 HHU851975:HHU851977 GXY851975:GXY851977 GOC851975:GOC851977 GEG851975:GEG851977 FUK851975:FUK851977 FKO851975:FKO851977 FAS851975:FAS851977 EQW851975:EQW851977 EHA851975:EHA851977 DXE851975:DXE851977 DNI851975:DNI851977 DDM851975:DDM851977 CTQ851975:CTQ851977 CJU851975:CJU851977 BZY851975:BZY851977 BQC851975:BQC851977 BGG851975:BGG851977 AWK851975:AWK851977 AMO851975:AMO851977 ACS851975:ACS851977 SW851975:SW851977 JA851975:JA851977 E851975:E851977 WVM786439:WVM786441 WLQ786439:WLQ786441 WBU786439:WBU786441 VRY786439:VRY786441 VIC786439:VIC786441 UYG786439:UYG786441 UOK786439:UOK786441 UEO786439:UEO786441 TUS786439:TUS786441 TKW786439:TKW786441 TBA786439:TBA786441 SRE786439:SRE786441 SHI786439:SHI786441 RXM786439:RXM786441 RNQ786439:RNQ786441 RDU786439:RDU786441 QTY786439:QTY786441 QKC786439:QKC786441 QAG786439:QAG786441 PQK786439:PQK786441 PGO786439:PGO786441 OWS786439:OWS786441 OMW786439:OMW786441 ODA786439:ODA786441 NTE786439:NTE786441 NJI786439:NJI786441 MZM786439:MZM786441 MPQ786439:MPQ786441 MFU786439:MFU786441 LVY786439:LVY786441 LMC786439:LMC786441 LCG786439:LCG786441 KSK786439:KSK786441 KIO786439:KIO786441 JYS786439:JYS786441 JOW786439:JOW786441 JFA786439:JFA786441 IVE786439:IVE786441 ILI786439:ILI786441 IBM786439:IBM786441 HRQ786439:HRQ786441 HHU786439:HHU786441 GXY786439:GXY786441 GOC786439:GOC786441 GEG786439:GEG786441 FUK786439:FUK786441 FKO786439:FKO786441 FAS786439:FAS786441 EQW786439:EQW786441 EHA786439:EHA786441 DXE786439:DXE786441 DNI786439:DNI786441 DDM786439:DDM786441 CTQ786439:CTQ786441 CJU786439:CJU786441 BZY786439:BZY786441 BQC786439:BQC786441 BGG786439:BGG786441 AWK786439:AWK786441 AMO786439:AMO786441 ACS786439:ACS786441 SW786439:SW786441 JA786439:JA786441 E786439:E786441 WVM720903:WVM720905 WLQ720903:WLQ720905 WBU720903:WBU720905 VRY720903:VRY720905 VIC720903:VIC720905 UYG720903:UYG720905 UOK720903:UOK720905 UEO720903:UEO720905 TUS720903:TUS720905 TKW720903:TKW720905 TBA720903:TBA720905 SRE720903:SRE720905 SHI720903:SHI720905 RXM720903:RXM720905 RNQ720903:RNQ720905 RDU720903:RDU720905 QTY720903:QTY720905 QKC720903:QKC720905 QAG720903:QAG720905 PQK720903:PQK720905 PGO720903:PGO720905 OWS720903:OWS720905 OMW720903:OMW720905 ODA720903:ODA720905 NTE720903:NTE720905 NJI720903:NJI720905 MZM720903:MZM720905 MPQ720903:MPQ720905 MFU720903:MFU720905 LVY720903:LVY720905 LMC720903:LMC720905 LCG720903:LCG720905 KSK720903:KSK720905 KIO720903:KIO720905 JYS720903:JYS720905 JOW720903:JOW720905 JFA720903:JFA720905 IVE720903:IVE720905 ILI720903:ILI720905 IBM720903:IBM720905 HRQ720903:HRQ720905 HHU720903:HHU720905 GXY720903:GXY720905 GOC720903:GOC720905 GEG720903:GEG720905 FUK720903:FUK720905 FKO720903:FKO720905 FAS720903:FAS720905 EQW720903:EQW720905 EHA720903:EHA720905 DXE720903:DXE720905 DNI720903:DNI720905 DDM720903:DDM720905 CTQ720903:CTQ720905 CJU720903:CJU720905 BZY720903:BZY720905 BQC720903:BQC720905 BGG720903:BGG720905 AWK720903:AWK720905 AMO720903:AMO720905 ACS720903:ACS720905 SW720903:SW720905 JA720903:JA720905 E720903:E720905 WVM655367:WVM655369 WLQ655367:WLQ655369 WBU655367:WBU655369 VRY655367:VRY655369 VIC655367:VIC655369 UYG655367:UYG655369 UOK655367:UOK655369 UEO655367:UEO655369 TUS655367:TUS655369 TKW655367:TKW655369 TBA655367:TBA655369 SRE655367:SRE655369 SHI655367:SHI655369 RXM655367:RXM655369 RNQ655367:RNQ655369 RDU655367:RDU655369 QTY655367:QTY655369 QKC655367:QKC655369 QAG655367:QAG655369 PQK655367:PQK655369 PGO655367:PGO655369 OWS655367:OWS655369 OMW655367:OMW655369 ODA655367:ODA655369 NTE655367:NTE655369 NJI655367:NJI655369 MZM655367:MZM655369 MPQ655367:MPQ655369 MFU655367:MFU655369 LVY655367:LVY655369 LMC655367:LMC655369 LCG655367:LCG655369 KSK655367:KSK655369 KIO655367:KIO655369 JYS655367:JYS655369 JOW655367:JOW655369 JFA655367:JFA655369 IVE655367:IVE655369 ILI655367:ILI655369 IBM655367:IBM655369 HRQ655367:HRQ655369 HHU655367:HHU655369 GXY655367:GXY655369 GOC655367:GOC655369 GEG655367:GEG655369 FUK655367:FUK655369 FKO655367:FKO655369 FAS655367:FAS655369 EQW655367:EQW655369 EHA655367:EHA655369 DXE655367:DXE655369 DNI655367:DNI655369 DDM655367:DDM655369 CTQ655367:CTQ655369 CJU655367:CJU655369 BZY655367:BZY655369 BQC655367:BQC655369 BGG655367:BGG655369 AWK655367:AWK655369 AMO655367:AMO655369 ACS655367:ACS655369 SW655367:SW655369 JA655367:JA655369 E655367:E655369 WVM589831:WVM589833 WLQ589831:WLQ589833 WBU589831:WBU589833 VRY589831:VRY589833 VIC589831:VIC589833 UYG589831:UYG589833 UOK589831:UOK589833 UEO589831:UEO589833 TUS589831:TUS589833 TKW589831:TKW589833 TBA589831:TBA589833 SRE589831:SRE589833 SHI589831:SHI589833 RXM589831:RXM589833 RNQ589831:RNQ589833 RDU589831:RDU589833 QTY589831:QTY589833 QKC589831:QKC589833 QAG589831:QAG589833 PQK589831:PQK589833 PGO589831:PGO589833 OWS589831:OWS589833 OMW589831:OMW589833 ODA589831:ODA589833 NTE589831:NTE589833 NJI589831:NJI589833 MZM589831:MZM589833 MPQ589831:MPQ589833 MFU589831:MFU589833 LVY589831:LVY589833 LMC589831:LMC589833 LCG589831:LCG589833 KSK589831:KSK589833 KIO589831:KIO589833 JYS589831:JYS589833 JOW589831:JOW589833 JFA589831:JFA589833 IVE589831:IVE589833 ILI589831:ILI589833 IBM589831:IBM589833 HRQ589831:HRQ589833 HHU589831:HHU589833 GXY589831:GXY589833 GOC589831:GOC589833 GEG589831:GEG589833 FUK589831:FUK589833 FKO589831:FKO589833 FAS589831:FAS589833 EQW589831:EQW589833 EHA589831:EHA589833 DXE589831:DXE589833 DNI589831:DNI589833 DDM589831:DDM589833 CTQ589831:CTQ589833 CJU589831:CJU589833 BZY589831:BZY589833 BQC589831:BQC589833 BGG589831:BGG589833 AWK589831:AWK589833 AMO589831:AMO589833 ACS589831:ACS589833 SW589831:SW589833 JA589831:JA589833 E589831:E589833 WVM524295:WVM524297 WLQ524295:WLQ524297 WBU524295:WBU524297 VRY524295:VRY524297 VIC524295:VIC524297 UYG524295:UYG524297 UOK524295:UOK524297 UEO524295:UEO524297 TUS524295:TUS524297 TKW524295:TKW524297 TBA524295:TBA524297 SRE524295:SRE524297 SHI524295:SHI524297 RXM524295:RXM524297 RNQ524295:RNQ524297 RDU524295:RDU524297 QTY524295:QTY524297 QKC524295:QKC524297 QAG524295:QAG524297 PQK524295:PQK524297 PGO524295:PGO524297 OWS524295:OWS524297 OMW524295:OMW524297 ODA524295:ODA524297 NTE524295:NTE524297 NJI524295:NJI524297 MZM524295:MZM524297 MPQ524295:MPQ524297 MFU524295:MFU524297 LVY524295:LVY524297 LMC524295:LMC524297 LCG524295:LCG524297 KSK524295:KSK524297 KIO524295:KIO524297 JYS524295:JYS524297 JOW524295:JOW524297 JFA524295:JFA524297 IVE524295:IVE524297 ILI524295:ILI524297 IBM524295:IBM524297 HRQ524295:HRQ524297 HHU524295:HHU524297 GXY524295:GXY524297 GOC524295:GOC524297 GEG524295:GEG524297 FUK524295:FUK524297 FKO524295:FKO524297 FAS524295:FAS524297 EQW524295:EQW524297 EHA524295:EHA524297 DXE524295:DXE524297 DNI524295:DNI524297 DDM524295:DDM524297 CTQ524295:CTQ524297 CJU524295:CJU524297 BZY524295:BZY524297 BQC524295:BQC524297 BGG524295:BGG524297 AWK524295:AWK524297 AMO524295:AMO524297 ACS524295:ACS524297 SW524295:SW524297 JA524295:JA524297 E524295:E524297 WVM458759:WVM458761 WLQ458759:WLQ458761 WBU458759:WBU458761 VRY458759:VRY458761 VIC458759:VIC458761 UYG458759:UYG458761 UOK458759:UOK458761 UEO458759:UEO458761 TUS458759:TUS458761 TKW458759:TKW458761 TBA458759:TBA458761 SRE458759:SRE458761 SHI458759:SHI458761 RXM458759:RXM458761 RNQ458759:RNQ458761 RDU458759:RDU458761 QTY458759:QTY458761 QKC458759:QKC458761 QAG458759:QAG458761 PQK458759:PQK458761 PGO458759:PGO458761 OWS458759:OWS458761 OMW458759:OMW458761 ODA458759:ODA458761 NTE458759:NTE458761 NJI458759:NJI458761 MZM458759:MZM458761 MPQ458759:MPQ458761 MFU458759:MFU458761 LVY458759:LVY458761 LMC458759:LMC458761 LCG458759:LCG458761 KSK458759:KSK458761 KIO458759:KIO458761 JYS458759:JYS458761 JOW458759:JOW458761 JFA458759:JFA458761 IVE458759:IVE458761 ILI458759:ILI458761 IBM458759:IBM458761 HRQ458759:HRQ458761 HHU458759:HHU458761 GXY458759:GXY458761 GOC458759:GOC458761 GEG458759:GEG458761 FUK458759:FUK458761 FKO458759:FKO458761 FAS458759:FAS458761 EQW458759:EQW458761 EHA458759:EHA458761 DXE458759:DXE458761 DNI458759:DNI458761 DDM458759:DDM458761 CTQ458759:CTQ458761 CJU458759:CJU458761 BZY458759:BZY458761 BQC458759:BQC458761 BGG458759:BGG458761 AWK458759:AWK458761 AMO458759:AMO458761 ACS458759:ACS458761 SW458759:SW458761 JA458759:JA458761 E458759:E458761 WVM393223:WVM393225 WLQ393223:WLQ393225 WBU393223:WBU393225 VRY393223:VRY393225 VIC393223:VIC393225 UYG393223:UYG393225 UOK393223:UOK393225 UEO393223:UEO393225 TUS393223:TUS393225 TKW393223:TKW393225 TBA393223:TBA393225 SRE393223:SRE393225 SHI393223:SHI393225 RXM393223:RXM393225 RNQ393223:RNQ393225 RDU393223:RDU393225 QTY393223:QTY393225 QKC393223:QKC393225 QAG393223:QAG393225 PQK393223:PQK393225 PGO393223:PGO393225 OWS393223:OWS393225 OMW393223:OMW393225 ODA393223:ODA393225 NTE393223:NTE393225 NJI393223:NJI393225 MZM393223:MZM393225 MPQ393223:MPQ393225 MFU393223:MFU393225 LVY393223:LVY393225 LMC393223:LMC393225 LCG393223:LCG393225 KSK393223:KSK393225 KIO393223:KIO393225 JYS393223:JYS393225 JOW393223:JOW393225 JFA393223:JFA393225 IVE393223:IVE393225 ILI393223:ILI393225 IBM393223:IBM393225 HRQ393223:HRQ393225 HHU393223:HHU393225 GXY393223:GXY393225 GOC393223:GOC393225 GEG393223:GEG393225 FUK393223:FUK393225 FKO393223:FKO393225 FAS393223:FAS393225 EQW393223:EQW393225 EHA393223:EHA393225 DXE393223:DXE393225 DNI393223:DNI393225 DDM393223:DDM393225 CTQ393223:CTQ393225 CJU393223:CJU393225 BZY393223:BZY393225 BQC393223:BQC393225 BGG393223:BGG393225 AWK393223:AWK393225 AMO393223:AMO393225 ACS393223:ACS393225 SW393223:SW393225 JA393223:JA393225 E393223:E393225 WVM327687:WVM327689 WLQ327687:WLQ327689 WBU327687:WBU327689 VRY327687:VRY327689 VIC327687:VIC327689 UYG327687:UYG327689 UOK327687:UOK327689 UEO327687:UEO327689 TUS327687:TUS327689 TKW327687:TKW327689 TBA327687:TBA327689 SRE327687:SRE327689 SHI327687:SHI327689 RXM327687:RXM327689 RNQ327687:RNQ327689 RDU327687:RDU327689 QTY327687:QTY327689 QKC327687:QKC327689 QAG327687:QAG327689 PQK327687:PQK327689 PGO327687:PGO327689 OWS327687:OWS327689 OMW327687:OMW327689 ODA327687:ODA327689 NTE327687:NTE327689 NJI327687:NJI327689 MZM327687:MZM327689 MPQ327687:MPQ327689 MFU327687:MFU327689 LVY327687:LVY327689 LMC327687:LMC327689 LCG327687:LCG327689 KSK327687:KSK327689 KIO327687:KIO327689 JYS327687:JYS327689 JOW327687:JOW327689 JFA327687:JFA327689 IVE327687:IVE327689 ILI327687:ILI327689 IBM327687:IBM327689 HRQ327687:HRQ327689 HHU327687:HHU327689 GXY327687:GXY327689 GOC327687:GOC327689 GEG327687:GEG327689 FUK327687:FUK327689 FKO327687:FKO327689 FAS327687:FAS327689 EQW327687:EQW327689 EHA327687:EHA327689 DXE327687:DXE327689 DNI327687:DNI327689 DDM327687:DDM327689 CTQ327687:CTQ327689 CJU327687:CJU327689 BZY327687:BZY327689 BQC327687:BQC327689 BGG327687:BGG327689 AWK327687:AWK327689 AMO327687:AMO327689 ACS327687:ACS327689 SW327687:SW327689 JA327687:JA327689 E327687:E327689 WVM262151:WVM262153 WLQ262151:WLQ262153 WBU262151:WBU262153 VRY262151:VRY262153 VIC262151:VIC262153 UYG262151:UYG262153 UOK262151:UOK262153 UEO262151:UEO262153 TUS262151:TUS262153 TKW262151:TKW262153 TBA262151:TBA262153 SRE262151:SRE262153 SHI262151:SHI262153 RXM262151:RXM262153 RNQ262151:RNQ262153 RDU262151:RDU262153 QTY262151:QTY262153 QKC262151:QKC262153 QAG262151:QAG262153 PQK262151:PQK262153 PGO262151:PGO262153 OWS262151:OWS262153 OMW262151:OMW262153 ODA262151:ODA262153 NTE262151:NTE262153 NJI262151:NJI262153 MZM262151:MZM262153 MPQ262151:MPQ262153 MFU262151:MFU262153 LVY262151:LVY262153 LMC262151:LMC262153 LCG262151:LCG262153 KSK262151:KSK262153 KIO262151:KIO262153 JYS262151:JYS262153 JOW262151:JOW262153 JFA262151:JFA262153 IVE262151:IVE262153 ILI262151:ILI262153 IBM262151:IBM262153 HRQ262151:HRQ262153 HHU262151:HHU262153 GXY262151:GXY262153 GOC262151:GOC262153 GEG262151:GEG262153 FUK262151:FUK262153 FKO262151:FKO262153 FAS262151:FAS262153 EQW262151:EQW262153 EHA262151:EHA262153 DXE262151:DXE262153 DNI262151:DNI262153 DDM262151:DDM262153 CTQ262151:CTQ262153 CJU262151:CJU262153 BZY262151:BZY262153 BQC262151:BQC262153 BGG262151:BGG262153 AWK262151:AWK262153 AMO262151:AMO262153 ACS262151:ACS262153 SW262151:SW262153 JA262151:JA262153 E262151:E262153 WVM196615:WVM196617 WLQ196615:WLQ196617 WBU196615:WBU196617 VRY196615:VRY196617 VIC196615:VIC196617 UYG196615:UYG196617 UOK196615:UOK196617 UEO196615:UEO196617 TUS196615:TUS196617 TKW196615:TKW196617 TBA196615:TBA196617 SRE196615:SRE196617 SHI196615:SHI196617 RXM196615:RXM196617 RNQ196615:RNQ196617 RDU196615:RDU196617 QTY196615:QTY196617 QKC196615:QKC196617 QAG196615:QAG196617 PQK196615:PQK196617 PGO196615:PGO196617 OWS196615:OWS196617 OMW196615:OMW196617 ODA196615:ODA196617 NTE196615:NTE196617 NJI196615:NJI196617 MZM196615:MZM196617 MPQ196615:MPQ196617 MFU196615:MFU196617 LVY196615:LVY196617 LMC196615:LMC196617 LCG196615:LCG196617 KSK196615:KSK196617 KIO196615:KIO196617 JYS196615:JYS196617 JOW196615:JOW196617 JFA196615:JFA196617 IVE196615:IVE196617 ILI196615:ILI196617 IBM196615:IBM196617 HRQ196615:HRQ196617 HHU196615:HHU196617 GXY196615:GXY196617 GOC196615:GOC196617 GEG196615:GEG196617 FUK196615:FUK196617 FKO196615:FKO196617 FAS196615:FAS196617 EQW196615:EQW196617 EHA196615:EHA196617 DXE196615:DXE196617 DNI196615:DNI196617 DDM196615:DDM196617 CTQ196615:CTQ196617 CJU196615:CJU196617 BZY196615:BZY196617 BQC196615:BQC196617 BGG196615:BGG196617 AWK196615:AWK196617 AMO196615:AMO196617 ACS196615:ACS196617 SW196615:SW196617 JA196615:JA196617 E196615:E196617 WVM131079:WVM131081 WLQ131079:WLQ131081 WBU131079:WBU131081 VRY131079:VRY131081 VIC131079:VIC131081 UYG131079:UYG131081 UOK131079:UOK131081 UEO131079:UEO131081 TUS131079:TUS131081 TKW131079:TKW131081 TBA131079:TBA131081 SRE131079:SRE131081 SHI131079:SHI131081 RXM131079:RXM131081 RNQ131079:RNQ131081 RDU131079:RDU131081 QTY131079:QTY131081 QKC131079:QKC131081 QAG131079:QAG131081 PQK131079:PQK131081 PGO131079:PGO131081 OWS131079:OWS131081 OMW131079:OMW131081 ODA131079:ODA131081 NTE131079:NTE131081 NJI131079:NJI131081 MZM131079:MZM131081 MPQ131079:MPQ131081 MFU131079:MFU131081 LVY131079:LVY131081 LMC131079:LMC131081 LCG131079:LCG131081 KSK131079:KSK131081 KIO131079:KIO131081 JYS131079:JYS131081 JOW131079:JOW131081 JFA131079:JFA131081 IVE131079:IVE131081 ILI131079:ILI131081 IBM131079:IBM131081 HRQ131079:HRQ131081 HHU131079:HHU131081 GXY131079:GXY131081 GOC131079:GOC131081 GEG131079:GEG131081 FUK131079:FUK131081 FKO131079:FKO131081 FAS131079:FAS131081 EQW131079:EQW131081 EHA131079:EHA131081 DXE131079:DXE131081 DNI131079:DNI131081 DDM131079:DDM131081 CTQ131079:CTQ131081 CJU131079:CJU131081 BZY131079:BZY131081 BQC131079:BQC131081 BGG131079:BGG131081 AWK131079:AWK131081 AMO131079:AMO131081 ACS131079:ACS131081 SW131079:SW131081 JA131079:JA131081 E131079:E131081 WVM65543:WVM65545 WLQ65543:WLQ65545 WBU65543:WBU65545 VRY65543:VRY65545 VIC65543:VIC65545 UYG65543:UYG65545 UOK65543:UOK65545 UEO65543:UEO65545 TUS65543:TUS65545 TKW65543:TKW65545 TBA65543:TBA65545 SRE65543:SRE65545 SHI65543:SHI65545 RXM65543:RXM65545 RNQ65543:RNQ65545 RDU65543:RDU65545 QTY65543:QTY65545 QKC65543:QKC65545 QAG65543:QAG65545 PQK65543:PQK65545 PGO65543:PGO65545 OWS65543:OWS65545 OMW65543:OMW65545 ODA65543:ODA65545 NTE65543:NTE65545 NJI65543:NJI65545 MZM65543:MZM65545 MPQ65543:MPQ65545 MFU65543:MFU65545 LVY65543:LVY65545 LMC65543:LMC65545 LCG65543:LCG65545 KSK65543:KSK65545 KIO65543:KIO65545 JYS65543:JYS65545 JOW65543:JOW65545 JFA65543:JFA65545 IVE65543:IVE65545 ILI65543:ILI65545 IBM65543:IBM65545 HRQ65543:HRQ65545 HHU65543:HHU65545 GXY65543:GXY65545 GOC65543:GOC65545 GEG65543:GEG65545 FUK65543:FUK65545 FKO65543:FKO65545 FAS65543:FAS65545 EQW65543:EQW65545 EHA65543:EHA65545 DXE65543:DXE65545 DNI65543:DNI65545 DDM65543:DDM65545 CTQ65543:CTQ65545 CJU65543:CJU65545 BZY65543:BZY65545 BQC65543:BQC65545 BGG65543:BGG65545 AWK65543:AWK65545 AMO65543:AMO65545 ACS65543:ACS65545 SW65543:SW65545 JA65543:JA65545 E65543:E65545 WVM983063:WVM983092 WLQ983063:WLQ983092 WBU983063:WBU983092 VRY983063:VRY983092 VIC983063:VIC983092 UYG983063:UYG983092 UOK983063:UOK983092 UEO983063:UEO983092 TUS983063:TUS983092 TKW983063:TKW983092 TBA983063:TBA983092 SRE983063:SRE983092 SHI983063:SHI983092 RXM983063:RXM983092 RNQ983063:RNQ983092 RDU983063:RDU983092 QTY983063:QTY983092 QKC983063:QKC983092 QAG983063:QAG983092 PQK983063:PQK983092 PGO983063:PGO983092 OWS983063:OWS983092 OMW983063:OMW983092 ODA983063:ODA983092 NTE983063:NTE983092 NJI983063:NJI983092 MZM983063:MZM983092 MPQ983063:MPQ983092 MFU983063:MFU983092 LVY983063:LVY983092 LMC983063:LMC983092 LCG983063:LCG983092 KSK983063:KSK983092 KIO983063:KIO983092 JYS983063:JYS983092 JOW983063:JOW983092 JFA983063:JFA983092 IVE983063:IVE983092 ILI983063:ILI983092 IBM983063:IBM983092 HRQ983063:HRQ983092 HHU983063:HHU983092 GXY983063:GXY983092 GOC983063:GOC983092 GEG983063:GEG983092 FUK983063:FUK983092 FKO983063:FKO983092 FAS983063:FAS983092 EQW983063:EQW983092 EHA983063:EHA983092 DXE983063:DXE983092 DNI983063:DNI983092 DDM983063:DDM983092 CTQ983063:CTQ983092 CJU983063:CJU983092 BZY983063:BZY983092 BQC983063:BQC983092 BGG983063:BGG983092 AWK983063:AWK983092 AMO983063:AMO983092 ACS983063:ACS983092 SW983063:SW983092 JA983063:JA983092 E983063:E983092 WVM917527:WVM917556 WLQ917527:WLQ917556 WBU917527:WBU917556 VRY917527:VRY917556 VIC917527:VIC917556 UYG917527:UYG917556 UOK917527:UOK917556 UEO917527:UEO917556 TUS917527:TUS917556 TKW917527:TKW917556 TBA917527:TBA917556 SRE917527:SRE917556 SHI917527:SHI917556 RXM917527:RXM917556 RNQ917527:RNQ917556 RDU917527:RDU917556 QTY917527:QTY917556 QKC917527:QKC917556 QAG917527:QAG917556 PQK917527:PQK917556 PGO917527:PGO917556 OWS917527:OWS917556 OMW917527:OMW917556 ODA917527:ODA917556 NTE917527:NTE917556 NJI917527:NJI917556 MZM917527:MZM917556 MPQ917527:MPQ917556 MFU917527:MFU917556 LVY917527:LVY917556 LMC917527:LMC917556 LCG917527:LCG917556 KSK917527:KSK917556 KIO917527:KIO917556 JYS917527:JYS917556 JOW917527:JOW917556 JFA917527:JFA917556 IVE917527:IVE917556 ILI917527:ILI917556 IBM917527:IBM917556 HRQ917527:HRQ917556 HHU917527:HHU917556 GXY917527:GXY917556 GOC917527:GOC917556 GEG917527:GEG917556 FUK917527:FUK917556 FKO917527:FKO917556 FAS917527:FAS917556 EQW917527:EQW917556 EHA917527:EHA917556 DXE917527:DXE917556 DNI917527:DNI917556 DDM917527:DDM917556 CTQ917527:CTQ917556 CJU917527:CJU917556 BZY917527:BZY917556 BQC917527:BQC917556 BGG917527:BGG917556 AWK917527:AWK917556 AMO917527:AMO917556 ACS917527:ACS917556 SW917527:SW917556 JA917527:JA917556 E917527:E917556 WVM851991:WVM852020 WLQ851991:WLQ852020 WBU851991:WBU852020 VRY851991:VRY852020 VIC851991:VIC852020 UYG851991:UYG852020 UOK851991:UOK852020 UEO851991:UEO852020 TUS851991:TUS852020 TKW851991:TKW852020 TBA851991:TBA852020 SRE851991:SRE852020 SHI851991:SHI852020 RXM851991:RXM852020 RNQ851991:RNQ852020 RDU851991:RDU852020 QTY851991:QTY852020 QKC851991:QKC852020 QAG851991:QAG852020 PQK851991:PQK852020 PGO851991:PGO852020 OWS851991:OWS852020 OMW851991:OMW852020 ODA851991:ODA852020 NTE851991:NTE852020 NJI851991:NJI852020 MZM851991:MZM852020 MPQ851991:MPQ852020 MFU851991:MFU852020 LVY851991:LVY852020 LMC851991:LMC852020 LCG851991:LCG852020 KSK851991:KSK852020 KIO851991:KIO852020 JYS851991:JYS852020 JOW851991:JOW852020 JFA851991:JFA852020 IVE851991:IVE852020 ILI851991:ILI852020 IBM851991:IBM852020 HRQ851991:HRQ852020 HHU851991:HHU852020 GXY851991:GXY852020 GOC851991:GOC852020 GEG851991:GEG852020 FUK851991:FUK852020 FKO851991:FKO852020 FAS851991:FAS852020 EQW851991:EQW852020 EHA851991:EHA852020 DXE851991:DXE852020 DNI851991:DNI852020 DDM851991:DDM852020 CTQ851991:CTQ852020 CJU851991:CJU852020 BZY851991:BZY852020 BQC851991:BQC852020 BGG851991:BGG852020 AWK851991:AWK852020 AMO851991:AMO852020 ACS851991:ACS852020 SW851991:SW852020 JA851991:JA852020 E851991:E852020 WVM786455:WVM786484 WLQ786455:WLQ786484 WBU786455:WBU786484 VRY786455:VRY786484 VIC786455:VIC786484 UYG786455:UYG786484 UOK786455:UOK786484 UEO786455:UEO786484 TUS786455:TUS786484 TKW786455:TKW786484 TBA786455:TBA786484 SRE786455:SRE786484 SHI786455:SHI786484 RXM786455:RXM786484 RNQ786455:RNQ786484 RDU786455:RDU786484 QTY786455:QTY786484 QKC786455:QKC786484 QAG786455:QAG786484 PQK786455:PQK786484 PGO786455:PGO786484 OWS786455:OWS786484 OMW786455:OMW786484 ODA786455:ODA786484 NTE786455:NTE786484 NJI786455:NJI786484 MZM786455:MZM786484 MPQ786455:MPQ786484 MFU786455:MFU786484 LVY786455:LVY786484 LMC786455:LMC786484 LCG786455:LCG786484 KSK786455:KSK786484 KIO786455:KIO786484 JYS786455:JYS786484 JOW786455:JOW786484 JFA786455:JFA786484 IVE786455:IVE786484 ILI786455:ILI786484 IBM786455:IBM786484 HRQ786455:HRQ786484 HHU786455:HHU786484 GXY786455:GXY786484 GOC786455:GOC786484 GEG786455:GEG786484 FUK786455:FUK786484 FKO786455:FKO786484 FAS786455:FAS786484 EQW786455:EQW786484 EHA786455:EHA786484 DXE786455:DXE786484 DNI786455:DNI786484 DDM786455:DDM786484 CTQ786455:CTQ786484 CJU786455:CJU786484 BZY786455:BZY786484 BQC786455:BQC786484 BGG786455:BGG786484 AWK786455:AWK786484 AMO786455:AMO786484 ACS786455:ACS786484 SW786455:SW786484 JA786455:JA786484 E786455:E786484 WVM720919:WVM720948 WLQ720919:WLQ720948 WBU720919:WBU720948 VRY720919:VRY720948 VIC720919:VIC720948 UYG720919:UYG720948 UOK720919:UOK720948 UEO720919:UEO720948 TUS720919:TUS720948 TKW720919:TKW720948 TBA720919:TBA720948 SRE720919:SRE720948 SHI720919:SHI720948 RXM720919:RXM720948 RNQ720919:RNQ720948 RDU720919:RDU720948 QTY720919:QTY720948 QKC720919:QKC720948 QAG720919:QAG720948 PQK720919:PQK720948 PGO720919:PGO720948 OWS720919:OWS720948 OMW720919:OMW720948 ODA720919:ODA720948 NTE720919:NTE720948 NJI720919:NJI720948 MZM720919:MZM720948 MPQ720919:MPQ720948 MFU720919:MFU720948 LVY720919:LVY720948 LMC720919:LMC720948 LCG720919:LCG720948 KSK720919:KSK720948 KIO720919:KIO720948 JYS720919:JYS720948 JOW720919:JOW720948 JFA720919:JFA720948 IVE720919:IVE720948 ILI720919:ILI720948 IBM720919:IBM720948 HRQ720919:HRQ720948 HHU720919:HHU720948 GXY720919:GXY720948 GOC720919:GOC720948 GEG720919:GEG720948 FUK720919:FUK720948 FKO720919:FKO720948 FAS720919:FAS720948 EQW720919:EQW720948 EHA720919:EHA720948 DXE720919:DXE720948 DNI720919:DNI720948 DDM720919:DDM720948 CTQ720919:CTQ720948 CJU720919:CJU720948 BZY720919:BZY720948 BQC720919:BQC720948 BGG720919:BGG720948 AWK720919:AWK720948 AMO720919:AMO720948 ACS720919:ACS720948 SW720919:SW720948 JA720919:JA720948 E720919:E720948 WVM655383:WVM655412 WLQ655383:WLQ655412 WBU655383:WBU655412 VRY655383:VRY655412 VIC655383:VIC655412 UYG655383:UYG655412 UOK655383:UOK655412 UEO655383:UEO655412 TUS655383:TUS655412 TKW655383:TKW655412 TBA655383:TBA655412 SRE655383:SRE655412 SHI655383:SHI655412 RXM655383:RXM655412 RNQ655383:RNQ655412 RDU655383:RDU655412 QTY655383:QTY655412 QKC655383:QKC655412 QAG655383:QAG655412 PQK655383:PQK655412 PGO655383:PGO655412 OWS655383:OWS655412 OMW655383:OMW655412 ODA655383:ODA655412 NTE655383:NTE655412 NJI655383:NJI655412 MZM655383:MZM655412 MPQ655383:MPQ655412 MFU655383:MFU655412 LVY655383:LVY655412 LMC655383:LMC655412 LCG655383:LCG655412 KSK655383:KSK655412 KIO655383:KIO655412 JYS655383:JYS655412 JOW655383:JOW655412 JFA655383:JFA655412 IVE655383:IVE655412 ILI655383:ILI655412 IBM655383:IBM655412 HRQ655383:HRQ655412 HHU655383:HHU655412 GXY655383:GXY655412 GOC655383:GOC655412 GEG655383:GEG655412 FUK655383:FUK655412 FKO655383:FKO655412 FAS655383:FAS655412 EQW655383:EQW655412 EHA655383:EHA655412 DXE655383:DXE655412 DNI655383:DNI655412 DDM655383:DDM655412 CTQ655383:CTQ655412 CJU655383:CJU655412 BZY655383:BZY655412 BQC655383:BQC655412 BGG655383:BGG655412 AWK655383:AWK655412 AMO655383:AMO655412 ACS655383:ACS655412 SW655383:SW655412 JA655383:JA655412 E655383:E655412 WVM589847:WVM589876 WLQ589847:WLQ589876 WBU589847:WBU589876 VRY589847:VRY589876 VIC589847:VIC589876 UYG589847:UYG589876 UOK589847:UOK589876 UEO589847:UEO589876 TUS589847:TUS589876 TKW589847:TKW589876 TBA589847:TBA589876 SRE589847:SRE589876 SHI589847:SHI589876 RXM589847:RXM589876 RNQ589847:RNQ589876 RDU589847:RDU589876 QTY589847:QTY589876 QKC589847:QKC589876 QAG589847:QAG589876 PQK589847:PQK589876 PGO589847:PGO589876 OWS589847:OWS589876 OMW589847:OMW589876 ODA589847:ODA589876 NTE589847:NTE589876 NJI589847:NJI589876 MZM589847:MZM589876 MPQ589847:MPQ589876 MFU589847:MFU589876 LVY589847:LVY589876 LMC589847:LMC589876 LCG589847:LCG589876 KSK589847:KSK589876 KIO589847:KIO589876 JYS589847:JYS589876 JOW589847:JOW589876 JFA589847:JFA589876 IVE589847:IVE589876 ILI589847:ILI589876 IBM589847:IBM589876 HRQ589847:HRQ589876 HHU589847:HHU589876 GXY589847:GXY589876 GOC589847:GOC589876 GEG589847:GEG589876 FUK589847:FUK589876 FKO589847:FKO589876 FAS589847:FAS589876 EQW589847:EQW589876 EHA589847:EHA589876 DXE589847:DXE589876 DNI589847:DNI589876 DDM589847:DDM589876 CTQ589847:CTQ589876 CJU589847:CJU589876 BZY589847:BZY589876 BQC589847:BQC589876 BGG589847:BGG589876 AWK589847:AWK589876 AMO589847:AMO589876 ACS589847:ACS589876 SW589847:SW589876 JA589847:JA589876 E589847:E589876 WVM524311:WVM524340 WLQ524311:WLQ524340 WBU524311:WBU524340 VRY524311:VRY524340 VIC524311:VIC524340 UYG524311:UYG524340 UOK524311:UOK524340 UEO524311:UEO524340 TUS524311:TUS524340 TKW524311:TKW524340 TBA524311:TBA524340 SRE524311:SRE524340 SHI524311:SHI524340 RXM524311:RXM524340 RNQ524311:RNQ524340 RDU524311:RDU524340 QTY524311:QTY524340 QKC524311:QKC524340 QAG524311:QAG524340 PQK524311:PQK524340 PGO524311:PGO524340 OWS524311:OWS524340 OMW524311:OMW524340 ODA524311:ODA524340 NTE524311:NTE524340 NJI524311:NJI524340 MZM524311:MZM524340 MPQ524311:MPQ524340 MFU524311:MFU524340 LVY524311:LVY524340 LMC524311:LMC524340 LCG524311:LCG524340 KSK524311:KSK524340 KIO524311:KIO524340 JYS524311:JYS524340 JOW524311:JOW524340 JFA524311:JFA524340 IVE524311:IVE524340 ILI524311:ILI524340 IBM524311:IBM524340 HRQ524311:HRQ524340 HHU524311:HHU524340 GXY524311:GXY524340 GOC524311:GOC524340 GEG524311:GEG524340 FUK524311:FUK524340 FKO524311:FKO524340 FAS524311:FAS524340 EQW524311:EQW524340 EHA524311:EHA524340 DXE524311:DXE524340 DNI524311:DNI524340 DDM524311:DDM524340 CTQ524311:CTQ524340 CJU524311:CJU524340 BZY524311:BZY524340 BQC524311:BQC524340 BGG524311:BGG524340 AWK524311:AWK524340 AMO524311:AMO524340 ACS524311:ACS524340 SW524311:SW524340 JA524311:JA524340 E524311:E524340 WVM458775:WVM458804 WLQ458775:WLQ458804 WBU458775:WBU458804 VRY458775:VRY458804 VIC458775:VIC458804 UYG458775:UYG458804 UOK458775:UOK458804 UEO458775:UEO458804 TUS458775:TUS458804 TKW458775:TKW458804 TBA458775:TBA458804 SRE458775:SRE458804 SHI458775:SHI458804 RXM458775:RXM458804 RNQ458775:RNQ458804 RDU458775:RDU458804 QTY458775:QTY458804 QKC458775:QKC458804 QAG458775:QAG458804 PQK458775:PQK458804 PGO458775:PGO458804 OWS458775:OWS458804 OMW458775:OMW458804 ODA458775:ODA458804 NTE458775:NTE458804 NJI458775:NJI458804 MZM458775:MZM458804 MPQ458775:MPQ458804 MFU458775:MFU458804 LVY458775:LVY458804 LMC458775:LMC458804 LCG458775:LCG458804 KSK458775:KSK458804 KIO458775:KIO458804 JYS458775:JYS458804 JOW458775:JOW458804 JFA458775:JFA458804 IVE458775:IVE458804 ILI458775:ILI458804 IBM458775:IBM458804 HRQ458775:HRQ458804 HHU458775:HHU458804 GXY458775:GXY458804 GOC458775:GOC458804 GEG458775:GEG458804 FUK458775:FUK458804 FKO458775:FKO458804 FAS458775:FAS458804 EQW458775:EQW458804 EHA458775:EHA458804 DXE458775:DXE458804 DNI458775:DNI458804 DDM458775:DDM458804 CTQ458775:CTQ458804 CJU458775:CJU458804 BZY458775:BZY458804 BQC458775:BQC458804 BGG458775:BGG458804 AWK458775:AWK458804 AMO458775:AMO458804 ACS458775:ACS458804 SW458775:SW458804 JA458775:JA458804 E458775:E458804 WVM393239:WVM393268 WLQ393239:WLQ393268 WBU393239:WBU393268 VRY393239:VRY393268 VIC393239:VIC393268 UYG393239:UYG393268 UOK393239:UOK393268 UEO393239:UEO393268 TUS393239:TUS393268 TKW393239:TKW393268 TBA393239:TBA393268 SRE393239:SRE393268 SHI393239:SHI393268 RXM393239:RXM393268 RNQ393239:RNQ393268 RDU393239:RDU393268 QTY393239:QTY393268 QKC393239:QKC393268 QAG393239:QAG393268 PQK393239:PQK393268 PGO393239:PGO393268 OWS393239:OWS393268 OMW393239:OMW393268 ODA393239:ODA393268 NTE393239:NTE393268 NJI393239:NJI393268 MZM393239:MZM393268 MPQ393239:MPQ393268 MFU393239:MFU393268 LVY393239:LVY393268 LMC393239:LMC393268 LCG393239:LCG393268 KSK393239:KSK393268 KIO393239:KIO393268 JYS393239:JYS393268 JOW393239:JOW393268 JFA393239:JFA393268 IVE393239:IVE393268 ILI393239:ILI393268 IBM393239:IBM393268 HRQ393239:HRQ393268 HHU393239:HHU393268 GXY393239:GXY393268 GOC393239:GOC393268 GEG393239:GEG393268 FUK393239:FUK393268 FKO393239:FKO393268 FAS393239:FAS393268 EQW393239:EQW393268 EHA393239:EHA393268 DXE393239:DXE393268 DNI393239:DNI393268 DDM393239:DDM393268 CTQ393239:CTQ393268 CJU393239:CJU393268 BZY393239:BZY393268 BQC393239:BQC393268 BGG393239:BGG393268 AWK393239:AWK393268 AMO393239:AMO393268 ACS393239:ACS393268 SW393239:SW393268 JA393239:JA393268 E393239:E393268 WVM327703:WVM327732 WLQ327703:WLQ327732 WBU327703:WBU327732 VRY327703:VRY327732 VIC327703:VIC327732 UYG327703:UYG327732 UOK327703:UOK327732 UEO327703:UEO327732 TUS327703:TUS327732 TKW327703:TKW327732 TBA327703:TBA327732 SRE327703:SRE327732 SHI327703:SHI327732 RXM327703:RXM327732 RNQ327703:RNQ327732 RDU327703:RDU327732 QTY327703:QTY327732 QKC327703:QKC327732 QAG327703:QAG327732 PQK327703:PQK327732 PGO327703:PGO327732 OWS327703:OWS327732 OMW327703:OMW327732 ODA327703:ODA327732 NTE327703:NTE327732 NJI327703:NJI327732 MZM327703:MZM327732 MPQ327703:MPQ327732 MFU327703:MFU327732 LVY327703:LVY327732 LMC327703:LMC327732 LCG327703:LCG327732 KSK327703:KSK327732 KIO327703:KIO327732 JYS327703:JYS327732 JOW327703:JOW327732 JFA327703:JFA327732 IVE327703:IVE327732 ILI327703:ILI327732 IBM327703:IBM327732 HRQ327703:HRQ327732 HHU327703:HHU327732 GXY327703:GXY327732 GOC327703:GOC327732 GEG327703:GEG327732 FUK327703:FUK327732 FKO327703:FKO327732 FAS327703:FAS327732 EQW327703:EQW327732 EHA327703:EHA327732 DXE327703:DXE327732 DNI327703:DNI327732 DDM327703:DDM327732 CTQ327703:CTQ327732 CJU327703:CJU327732 BZY327703:BZY327732 BQC327703:BQC327732 BGG327703:BGG327732 AWK327703:AWK327732 AMO327703:AMO327732 ACS327703:ACS327732 SW327703:SW327732 JA327703:JA327732 E327703:E327732 WVM262167:WVM262196 WLQ262167:WLQ262196 WBU262167:WBU262196 VRY262167:VRY262196 VIC262167:VIC262196 UYG262167:UYG262196 UOK262167:UOK262196 UEO262167:UEO262196 TUS262167:TUS262196 TKW262167:TKW262196 TBA262167:TBA262196 SRE262167:SRE262196 SHI262167:SHI262196 RXM262167:RXM262196 RNQ262167:RNQ262196 RDU262167:RDU262196 QTY262167:QTY262196 QKC262167:QKC262196 QAG262167:QAG262196 PQK262167:PQK262196 PGO262167:PGO262196 OWS262167:OWS262196 OMW262167:OMW262196 ODA262167:ODA262196 NTE262167:NTE262196 NJI262167:NJI262196 MZM262167:MZM262196 MPQ262167:MPQ262196 MFU262167:MFU262196 LVY262167:LVY262196 LMC262167:LMC262196 LCG262167:LCG262196 KSK262167:KSK262196 KIO262167:KIO262196 JYS262167:JYS262196 JOW262167:JOW262196 JFA262167:JFA262196 IVE262167:IVE262196 ILI262167:ILI262196 IBM262167:IBM262196 HRQ262167:HRQ262196 HHU262167:HHU262196 GXY262167:GXY262196 GOC262167:GOC262196 GEG262167:GEG262196 FUK262167:FUK262196 FKO262167:FKO262196 FAS262167:FAS262196 EQW262167:EQW262196 EHA262167:EHA262196 DXE262167:DXE262196 DNI262167:DNI262196 DDM262167:DDM262196 CTQ262167:CTQ262196 CJU262167:CJU262196 BZY262167:BZY262196 BQC262167:BQC262196 BGG262167:BGG262196 AWK262167:AWK262196 AMO262167:AMO262196 ACS262167:ACS262196 SW262167:SW262196 JA262167:JA262196 E262167:E262196 WVM196631:WVM196660 WLQ196631:WLQ196660 WBU196631:WBU196660 VRY196631:VRY196660 VIC196631:VIC196660 UYG196631:UYG196660 UOK196631:UOK196660 UEO196631:UEO196660 TUS196631:TUS196660 TKW196631:TKW196660 TBA196631:TBA196660 SRE196631:SRE196660 SHI196631:SHI196660 RXM196631:RXM196660 RNQ196631:RNQ196660 RDU196631:RDU196660 QTY196631:QTY196660 QKC196631:QKC196660 QAG196631:QAG196660 PQK196631:PQK196660 PGO196631:PGO196660 OWS196631:OWS196660 OMW196631:OMW196660 ODA196631:ODA196660 NTE196631:NTE196660 NJI196631:NJI196660 MZM196631:MZM196660 MPQ196631:MPQ196660 MFU196631:MFU196660 LVY196631:LVY196660 LMC196631:LMC196660 LCG196631:LCG196660 KSK196631:KSK196660 KIO196631:KIO196660 JYS196631:JYS196660 JOW196631:JOW196660 JFA196631:JFA196660 IVE196631:IVE196660 ILI196631:ILI196660 IBM196631:IBM196660 HRQ196631:HRQ196660 HHU196631:HHU196660 GXY196631:GXY196660 GOC196631:GOC196660 GEG196631:GEG196660 FUK196631:FUK196660 FKO196631:FKO196660 FAS196631:FAS196660 EQW196631:EQW196660 EHA196631:EHA196660 DXE196631:DXE196660 DNI196631:DNI196660 DDM196631:DDM196660 CTQ196631:CTQ196660 CJU196631:CJU196660 BZY196631:BZY196660 BQC196631:BQC196660 BGG196631:BGG196660 AWK196631:AWK196660 AMO196631:AMO196660 ACS196631:ACS196660 SW196631:SW196660 JA196631:JA196660 E196631:E196660 WVM131095:WVM131124 WLQ131095:WLQ131124 WBU131095:WBU131124 VRY131095:VRY131124 VIC131095:VIC131124 UYG131095:UYG131124 UOK131095:UOK131124 UEO131095:UEO131124 TUS131095:TUS131124 TKW131095:TKW131124 TBA131095:TBA131124 SRE131095:SRE131124 SHI131095:SHI131124 RXM131095:RXM131124 RNQ131095:RNQ131124 RDU131095:RDU131124 QTY131095:QTY131124 QKC131095:QKC131124 QAG131095:QAG131124 PQK131095:PQK131124 PGO131095:PGO131124 OWS131095:OWS131124 OMW131095:OMW131124 ODA131095:ODA131124 NTE131095:NTE131124 NJI131095:NJI131124 MZM131095:MZM131124 MPQ131095:MPQ131124 MFU131095:MFU131124 LVY131095:LVY131124 LMC131095:LMC131124 LCG131095:LCG131124 KSK131095:KSK131124 KIO131095:KIO131124 JYS131095:JYS131124 JOW131095:JOW131124 JFA131095:JFA131124 IVE131095:IVE131124 ILI131095:ILI131124 IBM131095:IBM131124 HRQ131095:HRQ131124 HHU131095:HHU131124 GXY131095:GXY131124 GOC131095:GOC131124 GEG131095:GEG131124 FUK131095:FUK131124 FKO131095:FKO131124 FAS131095:FAS131124 EQW131095:EQW131124 EHA131095:EHA131124 DXE131095:DXE131124 DNI131095:DNI131124 DDM131095:DDM131124 CTQ131095:CTQ131124 CJU131095:CJU131124 BZY131095:BZY131124 BQC131095:BQC131124 BGG131095:BGG131124 AWK131095:AWK131124 AMO131095:AMO131124 ACS131095:ACS131124 SW131095:SW131124 JA131095:JA131124 E131095:E131124 WVM65559:WVM65588 WLQ65559:WLQ65588 WBU65559:WBU65588 VRY65559:VRY65588 VIC65559:VIC65588 UYG65559:UYG65588 UOK65559:UOK65588 UEO65559:UEO65588 TUS65559:TUS65588 TKW65559:TKW65588 TBA65559:TBA65588 SRE65559:SRE65588 SHI65559:SHI65588 RXM65559:RXM65588 RNQ65559:RNQ65588 RDU65559:RDU65588 QTY65559:QTY65588 QKC65559:QKC65588 QAG65559:QAG65588 PQK65559:PQK65588 PGO65559:PGO65588 OWS65559:OWS65588 OMW65559:OMW65588 ODA65559:ODA65588 NTE65559:NTE65588 NJI65559:NJI65588 MZM65559:MZM65588 MPQ65559:MPQ65588 MFU65559:MFU65588 LVY65559:LVY65588 LMC65559:LMC65588 LCG65559:LCG65588 KSK65559:KSK65588 KIO65559:KIO65588 JYS65559:JYS65588 JOW65559:JOW65588 JFA65559:JFA65588 IVE65559:IVE65588 ILI65559:ILI65588 IBM65559:IBM65588 HRQ65559:HRQ65588 HHU65559:HHU65588 GXY65559:GXY65588 GOC65559:GOC65588 GEG65559:GEG65588 FUK65559:FUK65588 FKO65559:FKO65588 FAS65559:FAS65588 EQW65559:EQW65588 EHA65559:EHA65588 DXE65559:DXE65588 DNI65559:DNI65588 DDM65559:DDM65588 CTQ65559:CTQ65588 CJU65559:CJU65588 BZY65559:BZY65588 BQC65559:BQC65588 BGG65559:BGG65588 AWK65559:AWK65588 AMO65559:AMO65588 ACS65559:ACS65588 SW65559:SW65588 JA65559:JA65588 E65559:E65588 WVM23:WVM52 WLQ23:WLQ52 WBU23:WBU52 VRY23:VRY52 VIC23:VIC52 UYG23:UYG52 UOK23:UOK52 UEO23:UEO52 TUS23:TUS52 TKW23:TKW52 TBA23:TBA52 SRE23:SRE52 SHI23:SHI52 RXM23:RXM52 RNQ23:RNQ52 RDU23:RDU52 QTY23:QTY52 QKC23:QKC52 QAG23:QAG52 PQK23:PQK52 PGO23:PGO52 OWS23:OWS52 OMW23:OMW52 ODA23:ODA52 NTE23:NTE52 NJI23:NJI52 MZM23:MZM52 MPQ23:MPQ52 MFU23:MFU52 LVY23:LVY52 LMC23:LMC52 LCG23:LCG52 KSK23:KSK52 KIO23:KIO52 JYS23:JYS52 JOW23:JOW52 JFA23:JFA52 IVE23:IVE52 ILI23:ILI52 IBM23:IBM52 HRQ23:HRQ52 HHU23:HHU52 GXY23:GXY52 GOC23:GOC52 GEG23:GEG52 FUK23:FUK52 FKO23:FKO52 FAS23:FAS52 EQW23:EQW52 EHA23:EHA52 DXE23:DXE52 DNI23:DNI52 DDM23:DDM52 CTQ23:CTQ52 CJU23:CJU52 BZY23:BZY52 BQC23:BQC52 BGG23:BGG52 AWK23:AWK52 AMO23:AMO52 ACS23:ACS52 SW23:SW52 JA23:JA52 E16:E18 JA9:JA11 SW9:SW11 ACS9:ACS11 AMO9:AMO11 AWK9:AWK11 BGG9:BGG11 BQC9:BQC11 BZY9:BZY11 CJU9:CJU11 CTQ9:CTQ11 DDM9:DDM11 DNI9:DNI11 DXE9:DXE11 EHA9:EHA11 EQW9:EQW11 FAS9:FAS11 FKO9:FKO11 FUK9:FUK11 GEG9:GEG11 GOC9:GOC11 GXY9:GXY11 HHU9:HHU11 HRQ9:HRQ11 IBM9:IBM11 ILI9:ILI11 IVE9:IVE11 JFA9:JFA11 JOW9:JOW11 JYS9:JYS11 KIO9:KIO11 KSK9:KSK11 LCG9:LCG11 LMC9:LMC11 LVY9:LVY11 MFU9:MFU11 MPQ9:MPQ11 MZM9:MZM11 NJI9:NJI11 NTE9:NTE11 ODA9:ODA11 OMW9:OMW11 OWS9:OWS11 PGO9:PGO11 PQK9:PQK11 QAG9:QAG11 QKC9:QKC11 QTY9:QTY11 RDU9:RDU11 RNQ9:RNQ11 RXM9:RXM11 SHI9:SHI11 SRE9:SRE11 TBA9:TBA11 TKW9:TKW11 TUS9:TUS11 UEO9:UEO11 UOK9:UOK11 UYG9:UYG11 VIC9:VIC11 VRY9:VRY11 WBU9:WBU11 WLQ9:WLQ11 WVM9:WVM11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formula1>"1, 2, 3"</formula1>
    </dataValidation>
    <dataValidation type="list" errorStyle="warning" allowBlank="1" showInputMessage="1" showErrorMessage="1" errorTitle="FERC ACCOUNT" error="This FERC Account is not included in the drop-down list. Is this the account you want to use?" sqref="WLP983063:WLP983064 IZ14:IZ20 SV14:SV20 ACR14:ACR20 AMN14:AMN20 AWJ14:AWJ20 BGF14:BGF20 BQB14:BQB20 BZX14:BZX20 CJT14:CJT20 CTP14:CTP20 DDL14:DDL20 DNH14:DNH20 DXD14:DXD20 EGZ14:EGZ20 EQV14:EQV20 FAR14:FAR20 FKN14:FKN20 FUJ14:FUJ20 GEF14:GEF20 GOB14:GOB20 GXX14:GXX20 HHT14:HHT20 HRP14:HRP20 IBL14:IBL20 ILH14:ILH20 IVD14:IVD20 JEZ14:JEZ20 JOV14:JOV20 JYR14:JYR20 KIN14:KIN20 KSJ14:KSJ20 LCF14:LCF20 LMB14:LMB20 LVX14:LVX20 MFT14:MFT20 MPP14:MPP20 MZL14:MZL20 NJH14:NJH20 NTD14:NTD20 OCZ14:OCZ20 OMV14:OMV20 OWR14:OWR20 PGN14:PGN20 PQJ14:PQJ20 QAF14:QAF20 QKB14:QKB20 QTX14:QTX20 RDT14:RDT20 RNP14:RNP20 RXL14:RXL20 SHH14:SHH20 SRD14:SRD20 TAZ14:TAZ20 TKV14:TKV20 TUR14:TUR20 UEN14:UEN20 UOJ14:UOJ20 UYF14:UYF20 VIB14:VIB20 VRX14:VRX20 WBT14:WBT20 WLP14:WLP20 WVL14:WVL20 D65548:D65556 IZ65548:IZ65556 SV65548:SV65556 ACR65548:ACR65556 AMN65548:AMN65556 AWJ65548:AWJ65556 BGF65548:BGF65556 BQB65548:BQB65556 BZX65548:BZX65556 CJT65548:CJT65556 CTP65548:CTP65556 DDL65548:DDL65556 DNH65548:DNH65556 DXD65548:DXD65556 EGZ65548:EGZ65556 EQV65548:EQV65556 FAR65548:FAR65556 FKN65548:FKN65556 FUJ65548:FUJ65556 GEF65548:GEF65556 GOB65548:GOB65556 GXX65548:GXX65556 HHT65548:HHT65556 HRP65548:HRP65556 IBL65548:IBL65556 ILH65548:ILH65556 IVD65548:IVD65556 JEZ65548:JEZ65556 JOV65548:JOV65556 JYR65548:JYR65556 KIN65548:KIN65556 KSJ65548:KSJ65556 LCF65548:LCF65556 LMB65548:LMB65556 LVX65548:LVX65556 MFT65548:MFT65556 MPP65548:MPP65556 MZL65548:MZL65556 NJH65548:NJH65556 NTD65548:NTD65556 OCZ65548:OCZ65556 OMV65548:OMV65556 OWR65548:OWR65556 PGN65548:PGN65556 PQJ65548:PQJ65556 QAF65548:QAF65556 QKB65548:QKB65556 QTX65548:QTX65556 RDT65548:RDT65556 RNP65548:RNP65556 RXL65548:RXL65556 SHH65548:SHH65556 SRD65548:SRD65556 TAZ65548:TAZ65556 TKV65548:TKV65556 TUR65548:TUR65556 UEN65548:UEN65556 UOJ65548:UOJ65556 UYF65548:UYF65556 VIB65548:VIB65556 VRX65548:VRX65556 WBT65548:WBT65556 WLP65548:WLP65556 WVL65548:WVL65556 D131084:D131092 IZ131084:IZ131092 SV131084:SV131092 ACR131084:ACR131092 AMN131084:AMN131092 AWJ131084:AWJ131092 BGF131084:BGF131092 BQB131084:BQB131092 BZX131084:BZX131092 CJT131084:CJT131092 CTP131084:CTP131092 DDL131084:DDL131092 DNH131084:DNH131092 DXD131084:DXD131092 EGZ131084:EGZ131092 EQV131084:EQV131092 FAR131084:FAR131092 FKN131084:FKN131092 FUJ131084:FUJ131092 GEF131084:GEF131092 GOB131084:GOB131092 GXX131084:GXX131092 HHT131084:HHT131092 HRP131084:HRP131092 IBL131084:IBL131092 ILH131084:ILH131092 IVD131084:IVD131092 JEZ131084:JEZ131092 JOV131084:JOV131092 JYR131084:JYR131092 KIN131084:KIN131092 KSJ131084:KSJ131092 LCF131084:LCF131092 LMB131084:LMB131092 LVX131084:LVX131092 MFT131084:MFT131092 MPP131084:MPP131092 MZL131084:MZL131092 NJH131084:NJH131092 NTD131084:NTD131092 OCZ131084:OCZ131092 OMV131084:OMV131092 OWR131084:OWR131092 PGN131084:PGN131092 PQJ131084:PQJ131092 QAF131084:QAF131092 QKB131084:QKB131092 QTX131084:QTX131092 RDT131084:RDT131092 RNP131084:RNP131092 RXL131084:RXL131092 SHH131084:SHH131092 SRD131084:SRD131092 TAZ131084:TAZ131092 TKV131084:TKV131092 TUR131084:TUR131092 UEN131084:UEN131092 UOJ131084:UOJ131092 UYF131084:UYF131092 VIB131084:VIB131092 VRX131084:VRX131092 WBT131084:WBT131092 WLP131084:WLP131092 WVL131084:WVL131092 D196620:D196628 IZ196620:IZ196628 SV196620:SV196628 ACR196620:ACR196628 AMN196620:AMN196628 AWJ196620:AWJ196628 BGF196620:BGF196628 BQB196620:BQB196628 BZX196620:BZX196628 CJT196620:CJT196628 CTP196620:CTP196628 DDL196620:DDL196628 DNH196620:DNH196628 DXD196620:DXD196628 EGZ196620:EGZ196628 EQV196620:EQV196628 FAR196620:FAR196628 FKN196620:FKN196628 FUJ196620:FUJ196628 GEF196620:GEF196628 GOB196620:GOB196628 GXX196620:GXX196628 HHT196620:HHT196628 HRP196620:HRP196628 IBL196620:IBL196628 ILH196620:ILH196628 IVD196620:IVD196628 JEZ196620:JEZ196628 JOV196620:JOV196628 JYR196620:JYR196628 KIN196620:KIN196628 KSJ196620:KSJ196628 LCF196620:LCF196628 LMB196620:LMB196628 LVX196620:LVX196628 MFT196620:MFT196628 MPP196620:MPP196628 MZL196620:MZL196628 NJH196620:NJH196628 NTD196620:NTD196628 OCZ196620:OCZ196628 OMV196620:OMV196628 OWR196620:OWR196628 PGN196620:PGN196628 PQJ196620:PQJ196628 QAF196620:QAF196628 QKB196620:QKB196628 QTX196620:QTX196628 RDT196620:RDT196628 RNP196620:RNP196628 RXL196620:RXL196628 SHH196620:SHH196628 SRD196620:SRD196628 TAZ196620:TAZ196628 TKV196620:TKV196628 TUR196620:TUR196628 UEN196620:UEN196628 UOJ196620:UOJ196628 UYF196620:UYF196628 VIB196620:VIB196628 VRX196620:VRX196628 WBT196620:WBT196628 WLP196620:WLP196628 WVL196620:WVL196628 D262156:D262164 IZ262156:IZ262164 SV262156:SV262164 ACR262156:ACR262164 AMN262156:AMN262164 AWJ262156:AWJ262164 BGF262156:BGF262164 BQB262156:BQB262164 BZX262156:BZX262164 CJT262156:CJT262164 CTP262156:CTP262164 DDL262156:DDL262164 DNH262156:DNH262164 DXD262156:DXD262164 EGZ262156:EGZ262164 EQV262156:EQV262164 FAR262156:FAR262164 FKN262156:FKN262164 FUJ262156:FUJ262164 GEF262156:GEF262164 GOB262156:GOB262164 GXX262156:GXX262164 HHT262156:HHT262164 HRP262156:HRP262164 IBL262156:IBL262164 ILH262156:ILH262164 IVD262156:IVD262164 JEZ262156:JEZ262164 JOV262156:JOV262164 JYR262156:JYR262164 KIN262156:KIN262164 KSJ262156:KSJ262164 LCF262156:LCF262164 LMB262156:LMB262164 LVX262156:LVX262164 MFT262156:MFT262164 MPP262156:MPP262164 MZL262156:MZL262164 NJH262156:NJH262164 NTD262156:NTD262164 OCZ262156:OCZ262164 OMV262156:OMV262164 OWR262156:OWR262164 PGN262156:PGN262164 PQJ262156:PQJ262164 QAF262156:QAF262164 QKB262156:QKB262164 QTX262156:QTX262164 RDT262156:RDT262164 RNP262156:RNP262164 RXL262156:RXL262164 SHH262156:SHH262164 SRD262156:SRD262164 TAZ262156:TAZ262164 TKV262156:TKV262164 TUR262156:TUR262164 UEN262156:UEN262164 UOJ262156:UOJ262164 UYF262156:UYF262164 VIB262156:VIB262164 VRX262156:VRX262164 WBT262156:WBT262164 WLP262156:WLP262164 WVL262156:WVL262164 D327692:D327700 IZ327692:IZ327700 SV327692:SV327700 ACR327692:ACR327700 AMN327692:AMN327700 AWJ327692:AWJ327700 BGF327692:BGF327700 BQB327692:BQB327700 BZX327692:BZX327700 CJT327692:CJT327700 CTP327692:CTP327700 DDL327692:DDL327700 DNH327692:DNH327700 DXD327692:DXD327700 EGZ327692:EGZ327700 EQV327692:EQV327700 FAR327692:FAR327700 FKN327692:FKN327700 FUJ327692:FUJ327700 GEF327692:GEF327700 GOB327692:GOB327700 GXX327692:GXX327700 HHT327692:HHT327700 HRP327692:HRP327700 IBL327692:IBL327700 ILH327692:ILH327700 IVD327692:IVD327700 JEZ327692:JEZ327700 JOV327692:JOV327700 JYR327692:JYR327700 KIN327692:KIN327700 KSJ327692:KSJ327700 LCF327692:LCF327700 LMB327692:LMB327700 LVX327692:LVX327700 MFT327692:MFT327700 MPP327692:MPP327700 MZL327692:MZL327700 NJH327692:NJH327700 NTD327692:NTD327700 OCZ327692:OCZ327700 OMV327692:OMV327700 OWR327692:OWR327700 PGN327692:PGN327700 PQJ327692:PQJ327700 QAF327692:QAF327700 QKB327692:QKB327700 QTX327692:QTX327700 RDT327692:RDT327700 RNP327692:RNP327700 RXL327692:RXL327700 SHH327692:SHH327700 SRD327692:SRD327700 TAZ327692:TAZ327700 TKV327692:TKV327700 TUR327692:TUR327700 UEN327692:UEN327700 UOJ327692:UOJ327700 UYF327692:UYF327700 VIB327692:VIB327700 VRX327692:VRX327700 WBT327692:WBT327700 WLP327692:WLP327700 WVL327692:WVL327700 D393228:D393236 IZ393228:IZ393236 SV393228:SV393236 ACR393228:ACR393236 AMN393228:AMN393236 AWJ393228:AWJ393236 BGF393228:BGF393236 BQB393228:BQB393236 BZX393228:BZX393236 CJT393228:CJT393236 CTP393228:CTP393236 DDL393228:DDL393236 DNH393228:DNH393236 DXD393228:DXD393236 EGZ393228:EGZ393236 EQV393228:EQV393236 FAR393228:FAR393236 FKN393228:FKN393236 FUJ393228:FUJ393236 GEF393228:GEF393236 GOB393228:GOB393236 GXX393228:GXX393236 HHT393228:HHT393236 HRP393228:HRP393236 IBL393228:IBL393236 ILH393228:ILH393236 IVD393228:IVD393236 JEZ393228:JEZ393236 JOV393228:JOV393236 JYR393228:JYR393236 KIN393228:KIN393236 KSJ393228:KSJ393236 LCF393228:LCF393236 LMB393228:LMB393236 LVX393228:LVX393236 MFT393228:MFT393236 MPP393228:MPP393236 MZL393228:MZL393236 NJH393228:NJH393236 NTD393228:NTD393236 OCZ393228:OCZ393236 OMV393228:OMV393236 OWR393228:OWR393236 PGN393228:PGN393236 PQJ393228:PQJ393236 QAF393228:QAF393236 QKB393228:QKB393236 QTX393228:QTX393236 RDT393228:RDT393236 RNP393228:RNP393236 RXL393228:RXL393236 SHH393228:SHH393236 SRD393228:SRD393236 TAZ393228:TAZ393236 TKV393228:TKV393236 TUR393228:TUR393236 UEN393228:UEN393236 UOJ393228:UOJ393236 UYF393228:UYF393236 VIB393228:VIB393236 VRX393228:VRX393236 WBT393228:WBT393236 WLP393228:WLP393236 WVL393228:WVL393236 D458764:D458772 IZ458764:IZ458772 SV458764:SV458772 ACR458764:ACR458772 AMN458764:AMN458772 AWJ458764:AWJ458772 BGF458764:BGF458772 BQB458764:BQB458772 BZX458764:BZX458772 CJT458764:CJT458772 CTP458764:CTP458772 DDL458764:DDL458772 DNH458764:DNH458772 DXD458764:DXD458772 EGZ458764:EGZ458772 EQV458764:EQV458772 FAR458764:FAR458772 FKN458764:FKN458772 FUJ458764:FUJ458772 GEF458764:GEF458772 GOB458764:GOB458772 GXX458764:GXX458772 HHT458764:HHT458772 HRP458764:HRP458772 IBL458764:IBL458772 ILH458764:ILH458772 IVD458764:IVD458772 JEZ458764:JEZ458772 JOV458764:JOV458772 JYR458764:JYR458772 KIN458764:KIN458772 KSJ458764:KSJ458772 LCF458764:LCF458772 LMB458764:LMB458772 LVX458764:LVX458772 MFT458764:MFT458772 MPP458764:MPP458772 MZL458764:MZL458772 NJH458764:NJH458772 NTD458764:NTD458772 OCZ458764:OCZ458772 OMV458764:OMV458772 OWR458764:OWR458772 PGN458764:PGN458772 PQJ458764:PQJ458772 QAF458764:QAF458772 QKB458764:QKB458772 QTX458764:QTX458772 RDT458764:RDT458772 RNP458764:RNP458772 RXL458764:RXL458772 SHH458764:SHH458772 SRD458764:SRD458772 TAZ458764:TAZ458772 TKV458764:TKV458772 TUR458764:TUR458772 UEN458764:UEN458772 UOJ458764:UOJ458772 UYF458764:UYF458772 VIB458764:VIB458772 VRX458764:VRX458772 WBT458764:WBT458772 WLP458764:WLP458772 WVL458764:WVL458772 D524300:D524308 IZ524300:IZ524308 SV524300:SV524308 ACR524300:ACR524308 AMN524300:AMN524308 AWJ524300:AWJ524308 BGF524300:BGF524308 BQB524300:BQB524308 BZX524300:BZX524308 CJT524300:CJT524308 CTP524300:CTP524308 DDL524300:DDL524308 DNH524300:DNH524308 DXD524300:DXD524308 EGZ524300:EGZ524308 EQV524300:EQV524308 FAR524300:FAR524308 FKN524300:FKN524308 FUJ524300:FUJ524308 GEF524300:GEF524308 GOB524300:GOB524308 GXX524300:GXX524308 HHT524300:HHT524308 HRP524300:HRP524308 IBL524300:IBL524308 ILH524300:ILH524308 IVD524300:IVD524308 JEZ524300:JEZ524308 JOV524300:JOV524308 JYR524300:JYR524308 KIN524300:KIN524308 KSJ524300:KSJ524308 LCF524300:LCF524308 LMB524300:LMB524308 LVX524300:LVX524308 MFT524300:MFT524308 MPP524300:MPP524308 MZL524300:MZL524308 NJH524300:NJH524308 NTD524300:NTD524308 OCZ524300:OCZ524308 OMV524300:OMV524308 OWR524300:OWR524308 PGN524300:PGN524308 PQJ524300:PQJ524308 QAF524300:QAF524308 QKB524300:QKB524308 QTX524300:QTX524308 RDT524300:RDT524308 RNP524300:RNP524308 RXL524300:RXL524308 SHH524300:SHH524308 SRD524300:SRD524308 TAZ524300:TAZ524308 TKV524300:TKV524308 TUR524300:TUR524308 UEN524300:UEN524308 UOJ524300:UOJ524308 UYF524300:UYF524308 VIB524300:VIB524308 VRX524300:VRX524308 WBT524300:WBT524308 WLP524300:WLP524308 WVL524300:WVL524308 D589836:D589844 IZ589836:IZ589844 SV589836:SV589844 ACR589836:ACR589844 AMN589836:AMN589844 AWJ589836:AWJ589844 BGF589836:BGF589844 BQB589836:BQB589844 BZX589836:BZX589844 CJT589836:CJT589844 CTP589836:CTP589844 DDL589836:DDL589844 DNH589836:DNH589844 DXD589836:DXD589844 EGZ589836:EGZ589844 EQV589836:EQV589844 FAR589836:FAR589844 FKN589836:FKN589844 FUJ589836:FUJ589844 GEF589836:GEF589844 GOB589836:GOB589844 GXX589836:GXX589844 HHT589836:HHT589844 HRP589836:HRP589844 IBL589836:IBL589844 ILH589836:ILH589844 IVD589836:IVD589844 JEZ589836:JEZ589844 JOV589836:JOV589844 JYR589836:JYR589844 KIN589836:KIN589844 KSJ589836:KSJ589844 LCF589836:LCF589844 LMB589836:LMB589844 LVX589836:LVX589844 MFT589836:MFT589844 MPP589836:MPP589844 MZL589836:MZL589844 NJH589836:NJH589844 NTD589836:NTD589844 OCZ589836:OCZ589844 OMV589836:OMV589844 OWR589836:OWR589844 PGN589836:PGN589844 PQJ589836:PQJ589844 QAF589836:QAF589844 QKB589836:QKB589844 QTX589836:QTX589844 RDT589836:RDT589844 RNP589836:RNP589844 RXL589836:RXL589844 SHH589836:SHH589844 SRD589836:SRD589844 TAZ589836:TAZ589844 TKV589836:TKV589844 TUR589836:TUR589844 UEN589836:UEN589844 UOJ589836:UOJ589844 UYF589836:UYF589844 VIB589836:VIB589844 VRX589836:VRX589844 WBT589836:WBT589844 WLP589836:WLP589844 WVL589836:WVL589844 D655372:D655380 IZ655372:IZ655380 SV655372:SV655380 ACR655372:ACR655380 AMN655372:AMN655380 AWJ655372:AWJ655380 BGF655372:BGF655380 BQB655372:BQB655380 BZX655372:BZX655380 CJT655372:CJT655380 CTP655372:CTP655380 DDL655372:DDL655380 DNH655372:DNH655380 DXD655372:DXD655380 EGZ655372:EGZ655380 EQV655372:EQV655380 FAR655372:FAR655380 FKN655372:FKN655380 FUJ655372:FUJ655380 GEF655372:GEF655380 GOB655372:GOB655380 GXX655372:GXX655380 HHT655372:HHT655380 HRP655372:HRP655380 IBL655372:IBL655380 ILH655372:ILH655380 IVD655372:IVD655380 JEZ655372:JEZ655380 JOV655372:JOV655380 JYR655372:JYR655380 KIN655372:KIN655380 KSJ655372:KSJ655380 LCF655372:LCF655380 LMB655372:LMB655380 LVX655372:LVX655380 MFT655372:MFT655380 MPP655372:MPP655380 MZL655372:MZL655380 NJH655372:NJH655380 NTD655372:NTD655380 OCZ655372:OCZ655380 OMV655372:OMV655380 OWR655372:OWR655380 PGN655372:PGN655380 PQJ655372:PQJ655380 QAF655372:QAF655380 QKB655372:QKB655380 QTX655372:QTX655380 RDT655372:RDT655380 RNP655372:RNP655380 RXL655372:RXL655380 SHH655372:SHH655380 SRD655372:SRD655380 TAZ655372:TAZ655380 TKV655372:TKV655380 TUR655372:TUR655380 UEN655372:UEN655380 UOJ655372:UOJ655380 UYF655372:UYF655380 VIB655372:VIB655380 VRX655372:VRX655380 WBT655372:WBT655380 WLP655372:WLP655380 WVL655372:WVL655380 D720908:D720916 IZ720908:IZ720916 SV720908:SV720916 ACR720908:ACR720916 AMN720908:AMN720916 AWJ720908:AWJ720916 BGF720908:BGF720916 BQB720908:BQB720916 BZX720908:BZX720916 CJT720908:CJT720916 CTP720908:CTP720916 DDL720908:DDL720916 DNH720908:DNH720916 DXD720908:DXD720916 EGZ720908:EGZ720916 EQV720908:EQV720916 FAR720908:FAR720916 FKN720908:FKN720916 FUJ720908:FUJ720916 GEF720908:GEF720916 GOB720908:GOB720916 GXX720908:GXX720916 HHT720908:HHT720916 HRP720908:HRP720916 IBL720908:IBL720916 ILH720908:ILH720916 IVD720908:IVD720916 JEZ720908:JEZ720916 JOV720908:JOV720916 JYR720908:JYR720916 KIN720908:KIN720916 KSJ720908:KSJ720916 LCF720908:LCF720916 LMB720908:LMB720916 LVX720908:LVX720916 MFT720908:MFT720916 MPP720908:MPP720916 MZL720908:MZL720916 NJH720908:NJH720916 NTD720908:NTD720916 OCZ720908:OCZ720916 OMV720908:OMV720916 OWR720908:OWR720916 PGN720908:PGN720916 PQJ720908:PQJ720916 QAF720908:QAF720916 QKB720908:QKB720916 QTX720908:QTX720916 RDT720908:RDT720916 RNP720908:RNP720916 RXL720908:RXL720916 SHH720908:SHH720916 SRD720908:SRD720916 TAZ720908:TAZ720916 TKV720908:TKV720916 TUR720908:TUR720916 UEN720908:UEN720916 UOJ720908:UOJ720916 UYF720908:UYF720916 VIB720908:VIB720916 VRX720908:VRX720916 WBT720908:WBT720916 WLP720908:WLP720916 WVL720908:WVL720916 D786444:D786452 IZ786444:IZ786452 SV786444:SV786452 ACR786444:ACR786452 AMN786444:AMN786452 AWJ786444:AWJ786452 BGF786444:BGF786452 BQB786444:BQB786452 BZX786444:BZX786452 CJT786444:CJT786452 CTP786444:CTP786452 DDL786444:DDL786452 DNH786444:DNH786452 DXD786444:DXD786452 EGZ786444:EGZ786452 EQV786444:EQV786452 FAR786444:FAR786452 FKN786444:FKN786452 FUJ786444:FUJ786452 GEF786444:GEF786452 GOB786444:GOB786452 GXX786444:GXX786452 HHT786444:HHT786452 HRP786444:HRP786452 IBL786444:IBL786452 ILH786444:ILH786452 IVD786444:IVD786452 JEZ786444:JEZ786452 JOV786444:JOV786452 JYR786444:JYR786452 KIN786444:KIN786452 KSJ786444:KSJ786452 LCF786444:LCF786452 LMB786444:LMB786452 LVX786444:LVX786452 MFT786444:MFT786452 MPP786444:MPP786452 MZL786444:MZL786452 NJH786444:NJH786452 NTD786444:NTD786452 OCZ786444:OCZ786452 OMV786444:OMV786452 OWR786444:OWR786452 PGN786444:PGN786452 PQJ786444:PQJ786452 QAF786444:QAF786452 QKB786444:QKB786452 QTX786444:QTX786452 RDT786444:RDT786452 RNP786444:RNP786452 RXL786444:RXL786452 SHH786444:SHH786452 SRD786444:SRD786452 TAZ786444:TAZ786452 TKV786444:TKV786452 TUR786444:TUR786452 UEN786444:UEN786452 UOJ786444:UOJ786452 UYF786444:UYF786452 VIB786444:VIB786452 VRX786444:VRX786452 WBT786444:WBT786452 WLP786444:WLP786452 WVL786444:WVL786452 D851980:D851988 IZ851980:IZ851988 SV851980:SV851988 ACR851980:ACR851988 AMN851980:AMN851988 AWJ851980:AWJ851988 BGF851980:BGF851988 BQB851980:BQB851988 BZX851980:BZX851988 CJT851980:CJT851988 CTP851980:CTP851988 DDL851980:DDL851988 DNH851980:DNH851988 DXD851980:DXD851988 EGZ851980:EGZ851988 EQV851980:EQV851988 FAR851980:FAR851988 FKN851980:FKN851988 FUJ851980:FUJ851988 GEF851980:GEF851988 GOB851980:GOB851988 GXX851980:GXX851988 HHT851980:HHT851988 HRP851980:HRP851988 IBL851980:IBL851988 ILH851980:ILH851988 IVD851980:IVD851988 JEZ851980:JEZ851988 JOV851980:JOV851988 JYR851980:JYR851988 KIN851980:KIN851988 KSJ851980:KSJ851988 LCF851980:LCF851988 LMB851980:LMB851988 LVX851980:LVX851988 MFT851980:MFT851988 MPP851980:MPP851988 MZL851980:MZL851988 NJH851980:NJH851988 NTD851980:NTD851988 OCZ851980:OCZ851988 OMV851980:OMV851988 OWR851980:OWR851988 PGN851980:PGN851988 PQJ851980:PQJ851988 QAF851980:QAF851988 QKB851980:QKB851988 QTX851980:QTX851988 RDT851980:RDT851988 RNP851980:RNP851988 RXL851980:RXL851988 SHH851980:SHH851988 SRD851980:SRD851988 TAZ851980:TAZ851988 TKV851980:TKV851988 TUR851980:TUR851988 UEN851980:UEN851988 UOJ851980:UOJ851988 UYF851980:UYF851988 VIB851980:VIB851988 VRX851980:VRX851988 WBT851980:WBT851988 WLP851980:WLP851988 WVL851980:WVL851988 D917516:D917524 IZ917516:IZ917524 SV917516:SV917524 ACR917516:ACR917524 AMN917516:AMN917524 AWJ917516:AWJ917524 BGF917516:BGF917524 BQB917516:BQB917524 BZX917516:BZX917524 CJT917516:CJT917524 CTP917516:CTP917524 DDL917516:DDL917524 DNH917516:DNH917524 DXD917516:DXD917524 EGZ917516:EGZ917524 EQV917516:EQV917524 FAR917516:FAR917524 FKN917516:FKN917524 FUJ917516:FUJ917524 GEF917516:GEF917524 GOB917516:GOB917524 GXX917516:GXX917524 HHT917516:HHT917524 HRP917516:HRP917524 IBL917516:IBL917524 ILH917516:ILH917524 IVD917516:IVD917524 JEZ917516:JEZ917524 JOV917516:JOV917524 JYR917516:JYR917524 KIN917516:KIN917524 KSJ917516:KSJ917524 LCF917516:LCF917524 LMB917516:LMB917524 LVX917516:LVX917524 MFT917516:MFT917524 MPP917516:MPP917524 MZL917516:MZL917524 NJH917516:NJH917524 NTD917516:NTD917524 OCZ917516:OCZ917524 OMV917516:OMV917524 OWR917516:OWR917524 PGN917516:PGN917524 PQJ917516:PQJ917524 QAF917516:QAF917524 QKB917516:QKB917524 QTX917516:QTX917524 RDT917516:RDT917524 RNP917516:RNP917524 RXL917516:RXL917524 SHH917516:SHH917524 SRD917516:SRD917524 TAZ917516:TAZ917524 TKV917516:TKV917524 TUR917516:TUR917524 UEN917516:UEN917524 UOJ917516:UOJ917524 UYF917516:UYF917524 VIB917516:VIB917524 VRX917516:VRX917524 WBT917516:WBT917524 WLP917516:WLP917524 WVL917516:WVL917524 D983052:D983060 IZ983052:IZ983060 SV983052:SV983060 ACR983052:ACR983060 AMN983052:AMN983060 AWJ983052:AWJ983060 BGF983052:BGF983060 BQB983052:BQB983060 BZX983052:BZX983060 CJT983052:CJT983060 CTP983052:CTP983060 DDL983052:DDL983060 DNH983052:DNH983060 DXD983052:DXD983060 EGZ983052:EGZ983060 EQV983052:EQV983060 FAR983052:FAR983060 FKN983052:FKN983060 FUJ983052:FUJ983060 GEF983052:GEF983060 GOB983052:GOB983060 GXX983052:GXX983060 HHT983052:HHT983060 HRP983052:HRP983060 IBL983052:IBL983060 ILH983052:ILH983060 IVD983052:IVD983060 JEZ983052:JEZ983060 JOV983052:JOV983060 JYR983052:JYR983060 KIN983052:KIN983060 KSJ983052:KSJ983060 LCF983052:LCF983060 LMB983052:LMB983060 LVX983052:LVX983060 MFT983052:MFT983060 MPP983052:MPP983060 MZL983052:MZL983060 NJH983052:NJH983060 NTD983052:NTD983060 OCZ983052:OCZ983060 OMV983052:OMV983060 OWR983052:OWR983060 PGN983052:PGN983060 PQJ983052:PQJ983060 QAF983052:QAF983060 QKB983052:QKB983060 QTX983052:QTX983060 RDT983052:RDT983060 RNP983052:RNP983060 RXL983052:RXL983060 SHH983052:SHH983060 SRD983052:SRD983060 TAZ983052:TAZ983060 TKV983052:TKV983060 TUR983052:TUR983060 UEN983052:UEN983060 UOJ983052:UOJ983060 UYF983052:UYF983060 VIB983052:VIB983060 VRX983052:VRX983060 WBT983052:WBT983060 WLP983052:WLP983060 WVL983052:WVL983060 D9:D11 IZ9:IZ11 SV9:SV11 ACR9:ACR11 AMN9:AMN11 AWJ9:AWJ11 BGF9:BGF11 BQB9:BQB11 BZX9:BZX11 CJT9:CJT11 CTP9:CTP11 DDL9:DDL11 DNH9:DNH11 DXD9:DXD11 EGZ9:EGZ11 EQV9:EQV11 FAR9:FAR11 FKN9:FKN11 FUJ9:FUJ11 GEF9:GEF11 GOB9:GOB11 GXX9:GXX11 HHT9:HHT11 HRP9:HRP11 IBL9:IBL11 ILH9:ILH11 IVD9:IVD11 JEZ9:JEZ11 JOV9:JOV11 JYR9:JYR11 KIN9:KIN11 KSJ9:KSJ11 LCF9:LCF11 LMB9:LMB11 LVX9:LVX11 MFT9:MFT11 MPP9:MPP11 MZL9:MZL11 NJH9:NJH11 NTD9:NTD11 OCZ9:OCZ11 OMV9:OMV11 OWR9:OWR11 PGN9:PGN11 PQJ9:PQJ11 QAF9:QAF11 QKB9:QKB11 QTX9:QTX11 RDT9:RDT11 RNP9:RNP11 RXL9:RXL11 SHH9:SHH11 SRD9:SRD11 TAZ9:TAZ11 TKV9:TKV11 TUR9:TUR11 UEN9:UEN11 UOJ9:UOJ11 UYF9:UYF11 VIB9:VIB11 VRX9:VRX11 WBT9:WBT11 WLP9:WLP11 WVL9:WVL11 D65543:D65545 IZ65543:IZ65545 SV65543:SV65545 ACR65543:ACR65545 AMN65543:AMN65545 AWJ65543:AWJ65545 BGF65543:BGF65545 BQB65543:BQB65545 BZX65543:BZX65545 CJT65543:CJT65545 CTP65543:CTP65545 DDL65543:DDL65545 DNH65543:DNH65545 DXD65543:DXD65545 EGZ65543:EGZ65545 EQV65543:EQV65545 FAR65543:FAR65545 FKN65543:FKN65545 FUJ65543:FUJ65545 GEF65543:GEF65545 GOB65543:GOB65545 GXX65543:GXX65545 HHT65543:HHT65545 HRP65543:HRP65545 IBL65543:IBL65545 ILH65543:ILH65545 IVD65543:IVD65545 JEZ65543:JEZ65545 JOV65543:JOV65545 JYR65543:JYR65545 KIN65543:KIN65545 KSJ65543:KSJ65545 LCF65543:LCF65545 LMB65543:LMB65545 LVX65543:LVX65545 MFT65543:MFT65545 MPP65543:MPP65545 MZL65543:MZL65545 NJH65543:NJH65545 NTD65543:NTD65545 OCZ65543:OCZ65545 OMV65543:OMV65545 OWR65543:OWR65545 PGN65543:PGN65545 PQJ65543:PQJ65545 QAF65543:QAF65545 QKB65543:QKB65545 QTX65543:QTX65545 RDT65543:RDT65545 RNP65543:RNP65545 RXL65543:RXL65545 SHH65543:SHH65545 SRD65543:SRD65545 TAZ65543:TAZ65545 TKV65543:TKV65545 TUR65543:TUR65545 UEN65543:UEN65545 UOJ65543:UOJ65545 UYF65543:UYF65545 VIB65543:VIB65545 VRX65543:VRX65545 WBT65543:WBT65545 WLP65543:WLP65545 WVL65543:WVL65545 D131079:D131081 IZ131079:IZ131081 SV131079:SV131081 ACR131079:ACR131081 AMN131079:AMN131081 AWJ131079:AWJ131081 BGF131079:BGF131081 BQB131079:BQB131081 BZX131079:BZX131081 CJT131079:CJT131081 CTP131079:CTP131081 DDL131079:DDL131081 DNH131079:DNH131081 DXD131079:DXD131081 EGZ131079:EGZ131081 EQV131079:EQV131081 FAR131079:FAR131081 FKN131079:FKN131081 FUJ131079:FUJ131081 GEF131079:GEF131081 GOB131079:GOB131081 GXX131079:GXX131081 HHT131079:HHT131081 HRP131079:HRP131081 IBL131079:IBL131081 ILH131079:ILH131081 IVD131079:IVD131081 JEZ131079:JEZ131081 JOV131079:JOV131081 JYR131079:JYR131081 KIN131079:KIN131081 KSJ131079:KSJ131081 LCF131079:LCF131081 LMB131079:LMB131081 LVX131079:LVX131081 MFT131079:MFT131081 MPP131079:MPP131081 MZL131079:MZL131081 NJH131079:NJH131081 NTD131079:NTD131081 OCZ131079:OCZ131081 OMV131079:OMV131081 OWR131079:OWR131081 PGN131079:PGN131081 PQJ131079:PQJ131081 QAF131079:QAF131081 QKB131079:QKB131081 QTX131079:QTX131081 RDT131079:RDT131081 RNP131079:RNP131081 RXL131079:RXL131081 SHH131079:SHH131081 SRD131079:SRD131081 TAZ131079:TAZ131081 TKV131079:TKV131081 TUR131079:TUR131081 UEN131079:UEN131081 UOJ131079:UOJ131081 UYF131079:UYF131081 VIB131079:VIB131081 VRX131079:VRX131081 WBT131079:WBT131081 WLP131079:WLP131081 WVL131079:WVL131081 D196615:D196617 IZ196615:IZ196617 SV196615:SV196617 ACR196615:ACR196617 AMN196615:AMN196617 AWJ196615:AWJ196617 BGF196615:BGF196617 BQB196615:BQB196617 BZX196615:BZX196617 CJT196615:CJT196617 CTP196615:CTP196617 DDL196615:DDL196617 DNH196615:DNH196617 DXD196615:DXD196617 EGZ196615:EGZ196617 EQV196615:EQV196617 FAR196615:FAR196617 FKN196615:FKN196617 FUJ196615:FUJ196617 GEF196615:GEF196617 GOB196615:GOB196617 GXX196615:GXX196617 HHT196615:HHT196617 HRP196615:HRP196617 IBL196615:IBL196617 ILH196615:ILH196617 IVD196615:IVD196617 JEZ196615:JEZ196617 JOV196615:JOV196617 JYR196615:JYR196617 KIN196615:KIN196617 KSJ196615:KSJ196617 LCF196615:LCF196617 LMB196615:LMB196617 LVX196615:LVX196617 MFT196615:MFT196617 MPP196615:MPP196617 MZL196615:MZL196617 NJH196615:NJH196617 NTD196615:NTD196617 OCZ196615:OCZ196617 OMV196615:OMV196617 OWR196615:OWR196617 PGN196615:PGN196617 PQJ196615:PQJ196617 QAF196615:QAF196617 QKB196615:QKB196617 QTX196615:QTX196617 RDT196615:RDT196617 RNP196615:RNP196617 RXL196615:RXL196617 SHH196615:SHH196617 SRD196615:SRD196617 TAZ196615:TAZ196617 TKV196615:TKV196617 TUR196615:TUR196617 UEN196615:UEN196617 UOJ196615:UOJ196617 UYF196615:UYF196617 VIB196615:VIB196617 VRX196615:VRX196617 WBT196615:WBT196617 WLP196615:WLP196617 WVL196615:WVL196617 D262151:D262153 IZ262151:IZ262153 SV262151:SV262153 ACR262151:ACR262153 AMN262151:AMN262153 AWJ262151:AWJ262153 BGF262151:BGF262153 BQB262151:BQB262153 BZX262151:BZX262153 CJT262151:CJT262153 CTP262151:CTP262153 DDL262151:DDL262153 DNH262151:DNH262153 DXD262151:DXD262153 EGZ262151:EGZ262153 EQV262151:EQV262153 FAR262151:FAR262153 FKN262151:FKN262153 FUJ262151:FUJ262153 GEF262151:GEF262153 GOB262151:GOB262153 GXX262151:GXX262153 HHT262151:HHT262153 HRP262151:HRP262153 IBL262151:IBL262153 ILH262151:ILH262153 IVD262151:IVD262153 JEZ262151:JEZ262153 JOV262151:JOV262153 JYR262151:JYR262153 KIN262151:KIN262153 KSJ262151:KSJ262153 LCF262151:LCF262153 LMB262151:LMB262153 LVX262151:LVX262153 MFT262151:MFT262153 MPP262151:MPP262153 MZL262151:MZL262153 NJH262151:NJH262153 NTD262151:NTD262153 OCZ262151:OCZ262153 OMV262151:OMV262153 OWR262151:OWR262153 PGN262151:PGN262153 PQJ262151:PQJ262153 QAF262151:QAF262153 QKB262151:QKB262153 QTX262151:QTX262153 RDT262151:RDT262153 RNP262151:RNP262153 RXL262151:RXL262153 SHH262151:SHH262153 SRD262151:SRD262153 TAZ262151:TAZ262153 TKV262151:TKV262153 TUR262151:TUR262153 UEN262151:UEN262153 UOJ262151:UOJ262153 UYF262151:UYF262153 VIB262151:VIB262153 VRX262151:VRX262153 WBT262151:WBT262153 WLP262151:WLP262153 WVL262151:WVL262153 D327687:D327689 IZ327687:IZ327689 SV327687:SV327689 ACR327687:ACR327689 AMN327687:AMN327689 AWJ327687:AWJ327689 BGF327687:BGF327689 BQB327687:BQB327689 BZX327687:BZX327689 CJT327687:CJT327689 CTP327687:CTP327689 DDL327687:DDL327689 DNH327687:DNH327689 DXD327687:DXD327689 EGZ327687:EGZ327689 EQV327687:EQV327689 FAR327687:FAR327689 FKN327687:FKN327689 FUJ327687:FUJ327689 GEF327687:GEF327689 GOB327687:GOB327689 GXX327687:GXX327689 HHT327687:HHT327689 HRP327687:HRP327689 IBL327687:IBL327689 ILH327687:ILH327689 IVD327687:IVD327689 JEZ327687:JEZ327689 JOV327687:JOV327689 JYR327687:JYR327689 KIN327687:KIN327689 KSJ327687:KSJ327689 LCF327687:LCF327689 LMB327687:LMB327689 LVX327687:LVX327689 MFT327687:MFT327689 MPP327687:MPP327689 MZL327687:MZL327689 NJH327687:NJH327689 NTD327687:NTD327689 OCZ327687:OCZ327689 OMV327687:OMV327689 OWR327687:OWR327689 PGN327687:PGN327689 PQJ327687:PQJ327689 QAF327687:QAF327689 QKB327687:QKB327689 QTX327687:QTX327689 RDT327687:RDT327689 RNP327687:RNP327689 RXL327687:RXL327689 SHH327687:SHH327689 SRD327687:SRD327689 TAZ327687:TAZ327689 TKV327687:TKV327689 TUR327687:TUR327689 UEN327687:UEN327689 UOJ327687:UOJ327689 UYF327687:UYF327689 VIB327687:VIB327689 VRX327687:VRX327689 WBT327687:WBT327689 WLP327687:WLP327689 WVL327687:WVL327689 D393223:D393225 IZ393223:IZ393225 SV393223:SV393225 ACR393223:ACR393225 AMN393223:AMN393225 AWJ393223:AWJ393225 BGF393223:BGF393225 BQB393223:BQB393225 BZX393223:BZX393225 CJT393223:CJT393225 CTP393223:CTP393225 DDL393223:DDL393225 DNH393223:DNH393225 DXD393223:DXD393225 EGZ393223:EGZ393225 EQV393223:EQV393225 FAR393223:FAR393225 FKN393223:FKN393225 FUJ393223:FUJ393225 GEF393223:GEF393225 GOB393223:GOB393225 GXX393223:GXX393225 HHT393223:HHT393225 HRP393223:HRP393225 IBL393223:IBL393225 ILH393223:ILH393225 IVD393223:IVD393225 JEZ393223:JEZ393225 JOV393223:JOV393225 JYR393223:JYR393225 KIN393223:KIN393225 KSJ393223:KSJ393225 LCF393223:LCF393225 LMB393223:LMB393225 LVX393223:LVX393225 MFT393223:MFT393225 MPP393223:MPP393225 MZL393223:MZL393225 NJH393223:NJH393225 NTD393223:NTD393225 OCZ393223:OCZ393225 OMV393223:OMV393225 OWR393223:OWR393225 PGN393223:PGN393225 PQJ393223:PQJ393225 QAF393223:QAF393225 QKB393223:QKB393225 QTX393223:QTX393225 RDT393223:RDT393225 RNP393223:RNP393225 RXL393223:RXL393225 SHH393223:SHH393225 SRD393223:SRD393225 TAZ393223:TAZ393225 TKV393223:TKV393225 TUR393223:TUR393225 UEN393223:UEN393225 UOJ393223:UOJ393225 UYF393223:UYF393225 VIB393223:VIB393225 VRX393223:VRX393225 WBT393223:WBT393225 WLP393223:WLP393225 WVL393223:WVL393225 D458759:D458761 IZ458759:IZ458761 SV458759:SV458761 ACR458759:ACR458761 AMN458759:AMN458761 AWJ458759:AWJ458761 BGF458759:BGF458761 BQB458759:BQB458761 BZX458759:BZX458761 CJT458759:CJT458761 CTP458759:CTP458761 DDL458759:DDL458761 DNH458759:DNH458761 DXD458759:DXD458761 EGZ458759:EGZ458761 EQV458759:EQV458761 FAR458759:FAR458761 FKN458759:FKN458761 FUJ458759:FUJ458761 GEF458759:GEF458761 GOB458759:GOB458761 GXX458759:GXX458761 HHT458759:HHT458761 HRP458759:HRP458761 IBL458759:IBL458761 ILH458759:ILH458761 IVD458759:IVD458761 JEZ458759:JEZ458761 JOV458759:JOV458761 JYR458759:JYR458761 KIN458759:KIN458761 KSJ458759:KSJ458761 LCF458759:LCF458761 LMB458759:LMB458761 LVX458759:LVX458761 MFT458759:MFT458761 MPP458759:MPP458761 MZL458759:MZL458761 NJH458759:NJH458761 NTD458759:NTD458761 OCZ458759:OCZ458761 OMV458759:OMV458761 OWR458759:OWR458761 PGN458759:PGN458761 PQJ458759:PQJ458761 QAF458759:QAF458761 QKB458759:QKB458761 QTX458759:QTX458761 RDT458759:RDT458761 RNP458759:RNP458761 RXL458759:RXL458761 SHH458759:SHH458761 SRD458759:SRD458761 TAZ458759:TAZ458761 TKV458759:TKV458761 TUR458759:TUR458761 UEN458759:UEN458761 UOJ458759:UOJ458761 UYF458759:UYF458761 VIB458759:VIB458761 VRX458759:VRX458761 WBT458759:WBT458761 WLP458759:WLP458761 WVL458759:WVL458761 D524295:D524297 IZ524295:IZ524297 SV524295:SV524297 ACR524295:ACR524297 AMN524295:AMN524297 AWJ524295:AWJ524297 BGF524295:BGF524297 BQB524295:BQB524297 BZX524295:BZX524297 CJT524295:CJT524297 CTP524295:CTP524297 DDL524295:DDL524297 DNH524295:DNH524297 DXD524295:DXD524297 EGZ524295:EGZ524297 EQV524295:EQV524297 FAR524295:FAR524297 FKN524295:FKN524297 FUJ524295:FUJ524297 GEF524295:GEF524297 GOB524295:GOB524297 GXX524295:GXX524297 HHT524295:HHT524297 HRP524295:HRP524297 IBL524295:IBL524297 ILH524295:ILH524297 IVD524295:IVD524297 JEZ524295:JEZ524297 JOV524295:JOV524297 JYR524295:JYR524297 KIN524295:KIN524297 KSJ524295:KSJ524297 LCF524295:LCF524297 LMB524295:LMB524297 LVX524295:LVX524297 MFT524295:MFT524297 MPP524295:MPP524297 MZL524295:MZL524297 NJH524295:NJH524297 NTD524295:NTD524297 OCZ524295:OCZ524297 OMV524295:OMV524297 OWR524295:OWR524297 PGN524295:PGN524297 PQJ524295:PQJ524297 QAF524295:QAF524297 QKB524295:QKB524297 QTX524295:QTX524297 RDT524295:RDT524297 RNP524295:RNP524297 RXL524295:RXL524297 SHH524295:SHH524297 SRD524295:SRD524297 TAZ524295:TAZ524297 TKV524295:TKV524297 TUR524295:TUR524297 UEN524295:UEN524297 UOJ524295:UOJ524297 UYF524295:UYF524297 VIB524295:VIB524297 VRX524295:VRX524297 WBT524295:WBT524297 WLP524295:WLP524297 WVL524295:WVL524297 D589831:D589833 IZ589831:IZ589833 SV589831:SV589833 ACR589831:ACR589833 AMN589831:AMN589833 AWJ589831:AWJ589833 BGF589831:BGF589833 BQB589831:BQB589833 BZX589831:BZX589833 CJT589831:CJT589833 CTP589831:CTP589833 DDL589831:DDL589833 DNH589831:DNH589833 DXD589831:DXD589833 EGZ589831:EGZ589833 EQV589831:EQV589833 FAR589831:FAR589833 FKN589831:FKN589833 FUJ589831:FUJ589833 GEF589831:GEF589833 GOB589831:GOB589833 GXX589831:GXX589833 HHT589831:HHT589833 HRP589831:HRP589833 IBL589831:IBL589833 ILH589831:ILH589833 IVD589831:IVD589833 JEZ589831:JEZ589833 JOV589831:JOV589833 JYR589831:JYR589833 KIN589831:KIN589833 KSJ589831:KSJ589833 LCF589831:LCF589833 LMB589831:LMB589833 LVX589831:LVX589833 MFT589831:MFT589833 MPP589831:MPP589833 MZL589831:MZL589833 NJH589831:NJH589833 NTD589831:NTD589833 OCZ589831:OCZ589833 OMV589831:OMV589833 OWR589831:OWR589833 PGN589831:PGN589833 PQJ589831:PQJ589833 QAF589831:QAF589833 QKB589831:QKB589833 QTX589831:QTX589833 RDT589831:RDT589833 RNP589831:RNP589833 RXL589831:RXL589833 SHH589831:SHH589833 SRD589831:SRD589833 TAZ589831:TAZ589833 TKV589831:TKV589833 TUR589831:TUR589833 UEN589831:UEN589833 UOJ589831:UOJ589833 UYF589831:UYF589833 VIB589831:VIB589833 VRX589831:VRX589833 WBT589831:WBT589833 WLP589831:WLP589833 WVL589831:WVL589833 D655367:D655369 IZ655367:IZ655369 SV655367:SV655369 ACR655367:ACR655369 AMN655367:AMN655369 AWJ655367:AWJ655369 BGF655367:BGF655369 BQB655367:BQB655369 BZX655367:BZX655369 CJT655367:CJT655369 CTP655367:CTP655369 DDL655367:DDL655369 DNH655367:DNH655369 DXD655367:DXD655369 EGZ655367:EGZ655369 EQV655367:EQV655369 FAR655367:FAR655369 FKN655367:FKN655369 FUJ655367:FUJ655369 GEF655367:GEF655369 GOB655367:GOB655369 GXX655367:GXX655369 HHT655367:HHT655369 HRP655367:HRP655369 IBL655367:IBL655369 ILH655367:ILH655369 IVD655367:IVD655369 JEZ655367:JEZ655369 JOV655367:JOV655369 JYR655367:JYR655369 KIN655367:KIN655369 KSJ655367:KSJ655369 LCF655367:LCF655369 LMB655367:LMB655369 LVX655367:LVX655369 MFT655367:MFT655369 MPP655367:MPP655369 MZL655367:MZL655369 NJH655367:NJH655369 NTD655367:NTD655369 OCZ655367:OCZ655369 OMV655367:OMV655369 OWR655367:OWR655369 PGN655367:PGN655369 PQJ655367:PQJ655369 QAF655367:QAF655369 QKB655367:QKB655369 QTX655367:QTX655369 RDT655367:RDT655369 RNP655367:RNP655369 RXL655367:RXL655369 SHH655367:SHH655369 SRD655367:SRD655369 TAZ655367:TAZ655369 TKV655367:TKV655369 TUR655367:TUR655369 UEN655367:UEN655369 UOJ655367:UOJ655369 UYF655367:UYF655369 VIB655367:VIB655369 VRX655367:VRX655369 WBT655367:WBT655369 WLP655367:WLP655369 WVL655367:WVL655369 D720903:D720905 IZ720903:IZ720905 SV720903:SV720905 ACR720903:ACR720905 AMN720903:AMN720905 AWJ720903:AWJ720905 BGF720903:BGF720905 BQB720903:BQB720905 BZX720903:BZX720905 CJT720903:CJT720905 CTP720903:CTP720905 DDL720903:DDL720905 DNH720903:DNH720905 DXD720903:DXD720905 EGZ720903:EGZ720905 EQV720903:EQV720905 FAR720903:FAR720905 FKN720903:FKN720905 FUJ720903:FUJ720905 GEF720903:GEF720905 GOB720903:GOB720905 GXX720903:GXX720905 HHT720903:HHT720905 HRP720903:HRP720905 IBL720903:IBL720905 ILH720903:ILH720905 IVD720903:IVD720905 JEZ720903:JEZ720905 JOV720903:JOV720905 JYR720903:JYR720905 KIN720903:KIN720905 KSJ720903:KSJ720905 LCF720903:LCF720905 LMB720903:LMB720905 LVX720903:LVX720905 MFT720903:MFT720905 MPP720903:MPP720905 MZL720903:MZL720905 NJH720903:NJH720905 NTD720903:NTD720905 OCZ720903:OCZ720905 OMV720903:OMV720905 OWR720903:OWR720905 PGN720903:PGN720905 PQJ720903:PQJ720905 QAF720903:QAF720905 QKB720903:QKB720905 QTX720903:QTX720905 RDT720903:RDT720905 RNP720903:RNP720905 RXL720903:RXL720905 SHH720903:SHH720905 SRD720903:SRD720905 TAZ720903:TAZ720905 TKV720903:TKV720905 TUR720903:TUR720905 UEN720903:UEN720905 UOJ720903:UOJ720905 UYF720903:UYF720905 VIB720903:VIB720905 VRX720903:VRX720905 WBT720903:WBT720905 WLP720903:WLP720905 WVL720903:WVL720905 D786439:D786441 IZ786439:IZ786441 SV786439:SV786441 ACR786439:ACR786441 AMN786439:AMN786441 AWJ786439:AWJ786441 BGF786439:BGF786441 BQB786439:BQB786441 BZX786439:BZX786441 CJT786439:CJT786441 CTP786439:CTP786441 DDL786439:DDL786441 DNH786439:DNH786441 DXD786439:DXD786441 EGZ786439:EGZ786441 EQV786439:EQV786441 FAR786439:FAR786441 FKN786439:FKN786441 FUJ786439:FUJ786441 GEF786439:GEF786441 GOB786439:GOB786441 GXX786439:GXX786441 HHT786439:HHT786441 HRP786439:HRP786441 IBL786439:IBL786441 ILH786439:ILH786441 IVD786439:IVD786441 JEZ786439:JEZ786441 JOV786439:JOV786441 JYR786439:JYR786441 KIN786439:KIN786441 KSJ786439:KSJ786441 LCF786439:LCF786441 LMB786439:LMB786441 LVX786439:LVX786441 MFT786439:MFT786441 MPP786439:MPP786441 MZL786439:MZL786441 NJH786439:NJH786441 NTD786439:NTD786441 OCZ786439:OCZ786441 OMV786439:OMV786441 OWR786439:OWR786441 PGN786439:PGN786441 PQJ786439:PQJ786441 QAF786439:QAF786441 QKB786439:QKB786441 QTX786439:QTX786441 RDT786439:RDT786441 RNP786439:RNP786441 RXL786439:RXL786441 SHH786439:SHH786441 SRD786439:SRD786441 TAZ786439:TAZ786441 TKV786439:TKV786441 TUR786439:TUR786441 UEN786439:UEN786441 UOJ786439:UOJ786441 UYF786439:UYF786441 VIB786439:VIB786441 VRX786439:VRX786441 WBT786439:WBT786441 WLP786439:WLP786441 WVL786439:WVL786441 D851975:D851977 IZ851975:IZ851977 SV851975:SV851977 ACR851975:ACR851977 AMN851975:AMN851977 AWJ851975:AWJ851977 BGF851975:BGF851977 BQB851975:BQB851977 BZX851975:BZX851977 CJT851975:CJT851977 CTP851975:CTP851977 DDL851975:DDL851977 DNH851975:DNH851977 DXD851975:DXD851977 EGZ851975:EGZ851977 EQV851975:EQV851977 FAR851975:FAR851977 FKN851975:FKN851977 FUJ851975:FUJ851977 GEF851975:GEF851977 GOB851975:GOB851977 GXX851975:GXX851977 HHT851975:HHT851977 HRP851975:HRP851977 IBL851975:IBL851977 ILH851975:ILH851977 IVD851975:IVD851977 JEZ851975:JEZ851977 JOV851975:JOV851977 JYR851975:JYR851977 KIN851975:KIN851977 KSJ851975:KSJ851977 LCF851975:LCF851977 LMB851975:LMB851977 LVX851975:LVX851977 MFT851975:MFT851977 MPP851975:MPP851977 MZL851975:MZL851977 NJH851975:NJH851977 NTD851975:NTD851977 OCZ851975:OCZ851977 OMV851975:OMV851977 OWR851975:OWR851977 PGN851975:PGN851977 PQJ851975:PQJ851977 QAF851975:QAF851977 QKB851975:QKB851977 QTX851975:QTX851977 RDT851975:RDT851977 RNP851975:RNP851977 RXL851975:RXL851977 SHH851975:SHH851977 SRD851975:SRD851977 TAZ851975:TAZ851977 TKV851975:TKV851977 TUR851975:TUR851977 UEN851975:UEN851977 UOJ851975:UOJ851977 UYF851975:UYF851977 VIB851975:VIB851977 VRX851975:VRX851977 WBT851975:WBT851977 WLP851975:WLP851977 WVL851975:WVL851977 D917511:D917513 IZ917511:IZ917513 SV917511:SV917513 ACR917511:ACR917513 AMN917511:AMN917513 AWJ917511:AWJ917513 BGF917511:BGF917513 BQB917511:BQB917513 BZX917511:BZX917513 CJT917511:CJT917513 CTP917511:CTP917513 DDL917511:DDL917513 DNH917511:DNH917513 DXD917511:DXD917513 EGZ917511:EGZ917513 EQV917511:EQV917513 FAR917511:FAR917513 FKN917511:FKN917513 FUJ917511:FUJ917513 GEF917511:GEF917513 GOB917511:GOB917513 GXX917511:GXX917513 HHT917511:HHT917513 HRP917511:HRP917513 IBL917511:IBL917513 ILH917511:ILH917513 IVD917511:IVD917513 JEZ917511:JEZ917513 JOV917511:JOV917513 JYR917511:JYR917513 KIN917511:KIN917513 KSJ917511:KSJ917513 LCF917511:LCF917513 LMB917511:LMB917513 LVX917511:LVX917513 MFT917511:MFT917513 MPP917511:MPP917513 MZL917511:MZL917513 NJH917511:NJH917513 NTD917511:NTD917513 OCZ917511:OCZ917513 OMV917511:OMV917513 OWR917511:OWR917513 PGN917511:PGN917513 PQJ917511:PQJ917513 QAF917511:QAF917513 QKB917511:QKB917513 QTX917511:QTX917513 RDT917511:RDT917513 RNP917511:RNP917513 RXL917511:RXL917513 SHH917511:SHH917513 SRD917511:SRD917513 TAZ917511:TAZ917513 TKV917511:TKV917513 TUR917511:TUR917513 UEN917511:UEN917513 UOJ917511:UOJ917513 UYF917511:UYF917513 VIB917511:VIB917513 VRX917511:VRX917513 WBT917511:WBT917513 WLP917511:WLP917513 WVL917511:WVL917513 D983047:D983049 IZ983047:IZ983049 SV983047:SV983049 ACR983047:ACR983049 AMN983047:AMN983049 AWJ983047:AWJ983049 BGF983047:BGF983049 BQB983047:BQB983049 BZX983047:BZX983049 CJT983047:CJT983049 CTP983047:CTP983049 DDL983047:DDL983049 DNH983047:DNH983049 DXD983047:DXD983049 EGZ983047:EGZ983049 EQV983047:EQV983049 FAR983047:FAR983049 FKN983047:FKN983049 FUJ983047:FUJ983049 GEF983047:GEF983049 GOB983047:GOB983049 GXX983047:GXX983049 HHT983047:HHT983049 HRP983047:HRP983049 IBL983047:IBL983049 ILH983047:ILH983049 IVD983047:IVD983049 JEZ983047:JEZ983049 JOV983047:JOV983049 JYR983047:JYR983049 KIN983047:KIN983049 KSJ983047:KSJ983049 LCF983047:LCF983049 LMB983047:LMB983049 LVX983047:LVX983049 MFT983047:MFT983049 MPP983047:MPP983049 MZL983047:MZL983049 NJH983047:NJH983049 NTD983047:NTD983049 OCZ983047:OCZ983049 OMV983047:OMV983049 OWR983047:OWR983049 PGN983047:PGN983049 PQJ983047:PQJ983049 QAF983047:QAF983049 QKB983047:QKB983049 QTX983047:QTX983049 RDT983047:RDT983049 RNP983047:RNP983049 RXL983047:RXL983049 SHH983047:SHH983049 SRD983047:SRD983049 TAZ983047:TAZ983049 TKV983047:TKV983049 TUR983047:TUR983049 UEN983047:UEN983049 UOJ983047:UOJ983049 UYF983047:UYF983049 VIB983047:VIB983049 VRX983047:VRX983049 WBT983047:WBT983049 WLP983047:WLP983049 WVL983047:WVL983049 D28:D49 D14:D18 IZ28:IZ52 SV28:SV52 ACR28:ACR52 AMN28:AMN52 AWJ28:AWJ52 BGF28:BGF52 BQB28:BQB52 BZX28:BZX52 CJT28:CJT52 CTP28:CTP52 DDL28:DDL52 DNH28:DNH52 DXD28:DXD52 EGZ28:EGZ52 EQV28:EQV52 FAR28:FAR52 FKN28:FKN52 FUJ28:FUJ52 GEF28:GEF52 GOB28:GOB52 GXX28:GXX52 HHT28:HHT52 HRP28:HRP52 IBL28:IBL52 ILH28:ILH52 IVD28:IVD52 JEZ28:JEZ52 JOV28:JOV52 JYR28:JYR52 KIN28:KIN52 KSJ28:KSJ52 LCF28:LCF52 LMB28:LMB52 LVX28:LVX52 MFT28:MFT52 MPP28:MPP52 MZL28:MZL52 NJH28:NJH52 NTD28:NTD52 OCZ28:OCZ52 OMV28:OMV52 OWR28:OWR52 PGN28:PGN52 PQJ28:PQJ52 QAF28:QAF52 QKB28:QKB52 QTX28:QTX52 RDT28:RDT52 RNP28:RNP52 RXL28:RXL52 SHH28:SHH52 SRD28:SRD52 TAZ28:TAZ52 TKV28:TKV52 TUR28:TUR52 UEN28:UEN52 UOJ28:UOJ52 UYF28:UYF52 VIB28:VIB52 VRX28:VRX52 WBT28:WBT52 WLP28:WLP52 WVL28:WVL52 D65564:D65588 IZ65564:IZ65588 SV65564:SV65588 ACR65564:ACR65588 AMN65564:AMN65588 AWJ65564:AWJ65588 BGF65564:BGF65588 BQB65564:BQB65588 BZX65564:BZX65588 CJT65564:CJT65588 CTP65564:CTP65588 DDL65564:DDL65588 DNH65564:DNH65588 DXD65564:DXD65588 EGZ65564:EGZ65588 EQV65564:EQV65588 FAR65564:FAR65588 FKN65564:FKN65588 FUJ65564:FUJ65588 GEF65564:GEF65588 GOB65564:GOB65588 GXX65564:GXX65588 HHT65564:HHT65588 HRP65564:HRP65588 IBL65564:IBL65588 ILH65564:ILH65588 IVD65564:IVD65588 JEZ65564:JEZ65588 JOV65564:JOV65588 JYR65564:JYR65588 KIN65564:KIN65588 KSJ65564:KSJ65588 LCF65564:LCF65588 LMB65564:LMB65588 LVX65564:LVX65588 MFT65564:MFT65588 MPP65564:MPP65588 MZL65564:MZL65588 NJH65564:NJH65588 NTD65564:NTD65588 OCZ65564:OCZ65588 OMV65564:OMV65588 OWR65564:OWR65588 PGN65564:PGN65588 PQJ65564:PQJ65588 QAF65564:QAF65588 QKB65564:QKB65588 QTX65564:QTX65588 RDT65564:RDT65588 RNP65564:RNP65588 RXL65564:RXL65588 SHH65564:SHH65588 SRD65564:SRD65588 TAZ65564:TAZ65588 TKV65564:TKV65588 TUR65564:TUR65588 UEN65564:UEN65588 UOJ65564:UOJ65588 UYF65564:UYF65588 VIB65564:VIB65588 VRX65564:VRX65588 WBT65564:WBT65588 WLP65564:WLP65588 WVL65564:WVL65588 D131100:D131124 IZ131100:IZ131124 SV131100:SV131124 ACR131100:ACR131124 AMN131100:AMN131124 AWJ131100:AWJ131124 BGF131100:BGF131124 BQB131100:BQB131124 BZX131100:BZX131124 CJT131100:CJT131124 CTP131100:CTP131124 DDL131100:DDL131124 DNH131100:DNH131124 DXD131100:DXD131124 EGZ131100:EGZ131124 EQV131100:EQV131124 FAR131100:FAR131124 FKN131100:FKN131124 FUJ131100:FUJ131124 GEF131100:GEF131124 GOB131100:GOB131124 GXX131100:GXX131124 HHT131100:HHT131124 HRP131100:HRP131124 IBL131100:IBL131124 ILH131100:ILH131124 IVD131100:IVD131124 JEZ131100:JEZ131124 JOV131100:JOV131124 JYR131100:JYR131124 KIN131100:KIN131124 KSJ131100:KSJ131124 LCF131100:LCF131124 LMB131100:LMB131124 LVX131100:LVX131124 MFT131100:MFT131124 MPP131100:MPP131124 MZL131100:MZL131124 NJH131100:NJH131124 NTD131100:NTD131124 OCZ131100:OCZ131124 OMV131100:OMV131124 OWR131100:OWR131124 PGN131100:PGN131124 PQJ131100:PQJ131124 QAF131100:QAF131124 QKB131100:QKB131124 QTX131100:QTX131124 RDT131100:RDT131124 RNP131100:RNP131124 RXL131100:RXL131124 SHH131100:SHH131124 SRD131100:SRD131124 TAZ131100:TAZ131124 TKV131100:TKV131124 TUR131100:TUR131124 UEN131100:UEN131124 UOJ131100:UOJ131124 UYF131100:UYF131124 VIB131100:VIB131124 VRX131100:VRX131124 WBT131100:WBT131124 WLP131100:WLP131124 WVL131100:WVL131124 D196636:D196660 IZ196636:IZ196660 SV196636:SV196660 ACR196636:ACR196660 AMN196636:AMN196660 AWJ196636:AWJ196660 BGF196636:BGF196660 BQB196636:BQB196660 BZX196636:BZX196660 CJT196636:CJT196660 CTP196636:CTP196660 DDL196636:DDL196660 DNH196636:DNH196660 DXD196636:DXD196660 EGZ196636:EGZ196660 EQV196636:EQV196660 FAR196636:FAR196660 FKN196636:FKN196660 FUJ196636:FUJ196660 GEF196636:GEF196660 GOB196636:GOB196660 GXX196636:GXX196660 HHT196636:HHT196660 HRP196636:HRP196660 IBL196636:IBL196660 ILH196636:ILH196660 IVD196636:IVD196660 JEZ196636:JEZ196660 JOV196636:JOV196660 JYR196636:JYR196660 KIN196636:KIN196660 KSJ196636:KSJ196660 LCF196636:LCF196660 LMB196636:LMB196660 LVX196636:LVX196660 MFT196636:MFT196660 MPP196636:MPP196660 MZL196636:MZL196660 NJH196636:NJH196660 NTD196636:NTD196660 OCZ196636:OCZ196660 OMV196636:OMV196660 OWR196636:OWR196660 PGN196636:PGN196660 PQJ196636:PQJ196660 QAF196636:QAF196660 QKB196636:QKB196660 QTX196636:QTX196660 RDT196636:RDT196660 RNP196636:RNP196660 RXL196636:RXL196660 SHH196636:SHH196660 SRD196636:SRD196660 TAZ196636:TAZ196660 TKV196636:TKV196660 TUR196636:TUR196660 UEN196636:UEN196660 UOJ196636:UOJ196660 UYF196636:UYF196660 VIB196636:VIB196660 VRX196636:VRX196660 WBT196636:WBT196660 WLP196636:WLP196660 WVL196636:WVL196660 D262172:D262196 IZ262172:IZ262196 SV262172:SV262196 ACR262172:ACR262196 AMN262172:AMN262196 AWJ262172:AWJ262196 BGF262172:BGF262196 BQB262172:BQB262196 BZX262172:BZX262196 CJT262172:CJT262196 CTP262172:CTP262196 DDL262172:DDL262196 DNH262172:DNH262196 DXD262172:DXD262196 EGZ262172:EGZ262196 EQV262172:EQV262196 FAR262172:FAR262196 FKN262172:FKN262196 FUJ262172:FUJ262196 GEF262172:GEF262196 GOB262172:GOB262196 GXX262172:GXX262196 HHT262172:HHT262196 HRP262172:HRP262196 IBL262172:IBL262196 ILH262172:ILH262196 IVD262172:IVD262196 JEZ262172:JEZ262196 JOV262172:JOV262196 JYR262172:JYR262196 KIN262172:KIN262196 KSJ262172:KSJ262196 LCF262172:LCF262196 LMB262172:LMB262196 LVX262172:LVX262196 MFT262172:MFT262196 MPP262172:MPP262196 MZL262172:MZL262196 NJH262172:NJH262196 NTD262172:NTD262196 OCZ262172:OCZ262196 OMV262172:OMV262196 OWR262172:OWR262196 PGN262172:PGN262196 PQJ262172:PQJ262196 QAF262172:QAF262196 QKB262172:QKB262196 QTX262172:QTX262196 RDT262172:RDT262196 RNP262172:RNP262196 RXL262172:RXL262196 SHH262172:SHH262196 SRD262172:SRD262196 TAZ262172:TAZ262196 TKV262172:TKV262196 TUR262172:TUR262196 UEN262172:UEN262196 UOJ262172:UOJ262196 UYF262172:UYF262196 VIB262172:VIB262196 VRX262172:VRX262196 WBT262172:WBT262196 WLP262172:WLP262196 WVL262172:WVL262196 D327708:D327732 IZ327708:IZ327732 SV327708:SV327732 ACR327708:ACR327732 AMN327708:AMN327732 AWJ327708:AWJ327732 BGF327708:BGF327732 BQB327708:BQB327732 BZX327708:BZX327732 CJT327708:CJT327732 CTP327708:CTP327732 DDL327708:DDL327732 DNH327708:DNH327732 DXD327708:DXD327732 EGZ327708:EGZ327732 EQV327708:EQV327732 FAR327708:FAR327732 FKN327708:FKN327732 FUJ327708:FUJ327732 GEF327708:GEF327732 GOB327708:GOB327732 GXX327708:GXX327732 HHT327708:HHT327732 HRP327708:HRP327732 IBL327708:IBL327732 ILH327708:ILH327732 IVD327708:IVD327732 JEZ327708:JEZ327732 JOV327708:JOV327732 JYR327708:JYR327732 KIN327708:KIN327732 KSJ327708:KSJ327732 LCF327708:LCF327732 LMB327708:LMB327732 LVX327708:LVX327732 MFT327708:MFT327732 MPP327708:MPP327732 MZL327708:MZL327732 NJH327708:NJH327732 NTD327708:NTD327732 OCZ327708:OCZ327732 OMV327708:OMV327732 OWR327708:OWR327732 PGN327708:PGN327732 PQJ327708:PQJ327732 QAF327708:QAF327732 QKB327708:QKB327732 QTX327708:QTX327732 RDT327708:RDT327732 RNP327708:RNP327732 RXL327708:RXL327732 SHH327708:SHH327732 SRD327708:SRD327732 TAZ327708:TAZ327732 TKV327708:TKV327732 TUR327708:TUR327732 UEN327708:UEN327732 UOJ327708:UOJ327732 UYF327708:UYF327732 VIB327708:VIB327732 VRX327708:VRX327732 WBT327708:WBT327732 WLP327708:WLP327732 WVL327708:WVL327732 D393244:D393268 IZ393244:IZ393268 SV393244:SV393268 ACR393244:ACR393268 AMN393244:AMN393268 AWJ393244:AWJ393268 BGF393244:BGF393268 BQB393244:BQB393268 BZX393244:BZX393268 CJT393244:CJT393268 CTP393244:CTP393268 DDL393244:DDL393268 DNH393244:DNH393268 DXD393244:DXD393268 EGZ393244:EGZ393268 EQV393244:EQV393268 FAR393244:FAR393268 FKN393244:FKN393268 FUJ393244:FUJ393268 GEF393244:GEF393268 GOB393244:GOB393268 GXX393244:GXX393268 HHT393244:HHT393268 HRP393244:HRP393268 IBL393244:IBL393268 ILH393244:ILH393268 IVD393244:IVD393268 JEZ393244:JEZ393268 JOV393244:JOV393268 JYR393244:JYR393268 KIN393244:KIN393268 KSJ393244:KSJ393268 LCF393244:LCF393268 LMB393244:LMB393268 LVX393244:LVX393268 MFT393244:MFT393268 MPP393244:MPP393268 MZL393244:MZL393268 NJH393244:NJH393268 NTD393244:NTD393268 OCZ393244:OCZ393268 OMV393244:OMV393268 OWR393244:OWR393268 PGN393244:PGN393268 PQJ393244:PQJ393268 QAF393244:QAF393268 QKB393244:QKB393268 QTX393244:QTX393268 RDT393244:RDT393268 RNP393244:RNP393268 RXL393244:RXL393268 SHH393244:SHH393268 SRD393244:SRD393268 TAZ393244:TAZ393268 TKV393244:TKV393268 TUR393244:TUR393268 UEN393244:UEN393268 UOJ393244:UOJ393268 UYF393244:UYF393268 VIB393244:VIB393268 VRX393244:VRX393268 WBT393244:WBT393268 WLP393244:WLP393268 WVL393244:WVL393268 D458780:D458804 IZ458780:IZ458804 SV458780:SV458804 ACR458780:ACR458804 AMN458780:AMN458804 AWJ458780:AWJ458804 BGF458780:BGF458804 BQB458780:BQB458804 BZX458780:BZX458804 CJT458780:CJT458804 CTP458780:CTP458804 DDL458780:DDL458804 DNH458780:DNH458804 DXD458780:DXD458804 EGZ458780:EGZ458804 EQV458780:EQV458804 FAR458780:FAR458804 FKN458780:FKN458804 FUJ458780:FUJ458804 GEF458780:GEF458804 GOB458780:GOB458804 GXX458780:GXX458804 HHT458780:HHT458804 HRP458780:HRP458804 IBL458780:IBL458804 ILH458780:ILH458804 IVD458780:IVD458804 JEZ458780:JEZ458804 JOV458780:JOV458804 JYR458780:JYR458804 KIN458780:KIN458804 KSJ458780:KSJ458804 LCF458780:LCF458804 LMB458780:LMB458804 LVX458780:LVX458804 MFT458780:MFT458804 MPP458780:MPP458804 MZL458780:MZL458804 NJH458780:NJH458804 NTD458780:NTD458804 OCZ458780:OCZ458804 OMV458780:OMV458804 OWR458780:OWR458804 PGN458780:PGN458804 PQJ458780:PQJ458804 QAF458780:QAF458804 QKB458780:QKB458804 QTX458780:QTX458804 RDT458780:RDT458804 RNP458780:RNP458804 RXL458780:RXL458804 SHH458780:SHH458804 SRD458780:SRD458804 TAZ458780:TAZ458804 TKV458780:TKV458804 TUR458780:TUR458804 UEN458780:UEN458804 UOJ458780:UOJ458804 UYF458780:UYF458804 VIB458780:VIB458804 VRX458780:VRX458804 WBT458780:WBT458804 WLP458780:WLP458804 WVL458780:WVL458804 D524316:D524340 IZ524316:IZ524340 SV524316:SV524340 ACR524316:ACR524340 AMN524316:AMN524340 AWJ524316:AWJ524340 BGF524316:BGF524340 BQB524316:BQB524340 BZX524316:BZX524340 CJT524316:CJT524340 CTP524316:CTP524340 DDL524316:DDL524340 DNH524316:DNH524340 DXD524316:DXD524340 EGZ524316:EGZ524340 EQV524316:EQV524340 FAR524316:FAR524340 FKN524316:FKN524340 FUJ524316:FUJ524340 GEF524316:GEF524340 GOB524316:GOB524340 GXX524316:GXX524340 HHT524316:HHT524340 HRP524316:HRP524340 IBL524316:IBL524340 ILH524316:ILH524340 IVD524316:IVD524340 JEZ524316:JEZ524340 JOV524316:JOV524340 JYR524316:JYR524340 KIN524316:KIN524340 KSJ524316:KSJ524340 LCF524316:LCF524340 LMB524316:LMB524340 LVX524316:LVX524340 MFT524316:MFT524340 MPP524316:MPP524340 MZL524316:MZL524340 NJH524316:NJH524340 NTD524316:NTD524340 OCZ524316:OCZ524340 OMV524316:OMV524340 OWR524316:OWR524340 PGN524316:PGN524340 PQJ524316:PQJ524340 QAF524316:QAF524340 QKB524316:QKB524340 QTX524316:QTX524340 RDT524316:RDT524340 RNP524316:RNP524340 RXL524316:RXL524340 SHH524316:SHH524340 SRD524316:SRD524340 TAZ524316:TAZ524340 TKV524316:TKV524340 TUR524316:TUR524340 UEN524316:UEN524340 UOJ524316:UOJ524340 UYF524316:UYF524340 VIB524316:VIB524340 VRX524316:VRX524340 WBT524316:WBT524340 WLP524316:WLP524340 WVL524316:WVL524340 D589852:D589876 IZ589852:IZ589876 SV589852:SV589876 ACR589852:ACR589876 AMN589852:AMN589876 AWJ589852:AWJ589876 BGF589852:BGF589876 BQB589852:BQB589876 BZX589852:BZX589876 CJT589852:CJT589876 CTP589852:CTP589876 DDL589852:DDL589876 DNH589852:DNH589876 DXD589852:DXD589876 EGZ589852:EGZ589876 EQV589852:EQV589876 FAR589852:FAR589876 FKN589852:FKN589876 FUJ589852:FUJ589876 GEF589852:GEF589876 GOB589852:GOB589876 GXX589852:GXX589876 HHT589852:HHT589876 HRP589852:HRP589876 IBL589852:IBL589876 ILH589852:ILH589876 IVD589852:IVD589876 JEZ589852:JEZ589876 JOV589852:JOV589876 JYR589852:JYR589876 KIN589852:KIN589876 KSJ589852:KSJ589876 LCF589852:LCF589876 LMB589852:LMB589876 LVX589852:LVX589876 MFT589852:MFT589876 MPP589852:MPP589876 MZL589852:MZL589876 NJH589852:NJH589876 NTD589852:NTD589876 OCZ589852:OCZ589876 OMV589852:OMV589876 OWR589852:OWR589876 PGN589852:PGN589876 PQJ589852:PQJ589876 QAF589852:QAF589876 QKB589852:QKB589876 QTX589852:QTX589876 RDT589852:RDT589876 RNP589852:RNP589876 RXL589852:RXL589876 SHH589852:SHH589876 SRD589852:SRD589876 TAZ589852:TAZ589876 TKV589852:TKV589876 TUR589852:TUR589876 UEN589852:UEN589876 UOJ589852:UOJ589876 UYF589852:UYF589876 VIB589852:VIB589876 VRX589852:VRX589876 WBT589852:WBT589876 WLP589852:WLP589876 WVL589852:WVL589876 D655388:D655412 IZ655388:IZ655412 SV655388:SV655412 ACR655388:ACR655412 AMN655388:AMN655412 AWJ655388:AWJ655412 BGF655388:BGF655412 BQB655388:BQB655412 BZX655388:BZX655412 CJT655388:CJT655412 CTP655388:CTP655412 DDL655388:DDL655412 DNH655388:DNH655412 DXD655388:DXD655412 EGZ655388:EGZ655412 EQV655388:EQV655412 FAR655388:FAR655412 FKN655388:FKN655412 FUJ655388:FUJ655412 GEF655388:GEF655412 GOB655388:GOB655412 GXX655388:GXX655412 HHT655388:HHT655412 HRP655388:HRP655412 IBL655388:IBL655412 ILH655388:ILH655412 IVD655388:IVD655412 JEZ655388:JEZ655412 JOV655388:JOV655412 JYR655388:JYR655412 KIN655388:KIN655412 KSJ655388:KSJ655412 LCF655388:LCF655412 LMB655388:LMB655412 LVX655388:LVX655412 MFT655388:MFT655412 MPP655388:MPP655412 MZL655388:MZL655412 NJH655388:NJH655412 NTD655388:NTD655412 OCZ655388:OCZ655412 OMV655388:OMV655412 OWR655388:OWR655412 PGN655388:PGN655412 PQJ655388:PQJ655412 QAF655388:QAF655412 QKB655388:QKB655412 QTX655388:QTX655412 RDT655388:RDT655412 RNP655388:RNP655412 RXL655388:RXL655412 SHH655388:SHH655412 SRD655388:SRD655412 TAZ655388:TAZ655412 TKV655388:TKV655412 TUR655388:TUR655412 UEN655388:UEN655412 UOJ655388:UOJ655412 UYF655388:UYF655412 VIB655388:VIB655412 VRX655388:VRX655412 WBT655388:WBT655412 WLP655388:WLP655412 WVL655388:WVL655412 D720924:D720948 IZ720924:IZ720948 SV720924:SV720948 ACR720924:ACR720948 AMN720924:AMN720948 AWJ720924:AWJ720948 BGF720924:BGF720948 BQB720924:BQB720948 BZX720924:BZX720948 CJT720924:CJT720948 CTP720924:CTP720948 DDL720924:DDL720948 DNH720924:DNH720948 DXD720924:DXD720948 EGZ720924:EGZ720948 EQV720924:EQV720948 FAR720924:FAR720948 FKN720924:FKN720948 FUJ720924:FUJ720948 GEF720924:GEF720948 GOB720924:GOB720948 GXX720924:GXX720948 HHT720924:HHT720948 HRP720924:HRP720948 IBL720924:IBL720948 ILH720924:ILH720948 IVD720924:IVD720948 JEZ720924:JEZ720948 JOV720924:JOV720948 JYR720924:JYR720948 KIN720924:KIN720948 KSJ720924:KSJ720948 LCF720924:LCF720948 LMB720924:LMB720948 LVX720924:LVX720948 MFT720924:MFT720948 MPP720924:MPP720948 MZL720924:MZL720948 NJH720924:NJH720948 NTD720924:NTD720948 OCZ720924:OCZ720948 OMV720924:OMV720948 OWR720924:OWR720948 PGN720924:PGN720948 PQJ720924:PQJ720948 QAF720924:QAF720948 QKB720924:QKB720948 QTX720924:QTX720948 RDT720924:RDT720948 RNP720924:RNP720948 RXL720924:RXL720948 SHH720924:SHH720948 SRD720924:SRD720948 TAZ720924:TAZ720948 TKV720924:TKV720948 TUR720924:TUR720948 UEN720924:UEN720948 UOJ720924:UOJ720948 UYF720924:UYF720948 VIB720924:VIB720948 VRX720924:VRX720948 WBT720924:WBT720948 WLP720924:WLP720948 WVL720924:WVL720948 D786460:D786484 IZ786460:IZ786484 SV786460:SV786484 ACR786460:ACR786484 AMN786460:AMN786484 AWJ786460:AWJ786484 BGF786460:BGF786484 BQB786460:BQB786484 BZX786460:BZX786484 CJT786460:CJT786484 CTP786460:CTP786484 DDL786460:DDL786484 DNH786460:DNH786484 DXD786460:DXD786484 EGZ786460:EGZ786484 EQV786460:EQV786484 FAR786460:FAR786484 FKN786460:FKN786484 FUJ786460:FUJ786484 GEF786460:GEF786484 GOB786460:GOB786484 GXX786460:GXX786484 HHT786460:HHT786484 HRP786460:HRP786484 IBL786460:IBL786484 ILH786460:ILH786484 IVD786460:IVD786484 JEZ786460:JEZ786484 JOV786460:JOV786484 JYR786460:JYR786484 KIN786460:KIN786484 KSJ786460:KSJ786484 LCF786460:LCF786484 LMB786460:LMB786484 LVX786460:LVX786484 MFT786460:MFT786484 MPP786460:MPP786484 MZL786460:MZL786484 NJH786460:NJH786484 NTD786460:NTD786484 OCZ786460:OCZ786484 OMV786460:OMV786484 OWR786460:OWR786484 PGN786460:PGN786484 PQJ786460:PQJ786484 QAF786460:QAF786484 QKB786460:QKB786484 QTX786460:QTX786484 RDT786460:RDT786484 RNP786460:RNP786484 RXL786460:RXL786484 SHH786460:SHH786484 SRD786460:SRD786484 TAZ786460:TAZ786484 TKV786460:TKV786484 TUR786460:TUR786484 UEN786460:UEN786484 UOJ786460:UOJ786484 UYF786460:UYF786484 VIB786460:VIB786484 VRX786460:VRX786484 WBT786460:WBT786484 WLP786460:WLP786484 WVL786460:WVL786484 D851996:D852020 IZ851996:IZ852020 SV851996:SV852020 ACR851996:ACR852020 AMN851996:AMN852020 AWJ851996:AWJ852020 BGF851996:BGF852020 BQB851996:BQB852020 BZX851996:BZX852020 CJT851996:CJT852020 CTP851996:CTP852020 DDL851996:DDL852020 DNH851996:DNH852020 DXD851996:DXD852020 EGZ851996:EGZ852020 EQV851996:EQV852020 FAR851996:FAR852020 FKN851996:FKN852020 FUJ851996:FUJ852020 GEF851996:GEF852020 GOB851996:GOB852020 GXX851996:GXX852020 HHT851996:HHT852020 HRP851996:HRP852020 IBL851996:IBL852020 ILH851996:ILH852020 IVD851996:IVD852020 JEZ851996:JEZ852020 JOV851996:JOV852020 JYR851996:JYR852020 KIN851996:KIN852020 KSJ851996:KSJ852020 LCF851996:LCF852020 LMB851996:LMB852020 LVX851996:LVX852020 MFT851996:MFT852020 MPP851996:MPP852020 MZL851996:MZL852020 NJH851996:NJH852020 NTD851996:NTD852020 OCZ851996:OCZ852020 OMV851996:OMV852020 OWR851996:OWR852020 PGN851996:PGN852020 PQJ851996:PQJ852020 QAF851996:QAF852020 QKB851996:QKB852020 QTX851996:QTX852020 RDT851996:RDT852020 RNP851996:RNP852020 RXL851996:RXL852020 SHH851996:SHH852020 SRD851996:SRD852020 TAZ851996:TAZ852020 TKV851996:TKV852020 TUR851996:TUR852020 UEN851996:UEN852020 UOJ851996:UOJ852020 UYF851996:UYF852020 VIB851996:VIB852020 VRX851996:VRX852020 WBT851996:WBT852020 WLP851996:WLP852020 WVL851996:WVL852020 D917532:D917556 IZ917532:IZ917556 SV917532:SV917556 ACR917532:ACR917556 AMN917532:AMN917556 AWJ917532:AWJ917556 BGF917532:BGF917556 BQB917532:BQB917556 BZX917532:BZX917556 CJT917532:CJT917556 CTP917532:CTP917556 DDL917532:DDL917556 DNH917532:DNH917556 DXD917532:DXD917556 EGZ917532:EGZ917556 EQV917532:EQV917556 FAR917532:FAR917556 FKN917532:FKN917556 FUJ917532:FUJ917556 GEF917532:GEF917556 GOB917532:GOB917556 GXX917532:GXX917556 HHT917532:HHT917556 HRP917532:HRP917556 IBL917532:IBL917556 ILH917532:ILH917556 IVD917532:IVD917556 JEZ917532:JEZ917556 JOV917532:JOV917556 JYR917532:JYR917556 KIN917532:KIN917556 KSJ917532:KSJ917556 LCF917532:LCF917556 LMB917532:LMB917556 LVX917532:LVX917556 MFT917532:MFT917556 MPP917532:MPP917556 MZL917532:MZL917556 NJH917532:NJH917556 NTD917532:NTD917556 OCZ917532:OCZ917556 OMV917532:OMV917556 OWR917532:OWR917556 PGN917532:PGN917556 PQJ917532:PQJ917556 QAF917532:QAF917556 QKB917532:QKB917556 QTX917532:QTX917556 RDT917532:RDT917556 RNP917532:RNP917556 RXL917532:RXL917556 SHH917532:SHH917556 SRD917532:SRD917556 TAZ917532:TAZ917556 TKV917532:TKV917556 TUR917532:TUR917556 UEN917532:UEN917556 UOJ917532:UOJ917556 UYF917532:UYF917556 VIB917532:VIB917556 VRX917532:VRX917556 WBT917532:WBT917556 WLP917532:WLP917556 WVL917532:WVL917556 D983068:D983092 IZ983068:IZ983092 SV983068:SV983092 ACR983068:ACR983092 AMN983068:AMN983092 AWJ983068:AWJ983092 BGF983068:BGF983092 BQB983068:BQB983092 BZX983068:BZX983092 CJT983068:CJT983092 CTP983068:CTP983092 DDL983068:DDL983092 DNH983068:DNH983092 DXD983068:DXD983092 EGZ983068:EGZ983092 EQV983068:EQV983092 FAR983068:FAR983092 FKN983068:FKN983092 FUJ983068:FUJ983092 GEF983068:GEF983092 GOB983068:GOB983092 GXX983068:GXX983092 HHT983068:HHT983092 HRP983068:HRP983092 IBL983068:IBL983092 ILH983068:ILH983092 IVD983068:IVD983092 JEZ983068:JEZ983092 JOV983068:JOV983092 JYR983068:JYR983092 KIN983068:KIN983092 KSJ983068:KSJ983092 LCF983068:LCF983092 LMB983068:LMB983092 LVX983068:LVX983092 MFT983068:MFT983092 MPP983068:MPP983092 MZL983068:MZL983092 NJH983068:NJH983092 NTD983068:NTD983092 OCZ983068:OCZ983092 OMV983068:OMV983092 OWR983068:OWR983092 PGN983068:PGN983092 PQJ983068:PQJ983092 QAF983068:QAF983092 QKB983068:QKB983092 QTX983068:QTX983092 RDT983068:RDT983092 RNP983068:RNP983092 RXL983068:RXL983092 SHH983068:SHH983092 SRD983068:SRD983092 TAZ983068:TAZ983092 TKV983068:TKV983092 TUR983068:TUR983092 UEN983068:UEN983092 UOJ983068:UOJ983092 UYF983068:UYF983092 VIB983068:VIB983092 VRX983068:VRX983092 WBT983068:WBT983092 WLP983068:WLP983092 WVL983068:WVL983092 WVL983063:WVL98306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formula1>$D$66:$D$400</formula1>
    </dataValidation>
    <dataValidation type="list" errorStyle="warning" allowBlank="1" showInputMessage="1" showErrorMessage="1" errorTitle="Factor" error="This factor is not included in the drop-down list. Is this the factor you want to use?" sqref="G28:G49 WBW983063:WBW983092 JC14:JC20 SY14:SY20 ACU14:ACU20 AMQ14:AMQ20 AWM14:AWM20 BGI14:BGI20 BQE14:BQE20 CAA14:CAA20 CJW14:CJW20 CTS14:CTS20 DDO14:DDO20 DNK14:DNK20 DXG14:DXG20 EHC14:EHC20 EQY14:EQY20 FAU14:FAU20 FKQ14:FKQ20 FUM14:FUM20 GEI14:GEI20 GOE14:GOE20 GYA14:GYA20 HHW14:HHW20 HRS14:HRS20 IBO14:IBO20 ILK14:ILK20 IVG14:IVG20 JFC14:JFC20 JOY14:JOY20 JYU14:JYU20 KIQ14:KIQ20 KSM14:KSM20 LCI14:LCI20 LME14:LME20 LWA14:LWA20 MFW14:MFW20 MPS14:MPS20 MZO14:MZO20 NJK14:NJK20 NTG14:NTG20 ODC14:ODC20 OMY14:OMY20 OWU14:OWU20 PGQ14:PGQ20 PQM14:PQM20 QAI14:QAI20 QKE14:QKE20 QUA14:QUA20 RDW14:RDW20 RNS14:RNS20 RXO14:RXO20 SHK14:SHK20 SRG14:SRG20 TBC14:TBC20 TKY14:TKY20 TUU14:TUU20 UEQ14:UEQ20 UOM14:UOM20 UYI14:UYI20 VIE14:VIE20 VSA14:VSA20 WBW14:WBW20 WLS14:WLS20 WVO14:WVO20 G65548:G65556 JC65548:JC65556 SY65548:SY65556 ACU65548:ACU65556 AMQ65548:AMQ65556 AWM65548:AWM65556 BGI65548:BGI65556 BQE65548:BQE65556 CAA65548:CAA65556 CJW65548:CJW65556 CTS65548:CTS65556 DDO65548:DDO65556 DNK65548:DNK65556 DXG65548:DXG65556 EHC65548:EHC65556 EQY65548:EQY65556 FAU65548:FAU65556 FKQ65548:FKQ65556 FUM65548:FUM65556 GEI65548:GEI65556 GOE65548:GOE65556 GYA65548:GYA65556 HHW65548:HHW65556 HRS65548:HRS65556 IBO65548:IBO65556 ILK65548:ILK65556 IVG65548:IVG65556 JFC65548:JFC65556 JOY65548:JOY65556 JYU65548:JYU65556 KIQ65548:KIQ65556 KSM65548:KSM65556 LCI65548:LCI65556 LME65548:LME65556 LWA65548:LWA65556 MFW65548:MFW65556 MPS65548:MPS65556 MZO65548:MZO65556 NJK65548:NJK65556 NTG65548:NTG65556 ODC65548:ODC65556 OMY65548:OMY65556 OWU65548:OWU65556 PGQ65548:PGQ65556 PQM65548:PQM65556 QAI65548:QAI65556 QKE65548:QKE65556 QUA65548:QUA65556 RDW65548:RDW65556 RNS65548:RNS65556 RXO65548:RXO65556 SHK65548:SHK65556 SRG65548:SRG65556 TBC65548:TBC65556 TKY65548:TKY65556 TUU65548:TUU65556 UEQ65548:UEQ65556 UOM65548:UOM65556 UYI65548:UYI65556 VIE65548:VIE65556 VSA65548:VSA65556 WBW65548:WBW65556 WLS65548:WLS65556 WVO65548:WVO65556 G131084:G131092 JC131084:JC131092 SY131084:SY131092 ACU131084:ACU131092 AMQ131084:AMQ131092 AWM131084:AWM131092 BGI131084:BGI131092 BQE131084:BQE131092 CAA131084:CAA131092 CJW131084:CJW131092 CTS131084:CTS131092 DDO131084:DDO131092 DNK131084:DNK131092 DXG131084:DXG131092 EHC131084:EHC131092 EQY131084:EQY131092 FAU131084:FAU131092 FKQ131084:FKQ131092 FUM131084:FUM131092 GEI131084:GEI131092 GOE131084:GOE131092 GYA131084:GYA131092 HHW131084:HHW131092 HRS131084:HRS131092 IBO131084:IBO131092 ILK131084:ILK131092 IVG131084:IVG131092 JFC131084:JFC131092 JOY131084:JOY131092 JYU131084:JYU131092 KIQ131084:KIQ131092 KSM131084:KSM131092 LCI131084:LCI131092 LME131084:LME131092 LWA131084:LWA131092 MFW131084:MFW131092 MPS131084:MPS131092 MZO131084:MZO131092 NJK131084:NJK131092 NTG131084:NTG131092 ODC131084:ODC131092 OMY131084:OMY131092 OWU131084:OWU131092 PGQ131084:PGQ131092 PQM131084:PQM131092 QAI131084:QAI131092 QKE131084:QKE131092 QUA131084:QUA131092 RDW131084:RDW131092 RNS131084:RNS131092 RXO131084:RXO131092 SHK131084:SHK131092 SRG131084:SRG131092 TBC131084:TBC131092 TKY131084:TKY131092 TUU131084:TUU131092 UEQ131084:UEQ131092 UOM131084:UOM131092 UYI131084:UYI131092 VIE131084:VIE131092 VSA131084:VSA131092 WBW131084:WBW131092 WLS131084:WLS131092 WVO131084:WVO131092 G196620:G196628 JC196620:JC196628 SY196620:SY196628 ACU196620:ACU196628 AMQ196620:AMQ196628 AWM196620:AWM196628 BGI196620:BGI196628 BQE196620:BQE196628 CAA196620:CAA196628 CJW196620:CJW196628 CTS196620:CTS196628 DDO196620:DDO196628 DNK196620:DNK196628 DXG196620:DXG196628 EHC196620:EHC196628 EQY196620:EQY196628 FAU196620:FAU196628 FKQ196620:FKQ196628 FUM196620:FUM196628 GEI196620:GEI196628 GOE196620:GOE196628 GYA196620:GYA196628 HHW196620:HHW196628 HRS196620:HRS196628 IBO196620:IBO196628 ILK196620:ILK196628 IVG196620:IVG196628 JFC196620:JFC196628 JOY196620:JOY196628 JYU196620:JYU196628 KIQ196620:KIQ196628 KSM196620:KSM196628 LCI196620:LCI196628 LME196620:LME196628 LWA196620:LWA196628 MFW196620:MFW196628 MPS196620:MPS196628 MZO196620:MZO196628 NJK196620:NJK196628 NTG196620:NTG196628 ODC196620:ODC196628 OMY196620:OMY196628 OWU196620:OWU196628 PGQ196620:PGQ196628 PQM196620:PQM196628 QAI196620:QAI196628 QKE196620:QKE196628 QUA196620:QUA196628 RDW196620:RDW196628 RNS196620:RNS196628 RXO196620:RXO196628 SHK196620:SHK196628 SRG196620:SRG196628 TBC196620:TBC196628 TKY196620:TKY196628 TUU196620:TUU196628 UEQ196620:UEQ196628 UOM196620:UOM196628 UYI196620:UYI196628 VIE196620:VIE196628 VSA196620:VSA196628 WBW196620:WBW196628 WLS196620:WLS196628 WVO196620:WVO196628 G262156:G262164 JC262156:JC262164 SY262156:SY262164 ACU262156:ACU262164 AMQ262156:AMQ262164 AWM262156:AWM262164 BGI262156:BGI262164 BQE262156:BQE262164 CAA262156:CAA262164 CJW262156:CJW262164 CTS262156:CTS262164 DDO262156:DDO262164 DNK262156:DNK262164 DXG262156:DXG262164 EHC262156:EHC262164 EQY262156:EQY262164 FAU262156:FAU262164 FKQ262156:FKQ262164 FUM262156:FUM262164 GEI262156:GEI262164 GOE262156:GOE262164 GYA262156:GYA262164 HHW262156:HHW262164 HRS262156:HRS262164 IBO262156:IBO262164 ILK262156:ILK262164 IVG262156:IVG262164 JFC262156:JFC262164 JOY262156:JOY262164 JYU262156:JYU262164 KIQ262156:KIQ262164 KSM262156:KSM262164 LCI262156:LCI262164 LME262156:LME262164 LWA262156:LWA262164 MFW262156:MFW262164 MPS262156:MPS262164 MZO262156:MZO262164 NJK262156:NJK262164 NTG262156:NTG262164 ODC262156:ODC262164 OMY262156:OMY262164 OWU262156:OWU262164 PGQ262156:PGQ262164 PQM262156:PQM262164 QAI262156:QAI262164 QKE262156:QKE262164 QUA262156:QUA262164 RDW262156:RDW262164 RNS262156:RNS262164 RXO262156:RXO262164 SHK262156:SHK262164 SRG262156:SRG262164 TBC262156:TBC262164 TKY262156:TKY262164 TUU262156:TUU262164 UEQ262156:UEQ262164 UOM262156:UOM262164 UYI262156:UYI262164 VIE262156:VIE262164 VSA262156:VSA262164 WBW262156:WBW262164 WLS262156:WLS262164 WVO262156:WVO262164 G327692:G327700 JC327692:JC327700 SY327692:SY327700 ACU327692:ACU327700 AMQ327692:AMQ327700 AWM327692:AWM327700 BGI327692:BGI327700 BQE327692:BQE327700 CAA327692:CAA327700 CJW327692:CJW327700 CTS327692:CTS327700 DDO327692:DDO327700 DNK327692:DNK327700 DXG327692:DXG327700 EHC327692:EHC327700 EQY327692:EQY327700 FAU327692:FAU327700 FKQ327692:FKQ327700 FUM327692:FUM327700 GEI327692:GEI327700 GOE327692:GOE327700 GYA327692:GYA327700 HHW327692:HHW327700 HRS327692:HRS327700 IBO327692:IBO327700 ILK327692:ILK327700 IVG327692:IVG327700 JFC327692:JFC327700 JOY327692:JOY327700 JYU327692:JYU327700 KIQ327692:KIQ327700 KSM327692:KSM327700 LCI327692:LCI327700 LME327692:LME327700 LWA327692:LWA327700 MFW327692:MFW327700 MPS327692:MPS327700 MZO327692:MZO327700 NJK327692:NJK327700 NTG327692:NTG327700 ODC327692:ODC327700 OMY327692:OMY327700 OWU327692:OWU327700 PGQ327692:PGQ327700 PQM327692:PQM327700 QAI327692:QAI327700 QKE327692:QKE327700 QUA327692:QUA327700 RDW327692:RDW327700 RNS327692:RNS327700 RXO327692:RXO327700 SHK327692:SHK327700 SRG327692:SRG327700 TBC327692:TBC327700 TKY327692:TKY327700 TUU327692:TUU327700 UEQ327692:UEQ327700 UOM327692:UOM327700 UYI327692:UYI327700 VIE327692:VIE327700 VSA327692:VSA327700 WBW327692:WBW327700 WLS327692:WLS327700 WVO327692:WVO327700 G393228:G393236 JC393228:JC393236 SY393228:SY393236 ACU393228:ACU393236 AMQ393228:AMQ393236 AWM393228:AWM393236 BGI393228:BGI393236 BQE393228:BQE393236 CAA393228:CAA393236 CJW393228:CJW393236 CTS393228:CTS393236 DDO393228:DDO393236 DNK393228:DNK393236 DXG393228:DXG393236 EHC393228:EHC393236 EQY393228:EQY393236 FAU393228:FAU393236 FKQ393228:FKQ393236 FUM393228:FUM393236 GEI393228:GEI393236 GOE393228:GOE393236 GYA393228:GYA393236 HHW393228:HHW393236 HRS393228:HRS393236 IBO393228:IBO393236 ILK393228:ILK393236 IVG393228:IVG393236 JFC393228:JFC393236 JOY393228:JOY393236 JYU393228:JYU393236 KIQ393228:KIQ393236 KSM393228:KSM393236 LCI393228:LCI393236 LME393228:LME393236 LWA393228:LWA393236 MFW393228:MFW393236 MPS393228:MPS393236 MZO393228:MZO393236 NJK393228:NJK393236 NTG393228:NTG393236 ODC393228:ODC393236 OMY393228:OMY393236 OWU393228:OWU393236 PGQ393228:PGQ393236 PQM393228:PQM393236 QAI393228:QAI393236 QKE393228:QKE393236 QUA393228:QUA393236 RDW393228:RDW393236 RNS393228:RNS393236 RXO393228:RXO393236 SHK393228:SHK393236 SRG393228:SRG393236 TBC393228:TBC393236 TKY393228:TKY393236 TUU393228:TUU393236 UEQ393228:UEQ393236 UOM393228:UOM393236 UYI393228:UYI393236 VIE393228:VIE393236 VSA393228:VSA393236 WBW393228:WBW393236 WLS393228:WLS393236 WVO393228:WVO393236 G458764:G458772 JC458764:JC458772 SY458764:SY458772 ACU458764:ACU458772 AMQ458764:AMQ458772 AWM458764:AWM458772 BGI458764:BGI458772 BQE458764:BQE458772 CAA458764:CAA458772 CJW458764:CJW458772 CTS458764:CTS458772 DDO458764:DDO458772 DNK458764:DNK458772 DXG458764:DXG458772 EHC458764:EHC458772 EQY458764:EQY458772 FAU458764:FAU458772 FKQ458764:FKQ458772 FUM458764:FUM458772 GEI458764:GEI458772 GOE458764:GOE458772 GYA458764:GYA458772 HHW458764:HHW458772 HRS458764:HRS458772 IBO458764:IBO458772 ILK458764:ILK458772 IVG458764:IVG458772 JFC458764:JFC458772 JOY458764:JOY458772 JYU458764:JYU458772 KIQ458764:KIQ458772 KSM458764:KSM458772 LCI458764:LCI458772 LME458764:LME458772 LWA458764:LWA458772 MFW458764:MFW458772 MPS458764:MPS458772 MZO458764:MZO458772 NJK458764:NJK458772 NTG458764:NTG458772 ODC458764:ODC458772 OMY458764:OMY458772 OWU458764:OWU458772 PGQ458764:PGQ458772 PQM458764:PQM458772 QAI458764:QAI458772 QKE458764:QKE458772 QUA458764:QUA458772 RDW458764:RDW458772 RNS458764:RNS458772 RXO458764:RXO458772 SHK458764:SHK458772 SRG458764:SRG458772 TBC458764:TBC458772 TKY458764:TKY458772 TUU458764:TUU458772 UEQ458764:UEQ458772 UOM458764:UOM458772 UYI458764:UYI458772 VIE458764:VIE458772 VSA458764:VSA458772 WBW458764:WBW458772 WLS458764:WLS458772 WVO458764:WVO458772 G524300:G524308 JC524300:JC524308 SY524300:SY524308 ACU524300:ACU524308 AMQ524300:AMQ524308 AWM524300:AWM524308 BGI524300:BGI524308 BQE524300:BQE524308 CAA524300:CAA524308 CJW524300:CJW524308 CTS524300:CTS524308 DDO524300:DDO524308 DNK524300:DNK524308 DXG524300:DXG524308 EHC524300:EHC524308 EQY524300:EQY524308 FAU524300:FAU524308 FKQ524300:FKQ524308 FUM524300:FUM524308 GEI524300:GEI524308 GOE524300:GOE524308 GYA524300:GYA524308 HHW524300:HHW524308 HRS524300:HRS524308 IBO524300:IBO524308 ILK524300:ILK524308 IVG524300:IVG524308 JFC524300:JFC524308 JOY524300:JOY524308 JYU524300:JYU524308 KIQ524300:KIQ524308 KSM524300:KSM524308 LCI524300:LCI524308 LME524300:LME524308 LWA524300:LWA524308 MFW524300:MFW524308 MPS524300:MPS524308 MZO524300:MZO524308 NJK524300:NJK524308 NTG524300:NTG524308 ODC524300:ODC524308 OMY524300:OMY524308 OWU524300:OWU524308 PGQ524300:PGQ524308 PQM524300:PQM524308 QAI524300:QAI524308 QKE524300:QKE524308 QUA524300:QUA524308 RDW524300:RDW524308 RNS524300:RNS524308 RXO524300:RXO524308 SHK524300:SHK524308 SRG524300:SRG524308 TBC524300:TBC524308 TKY524300:TKY524308 TUU524300:TUU524308 UEQ524300:UEQ524308 UOM524300:UOM524308 UYI524300:UYI524308 VIE524300:VIE524308 VSA524300:VSA524308 WBW524300:WBW524308 WLS524300:WLS524308 WVO524300:WVO524308 G589836:G589844 JC589836:JC589844 SY589836:SY589844 ACU589836:ACU589844 AMQ589836:AMQ589844 AWM589836:AWM589844 BGI589836:BGI589844 BQE589836:BQE589844 CAA589836:CAA589844 CJW589836:CJW589844 CTS589836:CTS589844 DDO589836:DDO589844 DNK589836:DNK589844 DXG589836:DXG589844 EHC589836:EHC589844 EQY589836:EQY589844 FAU589836:FAU589844 FKQ589836:FKQ589844 FUM589836:FUM589844 GEI589836:GEI589844 GOE589836:GOE589844 GYA589836:GYA589844 HHW589836:HHW589844 HRS589836:HRS589844 IBO589836:IBO589844 ILK589836:ILK589844 IVG589836:IVG589844 JFC589836:JFC589844 JOY589836:JOY589844 JYU589836:JYU589844 KIQ589836:KIQ589844 KSM589836:KSM589844 LCI589836:LCI589844 LME589836:LME589844 LWA589836:LWA589844 MFW589836:MFW589844 MPS589836:MPS589844 MZO589836:MZO589844 NJK589836:NJK589844 NTG589836:NTG589844 ODC589836:ODC589844 OMY589836:OMY589844 OWU589836:OWU589844 PGQ589836:PGQ589844 PQM589836:PQM589844 QAI589836:QAI589844 QKE589836:QKE589844 QUA589836:QUA589844 RDW589836:RDW589844 RNS589836:RNS589844 RXO589836:RXO589844 SHK589836:SHK589844 SRG589836:SRG589844 TBC589836:TBC589844 TKY589836:TKY589844 TUU589836:TUU589844 UEQ589836:UEQ589844 UOM589836:UOM589844 UYI589836:UYI589844 VIE589836:VIE589844 VSA589836:VSA589844 WBW589836:WBW589844 WLS589836:WLS589844 WVO589836:WVO589844 G655372:G655380 JC655372:JC655380 SY655372:SY655380 ACU655372:ACU655380 AMQ655372:AMQ655380 AWM655372:AWM655380 BGI655372:BGI655380 BQE655372:BQE655380 CAA655372:CAA655380 CJW655372:CJW655380 CTS655372:CTS655380 DDO655372:DDO655380 DNK655372:DNK655380 DXG655372:DXG655380 EHC655372:EHC655380 EQY655372:EQY655380 FAU655372:FAU655380 FKQ655372:FKQ655380 FUM655372:FUM655380 GEI655372:GEI655380 GOE655372:GOE655380 GYA655372:GYA655380 HHW655372:HHW655380 HRS655372:HRS655380 IBO655372:IBO655380 ILK655372:ILK655380 IVG655372:IVG655380 JFC655372:JFC655380 JOY655372:JOY655380 JYU655372:JYU655380 KIQ655372:KIQ655380 KSM655372:KSM655380 LCI655372:LCI655380 LME655372:LME655380 LWA655372:LWA655380 MFW655372:MFW655380 MPS655372:MPS655380 MZO655372:MZO655380 NJK655372:NJK655380 NTG655372:NTG655380 ODC655372:ODC655380 OMY655372:OMY655380 OWU655372:OWU655380 PGQ655372:PGQ655380 PQM655372:PQM655380 QAI655372:QAI655380 QKE655372:QKE655380 QUA655372:QUA655380 RDW655372:RDW655380 RNS655372:RNS655380 RXO655372:RXO655380 SHK655372:SHK655380 SRG655372:SRG655380 TBC655372:TBC655380 TKY655372:TKY655380 TUU655372:TUU655380 UEQ655372:UEQ655380 UOM655372:UOM655380 UYI655372:UYI655380 VIE655372:VIE655380 VSA655372:VSA655380 WBW655372:WBW655380 WLS655372:WLS655380 WVO655372:WVO655380 G720908:G720916 JC720908:JC720916 SY720908:SY720916 ACU720908:ACU720916 AMQ720908:AMQ720916 AWM720908:AWM720916 BGI720908:BGI720916 BQE720908:BQE720916 CAA720908:CAA720916 CJW720908:CJW720916 CTS720908:CTS720916 DDO720908:DDO720916 DNK720908:DNK720916 DXG720908:DXG720916 EHC720908:EHC720916 EQY720908:EQY720916 FAU720908:FAU720916 FKQ720908:FKQ720916 FUM720908:FUM720916 GEI720908:GEI720916 GOE720908:GOE720916 GYA720908:GYA720916 HHW720908:HHW720916 HRS720908:HRS720916 IBO720908:IBO720916 ILK720908:ILK720916 IVG720908:IVG720916 JFC720908:JFC720916 JOY720908:JOY720916 JYU720908:JYU720916 KIQ720908:KIQ720916 KSM720908:KSM720916 LCI720908:LCI720916 LME720908:LME720916 LWA720908:LWA720916 MFW720908:MFW720916 MPS720908:MPS720916 MZO720908:MZO720916 NJK720908:NJK720916 NTG720908:NTG720916 ODC720908:ODC720916 OMY720908:OMY720916 OWU720908:OWU720916 PGQ720908:PGQ720916 PQM720908:PQM720916 QAI720908:QAI720916 QKE720908:QKE720916 QUA720908:QUA720916 RDW720908:RDW720916 RNS720908:RNS720916 RXO720908:RXO720916 SHK720908:SHK720916 SRG720908:SRG720916 TBC720908:TBC720916 TKY720908:TKY720916 TUU720908:TUU720916 UEQ720908:UEQ720916 UOM720908:UOM720916 UYI720908:UYI720916 VIE720908:VIE720916 VSA720908:VSA720916 WBW720908:WBW720916 WLS720908:WLS720916 WVO720908:WVO720916 G786444:G786452 JC786444:JC786452 SY786444:SY786452 ACU786444:ACU786452 AMQ786444:AMQ786452 AWM786444:AWM786452 BGI786444:BGI786452 BQE786444:BQE786452 CAA786444:CAA786452 CJW786444:CJW786452 CTS786444:CTS786452 DDO786444:DDO786452 DNK786444:DNK786452 DXG786444:DXG786452 EHC786444:EHC786452 EQY786444:EQY786452 FAU786444:FAU786452 FKQ786444:FKQ786452 FUM786444:FUM786452 GEI786444:GEI786452 GOE786444:GOE786452 GYA786444:GYA786452 HHW786444:HHW786452 HRS786444:HRS786452 IBO786444:IBO786452 ILK786444:ILK786452 IVG786444:IVG786452 JFC786444:JFC786452 JOY786444:JOY786452 JYU786444:JYU786452 KIQ786444:KIQ786452 KSM786444:KSM786452 LCI786444:LCI786452 LME786444:LME786452 LWA786444:LWA786452 MFW786444:MFW786452 MPS786444:MPS786452 MZO786444:MZO786452 NJK786444:NJK786452 NTG786444:NTG786452 ODC786444:ODC786452 OMY786444:OMY786452 OWU786444:OWU786452 PGQ786444:PGQ786452 PQM786444:PQM786452 QAI786444:QAI786452 QKE786444:QKE786452 QUA786444:QUA786452 RDW786444:RDW786452 RNS786444:RNS786452 RXO786444:RXO786452 SHK786444:SHK786452 SRG786444:SRG786452 TBC786444:TBC786452 TKY786444:TKY786452 TUU786444:TUU786452 UEQ786444:UEQ786452 UOM786444:UOM786452 UYI786444:UYI786452 VIE786444:VIE786452 VSA786444:VSA786452 WBW786444:WBW786452 WLS786444:WLS786452 WVO786444:WVO786452 G851980:G851988 JC851980:JC851988 SY851980:SY851988 ACU851980:ACU851988 AMQ851980:AMQ851988 AWM851980:AWM851988 BGI851980:BGI851988 BQE851980:BQE851988 CAA851980:CAA851988 CJW851980:CJW851988 CTS851980:CTS851988 DDO851980:DDO851988 DNK851980:DNK851988 DXG851980:DXG851988 EHC851980:EHC851988 EQY851980:EQY851988 FAU851980:FAU851988 FKQ851980:FKQ851988 FUM851980:FUM851988 GEI851980:GEI851988 GOE851980:GOE851988 GYA851980:GYA851988 HHW851980:HHW851988 HRS851980:HRS851988 IBO851980:IBO851988 ILK851980:ILK851988 IVG851980:IVG851988 JFC851980:JFC851988 JOY851980:JOY851988 JYU851980:JYU851988 KIQ851980:KIQ851988 KSM851980:KSM851988 LCI851980:LCI851988 LME851980:LME851988 LWA851980:LWA851988 MFW851980:MFW851988 MPS851980:MPS851988 MZO851980:MZO851988 NJK851980:NJK851988 NTG851980:NTG851988 ODC851980:ODC851988 OMY851980:OMY851988 OWU851980:OWU851988 PGQ851980:PGQ851988 PQM851980:PQM851988 QAI851980:QAI851988 QKE851980:QKE851988 QUA851980:QUA851988 RDW851980:RDW851988 RNS851980:RNS851988 RXO851980:RXO851988 SHK851980:SHK851988 SRG851980:SRG851988 TBC851980:TBC851988 TKY851980:TKY851988 TUU851980:TUU851988 UEQ851980:UEQ851988 UOM851980:UOM851988 UYI851980:UYI851988 VIE851980:VIE851988 VSA851980:VSA851988 WBW851980:WBW851988 WLS851980:WLS851988 WVO851980:WVO851988 G917516:G917524 JC917516:JC917524 SY917516:SY917524 ACU917516:ACU917524 AMQ917516:AMQ917524 AWM917516:AWM917524 BGI917516:BGI917524 BQE917516:BQE917524 CAA917516:CAA917524 CJW917516:CJW917524 CTS917516:CTS917524 DDO917516:DDO917524 DNK917516:DNK917524 DXG917516:DXG917524 EHC917516:EHC917524 EQY917516:EQY917524 FAU917516:FAU917524 FKQ917516:FKQ917524 FUM917516:FUM917524 GEI917516:GEI917524 GOE917516:GOE917524 GYA917516:GYA917524 HHW917516:HHW917524 HRS917516:HRS917524 IBO917516:IBO917524 ILK917516:ILK917524 IVG917516:IVG917524 JFC917516:JFC917524 JOY917516:JOY917524 JYU917516:JYU917524 KIQ917516:KIQ917524 KSM917516:KSM917524 LCI917516:LCI917524 LME917516:LME917524 LWA917516:LWA917524 MFW917516:MFW917524 MPS917516:MPS917524 MZO917516:MZO917524 NJK917516:NJK917524 NTG917516:NTG917524 ODC917516:ODC917524 OMY917516:OMY917524 OWU917516:OWU917524 PGQ917516:PGQ917524 PQM917516:PQM917524 QAI917516:QAI917524 QKE917516:QKE917524 QUA917516:QUA917524 RDW917516:RDW917524 RNS917516:RNS917524 RXO917516:RXO917524 SHK917516:SHK917524 SRG917516:SRG917524 TBC917516:TBC917524 TKY917516:TKY917524 TUU917516:TUU917524 UEQ917516:UEQ917524 UOM917516:UOM917524 UYI917516:UYI917524 VIE917516:VIE917524 VSA917516:VSA917524 WBW917516:WBW917524 WLS917516:WLS917524 WVO917516:WVO917524 G983052:G983060 JC983052:JC983060 SY983052:SY983060 ACU983052:ACU983060 AMQ983052:AMQ983060 AWM983052:AWM983060 BGI983052:BGI983060 BQE983052:BQE983060 CAA983052:CAA983060 CJW983052:CJW983060 CTS983052:CTS983060 DDO983052:DDO983060 DNK983052:DNK983060 DXG983052:DXG983060 EHC983052:EHC983060 EQY983052:EQY983060 FAU983052:FAU983060 FKQ983052:FKQ983060 FUM983052:FUM983060 GEI983052:GEI983060 GOE983052:GOE983060 GYA983052:GYA983060 HHW983052:HHW983060 HRS983052:HRS983060 IBO983052:IBO983060 ILK983052:ILK983060 IVG983052:IVG983060 JFC983052:JFC983060 JOY983052:JOY983060 JYU983052:JYU983060 KIQ983052:KIQ983060 KSM983052:KSM983060 LCI983052:LCI983060 LME983052:LME983060 LWA983052:LWA983060 MFW983052:MFW983060 MPS983052:MPS983060 MZO983052:MZO983060 NJK983052:NJK983060 NTG983052:NTG983060 ODC983052:ODC983060 OMY983052:OMY983060 OWU983052:OWU983060 PGQ983052:PGQ983060 PQM983052:PQM983060 QAI983052:QAI983060 QKE983052:QKE983060 QUA983052:QUA983060 RDW983052:RDW983060 RNS983052:RNS983060 RXO983052:RXO983060 SHK983052:SHK983060 SRG983052:SRG983060 TBC983052:TBC983060 TKY983052:TKY983060 TUU983052:TUU983060 UEQ983052:UEQ983060 UOM983052:UOM983060 UYI983052:UYI983060 VIE983052:VIE983060 VSA983052:VSA983060 WBW983052:WBW983060 WLS983052:WLS983060 WVO983052:WVO983060 WLS983063:WLS983092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WVO983063:WVO983092 JC23:JC52 SY23:SY52 ACU23:ACU52 AMQ23:AMQ52 AWM23:AWM52 BGI23:BGI52 BQE23:BQE52 CAA23:CAA52 CJW23:CJW52 CTS23:CTS52 DDO23:DDO52 DNK23:DNK52 DXG23:DXG52 EHC23:EHC52 EQY23:EQY52 FAU23:FAU52 FKQ23:FKQ52 FUM23:FUM52 GEI23:GEI52 GOE23:GOE52 GYA23:GYA52 HHW23:HHW52 HRS23:HRS52 IBO23:IBO52 ILK23:ILK52 IVG23:IVG52 JFC23:JFC52 JOY23:JOY52 JYU23:JYU52 KIQ23:KIQ52 KSM23:KSM52 LCI23:LCI52 LME23:LME52 LWA23:LWA52 MFW23:MFW52 MPS23:MPS52 MZO23:MZO52 NJK23:NJK52 NTG23:NTG52 ODC23:ODC52 OMY23:OMY52 OWU23:OWU52 PGQ23:PGQ52 PQM23:PQM52 QAI23:QAI52 QKE23:QKE52 QUA23:QUA52 RDW23:RDW52 RNS23:RNS52 RXO23:RXO52 SHK23:SHK52 SRG23:SRG52 TBC23:TBC52 TKY23:TKY52 TUU23:TUU52 UEQ23:UEQ52 UOM23:UOM52 UYI23:UYI52 VIE23:VIE52 VSA23:VSA52 WBW23:WBW52 WLS23:WLS52 WVO23:WVO52 G65559:G65588 JC65559:JC65588 SY65559:SY65588 ACU65559:ACU65588 AMQ65559:AMQ65588 AWM65559:AWM65588 BGI65559:BGI65588 BQE65559:BQE65588 CAA65559:CAA65588 CJW65559:CJW65588 CTS65559:CTS65588 DDO65559:DDO65588 DNK65559:DNK65588 DXG65559:DXG65588 EHC65559:EHC65588 EQY65559:EQY65588 FAU65559:FAU65588 FKQ65559:FKQ65588 FUM65559:FUM65588 GEI65559:GEI65588 GOE65559:GOE65588 GYA65559:GYA65588 HHW65559:HHW65588 HRS65559:HRS65588 IBO65559:IBO65588 ILK65559:ILK65588 IVG65559:IVG65588 JFC65559:JFC65588 JOY65559:JOY65588 JYU65559:JYU65588 KIQ65559:KIQ65588 KSM65559:KSM65588 LCI65559:LCI65588 LME65559:LME65588 LWA65559:LWA65588 MFW65559:MFW65588 MPS65559:MPS65588 MZO65559:MZO65588 NJK65559:NJK65588 NTG65559:NTG65588 ODC65559:ODC65588 OMY65559:OMY65588 OWU65559:OWU65588 PGQ65559:PGQ65588 PQM65559:PQM65588 QAI65559:QAI65588 QKE65559:QKE65588 QUA65559:QUA65588 RDW65559:RDW65588 RNS65559:RNS65588 RXO65559:RXO65588 SHK65559:SHK65588 SRG65559:SRG65588 TBC65559:TBC65588 TKY65559:TKY65588 TUU65559:TUU65588 UEQ65559:UEQ65588 UOM65559:UOM65588 UYI65559:UYI65588 VIE65559:VIE65588 VSA65559:VSA65588 WBW65559:WBW65588 WLS65559:WLS65588 WVO65559:WVO65588 G131095:G131124 JC131095:JC131124 SY131095:SY131124 ACU131095:ACU131124 AMQ131095:AMQ131124 AWM131095:AWM131124 BGI131095:BGI131124 BQE131095:BQE131124 CAA131095:CAA131124 CJW131095:CJW131124 CTS131095:CTS131124 DDO131095:DDO131124 DNK131095:DNK131124 DXG131095:DXG131124 EHC131095:EHC131124 EQY131095:EQY131124 FAU131095:FAU131124 FKQ131095:FKQ131124 FUM131095:FUM131124 GEI131095:GEI131124 GOE131095:GOE131124 GYA131095:GYA131124 HHW131095:HHW131124 HRS131095:HRS131124 IBO131095:IBO131124 ILK131095:ILK131124 IVG131095:IVG131124 JFC131095:JFC131124 JOY131095:JOY131124 JYU131095:JYU131124 KIQ131095:KIQ131124 KSM131095:KSM131124 LCI131095:LCI131124 LME131095:LME131124 LWA131095:LWA131124 MFW131095:MFW131124 MPS131095:MPS131124 MZO131095:MZO131124 NJK131095:NJK131124 NTG131095:NTG131124 ODC131095:ODC131124 OMY131095:OMY131124 OWU131095:OWU131124 PGQ131095:PGQ131124 PQM131095:PQM131124 QAI131095:QAI131124 QKE131095:QKE131124 QUA131095:QUA131124 RDW131095:RDW131124 RNS131095:RNS131124 RXO131095:RXO131124 SHK131095:SHK131124 SRG131095:SRG131124 TBC131095:TBC131124 TKY131095:TKY131124 TUU131095:TUU131124 UEQ131095:UEQ131124 UOM131095:UOM131124 UYI131095:UYI131124 VIE131095:VIE131124 VSA131095:VSA131124 WBW131095:WBW131124 WLS131095:WLS131124 WVO131095:WVO131124 G196631:G196660 JC196631:JC196660 SY196631:SY196660 ACU196631:ACU196660 AMQ196631:AMQ196660 AWM196631:AWM196660 BGI196631:BGI196660 BQE196631:BQE196660 CAA196631:CAA196660 CJW196631:CJW196660 CTS196631:CTS196660 DDO196631:DDO196660 DNK196631:DNK196660 DXG196631:DXG196660 EHC196631:EHC196660 EQY196631:EQY196660 FAU196631:FAU196660 FKQ196631:FKQ196660 FUM196631:FUM196660 GEI196631:GEI196660 GOE196631:GOE196660 GYA196631:GYA196660 HHW196631:HHW196660 HRS196631:HRS196660 IBO196631:IBO196660 ILK196631:ILK196660 IVG196631:IVG196660 JFC196631:JFC196660 JOY196631:JOY196660 JYU196631:JYU196660 KIQ196631:KIQ196660 KSM196631:KSM196660 LCI196631:LCI196660 LME196631:LME196660 LWA196631:LWA196660 MFW196631:MFW196660 MPS196631:MPS196660 MZO196631:MZO196660 NJK196631:NJK196660 NTG196631:NTG196660 ODC196631:ODC196660 OMY196631:OMY196660 OWU196631:OWU196660 PGQ196631:PGQ196660 PQM196631:PQM196660 QAI196631:QAI196660 QKE196631:QKE196660 QUA196631:QUA196660 RDW196631:RDW196660 RNS196631:RNS196660 RXO196631:RXO196660 SHK196631:SHK196660 SRG196631:SRG196660 TBC196631:TBC196660 TKY196631:TKY196660 TUU196631:TUU196660 UEQ196631:UEQ196660 UOM196631:UOM196660 UYI196631:UYI196660 VIE196631:VIE196660 VSA196631:VSA196660 WBW196631:WBW196660 WLS196631:WLS196660 WVO196631:WVO196660 G262167:G262196 JC262167:JC262196 SY262167:SY262196 ACU262167:ACU262196 AMQ262167:AMQ262196 AWM262167:AWM262196 BGI262167:BGI262196 BQE262167:BQE262196 CAA262167:CAA262196 CJW262167:CJW262196 CTS262167:CTS262196 DDO262167:DDO262196 DNK262167:DNK262196 DXG262167:DXG262196 EHC262167:EHC262196 EQY262167:EQY262196 FAU262167:FAU262196 FKQ262167:FKQ262196 FUM262167:FUM262196 GEI262167:GEI262196 GOE262167:GOE262196 GYA262167:GYA262196 HHW262167:HHW262196 HRS262167:HRS262196 IBO262167:IBO262196 ILK262167:ILK262196 IVG262167:IVG262196 JFC262167:JFC262196 JOY262167:JOY262196 JYU262167:JYU262196 KIQ262167:KIQ262196 KSM262167:KSM262196 LCI262167:LCI262196 LME262167:LME262196 LWA262167:LWA262196 MFW262167:MFW262196 MPS262167:MPS262196 MZO262167:MZO262196 NJK262167:NJK262196 NTG262167:NTG262196 ODC262167:ODC262196 OMY262167:OMY262196 OWU262167:OWU262196 PGQ262167:PGQ262196 PQM262167:PQM262196 QAI262167:QAI262196 QKE262167:QKE262196 QUA262167:QUA262196 RDW262167:RDW262196 RNS262167:RNS262196 RXO262167:RXO262196 SHK262167:SHK262196 SRG262167:SRG262196 TBC262167:TBC262196 TKY262167:TKY262196 TUU262167:TUU262196 UEQ262167:UEQ262196 UOM262167:UOM262196 UYI262167:UYI262196 VIE262167:VIE262196 VSA262167:VSA262196 WBW262167:WBW262196 WLS262167:WLS262196 WVO262167:WVO262196 G327703:G327732 JC327703:JC327732 SY327703:SY327732 ACU327703:ACU327732 AMQ327703:AMQ327732 AWM327703:AWM327732 BGI327703:BGI327732 BQE327703:BQE327732 CAA327703:CAA327732 CJW327703:CJW327732 CTS327703:CTS327732 DDO327703:DDO327732 DNK327703:DNK327732 DXG327703:DXG327732 EHC327703:EHC327732 EQY327703:EQY327732 FAU327703:FAU327732 FKQ327703:FKQ327732 FUM327703:FUM327732 GEI327703:GEI327732 GOE327703:GOE327732 GYA327703:GYA327732 HHW327703:HHW327732 HRS327703:HRS327732 IBO327703:IBO327732 ILK327703:ILK327732 IVG327703:IVG327732 JFC327703:JFC327732 JOY327703:JOY327732 JYU327703:JYU327732 KIQ327703:KIQ327732 KSM327703:KSM327732 LCI327703:LCI327732 LME327703:LME327732 LWA327703:LWA327732 MFW327703:MFW327732 MPS327703:MPS327732 MZO327703:MZO327732 NJK327703:NJK327732 NTG327703:NTG327732 ODC327703:ODC327732 OMY327703:OMY327732 OWU327703:OWU327732 PGQ327703:PGQ327732 PQM327703:PQM327732 QAI327703:QAI327732 QKE327703:QKE327732 QUA327703:QUA327732 RDW327703:RDW327732 RNS327703:RNS327732 RXO327703:RXO327732 SHK327703:SHK327732 SRG327703:SRG327732 TBC327703:TBC327732 TKY327703:TKY327732 TUU327703:TUU327732 UEQ327703:UEQ327732 UOM327703:UOM327732 UYI327703:UYI327732 VIE327703:VIE327732 VSA327703:VSA327732 WBW327703:WBW327732 WLS327703:WLS327732 WVO327703:WVO327732 G393239:G393268 JC393239:JC393268 SY393239:SY393268 ACU393239:ACU393268 AMQ393239:AMQ393268 AWM393239:AWM393268 BGI393239:BGI393268 BQE393239:BQE393268 CAA393239:CAA393268 CJW393239:CJW393268 CTS393239:CTS393268 DDO393239:DDO393268 DNK393239:DNK393268 DXG393239:DXG393268 EHC393239:EHC393268 EQY393239:EQY393268 FAU393239:FAU393268 FKQ393239:FKQ393268 FUM393239:FUM393268 GEI393239:GEI393268 GOE393239:GOE393268 GYA393239:GYA393268 HHW393239:HHW393268 HRS393239:HRS393268 IBO393239:IBO393268 ILK393239:ILK393268 IVG393239:IVG393268 JFC393239:JFC393268 JOY393239:JOY393268 JYU393239:JYU393268 KIQ393239:KIQ393268 KSM393239:KSM393268 LCI393239:LCI393268 LME393239:LME393268 LWA393239:LWA393268 MFW393239:MFW393268 MPS393239:MPS393268 MZO393239:MZO393268 NJK393239:NJK393268 NTG393239:NTG393268 ODC393239:ODC393268 OMY393239:OMY393268 OWU393239:OWU393268 PGQ393239:PGQ393268 PQM393239:PQM393268 QAI393239:QAI393268 QKE393239:QKE393268 QUA393239:QUA393268 RDW393239:RDW393268 RNS393239:RNS393268 RXO393239:RXO393268 SHK393239:SHK393268 SRG393239:SRG393268 TBC393239:TBC393268 TKY393239:TKY393268 TUU393239:TUU393268 UEQ393239:UEQ393268 UOM393239:UOM393268 UYI393239:UYI393268 VIE393239:VIE393268 VSA393239:VSA393268 WBW393239:WBW393268 WLS393239:WLS393268 WVO393239:WVO393268 G458775:G458804 JC458775:JC458804 SY458775:SY458804 ACU458775:ACU458804 AMQ458775:AMQ458804 AWM458775:AWM458804 BGI458775:BGI458804 BQE458775:BQE458804 CAA458775:CAA458804 CJW458775:CJW458804 CTS458775:CTS458804 DDO458775:DDO458804 DNK458775:DNK458804 DXG458775:DXG458804 EHC458775:EHC458804 EQY458775:EQY458804 FAU458775:FAU458804 FKQ458775:FKQ458804 FUM458775:FUM458804 GEI458775:GEI458804 GOE458775:GOE458804 GYA458775:GYA458804 HHW458775:HHW458804 HRS458775:HRS458804 IBO458775:IBO458804 ILK458775:ILK458804 IVG458775:IVG458804 JFC458775:JFC458804 JOY458775:JOY458804 JYU458775:JYU458804 KIQ458775:KIQ458804 KSM458775:KSM458804 LCI458775:LCI458804 LME458775:LME458804 LWA458775:LWA458804 MFW458775:MFW458804 MPS458775:MPS458804 MZO458775:MZO458804 NJK458775:NJK458804 NTG458775:NTG458804 ODC458775:ODC458804 OMY458775:OMY458804 OWU458775:OWU458804 PGQ458775:PGQ458804 PQM458775:PQM458804 QAI458775:QAI458804 QKE458775:QKE458804 QUA458775:QUA458804 RDW458775:RDW458804 RNS458775:RNS458804 RXO458775:RXO458804 SHK458775:SHK458804 SRG458775:SRG458804 TBC458775:TBC458804 TKY458775:TKY458804 TUU458775:TUU458804 UEQ458775:UEQ458804 UOM458775:UOM458804 UYI458775:UYI458804 VIE458775:VIE458804 VSA458775:VSA458804 WBW458775:WBW458804 WLS458775:WLS458804 WVO458775:WVO458804 G524311:G524340 JC524311:JC524340 SY524311:SY524340 ACU524311:ACU524340 AMQ524311:AMQ524340 AWM524311:AWM524340 BGI524311:BGI524340 BQE524311:BQE524340 CAA524311:CAA524340 CJW524311:CJW524340 CTS524311:CTS524340 DDO524311:DDO524340 DNK524311:DNK524340 DXG524311:DXG524340 EHC524311:EHC524340 EQY524311:EQY524340 FAU524311:FAU524340 FKQ524311:FKQ524340 FUM524311:FUM524340 GEI524311:GEI524340 GOE524311:GOE524340 GYA524311:GYA524340 HHW524311:HHW524340 HRS524311:HRS524340 IBO524311:IBO524340 ILK524311:ILK524340 IVG524311:IVG524340 JFC524311:JFC524340 JOY524311:JOY524340 JYU524311:JYU524340 KIQ524311:KIQ524340 KSM524311:KSM524340 LCI524311:LCI524340 LME524311:LME524340 LWA524311:LWA524340 MFW524311:MFW524340 MPS524311:MPS524340 MZO524311:MZO524340 NJK524311:NJK524340 NTG524311:NTG524340 ODC524311:ODC524340 OMY524311:OMY524340 OWU524311:OWU524340 PGQ524311:PGQ524340 PQM524311:PQM524340 QAI524311:QAI524340 QKE524311:QKE524340 QUA524311:QUA524340 RDW524311:RDW524340 RNS524311:RNS524340 RXO524311:RXO524340 SHK524311:SHK524340 SRG524311:SRG524340 TBC524311:TBC524340 TKY524311:TKY524340 TUU524311:TUU524340 UEQ524311:UEQ524340 UOM524311:UOM524340 UYI524311:UYI524340 VIE524311:VIE524340 VSA524311:VSA524340 WBW524311:WBW524340 WLS524311:WLS524340 WVO524311:WVO524340 G589847:G589876 JC589847:JC589876 SY589847:SY589876 ACU589847:ACU589876 AMQ589847:AMQ589876 AWM589847:AWM589876 BGI589847:BGI589876 BQE589847:BQE589876 CAA589847:CAA589876 CJW589847:CJW589876 CTS589847:CTS589876 DDO589847:DDO589876 DNK589847:DNK589876 DXG589847:DXG589876 EHC589847:EHC589876 EQY589847:EQY589876 FAU589847:FAU589876 FKQ589847:FKQ589876 FUM589847:FUM589876 GEI589847:GEI589876 GOE589847:GOE589876 GYA589847:GYA589876 HHW589847:HHW589876 HRS589847:HRS589876 IBO589847:IBO589876 ILK589847:ILK589876 IVG589847:IVG589876 JFC589847:JFC589876 JOY589847:JOY589876 JYU589847:JYU589876 KIQ589847:KIQ589876 KSM589847:KSM589876 LCI589847:LCI589876 LME589847:LME589876 LWA589847:LWA589876 MFW589847:MFW589876 MPS589847:MPS589876 MZO589847:MZO589876 NJK589847:NJK589876 NTG589847:NTG589876 ODC589847:ODC589876 OMY589847:OMY589876 OWU589847:OWU589876 PGQ589847:PGQ589876 PQM589847:PQM589876 QAI589847:QAI589876 QKE589847:QKE589876 QUA589847:QUA589876 RDW589847:RDW589876 RNS589847:RNS589876 RXO589847:RXO589876 SHK589847:SHK589876 SRG589847:SRG589876 TBC589847:TBC589876 TKY589847:TKY589876 TUU589847:TUU589876 UEQ589847:UEQ589876 UOM589847:UOM589876 UYI589847:UYI589876 VIE589847:VIE589876 VSA589847:VSA589876 WBW589847:WBW589876 WLS589847:WLS589876 WVO589847:WVO589876 G655383:G655412 JC655383:JC655412 SY655383:SY655412 ACU655383:ACU655412 AMQ655383:AMQ655412 AWM655383:AWM655412 BGI655383:BGI655412 BQE655383:BQE655412 CAA655383:CAA655412 CJW655383:CJW655412 CTS655383:CTS655412 DDO655383:DDO655412 DNK655383:DNK655412 DXG655383:DXG655412 EHC655383:EHC655412 EQY655383:EQY655412 FAU655383:FAU655412 FKQ655383:FKQ655412 FUM655383:FUM655412 GEI655383:GEI655412 GOE655383:GOE655412 GYA655383:GYA655412 HHW655383:HHW655412 HRS655383:HRS655412 IBO655383:IBO655412 ILK655383:ILK655412 IVG655383:IVG655412 JFC655383:JFC655412 JOY655383:JOY655412 JYU655383:JYU655412 KIQ655383:KIQ655412 KSM655383:KSM655412 LCI655383:LCI655412 LME655383:LME655412 LWA655383:LWA655412 MFW655383:MFW655412 MPS655383:MPS655412 MZO655383:MZO655412 NJK655383:NJK655412 NTG655383:NTG655412 ODC655383:ODC655412 OMY655383:OMY655412 OWU655383:OWU655412 PGQ655383:PGQ655412 PQM655383:PQM655412 QAI655383:QAI655412 QKE655383:QKE655412 QUA655383:QUA655412 RDW655383:RDW655412 RNS655383:RNS655412 RXO655383:RXO655412 SHK655383:SHK655412 SRG655383:SRG655412 TBC655383:TBC655412 TKY655383:TKY655412 TUU655383:TUU655412 UEQ655383:UEQ655412 UOM655383:UOM655412 UYI655383:UYI655412 VIE655383:VIE655412 VSA655383:VSA655412 WBW655383:WBW655412 WLS655383:WLS655412 WVO655383:WVO655412 G720919:G720948 JC720919:JC720948 SY720919:SY720948 ACU720919:ACU720948 AMQ720919:AMQ720948 AWM720919:AWM720948 BGI720919:BGI720948 BQE720919:BQE720948 CAA720919:CAA720948 CJW720919:CJW720948 CTS720919:CTS720948 DDO720919:DDO720948 DNK720919:DNK720948 DXG720919:DXG720948 EHC720919:EHC720948 EQY720919:EQY720948 FAU720919:FAU720948 FKQ720919:FKQ720948 FUM720919:FUM720948 GEI720919:GEI720948 GOE720919:GOE720948 GYA720919:GYA720948 HHW720919:HHW720948 HRS720919:HRS720948 IBO720919:IBO720948 ILK720919:ILK720948 IVG720919:IVG720948 JFC720919:JFC720948 JOY720919:JOY720948 JYU720919:JYU720948 KIQ720919:KIQ720948 KSM720919:KSM720948 LCI720919:LCI720948 LME720919:LME720948 LWA720919:LWA720948 MFW720919:MFW720948 MPS720919:MPS720948 MZO720919:MZO720948 NJK720919:NJK720948 NTG720919:NTG720948 ODC720919:ODC720948 OMY720919:OMY720948 OWU720919:OWU720948 PGQ720919:PGQ720948 PQM720919:PQM720948 QAI720919:QAI720948 QKE720919:QKE720948 QUA720919:QUA720948 RDW720919:RDW720948 RNS720919:RNS720948 RXO720919:RXO720948 SHK720919:SHK720948 SRG720919:SRG720948 TBC720919:TBC720948 TKY720919:TKY720948 TUU720919:TUU720948 UEQ720919:UEQ720948 UOM720919:UOM720948 UYI720919:UYI720948 VIE720919:VIE720948 VSA720919:VSA720948 WBW720919:WBW720948 WLS720919:WLS720948 WVO720919:WVO720948 G786455:G786484 JC786455:JC786484 SY786455:SY786484 ACU786455:ACU786484 AMQ786455:AMQ786484 AWM786455:AWM786484 BGI786455:BGI786484 BQE786455:BQE786484 CAA786455:CAA786484 CJW786455:CJW786484 CTS786455:CTS786484 DDO786455:DDO786484 DNK786455:DNK786484 DXG786455:DXG786484 EHC786455:EHC786484 EQY786455:EQY786484 FAU786455:FAU786484 FKQ786455:FKQ786484 FUM786455:FUM786484 GEI786455:GEI786484 GOE786455:GOE786484 GYA786455:GYA786484 HHW786455:HHW786484 HRS786455:HRS786484 IBO786455:IBO786484 ILK786455:ILK786484 IVG786455:IVG786484 JFC786455:JFC786484 JOY786455:JOY786484 JYU786455:JYU786484 KIQ786455:KIQ786484 KSM786455:KSM786484 LCI786455:LCI786484 LME786455:LME786484 LWA786455:LWA786484 MFW786455:MFW786484 MPS786455:MPS786484 MZO786455:MZO786484 NJK786455:NJK786484 NTG786455:NTG786484 ODC786455:ODC786484 OMY786455:OMY786484 OWU786455:OWU786484 PGQ786455:PGQ786484 PQM786455:PQM786484 QAI786455:QAI786484 QKE786455:QKE786484 QUA786455:QUA786484 RDW786455:RDW786484 RNS786455:RNS786484 RXO786455:RXO786484 SHK786455:SHK786484 SRG786455:SRG786484 TBC786455:TBC786484 TKY786455:TKY786484 TUU786455:TUU786484 UEQ786455:UEQ786484 UOM786455:UOM786484 UYI786455:UYI786484 VIE786455:VIE786484 VSA786455:VSA786484 WBW786455:WBW786484 WLS786455:WLS786484 WVO786455:WVO786484 G851991:G852020 JC851991:JC852020 SY851991:SY852020 ACU851991:ACU852020 AMQ851991:AMQ852020 AWM851991:AWM852020 BGI851991:BGI852020 BQE851991:BQE852020 CAA851991:CAA852020 CJW851991:CJW852020 CTS851991:CTS852020 DDO851991:DDO852020 DNK851991:DNK852020 DXG851991:DXG852020 EHC851991:EHC852020 EQY851991:EQY852020 FAU851991:FAU852020 FKQ851991:FKQ852020 FUM851991:FUM852020 GEI851991:GEI852020 GOE851991:GOE852020 GYA851991:GYA852020 HHW851991:HHW852020 HRS851991:HRS852020 IBO851991:IBO852020 ILK851991:ILK852020 IVG851991:IVG852020 JFC851991:JFC852020 JOY851991:JOY852020 JYU851991:JYU852020 KIQ851991:KIQ852020 KSM851991:KSM852020 LCI851991:LCI852020 LME851991:LME852020 LWA851991:LWA852020 MFW851991:MFW852020 MPS851991:MPS852020 MZO851991:MZO852020 NJK851991:NJK852020 NTG851991:NTG852020 ODC851991:ODC852020 OMY851991:OMY852020 OWU851991:OWU852020 PGQ851991:PGQ852020 PQM851991:PQM852020 QAI851991:QAI852020 QKE851991:QKE852020 QUA851991:QUA852020 RDW851991:RDW852020 RNS851991:RNS852020 RXO851991:RXO852020 SHK851991:SHK852020 SRG851991:SRG852020 TBC851991:TBC852020 TKY851991:TKY852020 TUU851991:TUU852020 UEQ851991:UEQ852020 UOM851991:UOM852020 UYI851991:UYI852020 VIE851991:VIE852020 VSA851991:VSA852020 WBW851991:WBW852020 WLS851991:WLS852020 WVO851991:WVO852020 G917527:G917556 JC917527:JC917556 SY917527:SY917556 ACU917527:ACU917556 AMQ917527:AMQ917556 AWM917527:AWM917556 BGI917527:BGI917556 BQE917527:BQE917556 CAA917527:CAA917556 CJW917527:CJW917556 CTS917527:CTS917556 DDO917527:DDO917556 DNK917527:DNK917556 DXG917527:DXG917556 EHC917527:EHC917556 EQY917527:EQY917556 FAU917527:FAU917556 FKQ917527:FKQ917556 FUM917527:FUM917556 GEI917527:GEI917556 GOE917527:GOE917556 GYA917527:GYA917556 HHW917527:HHW917556 HRS917527:HRS917556 IBO917527:IBO917556 ILK917527:ILK917556 IVG917527:IVG917556 JFC917527:JFC917556 JOY917527:JOY917556 JYU917527:JYU917556 KIQ917527:KIQ917556 KSM917527:KSM917556 LCI917527:LCI917556 LME917527:LME917556 LWA917527:LWA917556 MFW917527:MFW917556 MPS917527:MPS917556 MZO917527:MZO917556 NJK917527:NJK917556 NTG917527:NTG917556 ODC917527:ODC917556 OMY917527:OMY917556 OWU917527:OWU917556 PGQ917527:PGQ917556 PQM917527:PQM917556 QAI917527:QAI917556 QKE917527:QKE917556 QUA917527:QUA917556 RDW917527:RDW917556 RNS917527:RNS917556 RXO917527:RXO917556 SHK917527:SHK917556 SRG917527:SRG917556 TBC917527:TBC917556 TKY917527:TKY917556 TUU917527:TUU917556 UEQ917527:UEQ917556 UOM917527:UOM917556 UYI917527:UYI917556 VIE917527:VIE917556 VSA917527:VSA917556 WBW917527:WBW917556 WLS917527:WLS917556 WVO917527:WVO917556 G983063:G983092 JC983063:JC983092 SY983063:SY983092 ACU983063:ACU983092 AMQ983063:AMQ983092 AWM983063:AWM983092 BGI983063:BGI983092 BQE983063:BQE983092 CAA983063:CAA983092 CJW983063:CJW983092 CTS983063:CTS983092 DDO983063:DDO983092 DNK983063:DNK983092 DXG983063:DXG983092 EHC983063:EHC983092 EQY983063:EQY983092 FAU983063:FAU983092 FKQ983063:FKQ983092 FUM983063:FUM983092 GEI983063:GEI983092 GOE983063:GOE983092 GYA983063:GYA983092 HHW983063:HHW983092 HRS983063:HRS983092 IBO983063:IBO983092 ILK983063:ILK983092 IVG983063:IVG983092 JFC983063:JFC983092 JOY983063:JOY983092 JYU983063:JYU983092 KIQ983063:KIQ983092 KSM983063:KSM983092 LCI983063:LCI983092 LME983063:LME983092 LWA983063:LWA983092 MFW983063:MFW983092 MPS983063:MPS983092 MZO983063:MZO983092 NJK983063:NJK983092 NTG983063:NTG983092 ODC983063:ODC983092 OMY983063:OMY983092 OWU983063:OWU983092 PGQ983063:PGQ983092 PQM983063:PQM983092 QAI983063:QAI983092 QKE983063:QKE983092 QUA983063:QUA983092 RDW983063:RDW983092 RNS983063:RNS983092 RXO983063:RXO983092 SHK983063:SHK983092 SRG983063:SRG983092 TBC983063:TBC983092 TKY983063:TKY983092 TUU983063:TUU983092 UEQ983063:UEQ983092 UOM983063:UOM983092 UYI983063:UYI983092 VIE983063:VIE983092 VSA983063:VSA983092 G16:G18">
      <formula1>$G$66:$G$157</formula1>
    </dataValidation>
    <dataValidation type="list" allowBlank="1" showInputMessage="1" showErrorMessage="1" errorTitle="Oops!" error="You must enter a state, or, if the adjustment is system, enter all states." sqref="WVQ983044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I6">
      <formula1>$I$66:$I$73</formula1>
    </dataValidation>
    <dataValidation type="list" errorStyle="warning" allowBlank="1" showInputMessage="1" showErrorMessage="1" errorTitle="FERC ACCOUNT" error="This FERC Account is not included in the drop-down list. Is this the account you want to use?" sqref="WVL983065:WVL983067 IZ25:IZ27 SV25:SV27 ACR25:ACR27 AMN25:AMN27 AWJ25:AWJ27 BGF25:BGF27 BQB25:BQB27 BZX25:BZX27 CJT25:CJT27 CTP25:CTP27 DDL25:DDL27 DNH25:DNH27 DXD25:DXD27 EGZ25:EGZ27 EQV25:EQV27 FAR25:FAR27 FKN25:FKN27 FUJ25:FUJ27 GEF25:GEF27 GOB25:GOB27 GXX25:GXX27 HHT25:HHT27 HRP25:HRP27 IBL25:IBL27 ILH25:ILH27 IVD25:IVD27 JEZ25:JEZ27 JOV25:JOV27 JYR25:JYR27 KIN25:KIN27 KSJ25:KSJ27 LCF25:LCF27 LMB25:LMB27 LVX25:LVX27 MFT25:MFT27 MPP25:MPP27 MZL25:MZL27 NJH25:NJH27 NTD25:NTD27 OCZ25:OCZ27 OMV25:OMV27 OWR25:OWR27 PGN25:PGN27 PQJ25:PQJ27 QAF25:QAF27 QKB25:QKB27 QTX25:QTX27 RDT25:RDT27 RNP25:RNP27 RXL25:RXL27 SHH25:SHH27 SRD25:SRD27 TAZ25:TAZ27 TKV25:TKV27 TUR25:TUR27 UEN25:UEN27 UOJ25:UOJ27 UYF25:UYF27 VIB25:VIB27 VRX25:VRX27 WBT25:WBT27 WLP25:WLP27 WVL25:WVL27 D65561:D65563 IZ65561:IZ65563 SV65561:SV65563 ACR65561:ACR65563 AMN65561:AMN65563 AWJ65561:AWJ65563 BGF65561:BGF65563 BQB65561:BQB65563 BZX65561:BZX65563 CJT65561:CJT65563 CTP65561:CTP65563 DDL65561:DDL65563 DNH65561:DNH65563 DXD65561:DXD65563 EGZ65561:EGZ65563 EQV65561:EQV65563 FAR65561:FAR65563 FKN65561:FKN65563 FUJ65561:FUJ65563 GEF65561:GEF65563 GOB65561:GOB65563 GXX65561:GXX65563 HHT65561:HHT65563 HRP65561:HRP65563 IBL65561:IBL65563 ILH65561:ILH65563 IVD65561:IVD65563 JEZ65561:JEZ65563 JOV65561:JOV65563 JYR65561:JYR65563 KIN65561:KIN65563 KSJ65561:KSJ65563 LCF65561:LCF65563 LMB65561:LMB65563 LVX65561:LVX65563 MFT65561:MFT65563 MPP65561:MPP65563 MZL65561:MZL65563 NJH65561:NJH65563 NTD65561:NTD65563 OCZ65561:OCZ65563 OMV65561:OMV65563 OWR65561:OWR65563 PGN65561:PGN65563 PQJ65561:PQJ65563 QAF65561:QAF65563 QKB65561:QKB65563 QTX65561:QTX65563 RDT65561:RDT65563 RNP65561:RNP65563 RXL65561:RXL65563 SHH65561:SHH65563 SRD65561:SRD65563 TAZ65561:TAZ65563 TKV65561:TKV65563 TUR65561:TUR65563 UEN65561:UEN65563 UOJ65561:UOJ65563 UYF65561:UYF65563 VIB65561:VIB65563 VRX65561:VRX65563 WBT65561:WBT65563 WLP65561:WLP65563 WVL65561:WVL65563 D131097:D131099 IZ131097:IZ131099 SV131097:SV131099 ACR131097:ACR131099 AMN131097:AMN131099 AWJ131097:AWJ131099 BGF131097:BGF131099 BQB131097:BQB131099 BZX131097:BZX131099 CJT131097:CJT131099 CTP131097:CTP131099 DDL131097:DDL131099 DNH131097:DNH131099 DXD131097:DXD131099 EGZ131097:EGZ131099 EQV131097:EQV131099 FAR131097:FAR131099 FKN131097:FKN131099 FUJ131097:FUJ131099 GEF131097:GEF131099 GOB131097:GOB131099 GXX131097:GXX131099 HHT131097:HHT131099 HRP131097:HRP131099 IBL131097:IBL131099 ILH131097:ILH131099 IVD131097:IVD131099 JEZ131097:JEZ131099 JOV131097:JOV131099 JYR131097:JYR131099 KIN131097:KIN131099 KSJ131097:KSJ131099 LCF131097:LCF131099 LMB131097:LMB131099 LVX131097:LVX131099 MFT131097:MFT131099 MPP131097:MPP131099 MZL131097:MZL131099 NJH131097:NJH131099 NTD131097:NTD131099 OCZ131097:OCZ131099 OMV131097:OMV131099 OWR131097:OWR131099 PGN131097:PGN131099 PQJ131097:PQJ131099 QAF131097:QAF131099 QKB131097:QKB131099 QTX131097:QTX131099 RDT131097:RDT131099 RNP131097:RNP131099 RXL131097:RXL131099 SHH131097:SHH131099 SRD131097:SRD131099 TAZ131097:TAZ131099 TKV131097:TKV131099 TUR131097:TUR131099 UEN131097:UEN131099 UOJ131097:UOJ131099 UYF131097:UYF131099 VIB131097:VIB131099 VRX131097:VRX131099 WBT131097:WBT131099 WLP131097:WLP131099 WVL131097:WVL131099 D196633:D196635 IZ196633:IZ196635 SV196633:SV196635 ACR196633:ACR196635 AMN196633:AMN196635 AWJ196633:AWJ196635 BGF196633:BGF196635 BQB196633:BQB196635 BZX196633:BZX196635 CJT196633:CJT196635 CTP196633:CTP196635 DDL196633:DDL196635 DNH196633:DNH196635 DXD196633:DXD196635 EGZ196633:EGZ196635 EQV196633:EQV196635 FAR196633:FAR196635 FKN196633:FKN196635 FUJ196633:FUJ196635 GEF196633:GEF196635 GOB196633:GOB196635 GXX196633:GXX196635 HHT196633:HHT196635 HRP196633:HRP196635 IBL196633:IBL196635 ILH196633:ILH196635 IVD196633:IVD196635 JEZ196633:JEZ196635 JOV196633:JOV196635 JYR196633:JYR196635 KIN196633:KIN196635 KSJ196633:KSJ196635 LCF196633:LCF196635 LMB196633:LMB196635 LVX196633:LVX196635 MFT196633:MFT196635 MPP196633:MPP196635 MZL196633:MZL196635 NJH196633:NJH196635 NTD196633:NTD196635 OCZ196633:OCZ196635 OMV196633:OMV196635 OWR196633:OWR196635 PGN196633:PGN196635 PQJ196633:PQJ196635 QAF196633:QAF196635 QKB196633:QKB196635 QTX196633:QTX196635 RDT196633:RDT196635 RNP196633:RNP196635 RXL196633:RXL196635 SHH196633:SHH196635 SRD196633:SRD196635 TAZ196633:TAZ196635 TKV196633:TKV196635 TUR196633:TUR196635 UEN196633:UEN196635 UOJ196633:UOJ196635 UYF196633:UYF196635 VIB196633:VIB196635 VRX196633:VRX196635 WBT196633:WBT196635 WLP196633:WLP196635 WVL196633:WVL196635 D262169:D262171 IZ262169:IZ262171 SV262169:SV262171 ACR262169:ACR262171 AMN262169:AMN262171 AWJ262169:AWJ262171 BGF262169:BGF262171 BQB262169:BQB262171 BZX262169:BZX262171 CJT262169:CJT262171 CTP262169:CTP262171 DDL262169:DDL262171 DNH262169:DNH262171 DXD262169:DXD262171 EGZ262169:EGZ262171 EQV262169:EQV262171 FAR262169:FAR262171 FKN262169:FKN262171 FUJ262169:FUJ262171 GEF262169:GEF262171 GOB262169:GOB262171 GXX262169:GXX262171 HHT262169:HHT262171 HRP262169:HRP262171 IBL262169:IBL262171 ILH262169:ILH262171 IVD262169:IVD262171 JEZ262169:JEZ262171 JOV262169:JOV262171 JYR262169:JYR262171 KIN262169:KIN262171 KSJ262169:KSJ262171 LCF262169:LCF262171 LMB262169:LMB262171 LVX262169:LVX262171 MFT262169:MFT262171 MPP262169:MPP262171 MZL262169:MZL262171 NJH262169:NJH262171 NTD262169:NTD262171 OCZ262169:OCZ262171 OMV262169:OMV262171 OWR262169:OWR262171 PGN262169:PGN262171 PQJ262169:PQJ262171 QAF262169:QAF262171 QKB262169:QKB262171 QTX262169:QTX262171 RDT262169:RDT262171 RNP262169:RNP262171 RXL262169:RXL262171 SHH262169:SHH262171 SRD262169:SRD262171 TAZ262169:TAZ262171 TKV262169:TKV262171 TUR262169:TUR262171 UEN262169:UEN262171 UOJ262169:UOJ262171 UYF262169:UYF262171 VIB262169:VIB262171 VRX262169:VRX262171 WBT262169:WBT262171 WLP262169:WLP262171 WVL262169:WVL262171 D327705:D327707 IZ327705:IZ327707 SV327705:SV327707 ACR327705:ACR327707 AMN327705:AMN327707 AWJ327705:AWJ327707 BGF327705:BGF327707 BQB327705:BQB327707 BZX327705:BZX327707 CJT327705:CJT327707 CTP327705:CTP327707 DDL327705:DDL327707 DNH327705:DNH327707 DXD327705:DXD327707 EGZ327705:EGZ327707 EQV327705:EQV327707 FAR327705:FAR327707 FKN327705:FKN327707 FUJ327705:FUJ327707 GEF327705:GEF327707 GOB327705:GOB327707 GXX327705:GXX327707 HHT327705:HHT327707 HRP327705:HRP327707 IBL327705:IBL327707 ILH327705:ILH327707 IVD327705:IVD327707 JEZ327705:JEZ327707 JOV327705:JOV327707 JYR327705:JYR327707 KIN327705:KIN327707 KSJ327705:KSJ327707 LCF327705:LCF327707 LMB327705:LMB327707 LVX327705:LVX327707 MFT327705:MFT327707 MPP327705:MPP327707 MZL327705:MZL327707 NJH327705:NJH327707 NTD327705:NTD327707 OCZ327705:OCZ327707 OMV327705:OMV327707 OWR327705:OWR327707 PGN327705:PGN327707 PQJ327705:PQJ327707 QAF327705:QAF327707 QKB327705:QKB327707 QTX327705:QTX327707 RDT327705:RDT327707 RNP327705:RNP327707 RXL327705:RXL327707 SHH327705:SHH327707 SRD327705:SRD327707 TAZ327705:TAZ327707 TKV327705:TKV327707 TUR327705:TUR327707 UEN327705:UEN327707 UOJ327705:UOJ327707 UYF327705:UYF327707 VIB327705:VIB327707 VRX327705:VRX327707 WBT327705:WBT327707 WLP327705:WLP327707 WVL327705:WVL327707 D393241:D393243 IZ393241:IZ393243 SV393241:SV393243 ACR393241:ACR393243 AMN393241:AMN393243 AWJ393241:AWJ393243 BGF393241:BGF393243 BQB393241:BQB393243 BZX393241:BZX393243 CJT393241:CJT393243 CTP393241:CTP393243 DDL393241:DDL393243 DNH393241:DNH393243 DXD393241:DXD393243 EGZ393241:EGZ393243 EQV393241:EQV393243 FAR393241:FAR393243 FKN393241:FKN393243 FUJ393241:FUJ393243 GEF393241:GEF393243 GOB393241:GOB393243 GXX393241:GXX393243 HHT393241:HHT393243 HRP393241:HRP393243 IBL393241:IBL393243 ILH393241:ILH393243 IVD393241:IVD393243 JEZ393241:JEZ393243 JOV393241:JOV393243 JYR393241:JYR393243 KIN393241:KIN393243 KSJ393241:KSJ393243 LCF393241:LCF393243 LMB393241:LMB393243 LVX393241:LVX393243 MFT393241:MFT393243 MPP393241:MPP393243 MZL393241:MZL393243 NJH393241:NJH393243 NTD393241:NTD393243 OCZ393241:OCZ393243 OMV393241:OMV393243 OWR393241:OWR393243 PGN393241:PGN393243 PQJ393241:PQJ393243 QAF393241:QAF393243 QKB393241:QKB393243 QTX393241:QTX393243 RDT393241:RDT393243 RNP393241:RNP393243 RXL393241:RXL393243 SHH393241:SHH393243 SRD393241:SRD393243 TAZ393241:TAZ393243 TKV393241:TKV393243 TUR393241:TUR393243 UEN393241:UEN393243 UOJ393241:UOJ393243 UYF393241:UYF393243 VIB393241:VIB393243 VRX393241:VRX393243 WBT393241:WBT393243 WLP393241:WLP393243 WVL393241:WVL393243 D458777:D458779 IZ458777:IZ458779 SV458777:SV458779 ACR458777:ACR458779 AMN458777:AMN458779 AWJ458777:AWJ458779 BGF458777:BGF458779 BQB458777:BQB458779 BZX458777:BZX458779 CJT458777:CJT458779 CTP458777:CTP458779 DDL458777:DDL458779 DNH458777:DNH458779 DXD458777:DXD458779 EGZ458777:EGZ458779 EQV458777:EQV458779 FAR458777:FAR458779 FKN458777:FKN458779 FUJ458777:FUJ458779 GEF458777:GEF458779 GOB458777:GOB458779 GXX458777:GXX458779 HHT458777:HHT458779 HRP458777:HRP458779 IBL458777:IBL458779 ILH458777:ILH458779 IVD458777:IVD458779 JEZ458777:JEZ458779 JOV458777:JOV458779 JYR458777:JYR458779 KIN458777:KIN458779 KSJ458777:KSJ458779 LCF458777:LCF458779 LMB458777:LMB458779 LVX458777:LVX458779 MFT458777:MFT458779 MPP458777:MPP458779 MZL458777:MZL458779 NJH458777:NJH458779 NTD458777:NTD458779 OCZ458777:OCZ458779 OMV458777:OMV458779 OWR458777:OWR458779 PGN458777:PGN458779 PQJ458777:PQJ458779 QAF458777:QAF458779 QKB458777:QKB458779 QTX458777:QTX458779 RDT458777:RDT458779 RNP458777:RNP458779 RXL458777:RXL458779 SHH458777:SHH458779 SRD458777:SRD458779 TAZ458777:TAZ458779 TKV458777:TKV458779 TUR458777:TUR458779 UEN458777:UEN458779 UOJ458777:UOJ458779 UYF458777:UYF458779 VIB458777:VIB458779 VRX458777:VRX458779 WBT458777:WBT458779 WLP458777:WLP458779 WVL458777:WVL458779 D524313:D524315 IZ524313:IZ524315 SV524313:SV524315 ACR524313:ACR524315 AMN524313:AMN524315 AWJ524313:AWJ524315 BGF524313:BGF524315 BQB524313:BQB524315 BZX524313:BZX524315 CJT524313:CJT524315 CTP524313:CTP524315 DDL524313:DDL524315 DNH524313:DNH524315 DXD524313:DXD524315 EGZ524313:EGZ524315 EQV524313:EQV524315 FAR524313:FAR524315 FKN524313:FKN524315 FUJ524313:FUJ524315 GEF524313:GEF524315 GOB524313:GOB524315 GXX524313:GXX524315 HHT524313:HHT524315 HRP524313:HRP524315 IBL524313:IBL524315 ILH524313:ILH524315 IVD524313:IVD524315 JEZ524313:JEZ524315 JOV524313:JOV524315 JYR524313:JYR524315 KIN524313:KIN524315 KSJ524313:KSJ524315 LCF524313:LCF524315 LMB524313:LMB524315 LVX524313:LVX524315 MFT524313:MFT524315 MPP524313:MPP524315 MZL524313:MZL524315 NJH524313:NJH524315 NTD524313:NTD524315 OCZ524313:OCZ524315 OMV524313:OMV524315 OWR524313:OWR524315 PGN524313:PGN524315 PQJ524313:PQJ524315 QAF524313:QAF524315 QKB524313:QKB524315 QTX524313:QTX524315 RDT524313:RDT524315 RNP524313:RNP524315 RXL524313:RXL524315 SHH524313:SHH524315 SRD524313:SRD524315 TAZ524313:TAZ524315 TKV524313:TKV524315 TUR524313:TUR524315 UEN524313:UEN524315 UOJ524313:UOJ524315 UYF524313:UYF524315 VIB524313:VIB524315 VRX524313:VRX524315 WBT524313:WBT524315 WLP524313:WLP524315 WVL524313:WVL524315 D589849:D589851 IZ589849:IZ589851 SV589849:SV589851 ACR589849:ACR589851 AMN589849:AMN589851 AWJ589849:AWJ589851 BGF589849:BGF589851 BQB589849:BQB589851 BZX589849:BZX589851 CJT589849:CJT589851 CTP589849:CTP589851 DDL589849:DDL589851 DNH589849:DNH589851 DXD589849:DXD589851 EGZ589849:EGZ589851 EQV589849:EQV589851 FAR589849:FAR589851 FKN589849:FKN589851 FUJ589849:FUJ589851 GEF589849:GEF589851 GOB589849:GOB589851 GXX589849:GXX589851 HHT589849:HHT589851 HRP589849:HRP589851 IBL589849:IBL589851 ILH589849:ILH589851 IVD589849:IVD589851 JEZ589849:JEZ589851 JOV589849:JOV589851 JYR589849:JYR589851 KIN589849:KIN589851 KSJ589849:KSJ589851 LCF589849:LCF589851 LMB589849:LMB589851 LVX589849:LVX589851 MFT589849:MFT589851 MPP589849:MPP589851 MZL589849:MZL589851 NJH589849:NJH589851 NTD589849:NTD589851 OCZ589849:OCZ589851 OMV589849:OMV589851 OWR589849:OWR589851 PGN589849:PGN589851 PQJ589849:PQJ589851 QAF589849:QAF589851 QKB589849:QKB589851 QTX589849:QTX589851 RDT589849:RDT589851 RNP589849:RNP589851 RXL589849:RXL589851 SHH589849:SHH589851 SRD589849:SRD589851 TAZ589849:TAZ589851 TKV589849:TKV589851 TUR589849:TUR589851 UEN589849:UEN589851 UOJ589849:UOJ589851 UYF589849:UYF589851 VIB589849:VIB589851 VRX589849:VRX589851 WBT589849:WBT589851 WLP589849:WLP589851 WVL589849:WVL589851 D655385:D655387 IZ655385:IZ655387 SV655385:SV655387 ACR655385:ACR655387 AMN655385:AMN655387 AWJ655385:AWJ655387 BGF655385:BGF655387 BQB655385:BQB655387 BZX655385:BZX655387 CJT655385:CJT655387 CTP655385:CTP655387 DDL655385:DDL655387 DNH655385:DNH655387 DXD655385:DXD655387 EGZ655385:EGZ655387 EQV655385:EQV655387 FAR655385:FAR655387 FKN655385:FKN655387 FUJ655385:FUJ655387 GEF655385:GEF655387 GOB655385:GOB655387 GXX655385:GXX655387 HHT655385:HHT655387 HRP655385:HRP655387 IBL655385:IBL655387 ILH655385:ILH655387 IVD655385:IVD655387 JEZ655385:JEZ655387 JOV655385:JOV655387 JYR655385:JYR655387 KIN655385:KIN655387 KSJ655385:KSJ655387 LCF655385:LCF655387 LMB655385:LMB655387 LVX655385:LVX655387 MFT655385:MFT655387 MPP655385:MPP655387 MZL655385:MZL655387 NJH655385:NJH655387 NTD655385:NTD655387 OCZ655385:OCZ655387 OMV655385:OMV655387 OWR655385:OWR655387 PGN655385:PGN655387 PQJ655385:PQJ655387 QAF655385:QAF655387 QKB655385:QKB655387 QTX655385:QTX655387 RDT655385:RDT655387 RNP655385:RNP655387 RXL655385:RXL655387 SHH655385:SHH655387 SRD655385:SRD655387 TAZ655385:TAZ655387 TKV655385:TKV655387 TUR655385:TUR655387 UEN655385:UEN655387 UOJ655385:UOJ655387 UYF655385:UYF655387 VIB655385:VIB655387 VRX655385:VRX655387 WBT655385:WBT655387 WLP655385:WLP655387 WVL655385:WVL655387 D720921:D720923 IZ720921:IZ720923 SV720921:SV720923 ACR720921:ACR720923 AMN720921:AMN720923 AWJ720921:AWJ720923 BGF720921:BGF720923 BQB720921:BQB720923 BZX720921:BZX720923 CJT720921:CJT720923 CTP720921:CTP720923 DDL720921:DDL720923 DNH720921:DNH720923 DXD720921:DXD720923 EGZ720921:EGZ720923 EQV720921:EQV720923 FAR720921:FAR720923 FKN720921:FKN720923 FUJ720921:FUJ720923 GEF720921:GEF720923 GOB720921:GOB720923 GXX720921:GXX720923 HHT720921:HHT720923 HRP720921:HRP720923 IBL720921:IBL720923 ILH720921:ILH720923 IVD720921:IVD720923 JEZ720921:JEZ720923 JOV720921:JOV720923 JYR720921:JYR720923 KIN720921:KIN720923 KSJ720921:KSJ720923 LCF720921:LCF720923 LMB720921:LMB720923 LVX720921:LVX720923 MFT720921:MFT720923 MPP720921:MPP720923 MZL720921:MZL720923 NJH720921:NJH720923 NTD720921:NTD720923 OCZ720921:OCZ720923 OMV720921:OMV720923 OWR720921:OWR720923 PGN720921:PGN720923 PQJ720921:PQJ720923 QAF720921:QAF720923 QKB720921:QKB720923 QTX720921:QTX720923 RDT720921:RDT720923 RNP720921:RNP720923 RXL720921:RXL720923 SHH720921:SHH720923 SRD720921:SRD720923 TAZ720921:TAZ720923 TKV720921:TKV720923 TUR720921:TUR720923 UEN720921:UEN720923 UOJ720921:UOJ720923 UYF720921:UYF720923 VIB720921:VIB720923 VRX720921:VRX720923 WBT720921:WBT720923 WLP720921:WLP720923 WVL720921:WVL720923 D786457:D786459 IZ786457:IZ786459 SV786457:SV786459 ACR786457:ACR786459 AMN786457:AMN786459 AWJ786457:AWJ786459 BGF786457:BGF786459 BQB786457:BQB786459 BZX786457:BZX786459 CJT786457:CJT786459 CTP786457:CTP786459 DDL786457:DDL786459 DNH786457:DNH786459 DXD786457:DXD786459 EGZ786457:EGZ786459 EQV786457:EQV786459 FAR786457:FAR786459 FKN786457:FKN786459 FUJ786457:FUJ786459 GEF786457:GEF786459 GOB786457:GOB786459 GXX786457:GXX786459 HHT786457:HHT786459 HRP786457:HRP786459 IBL786457:IBL786459 ILH786457:ILH786459 IVD786457:IVD786459 JEZ786457:JEZ786459 JOV786457:JOV786459 JYR786457:JYR786459 KIN786457:KIN786459 KSJ786457:KSJ786459 LCF786457:LCF786459 LMB786457:LMB786459 LVX786457:LVX786459 MFT786457:MFT786459 MPP786457:MPP786459 MZL786457:MZL786459 NJH786457:NJH786459 NTD786457:NTD786459 OCZ786457:OCZ786459 OMV786457:OMV786459 OWR786457:OWR786459 PGN786457:PGN786459 PQJ786457:PQJ786459 QAF786457:QAF786459 QKB786457:QKB786459 QTX786457:QTX786459 RDT786457:RDT786459 RNP786457:RNP786459 RXL786457:RXL786459 SHH786457:SHH786459 SRD786457:SRD786459 TAZ786457:TAZ786459 TKV786457:TKV786459 TUR786457:TUR786459 UEN786457:UEN786459 UOJ786457:UOJ786459 UYF786457:UYF786459 VIB786457:VIB786459 VRX786457:VRX786459 WBT786457:WBT786459 WLP786457:WLP786459 WVL786457:WVL786459 D851993:D851995 IZ851993:IZ851995 SV851993:SV851995 ACR851993:ACR851995 AMN851993:AMN851995 AWJ851993:AWJ851995 BGF851993:BGF851995 BQB851993:BQB851995 BZX851993:BZX851995 CJT851993:CJT851995 CTP851993:CTP851995 DDL851993:DDL851995 DNH851993:DNH851995 DXD851993:DXD851995 EGZ851993:EGZ851995 EQV851993:EQV851995 FAR851993:FAR851995 FKN851993:FKN851995 FUJ851993:FUJ851995 GEF851993:GEF851995 GOB851993:GOB851995 GXX851993:GXX851995 HHT851993:HHT851995 HRP851993:HRP851995 IBL851993:IBL851995 ILH851993:ILH851995 IVD851993:IVD851995 JEZ851993:JEZ851995 JOV851993:JOV851995 JYR851993:JYR851995 KIN851993:KIN851995 KSJ851993:KSJ851995 LCF851993:LCF851995 LMB851993:LMB851995 LVX851993:LVX851995 MFT851993:MFT851995 MPP851993:MPP851995 MZL851993:MZL851995 NJH851993:NJH851995 NTD851993:NTD851995 OCZ851993:OCZ851995 OMV851993:OMV851995 OWR851993:OWR851995 PGN851993:PGN851995 PQJ851993:PQJ851995 QAF851993:QAF851995 QKB851993:QKB851995 QTX851993:QTX851995 RDT851993:RDT851995 RNP851993:RNP851995 RXL851993:RXL851995 SHH851993:SHH851995 SRD851993:SRD851995 TAZ851993:TAZ851995 TKV851993:TKV851995 TUR851993:TUR851995 UEN851993:UEN851995 UOJ851993:UOJ851995 UYF851993:UYF851995 VIB851993:VIB851995 VRX851993:VRX851995 WBT851993:WBT851995 WLP851993:WLP851995 WVL851993:WVL851995 D917529:D917531 IZ917529:IZ917531 SV917529:SV917531 ACR917529:ACR917531 AMN917529:AMN917531 AWJ917529:AWJ917531 BGF917529:BGF917531 BQB917529:BQB917531 BZX917529:BZX917531 CJT917529:CJT917531 CTP917529:CTP917531 DDL917529:DDL917531 DNH917529:DNH917531 DXD917529:DXD917531 EGZ917529:EGZ917531 EQV917529:EQV917531 FAR917529:FAR917531 FKN917529:FKN917531 FUJ917529:FUJ917531 GEF917529:GEF917531 GOB917529:GOB917531 GXX917529:GXX917531 HHT917529:HHT917531 HRP917529:HRP917531 IBL917529:IBL917531 ILH917529:ILH917531 IVD917529:IVD917531 JEZ917529:JEZ917531 JOV917529:JOV917531 JYR917529:JYR917531 KIN917529:KIN917531 KSJ917529:KSJ917531 LCF917529:LCF917531 LMB917529:LMB917531 LVX917529:LVX917531 MFT917529:MFT917531 MPP917529:MPP917531 MZL917529:MZL917531 NJH917529:NJH917531 NTD917529:NTD917531 OCZ917529:OCZ917531 OMV917529:OMV917531 OWR917529:OWR917531 PGN917529:PGN917531 PQJ917529:PQJ917531 QAF917529:QAF917531 QKB917529:QKB917531 QTX917529:QTX917531 RDT917529:RDT917531 RNP917529:RNP917531 RXL917529:RXL917531 SHH917529:SHH917531 SRD917529:SRD917531 TAZ917529:TAZ917531 TKV917529:TKV917531 TUR917529:TUR917531 UEN917529:UEN917531 UOJ917529:UOJ917531 UYF917529:UYF917531 VIB917529:VIB917531 VRX917529:VRX917531 WBT917529:WBT917531 WLP917529:WLP917531 WVL917529:WVL917531 D983065:D983067 IZ983065:IZ983067 SV983065:SV983067 ACR983065:ACR983067 AMN983065:AMN983067 AWJ983065:AWJ983067 BGF983065:BGF983067 BQB983065:BQB983067 BZX983065:BZX983067 CJT983065:CJT983067 CTP983065:CTP983067 DDL983065:DDL983067 DNH983065:DNH983067 DXD983065:DXD983067 EGZ983065:EGZ983067 EQV983065:EQV983067 FAR983065:FAR983067 FKN983065:FKN983067 FUJ983065:FUJ983067 GEF983065:GEF983067 GOB983065:GOB983067 GXX983065:GXX983067 HHT983065:HHT983067 HRP983065:HRP983067 IBL983065:IBL983067 ILH983065:ILH983067 IVD983065:IVD983067 JEZ983065:JEZ983067 JOV983065:JOV983067 JYR983065:JYR983067 KIN983065:KIN983067 KSJ983065:KSJ983067 LCF983065:LCF983067 LMB983065:LMB983067 LVX983065:LVX983067 MFT983065:MFT983067 MPP983065:MPP983067 MZL983065:MZL983067 NJH983065:NJH983067 NTD983065:NTD983067 OCZ983065:OCZ983067 OMV983065:OMV983067 OWR983065:OWR983067 PGN983065:PGN983067 PQJ983065:PQJ983067 QAF983065:QAF983067 QKB983065:QKB983067 QTX983065:QTX983067 RDT983065:RDT983067 RNP983065:RNP983067 RXL983065:RXL983067 SHH983065:SHH983067 SRD983065:SRD983067 TAZ983065:TAZ983067 TKV983065:TKV983067 TUR983065:TUR983067 UEN983065:UEN983067 UOJ983065:UOJ983067 UYF983065:UYF983067 VIB983065:VIB983067 VRX983065:VRX983067 WBT983065:WBT983067 WLP983065:WLP983067">
      <formula1>$D$78:$D$412</formula1>
    </dataValidation>
  </dataValidations>
  <pageMargins left="0.75" right="0.75" top="1.25" bottom="1" header="0.5" footer="0.25"/>
  <pageSetup paperSize="0" scale="71"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68"/>
  <sheetViews>
    <sheetView tabSelected="1" workbookViewId="0">
      <selection activeCell="D9" sqref="D9"/>
    </sheetView>
  </sheetViews>
  <sheetFormatPr defaultColWidth="10" defaultRowHeight="15.6" customHeight="1"/>
  <cols>
    <col min="1" max="1" width="5.140625" style="111" customWidth="1"/>
    <col min="2" max="2" width="9.7109375" style="111" customWidth="1"/>
    <col min="3" max="3" width="22" style="111" bestFit="1" customWidth="1"/>
    <col min="4" max="4" width="12.42578125" style="111" customWidth="1"/>
    <col min="5" max="5" width="6.7109375" style="111" customWidth="1"/>
    <col min="6" max="6" width="14.5703125" style="111" customWidth="1"/>
    <col min="7" max="7" width="11.42578125" style="369" customWidth="1"/>
    <col min="8" max="8" width="10.85546875" style="373" customWidth="1"/>
    <col min="9" max="9" width="16.5703125" style="111" customWidth="1"/>
    <col min="10" max="10" width="8" style="111" customWidth="1"/>
    <col min="11" max="11" width="8.28515625" style="111" customWidth="1"/>
    <col min="12" max="257" width="10" style="111"/>
    <col min="258" max="258" width="2.5703125" style="111" customWidth="1"/>
    <col min="259" max="259" width="7.140625" style="111" customWidth="1"/>
    <col min="260" max="260" width="23.5703125" style="111" customWidth="1"/>
    <col min="261" max="261" width="9.7109375" style="111" customWidth="1"/>
    <col min="262" max="262" width="8.5703125" style="111" bestFit="1" customWidth="1"/>
    <col min="263" max="263" width="14.42578125" style="111" customWidth="1"/>
    <col min="264" max="264" width="11.140625" style="111" customWidth="1"/>
    <col min="265" max="265" width="11.7109375" style="111" customWidth="1"/>
    <col min="266" max="266" width="13" style="111" customWidth="1"/>
    <col min="267" max="267" width="8.28515625" style="111" customWidth="1"/>
    <col min="268" max="513" width="10" style="111"/>
    <col min="514" max="514" width="2.5703125" style="111" customWidth="1"/>
    <col min="515" max="515" width="7.140625" style="111" customWidth="1"/>
    <col min="516" max="516" width="23.5703125" style="111" customWidth="1"/>
    <col min="517" max="517" width="9.7109375" style="111" customWidth="1"/>
    <col min="518" max="518" width="8.5703125" style="111" bestFit="1" customWidth="1"/>
    <col min="519" max="519" width="14.42578125" style="111" customWidth="1"/>
    <col min="520" max="520" width="11.140625" style="111" customWidth="1"/>
    <col min="521" max="521" width="11.7109375" style="111" customWidth="1"/>
    <col min="522" max="522" width="13" style="111" customWidth="1"/>
    <col min="523" max="523" width="8.28515625" style="111" customWidth="1"/>
    <col min="524" max="769" width="10" style="111"/>
    <col min="770" max="770" width="2.5703125" style="111" customWidth="1"/>
    <col min="771" max="771" width="7.140625" style="111" customWidth="1"/>
    <col min="772" max="772" width="23.5703125" style="111" customWidth="1"/>
    <col min="773" max="773" width="9.7109375" style="111" customWidth="1"/>
    <col min="774" max="774" width="8.5703125" style="111" bestFit="1" customWidth="1"/>
    <col min="775" max="775" width="14.42578125" style="111" customWidth="1"/>
    <col min="776" max="776" width="11.140625" style="111" customWidth="1"/>
    <col min="777" max="777" width="11.7109375" style="111" customWidth="1"/>
    <col min="778" max="778" width="13" style="111" customWidth="1"/>
    <col min="779" max="779" width="8.28515625" style="111" customWidth="1"/>
    <col min="780" max="1025" width="10" style="111"/>
    <col min="1026" max="1026" width="2.5703125" style="111" customWidth="1"/>
    <col min="1027" max="1027" width="7.140625" style="111" customWidth="1"/>
    <col min="1028" max="1028" width="23.5703125" style="111" customWidth="1"/>
    <col min="1029" max="1029" width="9.7109375" style="111" customWidth="1"/>
    <col min="1030" max="1030" width="8.5703125" style="111" bestFit="1" customWidth="1"/>
    <col min="1031" max="1031" width="14.42578125" style="111" customWidth="1"/>
    <col min="1032" max="1032" width="11.140625" style="111" customWidth="1"/>
    <col min="1033" max="1033" width="11.7109375" style="111" customWidth="1"/>
    <col min="1034" max="1034" width="13" style="111" customWidth="1"/>
    <col min="1035" max="1035" width="8.28515625" style="111" customWidth="1"/>
    <col min="1036" max="1281" width="10" style="111"/>
    <col min="1282" max="1282" width="2.5703125" style="111" customWidth="1"/>
    <col min="1283" max="1283" width="7.140625" style="111" customWidth="1"/>
    <col min="1284" max="1284" width="23.5703125" style="111" customWidth="1"/>
    <col min="1285" max="1285" width="9.7109375" style="111" customWidth="1"/>
    <col min="1286" max="1286" width="8.5703125" style="111" bestFit="1" customWidth="1"/>
    <col min="1287" max="1287" width="14.42578125" style="111" customWidth="1"/>
    <col min="1288" max="1288" width="11.140625" style="111" customWidth="1"/>
    <col min="1289" max="1289" width="11.7109375" style="111" customWidth="1"/>
    <col min="1290" max="1290" width="13" style="111" customWidth="1"/>
    <col min="1291" max="1291" width="8.28515625" style="111" customWidth="1"/>
    <col min="1292" max="1537" width="10" style="111"/>
    <col min="1538" max="1538" width="2.5703125" style="111" customWidth="1"/>
    <col min="1539" max="1539" width="7.140625" style="111" customWidth="1"/>
    <col min="1540" max="1540" width="23.5703125" style="111" customWidth="1"/>
    <col min="1541" max="1541" width="9.7109375" style="111" customWidth="1"/>
    <col min="1542" max="1542" width="8.5703125" style="111" bestFit="1" customWidth="1"/>
    <col min="1543" max="1543" width="14.42578125" style="111" customWidth="1"/>
    <col min="1544" max="1544" width="11.140625" style="111" customWidth="1"/>
    <col min="1545" max="1545" width="11.7109375" style="111" customWidth="1"/>
    <col min="1546" max="1546" width="13" style="111" customWidth="1"/>
    <col min="1547" max="1547" width="8.28515625" style="111" customWidth="1"/>
    <col min="1548" max="1793" width="10" style="111"/>
    <col min="1794" max="1794" width="2.5703125" style="111" customWidth="1"/>
    <col min="1795" max="1795" width="7.140625" style="111" customWidth="1"/>
    <col min="1796" max="1796" width="23.5703125" style="111" customWidth="1"/>
    <col min="1797" max="1797" width="9.7109375" style="111" customWidth="1"/>
    <col min="1798" max="1798" width="8.5703125" style="111" bestFit="1" customWidth="1"/>
    <col min="1799" max="1799" width="14.42578125" style="111" customWidth="1"/>
    <col min="1800" max="1800" width="11.140625" style="111" customWidth="1"/>
    <col min="1801" max="1801" width="11.7109375" style="111" customWidth="1"/>
    <col min="1802" max="1802" width="13" style="111" customWidth="1"/>
    <col min="1803" max="1803" width="8.28515625" style="111" customWidth="1"/>
    <col min="1804" max="2049" width="10" style="111"/>
    <col min="2050" max="2050" width="2.5703125" style="111" customWidth="1"/>
    <col min="2051" max="2051" width="7.140625" style="111" customWidth="1"/>
    <col min="2052" max="2052" width="23.5703125" style="111" customWidth="1"/>
    <col min="2053" max="2053" width="9.7109375" style="111" customWidth="1"/>
    <col min="2054" max="2054" width="8.5703125" style="111" bestFit="1" customWidth="1"/>
    <col min="2055" max="2055" width="14.42578125" style="111" customWidth="1"/>
    <col min="2056" max="2056" width="11.140625" style="111" customWidth="1"/>
    <col min="2057" max="2057" width="11.7109375" style="111" customWidth="1"/>
    <col min="2058" max="2058" width="13" style="111" customWidth="1"/>
    <col min="2059" max="2059" width="8.28515625" style="111" customWidth="1"/>
    <col min="2060" max="2305" width="10" style="111"/>
    <col min="2306" max="2306" width="2.5703125" style="111" customWidth="1"/>
    <col min="2307" max="2307" width="7.140625" style="111" customWidth="1"/>
    <col min="2308" max="2308" width="23.5703125" style="111" customWidth="1"/>
    <col min="2309" max="2309" width="9.7109375" style="111" customWidth="1"/>
    <col min="2310" max="2310" width="8.5703125" style="111" bestFit="1" customWidth="1"/>
    <col min="2311" max="2311" width="14.42578125" style="111" customWidth="1"/>
    <col min="2312" max="2312" width="11.140625" style="111" customWidth="1"/>
    <col min="2313" max="2313" width="11.7109375" style="111" customWidth="1"/>
    <col min="2314" max="2314" width="13" style="111" customWidth="1"/>
    <col min="2315" max="2315" width="8.28515625" style="111" customWidth="1"/>
    <col min="2316" max="2561" width="10" style="111"/>
    <col min="2562" max="2562" width="2.5703125" style="111" customWidth="1"/>
    <col min="2563" max="2563" width="7.140625" style="111" customWidth="1"/>
    <col min="2564" max="2564" width="23.5703125" style="111" customWidth="1"/>
    <col min="2565" max="2565" width="9.7109375" style="111" customWidth="1"/>
    <col min="2566" max="2566" width="8.5703125" style="111" bestFit="1" customWidth="1"/>
    <col min="2567" max="2567" width="14.42578125" style="111" customWidth="1"/>
    <col min="2568" max="2568" width="11.140625" style="111" customWidth="1"/>
    <col min="2569" max="2569" width="11.7109375" style="111" customWidth="1"/>
    <col min="2570" max="2570" width="13" style="111" customWidth="1"/>
    <col min="2571" max="2571" width="8.28515625" style="111" customWidth="1"/>
    <col min="2572" max="2817" width="10" style="111"/>
    <col min="2818" max="2818" width="2.5703125" style="111" customWidth="1"/>
    <col min="2819" max="2819" width="7.140625" style="111" customWidth="1"/>
    <col min="2820" max="2820" width="23.5703125" style="111" customWidth="1"/>
    <col min="2821" max="2821" width="9.7109375" style="111" customWidth="1"/>
    <col min="2822" max="2822" width="8.5703125" style="111" bestFit="1" customWidth="1"/>
    <col min="2823" max="2823" width="14.42578125" style="111" customWidth="1"/>
    <col min="2824" max="2824" width="11.140625" style="111" customWidth="1"/>
    <col min="2825" max="2825" width="11.7109375" style="111" customWidth="1"/>
    <col min="2826" max="2826" width="13" style="111" customWidth="1"/>
    <col min="2827" max="2827" width="8.28515625" style="111" customWidth="1"/>
    <col min="2828" max="3073" width="10" style="111"/>
    <col min="3074" max="3074" width="2.5703125" style="111" customWidth="1"/>
    <col min="3075" max="3075" width="7.140625" style="111" customWidth="1"/>
    <col min="3076" max="3076" width="23.5703125" style="111" customWidth="1"/>
    <col min="3077" max="3077" width="9.7109375" style="111" customWidth="1"/>
    <col min="3078" max="3078" width="8.5703125" style="111" bestFit="1" customWidth="1"/>
    <col min="3079" max="3079" width="14.42578125" style="111" customWidth="1"/>
    <col min="3080" max="3080" width="11.140625" style="111" customWidth="1"/>
    <col min="3081" max="3081" width="11.7109375" style="111" customWidth="1"/>
    <col min="3082" max="3082" width="13" style="111" customWidth="1"/>
    <col min="3083" max="3083" width="8.28515625" style="111" customWidth="1"/>
    <col min="3084" max="3329" width="10" style="111"/>
    <col min="3330" max="3330" width="2.5703125" style="111" customWidth="1"/>
    <col min="3331" max="3331" width="7.140625" style="111" customWidth="1"/>
    <col min="3332" max="3332" width="23.5703125" style="111" customWidth="1"/>
    <col min="3333" max="3333" width="9.7109375" style="111" customWidth="1"/>
    <col min="3334" max="3334" width="8.5703125" style="111" bestFit="1" customWidth="1"/>
    <col min="3335" max="3335" width="14.42578125" style="111" customWidth="1"/>
    <col min="3336" max="3336" width="11.140625" style="111" customWidth="1"/>
    <col min="3337" max="3337" width="11.7109375" style="111" customWidth="1"/>
    <col min="3338" max="3338" width="13" style="111" customWidth="1"/>
    <col min="3339" max="3339" width="8.28515625" style="111" customWidth="1"/>
    <col min="3340" max="3585" width="10" style="111"/>
    <col min="3586" max="3586" width="2.5703125" style="111" customWidth="1"/>
    <col min="3587" max="3587" width="7.140625" style="111" customWidth="1"/>
    <col min="3588" max="3588" width="23.5703125" style="111" customWidth="1"/>
    <col min="3589" max="3589" width="9.7109375" style="111" customWidth="1"/>
    <col min="3590" max="3590" width="8.5703125" style="111" bestFit="1" customWidth="1"/>
    <col min="3591" max="3591" width="14.42578125" style="111" customWidth="1"/>
    <col min="3592" max="3592" width="11.140625" style="111" customWidth="1"/>
    <col min="3593" max="3593" width="11.7109375" style="111" customWidth="1"/>
    <col min="3594" max="3594" width="13" style="111" customWidth="1"/>
    <col min="3595" max="3595" width="8.28515625" style="111" customWidth="1"/>
    <col min="3596" max="3841" width="10" style="111"/>
    <col min="3842" max="3842" width="2.5703125" style="111" customWidth="1"/>
    <col min="3843" max="3843" width="7.140625" style="111" customWidth="1"/>
    <col min="3844" max="3844" width="23.5703125" style="111" customWidth="1"/>
    <col min="3845" max="3845" width="9.7109375" style="111" customWidth="1"/>
    <col min="3846" max="3846" width="8.5703125" style="111" bestFit="1" customWidth="1"/>
    <col min="3847" max="3847" width="14.42578125" style="111" customWidth="1"/>
    <col min="3848" max="3848" width="11.140625" style="111" customWidth="1"/>
    <col min="3849" max="3849" width="11.7109375" style="111" customWidth="1"/>
    <col min="3850" max="3850" width="13" style="111" customWidth="1"/>
    <col min="3851" max="3851" width="8.28515625" style="111" customWidth="1"/>
    <col min="3852" max="4097" width="10" style="111"/>
    <col min="4098" max="4098" width="2.5703125" style="111" customWidth="1"/>
    <col min="4099" max="4099" width="7.140625" style="111" customWidth="1"/>
    <col min="4100" max="4100" width="23.5703125" style="111" customWidth="1"/>
    <col min="4101" max="4101" width="9.7109375" style="111" customWidth="1"/>
    <col min="4102" max="4102" width="8.5703125" style="111" bestFit="1" customWidth="1"/>
    <col min="4103" max="4103" width="14.42578125" style="111" customWidth="1"/>
    <col min="4104" max="4104" width="11.140625" style="111" customWidth="1"/>
    <col min="4105" max="4105" width="11.7109375" style="111" customWidth="1"/>
    <col min="4106" max="4106" width="13" style="111" customWidth="1"/>
    <col min="4107" max="4107" width="8.28515625" style="111" customWidth="1"/>
    <col min="4108" max="4353" width="10" style="111"/>
    <col min="4354" max="4354" width="2.5703125" style="111" customWidth="1"/>
    <col min="4355" max="4355" width="7.140625" style="111" customWidth="1"/>
    <col min="4356" max="4356" width="23.5703125" style="111" customWidth="1"/>
    <col min="4357" max="4357" width="9.7109375" style="111" customWidth="1"/>
    <col min="4358" max="4358" width="8.5703125" style="111" bestFit="1" customWidth="1"/>
    <col min="4359" max="4359" width="14.42578125" style="111" customWidth="1"/>
    <col min="4360" max="4360" width="11.140625" style="111" customWidth="1"/>
    <col min="4361" max="4361" width="11.7109375" style="111" customWidth="1"/>
    <col min="4362" max="4362" width="13" style="111" customWidth="1"/>
    <col min="4363" max="4363" width="8.28515625" style="111" customWidth="1"/>
    <col min="4364" max="4609" width="10" style="111"/>
    <col min="4610" max="4610" width="2.5703125" style="111" customWidth="1"/>
    <col min="4611" max="4611" width="7.140625" style="111" customWidth="1"/>
    <col min="4612" max="4612" width="23.5703125" style="111" customWidth="1"/>
    <col min="4613" max="4613" width="9.7109375" style="111" customWidth="1"/>
    <col min="4614" max="4614" width="8.5703125" style="111" bestFit="1" customWidth="1"/>
    <col min="4615" max="4615" width="14.42578125" style="111" customWidth="1"/>
    <col min="4616" max="4616" width="11.140625" style="111" customWidth="1"/>
    <col min="4617" max="4617" width="11.7109375" style="111" customWidth="1"/>
    <col min="4618" max="4618" width="13" style="111" customWidth="1"/>
    <col min="4619" max="4619" width="8.28515625" style="111" customWidth="1"/>
    <col min="4620" max="4865" width="10" style="111"/>
    <col min="4866" max="4866" width="2.5703125" style="111" customWidth="1"/>
    <col min="4867" max="4867" width="7.140625" style="111" customWidth="1"/>
    <col min="4868" max="4868" width="23.5703125" style="111" customWidth="1"/>
    <col min="4869" max="4869" width="9.7109375" style="111" customWidth="1"/>
    <col min="4870" max="4870" width="8.5703125" style="111" bestFit="1" customWidth="1"/>
    <col min="4871" max="4871" width="14.42578125" style="111" customWidth="1"/>
    <col min="4872" max="4872" width="11.140625" style="111" customWidth="1"/>
    <col min="4873" max="4873" width="11.7109375" style="111" customWidth="1"/>
    <col min="4874" max="4874" width="13" style="111" customWidth="1"/>
    <col min="4875" max="4875" width="8.28515625" style="111" customWidth="1"/>
    <col min="4876" max="5121" width="10" style="111"/>
    <col min="5122" max="5122" width="2.5703125" style="111" customWidth="1"/>
    <col min="5123" max="5123" width="7.140625" style="111" customWidth="1"/>
    <col min="5124" max="5124" width="23.5703125" style="111" customWidth="1"/>
    <col min="5125" max="5125" width="9.7109375" style="111" customWidth="1"/>
    <col min="5126" max="5126" width="8.5703125" style="111" bestFit="1" customWidth="1"/>
    <col min="5127" max="5127" width="14.42578125" style="111" customWidth="1"/>
    <col min="5128" max="5128" width="11.140625" style="111" customWidth="1"/>
    <col min="5129" max="5129" width="11.7109375" style="111" customWidth="1"/>
    <col min="5130" max="5130" width="13" style="111" customWidth="1"/>
    <col min="5131" max="5131" width="8.28515625" style="111" customWidth="1"/>
    <col min="5132" max="5377" width="10" style="111"/>
    <col min="5378" max="5378" width="2.5703125" style="111" customWidth="1"/>
    <col min="5379" max="5379" width="7.140625" style="111" customWidth="1"/>
    <col min="5380" max="5380" width="23.5703125" style="111" customWidth="1"/>
    <col min="5381" max="5381" width="9.7109375" style="111" customWidth="1"/>
    <col min="5382" max="5382" width="8.5703125" style="111" bestFit="1" customWidth="1"/>
    <col min="5383" max="5383" width="14.42578125" style="111" customWidth="1"/>
    <col min="5384" max="5384" width="11.140625" style="111" customWidth="1"/>
    <col min="5385" max="5385" width="11.7109375" style="111" customWidth="1"/>
    <col min="5386" max="5386" width="13" style="111" customWidth="1"/>
    <col min="5387" max="5387" width="8.28515625" style="111" customWidth="1"/>
    <col min="5388" max="5633" width="10" style="111"/>
    <col min="5634" max="5634" width="2.5703125" style="111" customWidth="1"/>
    <col min="5635" max="5635" width="7.140625" style="111" customWidth="1"/>
    <col min="5636" max="5636" width="23.5703125" style="111" customWidth="1"/>
    <col min="5637" max="5637" width="9.7109375" style="111" customWidth="1"/>
    <col min="5638" max="5638" width="8.5703125" style="111" bestFit="1" customWidth="1"/>
    <col min="5639" max="5639" width="14.42578125" style="111" customWidth="1"/>
    <col min="5640" max="5640" width="11.140625" style="111" customWidth="1"/>
    <col min="5641" max="5641" width="11.7109375" style="111" customWidth="1"/>
    <col min="5642" max="5642" width="13" style="111" customWidth="1"/>
    <col min="5643" max="5643" width="8.28515625" style="111" customWidth="1"/>
    <col min="5644" max="5889" width="10" style="111"/>
    <col min="5890" max="5890" width="2.5703125" style="111" customWidth="1"/>
    <col min="5891" max="5891" width="7.140625" style="111" customWidth="1"/>
    <col min="5892" max="5892" width="23.5703125" style="111" customWidth="1"/>
    <col min="5893" max="5893" width="9.7109375" style="111" customWidth="1"/>
    <col min="5894" max="5894" width="8.5703125" style="111" bestFit="1" customWidth="1"/>
    <col min="5895" max="5895" width="14.42578125" style="111" customWidth="1"/>
    <col min="5896" max="5896" width="11.140625" style="111" customWidth="1"/>
    <col min="5897" max="5897" width="11.7109375" style="111" customWidth="1"/>
    <col min="5898" max="5898" width="13" style="111" customWidth="1"/>
    <col min="5899" max="5899" width="8.28515625" style="111" customWidth="1"/>
    <col min="5900" max="6145" width="10" style="111"/>
    <col min="6146" max="6146" width="2.5703125" style="111" customWidth="1"/>
    <col min="6147" max="6147" width="7.140625" style="111" customWidth="1"/>
    <col min="6148" max="6148" width="23.5703125" style="111" customWidth="1"/>
    <col min="6149" max="6149" width="9.7109375" style="111" customWidth="1"/>
    <col min="6150" max="6150" width="8.5703125" style="111" bestFit="1" customWidth="1"/>
    <col min="6151" max="6151" width="14.42578125" style="111" customWidth="1"/>
    <col min="6152" max="6152" width="11.140625" style="111" customWidth="1"/>
    <col min="6153" max="6153" width="11.7109375" style="111" customWidth="1"/>
    <col min="6154" max="6154" width="13" style="111" customWidth="1"/>
    <col min="6155" max="6155" width="8.28515625" style="111" customWidth="1"/>
    <col min="6156" max="6401" width="10" style="111"/>
    <col min="6402" max="6402" width="2.5703125" style="111" customWidth="1"/>
    <col min="6403" max="6403" width="7.140625" style="111" customWidth="1"/>
    <col min="6404" max="6404" width="23.5703125" style="111" customWidth="1"/>
    <col min="6405" max="6405" width="9.7109375" style="111" customWidth="1"/>
    <col min="6406" max="6406" width="8.5703125" style="111" bestFit="1" customWidth="1"/>
    <col min="6407" max="6407" width="14.42578125" style="111" customWidth="1"/>
    <col min="6408" max="6408" width="11.140625" style="111" customWidth="1"/>
    <col min="6409" max="6409" width="11.7109375" style="111" customWidth="1"/>
    <col min="6410" max="6410" width="13" style="111" customWidth="1"/>
    <col min="6411" max="6411" width="8.28515625" style="111" customWidth="1"/>
    <col min="6412" max="6657" width="10" style="111"/>
    <col min="6658" max="6658" width="2.5703125" style="111" customWidth="1"/>
    <col min="6659" max="6659" width="7.140625" style="111" customWidth="1"/>
    <col min="6660" max="6660" width="23.5703125" style="111" customWidth="1"/>
    <col min="6661" max="6661" width="9.7109375" style="111" customWidth="1"/>
    <col min="6662" max="6662" width="8.5703125" style="111" bestFit="1" customWidth="1"/>
    <col min="6663" max="6663" width="14.42578125" style="111" customWidth="1"/>
    <col min="6664" max="6664" width="11.140625" style="111" customWidth="1"/>
    <col min="6665" max="6665" width="11.7109375" style="111" customWidth="1"/>
    <col min="6666" max="6666" width="13" style="111" customWidth="1"/>
    <col min="6667" max="6667" width="8.28515625" style="111" customWidth="1"/>
    <col min="6668" max="6913" width="10" style="111"/>
    <col min="6914" max="6914" width="2.5703125" style="111" customWidth="1"/>
    <col min="6915" max="6915" width="7.140625" style="111" customWidth="1"/>
    <col min="6916" max="6916" width="23.5703125" style="111" customWidth="1"/>
    <col min="6917" max="6917" width="9.7109375" style="111" customWidth="1"/>
    <col min="6918" max="6918" width="8.5703125" style="111" bestFit="1" customWidth="1"/>
    <col min="6919" max="6919" width="14.42578125" style="111" customWidth="1"/>
    <col min="6920" max="6920" width="11.140625" style="111" customWidth="1"/>
    <col min="6921" max="6921" width="11.7109375" style="111" customWidth="1"/>
    <col min="6922" max="6922" width="13" style="111" customWidth="1"/>
    <col min="6923" max="6923" width="8.28515625" style="111" customWidth="1"/>
    <col min="6924" max="7169" width="10" style="111"/>
    <col min="7170" max="7170" width="2.5703125" style="111" customWidth="1"/>
    <col min="7171" max="7171" width="7.140625" style="111" customWidth="1"/>
    <col min="7172" max="7172" width="23.5703125" style="111" customWidth="1"/>
    <col min="7173" max="7173" width="9.7109375" style="111" customWidth="1"/>
    <col min="7174" max="7174" width="8.5703125" style="111" bestFit="1" customWidth="1"/>
    <col min="7175" max="7175" width="14.42578125" style="111" customWidth="1"/>
    <col min="7176" max="7176" width="11.140625" style="111" customWidth="1"/>
    <col min="7177" max="7177" width="11.7109375" style="111" customWidth="1"/>
    <col min="7178" max="7178" width="13" style="111" customWidth="1"/>
    <col min="7179" max="7179" width="8.28515625" style="111" customWidth="1"/>
    <col min="7180" max="7425" width="10" style="111"/>
    <col min="7426" max="7426" width="2.5703125" style="111" customWidth="1"/>
    <col min="7427" max="7427" width="7.140625" style="111" customWidth="1"/>
    <col min="7428" max="7428" width="23.5703125" style="111" customWidth="1"/>
    <col min="7429" max="7429" width="9.7109375" style="111" customWidth="1"/>
    <col min="7430" max="7430" width="8.5703125" style="111" bestFit="1" customWidth="1"/>
    <col min="7431" max="7431" width="14.42578125" style="111" customWidth="1"/>
    <col min="7432" max="7432" width="11.140625" style="111" customWidth="1"/>
    <col min="7433" max="7433" width="11.7109375" style="111" customWidth="1"/>
    <col min="7434" max="7434" width="13" style="111" customWidth="1"/>
    <col min="7435" max="7435" width="8.28515625" style="111" customWidth="1"/>
    <col min="7436" max="7681" width="10" style="111"/>
    <col min="7682" max="7682" width="2.5703125" style="111" customWidth="1"/>
    <col min="7683" max="7683" width="7.140625" style="111" customWidth="1"/>
    <col min="7684" max="7684" width="23.5703125" style="111" customWidth="1"/>
    <col min="7685" max="7685" width="9.7109375" style="111" customWidth="1"/>
    <col min="7686" max="7686" width="8.5703125" style="111" bestFit="1" customWidth="1"/>
    <col min="7687" max="7687" width="14.42578125" style="111" customWidth="1"/>
    <col min="7688" max="7688" width="11.140625" style="111" customWidth="1"/>
    <col min="7689" max="7689" width="11.7109375" style="111" customWidth="1"/>
    <col min="7690" max="7690" width="13" style="111" customWidth="1"/>
    <col min="7691" max="7691" width="8.28515625" style="111" customWidth="1"/>
    <col min="7692" max="7937" width="10" style="111"/>
    <col min="7938" max="7938" width="2.5703125" style="111" customWidth="1"/>
    <col min="7939" max="7939" width="7.140625" style="111" customWidth="1"/>
    <col min="7940" max="7940" width="23.5703125" style="111" customWidth="1"/>
    <col min="7941" max="7941" width="9.7109375" style="111" customWidth="1"/>
    <col min="7942" max="7942" width="8.5703125" style="111" bestFit="1" customWidth="1"/>
    <col min="7943" max="7943" width="14.42578125" style="111" customWidth="1"/>
    <col min="7944" max="7944" width="11.140625" style="111" customWidth="1"/>
    <col min="7945" max="7945" width="11.7109375" style="111" customWidth="1"/>
    <col min="7946" max="7946" width="13" style="111" customWidth="1"/>
    <col min="7947" max="7947" width="8.28515625" style="111" customWidth="1"/>
    <col min="7948" max="8193" width="10" style="111"/>
    <col min="8194" max="8194" width="2.5703125" style="111" customWidth="1"/>
    <col min="8195" max="8195" width="7.140625" style="111" customWidth="1"/>
    <col min="8196" max="8196" width="23.5703125" style="111" customWidth="1"/>
    <col min="8197" max="8197" width="9.7109375" style="111" customWidth="1"/>
    <col min="8198" max="8198" width="8.5703125" style="111" bestFit="1" customWidth="1"/>
    <col min="8199" max="8199" width="14.42578125" style="111" customWidth="1"/>
    <col min="8200" max="8200" width="11.140625" style="111" customWidth="1"/>
    <col min="8201" max="8201" width="11.7109375" style="111" customWidth="1"/>
    <col min="8202" max="8202" width="13" style="111" customWidth="1"/>
    <col min="8203" max="8203" width="8.28515625" style="111" customWidth="1"/>
    <col min="8204" max="8449" width="10" style="111"/>
    <col min="8450" max="8450" width="2.5703125" style="111" customWidth="1"/>
    <col min="8451" max="8451" width="7.140625" style="111" customWidth="1"/>
    <col min="8452" max="8452" width="23.5703125" style="111" customWidth="1"/>
    <col min="8453" max="8453" width="9.7109375" style="111" customWidth="1"/>
    <col min="8454" max="8454" width="8.5703125" style="111" bestFit="1" customWidth="1"/>
    <col min="8455" max="8455" width="14.42578125" style="111" customWidth="1"/>
    <col min="8456" max="8456" width="11.140625" style="111" customWidth="1"/>
    <col min="8457" max="8457" width="11.7109375" style="111" customWidth="1"/>
    <col min="8458" max="8458" width="13" style="111" customWidth="1"/>
    <col min="8459" max="8459" width="8.28515625" style="111" customWidth="1"/>
    <col min="8460" max="8705" width="10" style="111"/>
    <col min="8706" max="8706" width="2.5703125" style="111" customWidth="1"/>
    <col min="8707" max="8707" width="7.140625" style="111" customWidth="1"/>
    <col min="8708" max="8708" width="23.5703125" style="111" customWidth="1"/>
    <col min="8709" max="8709" width="9.7109375" style="111" customWidth="1"/>
    <col min="8710" max="8710" width="8.5703125" style="111" bestFit="1" customWidth="1"/>
    <col min="8711" max="8711" width="14.42578125" style="111" customWidth="1"/>
    <col min="8712" max="8712" width="11.140625" style="111" customWidth="1"/>
    <col min="8713" max="8713" width="11.7109375" style="111" customWidth="1"/>
    <col min="8714" max="8714" width="13" style="111" customWidth="1"/>
    <col min="8715" max="8715" width="8.28515625" style="111" customWidth="1"/>
    <col min="8716" max="8961" width="10" style="111"/>
    <col min="8962" max="8962" width="2.5703125" style="111" customWidth="1"/>
    <col min="8963" max="8963" width="7.140625" style="111" customWidth="1"/>
    <col min="8964" max="8964" width="23.5703125" style="111" customWidth="1"/>
    <col min="8965" max="8965" width="9.7109375" style="111" customWidth="1"/>
    <col min="8966" max="8966" width="8.5703125" style="111" bestFit="1" customWidth="1"/>
    <col min="8967" max="8967" width="14.42578125" style="111" customWidth="1"/>
    <col min="8968" max="8968" width="11.140625" style="111" customWidth="1"/>
    <col min="8969" max="8969" width="11.7109375" style="111" customWidth="1"/>
    <col min="8970" max="8970" width="13" style="111" customWidth="1"/>
    <col min="8971" max="8971" width="8.28515625" style="111" customWidth="1"/>
    <col min="8972" max="9217" width="10" style="111"/>
    <col min="9218" max="9218" width="2.5703125" style="111" customWidth="1"/>
    <col min="9219" max="9219" width="7.140625" style="111" customWidth="1"/>
    <col min="9220" max="9220" width="23.5703125" style="111" customWidth="1"/>
    <col min="9221" max="9221" width="9.7109375" style="111" customWidth="1"/>
    <col min="9222" max="9222" width="8.5703125" style="111" bestFit="1" customWidth="1"/>
    <col min="9223" max="9223" width="14.42578125" style="111" customWidth="1"/>
    <col min="9224" max="9224" width="11.140625" style="111" customWidth="1"/>
    <col min="9225" max="9225" width="11.7109375" style="111" customWidth="1"/>
    <col min="9226" max="9226" width="13" style="111" customWidth="1"/>
    <col min="9227" max="9227" width="8.28515625" style="111" customWidth="1"/>
    <col min="9228" max="9473" width="10" style="111"/>
    <col min="9474" max="9474" width="2.5703125" style="111" customWidth="1"/>
    <col min="9475" max="9475" width="7.140625" style="111" customWidth="1"/>
    <col min="9476" max="9476" width="23.5703125" style="111" customWidth="1"/>
    <col min="9477" max="9477" width="9.7109375" style="111" customWidth="1"/>
    <col min="9478" max="9478" width="8.5703125" style="111" bestFit="1" customWidth="1"/>
    <col min="9479" max="9479" width="14.42578125" style="111" customWidth="1"/>
    <col min="9480" max="9480" width="11.140625" style="111" customWidth="1"/>
    <col min="9481" max="9481" width="11.7109375" style="111" customWidth="1"/>
    <col min="9482" max="9482" width="13" style="111" customWidth="1"/>
    <col min="9483" max="9483" width="8.28515625" style="111" customWidth="1"/>
    <col min="9484" max="9729" width="10" style="111"/>
    <col min="9730" max="9730" width="2.5703125" style="111" customWidth="1"/>
    <col min="9731" max="9731" width="7.140625" style="111" customWidth="1"/>
    <col min="9732" max="9732" width="23.5703125" style="111" customWidth="1"/>
    <col min="9733" max="9733" width="9.7109375" style="111" customWidth="1"/>
    <col min="9734" max="9734" width="8.5703125" style="111" bestFit="1" customWidth="1"/>
    <col min="9735" max="9735" width="14.42578125" style="111" customWidth="1"/>
    <col min="9736" max="9736" width="11.140625" style="111" customWidth="1"/>
    <col min="9737" max="9737" width="11.7109375" style="111" customWidth="1"/>
    <col min="9738" max="9738" width="13" style="111" customWidth="1"/>
    <col min="9739" max="9739" width="8.28515625" style="111" customWidth="1"/>
    <col min="9740" max="9985" width="10" style="111"/>
    <col min="9986" max="9986" width="2.5703125" style="111" customWidth="1"/>
    <col min="9987" max="9987" width="7.140625" style="111" customWidth="1"/>
    <col min="9988" max="9988" width="23.5703125" style="111" customWidth="1"/>
    <col min="9989" max="9989" width="9.7109375" style="111" customWidth="1"/>
    <col min="9990" max="9990" width="8.5703125" style="111" bestFit="1" customWidth="1"/>
    <col min="9991" max="9991" width="14.42578125" style="111" customWidth="1"/>
    <col min="9992" max="9992" width="11.140625" style="111" customWidth="1"/>
    <col min="9993" max="9993" width="11.7109375" style="111" customWidth="1"/>
    <col min="9994" max="9994" width="13" style="111" customWidth="1"/>
    <col min="9995" max="9995" width="8.28515625" style="111" customWidth="1"/>
    <col min="9996" max="10241" width="10" style="111"/>
    <col min="10242" max="10242" width="2.5703125" style="111" customWidth="1"/>
    <col min="10243" max="10243" width="7.140625" style="111" customWidth="1"/>
    <col min="10244" max="10244" width="23.5703125" style="111" customWidth="1"/>
    <col min="10245" max="10245" width="9.7109375" style="111" customWidth="1"/>
    <col min="10246" max="10246" width="8.5703125" style="111" bestFit="1" customWidth="1"/>
    <col min="10247" max="10247" width="14.42578125" style="111" customWidth="1"/>
    <col min="10248" max="10248" width="11.140625" style="111" customWidth="1"/>
    <col min="10249" max="10249" width="11.7109375" style="111" customWidth="1"/>
    <col min="10250" max="10250" width="13" style="111" customWidth="1"/>
    <col min="10251" max="10251" width="8.28515625" style="111" customWidth="1"/>
    <col min="10252" max="10497" width="10" style="111"/>
    <col min="10498" max="10498" width="2.5703125" style="111" customWidth="1"/>
    <col min="10499" max="10499" width="7.140625" style="111" customWidth="1"/>
    <col min="10500" max="10500" width="23.5703125" style="111" customWidth="1"/>
    <col min="10501" max="10501" width="9.7109375" style="111" customWidth="1"/>
    <col min="10502" max="10502" width="8.5703125" style="111" bestFit="1" customWidth="1"/>
    <col min="10503" max="10503" width="14.42578125" style="111" customWidth="1"/>
    <col min="10504" max="10504" width="11.140625" style="111" customWidth="1"/>
    <col min="10505" max="10505" width="11.7109375" style="111" customWidth="1"/>
    <col min="10506" max="10506" width="13" style="111" customWidth="1"/>
    <col min="10507" max="10507" width="8.28515625" style="111" customWidth="1"/>
    <col min="10508" max="10753" width="10" style="111"/>
    <col min="10754" max="10754" width="2.5703125" style="111" customWidth="1"/>
    <col min="10755" max="10755" width="7.140625" style="111" customWidth="1"/>
    <col min="10756" max="10756" width="23.5703125" style="111" customWidth="1"/>
    <col min="10757" max="10757" width="9.7109375" style="111" customWidth="1"/>
    <col min="10758" max="10758" width="8.5703125" style="111" bestFit="1" customWidth="1"/>
    <col min="10759" max="10759" width="14.42578125" style="111" customWidth="1"/>
    <col min="10760" max="10760" width="11.140625" style="111" customWidth="1"/>
    <col min="10761" max="10761" width="11.7109375" style="111" customWidth="1"/>
    <col min="10762" max="10762" width="13" style="111" customWidth="1"/>
    <col min="10763" max="10763" width="8.28515625" style="111" customWidth="1"/>
    <col min="10764" max="11009" width="10" style="111"/>
    <col min="11010" max="11010" width="2.5703125" style="111" customWidth="1"/>
    <col min="11011" max="11011" width="7.140625" style="111" customWidth="1"/>
    <col min="11012" max="11012" width="23.5703125" style="111" customWidth="1"/>
    <col min="11013" max="11013" width="9.7109375" style="111" customWidth="1"/>
    <col min="11014" max="11014" width="8.5703125" style="111" bestFit="1" customWidth="1"/>
    <col min="11015" max="11015" width="14.42578125" style="111" customWidth="1"/>
    <col min="11016" max="11016" width="11.140625" style="111" customWidth="1"/>
    <col min="11017" max="11017" width="11.7109375" style="111" customWidth="1"/>
    <col min="11018" max="11018" width="13" style="111" customWidth="1"/>
    <col min="11019" max="11019" width="8.28515625" style="111" customWidth="1"/>
    <col min="11020" max="11265" width="10" style="111"/>
    <col min="11266" max="11266" width="2.5703125" style="111" customWidth="1"/>
    <col min="11267" max="11267" width="7.140625" style="111" customWidth="1"/>
    <col min="11268" max="11268" width="23.5703125" style="111" customWidth="1"/>
    <col min="11269" max="11269" width="9.7109375" style="111" customWidth="1"/>
    <col min="11270" max="11270" width="8.5703125" style="111" bestFit="1" customWidth="1"/>
    <col min="11271" max="11271" width="14.42578125" style="111" customWidth="1"/>
    <col min="11272" max="11272" width="11.140625" style="111" customWidth="1"/>
    <col min="11273" max="11273" width="11.7109375" style="111" customWidth="1"/>
    <col min="11274" max="11274" width="13" style="111" customWidth="1"/>
    <col min="11275" max="11275" width="8.28515625" style="111" customWidth="1"/>
    <col min="11276" max="11521" width="10" style="111"/>
    <col min="11522" max="11522" width="2.5703125" style="111" customWidth="1"/>
    <col min="11523" max="11523" width="7.140625" style="111" customWidth="1"/>
    <col min="11524" max="11524" width="23.5703125" style="111" customWidth="1"/>
    <col min="11525" max="11525" width="9.7109375" style="111" customWidth="1"/>
    <col min="11526" max="11526" width="8.5703125" style="111" bestFit="1" customWidth="1"/>
    <col min="11527" max="11527" width="14.42578125" style="111" customWidth="1"/>
    <col min="11528" max="11528" width="11.140625" style="111" customWidth="1"/>
    <col min="11529" max="11529" width="11.7109375" style="111" customWidth="1"/>
    <col min="11530" max="11530" width="13" style="111" customWidth="1"/>
    <col min="11531" max="11531" width="8.28515625" style="111" customWidth="1"/>
    <col min="11532" max="11777" width="10" style="111"/>
    <col min="11778" max="11778" width="2.5703125" style="111" customWidth="1"/>
    <col min="11779" max="11779" width="7.140625" style="111" customWidth="1"/>
    <col min="11780" max="11780" width="23.5703125" style="111" customWidth="1"/>
    <col min="11781" max="11781" width="9.7109375" style="111" customWidth="1"/>
    <col min="11782" max="11782" width="8.5703125" style="111" bestFit="1" customWidth="1"/>
    <col min="11783" max="11783" width="14.42578125" style="111" customWidth="1"/>
    <col min="11784" max="11784" width="11.140625" style="111" customWidth="1"/>
    <col min="11785" max="11785" width="11.7109375" style="111" customWidth="1"/>
    <col min="11786" max="11786" width="13" style="111" customWidth="1"/>
    <col min="11787" max="11787" width="8.28515625" style="111" customWidth="1"/>
    <col min="11788" max="12033" width="10" style="111"/>
    <col min="12034" max="12034" width="2.5703125" style="111" customWidth="1"/>
    <col min="12035" max="12035" width="7.140625" style="111" customWidth="1"/>
    <col min="12036" max="12036" width="23.5703125" style="111" customWidth="1"/>
    <col min="12037" max="12037" width="9.7109375" style="111" customWidth="1"/>
    <col min="12038" max="12038" width="8.5703125" style="111" bestFit="1" customWidth="1"/>
    <col min="12039" max="12039" width="14.42578125" style="111" customWidth="1"/>
    <col min="12040" max="12040" width="11.140625" style="111" customWidth="1"/>
    <col min="12041" max="12041" width="11.7109375" style="111" customWidth="1"/>
    <col min="12042" max="12042" width="13" style="111" customWidth="1"/>
    <col min="12043" max="12043" width="8.28515625" style="111" customWidth="1"/>
    <col min="12044" max="12289" width="10" style="111"/>
    <col min="12290" max="12290" width="2.5703125" style="111" customWidth="1"/>
    <col min="12291" max="12291" width="7.140625" style="111" customWidth="1"/>
    <col min="12292" max="12292" width="23.5703125" style="111" customWidth="1"/>
    <col min="12293" max="12293" width="9.7109375" style="111" customWidth="1"/>
    <col min="12294" max="12294" width="8.5703125" style="111" bestFit="1" customWidth="1"/>
    <col min="12295" max="12295" width="14.42578125" style="111" customWidth="1"/>
    <col min="12296" max="12296" width="11.140625" style="111" customWidth="1"/>
    <col min="12297" max="12297" width="11.7109375" style="111" customWidth="1"/>
    <col min="12298" max="12298" width="13" style="111" customWidth="1"/>
    <col min="12299" max="12299" width="8.28515625" style="111" customWidth="1"/>
    <col min="12300" max="12545" width="10" style="111"/>
    <col min="12546" max="12546" width="2.5703125" style="111" customWidth="1"/>
    <col min="12547" max="12547" width="7.140625" style="111" customWidth="1"/>
    <col min="12548" max="12548" width="23.5703125" style="111" customWidth="1"/>
    <col min="12549" max="12549" width="9.7109375" style="111" customWidth="1"/>
    <col min="12550" max="12550" width="8.5703125" style="111" bestFit="1" customWidth="1"/>
    <col min="12551" max="12551" width="14.42578125" style="111" customWidth="1"/>
    <col min="12552" max="12552" width="11.140625" style="111" customWidth="1"/>
    <col min="12553" max="12553" width="11.7109375" style="111" customWidth="1"/>
    <col min="12554" max="12554" width="13" style="111" customWidth="1"/>
    <col min="12555" max="12555" width="8.28515625" style="111" customWidth="1"/>
    <col min="12556" max="12801" width="10" style="111"/>
    <col min="12802" max="12802" width="2.5703125" style="111" customWidth="1"/>
    <col min="12803" max="12803" width="7.140625" style="111" customWidth="1"/>
    <col min="12804" max="12804" width="23.5703125" style="111" customWidth="1"/>
    <col min="12805" max="12805" width="9.7109375" style="111" customWidth="1"/>
    <col min="12806" max="12806" width="8.5703125" style="111" bestFit="1" customWidth="1"/>
    <col min="12807" max="12807" width="14.42578125" style="111" customWidth="1"/>
    <col min="12808" max="12808" width="11.140625" style="111" customWidth="1"/>
    <col min="12809" max="12809" width="11.7109375" style="111" customWidth="1"/>
    <col min="12810" max="12810" width="13" style="111" customWidth="1"/>
    <col min="12811" max="12811" width="8.28515625" style="111" customWidth="1"/>
    <col min="12812" max="13057" width="10" style="111"/>
    <col min="13058" max="13058" width="2.5703125" style="111" customWidth="1"/>
    <col min="13059" max="13059" width="7.140625" style="111" customWidth="1"/>
    <col min="13060" max="13060" width="23.5703125" style="111" customWidth="1"/>
    <col min="13061" max="13061" width="9.7109375" style="111" customWidth="1"/>
    <col min="13062" max="13062" width="8.5703125" style="111" bestFit="1" customWidth="1"/>
    <col min="13063" max="13063" width="14.42578125" style="111" customWidth="1"/>
    <col min="13064" max="13064" width="11.140625" style="111" customWidth="1"/>
    <col min="13065" max="13065" width="11.7109375" style="111" customWidth="1"/>
    <col min="13066" max="13066" width="13" style="111" customWidth="1"/>
    <col min="13067" max="13067" width="8.28515625" style="111" customWidth="1"/>
    <col min="13068" max="13313" width="10" style="111"/>
    <col min="13314" max="13314" width="2.5703125" style="111" customWidth="1"/>
    <col min="13315" max="13315" width="7.140625" style="111" customWidth="1"/>
    <col min="13316" max="13316" width="23.5703125" style="111" customWidth="1"/>
    <col min="13317" max="13317" width="9.7109375" style="111" customWidth="1"/>
    <col min="13318" max="13318" width="8.5703125" style="111" bestFit="1" customWidth="1"/>
    <col min="13319" max="13319" width="14.42578125" style="111" customWidth="1"/>
    <col min="13320" max="13320" width="11.140625" style="111" customWidth="1"/>
    <col min="13321" max="13321" width="11.7109375" style="111" customWidth="1"/>
    <col min="13322" max="13322" width="13" style="111" customWidth="1"/>
    <col min="13323" max="13323" width="8.28515625" style="111" customWidth="1"/>
    <col min="13324" max="13569" width="10" style="111"/>
    <col min="13570" max="13570" width="2.5703125" style="111" customWidth="1"/>
    <col min="13571" max="13571" width="7.140625" style="111" customWidth="1"/>
    <col min="13572" max="13572" width="23.5703125" style="111" customWidth="1"/>
    <col min="13573" max="13573" width="9.7109375" style="111" customWidth="1"/>
    <col min="13574" max="13574" width="8.5703125" style="111" bestFit="1" customWidth="1"/>
    <col min="13575" max="13575" width="14.42578125" style="111" customWidth="1"/>
    <col min="13576" max="13576" width="11.140625" style="111" customWidth="1"/>
    <col min="13577" max="13577" width="11.7109375" style="111" customWidth="1"/>
    <col min="13578" max="13578" width="13" style="111" customWidth="1"/>
    <col min="13579" max="13579" width="8.28515625" style="111" customWidth="1"/>
    <col min="13580" max="13825" width="10" style="111"/>
    <col min="13826" max="13826" width="2.5703125" style="111" customWidth="1"/>
    <col min="13827" max="13827" width="7.140625" style="111" customWidth="1"/>
    <col min="13828" max="13828" width="23.5703125" style="111" customWidth="1"/>
    <col min="13829" max="13829" width="9.7109375" style="111" customWidth="1"/>
    <col min="13830" max="13830" width="8.5703125" style="111" bestFit="1" customWidth="1"/>
    <col min="13831" max="13831" width="14.42578125" style="111" customWidth="1"/>
    <col min="13832" max="13832" width="11.140625" style="111" customWidth="1"/>
    <col min="13833" max="13833" width="11.7109375" style="111" customWidth="1"/>
    <col min="13834" max="13834" width="13" style="111" customWidth="1"/>
    <col min="13835" max="13835" width="8.28515625" style="111" customWidth="1"/>
    <col min="13836" max="14081" width="10" style="111"/>
    <col min="14082" max="14082" width="2.5703125" style="111" customWidth="1"/>
    <col min="14083" max="14083" width="7.140625" style="111" customWidth="1"/>
    <col min="14084" max="14084" width="23.5703125" style="111" customWidth="1"/>
    <col min="14085" max="14085" width="9.7109375" style="111" customWidth="1"/>
    <col min="14086" max="14086" width="8.5703125" style="111" bestFit="1" customWidth="1"/>
    <col min="14087" max="14087" width="14.42578125" style="111" customWidth="1"/>
    <col min="14088" max="14088" width="11.140625" style="111" customWidth="1"/>
    <col min="14089" max="14089" width="11.7109375" style="111" customWidth="1"/>
    <col min="14090" max="14090" width="13" style="111" customWidth="1"/>
    <col min="14091" max="14091" width="8.28515625" style="111" customWidth="1"/>
    <col min="14092" max="14337" width="10" style="111"/>
    <col min="14338" max="14338" width="2.5703125" style="111" customWidth="1"/>
    <col min="14339" max="14339" width="7.140625" style="111" customWidth="1"/>
    <col min="14340" max="14340" width="23.5703125" style="111" customWidth="1"/>
    <col min="14341" max="14341" width="9.7109375" style="111" customWidth="1"/>
    <col min="14342" max="14342" width="8.5703125" style="111" bestFit="1" customWidth="1"/>
    <col min="14343" max="14343" width="14.42578125" style="111" customWidth="1"/>
    <col min="14344" max="14344" width="11.140625" style="111" customWidth="1"/>
    <col min="14345" max="14345" width="11.7109375" style="111" customWidth="1"/>
    <col min="14346" max="14346" width="13" style="111" customWidth="1"/>
    <col min="14347" max="14347" width="8.28515625" style="111" customWidth="1"/>
    <col min="14348" max="14593" width="10" style="111"/>
    <col min="14594" max="14594" width="2.5703125" style="111" customWidth="1"/>
    <col min="14595" max="14595" width="7.140625" style="111" customWidth="1"/>
    <col min="14596" max="14596" width="23.5703125" style="111" customWidth="1"/>
    <col min="14597" max="14597" width="9.7109375" style="111" customWidth="1"/>
    <col min="14598" max="14598" width="8.5703125" style="111" bestFit="1" customWidth="1"/>
    <col min="14599" max="14599" width="14.42578125" style="111" customWidth="1"/>
    <col min="14600" max="14600" width="11.140625" style="111" customWidth="1"/>
    <col min="14601" max="14601" width="11.7109375" style="111" customWidth="1"/>
    <col min="14602" max="14602" width="13" style="111" customWidth="1"/>
    <col min="14603" max="14603" width="8.28515625" style="111" customWidth="1"/>
    <col min="14604" max="14849" width="10" style="111"/>
    <col min="14850" max="14850" width="2.5703125" style="111" customWidth="1"/>
    <col min="14851" max="14851" width="7.140625" style="111" customWidth="1"/>
    <col min="14852" max="14852" width="23.5703125" style="111" customWidth="1"/>
    <col min="14853" max="14853" width="9.7109375" style="111" customWidth="1"/>
    <col min="14854" max="14854" width="8.5703125" style="111" bestFit="1" customWidth="1"/>
    <col min="14855" max="14855" width="14.42578125" style="111" customWidth="1"/>
    <col min="14856" max="14856" width="11.140625" style="111" customWidth="1"/>
    <col min="14857" max="14857" width="11.7109375" style="111" customWidth="1"/>
    <col min="14858" max="14858" width="13" style="111" customWidth="1"/>
    <col min="14859" max="14859" width="8.28515625" style="111" customWidth="1"/>
    <col min="14860" max="15105" width="10" style="111"/>
    <col min="15106" max="15106" width="2.5703125" style="111" customWidth="1"/>
    <col min="15107" max="15107" width="7.140625" style="111" customWidth="1"/>
    <col min="15108" max="15108" width="23.5703125" style="111" customWidth="1"/>
    <col min="15109" max="15109" width="9.7109375" style="111" customWidth="1"/>
    <col min="15110" max="15110" width="8.5703125" style="111" bestFit="1" customWidth="1"/>
    <col min="15111" max="15111" width="14.42578125" style="111" customWidth="1"/>
    <col min="15112" max="15112" width="11.140625" style="111" customWidth="1"/>
    <col min="15113" max="15113" width="11.7109375" style="111" customWidth="1"/>
    <col min="15114" max="15114" width="13" style="111" customWidth="1"/>
    <col min="15115" max="15115" width="8.28515625" style="111" customWidth="1"/>
    <col min="15116" max="15361" width="10" style="111"/>
    <col min="15362" max="15362" width="2.5703125" style="111" customWidth="1"/>
    <col min="15363" max="15363" width="7.140625" style="111" customWidth="1"/>
    <col min="15364" max="15364" width="23.5703125" style="111" customWidth="1"/>
    <col min="15365" max="15365" width="9.7109375" style="111" customWidth="1"/>
    <col min="15366" max="15366" width="8.5703125" style="111" bestFit="1" customWidth="1"/>
    <col min="15367" max="15367" width="14.42578125" style="111" customWidth="1"/>
    <col min="15368" max="15368" width="11.140625" style="111" customWidth="1"/>
    <col min="15369" max="15369" width="11.7109375" style="111" customWidth="1"/>
    <col min="15370" max="15370" width="13" style="111" customWidth="1"/>
    <col min="15371" max="15371" width="8.28515625" style="111" customWidth="1"/>
    <col min="15372" max="15617" width="10" style="111"/>
    <col min="15618" max="15618" width="2.5703125" style="111" customWidth="1"/>
    <col min="15619" max="15619" width="7.140625" style="111" customWidth="1"/>
    <col min="15620" max="15620" width="23.5703125" style="111" customWidth="1"/>
    <col min="15621" max="15621" width="9.7109375" style="111" customWidth="1"/>
    <col min="15622" max="15622" width="8.5703125" style="111" bestFit="1" customWidth="1"/>
    <col min="15623" max="15623" width="14.42578125" style="111" customWidth="1"/>
    <col min="15624" max="15624" width="11.140625" style="111" customWidth="1"/>
    <col min="15625" max="15625" width="11.7109375" style="111" customWidth="1"/>
    <col min="15626" max="15626" width="13" style="111" customWidth="1"/>
    <col min="15627" max="15627" width="8.28515625" style="111" customWidth="1"/>
    <col min="15628" max="15873" width="10" style="111"/>
    <col min="15874" max="15874" width="2.5703125" style="111" customWidth="1"/>
    <col min="15875" max="15875" width="7.140625" style="111" customWidth="1"/>
    <col min="15876" max="15876" width="23.5703125" style="111" customWidth="1"/>
    <col min="15877" max="15877" width="9.7109375" style="111" customWidth="1"/>
    <col min="15878" max="15878" width="8.5703125" style="111" bestFit="1" customWidth="1"/>
    <col min="15879" max="15879" width="14.42578125" style="111" customWidth="1"/>
    <col min="15880" max="15880" width="11.140625" style="111" customWidth="1"/>
    <col min="15881" max="15881" width="11.7109375" style="111" customWidth="1"/>
    <col min="15882" max="15882" width="13" style="111" customWidth="1"/>
    <col min="15883" max="15883" width="8.28515625" style="111" customWidth="1"/>
    <col min="15884" max="16129" width="10" style="111"/>
    <col min="16130" max="16130" width="2.5703125" style="111" customWidth="1"/>
    <col min="16131" max="16131" width="7.140625" style="111" customWidth="1"/>
    <col min="16132" max="16132" width="23.5703125" style="111" customWidth="1"/>
    <col min="16133" max="16133" width="9.7109375" style="111" customWidth="1"/>
    <col min="16134" max="16134" width="8.5703125" style="111" bestFit="1" customWidth="1"/>
    <col min="16135" max="16135" width="14.42578125" style="111" customWidth="1"/>
    <col min="16136" max="16136" width="11.140625" style="111" customWidth="1"/>
    <col min="16137" max="16137" width="11.7109375" style="111" customWidth="1"/>
    <col min="16138" max="16138" width="13" style="111" customWidth="1"/>
    <col min="16139" max="16139" width="8.28515625" style="111" customWidth="1"/>
    <col min="16140" max="16384" width="10" style="111"/>
  </cols>
  <sheetData>
    <row r="1" spans="2:17" ht="15.6" customHeight="1">
      <c r="B1" s="742" t="s">
        <v>131</v>
      </c>
      <c r="D1" s="369"/>
      <c r="E1" s="369"/>
      <c r="H1" s="458"/>
      <c r="I1" s="747"/>
      <c r="J1" s="514"/>
      <c r="K1" s="871"/>
    </row>
    <row r="2" spans="2:17" ht="15.6" customHeight="1">
      <c r="B2" s="370" t="s">
        <v>903</v>
      </c>
      <c r="D2" s="369"/>
      <c r="E2" s="369"/>
      <c r="F2" s="1531"/>
      <c r="H2" s="458"/>
      <c r="J2" s="369"/>
      <c r="K2" s="871"/>
    </row>
    <row r="3" spans="2:17" ht="15.6" customHeight="1">
      <c r="B3" s="742" t="s">
        <v>574</v>
      </c>
      <c r="D3" s="369"/>
      <c r="E3" s="369"/>
      <c r="F3" s="1531"/>
      <c r="H3" s="458"/>
      <c r="J3" s="369"/>
      <c r="K3" s="871"/>
    </row>
    <row r="4" spans="2:17" ht="15.6" customHeight="1">
      <c r="B4" s="370" t="s">
        <v>1089</v>
      </c>
      <c r="D4" s="369"/>
      <c r="E4" s="369"/>
      <c r="H4" s="458"/>
      <c r="J4" s="369"/>
      <c r="K4" s="871"/>
    </row>
    <row r="5" spans="2:17" ht="15.6" customHeight="1">
      <c r="B5" s="370" t="s">
        <v>361</v>
      </c>
      <c r="D5" s="369"/>
      <c r="E5" s="369"/>
      <c r="H5" s="458"/>
      <c r="J5" s="369"/>
      <c r="K5" s="871"/>
    </row>
    <row r="6" spans="2:17" ht="15.6" customHeight="1">
      <c r="D6" s="369"/>
      <c r="E6" s="369"/>
      <c r="F6" s="369" t="s">
        <v>249</v>
      </c>
      <c r="H6" s="458"/>
      <c r="I6" s="369" t="s">
        <v>405</v>
      </c>
      <c r="J6" s="369"/>
      <c r="K6" s="871"/>
    </row>
    <row r="7" spans="2:17" ht="15.6" customHeight="1">
      <c r="B7" s="593"/>
      <c r="D7" s="581" t="s">
        <v>251</v>
      </c>
      <c r="E7" s="1497" t="s">
        <v>252</v>
      </c>
      <c r="F7" s="581" t="s">
        <v>253</v>
      </c>
      <c r="G7" s="581" t="s">
        <v>254</v>
      </c>
      <c r="H7" s="1547" t="s">
        <v>255</v>
      </c>
      <c r="I7" s="581" t="s">
        <v>256</v>
      </c>
      <c r="J7" s="581" t="s">
        <v>257</v>
      </c>
      <c r="K7" s="872"/>
    </row>
    <row r="8" spans="2:17" ht="15.6" customHeight="1">
      <c r="B8" s="615" t="s">
        <v>389</v>
      </c>
      <c r="C8" s="342"/>
      <c r="D8" s="341"/>
      <c r="E8" s="341"/>
      <c r="F8" s="341"/>
      <c r="G8" s="759"/>
      <c r="H8" s="1525"/>
      <c r="I8" s="759"/>
      <c r="J8" s="760"/>
      <c r="M8" s="1511"/>
    </row>
    <row r="9" spans="2:17" ht="15.6" customHeight="1">
      <c r="B9" s="744" t="s">
        <v>754</v>
      </c>
      <c r="C9" s="744"/>
      <c r="D9" s="409">
        <v>399</v>
      </c>
      <c r="E9" s="409" t="s">
        <v>260</v>
      </c>
      <c r="F9" s="1523">
        <v>275445793</v>
      </c>
      <c r="G9" s="340" t="s">
        <v>399</v>
      </c>
      <c r="H9" s="843">
        <f>'WCA Allocation Factors'!E19</f>
        <v>0.21415849143671642</v>
      </c>
      <c r="I9" s="842">
        <f>+F9*H9</f>
        <v>58989055.501470067</v>
      </c>
      <c r="J9" s="409">
        <v>8.1999999999999993</v>
      </c>
      <c r="K9" s="871"/>
      <c r="O9" s="342"/>
      <c r="P9" s="342"/>
      <c r="Q9" s="342"/>
    </row>
    <row r="10" spans="2:17" ht="15.6" customHeight="1">
      <c r="B10" s="744" t="s">
        <v>755</v>
      </c>
      <c r="C10" s="744"/>
      <c r="D10" s="409" t="s">
        <v>311</v>
      </c>
      <c r="E10" s="409" t="s">
        <v>260</v>
      </c>
      <c r="F10" s="1523">
        <v>1797901</v>
      </c>
      <c r="G10" s="340" t="s">
        <v>399</v>
      </c>
      <c r="H10" s="843">
        <f>'WCA Allocation Factors'!E19</f>
        <v>0.21415849143671642</v>
      </c>
      <c r="I10" s="842">
        <f t="shared" ref="I10:I11" si="0">+F10*H10</f>
        <v>385035.76591256389</v>
      </c>
      <c r="J10" s="409"/>
      <c r="K10" s="871"/>
      <c r="O10" s="342"/>
      <c r="P10" s="342"/>
      <c r="Q10" s="342"/>
    </row>
    <row r="11" spans="2:17" ht="15.6" customHeight="1">
      <c r="B11" s="1010" t="s">
        <v>756</v>
      </c>
      <c r="C11" s="744"/>
      <c r="D11" s="409" t="s">
        <v>301</v>
      </c>
      <c r="E11" s="409" t="s">
        <v>260</v>
      </c>
      <c r="F11" s="1523">
        <v>-125100847</v>
      </c>
      <c r="G11" s="340" t="s">
        <v>399</v>
      </c>
      <c r="H11" s="843">
        <f>'WCA Allocation Factors'!E19</f>
        <v>0.21415849143671642</v>
      </c>
      <c r="I11" s="842">
        <f t="shared" si="0"/>
        <v>-26791408.670975473</v>
      </c>
      <c r="J11" s="409"/>
      <c r="K11" s="1434"/>
      <c r="O11" s="401"/>
      <c r="P11" s="385"/>
      <c r="Q11" s="342"/>
    </row>
    <row r="12" spans="2:17" ht="15.6" customHeight="1" thickBot="1">
      <c r="B12" s="744"/>
      <c r="C12" s="744"/>
      <c r="D12" s="409"/>
      <c r="E12" s="409"/>
      <c r="F12" s="1501">
        <f>SUM(F9:F11)</f>
        <v>152142847</v>
      </c>
      <c r="G12" s="1446"/>
      <c r="H12" s="1563"/>
      <c r="I12" s="1501">
        <f>SUM(I9:I11)</f>
        <v>32582682.596407156</v>
      </c>
      <c r="J12" s="409"/>
      <c r="K12" s="1434"/>
      <c r="O12" s="401"/>
      <c r="P12" s="385"/>
      <c r="Q12" s="342"/>
    </row>
    <row r="13" spans="2:17" ht="15.6" customHeight="1">
      <c r="B13" s="1429"/>
      <c r="C13" s="744"/>
      <c r="D13" s="409"/>
      <c r="E13" s="409"/>
      <c r="F13" s="1523"/>
      <c r="G13" s="482"/>
      <c r="H13" s="1517"/>
      <c r="I13" s="1523"/>
      <c r="J13" s="482"/>
      <c r="K13" s="1434"/>
      <c r="M13" s="372">
        <f>J12+J13</f>
        <v>0</v>
      </c>
      <c r="O13" s="414"/>
      <c r="P13" s="385"/>
      <c r="Q13" s="342"/>
    </row>
    <row r="14" spans="2:17" ht="15.6" customHeight="1">
      <c r="B14" s="1010"/>
      <c r="C14" s="744"/>
      <c r="D14" s="409"/>
      <c r="E14" s="409"/>
      <c r="F14" s="1523"/>
      <c r="G14" s="1446"/>
      <c r="H14" s="1563"/>
      <c r="I14" s="842"/>
      <c r="J14" s="409"/>
      <c r="K14" s="1495"/>
      <c r="O14" s="401"/>
      <c r="P14" s="385"/>
      <c r="Q14" s="342"/>
    </row>
    <row r="15" spans="2:17" ht="15.6" customHeight="1">
      <c r="B15" s="744"/>
      <c r="C15" s="536" t="s">
        <v>376</v>
      </c>
      <c r="D15" s="409"/>
      <c r="E15" s="409"/>
      <c r="F15" s="1523"/>
      <c r="G15" s="482"/>
      <c r="H15" s="1517"/>
      <c r="I15" s="761"/>
      <c r="J15" s="482"/>
      <c r="K15" s="1434"/>
      <c r="O15" s="401"/>
      <c r="P15" s="385"/>
      <c r="Q15" s="342"/>
    </row>
    <row r="16" spans="2:17" ht="15.6" customHeight="1">
      <c r="B16" s="626"/>
      <c r="C16" s="744"/>
      <c r="D16" s="1010"/>
      <c r="E16" s="409"/>
      <c r="F16" s="1523"/>
      <c r="G16" s="1446"/>
      <c r="H16" s="1563"/>
      <c r="I16" s="842"/>
      <c r="J16" s="482"/>
      <c r="K16" s="1434"/>
      <c r="L16" s="342"/>
      <c r="O16" s="401"/>
      <c r="P16" s="385"/>
      <c r="Q16" s="342"/>
    </row>
    <row r="17" spans="2:17" ht="15.6" customHeight="1">
      <c r="B17" s="1490"/>
      <c r="C17" s="1587"/>
      <c r="D17" s="1494"/>
      <c r="E17" s="1494"/>
      <c r="F17" s="1539"/>
      <c r="G17" s="1548"/>
      <c r="H17" s="1513"/>
      <c r="I17" s="1552"/>
      <c r="J17" s="482"/>
      <c r="K17" s="1495"/>
      <c r="L17" s="342"/>
      <c r="O17" s="401"/>
      <c r="P17" s="385"/>
      <c r="Q17" s="342"/>
    </row>
    <row r="18" spans="2:17" ht="15.6" customHeight="1">
      <c r="B18" s="1498"/>
      <c r="C18" s="744"/>
      <c r="D18" s="409"/>
      <c r="E18" s="409"/>
      <c r="F18" s="1523"/>
      <c r="G18" s="1446"/>
      <c r="H18" s="1563"/>
      <c r="I18" s="1553"/>
      <c r="J18" s="482"/>
      <c r="K18" s="1495"/>
      <c r="L18" s="342"/>
      <c r="O18" s="401"/>
      <c r="P18" s="385"/>
      <c r="Q18" s="342"/>
    </row>
    <row r="19" spans="2:17" ht="15.6" customHeight="1">
      <c r="B19" s="1541"/>
      <c r="C19" s="744"/>
      <c r="D19" s="409"/>
      <c r="E19" s="409"/>
      <c r="F19" s="1523"/>
      <c r="G19" s="1446"/>
      <c r="H19" s="1563"/>
      <c r="I19" s="1553"/>
      <c r="J19" s="482"/>
      <c r="K19" s="1434"/>
      <c r="L19" s="342"/>
      <c r="O19" s="401"/>
      <c r="P19" s="385"/>
      <c r="Q19" s="342"/>
    </row>
    <row r="20" spans="2:17" ht="15.6" customHeight="1">
      <c r="B20" s="1541"/>
      <c r="C20" s="744"/>
      <c r="D20" s="409"/>
      <c r="E20" s="409"/>
      <c r="F20" s="1523"/>
      <c r="G20" s="1446"/>
      <c r="H20" s="1563"/>
      <c r="I20" s="1553"/>
      <c r="J20" s="482"/>
      <c r="K20" s="1495"/>
      <c r="L20" s="342"/>
      <c r="O20" s="342"/>
      <c r="P20" s="342"/>
      <c r="Q20" s="342"/>
    </row>
    <row r="21" spans="2:17" ht="15.6" customHeight="1">
      <c r="B21" s="1544"/>
      <c r="C21" s="744"/>
      <c r="D21" s="409"/>
      <c r="E21" s="409"/>
      <c r="F21" s="1523"/>
      <c r="G21" s="1446"/>
      <c r="H21" s="1563"/>
      <c r="I21" s="1553"/>
      <c r="J21" s="482"/>
      <c r="K21" s="1495"/>
      <c r="L21" s="342"/>
      <c r="O21" s="342"/>
      <c r="P21" s="342"/>
      <c r="Q21" s="342"/>
    </row>
    <row r="22" spans="2:17" s="342" customFormat="1" ht="15.6" customHeight="1">
      <c r="B22" s="1544"/>
      <c r="C22" s="744"/>
      <c r="D22" s="1519"/>
      <c r="E22" s="409"/>
      <c r="F22" s="1523"/>
      <c r="G22" s="482"/>
      <c r="H22" s="1517"/>
      <c r="I22" s="1514"/>
      <c r="J22" s="482"/>
      <c r="K22" s="1495"/>
    </row>
    <row r="23" spans="2:17" s="342" customFormat="1" ht="15.6" customHeight="1">
      <c r="B23" s="1544"/>
      <c r="C23" s="744"/>
      <c r="D23" s="409"/>
      <c r="E23" s="409"/>
      <c r="F23" s="1523"/>
      <c r="G23" s="482"/>
      <c r="H23" s="1517"/>
      <c r="I23" s="1579"/>
      <c r="J23" s="482"/>
      <c r="K23" s="887"/>
    </row>
    <row r="24" spans="2:17" s="342" customFormat="1" ht="15.6" customHeight="1">
      <c r="B24" s="1544"/>
      <c r="C24" s="744"/>
      <c r="D24" s="409"/>
      <c r="E24" s="409"/>
      <c r="F24" s="1523"/>
      <c r="G24" s="482"/>
      <c r="H24" s="1517"/>
      <c r="I24" s="1579"/>
      <c r="J24" s="482"/>
      <c r="K24" s="887"/>
    </row>
    <row r="25" spans="2:17" s="342" customFormat="1" ht="15.6" customHeight="1">
      <c r="B25" s="1533"/>
      <c r="C25" s="1524"/>
      <c r="D25" s="1518"/>
      <c r="E25" s="1518"/>
      <c r="F25" s="1508"/>
      <c r="G25" s="1521"/>
      <c r="H25" s="1503"/>
      <c r="I25" s="1509"/>
      <c r="J25" s="482"/>
      <c r="K25" s="887"/>
    </row>
    <row r="26" spans="2:17" s="342" customFormat="1" ht="15.6" customHeight="1">
      <c r="B26" s="755"/>
      <c r="C26" s="755"/>
      <c r="D26" s="759"/>
      <c r="E26" s="759"/>
      <c r="F26" s="1506"/>
      <c r="G26" s="1502"/>
      <c r="H26" s="1554"/>
      <c r="I26" s="1527"/>
      <c r="J26" s="759"/>
      <c r="K26" s="887"/>
    </row>
    <row r="27" spans="2:17" s="342" customFormat="1" ht="15.6" customHeight="1">
      <c r="B27" s="1258"/>
      <c r="C27" s="755"/>
      <c r="D27" s="759"/>
      <c r="E27" s="759"/>
      <c r="F27" s="1529"/>
      <c r="G27" s="1502"/>
      <c r="H27" s="1554"/>
      <c r="I27" s="1527"/>
      <c r="J27" s="759"/>
      <c r="K27" s="887"/>
    </row>
    <row r="28" spans="2:17" s="342" customFormat="1" ht="15.6" customHeight="1">
      <c r="C28" s="755"/>
      <c r="D28" s="759"/>
      <c r="E28" s="759"/>
      <c r="F28" s="1529"/>
      <c r="G28" s="1502"/>
      <c r="H28" s="1554"/>
      <c r="I28" s="1527"/>
      <c r="J28" s="759"/>
      <c r="K28" s="887"/>
    </row>
    <row r="29" spans="2:17" s="342" customFormat="1" ht="15.6" customHeight="1">
      <c r="B29" s="536"/>
      <c r="C29" s="755"/>
      <c r="D29" s="759"/>
      <c r="E29" s="759"/>
      <c r="F29" s="1529"/>
      <c r="G29" s="759"/>
      <c r="H29" s="1554"/>
      <c r="I29" s="1527"/>
      <c r="J29" s="759"/>
      <c r="K29" s="887"/>
    </row>
    <row r="30" spans="2:17" s="342" customFormat="1" ht="15.6" customHeight="1">
      <c r="B30" s="755"/>
      <c r="C30" s="755"/>
      <c r="D30" s="759"/>
      <c r="E30" s="759"/>
      <c r="F30" s="755"/>
      <c r="G30" s="759"/>
      <c r="H30" s="1525"/>
      <c r="I30" s="759"/>
      <c r="J30" s="759"/>
      <c r="K30" s="341"/>
    </row>
    <row r="31" spans="2:17" s="342" customFormat="1" ht="15.6" customHeight="1">
      <c r="B31" s="536"/>
      <c r="C31" s="755"/>
      <c r="D31" s="759"/>
      <c r="E31" s="759"/>
      <c r="F31" s="755"/>
      <c r="G31" s="759"/>
      <c r="H31" s="1525"/>
      <c r="I31" s="759"/>
      <c r="J31" s="759"/>
    </row>
    <row r="32" spans="2:17" s="342" customFormat="1" ht="15.6" customHeight="1">
      <c r="B32" s="755"/>
      <c r="C32" s="755"/>
      <c r="D32" s="759"/>
      <c r="E32" s="759"/>
      <c r="F32" s="755"/>
      <c r="G32" s="759"/>
      <c r="H32" s="1525"/>
      <c r="I32" s="759"/>
      <c r="J32" s="759"/>
    </row>
    <row r="33" spans="2:10" s="342" customFormat="1" ht="15.6" customHeight="1">
      <c r="B33" s="755"/>
      <c r="C33" s="755"/>
      <c r="D33" s="759"/>
      <c r="E33" s="759"/>
      <c r="F33" s="755"/>
      <c r="G33" s="759"/>
      <c r="H33" s="1525"/>
      <c r="I33" s="759"/>
      <c r="J33" s="759"/>
    </row>
    <row r="34" spans="2:10" s="342" customFormat="1" ht="15.6" customHeight="1">
      <c r="B34" s="755"/>
      <c r="C34" s="755"/>
      <c r="D34" s="759"/>
      <c r="E34" s="759"/>
      <c r="F34" s="755"/>
      <c r="G34" s="759"/>
      <c r="H34" s="1525"/>
      <c r="I34" s="755"/>
      <c r="J34" s="759"/>
    </row>
    <row r="35" spans="2:10" s="342" customFormat="1" ht="15.6" customHeight="1">
      <c r="B35" s="755"/>
      <c r="C35" s="755"/>
      <c r="D35" s="759"/>
      <c r="E35" s="759"/>
      <c r="F35" s="1535"/>
      <c r="G35" s="759"/>
      <c r="H35" s="1525"/>
      <c r="I35" s="755"/>
      <c r="J35" s="759"/>
    </row>
    <row r="36" spans="2:10" s="342" customFormat="1" ht="15.6" customHeight="1">
      <c r="B36" s="755"/>
      <c r="C36" s="755"/>
      <c r="D36" s="759"/>
      <c r="E36" s="759"/>
      <c r="F36" s="755"/>
      <c r="G36" s="759"/>
      <c r="H36" s="1525"/>
      <c r="I36" s="755"/>
      <c r="J36" s="759"/>
    </row>
    <row r="37" spans="2:10" s="342" customFormat="1" ht="15.6" customHeight="1">
      <c r="B37" s="755"/>
      <c r="C37" s="755"/>
      <c r="D37" s="759"/>
      <c r="E37" s="759"/>
      <c r="F37" s="755"/>
      <c r="G37" s="759"/>
      <c r="H37" s="1525"/>
      <c r="I37" s="755"/>
      <c r="J37" s="2093"/>
    </row>
    <row r="153" spans="5:8" s="342" customFormat="1" ht="15.6" customHeight="1">
      <c r="E153" s="1426">
        <v>519</v>
      </c>
      <c r="G153" s="341"/>
      <c r="H153" s="1414"/>
    </row>
    <row r="154" spans="5:8" s="342" customFormat="1" ht="15.6" customHeight="1">
      <c r="E154" s="1426">
        <v>520</v>
      </c>
      <c r="G154" s="341"/>
      <c r="H154" s="1414"/>
    </row>
    <row r="155" spans="5:8" s="342" customFormat="1" ht="15.6" customHeight="1">
      <c r="E155" s="1426">
        <v>523</v>
      </c>
      <c r="G155" s="341"/>
      <c r="H155" s="1414"/>
    </row>
    <row r="156" spans="5:8" s="342" customFormat="1" ht="15.6" customHeight="1">
      <c r="E156" s="1426">
        <v>524</v>
      </c>
      <c r="G156" s="341"/>
      <c r="H156" s="1414"/>
    </row>
    <row r="157" spans="5:8" s="342" customFormat="1" ht="15.6" customHeight="1">
      <c r="E157" s="1426">
        <v>528</v>
      </c>
      <c r="G157" s="341"/>
      <c r="H157" s="1414"/>
    </row>
    <row r="158" spans="5:8" s="342" customFormat="1" ht="15.6" customHeight="1">
      <c r="E158" s="1426">
        <v>529</v>
      </c>
      <c r="G158" s="341"/>
      <c r="H158" s="1414"/>
    </row>
    <row r="159" spans="5:8" s="342" customFormat="1" ht="15.6" customHeight="1">
      <c r="E159" s="1426">
        <v>530</v>
      </c>
      <c r="G159" s="341"/>
      <c r="H159" s="1414"/>
    </row>
    <row r="160" spans="5:8" s="342" customFormat="1" ht="15.6" customHeight="1">
      <c r="E160" s="1426">
        <v>531</v>
      </c>
      <c r="G160" s="341"/>
      <c r="H160" s="1414"/>
    </row>
    <row r="161" spans="5:8" s="342" customFormat="1" ht="15.6" customHeight="1">
      <c r="E161" s="1426">
        <v>532</v>
      </c>
      <c r="G161" s="341"/>
      <c r="H161" s="1414"/>
    </row>
    <row r="162" spans="5:8" s="342" customFormat="1" ht="15.6" customHeight="1">
      <c r="E162" s="1426">
        <v>535</v>
      </c>
      <c r="G162" s="341"/>
      <c r="H162" s="1414"/>
    </row>
    <row r="163" spans="5:8" s="342" customFormat="1" ht="15.6" customHeight="1">
      <c r="E163" s="1426">
        <v>536</v>
      </c>
      <c r="G163" s="341"/>
      <c r="H163" s="1414"/>
    </row>
    <row r="164" spans="5:8" s="342" customFormat="1" ht="15.6" customHeight="1">
      <c r="E164" s="1426">
        <v>537</v>
      </c>
      <c r="G164" s="341"/>
      <c r="H164" s="1414"/>
    </row>
    <row r="165" spans="5:8" s="342" customFormat="1" ht="15.6" customHeight="1">
      <c r="E165" s="1426">
        <v>538</v>
      </c>
      <c r="G165" s="341"/>
      <c r="H165" s="1414"/>
    </row>
    <row r="166" spans="5:8" s="342" customFormat="1" ht="15.6" customHeight="1">
      <c r="E166" s="1426">
        <v>539</v>
      </c>
      <c r="G166" s="341"/>
      <c r="H166" s="1414"/>
    </row>
    <row r="167" spans="5:8" s="342" customFormat="1" ht="15.6" customHeight="1">
      <c r="E167" s="1426">
        <v>540</v>
      </c>
      <c r="G167" s="341"/>
      <c r="H167" s="1414"/>
    </row>
    <row r="168" spans="5:8" s="342" customFormat="1" ht="15.6" customHeight="1">
      <c r="E168" s="1426">
        <v>541</v>
      </c>
      <c r="G168" s="341"/>
      <c r="H168" s="1414"/>
    </row>
    <row r="169" spans="5:8" s="342" customFormat="1" ht="15.6" customHeight="1">
      <c r="E169" s="1426">
        <v>542</v>
      </c>
      <c r="G169" s="341"/>
      <c r="H169" s="1414"/>
    </row>
    <row r="170" spans="5:8" ht="15.6" customHeight="1">
      <c r="E170" s="747">
        <v>543</v>
      </c>
    </row>
    <row r="171" spans="5:8" ht="15.6" customHeight="1">
      <c r="E171" s="747">
        <v>544</v>
      </c>
    </row>
    <row r="172" spans="5:8" ht="15.6" customHeight="1">
      <c r="E172" s="747">
        <v>545</v>
      </c>
    </row>
    <row r="173" spans="5:8" ht="15.6" customHeight="1">
      <c r="E173" s="747">
        <v>546</v>
      </c>
    </row>
    <row r="174" spans="5:8" ht="15.6" customHeight="1">
      <c r="E174" s="747">
        <v>547</v>
      </c>
    </row>
    <row r="175" spans="5:8" ht="15.6" customHeight="1">
      <c r="E175" s="747">
        <v>548</v>
      </c>
    </row>
    <row r="176" spans="5:8" ht="15.6" customHeight="1">
      <c r="E176" s="747">
        <v>549</v>
      </c>
    </row>
    <row r="177" spans="5:5" ht="15.6" customHeight="1">
      <c r="E177" s="747">
        <v>550</v>
      </c>
    </row>
    <row r="178" spans="5:5" ht="15.6" customHeight="1">
      <c r="E178" s="747">
        <v>551</v>
      </c>
    </row>
    <row r="179" spans="5:5" ht="15.6" customHeight="1">
      <c r="E179" s="747">
        <v>552</v>
      </c>
    </row>
    <row r="180" spans="5:5" ht="15.6" customHeight="1">
      <c r="E180" s="747">
        <v>553</v>
      </c>
    </row>
    <row r="181" spans="5:5" ht="15.6" customHeight="1">
      <c r="E181" s="747">
        <v>554</v>
      </c>
    </row>
    <row r="182" spans="5:5" ht="15.6" customHeight="1">
      <c r="E182" s="747">
        <v>555</v>
      </c>
    </row>
    <row r="183" spans="5:5" ht="15.6" customHeight="1">
      <c r="E183" s="747">
        <v>556</v>
      </c>
    </row>
    <row r="184" spans="5:5" ht="15.6" customHeight="1">
      <c r="E184" s="747">
        <v>557</v>
      </c>
    </row>
    <row r="185" spans="5:5" ht="15.6" customHeight="1">
      <c r="E185" s="747">
        <v>560</v>
      </c>
    </row>
    <row r="186" spans="5:5" ht="15.6" customHeight="1">
      <c r="E186" s="747">
        <v>561</v>
      </c>
    </row>
    <row r="187" spans="5:5" ht="15.6" customHeight="1">
      <c r="E187" s="747">
        <v>562</v>
      </c>
    </row>
    <row r="188" spans="5:5" ht="15.6" customHeight="1">
      <c r="E188" s="747">
        <v>563</v>
      </c>
    </row>
    <row r="189" spans="5:5" ht="15.6" customHeight="1">
      <c r="E189" s="747">
        <v>564</v>
      </c>
    </row>
    <row r="190" spans="5:5" ht="15.6" customHeight="1">
      <c r="E190" s="747">
        <v>565</v>
      </c>
    </row>
    <row r="191" spans="5:5" ht="15.6" customHeight="1">
      <c r="E191" s="747">
        <v>566</v>
      </c>
    </row>
    <row r="192" spans="5:5" ht="15.6" customHeight="1">
      <c r="E192" s="747">
        <v>567</v>
      </c>
    </row>
    <row r="193" spans="5:5" ht="15.6" customHeight="1">
      <c r="E193" s="747">
        <v>568</v>
      </c>
    </row>
    <row r="194" spans="5:5" ht="15.6" customHeight="1">
      <c r="E194" s="747">
        <v>569</v>
      </c>
    </row>
    <row r="195" spans="5:5" ht="15.6" customHeight="1">
      <c r="E195" s="747">
        <v>570</v>
      </c>
    </row>
    <row r="196" spans="5:5" ht="15.6" customHeight="1">
      <c r="E196" s="747">
        <v>571</v>
      </c>
    </row>
    <row r="197" spans="5:5" ht="15.6" customHeight="1">
      <c r="E197" s="747">
        <v>572</v>
      </c>
    </row>
    <row r="198" spans="5:5" ht="15.6" customHeight="1">
      <c r="E198" s="747">
        <v>573</v>
      </c>
    </row>
    <row r="199" spans="5:5" ht="15.6" customHeight="1">
      <c r="E199" s="747">
        <v>580</v>
      </c>
    </row>
    <row r="200" spans="5:5" ht="15.6" customHeight="1">
      <c r="E200" s="747">
        <v>581</v>
      </c>
    </row>
    <row r="201" spans="5:5" ht="15.6" customHeight="1">
      <c r="E201" s="747">
        <v>582</v>
      </c>
    </row>
    <row r="202" spans="5:5" ht="15.6" customHeight="1">
      <c r="E202" s="747">
        <v>583</v>
      </c>
    </row>
    <row r="203" spans="5:5" ht="15.6" customHeight="1">
      <c r="E203" s="747">
        <v>584</v>
      </c>
    </row>
    <row r="204" spans="5:5" ht="15.6" customHeight="1">
      <c r="E204" s="747">
        <v>585</v>
      </c>
    </row>
    <row r="205" spans="5:5" ht="15.6" customHeight="1">
      <c r="E205" s="747">
        <v>586</v>
      </c>
    </row>
    <row r="206" spans="5:5" ht="15.6" customHeight="1">
      <c r="E206" s="747">
        <v>587</v>
      </c>
    </row>
    <row r="207" spans="5:5" ht="15.6" customHeight="1">
      <c r="E207" s="747">
        <v>588</v>
      </c>
    </row>
    <row r="208" spans="5:5" ht="15.6" customHeight="1">
      <c r="E208" s="747">
        <v>589</v>
      </c>
    </row>
    <row r="209" spans="5:5" ht="15.6" customHeight="1">
      <c r="E209" s="747">
        <v>590</v>
      </c>
    </row>
    <row r="210" spans="5:5" ht="15.6" customHeight="1">
      <c r="E210" s="747">
        <v>591</v>
      </c>
    </row>
    <row r="211" spans="5:5" ht="15.6" customHeight="1">
      <c r="E211" s="747">
        <v>592</v>
      </c>
    </row>
    <row r="212" spans="5:5" ht="15.6" customHeight="1">
      <c r="E212" s="747">
        <v>593</v>
      </c>
    </row>
    <row r="213" spans="5:5" ht="15.6" customHeight="1">
      <c r="E213" s="747">
        <v>594</v>
      </c>
    </row>
    <row r="214" spans="5:5" ht="15.6" customHeight="1">
      <c r="E214" s="747">
        <v>595</v>
      </c>
    </row>
    <row r="215" spans="5:5" ht="15.6" customHeight="1">
      <c r="E215" s="747">
        <v>596</v>
      </c>
    </row>
    <row r="216" spans="5:5" ht="15.6" customHeight="1">
      <c r="E216" s="747">
        <v>597</v>
      </c>
    </row>
    <row r="217" spans="5:5" ht="15.6" customHeight="1">
      <c r="E217" s="747">
        <v>598</v>
      </c>
    </row>
    <row r="218" spans="5:5" ht="15.6" customHeight="1">
      <c r="E218" s="747">
        <v>901</v>
      </c>
    </row>
    <row r="219" spans="5:5" ht="15.6" customHeight="1">
      <c r="E219" s="747">
        <v>902</v>
      </c>
    </row>
    <row r="220" spans="5:5" ht="15.6" customHeight="1">
      <c r="E220" s="747">
        <v>903</v>
      </c>
    </row>
    <row r="221" spans="5:5" ht="15.6" customHeight="1">
      <c r="E221" s="747">
        <v>904</v>
      </c>
    </row>
    <row r="222" spans="5:5" ht="15.6" customHeight="1">
      <c r="E222" s="747">
        <v>905</v>
      </c>
    </row>
    <row r="223" spans="5:5" ht="15.6" customHeight="1">
      <c r="E223" s="747">
        <v>907</v>
      </c>
    </row>
    <row r="224" spans="5:5" ht="15.6" customHeight="1">
      <c r="E224" s="747">
        <v>908</v>
      </c>
    </row>
    <row r="225" spans="5:5" ht="15.6" customHeight="1">
      <c r="E225" s="747">
        <v>909</v>
      </c>
    </row>
    <row r="226" spans="5:5" ht="15.6" customHeight="1">
      <c r="E226" s="747">
        <v>910</v>
      </c>
    </row>
    <row r="227" spans="5:5" ht="15.6" customHeight="1">
      <c r="E227" s="747">
        <v>911</v>
      </c>
    </row>
    <row r="228" spans="5:5" ht="15.6" customHeight="1">
      <c r="E228" s="747">
        <v>912</v>
      </c>
    </row>
    <row r="229" spans="5:5" ht="15.6" customHeight="1">
      <c r="E229" s="747">
        <v>913</v>
      </c>
    </row>
    <row r="230" spans="5:5" ht="15.6" customHeight="1">
      <c r="E230" s="747">
        <v>916</v>
      </c>
    </row>
    <row r="231" spans="5:5" ht="15.6" customHeight="1">
      <c r="E231" s="747">
        <v>920</v>
      </c>
    </row>
    <row r="232" spans="5:5" ht="15.6" customHeight="1">
      <c r="E232" s="747">
        <v>921</v>
      </c>
    </row>
    <row r="233" spans="5:5" ht="15.6" customHeight="1">
      <c r="E233" s="747">
        <v>922</v>
      </c>
    </row>
    <row r="234" spans="5:5" ht="15.6" customHeight="1">
      <c r="E234" s="747">
        <v>923</v>
      </c>
    </row>
    <row r="235" spans="5:5" ht="15.6" customHeight="1">
      <c r="E235" s="747">
        <v>924</v>
      </c>
    </row>
    <row r="236" spans="5:5" ht="15.6" customHeight="1">
      <c r="E236" s="747">
        <v>925</v>
      </c>
    </row>
    <row r="237" spans="5:5" ht="15.6" customHeight="1">
      <c r="E237" s="747">
        <v>926</v>
      </c>
    </row>
    <row r="238" spans="5:5" ht="15.6" customHeight="1">
      <c r="E238" s="747">
        <v>927</v>
      </c>
    </row>
    <row r="239" spans="5:5" ht="15.6" customHeight="1">
      <c r="E239" s="747">
        <v>928</v>
      </c>
    </row>
    <row r="240" spans="5:5" ht="15.6" customHeight="1">
      <c r="E240" s="747">
        <v>929</v>
      </c>
    </row>
    <row r="241" spans="5:5" ht="15.6" customHeight="1">
      <c r="E241" s="747">
        <v>930</v>
      </c>
    </row>
    <row r="242" spans="5:5" ht="15.6" customHeight="1">
      <c r="E242" s="747">
        <v>931</v>
      </c>
    </row>
    <row r="243" spans="5:5" ht="15.6" customHeight="1">
      <c r="E243" s="747">
        <v>935</v>
      </c>
    </row>
    <row r="244" spans="5:5" ht="15.6" customHeight="1">
      <c r="E244" s="747">
        <v>1869</v>
      </c>
    </row>
    <row r="245" spans="5:5" ht="15.6" customHeight="1">
      <c r="E245" s="747">
        <v>2281</v>
      </c>
    </row>
    <row r="246" spans="5:5" ht="15.6" customHeight="1">
      <c r="E246" s="747">
        <v>2282</v>
      </c>
    </row>
    <row r="247" spans="5:5" ht="15.6" customHeight="1">
      <c r="E247" s="747">
        <v>4118</v>
      </c>
    </row>
    <row r="248" spans="5:5" ht="15.6" customHeight="1">
      <c r="E248" s="747">
        <v>4194</v>
      </c>
    </row>
    <row r="249" spans="5:5" ht="15.6" customHeight="1">
      <c r="E249" s="747">
        <v>4311</v>
      </c>
    </row>
    <row r="250" spans="5:5" ht="15.6" customHeight="1">
      <c r="E250" s="747">
        <v>18221</v>
      </c>
    </row>
    <row r="251" spans="5:5" ht="15.6" customHeight="1">
      <c r="E251" s="747">
        <v>18222</v>
      </c>
    </row>
    <row r="252" spans="5:5" ht="15.6" customHeight="1">
      <c r="E252" s="747">
        <v>22842</v>
      </c>
    </row>
    <row r="253" spans="5:5" ht="15.6" customHeight="1">
      <c r="E253" s="747">
        <v>25316</v>
      </c>
    </row>
    <row r="254" spans="5:5" ht="15.6" customHeight="1">
      <c r="E254" s="747">
        <v>25317</v>
      </c>
    </row>
    <row r="255" spans="5:5" ht="15.6" customHeight="1">
      <c r="E255" s="747">
        <v>25318</v>
      </c>
    </row>
    <row r="256" spans="5:5" ht="15.6" customHeight="1">
      <c r="E256" s="747">
        <v>25319</v>
      </c>
    </row>
    <row r="257" spans="5:5" ht="15.6" customHeight="1">
      <c r="E257" s="747">
        <v>25399</v>
      </c>
    </row>
    <row r="258" spans="5:5" ht="15.6" customHeight="1">
      <c r="E258" s="747">
        <v>40910</v>
      </c>
    </row>
    <row r="259" spans="5:5" ht="15.6" customHeight="1">
      <c r="E259" s="747">
        <v>40911</v>
      </c>
    </row>
    <row r="260" spans="5:5" ht="15.6" customHeight="1">
      <c r="E260" s="747">
        <v>41010</v>
      </c>
    </row>
    <row r="261" spans="5:5" ht="15.6" customHeight="1">
      <c r="E261" s="747">
        <v>41011</v>
      </c>
    </row>
    <row r="262" spans="5:5" ht="15.6" customHeight="1">
      <c r="E262" s="747">
        <v>41110</v>
      </c>
    </row>
    <row r="263" spans="5:5" ht="15.6" customHeight="1">
      <c r="E263" s="747">
        <v>41111</v>
      </c>
    </row>
    <row r="264" spans="5:5" ht="15.6" customHeight="1">
      <c r="E264" s="747">
        <v>41140</v>
      </c>
    </row>
    <row r="265" spans="5:5" ht="15.6" customHeight="1">
      <c r="E265" s="747">
        <v>41141</v>
      </c>
    </row>
    <row r="266" spans="5:5" ht="15.6" customHeight="1">
      <c r="E266" s="747">
        <v>41160</v>
      </c>
    </row>
    <row r="267" spans="5:5" ht="15.6" customHeight="1">
      <c r="E267" s="747">
        <v>41170</v>
      </c>
    </row>
    <row r="268" spans="5:5" ht="15.6" customHeight="1">
      <c r="E268" s="747">
        <v>41181</v>
      </c>
    </row>
    <row r="269" spans="5:5" ht="15.6" customHeight="1">
      <c r="E269" s="747">
        <v>108360</v>
      </c>
    </row>
    <row r="270" spans="5:5" ht="15.6" customHeight="1">
      <c r="E270" s="747">
        <v>108361</v>
      </c>
    </row>
    <row r="271" spans="5:5" ht="15.6" customHeight="1">
      <c r="E271" s="747">
        <v>108362</v>
      </c>
    </row>
    <row r="272" spans="5:5" ht="15.6" customHeight="1">
      <c r="E272" s="747">
        <v>108364</v>
      </c>
    </row>
    <row r="273" spans="5:5" ht="15.6" customHeight="1">
      <c r="E273" s="747">
        <v>108365</v>
      </c>
    </row>
    <row r="274" spans="5:5" ht="15.6" customHeight="1">
      <c r="E274" s="747">
        <v>108366</v>
      </c>
    </row>
    <row r="275" spans="5:5" ht="15.6" customHeight="1">
      <c r="E275" s="747">
        <v>108367</v>
      </c>
    </row>
    <row r="276" spans="5:5" ht="15.6" customHeight="1">
      <c r="E276" s="747">
        <v>108368</v>
      </c>
    </row>
    <row r="277" spans="5:5" ht="15.6" customHeight="1">
      <c r="E277" s="747">
        <v>108369</v>
      </c>
    </row>
    <row r="278" spans="5:5" ht="15.6" customHeight="1">
      <c r="E278" s="747">
        <v>108370</v>
      </c>
    </row>
    <row r="279" spans="5:5" ht="15.6" customHeight="1">
      <c r="E279" s="747">
        <v>108371</v>
      </c>
    </row>
    <row r="280" spans="5:5" ht="15.6" customHeight="1">
      <c r="E280" s="747">
        <v>108372</v>
      </c>
    </row>
    <row r="281" spans="5:5" ht="15.6" customHeight="1">
      <c r="E281" s="747">
        <v>108373</v>
      </c>
    </row>
    <row r="282" spans="5:5" ht="15.6" customHeight="1">
      <c r="E282" s="747">
        <v>111399</v>
      </c>
    </row>
    <row r="283" spans="5:5" ht="15.6" customHeight="1">
      <c r="E283" s="747">
        <v>403360</v>
      </c>
    </row>
    <row r="284" spans="5:5" ht="15.6" customHeight="1">
      <c r="E284" s="747">
        <v>403361</v>
      </c>
    </row>
    <row r="285" spans="5:5" ht="15.6" customHeight="1">
      <c r="E285" s="747">
        <v>403362</v>
      </c>
    </row>
    <row r="286" spans="5:5" ht="15.6" customHeight="1">
      <c r="E286" s="747">
        <v>403364</v>
      </c>
    </row>
    <row r="287" spans="5:5" ht="15.6" customHeight="1">
      <c r="E287" s="747">
        <v>403365</v>
      </c>
    </row>
    <row r="288" spans="5:5" ht="15.6" customHeight="1">
      <c r="E288" s="747">
        <v>403366</v>
      </c>
    </row>
    <row r="289" spans="5:5" ht="15.6" customHeight="1">
      <c r="E289" s="747">
        <v>403367</v>
      </c>
    </row>
    <row r="290" spans="5:5" ht="15.6" customHeight="1">
      <c r="E290" s="747">
        <v>403368</v>
      </c>
    </row>
    <row r="291" spans="5:5" ht="15.6" customHeight="1">
      <c r="E291" s="747">
        <v>403369</v>
      </c>
    </row>
    <row r="292" spans="5:5" ht="15.6" customHeight="1">
      <c r="E292" s="747">
        <v>403370</v>
      </c>
    </row>
    <row r="293" spans="5:5" ht="15.6" customHeight="1">
      <c r="E293" s="747">
        <v>403371</v>
      </c>
    </row>
    <row r="294" spans="5:5" ht="15.6" customHeight="1">
      <c r="E294" s="747">
        <v>403372</v>
      </c>
    </row>
    <row r="295" spans="5:5" ht="15.6" customHeight="1">
      <c r="E295" s="747">
        <v>403373</v>
      </c>
    </row>
    <row r="296" spans="5:5" ht="15.6" customHeight="1">
      <c r="E296" s="747">
        <v>404330</v>
      </c>
    </row>
    <row r="297" spans="5:5" ht="15.6" customHeight="1">
      <c r="E297" s="747">
        <v>1081390</v>
      </c>
    </row>
    <row r="298" spans="5:5" ht="15.6" customHeight="1">
      <c r="E298" s="747">
        <v>1081399</v>
      </c>
    </row>
    <row r="299" spans="5:5" ht="15.6" customHeight="1">
      <c r="E299" s="747" t="s">
        <v>295</v>
      </c>
    </row>
    <row r="300" spans="5:5" ht="15.6" customHeight="1">
      <c r="E300" s="747" t="s">
        <v>296</v>
      </c>
    </row>
    <row r="301" spans="5:5" ht="15.6" customHeight="1">
      <c r="E301" s="747" t="s">
        <v>297</v>
      </c>
    </row>
    <row r="302" spans="5:5" ht="15.6" customHeight="1">
      <c r="E302" s="747" t="s">
        <v>298</v>
      </c>
    </row>
    <row r="303" spans="5:5" ht="15.6" customHeight="1">
      <c r="E303" s="747" t="s">
        <v>299</v>
      </c>
    </row>
    <row r="304" spans="5:5" ht="15.6" customHeight="1">
      <c r="E304" s="747" t="s">
        <v>300</v>
      </c>
    </row>
    <row r="305" spans="5:5" ht="15.6" customHeight="1">
      <c r="E305" s="747" t="s">
        <v>301</v>
      </c>
    </row>
    <row r="306" spans="5:5" ht="15.6" customHeight="1">
      <c r="E306" s="747" t="s">
        <v>301</v>
      </c>
    </row>
    <row r="307" spans="5:5" ht="15.6" customHeight="1">
      <c r="E307" s="747" t="s">
        <v>302</v>
      </c>
    </row>
    <row r="308" spans="5:5" ht="15.6" customHeight="1">
      <c r="E308" s="747" t="s">
        <v>303</v>
      </c>
    </row>
    <row r="309" spans="5:5" ht="15.6" customHeight="1">
      <c r="E309" s="747" t="s">
        <v>304</v>
      </c>
    </row>
    <row r="310" spans="5:5" ht="15.6" customHeight="1">
      <c r="E310" s="747" t="s">
        <v>305</v>
      </c>
    </row>
    <row r="311" spans="5:5" ht="15.6" customHeight="1">
      <c r="E311" s="747" t="s">
        <v>306</v>
      </c>
    </row>
    <row r="312" spans="5:5" ht="15.6" customHeight="1">
      <c r="E312" s="747" t="s">
        <v>307</v>
      </c>
    </row>
    <row r="313" spans="5:5" ht="15.6" customHeight="1">
      <c r="E313" s="747" t="s">
        <v>308</v>
      </c>
    </row>
    <row r="314" spans="5:5" ht="15.6" customHeight="1">
      <c r="E314" s="747" t="s">
        <v>309</v>
      </c>
    </row>
    <row r="315" spans="5:5" ht="15.6" customHeight="1">
      <c r="E315" s="747" t="s">
        <v>309</v>
      </c>
    </row>
    <row r="316" spans="5:5" ht="15.6" customHeight="1">
      <c r="E316" s="747" t="s">
        <v>310</v>
      </c>
    </row>
    <row r="317" spans="5:5" ht="15.6" customHeight="1">
      <c r="E317" s="747" t="s">
        <v>311</v>
      </c>
    </row>
    <row r="318" spans="5:5" ht="15.6" customHeight="1">
      <c r="E318" s="747" t="s">
        <v>312</v>
      </c>
    </row>
    <row r="319" spans="5:5" ht="15.6" customHeight="1">
      <c r="E319" s="747" t="s">
        <v>313</v>
      </c>
    </row>
    <row r="320" spans="5:5" ht="15.6" customHeight="1">
      <c r="E320" s="747" t="s">
        <v>314</v>
      </c>
    </row>
    <row r="321" spans="5:5" ht="15.6" customHeight="1">
      <c r="E321" s="747" t="s">
        <v>315</v>
      </c>
    </row>
    <row r="322" spans="5:5" ht="15.6" customHeight="1">
      <c r="E322" s="747" t="s">
        <v>316</v>
      </c>
    </row>
    <row r="323" spans="5:5" ht="15.6" customHeight="1">
      <c r="E323" s="747" t="s">
        <v>317</v>
      </c>
    </row>
    <row r="324" spans="5:5" ht="15.6" customHeight="1">
      <c r="E324" s="747" t="s">
        <v>318</v>
      </c>
    </row>
    <row r="325" spans="5:5" ht="15.6" customHeight="1">
      <c r="E325" s="747" t="s">
        <v>319</v>
      </c>
    </row>
    <row r="326" spans="5:5" ht="15.6" customHeight="1">
      <c r="E326" s="747" t="s">
        <v>320</v>
      </c>
    </row>
    <row r="327" spans="5:5" ht="15.6" customHeight="1">
      <c r="E327" s="747" t="s">
        <v>321</v>
      </c>
    </row>
    <row r="328" spans="5:5" ht="15.6" customHeight="1">
      <c r="E328" s="747" t="s">
        <v>322</v>
      </c>
    </row>
    <row r="329" spans="5:5" ht="15.6" customHeight="1">
      <c r="E329" s="747" t="s">
        <v>323</v>
      </c>
    </row>
    <row r="330" spans="5:5" ht="15.6" customHeight="1">
      <c r="E330" s="747" t="s">
        <v>324</v>
      </c>
    </row>
    <row r="331" spans="5:5" ht="15.6" customHeight="1">
      <c r="E331" s="747" t="s">
        <v>325</v>
      </c>
    </row>
    <row r="332" spans="5:5" ht="15.6" customHeight="1">
      <c r="E332" s="747" t="s">
        <v>326</v>
      </c>
    </row>
    <row r="333" spans="5:5" ht="15.6" customHeight="1">
      <c r="E333" s="747" t="s">
        <v>327</v>
      </c>
    </row>
    <row r="334" spans="5:5" ht="15.6" customHeight="1">
      <c r="E334" s="747" t="s">
        <v>328</v>
      </c>
    </row>
    <row r="335" spans="5:5" ht="15.6" customHeight="1">
      <c r="E335" s="747" t="s">
        <v>329</v>
      </c>
    </row>
    <row r="336" spans="5:5" ht="15.6" customHeight="1">
      <c r="E336" s="747" t="s">
        <v>330</v>
      </c>
    </row>
    <row r="337" spans="5:5" ht="15.6" customHeight="1">
      <c r="E337" s="747" t="s">
        <v>331</v>
      </c>
    </row>
    <row r="338" spans="5:5" ht="15.6" customHeight="1">
      <c r="E338" s="747" t="s">
        <v>332</v>
      </c>
    </row>
    <row r="339" spans="5:5" ht="15.6" customHeight="1">
      <c r="E339" s="747" t="s">
        <v>333</v>
      </c>
    </row>
    <row r="340" spans="5:5" ht="15.6" customHeight="1">
      <c r="E340" s="747" t="s">
        <v>334</v>
      </c>
    </row>
    <row r="341" spans="5:5" ht="15.6" customHeight="1">
      <c r="E341" s="747" t="s">
        <v>335</v>
      </c>
    </row>
    <row r="342" spans="5:5" ht="15.6" customHeight="1">
      <c r="E342" s="747" t="s">
        <v>336</v>
      </c>
    </row>
    <row r="343" spans="5:5" ht="15.6" customHeight="1">
      <c r="E343" s="747" t="s">
        <v>337</v>
      </c>
    </row>
    <row r="344" spans="5:5" ht="15.6" customHeight="1">
      <c r="E344" s="747" t="s">
        <v>338</v>
      </c>
    </row>
    <row r="345" spans="5:5" ht="15.6" customHeight="1">
      <c r="E345" s="747" t="s">
        <v>339</v>
      </c>
    </row>
    <row r="346" spans="5:5" ht="15.6" customHeight="1">
      <c r="E346" s="747" t="s">
        <v>340</v>
      </c>
    </row>
    <row r="347" spans="5:5" ht="15.6" customHeight="1">
      <c r="E347" s="747" t="s">
        <v>341</v>
      </c>
    </row>
    <row r="348" spans="5:5" ht="15.6" customHeight="1">
      <c r="E348" s="747" t="s">
        <v>342</v>
      </c>
    </row>
    <row r="349" spans="5:5" ht="15.6" customHeight="1">
      <c r="E349" s="747" t="s">
        <v>343</v>
      </c>
    </row>
    <row r="350" spans="5:5" ht="15.6" customHeight="1">
      <c r="E350" s="747" t="s">
        <v>344</v>
      </c>
    </row>
    <row r="351" spans="5:5" ht="15.6" customHeight="1">
      <c r="E351" s="747" t="s">
        <v>345</v>
      </c>
    </row>
    <row r="352" spans="5:5" ht="15.6" customHeight="1">
      <c r="E352" s="747" t="s">
        <v>346</v>
      </c>
    </row>
    <row r="353" spans="5:5" ht="15.6" customHeight="1">
      <c r="E353" s="747" t="s">
        <v>347</v>
      </c>
    </row>
    <row r="354" spans="5:5" ht="15.6" customHeight="1">
      <c r="E354" s="747" t="s">
        <v>348</v>
      </c>
    </row>
    <row r="355" spans="5:5" ht="15.6" customHeight="1">
      <c r="E355" s="747" t="s">
        <v>349</v>
      </c>
    </row>
    <row r="356" spans="5:5" ht="15.6" customHeight="1">
      <c r="E356" s="747" t="s">
        <v>350</v>
      </c>
    </row>
    <row r="357" spans="5:5" ht="15.6" customHeight="1">
      <c r="E357" s="747" t="s">
        <v>351</v>
      </c>
    </row>
    <row r="358" spans="5:5" ht="15.6" customHeight="1">
      <c r="E358" s="747" t="s">
        <v>352</v>
      </c>
    </row>
    <row r="359" spans="5:5" ht="15.6" customHeight="1">
      <c r="E359" s="747" t="s">
        <v>353</v>
      </c>
    </row>
    <row r="360" spans="5:5" ht="15.6" customHeight="1">
      <c r="E360" s="747" t="s">
        <v>354</v>
      </c>
    </row>
    <row r="361" spans="5:5" ht="15.6" customHeight="1">
      <c r="E361" s="747">
        <v>115</v>
      </c>
    </row>
    <row r="362" spans="5:5" ht="15.6" customHeight="1">
      <c r="E362" s="747">
        <v>2283</v>
      </c>
    </row>
    <row r="363" spans="5:5" ht="15.6" customHeight="1">
      <c r="E363" s="747">
        <v>230</v>
      </c>
    </row>
    <row r="364" spans="5:5" ht="15.6" customHeight="1">
      <c r="E364" s="747">
        <v>254</v>
      </c>
    </row>
    <row r="365" spans="5:5" ht="15.6" customHeight="1">
      <c r="E365" s="747">
        <v>2533</v>
      </c>
    </row>
    <row r="366" spans="5:5" ht="15.6" customHeight="1">
      <c r="E366" s="747">
        <v>254105</v>
      </c>
    </row>
    <row r="367" spans="5:5" ht="15.6" customHeight="1">
      <c r="E367" s="747">
        <v>22844</v>
      </c>
    </row>
    <row r="368" spans="5:5" ht="15.6" customHeight="1">
      <c r="E368" s="747" t="s">
        <v>355</v>
      </c>
    </row>
  </sheetData>
  <conditionalFormatting sqref="C9:C10 C21 B8">
    <cfRule type="cellIs" dxfId="20" priority="8" stopIfTrue="1" operator="equal">
      <formula>"Adjustment to Income/Expense/Rate Base:"</formula>
    </cfRule>
  </conditionalFormatting>
  <conditionalFormatting sqref="K1:K2">
    <cfRule type="cellIs" dxfId="19" priority="7" stopIfTrue="1" operator="equal">
      <formula>"x.x"</formula>
    </cfRule>
  </conditionalFormatting>
  <conditionalFormatting sqref="C11 B9:B10">
    <cfRule type="cellIs" dxfId="18" priority="6" stopIfTrue="1" operator="equal">
      <formula>"Title"</formula>
    </cfRule>
  </conditionalFormatting>
  <dataValidations count="7">
    <dataValidation type="list" errorStyle="warning" allowBlank="1" showInputMessage="1" showErrorMessage="1" errorTitle="Factor" error="This factor is not included in the drop-down list. Is this the factor you want to use?" sqref="H65534:H65536 WLT983049:WLT983051 WBX983049:WBX983051 VSB983049:VSB983051 VIF983049:VIF983051 UYJ983049:UYJ983051 UON983049:UON983051 UER983049:UER983051 TUV983049:TUV983051 TKZ983049:TKZ983051 TBD983049:TBD983051 SRH983049:SRH983051 SHL983049:SHL983051 RXP983049:RXP983051 RNT983049:RNT983051 RDX983049:RDX983051 QUB983049:QUB983051 QKF983049:QKF983051 QAJ983049:QAJ983051 PQN983049:PQN983051 PGR983049:PGR983051 OWV983049:OWV983051 OMZ983049:OMZ983051 ODD983049:ODD983051 NTH983049:NTH983051 NJL983049:NJL983051 MZP983049:MZP983051 MPT983049:MPT983051 MFX983049:MFX983051 LWB983049:LWB983051 LMF983049:LMF983051 LCJ983049:LCJ983051 KSN983049:KSN983051 KIR983049:KIR983051 JYV983049:JYV983051 JOZ983049:JOZ983051 JFD983049:JFD983051 IVH983049:IVH983051 ILL983049:ILL983051 IBP983049:IBP983051 HRT983049:HRT983051 HHX983049:HHX983051 GYB983049:GYB983051 GOF983049:GOF983051 GEJ983049:GEJ983051 FUN983049:FUN983051 FKR983049:FKR983051 FAV983049:FAV983051 EQZ983049:EQZ983051 EHD983049:EHD983051 DXH983049:DXH983051 DNL983049:DNL983051 DDP983049:DDP983051 CTT983049:CTT983051 CJX983049:CJX983051 CAB983049:CAB983051 BQF983049:BQF983051 BGJ983049:BGJ983051 AWN983049:AWN983051 AMR983049:AMR983051 ACV983049:ACV983051 SZ983049:SZ983051 JD983049:JD983051 H983038:H983040 WVP917513:WVP917515 WLT917513:WLT917515 WBX917513:WBX917515 VSB917513:VSB917515 VIF917513:VIF917515 UYJ917513:UYJ917515 UON917513:UON917515 UER917513:UER917515 TUV917513:TUV917515 TKZ917513:TKZ917515 TBD917513:TBD917515 SRH917513:SRH917515 SHL917513:SHL917515 RXP917513:RXP917515 RNT917513:RNT917515 RDX917513:RDX917515 QUB917513:QUB917515 QKF917513:QKF917515 QAJ917513:QAJ917515 PQN917513:PQN917515 PGR917513:PGR917515 OWV917513:OWV917515 OMZ917513:OMZ917515 ODD917513:ODD917515 NTH917513:NTH917515 NJL917513:NJL917515 MZP917513:MZP917515 MPT917513:MPT917515 MFX917513:MFX917515 LWB917513:LWB917515 LMF917513:LMF917515 LCJ917513:LCJ917515 KSN917513:KSN917515 KIR917513:KIR917515 JYV917513:JYV917515 JOZ917513:JOZ917515 JFD917513:JFD917515 IVH917513:IVH917515 ILL917513:ILL917515 IBP917513:IBP917515 HRT917513:HRT917515 HHX917513:HHX917515 GYB917513:GYB917515 GOF917513:GOF917515 GEJ917513:GEJ917515 FUN917513:FUN917515 FKR917513:FKR917515 FAV917513:FAV917515 EQZ917513:EQZ917515 EHD917513:EHD917515 DXH917513:DXH917515 DNL917513:DNL917515 DDP917513:DDP917515 CTT917513:CTT917515 CJX917513:CJX917515 CAB917513:CAB917515 BQF917513:BQF917515 BGJ917513:BGJ917515 AWN917513:AWN917515 AMR917513:AMR917515 ACV917513:ACV917515 SZ917513:SZ917515 JD917513:JD917515 H917502:H917504 WVP851977:WVP851979 WLT851977:WLT851979 WBX851977:WBX851979 VSB851977:VSB851979 VIF851977:VIF851979 UYJ851977:UYJ851979 UON851977:UON851979 UER851977:UER851979 TUV851977:TUV851979 TKZ851977:TKZ851979 TBD851977:TBD851979 SRH851977:SRH851979 SHL851977:SHL851979 RXP851977:RXP851979 RNT851977:RNT851979 RDX851977:RDX851979 QUB851977:QUB851979 QKF851977:QKF851979 QAJ851977:QAJ851979 PQN851977:PQN851979 PGR851977:PGR851979 OWV851977:OWV851979 OMZ851977:OMZ851979 ODD851977:ODD851979 NTH851977:NTH851979 NJL851977:NJL851979 MZP851977:MZP851979 MPT851977:MPT851979 MFX851977:MFX851979 LWB851977:LWB851979 LMF851977:LMF851979 LCJ851977:LCJ851979 KSN851977:KSN851979 KIR851977:KIR851979 JYV851977:JYV851979 JOZ851977:JOZ851979 JFD851977:JFD851979 IVH851977:IVH851979 ILL851977:ILL851979 IBP851977:IBP851979 HRT851977:HRT851979 HHX851977:HHX851979 GYB851977:GYB851979 GOF851977:GOF851979 GEJ851977:GEJ851979 FUN851977:FUN851979 FKR851977:FKR851979 FAV851977:FAV851979 EQZ851977:EQZ851979 EHD851977:EHD851979 DXH851977:DXH851979 DNL851977:DNL851979 DDP851977:DDP851979 CTT851977:CTT851979 CJX851977:CJX851979 CAB851977:CAB851979 BQF851977:BQF851979 BGJ851977:BGJ851979 AWN851977:AWN851979 AMR851977:AMR851979 ACV851977:ACV851979 SZ851977:SZ851979 JD851977:JD851979 H851966:H851968 WVP786441:WVP786443 WLT786441:WLT786443 WBX786441:WBX786443 VSB786441:VSB786443 VIF786441:VIF786443 UYJ786441:UYJ786443 UON786441:UON786443 UER786441:UER786443 TUV786441:TUV786443 TKZ786441:TKZ786443 TBD786441:TBD786443 SRH786441:SRH786443 SHL786441:SHL786443 RXP786441:RXP786443 RNT786441:RNT786443 RDX786441:RDX786443 QUB786441:QUB786443 QKF786441:QKF786443 QAJ786441:QAJ786443 PQN786441:PQN786443 PGR786441:PGR786443 OWV786441:OWV786443 OMZ786441:OMZ786443 ODD786441:ODD786443 NTH786441:NTH786443 NJL786441:NJL786443 MZP786441:MZP786443 MPT786441:MPT786443 MFX786441:MFX786443 LWB786441:LWB786443 LMF786441:LMF786443 LCJ786441:LCJ786443 KSN786441:KSN786443 KIR786441:KIR786443 JYV786441:JYV786443 JOZ786441:JOZ786443 JFD786441:JFD786443 IVH786441:IVH786443 ILL786441:ILL786443 IBP786441:IBP786443 HRT786441:HRT786443 HHX786441:HHX786443 GYB786441:GYB786443 GOF786441:GOF786443 GEJ786441:GEJ786443 FUN786441:FUN786443 FKR786441:FKR786443 FAV786441:FAV786443 EQZ786441:EQZ786443 EHD786441:EHD786443 DXH786441:DXH786443 DNL786441:DNL786443 DDP786441:DDP786443 CTT786441:CTT786443 CJX786441:CJX786443 CAB786441:CAB786443 BQF786441:BQF786443 BGJ786441:BGJ786443 AWN786441:AWN786443 AMR786441:AMR786443 ACV786441:ACV786443 SZ786441:SZ786443 JD786441:JD786443 H786430:H786432 WVP720905:WVP720907 WLT720905:WLT720907 WBX720905:WBX720907 VSB720905:VSB720907 VIF720905:VIF720907 UYJ720905:UYJ720907 UON720905:UON720907 UER720905:UER720907 TUV720905:TUV720907 TKZ720905:TKZ720907 TBD720905:TBD720907 SRH720905:SRH720907 SHL720905:SHL720907 RXP720905:RXP720907 RNT720905:RNT720907 RDX720905:RDX720907 QUB720905:QUB720907 QKF720905:QKF720907 QAJ720905:QAJ720907 PQN720905:PQN720907 PGR720905:PGR720907 OWV720905:OWV720907 OMZ720905:OMZ720907 ODD720905:ODD720907 NTH720905:NTH720907 NJL720905:NJL720907 MZP720905:MZP720907 MPT720905:MPT720907 MFX720905:MFX720907 LWB720905:LWB720907 LMF720905:LMF720907 LCJ720905:LCJ720907 KSN720905:KSN720907 KIR720905:KIR720907 JYV720905:JYV720907 JOZ720905:JOZ720907 JFD720905:JFD720907 IVH720905:IVH720907 ILL720905:ILL720907 IBP720905:IBP720907 HRT720905:HRT720907 HHX720905:HHX720907 GYB720905:GYB720907 GOF720905:GOF720907 GEJ720905:GEJ720907 FUN720905:FUN720907 FKR720905:FKR720907 FAV720905:FAV720907 EQZ720905:EQZ720907 EHD720905:EHD720907 DXH720905:DXH720907 DNL720905:DNL720907 DDP720905:DDP720907 CTT720905:CTT720907 CJX720905:CJX720907 CAB720905:CAB720907 BQF720905:BQF720907 BGJ720905:BGJ720907 AWN720905:AWN720907 AMR720905:AMR720907 ACV720905:ACV720907 SZ720905:SZ720907 JD720905:JD720907 H720894:H720896 WVP655369:WVP655371 WLT655369:WLT655371 WBX655369:WBX655371 VSB655369:VSB655371 VIF655369:VIF655371 UYJ655369:UYJ655371 UON655369:UON655371 UER655369:UER655371 TUV655369:TUV655371 TKZ655369:TKZ655371 TBD655369:TBD655371 SRH655369:SRH655371 SHL655369:SHL655371 RXP655369:RXP655371 RNT655369:RNT655371 RDX655369:RDX655371 QUB655369:QUB655371 QKF655369:QKF655371 QAJ655369:QAJ655371 PQN655369:PQN655371 PGR655369:PGR655371 OWV655369:OWV655371 OMZ655369:OMZ655371 ODD655369:ODD655371 NTH655369:NTH655371 NJL655369:NJL655371 MZP655369:MZP655371 MPT655369:MPT655371 MFX655369:MFX655371 LWB655369:LWB655371 LMF655369:LMF655371 LCJ655369:LCJ655371 KSN655369:KSN655371 KIR655369:KIR655371 JYV655369:JYV655371 JOZ655369:JOZ655371 JFD655369:JFD655371 IVH655369:IVH655371 ILL655369:ILL655371 IBP655369:IBP655371 HRT655369:HRT655371 HHX655369:HHX655371 GYB655369:GYB655371 GOF655369:GOF655371 GEJ655369:GEJ655371 FUN655369:FUN655371 FKR655369:FKR655371 FAV655369:FAV655371 EQZ655369:EQZ655371 EHD655369:EHD655371 DXH655369:DXH655371 DNL655369:DNL655371 DDP655369:DDP655371 CTT655369:CTT655371 CJX655369:CJX655371 CAB655369:CAB655371 BQF655369:BQF655371 BGJ655369:BGJ655371 AWN655369:AWN655371 AMR655369:AMR655371 ACV655369:ACV655371 SZ655369:SZ655371 JD655369:JD655371 H655358:H655360 WVP589833:WVP589835 WLT589833:WLT589835 WBX589833:WBX589835 VSB589833:VSB589835 VIF589833:VIF589835 UYJ589833:UYJ589835 UON589833:UON589835 UER589833:UER589835 TUV589833:TUV589835 TKZ589833:TKZ589835 TBD589833:TBD589835 SRH589833:SRH589835 SHL589833:SHL589835 RXP589833:RXP589835 RNT589833:RNT589835 RDX589833:RDX589835 QUB589833:QUB589835 QKF589833:QKF589835 QAJ589833:QAJ589835 PQN589833:PQN589835 PGR589833:PGR589835 OWV589833:OWV589835 OMZ589833:OMZ589835 ODD589833:ODD589835 NTH589833:NTH589835 NJL589833:NJL589835 MZP589833:MZP589835 MPT589833:MPT589835 MFX589833:MFX589835 LWB589833:LWB589835 LMF589833:LMF589835 LCJ589833:LCJ589835 KSN589833:KSN589835 KIR589833:KIR589835 JYV589833:JYV589835 JOZ589833:JOZ589835 JFD589833:JFD589835 IVH589833:IVH589835 ILL589833:ILL589835 IBP589833:IBP589835 HRT589833:HRT589835 HHX589833:HHX589835 GYB589833:GYB589835 GOF589833:GOF589835 GEJ589833:GEJ589835 FUN589833:FUN589835 FKR589833:FKR589835 FAV589833:FAV589835 EQZ589833:EQZ589835 EHD589833:EHD589835 DXH589833:DXH589835 DNL589833:DNL589835 DDP589833:DDP589835 CTT589833:CTT589835 CJX589833:CJX589835 CAB589833:CAB589835 BQF589833:BQF589835 BGJ589833:BGJ589835 AWN589833:AWN589835 AMR589833:AMR589835 ACV589833:ACV589835 SZ589833:SZ589835 JD589833:JD589835 H589822:H589824 WVP524297:WVP524299 WLT524297:WLT524299 WBX524297:WBX524299 VSB524297:VSB524299 VIF524297:VIF524299 UYJ524297:UYJ524299 UON524297:UON524299 UER524297:UER524299 TUV524297:TUV524299 TKZ524297:TKZ524299 TBD524297:TBD524299 SRH524297:SRH524299 SHL524297:SHL524299 RXP524297:RXP524299 RNT524297:RNT524299 RDX524297:RDX524299 QUB524297:QUB524299 QKF524297:QKF524299 QAJ524297:QAJ524299 PQN524297:PQN524299 PGR524297:PGR524299 OWV524297:OWV524299 OMZ524297:OMZ524299 ODD524297:ODD524299 NTH524297:NTH524299 NJL524297:NJL524299 MZP524297:MZP524299 MPT524297:MPT524299 MFX524297:MFX524299 LWB524297:LWB524299 LMF524297:LMF524299 LCJ524297:LCJ524299 KSN524297:KSN524299 KIR524297:KIR524299 JYV524297:JYV524299 JOZ524297:JOZ524299 JFD524297:JFD524299 IVH524297:IVH524299 ILL524297:ILL524299 IBP524297:IBP524299 HRT524297:HRT524299 HHX524297:HHX524299 GYB524297:GYB524299 GOF524297:GOF524299 GEJ524297:GEJ524299 FUN524297:FUN524299 FKR524297:FKR524299 FAV524297:FAV524299 EQZ524297:EQZ524299 EHD524297:EHD524299 DXH524297:DXH524299 DNL524297:DNL524299 DDP524297:DDP524299 CTT524297:CTT524299 CJX524297:CJX524299 CAB524297:CAB524299 BQF524297:BQF524299 BGJ524297:BGJ524299 AWN524297:AWN524299 AMR524297:AMR524299 ACV524297:ACV524299 SZ524297:SZ524299 JD524297:JD524299 H524286:H524288 WVP458761:WVP458763 WLT458761:WLT458763 WBX458761:WBX458763 VSB458761:VSB458763 VIF458761:VIF458763 UYJ458761:UYJ458763 UON458761:UON458763 UER458761:UER458763 TUV458761:TUV458763 TKZ458761:TKZ458763 TBD458761:TBD458763 SRH458761:SRH458763 SHL458761:SHL458763 RXP458761:RXP458763 RNT458761:RNT458763 RDX458761:RDX458763 QUB458761:QUB458763 QKF458761:QKF458763 QAJ458761:QAJ458763 PQN458761:PQN458763 PGR458761:PGR458763 OWV458761:OWV458763 OMZ458761:OMZ458763 ODD458761:ODD458763 NTH458761:NTH458763 NJL458761:NJL458763 MZP458761:MZP458763 MPT458761:MPT458763 MFX458761:MFX458763 LWB458761:LWB458763 LMF458761:LMF458763 LCJ458761:LCJ458763 KSN458761:KSN458763 KIR458761:KIR458763 JYV458761:JYV458763 JOZ458761:JOZ458763 JFD458761:JFD458763 IVH458761:IVH458763 ILL458761:ILL458763 IBP458761:IBP458763 HRT458761:HRT458763 HHX458761:HHX458763 GYB458761:GYB458763 GOF458761:GOF458763 GEJ458761:GEJ458763 FUN458761:FUN458763 FKR458761:FKR458763 FAV458761:FAV458763 EQZ458761:EQZ458763 EHD458761:EHD458763 DXH458761:DXH458763 DNL458761:DNL458763 DDP458761:DDP458763 CTT458761:CTT458763 CJX458761:CJX458763 CAB458761:CAB458763 BQF458761:BQF458763 BGJ458761:BGJ458763 AWN458761:AWN458763 AMR458761:AMR458763 ACV458761:ACV458763 SZ458761:SZ458763 JD458761:JD458763 H458750:H458752 WVP393225:WVP393227 WLT393225:WLT393227 WBX393225:WBX393227 VSB393225:VSB393227 VIF393225:VIF393227 UYJ393225:UYJ393227 UON393225:UON393227 UER393225:UER393227 TUV393225:TUV393227 TKZ393225:TKZ393227 TBD393225:TBD393227 SRH393225:SRH393227 SHL393225:SHL393227 RXP393225:RXP393227 RNT393225:RNT393227 RDX393225:RDX393227 QUB393225:QUB393227 QKF393225:QKF393227 QAJ393225:QAJ393227 PQN393225:PQN393227 PGR393225:PGR393227 OWV393225:OWV393227 OMZ393225:OMZ393227 ODD393225:ODD393227 NTH393225:NTH393227 NJL393225:NJL393227 MZP393225:MZP393227 MPT393225:MPT393227 MFX393225:MFX393227 LWB393225:LWB393227 LMF393225:LMF393227 LCJ393225:LCJ393227 KSN393225:KSN393227 KIR393225:KIR393227 JYV393225:JYV393227 JOZ393225:JOZ393227 JFD393225:JFD393227 IVH393225:IVH393227 ILL393225:ILL393227 IBP393225:IBP393227 HRT393225:HRT393227 HHX393225:HHX393227 GYB393225:GYB393227 GOF393225:GOF393227 GEJ393225:GEJ393227 FUN393225:FUN393227 FKR393225:FKR393227 FAV393225:FAV393227 EQZ393225:EQZ393227 EHD393225:EHD393227 DXH393225:DXH393227 DNL393225:DNL393227 DDP393225:DDP393227 CTT393225:CTT393227 CJX393225:CJX393227 CAB393225:CAB393227 BQF393225:BQF393227 BGJ393225:BGJ393227 AWN393225:AWN393227 AMR393225:AMR393227 ACV393225:ACV393227 SZ393225:SZ393227 JD393225:JD393227 H393214:H393216 WVP327689:WVP327691 WLT327689:WLT327691 WBX327689:WBX327691 VSB327689:VSB327691 VIF327689:VIF327691 UYJ327689:UYJ327691 UON327689:UON327691 UER327689:UER327691 TUV327689:TUV327691 TKZ327689:TKZ327691 TBD327689:TBD327691 SRH327689:SRH327691 SHL327689:SHL327691 RXP327689:RXP327691 RNT327689:RNT327691 RDX327689:RDX327691 QUB327689:QUB327691 QKF327689:QKF327691 QAJ327689:QAJ327691 PQN327689:PQN327691 PGR327689:PGR327691 OWV327689:OWV327691 OMZ327689:OMZ327691 ODD327689:ODD327691 NTH327689:NTH327691 NJL327689:NJL327691 MZP327689:MZP327691 MPT327689:MPT327691 MFX327689:MFX327691 LWB327689:LWB327691 LMF327689:LMF327691 LCJ327689:LCJ327691 KSN327689:KSN327691 KIR327689:KIR327691 JYV327689:JYV327691 JOZ327689:JOZ327691 JFD327689:JFD327691 IVH327689:IVH327691 ILL327689:ILL327691 IBP327689:IBP327691 HRT327689:HRT327691 HHX327689:HHX327691 GYB327689:GYB327691 GOF327689:GOF327691 GEJ327689:GEJ327691 FUN327689:FUN327691 FKR327689:FKR327691 FAV327689:FAV327691 EQZ327689:EQZ327691 EHD327689:EHD327691 DXH327689:DXH327691 DNL327689:DNL327691 DDP327689:DDP327691 CTT327689:CTT327691 CJX327689:CJX327691 CAB327689:CAB327691 BQF327689:BQF327691 BGJ327689:BGJ327691 AWN327689:AWN327691 AMR327689:AMR327691 ACV327689:ACV327691 SZ327689:SZ327691 JD327689:JD327691 H327678:H327680 WVP262153:WVP262155 WLT262153:WLT262155 WBX262153:WBX262155 VSB262153:VSB262155 VIF262153:VIF262155 UYJ262153:UYJ262155 UON262153:UON262155 UER262153:UER262155 TUV262153:TUV262155 TKZ262153:TKZ262155 TBD262153:TBD262155 SRH262153:SRH262155 SHL262153:SHL262155 RXP262153:RXP262155 RNT262153:RNT262155 RDX262153:RDX262155 QUB262153:QUB262155 QKF262153:QKF262155 QAJ262153:QAJ262155 PQN262153:PQN262155 PGR262153:PGR262155 OWV262153:OWV262155 OMZ262153:OMZ262155 ODD262153:ODD262155 NTH262153:NTH262155 NJL262153:NJL262155 MZP262153:MZP262155 MPT262153:MPT262155 MFX262153:MFX262155 LWB262153:LWB262155 LMF262153:LMF262155 LCJ262153:LCJ262155 KSN262153:KSN262155 KIR262153:KIR262155 JYV262153:JYV262155 JOZ262153:JOZ262155 JFD262153:JFD262155 IVH262153:IVH262155 ILL262153:ILL262155 IBP262153:IBP262155 HRT262153:HRT262155 HHX262153:HHX262155 GYB262153:GYB262155 GOF262153:GOF262155 GEJ262153:GEJ262155 FUN262153:FUN262155 FKR262153:FKR262155 FAV262153:FAV262155 EQZ262153:EQZ262155 EHD262153:EHD262155 DXH262153:DXH262155 DNL262153:DNL262155 DDP262153:DDP262155 CTT262153:CTT262155 CJX262153:CJX262155 CAB262153:CAB262155 BQF262153:BQF262155 BGJ262153:BGJ262155 AWN262153:AWN262155 AMR262153:AMR262155 ACV262153:ACV262155 SZ262153:SZ262155 JD262153:JD262155 H262142:H262144 WVP196617:WVP196619 WLT196617:WLT196619 WBX196617:WBX196619 VSB196617:VSB196619 VIF196617:VIF196619 UYJ196617:UYJ196619 UON196617:UON196619 UER196617:UER196619 TUV196617:TUV196619 TKZ196617:TKZ196619 TBD196617:TBD196619 SRH196617:SRH196619 SHL196617:SHL196619 RXP196617:RXP196619 RNT196617:RNT196619 RDX196617:RDX196619 QUB196617:QUB196619 QKF196617:QKF196619 QAJ196617:QAJ196619 PQN196617:PQN196619 PGR196617:PGR196619 OWV196617:OWV196619 OMZ196617:OMZ196619 ODD196617:ODD196619 NTH196617:NTH196619 NJL196617:NJL196619 MZP196617:MZP196619 MPT196617:MPT196619 MFX196617:MFX196619 LWB196617:LWB196619 LMF196617:LMF196619 LCJ196617:LCJ196619 KSN196617:KSN196619 KIR196617:KIR196619 JYV196617:JYV196619 JOZ196617:JOZ196619 JFD196617:JFD196619 IVH196617:IVH196619 ILL196617:ILL196619 IBP196617:IBP196619 HRT196617:HRT196619 HHX196617:HHX196619 GYB196617:GYB196619 GOF196617:GOF196619 GEJ196617:GEJ196619 FUN196617:FUN196619 FKR196617:FKR196619 FAV196617:FAV196619 EQZ196617:EQZ196619 EHD196617:EHD196619 DXH196617:DXH196619 DNL196617:DNL196619 DDP196617:DDP196619 CTT196617:CTT196619 CJX196617:CJX196619 CAB196617:CAB196619 BQF196617:BQF196619 BGJ196617:BGJ196619 AWN196617:AWN196619 AMR196617:AMR196619 ACV196617:ACV196619 SZ196617:SZ196619 JD196617:JD196619 H196606:H196608 WVP131081:WVP131083 WLT131081:WLT131083 WBX131081:WBX131083 VSB131081:VSB131083 VIF131081:VIF131083 UYJ131081:UYJ131083 UON131081:UON131083 UER131081:UER131083 TUV131081:TUV131083 TKZ131081:TKZ131083 TBD131081:TBD131083 SRH131081:SRH131083 SHL131081:SHL131083 RXP131081:RXP131083 RNT131081:RNT131083 RDX131081:RDX131083 QUB131081:QUB131083 QKF131081:QKF131083 QAJ131081:QAJ131083 PQN131081:PQN131083 PGR131081:PGR131083 OWV131081:OWV131083 OMZ131081:OMZ131083 ODD131081:ODD131083 NTH131081:NTH131083 NJL131081:NJL131083 MZP131081:MZP131083 MPT131081:MPT131083 MFX131081:MFX131083 LWB131081:LWB131083 LMF131081:LMF131083 LCJ131081:LCJ131083 KSN131081:KSN131083 KIR131081:KIR131083 JYV131081:JYV131083 JOZ131081:JOZ131083 JFD131081:JFD131083 IVH131081:IVH131083 ILL131081:ILL131083 IBP131081:IBP131083 HRT131081:HRT131083 HHX131081:HHX131083 GYB131081:GYB131083 GOF131081:GOF131083 GEJ131081:GEJ131083 FUN131081:FUN131083 FKR131081:FKR131083 FAV131081:FAV131083 EQZ131081:EQZ131083 EHD131081:EHD131083 DXH131081:DXH131083 DNL131081:DNL131083 DDP131081:DDP131083 CTT131081:CTT131083 CJX131081:CJX131083 CAB131081:CAB131083 BQF131081:BQF131083 BGJ131081:BGJ131083 AWN131081:AWN131083 AMR131081:AMR131083 ACV131081:ACV131083 SZ131081:SZ131083 JD131081:JD131083 H131070:H131072 WVP65545:WVP65547 WLT65545:WLT65547 WBX65545:WBX65547 VSB65545:VSB65547 VIF65545:VIF65547 UYJ65545:UYJ65547 UON65545:UON65547 UER65545:UER65547 TUV65545:TUV65547 TKZ65545:TKZ65547 TBD65545:TBD65547 SRH65545:SRH65547 SHL65545:SHL65547 RXP65545:RXP65547 RNT65545:RNT65547 RDX65545:RDX65547 QUB65545:QUB65547 QKF65545:QKF65547 QAJ65545:QAJ65547 PQN65545:PQN65547 PGR65545:PGR65547 OWV65545:OWV65547 OMZ65545:OMZ65547 ODD65545:ODD65547 NTH65545:NTH65547 NJL65545:NJL65547 MZP65545:MZP65547 MPT65545:MPT65547 MFX65545:MFX65547 LWB65545:LWB65547 LMF65545:LMF65547 LCJ65545:LCJ65547 KSN65545:KSN65547 KIR65545:KIR65547 JYV65545:JYV65547 JOZ65545:JOZ65547 JFD65545:JFD65547 IVH65545:IVH65547 ILL65545:ILL65547 IBP65545:IBP65547 HRT65545:HRT65547 HHX65545:HHX65547 GYB65545:GYB65547 GOF65545:GOF65547 GEJ65545:GEJ65547 FUN65545:FUN65547 FKR65545:FKR65547 FAV65545:FAV65547 EQZ65545:EQZ65547 EHD65545:EHD65547 DXH65545:DXH65547 DNL65545:DNL65547 DDP65545:DDP65547 CTT65545:CTT65547 CJX65545:CJX65547 CAB65545:CAB65547 BQF65545:BQF65547 BGJ65545:BGJ65547 AWN65545:AWN65547 AMR65545:AMR65547 ACV65545:ACV65547 SZ65545:SZ65547 JD65545:JD65547 WVP983049:WVP983051">
      <formula1>$H$39:$H$130</formula1>
    </dataValidation>
    <dataValidation type="list" errorStyle="warning" allowBlank="1" showInputMessage="1" showErrorMessage="1" errorTitle="FERC ACCOUNT" error="This FERC Account is not included in the drop-down list. Is this the account you want to use?" sqref="E65534:E65536 WLQ983049:WLQ983051 WBU983049:WBU983051 VRY983049:VRY983051 VIC983049:VIC983051 UYG983049:UYG983051 UOK983049:UOK983051 UEO983049:UEO983051 TUS983049:TUS983051 TKW983049:TKW983051 TBA983049:TBA983051 SRE983049:SRE983051 SHI983049:SHI983051 RXM983049:RXM983051 RNQ983049:RNQ983051 RDU983049:RDU983051 QTY983049:QTY983051 QKC983049:QKC983051 QAG983049:QAG983051 PQK983049:PQK983051 PGO983049:PGO983051 OWS983049:OWS983051 OMW983049:OMW983051 ODA983049:ODA983051 NTE983049:NTE983051 NJI983049:NJI983051 MZM983049:MZM983051 MPQ983049:MPQ983051 MFU983049:MFU983051 LVY983049:LVY983051 LMC983049:LMC983051 LCG983049:LCG983051 KSK983049:KSK983051 KIO983049:KIO983051 JYS983049:JYS983051 JOW983049:JOW983051 JFA983049:JFA983051 IVE983049:IVE983051 ILI983049:ILI983051 IBM983049:IBM983051 HRQ983049:HRQ983051 HHU983049:HHU983051 GXY983049:GXY983051 GOC983049:GOC983051 GEG983049:GEG983051 FUK983049:FUK983051 FKO983049:FKO983051 FAS983049:FAS983051 EQW983049:EQW983051 EHA983049:EHA983051 DXE983049:DXE983051 DNI983049:DNI983051 DDM983049:DDM983051 CTQ983049:CTQ983051 CJU983049:CJU983051 BZY983049:BZY983051 BQC983049:BQC983051 BGG983049:BGG983051 AWK983049:AWK983051 AMO983049:AMO983051 ACS983049:ACS983051 SW983049:SW983051 JA983049:JA983051 E983038:E983040 WVM917513:WVM917515 WLQ917513:WLQ917515 WBU917513:WBU917515 VRY917513:VRY917515 VIC917513:VIC917515 UYG917513:UYG917515 UOK917513:UOK917515 UEO917513:UEO917515 TUS917513:TUS917515 TKW917513:TKW917515 TBA917513:TBA917515 SRE917513:SRE917515 SHI917513:SHI917515 RXM917513:RXM917515 RNQ917513:RNQ917515 RDU917513:RDU917515 QTY917513:QTY917515 QKC917513:QKC917515 QAG917513:QAG917515 PQK917513:PQK917515 PGO917513:PGO917515 OWS917513:OWS917515 OMW917513:OMW917515 ODA917513:ODA917515 NTE917513:NTE917515 NJI917513:NJI917515 MZM917513:MZM917515 MPQ917513:MPQ917515 MFU917513:MFU917515 LVY917513:LVY917515 LMC917513:LMC917515 LCG917513:LCG917515 KSK917513:KSK917515 KIO917513:KIO917515 JYS917513:JYS917515 JOW917513:JOW917515 JFA917513:JFA917515 IVE917513:IVE917515 ILI917513:ILI917515 IBM917513:IBM917515 HRQ917513:HRQ917515 HHU917513:HHU917515 GXY917513:GXY917515 GOC917513:GOC917515 GEG917513:GEG917515 FUK917513:FUK917515 FKO917513:FKO917515 FAS917513:FAS917515 EQW917513:EQW917515 EHA917513:EHA917515 DXE917513:DXE917515 DNI917513:DNI917515 DDM917513:DDM917515 CTQ917513:CTQ917515 CJU917513:CJU917515 BZY917513:BZY917515 BQC917513:BQC917515 BGG917513:BGG917515 AWK917513:AWK917515 AMO917513:AMO917515 ACS917513:ACS917515 SW917513:SW917515 JA917513:JA917515 E917502:E917504 WVM851977:WVM851979 WLQ851977:WLQ851979 WBU851977:WBU851979 VRY851977:VRY851979 VIC851977:VIC851979 UYG851977:UYG851979 UOK851977:UOK851979 UEO851977:UEO851979 TUS851977:TUS851979 TKW851977:TKW851979 TBA851977:TBA851979 SRE851977:SRE851979 SHI851977:SHI851979 RXM851977:RXM851979 RNQ851977:RNQ851979 RDU851977:RDU851979 QTY851977:QTY851979 QKC851977:QKC851979 QAG851977:QAG851979 PQK851977:PQK851979 PGO851977:PGO851979 OWS851977:OWS851979 OMW851977:OMW851979 ODA851977:ODA851979 NTE851977:NTE851979 NJI851977:NJI851979 MZM851977:MZM851979 MPQ851977:MPQ851979 MFU851977:MFU851979 LVY851977:LVY851979 LMC851977:LMC851979 LCG851977:LCG851979 KSK851977:KSK851979 KIO851977:KIO851979 JYS851977:JYS851979 JOW851977:JOW851979 JFA851977:JFA851979 IVE851977:IVE851979 ILI851977:ILI851979 IBM851977:IBM851979 HRQ851977:HRQ851979 HHU851977:HHU851979 GXY851977:GXY851979 GOC851977:GOC851979 GEG851977:GEG851979 FUK851977:FUK851979 FKO851977:FKO851979 FAS851977:FAS851979 EQW851977:EQW851979 EHA851977:EHA851979 DXE851977:DXE851979 DNI851977:DNI851979 DDM851977:DDM851979 CTQ851977:CTQ851979 CJU851977:CJU851979 BZY851977:BZY851979 BQC851977:BQC851979 BGG851977:BGG851979 AWK851977:AWK851979 AMO851977:AMO851979 ACS851977:ACS851979 SW851977:SW851979 JA851977:JA851979 E851966:E851968 WVM786441:WVM786443 WLQ786441:WLQ786443 WBU786441:WBU786443 VRY786441:VRY786443 VIC786441:VIC786443 UYG786441:UYG786443 UOK786441:UOK786443 UEO786441:UEO786443 TUS786441:TUS786443 TKW786441:TKW786443 TBA786441:TBA786443 SRE786441:SRE786443 SHI786441:SHI786443 RXM786441:RXM786443 RNQ786441:RNQ786443 RDU786441:RDU786443 QTY786441:QTY786443 QKC786441:QKC786443 QAG786441:QAG786443 PQK786441:PQK786443 PGO786441:PGO786443 OWS786441:OWS786443 OMW786441:OMW786443 ODA786441:ODA786443 NTE786441:NTE786443 NJI786441:NJI786443 MZM786441:MZM786443 MPQ786441:MPQ786443 MFU786441:MFU786443 LVY786441:LVY786443 LMC786441:LMC786443 LCG786441:LCG786443 KSK786441:KSK786443 KIO786441:KIO786443 JYS786441:JYS786443 JOW786441:JOW786443 JFA786441:JFA786443 IVE786441:IVE786443 ILI786441:ILI786443 IBM786441:IBM786443 HRQ786441:HRQ786443 HHU786441:HHU786443 GXY786441:GXY786443 GOC786441:GOC786443 GEG786441:GEG786443 FUK786441:FUK786443 FKO786441:FKO786443 FAS786441:FAS786443 EQW786441:EQW786443 EHA786441:EHA786443 DXE786441:DXE786443 DNI786441:DNI786443 DDM786441:DDM786443 CTQ786441:CTQ786443 CJU786441:CJU786443 BZY786441:BZY786443 BQC786441:BQC786443 BGG786441:BGG786443 AWK786441:AWK786443 AMO786441:AMO786443 ACS786441:ACS786443 SW786441:SW786443 JA786441:JA786443 E786430:E786432 WVM720905:WVM720907 WLQ720905:WLQ720907 WBU720905:WBU720907 VRY720905:VRY720907 VIC720905:VIC720907 UYG720905:UYG720907 UOK720905:UOK720907 UEO720905:UEO720907 TUS720905:TUS720907 TKW720905:TKW720907 TBA720905:TBA720907 SRE720905:SRE720907 SHI720905:SHI720907 RXM720905:RXM720907 RNQ720905:RNQ720907 RDU720905:RDU720907 QTY720905:QTY720907 QKC720905:QKC720907 QAG720905:QAG720907 PQK720905:PQK720907 PGO720905:PGO720907 OWS720905:OWS720907 OMW720905:OMW720907 ODA720905:ODA720907 NTE720905:NTE720907 NJI720905:NJI720907 MZM720905:MZM720907 MPQ720905:MPQ720907 MFU720905:MFU720907 LVY720905:LVY720907 LMC720905:LMC720907 LCG720905:LCG720907 KSK720905:KSK720907 KIO720905:KIO720907 JYS720905:JYS720907 JOW720905:JOW720907 JFA720905:JFA720907 IVE720905:IVE720907 ILI720905:ILI720907 IBM720905:IBM720907 HRQ720905:HRQ720907 HHU720905:HHU720907 GXY720905:GXY720907 GOC720905:GOC720907 GEG720905:GEG720907 FUK720905:FUK720907 FKO720905:FKO720907 FAS720905:FAS720907 EQW720905:EQW720907 EHA720905:EHA720907 DXE720905:DXE720907 DNI720905:DNI720907 DDM720905:DDM720907 CTQ720905:CTQ720907 CJU720905:CJU720907 BZY720905:BZY720907 BQC720905:BQC720907 BGG720905:BGG720907 AWK720905:AWK720907 AMO720905:AMO720907 ACS720905:ACS720907 SW720905:SW720907 JA720905:JA720907 E720894:E720896 WVM655369:WVM655371 WLQ655369:WLQ655371 WBU655369:WBU655371 VRY655369:VRY655371 VIC655369:VIC655371 UYG655369:UYG655371 UOK655369:UOK655371 UEO655369:UEO655371 TUS655369:TUS655371 TKW655369:TKW655371 TBA655369:TBA655371 SRE655369:SRE655371 SHI655369:SHI655371 RXM655369:RXM655371 RNQ655369:RNQ655371 RDU655369:RDU655371 QTY655369:QTY655371 QKC655369:QKC655371 QAG655369:QAG655371 PQK655369:PQK655371 PGO655369:PGO655371 OWS655369:OWS655371 OMW655369:OMW655371 ODA655369:ODA655371 NTE655369:NTE655371 NJI655369:NJI655371 MZM655369:MZM655371 MPQ655369:MPQ655371 MFU655369:MFU655371 LVY655369:LVY655371 LMC655369:LMC655371 LCG655369:LCG655371 KSK655369:KSK655371 KIO655369:KIO655371 JYS655369:JYS655371 JOW655369:JOW655371 JFA655369:JFA655371 IVE655369:IVE655371 ILI655369:ILI655371 IBM655369:IBM655371 HRQ655369:HRQ655371 HHU655369:HHU655371 GXY655369:GXY655371 GOC655369:GOC655371 GEG655369:GEG655371 FUK655369:FUK655371 FKO655369:FKO655371 FAS655369:FAS655371 EQW655369:EQW655371 EHA655369:EHA655371 DXE655369:DXE655371 DNI655369:DNI655371 DDM655369:DDM655371 CTQ655369:CTQ655371 CJU655369:CJU655371 BZY655369:BZY655371 BQC655369:BQC655371 BGG655369:BGG655371 AWK655369:AWK655371 AMO655369:AMO655371 ACS655369:ACS655371 SW655369:SW655371 JA655369:JA655371 E655358:E655360 WVM589833:WVM589835 WLQ589833:WLQ589835 WBU589833:WBU589835 VRY589833:VRY589835 VIC589833:VIC589835 UYG589833:UYG589835 UOK589833:UOK589835 UEO589833:UEO589835 TUS589833:TUS589835 TKW589833:TKW589835 TBA589833:TBA589835 SRE589833:SRE589835 SHI589833:SHI589835 RXM589833:RXM589835 RNQ589833:RNQ589835 RDU589833:RDU589835 QTY589833:QTY589835 QKC589833:QKC589835 QAG589833:QAG589835 PQK589833:PQK589835 PGO589833:PGO589835 OWS589833:OWS589835 OMW589833:OMW589835 ODA589833:ODA589835 NTE589833:NTE589835 NJI589833:NJI589835 MZM589833:MZM589835 MPQ589833:MPQ589835 MFU589833:MFU589835 LVY589833:LVY589835 LMC589833:LMC589835 LCG589833:LCG589835 KSK589833:KSK589835 KIO589833:KIO589835 JYS589833:JYS589835 JOW589833:JOW589835 JFA589833:JFA589835 IVE589833:IVE589835 ILI589833:ILI589835 IBM589833:IBM589835 HRQ589833:HRQ589835 HHU589833:HHU589835 GXY589833:GXY589835 GOC589833:GOC589835 GEG589833:GEG589835 FUK589833:FUK589835 FKO589833:FKO589835 FAS589833:FAS589835 EQW589833:EQW589835 EHA589833:EHA589835 DXE589833:DXE589835 DNI589833:DNI589835 DDM589833:DDM589835 CTQ589833:CTQ589835 CJU589833:CJU589835 BZY589833:BZY589835 BQC589833:BQC589835 BGG589833:BGG589835 AWK589833:AWK589835 AMO589833:AMO589835 ACS589833:ACS589835 SW589833:SW589835 JA589833:JA589835 E589822:E589824 WVM524297:WVM524299 WLQ524297:WLQ524299 WBU524297:WBU524299 VRY524297:VRY524299 VIC524297:VIC524299 UYG524297:UYG524299 UOK524297:UOK524299 UEO524297:UEO524299 TUS524297:TUS524299 TKW524297:TKW524299 TBA524297:TBA524299 SRE524297:SRE524299 SHI524297:SHI524299 RXM524297:RXM524299 RNQ524297:RNQ524299 RDU524297:RDU524299 QTY524297:QTY524299 QKC524297:QKC524299 QAG524297:QAG524299 PQK524297:PQK524299 PGO524297:PGO524299 OWS524297:OWS524299 OMW524297:OMW524299 ODA524297:ODA524299 NTE524297:NTE524299 NJI524297:NJI524299 MZM524297:MZM524299 MPQ524297:MPQ524299 MFU524297:MFU524299 LVY524297:LVY524299 LMC524297:LMC524299 LCG524297:LCG524299 KSK524297:KSK524299 KIO524297:KIO524299 JYS524297:JYS524299 JOW524297:JOW524299 JFA524297:JFA524299 IVE524297:IVE524299 ILI524297:ILI524299 IBM524297:IBM524299 HRQ524297:HRQ524299 HHU524297:HHU524299 GXY524297:GXY524299 GOC524297:GOC524299 GEG524297:GEG524299 FUK524297:FUK524299 FKO524297:FKO524299 FAS524297:FAS524299 EQW524297:EQW524299 EHA524297:EHA524299 DXE524297:DXE524299 DNI524297:DNI524299 DDM524297:DDM524299 CTQ524297:CTQ524299 CJU524297:CJU524299 BZY524297:BZY524299 BQC524297:BQC524299 BGG524297:BGG524299 AWK524297:AWK524299 AMO524297:AMO524299 ACS524297:ACS524299 SW524297:SW524299 JA524297:JA524299 E524286:E524288 WVM458761:WVM458763 WLQ458761:WLQ458763 WBU458761:WBU458763 VRY458761:VRY458763 VIC458761:VIC458763 UYG458761:UYG458763 UOK458761:UOK458763 UEO458761:UEO458763 TUS458761:TUS458763 TKW458761:TKW458763 TBA458761:TBA458763 SRE458761:SRE458763 SHI458761:SHI458763 RXM458761:RXM458763 RNQ458761:RNQ458763 RDU458761:RDU458763 QTY458761:QTY458763 QKC458761:QKC458763 QAG458761:QAG458763 PQK458761:PQK458763 PGO458761:PGO458763 OWS458761:OWS458763 OMW458761:OMW458763 ODA458761:ODA458763 NTE458761:NTE458763 NJI458761:NJI458763 MZM458761:MZM458763 MPQ458761:MPQ458763 MFU458761:MFU458763 LVY458761:LVY458763 LMC458761:LMC458763 LCG458761:LCG458763 KSK458761:KSK458763 KIO458761:KIO458763 JYS458761:JYS458763 JOW458761:JOW458763 JFA458761:JFA458763 IVE458761:IVE458763 ILI458761:ILI458763 IBM458761:IBM458763 HRQ458761:HRQ458763 HHU458761:HHU458763 GXY458761:GXY458763 GOC458761:GOC458763 GEG458761:GEG458763 FUK458761:FUK458763 FKO458761:FKO458763 FAS458761:FAS458763 EQW458761:EQW458763 EHA458761:EHA458763 DXE458761:DXE458763 DNI458761:DNI458763 DDM458761:DDM458763 CTQ458761:CTQ458763 CJU458761:CJU458763 BZY458761:BZY458763 BQC458761:BQC458763 BGG458761:BGG458763 AWK458761:AWK458763 AMO458761:AMO458763 ACS458761:ACS458763 SW458761:SW458763 JA458761:JA458763 E458750:E458752 WVM393225:WVM393227 WLQ393225:WLQ393227 WBU393225:WBU393227 VRY393225:VRY393227 VIC393225:VIC393227 UYG393225:UYG393227 UOK393225:UOK393227 UEO393225:UEO393227 TUS393225:TUS393227 TKW393225:TKW393227 TBA393225:TBA393227 SRE393225:SRE393227 SHI393225:SHI393227 RXM393225:RXM393227 RNQ393225:RNQ393227 RDU393225:RDU393227 QTY393225:QTY393227 QKC393225:QKC393227 QAG393225:QAG393227 PQK393225:PQK393227 PGO393225:PGO393227 OWS393225:OWS393227 OMW393225:OMW393227 ODA393225:ODA393227 NTE393225:NTE393227 NJI393225:NJI393227 MZM393225:MZM393227 MPQ393225:MPQ393227 MFU393225:MFU393227 LVY393225:LVY393227 LMC393225:LMC393227 LCG393225:LCG393227 KSK393225:KSK393227 KIO393225:KIO393227 JYS393225:JYS393227 JOW393225:JOW393227 JFA393225:JFA393227 IVE393225:IVE393227 ILI393225:ILI393227 IBM393225:IBM393227 HRQ393225:HRQ393227 HHU393225:HHU393227 GXY393225:GXY393227 GOC393225:GOC393227 GEG393225:GEG393227 FUK393225:FUK393227 FKO393225:FKO393227 FAS393225:FAS393227 EQW393225:EQW393227 EHA393225:EHA393227 DXE393225:DXE393227 DNI393225:DNI393227 DDM393225:DDM393227 CTQ393225:CTQ393227 CJU393225:CJU393227 BZY393225:BZY393227 BQC393225:BQC393227 BGG393225:BGG393227 AWK393225:AWK393227 AMO393225:AMO393227 ACS393225:ACS393227 SW393225:SW393227 JA393225:JA393227 E393214:E393216 WVM327689:WVM327691 WLQ327689:WLQ327691 WBU327689:WBU327691 VRY327689:VRY327691 VIC327689:VIC327691 UYG327689:UYG327691 UOK327689:UOK327691 UEO327689:UEO327691 TUS327689:TUS327691 TKW327689:TKW327691 TBA327689:TBA327691 SRE327689:SRE327691 SHI327689:SHI327691 RXM327689:RXM327691 RNQ327689:RNQ327691 RDU327689:RDU327691 QTY327689:QTY327691 QKC327689:QKC327691 QAG327689:QAG327691 PQK327689:PQK327691 PGO327689:PGO327691 OWS327689:OWS327691 OMW327689:OMW327691 ODA327689:ODA327691 NTE327689:NTE327691 NJI327689:NJI327691 MZM327689:MZM327691 MPQ327689:MPQ327691 MFU327689:MFU327691 LVY327689:LVY327691 LMC327689:LMC327691 LCG327689:LCG327691 KSK327689:KSK327691 KIO327689:KIO327691 JYS327689:JYS327691 JOW327689:JOW327691 JFA327689:JFA327691 IVE327689:IVE327691 ILI327689:ILI327691 IBM327689:IBM327691 HRQ327689:HRQ327691 HHU327689:HHU327691 GXY327689:GXY327691 GOC327689:GOC327691 GEG327689:GEG327691 FUK327689:FUK327691 FKO327689:FKO327691 FAS327689:FAS327691 EQW327689:EQW327691 EHA327689:EHA327691 DXE327689:DXE327691 DNI327689:DNI327691 DDM327689:DDM327691 CTQ327689:CTQ327691 CJU327689:CJU327691 BZY327689:BZY327691 BQC327689:BQC327691 BGG327689:BGG327691 AWK327689:AWK327691 AMO327689:AMO327691 ACS327689:ACS327691 SW327689:SW327691 JA327689:JA327691 E327678:E327680 WVM262153:WVM262155 WLQ262153:WLQ262155 WBU262153:WBU262155 VRY262153:VRY262155 VIC262153:VIC262155 UYG262153:UYG262155 UOK262153:UOK262155 UEO262153:UEO262155 TUS262153:TUS262155 TKW262153:TKW262155 TBA262153:TBA262155 SRE262153:SRE262155 SHI262153:SHI262155 RXM262153:RXM262155 RNQ262153:RNQ262155 RDU262153:RDU262155 QTY262153:QTY262155 QKC262153:QKC262155 QAG262153:QAG262155 PQK262153:PQK262155 PGO262153:PGO262155 OWS262153:OWS262155 OMW262153:OMW262155 ODA262153:ODA262155 NTE262153:NTE262155 NJI262153:NJI262155 MZM262153:MZM262155 MPQ262153:MPQ262155 MFU262153:MFU262155 LVY262153:LVY262155 LMC262153:LMC262155 LCG262153:LCG262155 KSK262153:KSK262155 KIO262153:KIO262155 JYS262153:JYS262155 JOW262153:JOW262155 JFA262153:JFA262155 IVE262153:IVE262155 ILI262153:ILI262155 IBM262153:IBM262155 HRQ262153:HRQ262155 HHU262153:HHU262155 GXY262153:GXY262155 GOC262153:GOC262155 GEG262153:GEG262155 FUK262153:FUK262155 FKO262153:FKO262155 FAS262153:FAS262155 EQW262153:EQW262155 EHA262153:EHA262155 DXE262153:DXE262155 DNI262153:DNI262155 DDM262153:DDM262155 CTQ262153:CTQ262155 CJU262153:CJU262155 BZY262153:BZY262155 BQC262153:BQC262155 BGG262153:BGG262155 AWK262153:AWK262155 AMO262153:AMO262155 ACS262153:ACS262155 SW262153:SW262155 JA262153:JA262155 E262142:E262144 WVM196617:WVM196619 WLQ196617:WLQ196619 WBU196617:WBU196619 VRY196617:VRY196619 VIC196617:VIC196619 UYG196617:UYG196619 UOK196617:UOK196619 UEO196617:UEO196619 TUS196617:TUS196619 TKW196617:TKW196619 TBA196617:TBA196619 SRE196617:SRE196619 SHI196617:SHI196619 RXM196617:RXM196619 RNQ196617:RNQ196619 RDU196617:RDU196619 QTY196617:QTY196619 QKC196617:QKC196619 QAG196617:QAG196619 PQK196617:PQK196619 PGO196617:PGO196619 OWS196617:OWS196619 OMW196617:OMW196619 ODA196617:ODA196619 NTE196617:NTE196619 NJI196617:NJI196619 MZM196617:MZM196619 MPQ196617:MPQ196619 MFU196617:MFU196619 LVY196617:LVY196619 LMC196617:LMC196619 LCG196617:LCG196619 KSK196617:KSK196619 KIO196617:KIO196619 JYS196617:JYS196619 JOW196617:JOW196619 JFA196617:JFA196619 IVE196617:IVE196619 ILI196617:ILI196619 IBM196617:IBM196619 HRQ196617:HRQ196619 HHU196617:HHU196619 GXY196617:GXY196619 GOC196617:GOC196619 GEG196617:GEG196619 FUK196617:FUK196619 FKO196617:FKO196619 FAS196617:FAS196619 EQW196617:EQW196619 EHA196617:EHA196619 DXE196617:DXE196619 DNI196617:DNI196619 DDM196617:DDM196619 CTQ196617:CTQ196619 CJU196617:CJU196619 BZY196617:BZY196619 BQC196617:BQC196619 BGG196617:BGG196619 AWK196617:AWK196619 AMO196617:AMO196619 ACS196617:ACS196619 SW196617:SW196619 JA196617:JA196619 E196606:E196608 WVM131081:WVM131083 WLQ131081:WLQ131083 WBU131081:WBU131083 VRY131081:VRY131083 VIC131081:VIC131083 UYG131081:UYG131083 UOK131081:UOK131083 UEO131081:UEO131083 TUS131081:TUS131083 TKW131081:TKW131083 TBA131081:TBA131083 SRE131081:SRE131083 SHI131081:SHI131083 RXM131081:RXM131083 RNQ131081:RNQ131083 RDU131081:RDU131083 QTY131081:QTY131083 QKC131081:QKC131083 QAG131081:QAG131083 PQK131081:PQK131083 PGO131081:PGO131083 OWS131081:OWS131083 OMW131081:OMW131083 ODA131081:ODA131083 NTE131081:NTE131083 NJI131081:NJI131083 MZM131081:MZM131083 MPQ131081:MPQ131083 MFU131081:MFU131083 LVY131081:LVY131083 LMC131081:LMC131083 LCG131081:LCG131083 KSK131081:KSK131083 KIO131081:KIO131083 JYS131081:JYS131083 JOW131081:JOW131083 JFA131081:JFA131083 IVE131081:IVE131083 ILI131081:ILI131083 IBM131081:IBM131083 HRQ131081:HRQ131083 HHU131081:HHU131083 GXY131081:GXY131083 GOC131081:GOC131083 GEG131081:GEG131083 FUK131081:FUK131083 FKO131081:FKO131083 FAS131081:FAS131083 EQW131081:EQW131083 EHA131081:EHA131083 DXE131081:DXE131083 DNI131081:DNI131083 DDM131081:DDM131083 CTQ131081:CTQ131083 CJU131081:CJU131083 BZY131081:BZY131083 BQC131081:BQC131083 BGG131081:BGG131083 AWK131081:AWK131083 AMO131081:AMO131083 ACS131081:ACS131083 SW131081:SW131083 JA131081:JA131083 E131070:E131072 WVM65545:WVM65547 WLQ65545:WLQ65547 WBU65545:WBU65547 VRY65545:VRY65547 VIC65545:VIC65547 UYG65545:UYG65547 UOK65545:UOK65547 UEO65545:UEO65547 TUS65545:TUS65547 TKW65545:TKW65547 TBA65545:TBA65547 SRE65545:SRE65547 SHI65545:SHI65547 RXM65545:RXM65547 RNQ65545:RNQ65547 RDU65545:RDU65547 QTY65545:QTY65547 QKC65545:QKC65547 QAG65545:QAG65547 PQK65545:PQK65547 PGO65545:PGO65547 OWS65545:OWS65547 OMW65545:OMW65547 ODA65545:ODA65547 NTE65545:NTE65547 NJI65545:NJI65547 MZM65545:MZM65547 MPQ65545:MPQ65547 MFU65545:MFU65547 LVY65545:LVY65547 LMC65545:LMC65547 LCG65545:LCG65547 KSK65545:KSK65547 KIO65545:KIO65547 JYS65545:JYS65547 JOW65545:JOW65547 JFA65545:JFA65547 IVE65545:IVE65547 ILI65545:ILI65547 IBM65545:IBM65547 HRQ65545:HRQ65547 HHU65545:HHU65547 GXY65545:GXY65547 GOC65545:GOC65547 GEG65545:GEG65547 FUK65545:FUK65547 FKO65545:FKO65547 FAS65545:FAS65547 EQW65545:EQW65547 EHA65545:EHA65547 DXE65545:DXE65547 DNI65545:DNI65547 DDM65545:DDM65547 CTQ65545:CTQ65547 CJU65545:CJU65547 BZY65545:BZY65547 BQC65545:BQC65547 BGG65545:BGG65547 AWK65545:AWK65547 AMO65545:AMO65547 ACS65545:ACS65547 SW65545:SW65547 JA65545:JA65547 WVM983049:WVM983051">
      <formula1>$E$39:$E$373</formula1>
    </dataValidation>
    <dataValidation type="list" errorStyle="warning" allowBlank="1" showInputMessage="1" showErrorMessage="1" errorTitle="Factor" error="This factor is not included in the drop-down list. Is this the factor you want to use?" sqref="H65542:H65556 VID983041 UYH983041 UOL983041 UEP983041 TUT983041 TKX983041 TBB983041 SRF983041 SHJ983041 RXN983041 RNR983041 RDV983041 QTZ983041 QKD983041 QAH983041 PQL983041 PGP983041 OWT983041 OMX983041 ODB983041 NTF983041 NJJ983041 MZN983041 MPR983041 MFV983041 LVZ983041 LMD983041 LCH983041 KSL983041 KIP983041 JYT983041 JOX983041 JFB983041 IVF983041 ILJ983041 IBN983041 HRR983041 HHV983041 GXZ983041 GOD983041 GEH983041 FUL983041 FKP983041 FAT983041 EQX983041 EHB983041 DXF983041 DNJ983041 DDN983041 CTR983041 CJV983041 BZZ983041 BQD983041 BGH983041 AWL983041 AMP983041 ACT983041 SX983041 JB983041 F983030 WVN917505 WLR917505 WBV917505 VRZ917505 VID917505 UYH917505 UOL917505 UEP917505 TUT917505 TKX917505 TBB917505 SRF917505 SHJ917505 RXN917505 RNR917505 RDV917505 QTZ917505 QKD917505 QAH917505 PQL917505 PGP917505 OWT917505 OMX917505 ODB917505 NTF917505 NJJ917505 MZN917505 MPR917505 MFV917505 LVZ917505 LMD917505 LCH917505 KSL917505 KIP917505 JYT917505 JOX917505 JFB917505 IVF917505 ILJ917505 IBN917505 HRR917505 HHV917505 GXZ917505 GOD917505 GEH917505 FUL917505 FKP917505 FAT917505 EQX917505 EHB917505 DXF917505 DNJ917505 DDN917505 CTR917505 CJV917505 BZZ917505 BQD917505 BGH917505 AWL917505 AMP917505 ACT917505 SX917505 JB917505 F917494 WVN851969 WLR851969 WBV851969 VRZ851969 VID851969 UYH851969 UOL851969 UEP851969 TUT851969 TKX851969 TBB851969 SRF851969 SHJ851969 RXN851969 RNR851969 RDV851969 QTZ851969 QKD851969 QAH851969 PQL851969 PGP851969 OWT851969 OMX851969 ODB851969 NTF851969 NJJ851969 MZN851969 MPR851969 MFV851969 LVZ851969 LMD851969 LCH851969 KSL851969 KIP851969 JYT851969 JOX851969 JFB851969 IVF851969 ILJ851969 IBN851969 HRR851969 HHV851969 GXZ851969 GOD851969 GEH851969 FUL851969 FKP851969 FAT851969 EQX851969 EHB851969 DXF851969 DNJ851969 DDN851969 CTR851969 CJV851969 BZZ851969 BQD851969 BGH851969 AWL851969 AMP851969 ACT851969 SX851969 JB851969 F851958 WVN786433 WLR786433 WBV786433 VRZ786433 VID786433 UYH786433 UOL786433 UEP786433 TUT786433 TKX786433 TBB786433 SRF786433 SHJ786433 RXN786433 RNR786433 RDV786433 QTZ786433 QKD786433 QAH786433 PQL786433 PGP786433 OWT786433 OMX786433 ODB786433 NTF786433 NJJ786433 MZN786433 MPR786433 MFV786433 LVZ786433 LMD786433 LCH786433 KSL786433 KIP786433 JYT786433 JOX786433 JFB786433 IVF786433 ILJ786433 IBN786433 HRR786433 HHV786433 GXZ786433 GOD786433 GEH786433 FUL786433 FKP786433 FAT786433 EQX786433 EHB786433 DXF786433 DNJ786433 DDN786433 CTR786433 CJV786433 BZZ786433 BQD786433 BGH786433 AWL786433 AMP786433 ACT786433 SX786433 JB786433 F786422 WVN720897 WLR720897 WBV720897 VRZ720897 VID720897 UYH720897 UOL720897 UEP720897 TUT720897 TKX720897 TBB720897 SRF720897 SHJ720897 RXN720897 RNR720897 RDV720897 QTZ720897 QKD720897 QAH720897 PQL720897 PGP720897 OWT720897 OMX720897 ODB720897 NTF720897 NJJ720897 MZN720897 MPR720897 MFV720897 LVZ720897 LMD720897 LCH720897 KSL720897 KIP720897 JYT720897 JOX720897 JFB720897 IVF720897 ILJ720897 IBN720897 HRR720897 HHV720897 GXZ720897 GOD720897 GEH720897 FUL720897 FKP720897 FAT720897 EQX720897 EHB720897 DXF720897 DNJ720897 DDN720897 CTR720897 CJV720897 BZZ720897 BQD720897 BGH720897 AWL720897 AMP720897 ACT720897 SX720897 JB720897 F720886 WVN655361 WLR655361 WBV655361 VRZ655361 VID655361 UYH655361 UOL655361 UEP655361 TUT655361 TKX655361 TBB655361 SRF655361 SHJ655361 RXN655361 RNR655361 RDV655361 QTZ655361 QKD655361 QAH655361 PQL655361 PGP655361 OWT655361 OMX655361 ODB655361 NTF655361 NJJ655361 MZN655361 MPR655361 MFV655361 LVZ655361 LMD655361 LCH655361 KSL655361 KIP655361 JYT655361 JOX655361 JFB655361 IVF655361 ILJ655361 IBN655361 HRR655361 HHV655361 GXZ655361 GOD655361 GEH655361 FUL655361 FKP655361 FAT655361 EQX655361 EHB655361 DXF655361 DNJ655361 DDN655361 CTR655361 CJV655361 BZZ655361 BQD655361 BGH655361 AWL655361 AMP655361 ACT655361 SX655361 JB655361 F655350 WVN589825 WLR589825 WBV589825 VRZ589825 VID589825 UYH589825 UOL589825 UEP589825 TUT589825 TKX589825 TBB589825 SRF589825 SHJ589825 RXN589825 RNR589825 RDV589825 QTZ589825 QKD589825 QAH589825 PQL589825 PGP589825 OWT589825 OMX589825 ODB589825 NTF589825 NJJ589825 MZN589825 MPR589825 MFV589825 LVZ589825 LMD589825 LCH589825 KSL589825 KIP589825 JYT589825 JOX589825 JFB589825 IVF589825 ILJ589825 IBN589825 HRR589825 HHV589825 GXZ589825 GOD589825 GEH589825 FUL589825 FKP589825 FAT589825 EQX589825 EHB589825 DXF589825 DNJ589825 DDN589825 CTR589825 CJV589825 BZZ589825 BQD589825 BGH589825 AWL589825 AMP589825 ACT589825 SX589825 JB589825 F589814 WVN524289 WLR524289 WBV524289 VRZ524289 VID524289 UYH524289 UOL524289 UEP524289 TUT524289 TKX524289 TBB524289 SRF524289 SHJ524289 RXN524289 RNR524289 RDV524289 QTZ524289 QKD524289 QAH524289 PQL524289 PGP524289 OWT524289 OMX524289 ODB524289 NTF524289 NJJ524289 MZN524289 MPR524289 MFV524289 LVZ524289 LMD524289 LCH524289 KSL524289 KIP524289 JYT524289 JOX524289 JFB524289 IVF524289 ILJ524289 IBN524289 HRR524289 HHV524289 GXZ524289 GOD524289 GEH524289 FUL524289 FKP524289 FAT524289 EQX524289 EHB524289 DXF524289 DNJ524289 DDN524289 CTR524289 CJV524289 BZZ524289 BQD524289 BGH524289 AWL524289 AMP524289 ACT524289 SX524289 JB524289 F524278 WVN458753 WLR458753 WBV458753 VRZ458753 VID458753 UYH458753 UOL458753 UEP458753 TUT458753 TKX458753 TBB458753 SRF458753 SHJ458753 RXN458753 RNR458753 RDV458753 QTZ458753 QKD458753 QAH458753 PQL458753 PGP458753 OWT458753 OMX458753 ODB458753 NTF458753 NJJ458753 MZN458753 MPR458753 MFV458753 LVZ458753 LMD458753 LCH458753 KSL458753 KIP458753 JYT458753 JOX458753 JFB458753 IVF458753 ILJ458753 IBN458753 HRR458753 HHV458753 GXZ458753 GOD458753 GEH458753 FUL458753 FKP458753 FAT458753 EQX458753 EHB458753 DXF458753 DNJ458753 DDN458753 CTR458753 CJV458753 BZZ458753 BQD458753 BGH458753 AWL458753 AMP458753 ACT458753 SX458753 JB458753 F458742 WVN393217 WLR393217 WBV393217 VRZ393217 VID393217 UYH393217 UOL393217 UEP393217 TUT393217 TKX393217 TBB393217 SRF393217 SHJ393217 RXN393217 RNR393217 RDV393217 QTZ393217 QKD393217 QAH393217 PQL393217 PGP393217 OWT393217 OMX393217 ODB393217 NTF393217 NJJ393217 MZN393217 MPR393217 MFV393217 LVZ393217 LMD393217 LCH393217 KSL393217 KIP393217 JYT393217 JOX393217 JFB393217 IVF393217 ILJ393217 IBN393217 HRR393217 HHV393217 GXZ393217 GOD393217 GEH393217 FUL393217 FKP393217 FAT393217 EQX393217 EHB393217 DXF393217 DNJ393217 DDN393217 CTR393217 CJV393217 BZZ393217 BQD393217 BGH393217 AWL393217 AMP393217 ACT393217 SX393217 JB393217 F393206 WVN327681 WLR327681 WBV327681 VRZ327681 VID327681 UYH327681 UOL327681 UEP327681 TUT327681 TKX327681 TBB327681 SRF327681 SHJ327681 RXN327681 RNR327681 RDV327681 QTZ327681 QKD327681 QAH327681 PQL327681 PGP327681 OWT327681 OMX327681 ODB327681 NTF327681 NJJ327681 MZN327681 MPR327681 MFV327681 LVZ327681 LMD327681 LCH327681 KSL327681 KIP327681 JYT327681 JOX327681 JFB327681 IVF327681 ILJ327681 IBN327681 HRR327681 HHV327681 GXZ327681 GOD327681 GEH327681 FUL327681 FKP327681 FAT327681 EQX327681 EHB327681 DXF327681 DNJ327681 DDN327681 CTR327681 CJV327681 BZZ327681 BQD327681 BGH327681 AWL327681 AMP327681 ACT327681 SX327681 JB327681 F327670 WVN262145 WLR262145 WBV262145 VRZ262145 VID262145 UYH262145 UOL262145 UEP262145 TUT262145 TKX262145 TBB262145 SRF262145 SHJ262145 RXN262145 RNR262145 RDV262145 QTZ262145 QKD262145 QAH262145 PQL262145 PGP262145 OWT262145 OMX262145 ODB262145 NTF262145 NJJ262145 MZN262145 MPR262145 MFV262145 LVZ262145 LMD262145 LCH262145 KSL262145 KIP262145 JYT262145 JOX262145 JFB262145 IVF262145 ILJ262145 IBN262145 HRR262145 HHV262145 GXZ262145 GOD262145 GEH262145 FUL262145 FKP262145 FAT262145 EQX262145 EHB262145 DXF262145 DNJ262145 DDN262145 CTR262145 CJV262145 BZZ262145 BQD262145 BGH262145 AWL262145 AMP262145 ACT262145 SX262145 JB262145 F262134 WVN196609 WLR196609 WBV196609 VRZ196609 VID196609 UYH196609 UOL196609 UEP196609 TUT196609 TKX196609 TBB196609 SRF196609 SHJ196609 RXN196609 RNR196609 RDV196609 QTZ196609 QKD196609 QAH196609 PQL196609 PGP196609 OWT196609 OMX196609 ODB196609 NTF196609 NJJ196609 MZN196609 MPR196609 MFV196609 LVZ196609 LMD196609 LCH196609 KSL196609 KIP196609 JYT196609 JOX196609 JFB196609 IVF196609 ILJ196609 IBN196609 HRR196609 HHV196609 GXZ196609 GOD196609 GEH196609 FUL196609 FKP196609 FAT196609 EQX196609 EHB196609 DXF196609 DNJ196609 DDN196609 CTR196609 CJV196609 BZZ196609 BQD196609 BGH196609 AWL196609 AMP196609 ACT196609 SX196609 JB196609 F196598 WVN131073 WLR131073 WBV131073 VRZ131073 VID131073 UYH131073 UOL131073 UEP131073 TUT131073 TKX131073 TBB131073 SRF131073 SHJ131073 RXN131073 RNR131073 RDV131073 QTZ131073 QKD131073 QAH131073 PQL131073 PGP131073 OWT131073 OMX131073 ODB131073 NTF131073 NJJ131073 MZN131073 MPR131073 MFV131073 LVZ131073 LMD131073 LCH131073 KSL131073 KIP131073 JYT131073 JOX131073 JFB131073 IVF131073 ILJ131073 IBN131073 HRR131073 HHV131073 GXZ131073 GOD131073 GEH131073 FUL131073 FKP131073 FAT131073 EQX131073 EHB131073 DXF131073 DNJ131073 DDN131073 CTR131073 CJV131073 BZZ131073 BQD131073 BGH131073 AWL131073 AMP131073 ACT131073 SX131073 JB131073 F131062 WVN65537 WLR65537 WBV65537 VRZ65537 VID65537 UYH65537 UOL65537 UEP65537 TUT65537 TKX65537 TBB65537 SRF65537 SHJ65537 RXN65537 RNR65537 RDV65537 QTZ65537 QKD65537 QAH65537 PQL65537 PGP65537 OWT65537 OMX65537 ODB65537 NTF65537 NJJ65537 MZN65537 MPR65537 MFV65537 LVZ65537 LMD65537 LCH65537 KSL65537 KIP65537 JYT65537 JOX65537 JFB65537 IVF65537 ILJ65537 IBN65537 HRR65537 HHV65537 GXZ65537 GOD65537 GEH65537 FUL65537 FKP65537 FAT65537 EQX65537 EHB65537 DXF65537 DNJ65537 DDN65537 CTR65537 CJV65537 BZZ65537 BQD65537 BGH65537 AWL65537 AMP65537 ACT65537 SX65537 JB65537 F65526 WVN13 WLR13 WBV13 VRZ13 VID13 UYH13 UOL13 UEP13 TUT13 TKX13 TBB13 SRF13 SHJ13 RXN13 RNR13 RDV13 QTZ13 QKD13 QAH13 PQL13 PGP13 OWT13 OMX13 ODB13 NTF13 NJJ13 MZN13 MPR13 MFV13 LVZ13 LMD13 LCH13 KSL13 KIP13 JYT13 JOX13 JFB13 IVF13 ILJ13 IBN13 HRR13 HHV13 GXZ13 GOD13 GEH13 FUL13 FKP13 FAT13 EQX13 EHB13 DXF13 DNJ13 DDN13 CTR13 CJV13 BZZ13 BQD13 BGH13 AWL13 AMP13 ACT13 SX13 JB13 WVN983041 WVP983054:WVP983055 WLT983054:WLT983055 WBX983054:WBX983055 VSB983054:VSB983055 VIF983054:VIF983055 UYJ983054:UYJ983055 UON983054:UON983055 UER983054:UER983055 TUV983054:TUV983055 TKZ983054:TKZ983055 TBD983054:TBD983055 SRH983054:SRH983055 SHL983054:SHL983055 RXP983054:RXP983055 RNT983054:RNT983055 RDX983054:RDX983055 QUB983054:QUB983055 QKF983054:QKF983055 QAJ983054:QAJ983055 PQN983054:PQN983055 PGR983054:PGR983055 OWV983054:OWV983055 OMZ983054:OMZ983055 ODD983054:ODD983055 NTH983054:NTH983055 NJL983054:NJL983055 MZP983054:MZP983055 MPT983054:MPT983055 MFX983054:MFX983055 LWB983054:LWB983055 LMF983054:LMF983055 LCJ983054:LCJ983055 KSN983054:KSN983055 KIR983054:KIR983055 JYV983054:JYV983055 JOZ983054:JOZ983055 JFD983054:JFD983055 IVH983054:IVH983055 ILL983054:ILL983055 IBP983054:IBP983055 HRT983054:HRT983055 HHX983054:HHX983055 GYB983054:GYB983055 GOF983054:GOF983055 GEJ983054:GEJ983055 FUN983054:FUN983055 FKR983054:FKR983055 FAV983054:FAV983055 EQZ983054:EQZ983055 EHD983054:EHD983055 DXH983054:DXH983055 DNL983054:DNL983055 DDP983054:DDP983055 CTT983054:CTT983055 CJX983054:CJX983055 CAB983054:CAB983055 BQF983054:BQF983055 BGJ983054:BGJ983055 AWN983054:AWN983055 AMR983054:AMR983055 ACV983054:ACV983055 SZ983054:SZ983055 JD983054:JD983055 H983043:H983044 WVP917518:WVP917519 WLT917518:WLT917519 WBX917518:WBX917519 VSB917518:VSB917519 VIF917518:VIF917519 UYJ917518:UYJ917519 UON917518:UON917519 UER917518:UER917519 TUV917518:TUV917519 TKZ917518:TKZ917519 TBD917518:TBD917519 SRH917518:SRH917519 SHL917518:SHL917519 RXP917518:RXP917519 RNT917518:RNT917519 RDX917518:RDX917519 QUB917518:QUB917519 QKF917518:QKF917519 QAJ917518:QAJ917519 PQN917518:PQN917519 PGR917518:PGR917519 OWV917518:OWV917519 OMZ917518:OMZ917519 ODD917518:ODD917519 NTH917518:NTH917519 NJL917518:NJL917519 MZP917518:MZP917519 MPT917518:MPT917519 MFX917518:MFX917519 LWB917518:LWB917519 LMF917518:LMF917519 LCJ917518:LCJ917519 KSN917518:KSN917519 KIR917518:KIR917519 JYV917518:JYV917519 JOZ917518:JOZ917519 JFD917518:JFD917519 IVH917518:IVH917519 ILL917518:ILL917519 IBP917518:IBP917519 HRT917518:HRT917519 HHX917518:HHX917519 GYB917518:GYB917519 GOF917518:GOF917519 GEJ917518:GEJ917519 FUN917518:FUN917519 FKR917518:FKR917519 FAV917518:FAV917519 EQZ917518:EQZ917519 EHD917518:EHD917519 DXH917518:DXH917519 DNL917518:DNL917519 DDP917518:DDP917519 CTT917518:CTT917519 CJX917518:CJX917519 CAB917518:CAB917519 BQF917518:BQF917519 BGJ917518:BGJ917519 AWN917518:AWN917519 AMR917518:AMR917519 ACV917518:ACV917519 SZ917518:SZ917519 JD917518:JD917519 H917507:H917508 WVP851982:WVP851983 WLT851982:WLT851983 WBX851982:WBX851983 VSB851982:VSB851983 VIF851982:VIF851983 UYJ851982:UYJ851983 UON851982:UON851983 UER851982:UER851983 TUV851982:TUV851983 TKZ851982:TKZ851983 TBD851982:TBD851983 SRH851982:SRH851983 SHL851982:SHL851983 RXP851982:RXP851983 RNT851982:RNT851983 RDX851982:RDX851983 QUB851982:QUB851983 QKF851982:QKF851983 QAJ851982:QAJ851983 PQN851982:PQN851983 PGR851982:PGR851983 OWV851982:OWV851983 OMZ851982:OMZ851983 ODD851982:ODD851983 NTH851982:NTH851983 NJL851982:NJL851983 MZP851982:MZP851983 MPT851982:MPT851983 MFX851982:MFX851983 LWB851982:LWB851983 LMF851982:LMF851983 LCJ851982:LCJ851983 KSN851982:KSN851983 KIR851982:KIR851983 JYV851982:JYV851983 JOZ851982:JOZ851983 JFD851982:JFD851983 IVH851982:IVH851983 ILL851982:ILL851983 IBP851982:IBP851983 HRT851982:HRT851983 HHX851982:HHX851983 GYB851982:GYB851983 GOF851982:GOF851983 GEJ851982:GEJ851983 FUN851982:FUN851983 FKR851982:FKR851983 FAV851982:FAV851983 EQZ851982:EQZ851983 EHD851982:EHD851983 DXH851982:DXH851983 DNL851982:DNL851983 DDP851982:DDP851983 CTT851982:CTT851983 CJX851982:CJX851983 CAB851982:CAB851983 BQF851982:BQF851983 BGJ851982:BGJ851983 AWN851982:AWN851983 AMR851982:AMR851983 ACV851982:ACV851983 SZ851982:SZ851983 JD851982:JD851983 H851971:H851972 WVP786446:WVP786447 WLT786446:WLT786447 WBX786446:WBX786447 VSB786446:VSB786447 VIF786446:VIF786447 UYJ786446:UYJ786447 UON786446:UON786447 UER786446:UER786447 TUV786446:TUV786447 TKZ786446:TKZ786447 TBD786446:TBD786447 SRH786446:SRH786447 SHL786446:SHL786447 RXP786446:RXP786447 RNT786446:RNT786447 RDX786446:RDX786447 QUB786446:QUB786447 QKF786446:QKF786447 QAJ786446:QAJ786447 PQN786446:PQN786447 PGR786446:PGR786447 OWV786446:OWV786447 OMZ786446:OMZ786447 ODD786446:ODD786447 NTH786446:NTH786447 NJL786446:NJL786447 MZP786446:MZP786447 MPT786446:MPT786447 MFX786446:MFX786447 LWB786446:LWB786447 LMF786446:LMF786447 LCJ786446:LCJ786447 KSN786446:KSN786447 KIR786446:KIR786447 JYV786446:JYV786447 JOZ786446:JOZ786447 JFD786446:JFD786447 IVH786446:IVH786447 ILL786446:ILL786447 IBP786446:IBP786447 HRT786446:HRT786447 HHX786446:HHX786447 GYB786446:GYB786447 GOF786446:GOF786447 GEJ786446:GEJ786447 FUN786446:FUN786447 FKR786446:FKR786447 FAV786446:FAV786447 EQZ786446:EQZ786447 EHD786446:EHD786447 DXH786446:DXH786447 DNL786446:DNL786447 DDP786446:DDP786447 CTT786446:CTT786447 CJX786446:CJX786447 CAB786446:CAB786447 BQF786446:BQF786447 BGJ786446:BGJ786447 AWN786446:AWN786447 AMR786446:AMR786447 ACV786446:ACV786447 SZ786446:SZ786447 JD786446:JD786447 H786435:H786436 WVP720910:WVP720911 WLT720910:WLT720911 WBX720910:WBX720911 VSB720910:VSB720911 VIF720910:VIF720911 UYJ720910:UYJ720911 UON720910:UON720911 UER720910:UER720911 TUV720910:TUV720911 TKZ720910:TKZ720911 TBD720910:TBD720911 SRH720910:SRH720911 SHL720910:SHL720911 RXP720910:RXP720911 RNT720910:RNT720911 RDX720910:RDX720911 QUB720910:QUB720911 QKF720910:QKF720911 QAJ720910:QAJ720911 PQN720910:PQN720911 PGR720910:PGR720911 OWV720910:OWV720911 OMZ720910:OMZ720911 ODD720910:ODD720911 NTH720910:NTH720911 NJL720910:NJL720911 MZP720910:MZP720911 MPT720910:MPT720911 MFX720910:MFX720911 LWB720910:LWB720911 LMF720910:LMF720911 LCJ720910:LCJ720911 KSN720910:KSN720911 KIR720910:KIR720911 JYV720910:JYV720911 JOZ720910:JOZ720911 JFD720910:JFD720911 IVH720910:IVH720911 ILL720910:ILL720911 IBP720910:IBP720911 HRT720910:HRT720911 HHX720910:HHX720911 GYB720910:GYB720911 GOF720910:GOF720911 GEJ720910:GEJ720911 FUN720910:FUN720911 FKR720910:FKR720911 FAV720910:FAV720911 EQZ720910:EQZ720911 EHD720910:EHD720911 DXH720910:DXH720911 DNL720910:DNL720911 DDP720910:DDP720911 CTT720910:CTT720911 CJX720910:CJX720911 CAB720910:CAB720911 BQF720910:BQF720911 BGJ720910:BGJ720911 AWN720910:AWN720911 AMR720910:AMR720911 ACV720910:ACV720911 SZ720910:SZ720911 JD720910:JD720911 H720899:H720900 WVP655374:WVP655375 WLT655374:WLT655375 WBX655374:WBX655375 VSB655374:VSB655375 VIF655374:VIF655375 UYJ655374:UYJ655375 UON655374:UON655375 UER655374:UER655375 TUV655374:TUV655375 TKZ655374:TKZ655375 TBD655374:TBD655375 SRH655374:SRH655375 SHL655374:SHL655375 RXP655374:RXP655375 RNT655374:RNT655375 RDX655374:RDX655375 QUB655374:QUB655375 QKF655374:QKF655375 QAJ655374:QAJ655375 PQN655374:PQN655375 PGR655374:PGR655375 OWV655374:OWV655375 OMZ655374:OMZ655375 ODD655374:ODD655375 NTH655374:NTH655375 NJL655374:NJL655375 MZP655374:MZP655375 MPT655374:MPT655375 MFX655374:MFX655375 LWB655374:LWB655375 LMF655374:LMF655375 LCJ655374:LCJ655375 KSN655374:KSN655375 KIR655374:KIR655375 JYV655374:JYV655375 JOZ655374:JOZ655375 JFD655374:JFD655375 IVH655374:IVH655375 ILL655374:ILL655375 IBP655374:IBP655375 HRT655374:HRT655375 HHX655374:HHX655375 GYB655374:GYB655375 GOF655374:GOF655375 GEJ655374:GEJ655375 FUN655374:FUN655375 FKR655374:FKR655375 FAV655374:FAV655375 EQZ655374:EQZ655375 EHD655374:EHD655375 DXH655374:DXH655375 DNL655374:DNL655375 DDP655374:DDP655375 CTT655374:CTT655375 CJX655374:CJX655375 CAB655374:CAB655375 BQF655374:BQF655375 BGJ655374:BGJ655375 AWN655374:AWN655375 AMR655374:AMR655375 ACV655374:ACV655375 SZ655374:SZ655375 JD655374:JD655375 H655363:H655364 WVP589838:WVP589839 WLT589838:WLT589839 WBX589838:WBX589839 VSB589838:VSB589839 VIF589838:VIF589839 UYJ589838:UYJ589839 UON589838:UON589839 UER589838:UER589839 TUV589838:TUV589839 TKZ589838:TKZ589839 TBD589838:TBD589839 SRH589838:SRH589839 SHL589838:SHL589839 RXP589838:RXP589839 RNT589838:RNT589839 RDX589838:RDX589839 QUB589838:QUB589839 QKF589838:QKF589839 QAJ589838:QAJ589839 PQN589838:PQN589839 PGR589838:PGR589839 OWV589838:OWV589839 OMZ589838:OMZ589839 ODD589838:ODD589839 NTH589838:NTH589839 NJL589838:NJL589839 MZP589838:MZP589839 MPT589838:MPT589839 MFX589838:MFX589839 LWB589838:LWB589839 LMF589838:LMF589839 LCJ589838:LCJ589839 KSN589838:KSN589839 KIR589838:KIR589839 JYV589838:JYV589839 JOZ589838:JOZ589839 JFD589838:JFD589839 IVH589838:IVH589839 ILL589838:ILL589839 IBP589838:IBP589839 HRT589838:HRT589839 HHX589838:HHX589839 GYB589838:GYB589839 GOF589838:GOF589839 GEJ589838:GEJ589839 FUN589838:FUN589839 FKR589838:FKR589839 FAV589838:FAV589839 EQZ589838:EQZ589839 EHD589838:EHD589839 DXH589838:DXH589839 DNL589838:DNL589839 DDP589838:DDP589839 CTT589838:CTT589839 CJX589838:CJX589839 CAB589838:CAB589839 BQF589838:BQF589839 BGJ589838:BGJ589839 AWN589838:AWN589839 AMR589838:AMR589839 ACV589838:ACV589839 SZ589838:SZ589839 JD589838:JD589839 H589827:H589828 WVP524302:WVP524303 WLT524302:WLT524303 WBX524302:WBX524303 VSB524302:VSB524303 VIF524302:VIF524303 UYJ524302:UYJ524303 UON524302:UON524303 UER524302:UER524303 TUV524302:TUV524303 TKZ524302:TKZ524303 TBD524302:TBD524303 SRH524302:SRH524303 SHL524302:SHL524303 RXP524302:RXP524303 RNT524302:RNT524303 RDX524302:RDX524303 QUB524302:QUB524303 QKF524302:QKF524303 QAJ524302:QAJ524303 PQN524302:PQN524303 PGR524302:PGR524303 OWV524302:OWV524303 OMZ524302:OMZ524303 ODD524302:ODD524303 NTH524302:NTH524303 NJL524302:NJL524303 MZP524302:MZP524303 MPT524302:MPT524303 MFX524302:MFX524303 LWB524302:LWB524303 LMF524302:LMF524303 LCJ524302:LCJ524303 KSN524302:KSN524303 KIR524302:KIR524303 JYV524302:JYV524303 JOZ524302:JOZ524303 JFD524302:JFD524303 IVH524302:IVH524303 ILL524302:ILL524303 IBP524302:IBP524303 HRT524302:HRT524303 HHX524302:HHX524303 GYB524302:GYB524303 GOF524302:GOF524303 GEJ524302:GEJ524303 FUN524302:FUN524303 FKR524302:FKR524303 FAV524302:FAV524303 EQZ524302:EQZ524303 EHD524302:EHD524303 DXH524302:DXH524303 DNL524302:DNL524303 DDP524302:DDP524303 CTT524302:CTT524303 CJX524302:CJX524303 CAB524302:CAB524303 BQF524302:BQF524303 BGJ524302:BGJ524303 AWN524302:AWN524303 AMR524302:AMR524303 ACV524302:ACV524303 SZ524302:SZ524303 JD524302:JD524303 H524291:H524292 WVP458766:WVP458767 WLT458766:WLT458767 WBX458766:WBX458767 VSB458766:VSB458767 VIF458766:VIF458767 UYJ458766:UYJ458767 UON458766:UON458767 UER458766:UER458767 TUV458766:TUV458767 TKZ458766:TKZ458767 TBD458766:TBD458767 SRH458766:SRH458767 SHL458766:SHL458767 RXP458766:RXP458767 RNT458766:RNT458767 RDX458766:RDX458767 QUB458766:QUB458767 QKF458766:QKF458767 QAJ458766:QAJ458767 PQN458766:PQN458767 PGR458766:PGR458767 OWV458766:OWV458767 OMZ458766:OMZ458767 ODD458766:ODD458767 NTH458766:NTH458767 NJL458766:NJL458767 MZP458766:MZP458767 MPT458766:MPT458767 MFX458766:MFX458767 LWB458766:LWB458767 LMF458766:LMF458767 LCJ458766:LCJ458767 KSN458766:KSN458767 KIR458766:KIR458767 JYV458766:JYV458767 JOZ458766:JOZ458767 JFD458766:JFD458767 IVH458766:IVH458767 ILL458766:ILL458767 IBP458766:IBP458767 HRT458766:HRT458767 HHX458766:HHX458767 GYB458766:GYB458767 GOF458766:GOF458767 GEJ458766:GEJ458767 FUN458766:FUN458767 FKR458766:FKR458767 FAV458766:FAV458767 EQZ458766:EQZ458767 EHD458766:EHD458767 DXH458766:DXH458767 DNL458766:DNL458767 DDP458766:DDP458767 CTT458766:CTT458767 CJX458766:CJX458767 CAB458766:CAB458767 BQF458766:BQF458767 BGJ458766:BGJ458767 AWN458766:AWN458767 AMR458766:AMR458767 ACV458766:ACV458767 SZ458766:SZ458767 JD458766:JD458767 H458755:H458756 WVP393230:WVP393231 WLT393230:WLT393231 WBX393230:WBX393231 VSB393230:VSB393231 VIF393230:VIF393231 UYJ393230:UYJ393231 UON393230:UON393231 UER393230:UER393231 TUV393230:TUV393231 TKZ393230:TKZ393231 TBD393230:TBD393231 SRH393230:SRH393231 SHL393230:SHL393231 RXP393230:RXP393231 RNT393230:RNT393231 RDX393230:RDX393231 QUB393230:QUB393231 QKF393230:QKF393231 QAJ393230:QAJ393231 PQN393230:PQN393231 PGR393230:PGR393231 OWV393230:OWV393231 OMZ393230:OMZ393231 ODD393230:ODD393231 NTH393230:NTH393231 NJL393230:NJL393231 MZP393230:MZP393231 MPT393230:MPT393231 MFX393230:MFX393231 LWB393230:LWB393231 LMF393230:LMF393231 LCJ393230:LCJ393231 KSN393230:KSN393231 KIR393230:KIR393231 JYV393230:JYV393231 JOZ393230:JOZ393231 JFD393230:JFD393231 IVH393230:IVH393231 ILL393230:ILL393231 IBP393230:IBP393231 HRT393230:HRT393231 HHX393230:HHX393231 GYB393230:GYB393231 GOF393230:GOF393231 GEJ393230:GEJ393231 FUN393230:FUN393231 FKR393230:FKR393231 FAV393230:FAV393231 EQZ393230:EQZ393231 EHD393230:EHD393231 DXH393230:DXH393231 DNL393230:DNL393231 DDP393230:DDP393231 CTT393230:CTT393231 CJX393230:CJX393231 CAB393230:CAB393231 BQF393230:BQF393231 BGJ393230:BGJ393231 AWN393230:AWN393231 AMR393230:AMR393231 ACV393230:ACV393231 SZ393230:SZ393231 JD393230:JD393231 H393219:H393220 WVP327694:WVP327695 WLT327694:WLT327695 WBX327694:WBX327695 VSB327694:VSB327695 VIF327694:VIF327695 UYJ327694:UYJ327695 UON327694:UON327695 UER327694:UER327695 TUV327694:TUV327695 TKZ327694:TKZ327695 TBD327694:TBD327695 SRH327694:SRH327695 SHL327694:SHL327695 RXP327694:RXP327695 RNT327694:RNT327695 RDX327694:RDX327695 QUB327694:QUB327695 QKF327694:QKF327695 QAJ327694:QAJ327695 PQN327694:PQN327695 PGR327694:PGR327695 OWV327694:OWV327695 OMZ327694:OMZ327695 ODD327694:ODD327695 NTH327694:NTH327695 NJL327694:NJL327695 MZP327694:MZP327695 MPT327694:MPT327695 MFX327694:MFX327695 LWB327694:LWB327695 LMF327694:LMF327695 LCJ327694:LCJ327695 KSN327694:KSN327695 KIR327694:KIR327695 JYV327694:JYV327695 JOZ327694:JOZ327695 JFD327694:JFD327695 IVH327694:IVH327695 ILL327694:ILL327695 IBP327694:IBP327695 HRT327694:HRT327695 HHX327694:HHX327695 GYB327694:GYB327695 GOF327694:GOF327695 GEJ327694:GEJ327695 FUN327694:FUN327695 FKR327694:FKR327695 FAV327694:FAV327695 EQZ327694:EQZ327695 EHD327694:EHD327695 DXH327694:DXH327695 DNL327694:DNL327695 DDP327694:DDP327695 CTT327694:CTT327695 CJX327694:CJX327695 CAB327694:CAB327695 BQF327694:BQF327695 BGJ327694:BGJ327695 AWN327694:AWN327695 AMR327694:AMR327695 ACV327694:ACV327695 SZ327694:SZ327695 JD327694:JD327695 H327683:H327684 WVP262158:WVP262159 WLT262158:WLT262159 WBX262158:WBX262159 VSB262158:VSB262159 VIF262158:VIF262159 UYJ262158:UYJ262159 UON262158:UON262159 UER262158:UER262159 TUV262158:TUV262159 TKZ262158:TKZ262159 TBD262158:TBD262159 SRH262158:SRH262159 SHL262158:SHL262159 RXP262158:RXP262159 RNT262158:RNT262159 RDX262158:RDX262159 QUB262158:QUB262159 QKF262158:QKF262159 QAJ262158:QAJ262159 PQN262158:PQN262159 PGR262158:PGR262159 OWV262158:OWV262159 OMZ262158:OMZ262159 ODD262158:ODD262159 NTH262158:NTH262159 NJL262158:NJL262159 MZP262158:MZP262159 MPT262158:MPT262159 MFX262158:MFX262159 LWB262158:LWB262159 LMF262158:LMF262159 LCJ262158:LCJ262159 KSN262158:KSN262159 KIR262158:KIR262159 JYV262158:JYV262159 JOZ262158:JOZ262159 JFD262158:JFD262159 IVH262158:IVH262159 ILL262158:ILL262159 IBP262158:IBP262159 HRT262158:HRT262159 HHX262158:HHX262159 GYB262158:GYB262159 GOF262158:GOF262159 GEJ262158:GEJ262159 FUN262158:FUN262159 FKR262158:FKR262159 FAV262158:FAV262159 EQZ262158:EQZ262159 EHD262158:EHD262159 DXH262158:DXH262159 DNL262158:DNL262159 DDP262158:DDP262159 CTT262158:CTT262159 CJX262158:CJX262159 CAB262158:CAB262159 BQF262158:BQF262159 BGJ262158:BGJ262159 AWN262158:AWN262159 AMR262158:AMR262159 ACV262158:ACV262159 SZ262158:SZ262159 JD262158:JD262159 H262147:H262148 WVP196622:WVP196623 WLT196622:WLT196623 WBX196622:WBX196623 VSB196622:VSB196623 VIF196622:VIF196623 UYJ196622:UYJ196623 UON196622:UON196623 UER196622:UER196623 TUV196622:TUV196623 TKZ196622:TKZ196623 TBD196622:TBD196623 SRH196622:SRH196623 SHL196622:SHL196623 RXP196622:RXP196623 RNT196622:RNT196623 RDX196622:RDX196623 QUB196622:QUB196623 QKF196622:QKF196623 QAJ196622:QAJ196623 PQN196622:PQN196623 PGR196622:PGR196623 OWV196622:OWV196623 OMZ196622:OMZ196623 ODD196622:ODD196623 NTH196622:NTH196623 NJL196622:NJL196623 MZP196622:MZP196623 MPT196622:MPT196623 MFX196622:MFX196623 LWB196622:LWB196623 LMF196622:LMF196623 LCJ196622:LCJ196623 KSN196622:KSN196623 KIR196622:KIR196623 JYV196622:JYV196623 JOZ196622:JOZ196623 JFD196622:JFD196623 IVH196622:IVH196623 ILL196622:ILL196623 IBP196622:IBP196623 HRT196622:HRT196623 HHX196622:HHX196623 GYB196622:GYB196623 GOF196622:GOF196623 GEJ196622:GEJ196623 FUN196622:FUN196623 FKR196622:FKR196623 FAV196622:FAV196623 EQZ196622:EQZ196623 EHD196622:EHD196623 DXH196622:DXH196623 DNL196622:DNL196623 DDP196622:DDP196623 CTT196622:CTT196623 CJX196622:CJX196623 CAB196622:CAB196623 BQF196622:BQF196623 BGJ196622:BGJ196623 AWN196622:AWN196623 AMR196622:AMR196623 ACV196622:ACV196623 SZ196622:SZ196623 JD196622:JD196623 H196611:H196612 WVP131086:WVP131087 WLT131086:WLT131087 WBX131086:WBX131087 VSB131086:VSB131087 VIF131086:VIF131087 UYJ131086:UYJ131087 UON131086:UON131087 UER131086:UER131087 TUV131086:TUV131087 TKZ131086:TKZ131087 TBD131086:TBD131087 SRH131086:SRH131087 SHL131086:SHL131087 RXP131086:RXP131087 RNT131086:RNT131087 RDX131086:RDX131087 QUB131086:QUB131087 QKF131086:QKF131087 QAJ131086:QAJ131087 PQN131086:PQN131087 PGR131086:PGR131087 OWV131086:OWV131087 OMZ131086:OMZ131087 ODD131086:ODD131087 NTH131086:NTH131087 NJL131086:NJL131087 MZP131086:MZP131087 MPT131086:MPT131087 MFX131086:MFX131087 LWB131086:LWB131087 LMF131086:LMF131087 LCJ131086:LCJ131087 KSN131086:KSN131087 KIR131086:KIR131087 JYV131086:JYV131087 JOZ131086:JOZ131087 JFD131086:JFD131087 IVH131086:IVH131087 ILL131086:ILL131087 IBP131086:IBP131087 HRT131086:HRT131087 HHX131086:HHX131087 GYB131086:GYB131087 GOF131086:GOF131087 GEJ131086:GEJ131087 FUN131086:FUN131087 FKR131086:FKR131087 FAV131086:FAV131087 EQZ131086:EQZ131087 EHD131086:EHD131087 DXH131086:DXH131087 DNL131086:DNL131087 DDP131086:DDP131087 CTT131086:CTT131087 CJX131086:CJX131087 CAB131086:CAB131087 BQF131086:BQF131087 BGJ131086:BGJ131087 AWN131086:AWN131087 AMR131086:AMR131087 ACV131086:ACV131087 SZ131086:SZ131087 JD131086:JD131087 H131075:H131076 WVP65550:WVP65551 WLT65550:WLT65551 WBX65550:WBX65551 VSB65550:VSB65551 VIF65550:VIF65551 UYJ65550:UYJ65551 UON65550:UON65551 UER65550:UER65551 TUV65550:TUV65551 TKZ65550:TKZ65551 TBD65550:TBD65551 SRH65550:SRH65551 SHL65550:SHL65551 RXP65550:RXP65551 RNT65550:RNT65551 RDX65550:RDX65551 QUB65550:QUB65551 QKF65550:QKF65551 QAJ65550:QAJ65551 PQN65550:PQN65551 PGR65550:PGR65551 OWV65550:OWV65551 OMZ65550:OMZ65551 ODD65550:ODD65551 NTH65550:NTH65551 NJL65550:NJL65551 MZP65550:MZP65551 MPT65550:MPT65551 MFX65550:MFX65551 LWB65550:LWB65551 LMF65550:LMF65551 LCJ65550:LCJ65551 KSN65550:KSN65551 KIR65550:KIR65551 JYV65550:JYV65551 JOZ65550:JOZ65551 JFD65550:JFD65551 IVH65550:IVH65551 ILL65550:ILL65551 IBP65550:IBP65551 HRT65550:HRT65551 HHX65550:HHX65551 GYB65550:GYB65551 GOF65550:GOF65551 GEJ65550:GEJ65551 FUN65550:FUN65551 FKR65550:FKR65551 FAV65550:FAV65551 EQZ65550:EQZ65551 EHD65550:EHD65551 DXH65550:DXH65551 DNL65550:DNL65551 DDP65550:DDP65551 CTT65550:CTT65551 CJX65550:CJX65551 CAB65550:CAB65551 BQF65550:BQF65551 BGJ65550:BGJ65551 AWN65550:AWN65551 AMR65550:AMR65551 ACV65550:ACV65551 SZ65550:SZ65551 JD65550:JD65551 H65539:H65540 WVP11:WVP15 WLT11:WLT15 WBX11:WBX15 VSB11:VSB15 VIF11:VIF15 UYJ11:UYJ15 UON11:UON15 UER11:UER15 TUV11:TUV15 TKZ11:TKZ15 TBD11:TBD15 SRH11:SRH15 SHL11:SHL15 RXP11:RXP15 RNT11:RNT15 RDX11:RDX15 QUB11:QUB15 QKF11:QKF15 QAJ11:QAJ15 PQN11:PQN15 PGR11:PGR15 OWV11:OWV15 OMZ11:OMZ15 ODD11:ODD15 NTH11:NTH15 NJL11:NJL15 MZP11:MZP15 MPT11:MPT15 MFX11:MFX15 LWB11:LWB15 LMF11:LMF15 LCJ11:LCJ15 KSN11:KSN15 KIR11:KIR15 JYV11:JYV15 JOZ11:JOZ15 JFD11:JFD15 IVH11:IVH15 ILL11:ILL15 IBP11:IBP15 HRT11:HRT15 HHX11:HHX15 GYB11:GYB15 GOF11:GOF15 GEJ11:GEJ15 FUN11:FUN15 FKR11:FKR15 FAV11:FAV15 EQZ11:EQZ15 EHD11:EHD15 DXH11:DXH15 DNL11:DNL15 DDP11:DDP15 CTT11:CTT15 CJX11:CJX15 CAB11:CAB15 BQF11:BQF15 BGJ11:BGJ15 AWN11:AWN15 AMR11:AMR15 ACV11:ACV15 SZ11:SZ15 JD11:JD15 WLR983041 WVP983039:WVP983048 WLT983039:WLT983048 WBX983039:WBX983048 VSB983039:VSB983048 VIF983039:VIF983048 UYJ983039:UYJ983048 UON983039:UON983048 UER983039:UER983048 TUV983039:TUV983048 TKZ983039:TKZ983048 TBD983039:TBD983048 SRH983039:SRH983048 SHL983039:SHL983048 RXP983039:RXP983048 RNT983039:RNT983048 RDX983039:RDX983048 QUB983039:QUB983048 QKF983039:QKF983048 QAJ983039:QAJ983048 PQN983039:PQN983048 PGR983039:PGR983048 OWV983039:OWV983048 OMZ983039:OMZ983048 ODD983039:ODD983048 NTH983039:NTH983048 NJL983039:NJL983048 MZP983039:MZP983048 MPT983039:MPT983048 MFX983039:MFX983048 LWB983039:LWB983048 LMF983039:LMF983048 LCJ983039:LCJ983048 KSN983039:KSN983048 KIR983039:KIR983048 JYV983039:JYV983048 JOZ983039:JOZ983048 JFD983039:JFD983048 IVH983039:IVH983048 ILL983039:ILL983048 IBP983039:IBP983048 HRT983039:HRT983048 HHX983039:HHX983048 GYB983039:GYB983048 GOF983039:GOF983048 GEJ983039:GEJ983048 FUN983039:FUN983048 FKR983039:FKR983048 FAV983039:FAV983048 EQZ983039:EQZ983048 EHD983039:EHD983048 DXH983039:DXH983048 DNL983039:DNL983048 DDP983039:DDP983048 CTT983039:CTT983048 CJX983039:CJX983048 CAB983039:CAB983048 BQF983039:BQF983048 BGJ983039:BGJ983048 AWN983039:AWN983048 AMR983039:AMR983048 ACV983039:ACV983048 SZ983039:SZ983048 JD983039:JD983048 H983028:H983037 WVP917503:WVP917512 WLT917503:WLT917512 WBX917503:WBX917512 VSB917503:VSB917512 VIF917503:VIF917512 UYJ917503:UYJ917512 UON917503:UON917512 UER917503:UER917512 TUV917503:TUV917512 TKZ917503:TKZ917512 TBD917503:TBD917512 SRH917503:SRH917512 SHL917503:SHL917512 RXP917503:RXP917512 RNT917503:RNT917512 RDX917503:RDX917512 QUB917503:QUB917512 QKF917503:QKF917512 QAJ917503:QAJ917512 PQN917503:PQN917512 PGR917503:PGR917512 OWV917503:OWV917512 OMZ917503:OMZ917512 ODD917503:ODD917512 NTH917503:NTH917512 NJL917503:NJL917512 MZP917503:MZP917512 MPT917503:MPT917512 MFX917503:MFX917512 LWB917503:LWB917512 LMF917503:LMF917512 LCJ917503:LCJ917512 KSN917503:KSN917512 KIR917503:KIR917512 JYV917503:JYV917512 JOZ917503:JOZ917512 JFD917503:JFD917512 IVH917503:IVH917512 ILL917503:ILL917512 IBP917503:IBP917512 HRT917503:HRT917512 HHX917503:HHX917512 GYB917503:GYB917512 GOF917503:GOF917512 GEJ917503:GEJ917512 FUN917503:FUN917512 FKR917503:FKR917512 FAV917503:FAV917512 EQZ917503:EQZ917512 EHD917503:EHD917512 DXH917503:DXH917512 DNL917503:DNL917512 DDP917503:DDP917512 CTT917503:CTT917512 CJX917503:CJX917512 CAB917503:CAB917512 BQF917503:BQF917512 BGJ917503:BGJ917512 AWN917503:AWN917512 AMR917503:AMR917512 ACV917503:ACV917512 SZ917503:SZ917512 JD917503:JD917512 H917492:H917501 WVP851967:WVP851976 WLT851967:WLT851976 WBX851967:WBX851976 VSB851967:VSB851976 VIF851967:VIF851976 UYJ851967:UYJ851976 UON851967:UON851976 UER851967:UER851976 TUV851967:TUV851976 TKZ851967:TKZ851976 TBD851967:TBD851976 SRH851967:SRH851976 SHL851967:SHL851976 RXP851967:RXP851976 RNT851967:RNT851976 RDX851967:RDX851976 QUB851967:QUB851976 QKF851967:QKF851976 QAJ851967:QAJ851976 PQN851967:PQN851976 PGR851967:PGR851976 OWV851967:OWV851976 OMZ851967:OMZ851976 ODD851967:ODD851976 NTH851967:NTH851976 NJL851967:NJL851976 MZP851967:MZP851976 MPT851967:MPT851976 MFX851967:MFX851976 LWB851967:LWB851976 LMF851967:LMF851976 LCJ851967:LCJ851976 KSN851967:KSN851976 KIR851967:KIR851976 JYV851967:JYV851976 JOZ851967:JOZ851976 JFD851967:JFD851976 IVH851967:IVH851976 ILL851967:ILL851976 IBP851967:IBP851976 HRT851967:HRT851976 HHX851967:HHX851976 GYB851967:GYB851976 GOF851967:GOF851976 GEJ851967:GEJ851976 FUN851967:FUN851976 FKR851967:FKR851976 FAV851967:FAV851976 EQZ851967:EQZ851976 EHD851967:EHD851976 DXH851967:DXH851976 DNL851967:DNL851976 DDP851967:DDP851976 CTT851967:CTT851976 CJX851967:CJX851976 CAB851967:CAB851976 BQF851967:BQF851976 BGJ851967:BGJ851976 AWN851967:AWN851976 AMR851967:AMR851976 ACV851967:ACV851976 SZ851967:SZ851976 JD851967:JD851976 H851956:H851965 WVP786431:WVP786440 WLT786431:WLT786440 WBX786431:WBX786440 VSB786431:VSB786440 VIF786431:VIF786440 UYJ786431:UYJ786440 UON786431:UON786440 UER786431:UER786440 TUV786431:TUV786440 TKZ786431:TKZ786440 TBD786431:TBD786440 SRH786431:SRH786440 SHL786431:SHL786440 RXP786431:RXP786440 RNT786431:RNT786440 RDX786431:RDX786440 QUB786431:QUB786440 QKF786431:QKF786440 QAJ786431:QAJ786440 PQN786431:PQN786440 PGR786431:PGR786440 OWV786431:OWV786440 OMZ786431:OMZ786440 ODD786431:ODD786440 NTH786431:NTH786440 NJL786431:NJL786440 MZP786431:MZP786440 MPT786431:MPT786440 MFX786431:MFX786440 LWB786431:LWB786440 LMF786431:LMF786440 LCJ786431:LCJ786440 KSN786431:KSN786440 KIR786431:KIR786440 JYV786431:JYV786440 JOZ786431:JOZ786440 JFD786431:JFD786440 IVH786431:IVH786440 ILL786431:ILL786440 IBP786431:IBP786440 HRT786431:HRT786440 HHX786431:HHX786440 GYB786431:GYB786440 GOF786431:GOF786440 GEJ786431:GEJ786440 FUN786431:FUN786440 FKR786431:FKR786440 FAV786431:FAV786440 EQZ786431:EQZ786440 EHD786431:EHD786440 DXH786431:DXH786440 DNL786431:DNL786440 DDP786431:DDP786440 CTT786431:CTT786440 CJX786431:CJX786440 CAB786431:CAB786440 BQF786431:BQF786440 BGJ786431:BGJ786440 AWN786431:AWN786440 AMR786431:AMR786440 ACV786431:ACV786440 SZ786431:SZ786440 JD786431:JD786440 H786420:H786429 WVP720895:WVP720904 WLT720895:WLT720904 WBX720895:WBX720904 VSB720895:VSB720904 VIF720895:VIF720904 UYJ720895:UYJ720904 UON720895:UON720904 UER720895:UER720904 TUV720895:TUV720904 TKZ720895:TKZ720904 TBD720895:TBD720904 SRH720895:SRH720904 SHL720895:SHL720904 RXP720895:RXP720904 RNT720895:RNT720904 RDX720895:RDX720904 QUB720895:QUB720904 QKF720895:QKF720904 QAJ720895:QAJ720904 PQN720895:PQN720904 PGR720895:PGR720904 OWV720895:OWV720904 OMZ720895:OMZ720904 ODD720895:ODD720904 NTH720895:NTH720904 NJL720895:NJL720904 MZP720895:MZP720904 MPT720895:MPT720904 MFX720895:MFX720904 LWB720895:LWB720904 LMF720895:LMF720904 LCJ720895:LCJ720904 KSN720895:KSN720904 KIR720895:KIR720904 JYV720895:JYV720904 JOZ720895:JOZ720904 JFD720895:JFD720904 IVH720895:IVH720904 ILL720895:ILL720904 IBP720895:IBP720904 HRT720895:HRT720904 HHX720895:HHX720904 GYB720895:GYB720904 GOF720895:GOF720904 GEJ720895:GEJ720904 FUN720895:FUN720904 FKR720895:FKR720904 FAV720895:FAV720904 EQZ720895:EQZ720904 EHD720895:EHD720904 DXH720895:DXH720904 DNL720895:DNL720904 DDP720895:DDP720904 CTT720895:CTT720904 CJX720895:CJX720904 CAB720895:CAB720904 BQF720895:BQF720904 BGJ720895:BGJ720904 AWN720895:AWN720904 AMR720895:AMR720904 ACV720895:ACV720904 SZ720895:SZ720904 JD720895:JD720904 H720884:H720893 WVP655359:WVP655368 WLT655359:WLT655368 WBX655359:WBX655368 VSB655359:VSB655368 VIF655359:VIF655368 UYJ655359:UYJ655368 UON655359:UON655368 UER655359:UER655368 TUV655359:TUV655368 TKZ655359:TKZ655368 TBD655359:TBD655368 SRH655359:SRH655368 SHL655359:SHL655368 RXP655359:RXP655368 RNT655359:RNT655368 RDX655359:RDX655368 QUB655359:QUB655368 QKF655359:QKF655368 QAJ655359:QAJ655368 PQN655359:PQN655368 PGR655359:PGR655368 OWV655359:OWV655368 OMZ655359:OMZ655368 ODD655359:ODD655368 NTH655359:NTH655368 NJL655359:NJL655368 MZP655359:MZP655368 MPT655359:MPT655368 MFX655359:MFX655368 LWB655359:LWB655368 LMF655359:LMF655368 LCJ655359:LCJ655368 KSN655359:KSN655368 KIR655359:KIR655368 JYV655359:JYV655368 JOZ655359:JOZ655368 JFD655359:JFD655368 IVH655359:IVH655368 ILL655359:ILL655368 IBP655359:IBP655368 HRT655359:HRT655368 HHX655359:HHX655368 GYB655359:GYB655368 GOF655359:GOF655368 GEJ655359:GEJ655368 FUN655359:FUN655368 FKR655359:FKR655368 FAV655359:FAV655368 EQZ655359:EQZ655368 EHD655359:EHD655368 DXH655359:DXH655368 DNL655359:DNL655368 DDP655359:DDP655368 CTT655359:CTT655368 CJX655359:CJX655368 CAB655359:CAB655368 BQF655359:BQF655368 BGJ655359:BGJ655368 AWN655359:AWN655368 AMR655359:AMR655368 ACV655359:ACV655368 SZ655359:SZ655368 JD655359:JD655368 H655348:H655357 WVP589823:WVP589832 WLT589823:WLT589832 WBX589823:WBX589832 VSB589823:VSB589832 VIF589823:VIF589832 UYJ589823:UYJ589832 UON589823:UON589832 UER589823:UER589832 TUV589823:TUV589832 TKZ589823:TKZ589832 TBD589823:TBD589832 SRH589823:SRH589832 SHL589823:SHL589832 RXP589823:RXP589832 RNT589823:RNT589832 RDX589823:RDX589832 QUB589823:QUB589832 QKF589823:QKF589832 QAJ589823:QAJ589832 PQN589823:PQN589832 PGR589823:PGR589832 OWV589823:OWV589832 OMZ589823:OMZ589832 ODD589823:ODD589832 NTH589823:NTH589832 NJL589823:NJL589832 MZP589823:MZP589832 MPT589823:MPT589832 MFX589823:MFX589832 LWB589823:LWB589832 LMF589823:LMF589832 LCJ589823:LCJ589832 KSN589823:KSN589832 KIR589823:KIR589832 JYV589823:JYV589832 JOZ589823:JOZ589832 JFD589823:JFD589832 IVH589823:IVH589832 ILL589823:ILL589832 IBP589823:IBP589832 HRT589823:HRT589832 HHX589823:HHX589832 GYB589823:GYB589832 GOF589823:GOF589832 GEJ589823:GEJ589832 FUN589823:FUN589832 FKR589823:FKR589832 FAV589823:FAV589832 EQZ589823:EQZ589832 EHD589823:EHD589832 DXH589823:DXH589832 DNL589823:DNL589832 DDP589823:DDP589832 CTT589823:CTT589832 CJX589823:CJX589832 CAB589823:CAB589832 BQF589823:BQF589832 BGJ589823:BGJ589832 AWN589823:AWN589832 AMR589823:AMR589832 ACV589823:ACV589832 SZ589823:SZ589832 JD589823:JD589832 H589812:H589821 WVP524287:WVP524296 WLT524287:WLT524296 WBX524287:WBX524296 VSB524287:VSB524296 VIF524287:VIF524296 UYJ524287:UYJ524296 UON524287:UON524296 UER524287:UER524296 TUV524287:TUV524296 TKZ524287:TKZ524296 TBD524287:TBD524296 SRH524287:SRH524296 SHL524287:SHL524296 RXP524287:RXP524296 RNT524287:RNT524296 RDX524287:RDX524296 QUB524287:QUB524296 QKF524287:QKF524296 QAJ524287:QAJ524296 PQN524287:PQN524296 PGR524287:PGR524296 OWV524287:OWV524296 OMZ524287:OMZ524296 ODD524287:ODD524296 NTH524287:NTH524296 NJL524287:NJL524296 MZP524287:MZP524296 MPT524287:MPT524296 MFX524287:MFX524296 LWB524287:LWB524296 LMF524287:LMF524296 LCJ524287:LCJ524296 KSN524287:KSN524296 KIR524287:KIR524296 JYV524287:JYV524296 JOZ524287:JOZ524296 JFD524287:JFD524296 IVH524287:IVH524296 ILL524287:ILL524296 IBP524287:IBP524296 HRT524287:HRT524296 HHX524287:HHX524296 GYB524287:GYB524296 GOF524287:GOF524296 GEJ524287:GEJ524296 FUN524287:FUN524296 FKR524287:FKR524296 FAV524287:FAV524296 EQZ524287:EQZ524296 EHD524287:EHD524296 DXH524287:DXH524296 DNL524287:DNL524296 DDP524287:DDP524296 CTT524287:CTT524296 CJX524287:CJX524296 CAB524287:CAB524296 BQF524287:BQF524296 BGJ524287:BGJ524296 AWN524287:AWN524296 AMR524287:AMR524296 ACV524287:ACV524296 SZ524287:SZ524296 JD524287:JD524296 H524276:H524285 WVP458751:WVP458760 WLT458751:WLT458760 WBX458751:WBX458760 VSB458751:VSB458760 VIF458751:VIF458760 UYJ458751:UYJ458760 UON458751:UON458760 UER458751:UER458760 TUV458751:TUV458760 TKZ458751:TKZ458760 TBD458751:TBD458760 SRH458751:SRH458760 SHL458751:SHL458760 RXP458751:RXP458760 RNT458751:RNT458760 RDX458751:RDX458760 QUB458751:QUB458760 QKF458751:QKF458760 QAJ458751:QAJ458760 PQN458751:PQN458760 PGR458751:PGR458760 OWV458751:OWV458760 OMZ458751:OMZ458760 ODD458751:ODD458760 NTH458751:NTH458760 NJL458751:NJL458760 MZP458751:MZP458760 MPT458751:MPT458760 MFX458751:MFX458760 LWB458751:LWB458760 LMF458751:LMF458760 LCJ458751:LCJ458760 KSN458751:KSN458760 KIR458751:KIR458760 JYV458751:JYV458760 JOZ458751:JOZ458760 JFD458751:JFD458760 IVH458751:IVH458760 ILL458751:ILL458760 IBP458751:IBP458760 HRT458751:HRT458760 HHX458751:HHX458760 GYB458751:GYB458760 GOF458751:GOF458760 GEJ458751:GEJ458760 FUN458751:FUN458760 FKR458751:FKR458760 FAV458751:FAV458760 EQZ458751:EQZ458760 EHD458751:EHD458760 DXH458751:DXH458760 DNL458751:DNL458760 DDP458751:DDP458760 CTT458751:CTT458760 CJX458751:CJX458760 CAB458751:CAB458760 BQF458751:BQF458760 BGJ458751:BGJ458760 AWN458751:AWN458760 AMR458751:AMR458760 ACV458751:ACV458760 SZ458751:SZ458760 JD458751:JD458760 H458740:H458749 WVP393215:WVP393224 WLT393215:WLT393224 WBX393215:WBX393224 VSB393215:VSB393224 VIF393215:VIF393224 UYJ393215:UYJ393224 UON393215:UON393224 UER393215:UER393224 TUV393215:TUV393224 TKZ393215:TKZ393224 TBD393215:TBD393224 SRH393215:SRH393224 SHL393215:SHL393224 RXP393215:RXP393224 RNT393215:RNT393224 RDX393215:RDX393224 QUB393215:QUB393224 QKF393215:QKF393224 QAJ393215:QAJ393224 PQN393215:PQN393224 PGR393215:PGR393224 OWV393215:OWV393224 OMZ393215:OMZ393224 ODD393215:ODD393224 NTH393215:NTH393224 NJL393215:NJL393224 MZP393215:MZP393224 MPT393215:MPT393224 MFX393215:MFX393224 LWB393215:LWB393224 LMF393215:LMF393224 LCJ393215:LCJ393224 KSN393215:KSN393224 KIR393215:KIR393224 JYV393215:JYV393224 JOZ393215:JOZ393224 JFD393215:JFD393224 IVH393215:IVH393224 ILL393215:ILL393224 IBP393215:IBP393224 HRT393215:HRT393224 HHX393215:HHX393224 GYB393215:GYB393224 GOF393215:GOF393224 GEJ393215:GEJ393224 FUN393215:FUN393224 FKR393215:FKR393224 FAV393215:FAV393224 EQZ393215:EQZ393224 EHD393215:EHD393224 DXH393215:DXH393224 DNL393215:DNL393224 DDP393215:DDP393224 CTT393215:CTT393224 CJX393215:CJX393224 CAB393215:CAB393224 BQF393215:BQF393224 BGJ393215:BGJ393224 AWN393215:AWN393224 AMR393215:AMR393224 ACV393215:ACV393224 SZ393215:SZ393224 JD393215:JD393224 H393204:H393213 WVP327679:WVP327688 WLT327679:WLT327688 WBX327679:WBX327688 VSB327679:VSB327688 VIF327679:VIF327688 UYJ327679:UYJ327688 UON327679:UON327688 UER327679:UER327688 TUV327679:TUV327688 TKZ327679:TKZ327688 TBD327679:TBD327688 SRH327679:SRH327688 SHL327679:SHL327688 RXP327679:RXP327688 RNT327679:RNT327688 RDX327679:RDX327688 QUB327679:QUB327688 QKF327679:QKF327688 QAJ327679:QAJ327688 PQN327679:PQN327688 PGR327679:PGR327688 OWV327679:OWV327688 OMZ327679:OMZ327688 ODD327679:ODD327688 NTH327679:NTH327688 NJL327679:NJL327688 MZP327679:MZP327688 MPT327679:MPT327688 MFX327679:MFX327688 LWB327679:LWB327688 LMF327679:LMF327688 LCJ327679:LCJ327688 KSN327679:KSN327688 KIR327679:KIR327688 JYV327679:JYV327688 JOZ327679:JOZ327688 JFD327679:JFD327688 IVH327679:IVH327688 ILL327679:ILL327688 IBP327679:IBP327688 HRT327679:HRT327688 HHX327679:HHX327688 GYB327679:GYB327688 GOF327679:GOF327688 GEJ327679:GEJ327688 FUN327679:FUN327688 FKR327679:FKR327688 FAV327679:FAV327688 EQZ327679:EQZ327688 EHD327679:EHD327688 DXH327679:DXH327688 DNL327679:DNL327688 DDP327679:DDP327688 CTT327679:CTT327688 CJX327679:CJX327688 CAB327679:CAB327688 BQF327679:BQF327688 BGJ327679:BGJ327688 AWN327679:AWN327688 AMR327679:AMR327688 ACV327679:ACV327688 SZ327679:SZ327688 JD327679:JD327688 H327668:H327677 WVP262143:WVP262152 WLT262143:WLT262152 WBX262143:WBX262152 VSB262143:VSB262152 VIF262143:VIF262152 UYJ262143:UYJ262152 UON262143:UON262152 UER262143:UER262152 TUV262143:TUV262152 TKZ262143:TKZ262152 TBD262143:TBD262152 SRH262143:SRH262152 SHL262143:SHL262152 RXP262143:RXP262152 RNT262143:RNT262152 RDX262143:RDX262152 QUB262143:QUB262152 QKF262143:QKF262152 QAJ262143:QAJ262152 PQN262143:PQN262152 PGR262143:PGR262152 OWV262143:OWV262152 OMZ262143:OMZ262152 ODD262143:ODD262152 NTH262143:NTH262152 NJL262143:NJL262152 MZP262143:MZP262152 MPT262143:MPT262152 MFX262143:MFX262152 LWB262143:LWB262152 LMF262143:LMF262152 LCJ262143:LCJ262152 KSN262143:KSN262152 KIR262143:KIR262152 JYV262143:JYV262152 JOZ262143:JOZ262152 JFD262143:JFD262152 IVH262143:IVH262152 ILL262143:ILL262152 IBP262143:IBP262152 HRT262143:HRT262152 HHX262143:HHX262152 GYB262143:GYB262152 GOF262143:GOF262152 GEJ262143:GEJ262152 FUN262143:FUN262152 FKR262143:FKR262152 FAV262143:FAV262152 EQZ262143:EQZ262152 EHD262143:EHD262152 DXH262143:DXH262152 DNL262143:DNL262152 DDP262143:DDP262152 CTT262143:CTT262152 CJX262143:CJX262152 CAB262143:CAB262152 BQF262143:BQF262152 BGJ262143:BGJ262152 AWN262143:AWN262152 AMR262143:AMR262152 ACV262143:ACV262152 SZ262143:SZ262152 JD262143:JD262152 H262132:H262141 WVP196607:WVP196616 WLT196607:WLT196616 WBX196607:WBX196616 VSB196607:VSB196616 VIF196607:VIF196616 UYJ196607:UYJ196616 UON196607:UON196616 UER196607:UER196616 TUV196607:TUV196616 TKZ196607:TKZ196616 TBD196607:TBD196616 SRH196607:SRH196616 SHL196607:SHL196616 RXP196607:RXP196616 RNT196607:RNT196616 RDX196607:RDX196616 QUB196607:QUB196616 QKF196607:QKF196616 QAJ196607:QAJ196616 PQN196607:PQN196616 PGR196607:PGR196616 OWV196607:OWV196616 OMZ196607:OMZ196616 ODD196607:ODD196616 NTH196607:NTH196616 NJL196607:NJL196616 MZP196607:MZP196616 MPT196607:MPT196616 MFX196607:MFX196616 LWB196607:LWB196616 LMF196607:LMF196616 LCJ196607:LCJ196616 KSN196607:KSN196616 KIR196607:KIR196616 JYV196607:JYV196616 JOZ196607:JOZ196616 JFD196607:JFD196616 IVH196607:IVH196616 ILL196607:ILL196616 IBP196607:IBP196616 HRT196607:HRT196616 HHX196607:HHX196616 GYB196607:GYB196616 GOF196607:GOF196616 GEJ196607:GEJ196616 FUN196607:FUN196616 FKR196607:FKR196616 FAV196607:FAV196616 EQZ196607:EQZ196616 EHD196607:EHD196616 DXH196607:DXH196616 DNL196607:DNL196616 DDP196607:DDP196616 CTT196607:CTT196616 CJX196607:CJX196616 CAB196607:CAB196616 BQF196607:BQF196616 BGJ196607:BGJ196616 AWN196607:AWN196616 AMR196607:AMR196616 ACV196607:ACV196616 SZ196607:SZ196616 JD196607:JD196616 H196596:H196605 WVP131071:WVP131080 WLT131071:WLT131080 WBX131071:WBX131080 VSB131071:VSB131080 VIF131071:VIF131080 UYJ131071:UYJ131080 UON131071:UON131080 UER131071:UER131080 TUV131071:TUV131080 TKZ131071:TKZ131080 TBD131071:TBD131080 SRH131071:SRH131080 SHL131071:SHL131080 RXP131071:RXP131080 RNT131071:RNT131080 RDX131071:RDX131080 QUB131071:QUB131080 QKF131071:QKF131080 QAJ131071:QAJ131080 PQN131071:PQN131080 PGR131071:PGR131080 OWV131071:OWV131080 OMZ131071:OMZ131080 ODD131071:ODD131080 NTH131071:NTH131080 NJL131071:NJL131080 MZP131071:MZP131080 MPT131071:MPT131080 MFX131071:MFX131080 LWB131071:LWB131080 LMF131071:LMF131080 LCJ131071:LCJ131080 KSN131071:KSN131080 KIR131071:KIR131080 JYV131071:JYV131080 JOZ131071:JOZ131080 JFD131071:JFD131080 IVH131071:IVH131080 ILL131071:ILL131080 IBP131071:IBP131080 HRT131071:HRT131080 HHX131071:HHX131080 GYB131071:GYB131080 GOF131071:GOF131080 GEJ131071:GEJ131080 FUN131071:FUN131080 FKR131071:FKR131080 FAV131071:FAV131080 EQZ131071:EQZ131080 EHD131071:EHD131080 DXH131071:DXH131080 DNL131071:DNL131080 DDP131071:DDP131080 CTT131071:CTT131080 CJX131071:CJX131080 CAB131071:CAB131080 BQF131071:BQF131080 BGJ131071:BGJ131080 AWN131071:AWN131080 AMR131071:AMR131080 ACV131071:ACV131080 SZ131071:SZ131080 JD131071:JD131080 H131060:H131069 WVP65535:WVP65544 WLT65535:WLT65544 WBX65535:WBX65544 VSB65535:VSB65544 VIF65535:VIF65544 UYJ65535:UYJ65544 UON65535:UON65544 UER65535:UER65544 TUV65535:TUV65544 TKZ65535:TKZ65544 TBD65535:TBD65544 SRH65535:SRH65544 SHL65535:SHL65544 RXP65535:RXP65544 RNT65535:RNT65544 RDX65535:RDX65544 QUB65535:QUB65544 QKF65535:QKF65544 QAJ65535:QAJ65544 PQN65535:PQN65544 PGR65535:PGR65544 OWV65535:OWV65544 OMZ65535:OMZ65544 ODD65535:ODD65544 NTH65535:NTH65544 NJL65535:NJL65544 MZP65535:MZP65544 MPT65535:MPT65544 MFX65535:MFX65544 LWB65535:LWB65544 LMF65535:LMF65544 LCJ65535:LCJ65544 KSN65535:KSN65544 KIR65535:KIR65544 JYV65535:JYV65544 JOZ65535:JOZ65544 JFD65535:JFD65544 IVH65535:IVH65544 ILL65535:ILL65544 IBP65535:IBP65544 HRT65535:HRT65544 HHX65535:HHX65544 GYB65535:GYB65544 GOF65535:GOF65544 GEJ65535:GEJ65544 FUN65535:FUN65544 FKR65535:FKR65544 FAV65535:FAV65544 EQZ65535:EQZ65544 EHD65535:EHD65544 DXH65535:DXH65544 DNL65535:DNL65544 DDP65535:DDP65544 CTT65535:CTT65544 CJX65535:CJX65544 CAB65535:CAB65544 BQF65535:BQF65544 BGJ65535:BGJ65544 AWN65535:AWN65544 AMR65535:AMR65544 ACV65535:ACV65544 SZ65535:SZ65544 JD65535:JD65544 H65524:H65533 WBV983041 WVP983057:WVP983071 WLT983057:WLT983071 WBX983057:WBX983071 VSB983057:VSB983071 VIF983057:VIF983071 UYJ983057:UYJ983071 UON983057:UON983071 UER983057:UER983071 TUV983057:TUV983071 TKZ983057:TKZ983071 TBD983057:TBD983071 SRH983057:SRH983071 SHL983057:SHL983071 RXP983057:RXP983071 RNT983057:RNT983071 RDX983057:RDX983071 QUB983057:QUB983071 QKF983057:QKF983071 QAJ983057:QAJ983071 PQN983057:PQN983071 PGR983057:PGR983071 OWV983057:OWV983071 OMZ983057:OMZ983071 ODD983057:ODD983071 NTH983057:NTH983071 NJL983057:NJL983071 MZP983057:MZP983071 MPT983057:MPT983071 MFX983057:MFX983071 LWB983057:LWB983071 LMF983057:LMF983071 LCJ983057:LCJ983071 KSN983057:KSN983071 KIR983057:KIR983071 JYV983057:JYV983071 JOZ983057:JOZ983071 JFD983057:JFD983071 IVH983057:IVH983071 ILL983057:ILL983071 IBP983057:IBP983071 HRT983057:HRT983071 HHX983057:HHX983071 GYB983057:GYB983071 GOF983057:GOF983071 GEJ983057:GEJ983071 FUN983057:FUN983071 FKR983057:FKR983071 FAV983057:FAV983071 EQZ983057:EQZ983071 EHD983057:EHD983071 DXH983057:DXH983071 DNL983057:DNL983071 DDP983057:DDP983071 CTT983057:CTT983071 CJX983057:CJX983071 CAB983057:CAB983071 BQF983057:BQF983071 BGJ983057:BGJ983071 AWN983057:AWN983071 AMR983057:AMR983071 ACV983057:ACV983071 SZ983057:SZ983071 JD983057:JD983071 H983046:H983060 WVP917521:WVP917535 WLT917521:WLT917535 WBX917521:WBX917535 VSB917521:VSB917535 VIF917521:VIF917535 UYJ917521:UYJ917535 UON917521:UON917535 UER917521:UER917535 TUV917521:TUV917535 TKZ917521:TKZ917535 TBD917521:TBD917535 SRH917521:SRH917535 SHL917521:SHL917535 RXP917521:RXP917535 RNT917521:RNT917535 RDX917521:RDX917535 QUB917521:QUB917535 QKF917521:QKF917535 QAJ917521:QAJ917535 PQN917521:PQN917535 PGR917521:PGR917535 OWV917521:OWV917535 OMZ917521:OMZ917535 ODD917521:ODD917535 NTH917521:NTH917535 NJL917521:NJL917535 MZP917521:MZP917535 MPT917521:MPT917535 MFX917521:MFX917535 LWB917521:LWB917535 LMF917521:LMF917535 LCJ917521:LCJ917535 KSN917521:KSN917535 KIR917521:KIR917535 JYV917521:JYV917535 JOZ917521:JOZ917535 JFD917521:JFD917535 IVH917521:IVH917535 ILL917521:ILL917535 IBP917521:IBP917535 HRT917521:HRT917535 HHX917521:HHX917535 GYB917521:GYB917535 GOF917521:GOF917535 GEJ917521:GEJ917535 FUN917521:FUN917535 FKR917521:FKR917535 FAV917521:FAV917535 EQZ917521:EQZ917535 EHD917521:EHD917535 DXH917521:DXH917535 DNL917521:DNL917535 DDP917521:DDP917535 CTT917521:CTT917535 CJX917521:CJX917535 CAB917521:CAB917535 BQF917521:BQF917535 BGJ917521:BGJ917535 AWN917521:AWN917535 AMR917521:AMR917535 ACV917521:ACV917535 SZ917521:SZ917535 JD917521:JD917535 H917510:H917524 WVP851985:WVP851999 WLT851985:WLT851999 WBX851985:WBX851999 VSB851985:VSB851999 VIF851985:VIF851999 UYJ851985:UYJ851999 UON851985:UON851999 UER851985:UER851999 TUV851985:TUV851999 TKZ851985:TKZ851999 TBD851985:TBD851999 SRH851985:SRH851999 SHL851985:SHL851999 RXP851985:RXP851999 RNT851985:RNT851999 RDX851985:RDX851999 QUB851985:QUB851999 QKF851985:QKF851999 QAJ851985:QAJ851999 PQN851985:PQN851999 PGR851985:PGR851999 OWV851985:OWV851999 OMZ851985:OMZ851999 ODD851985:ODD851999 NTH851985:NTH851999 NJL851985:NJL851999 MZP851985:MZP851999 MPT851985:MPT851999 MFX851985:MFX851999 LWB851985:LWB851999 LMF851985:LMF851999 LCJ851985:LCJ851999 KSN851985:KSN851999 KIR851985:KIR851999 JYV851985:JYV851999 JOZ851985:JOZ851999 JFD851985:JFD851999 IVH851985:IVH851999 ILL851985:ILL851999 IBP851985:IBP851999 HRT851985:HRT851999 HHX851985:HHX851999 GYB851985:GYB851999 GOF851985:GOF851999 GEJ851985:GEJ851999 FUN851985:FUN851999 FKR851985:FKR851999 FAV851985:FAV851999 EQZ851985:EQZ851999 EHD851985:EHD851999 DXH851985:DXH851999 DNL851985:DNL851999 DDP851985:DDP851999 CTT851985:CTT851999 CJX851985:CJX851999 CAB851985:CAB851999 BQF851985:BQF851999 BGJ851985:BGJ851999 AWN851985:AWN851999 AMR851985:AMR851999 ACV851985:ACV851999 SZ851985:SZ851999 JD851985:JD851999 H851974:H851988 WVP786449:WVP786463 WLT786449:WLT786463 WBX786449:WBX786463 VSB786449:VSB786463 VIF786449:VIF786463 UYJ786449:UYJ786463 UON786449:UON786463 UER786449:UER786463 TUV786449:TUV786463 TKZ786449:TKZ786463 TBD786449:TBD786463 SRH786449:SRH786463 SHL786449:SHL786463 RXP786449:RXP786463 RNT786449:RNT786463 RDX786449:RDX786463 QUB786449:QUB786463 QKF786449:QKF786463 QAJ786449:QAJ786463 PQN786449:PQN786463 PGR786449:PGR786463 OWV786449:OWV786463 OMZ786449:OMZ786463 ODD786449:ODD786463 NTH786449:NTH786463 NJL786449:NJL786463 MZP786449:MZP786463 MPT786449:MPT786463 MFX786449:MFX786463 LWB786449:LWB786463 LMF786449:LMF786463 LCJ786449:LCJ786463 KSN786449:KSN786463 KIR786449:KIR786463 JYV786449:JYV786463 JOZ786449:JOZ786463 JFD786449:JFD786463 IVH786449:IVH786463 ILL786449:ILL786463 IBP786449:IBP786463 HRT786449:HRT786463 HHX786449:HHX786463 GYB786449:GYB786463 GOF786449:GOF786463 GEJ786449:GEJ786463 FUN786449:FUN786463 FKR786449:FKR786463 FAV786449:FAV786463 EQZ786449:EQZ786463 EHD786449:EHD786463 DXH786449:DXH786463 DNL786449:DNL786463 DDP786449:DDP786463 CTT786449:CTT786463 CJX786449:CJX786463 CAB786449:CAB786463 BQF786449:BQF786463 BGJ786449:BGJ786463 AWN786449:AWN786463 AMR786449:AMR786463 ACV786449:ACV786463 SZ786449:SZ786463 JD786449:JD786463 H786438:H786452 WVP720913:WVP720927 WLT720913:WLT720927 WBX720913:WBX720927 VSB720913:VSB720927 VIF720913:VIF720927 UYJ720913:UYJ720927 UON720913:UON720927 UER720913:UER720927 TUV720913:TUV720927 TKZ720913:TKZ720927 TBD720913:TBD720927 SRH720913:SRH720927 SHL720913:SHL720927 RXP720913:RXP720927 RNT720913:RNT720927 RDX720913:RDX720927 QUB720913:QUB720927 QKF720913:QKF720927 QAJ720913:QAJ720927 PQN720913:PQN720927 PGR720913:PGR720927 OWV720913:OWV720927 OMZ720913:OMZ720927 ODD720913:ODD720927 NTH720913:NTH720927 NJL720913:NJL720927 MZP720913:MZP720927 MPT720913:MPT720927 MFX720913:MFX720927 LWB720913:LWB720927 LMF720913:LMF720927 LCJ720913:LCJ720927 KSN720913:KSN720927 KIR720913:KIR720927 JYV720913:JYV720927 JOZ720913:JOZ720927 JFD720913:JFD720927 IVH720913:IVH720927 ILL720913:ILL720927 IBP720913:IBP720927 HRT720913:HRT720927 HHX720913:HHX720927 GYB720913:GYB720927 GOF720913:GOF720927 GEJ720913:GEJ720927 FUN720913:FUN720927 FKR720913:FKR720927 FAV720913:FAV720927 EQZ720913:EQZ720927 EHD720913:EHD720927 DXH720913:DXH720927 DNL720913:DNL720927 DDP720913:DDP720927 CTT720913:CTT720927 CJX720913:CJX720927 CAB720913:CAB720927 BQF720913:BQF720927 BGJ720913:BGJ720927 AWN720913:AWN720927 AMR720913:AMR720927 ACV720913:ACV720927 SZ720913:SZ720927 JD720913:JD720927 H720902:H720916 WVP655377:WVP655391 WLT655377:WLT655391 WBX655377:WBX655391 VSB655377:VSB655391 VIF655377:VIF655391 UYJ655377:UYJ655391 UON655377:UON655391 UER655377:UER655391 TUV655377:TUV655391 TKZ655377:TKZ655391 TBD655377:TBD655391 SRH655377:SRH655391 SHL655377:SHL655391 RXP655377:RXP655391 RNT655377:RNT655391 RDX655377:RDX655391 QUB655377:QUB655391 QKF655377:QKF655391 QAJ655377:QAJ655391 PQN655377:PQN655391 PGR655377:PGR655391 OWV655377:OWV655391 OMZ655377:OMZ655391 ODD655377:ODD655391 NTH655377:NTH655391 NJL655377:NJL655391 MZP655377:MZP655391 MPT655377:MPT655391 MFX655377:MFX655391 LWB655377:LWB655391 LMF655377:LMF655391 LCJ655377:LCJ655391 KSN655377:KSN655391 KIR655377:KIR655391 JYV655377:JYV655391 JOZ655377:JOZ655391 JFD655377:JFD655391 IVH655377:IVH655391 ILL655377:ILL655391 IBP655377:IBP655391 HRT655377:HRT655391 HHX655377:HHX655391 GYB655377:GYB655391 GOF655377:GOF655391 GEJ655377:GEJ655391 FUN655377:FUN655391 FKR655377:FKR655391 FAV655377:FAV655391 EQZ655377:EQZ655391 EHD655377:EHD655391 DXH655377:DXH655391 DNL655377:DNL655391 DDP655377:DDP655391 CTT655377:CTT655391 CJX655377:CJX655391 CAB655377:CAB655391 BQF655377:BQF655391 BGJ655377:BGJ655391 AWN655377:AWN655391 AMR655377:AMR655391 ACV655377:ACV655391 SZ655377:SZ655391 JD655377:JD655391 H655366:H655380 WVP589841:WVP589855 WLT589841:WLT589855 WBX589841:WBX589855 VSB589841:VSB589855 VIF589841:VIF589855 UYJ589841:UYJ589855 UON589841:UON589855 UER589841:UER589855 TUV589841:TUV589855 TKZ589841:TKZ589855 TBD589841:TBD589855 SRH589841:SRH589855 SHL589841:SHL589855 RXP589841:RXP589855 RNT589841:RNT589855 RDX589841:RDX589855 QUB589841:QUB589855 QKF589841:QKF589855 QAJ589841:QAJ589855 PQN589841:PQN589855 PGR589841:PGR589855 OWV589841:OWV589855 OMZ589841:OMZ589855 ODD589841:ODD589855 NTH589841:NTH589855 NJL589841:NJL589855 MZP589841:MZP589855 MPT589841:MPT589855 MFX589841:MFX589855 LWB589841:LWB589855 LMF589841:LMF589855 LCJ589841:LCJ589855 KSN589841:KSN589855 KIR589841:KIR589855 JYV589841:JYV589855 JOZ589841:JOZ589855 JFD589841:JFD589855 IVH589841:IVH589855 ILL589841:ILL589855 IBP589841:IBP589855 HRT589841:HRT589855 HHX589841:HHX589855 GYB589841:GYB589855 GOF589841:GOF589855 GEJ589841:GEJ589855 FUN589841:FUN589855 FKR589841:FKR589855 FAV589841:FAV589855 EQZ589841:EQZ589855 EHD589841:EHD589855 DXH589841:DXH589855 DNL589841:DNL589855 DDP589841:DDP589855 CTT589841:CTT589855 CJX589841:CJX589855 CAB589841:CAB589855 BQF589841:BQF589855 BGJ589841:BGJ589855 AWN589841:AWN589855 AMR589841:AMR589855 ACV589841:ACV589855 SZ589841:SZ589855 JD589841:JD589855 H589830:H589844 WVP524305:WVP524319 WLT524305:WLT524319 WBX524305:WBX524319 VSB524305:VSB524319 VIF524305:VIF524319 UYJ524305:UYJ524319 UON524305:UON524319 UER524305:UER524319 TUV524305:TUV524319 TKZ524305:TKZ524319 TBD524305:TBD524319 SRH524305:SRH524319 SHL524305:SHL524319 RXP524305:RXP524319 RNT524305:RNT524319 RDX524305:RDX524319 QUB524305:QUB524319 QKF524305:QKF524319 QAJ524305:QAJ524319 PQN524305:PQN524319 PGR524305:PGR524319 OWV524305:OWV524319 OMZ524305:OMZ524319 ODD524305:ODD524319 NTH524305:NTH524319 NJL524305:NJL524319 MZP524305:MZP524319 MPT524305:MPT524319 MFX524305:MFX524319 LWB524305:LWB524319 LMF524305:LMF524319 LCJ524305:LCJ524319 KSN524305:KSN524319 KIR524305:KIR524319 JYV524305:JYV524319 JOZ524305:JOZ524319 JFD524305:JFD524319 IVH524305:IVH524319 ILL524305:ILL524319 IBP524305:IBP524319 HRT524305:HRT524319 HHX524305:HHX524319 GYB524305:GYB524319 GOF524305:GOF524319 GEJ524305:GEJ524319 FUN524305:FUN524319 FKR524305:FKR524319 FAV524305:FAV524319 EQZ524305:EQZ524319 EHD524305:EHD524319 DXH524305:DXH524319 DNL524305:DNL524319 DDP524305:DDP524319 CTT524305:CTT524319 CJX524305:CJX524319 CAB524305:CAB524319 BQF524305:BQF524319 BGJ524305:BGJ524319 AWN524305:AWN524319 AMR524305:AMR524319 ACV524305:ACV524319 SZ524305:SZ524319 JD524305:JD524319 H524294:H524308 WVP458769:WVP458783 WLT458769:WLT458783 WBX458769:WBX458783 VSB458769:VSB458783 VIF458769:VIF458783 UYJ458769:UYJ458783 UON458769:UON458783 UER458769:UER458783 TUV458769:TUV458783 TKZ458769:TKZ458783 TBD458769:TBD458783 SRH458769:SRH458783 SHL458769:SHL458783 RXP458769:RXP458783 RNT458769:RNT458783 RDX458769:RDX458783 QUB458769:QUB458783 QKF458769:QKF458783 QAJ458769:QAJ458783 PQN458769:PQN458783 PGR458769:PGR458783 OWV458769:OWV458783 OMZ458769:OMZ458783 ODD458769:ODD458783 NTH458769:NTH458783 NJL458769:NJL458783 MZP458769:MZP458783 MPT458769:MPT458783 MFX458769:MFX458783 LWB458769:LWB458783 LMF458769:LMF458783 LCJ458769:LCJ458783 KSN458769:KSN458783 KIR458769:KIR458783 JYV458769:JYV458783 JOZ458769:JOZ458783 JFD458769:JFD458783 IVH458769:IVH458783 ILL458769:ILL458783 IBP458769:IBP458783 HRT458769:HRT458783 HHX458769:HHX458783 GYB458769:GYB458783 GOF458769:GOF458783 GEJ458769:GEJ458783 FUN458769:FUN458783 FKR458769:FKR458783 FAV458769:FAV458783 EQZ458769:EQZ458783 EHD458769:EHD458783 DXH458769:DXH458783 DNL458769:DNL458783 DDP458769:DDP458783 CTT458769:CTT458783 CJX458769:CJX458783 CAB458769:CAB458783 BQF458769:BQF458783 BGJ458769:BGJ458783 AWN458769:AWN458783 AMR458769:AMR458783 ACV458769:ACV458783 SZ458769:SZ458783 JD458769:JD458783 H458758:H458772 WVP393233:WVP393247 WLT393233:WLT393247 WBX393233:WBX393247 VSB393233:VSB393247 VIF393233:VIF393247 UYJ393233:UYJ393247 UON393233:UON393247 UER393233:UER393247 TUV393233:TUV393247 TKZ393233:TKZ393247 TBD393233:TBD393247 SRH393233:SRH393247 SHL393233:SHL393247 RXP393233:RXP393247 RNT393233:RNT393247 RDX393233:RDX393247 QUB393233:QUB393247 QKF393233:QKF393247 QAJ393233:QAJ393247 PQN393233:PQN393247 PGR393233:PGR393247 OWV393233:OWV393247 OMZ393233:OMZ393247 ODD393233:ODD393247 NTH393233:NTH393247 NJL393233:NJL393247 MZP393233:MZP393247 MPT393233:MPT393247 MFX393233:MFX393247 LWB393233:LWB393247 LMF393233:LMF393247 LCJ393233:LCJ393247 KSN393233:KSN393247 KIR393233:KIR393247 JYV393233:JYV393247 JOZ393233:JOZ393247 JFD393233:JFD393247 IVH393233:IVH393247 ILL393233:ILL393247 IBP393233:IBP393247 HRT393233:HRT393247 HHX393233:HHX393247 GYB393233:GYB393247 GOF393233:GOF393247 GEJ393233:GEJ393247 FUN393233:FUN393247 FKR393233:FKR393247 FAV393233:FAV393247 EQZ393233:EQZ393247 EHD393233:EHD393247 DXH393233:DXH393247 DNL393233:DNL393247 DDP393233:DDP393247 CTT393233:CTT393247 CJX393233:CJX393247 CAB393233:CAB393247 BQF393233:BQF393247 BGJ393233:BGJ393247 AWN393233:AWN393247 AMR393233:AMR393247 ACV393233:ACV393247 SZ393233:SZ393247 JD393233:JD393247 H393222:H393236 WVP327697:WVP327711 WLT327697:WLT327711 WBX327697:WBX327711 VSB327697:VSB327711 VIF327697:VIF327711 UYJ327697:UYJ327711 UON327697:UON327711 UER327697:UER327711 TUV327697:TUV327711 TKZ327697:TKZ327711 TBD327697:TBD327711 SRH327697:SRH327711 SHL327697:SHL327711 RXP327697:RXP327711 RNT327697:RNT327711 RDX327697:RDX327711 QUB327697:QUB327711 QKF327697:QKF327711 QAJ327697:QAJ327711 PQN327697:PQN327711 PGR327697:PGR327711 OWV327697:OWV327711 OMZ327697:OMZ327711 ODD327697:ODD327711 NTH327697:NTH327711 NJL327697:NJL327711 MZP327697:MZP327711 MPT327697:MPT327711 MFX327697:MFX327711 LWB327697:LWB327711 LMF327697:LMF327711 LCJ327697:LCJ327711 KSN327697:KSN327711 KIR327697:KIR327711 JYV327697:JYV327711 JOZ327697:JOZ327711 JFD327697:JFD327711 IVH327697:IVH327711 ILL327697:ILL327711 IBP327697:IBP327711 HRT327697:HRT327711 HHX327697:HHX327711 GYB327697:GYB327711 GOF327697:GOF327711 GEJ327697:GEJ327711 FUN327697:FUN327711 FKR327697:FKR327711 FAV327697:FAV327711 EQZ327697:EQZ327711 EHD327697:EHD327711 DXH327697:DXH327711 DNL327697:DNL327711 DDP327697:DDP327711 CTT327697:CTT327711 CJX327697:CJX327711 CAB327697:CAB327711 BQF327697:BQF327711 BGJ327697:BGJ327711 AWN327697:AWN327711 AMR327697:AMR327711 ACV327697:ACV327711 SZ327697:SZ327711 JD327697:JD327711 H327686:H327700 WVP262161:WVP262175 WLT262161:WLT262175 WBX262161:WBX262175 VSB262161:VSB262175 VIF262161:VIF262175 UYJ262161:UYJ262175 UON262161:UON262175 UER262161:UER262175 TUV262161:TUV262175 TKZ262161:TKZ262175 TBD262161:TBD262175 SRH262161:SRH262175 SHL262161:SHL262175 RXP262161:RXP262175 RNT262161:RNT262175 RDX262161:RDX262175 QUB262161:QUB262175 QKF262161:QKF262175 QAJ262161:QAJ262175 PQN262161:PQN262175 PGR262161:PGR262175 OWV262161:OWV262175 OMZ262161:OMZ262175 ODD262161:ODD262175 NTH262161:NTH262175 NJL262161:NJL262175 MZP262161:MZP262175 MPT262161:MPT262175 MFX262161:MFX262175 LWB262161:LWB262175 LMF262161:LMF262175 LCJ262161:LCJ262175 KSN262161:KSN262175 KIR262161:KIR262175 JYV262161:JYV262175 JOZ262161:JOZ262175 JFD262161:JFD262175 IVH262161:IVH262175 ILL262161:ILL262175 IBP262161:IBP262175 HRT262161:HRT262175 HHX262161:HHX262175 GYB262161:GYB262175 GOF262161:GOF262175 GEJ262161:GEJ262175 FUN262161:FUN262175 FKR262161:FKR262175 FAV262161:FAV262175 EQZ262161:EQZ262175 EHD262161:EHD262175 DXH262161:DXH262175 DNL262161:DNL262175 DDP262161:DDP262175 CTT262161:CTT262175 CJX262161:CJX262175 CAB262161:CAB262175 BQF262161:BQF262175 BGJ262161:BGJ262175 AWN262161:AWN262175 AMR262161:AMR262175 ACV262161:ACV262175 SZ262161:SZ262175 JD262161:JD262175 H262150:H262164 WVP196625:WVP196639 WLT196625:WLT196639 WBX196625:WBX196639 VSB196625:VSB196639 VIF196625:VIF196639 UYJ196625:UYJ196639 UON196625:UON196639 UER196625:UER196639 TUV196625:TUV196639 TKZ196625:TKZ196639 TBD196625:TBD196639 SRH196625:SRH196639 SHL196625:SHL196639 RXP196625:RXP196639 RNT196625:RNT196639 RDX196625:RDX196639 QUB196625:QUB196639 QKF196625:QKF196639 QAJ196625:QAJ196639 PQN196625:PQN196639 PGR196625:PGR196639 OWV196625:OWV196639 OMZ196625:OMZ196639 ODD196625:ODD196639 NTH196625:NTH196639 NJL196625:NJL196639 MZP196625:MZP196639 MPT196625:MPT196639 MFX196625:MFX196639 LWB196625:LWB196639 LMF196625:LMF196639 LCJ196625:LCJ196639 KSN196625:KSN196639 KIR196625:KIR196639 JYV196625:JYV196639 JOZ196625:JOZ196639 JFD196625:JFD196639 IVH196625:IVH196639 ILL196625:ILL196639 IBP196625:IBP196639 HRT196625:HRT196639 HHX196625:HHX196639 GYB196625:GYB196639 GOF196625:GOF196639 GEJ196625:GEJ196639 FUN196625:FUN196639 FKR196625:FKR196639 FAV196625:FAV196639 EQZ196625:EQZ196639 EHD196625:EHD196639 DXH196625:DXH196639 DNL196625:DNL196639 DDP196625:DDP196639 CTT196625:CTT196639 CJX196625:CJX196639 CAB196625:CAB196639 BQF196625:BQF196639 BGJ196625:BGJ196639 AWN196625:AWN196639 AMR196625:AMR196639 ACV196625:ACV196639 SZ196625:SZ196639 JD196625:JD196639 H196614:H196628 WVP131089:WVP131103 WLT131089:WLT131103 WBX131089:WBX131103 VSB131089:VSB131103 VIF131089:VIF131103 UYJ131089:UYJ131103 UON131089:UON131103 UER131089:UER131103 TUV131089:TUV131103 TKZ131089:TKZ131103 TBD131089:TBD131103 SRH131089:SRH131103 SHL131089:SHL131103 RXP131089:RXP131103 RNT131089:RNT131103 RDX131089:RDX131103 QUB131089:QUB131103 QKF131089:QKF131103 QAJ131089:QAJ131103 PQN131089:PQN131103 PGR131089:PGR131103 OWV131089:OWV131103 OMZ131089:OMZ131103 ODD131089:ODD131103 NTH131089:NTH131103 NJL131089:NJL131103 MZP131089:MZP131103 MPT131089:MPT131103 MFX131089:MFX131103 LWB131089:LWB131103 LMF131089:LMF131103 LCJ131089:LCJ131103 KSN131089:KSN131103 KIR131089:KIR131103 JYV131089:JYV131103 JOZ131089:JOZ131103 JFD131089:JFD131103 IVH131089:IVH131103 ILL131089:ILL131103 IBP131089:IBP131103 HRT131089:HRT131103 HHX131089:HHX131103 GYB131089:GYB131103 GOF131089:GOF131103 GEJ131089:GEJ131103 FUN131089:FUN131103 FKR131089:FKR131103 FAV131089:FAV131103 EQZ131089:EQZ131103 EHD131089:EHD131103 DXH131089:DXH131103 DNL131089:DNL131103 DDP131089:DDP131103 CTT131089:CTT131103 CJX131089:CJX131103 CAB131089:CAB131103 BQF131089:BQF131103 BGJ131089:BGJ131103 AWN131089:AWN131103 AMR131089:AMR131103 ACV131089:ACV131103 SZ131089:SZ131103 JD131089:JD131103 H131078:H131092 WVP65553:WVP65567 WLT65553:WLT65567 WBX65553:WBX65567 VSB65553:VSB65567 VIF65553:VIF65567 UYJ65553:UYJ65567 UON65553:UON65567 UER65553:UER65567 TUV65553:TUV65567 TKZ65553:TKZ65567 TBD65553:TBD65567 SRH65553:SRH65567 SHL65553:SHL65567 RXP65553:RXP65567 RNT65553:RNT65567 RDX65553:RDX65567 QUB65553:QUB65567 QKF65553:QKF65567 QAJ65553:QAJ65567 PQN65553:PQN65567 PGR65553:PGR65567 OWV65553:OWV65567 OMZ65553:OMZ65567 ODD65553:ODD65567 NTH65553:NTH65567 NJL65553:NJL65567 MZP65553:MZP65567 MPT65553:MPT65567 MFX65553:MFX65567 LWB65553:LWB65567 LMF65553:LMF65567 LCJ65553:LCJ65567 KSN65553:KSN65567 KIR65553:KIR65567 JYV65553:JYV65567 JOZ65553:JOZ65567 JFD65553:JFD65567 IVH65553:IVH65567 ILL65553:ILL65567 IBP65553:IBP65567 HRT65553:HRT65567 HHX65553:HHX65567 GYB65553:GYB65567 GOF65553:GOF65567 GEJ65553:GEJ65567 FUN65553:FUN65567 FKR65553:FKR65567 FAV65553:FAV65567 EQZ65553:EQZ65567 EHD65553:EHD65567 DXH65553:DXH65567 DNL65553:DNL65567 DDP65553:DDP65567 CTT65553:CTT65567 CJX65553:CJX65567 CAB65553:CAB65567 BQF65553:BQF65567 BGJ65553:BGJ65567 AWN65553:AWN65567 AMR65553:AMR65567 ACV65553:ACV65567 SZ65553:SZ65567 JD65553:JD65567 WVP17:WVP31 WLT17:WLT31 WBX17:WBX31 VSB17:VSB31 VIF17:VIF31 UYJ17:UYJ31 UON17:UON31 UER17:UER31 TUV17:TUV31 TKZ17:TKZ31 TBD17:TBD31 SRH17:SRH31 SHL17:SHL31 RXP17:RXP31 RNT17:RNT31 RDX17:RDX31 QUB17:QUB31 QKF17:QKF31 QAJ17:QAJ31 PQN17:PQN31 PGR17:PGR31 OWV17:OWV31 OMZ17:OMZ31 ODD17:ODD31 NTH17:NTH31 NJL17:NJL31 MZP17:MZP31 MPT17:MPT31 MFX17:MFX31 LWB17:LWB31 LMF17:LMF31 LCJ17:LCJ31 KSN17:KSN31 KIR17:KIR31 JYV17:JYV31 JOZ17:JOZ31 JFD17:JFD31 IVH17:IVH31 ILL17:ILL31 IBP17:IBP31 HRT17:HRT31 HHX17:HHX31 GYB17:GYB31 GOF17:GOF31 GEJ17:GEJ31 FUN17:FUN31 FKR17:FKR31 FAV17:FAV31 EQZ17:EQZ31 EHD17:EHD31 DXH17:DXH31 DNL17:DNL31 DDP17:DDP31 CTT17:CTT31 CJX17:CJX31 CAB17:CAB31 BQF17:BQF31 BGJ17:BGJ31 AWN17:AWN31 AMR17:AMR31 ACV17:ACV31 SZ17:SZ31 JD17:JD31 VRZ983041">
      <formula1>$H$34:$H$125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F65542:F65556 VRZ983039:VRZ983040 JB17:JB31 SX17:SX31 ACT17:ACT31 AMP17:AMP31 AWL17:AWL31 BGH17:BGH31 BQD17:BQD31 BZZ17:BZZ31 CJV17:CJV31 CTR17:CTR31 DDN17:DDN31 DNJ17:DNJ31 DXF17:DXF31 EHB17:EHB31 EQX17:EQX31 FAT17:FAT31 FKP17:FKP31 FUL17:FUL31 GEH17:GEH31 GOD17:GOD31 GXZ17:GXZ31 HHV17:HHV31 HRR17:HRR31 IBN17:IBN31 ILJ17:ILJ31 IVF17:IVF31 JFB17:JFB31 JOX17:JOX31 JYT17:JYT31 KIP17:KIP31 KSL17:KSL31 LCH17:LCH31 LMD17:LMD31 LVZ17:LVZ31 MFV17:MFV31 MPR17:MPR31 MZN17:MZN31 NJJ17:NJJ31 NTF17:NTF31 ODB17:ODB31 OMX17:OMX31 OWT17:OWT31 PGP17:PGP31 PQL17:PQL31 QAH17:QAH31 QKD17:QKD31 QTZ17:QTZ31 RDV17:RDV31 RNR17:RNR31 RXN17:RXN31 SHJ17:SHJ31 SRF17:SRF31 TBB17:TBB31 TKX17:TKX31 TUT17:TUT31 UEP17:UEP31 UOL17:UOL31 UYH17:UYH31 VID17:VID31 VRZ17:VRZ31 WBV17:WBV31 WLR17:WLR31 WVN17:WVN31 JB65553:JB65567 SX65553:SX65567 ACT65553:ACT65567 AMP65553:AMP65567 AWL65553:AWL65567 BGH65553:BGH65567 BQD65553:BQD65567 BZZ65553:BZZ65567 CJV65553:CJV65567 CTR65553:CTR65567 DDN65553:DDN65567 DNJ65553:DNJ65567 DXF65553:DXF65567 EHB65553:EHB65567 EQX65553:EQX65567 FAT65553:FAT65567 FKP65553:FKP65567 FUL65553:FUL65567 GEH65553:GEH65567 GOD65553:GOD65567 GXZ65553:GXZ65567 HHV65553:HHV65567 HRR65553:HRR65567 IBN65553:IBN65567 ILJ65553:ILJ65567 IVF65553:IVF65567 JFB65553:JFB65567 JOX65553:JOX65567 JYT65553:JYT65567 KIP65553:KIP65567 KSL65553:KSL65567 LCH65553:LCH65567 LMD65553:LMD65567 LVZ65553:LVZ65567 MFV65553:MFV65567 MPR65553:MPR65567 MZN65553:MZN65567 NJJ65553:NJJ65567 NTF65553:NTF65567 ODB65553:ODB65567 OMX65553:OMX65567 OWT65553:OWT65567 PGP65553:PGP65567 PQL65553:PQL65567 QAH65553:QAH65567 QKD65553:QKD65567 QTZ65553:QTZ65567 RDV65553:RDV65567 RNR65553:RNR65567 RXN65553:RXN65567 SHJ65553:SHJ65567 SRF65553:SRF65567 TBB65553:TBB65567 TKX65553:TKX65567 TUT65553:TUT65567 UEP65553:UEP65567 UOL65553:UOL65567 UYH65553:UYH65567 VID65553:VID65567 VRZ65553:VRZ65567 WBV65553:WBV65567 WLR65553:WLR65567 WVN65553:WVN65567 JB131089:JB131103 SX131089:SX131103 ACT131089:ACT131103 AMP131089:AMP131103 AWL131089:AWL131103 BGH131089:BGH131103 BQD131089:BQD131103 BZZ131089:BZZ131103 CJV131089:CJV131103 CTR131089:CTR131103 DDN131089:DDN131103 DNJ131089:DNJ131103 DXF131089:DXF131103 EHB131089:EHB131103 EQX131089:EQX131103 FAT131089:FAT131103 FKP131089:FKP131103 FUL131089:FUL131103 GEH131089:GEH131103 GOD131089:GOD131103 GXZ131089:GXZ131103 HHV131089:HHV131103 HRR131089:HRR131103 IBN131089:IBN131103 ILJ131089:ILJ131103 IVF131089:IVF131103 JFB131089:JFB131103 JOX131089:JOX131103 JYT131089:JYT131103 KIP131089:KIP131103 KSL131089:KSL131103 LCH131089:LCH131103 LMD131089:LMD131103 LVZ131089:LVZ131103 MFV131089:MFV131103 MPR131089:MPR131103 MZN131089:MZN131103 NJJ131089:NJJ131103 NTF131089:NTF131103 ODB131089:ODB131103 OMX131089:OMX131103 OWT131089:OWT131103 PGP131089:PGP131103 PQL131089:PQL131103 QAH131089:QAH131103 QKD131089:QKD131103 QTZ131089:QTZ131103 RDV131089:RDV131103 RNR131089:RNR131103 RXN131089:RXN131103 SHJ131089:SHJ131103 SRF131089:SRF131103 TBB131089:TBB131103 TKX131089:TKX131103 TUT131089:TUT131103 UEP131089:UEP131103 UOL131089:UOL131103 UYH131089:UYH131103 VID131089:VID131103 VRZ131089:VRZ131103 WBV131089:WBV131103 WLR131089:WLR131103 WVN131089:WVN131103 JB196625:JB196639 SX196625:SX196639 ACT196625:ACT196639 AMP196625:AMP196639 AWL196625:AWL196639 BGH196625:BGH196639 BQD196625:BQD196639 BZZ196625:BZZ196639 CJV196625:CJV196639 CTR196625:CTR196639 DDN196625:DDN196639 DNJ196625:DNJ196639 DXF196625:DXF196639 EHB196625:EHB196639 EQX196625:EQX196639 FAT196625:FAT196639 FKP196625:FKP196639 FUL196625:FUL196639 GEH196625:GEH196639 GOD196625:GOD196639 GXZ196625:GXZ196639 HHV196625:HHV196639 HRR196625:HRR196639 IBN196625:IBN196639 ILJ196625:ILJ196639 IVF196625:IVF196639 JFB196625:JFB196639 JOX196625:JOX196639 JYT196625:JYT196639 KIP196625:KIP196639 KSL196625:KSL196639 LCH196625:LCH196639 LMD196625:LMD196639 LVZ196625:LVZ196639 MFV196625:MFV196639 MPR196625:MPR196639 MZN196625:MZN196639 NJJ196625:NJJ196639 NTF196625:NTF196639 ODB196625:ODB196639 OMX196625:OMX196639 OWT196625:OWT196639 PGP196625:PGP196639 PQL196625:PQL196639 QAH196625:QAH196639 QKD196625:QKD196639 QTZ196625:QTZ196639 RDV196625:RDV196639 RNR196625:RNR196639 RXN196625:RXN196639 SHJ196625:SHJ196639 SRF196625:SRF196639 TBB196625:TBB196639 TKX196625:TKX196639 TUT196625:TUT196639 UEP196625:UEP196639 UOL196625:UOL196639 UYH196625:UYH196639 VID196625:VID196639 VRZ196625:VRZ196639 WBV196625:WBV196639 WLR196625:WLR196639 WVN196625:WVN196639 JB262161:JB262175 SX262161:SX262175 ACT262161:ACT262175 AMP262161:AMP262175 AWL262161:AWL262175 BGH262161:BGH262175 BQD262161:BQD262175 BZZ262161:BZZ262175 CJV262161:CJV262175 CTR262161:CTR262175 DDN262161:DDN262175 DNJ262161:DNJ262175 DXF262161:DXF262175 EHB262161:EHB262175 EQX262161:EQX262175 FAT262161:FAT262175 FKP262161:FKP262175 FUL262161:FUL262175 GEH262161:GEH262175 GOD262161:GOD262175 GXZ262161:GXZ262175 HHV262161:HHV262175 HRR262161:HRR262175 IBN262161:IBN262175 ILJ262161:ILJ262175 IVF262161:IVF262175 JFB262161:JFB262175 JOX262161:JOX262175 JYT262161:JYT262175 KIP262161:KIP262175 KSL262161:KSL262175 LCH262161:LCH262175 LMD262161:LMD262175 LVZ262161:LVZ262175 MFV262161:MFV262175 MPR262161:MPR262175 MZN262161:MZN262175 NJJ262161:NJJ262175 NTF262161:NTF262175 ODB262161:ODB262175 OMX262161:OMX262175 OWT262161:OWT262175 PGP262161:PGP262175 PQL262161:PQL262175 QAH262161:QAH262175 QKD262161:QKD262175 QTZ262161:QTZ262175 RDV262161:RDV262175 RNR262161:RNR262175 RXN262161:RXN262175 SHJ262161:SHJ262175 SRF262161:SRF262175 TBB262161:TBB262175 TKX262161:TKX262175 TUT262161:TUT262175 UEP262161:UEP262175 UOL262161:UOL262175 UYH262161:UYH262175 VID262161:VID262175 VRZ262161:VRZ262175 WBV262161:WBV262175 WLR262161:WLR262175 WVN262161:WVN262175 JB327697:JB327711 SX327697:SX327711 ACT327697:ACT327711 AMP327697:AMP327711 AWL327697:AWL327711 BGH327697:BGH327711 BQD327697:BQD327711 BZZ327697:BZZ327711 CJV327697:CJV327711 CTR327697:CTR327711 DDN327697:DDN327711 DNJ327697:DNJ327711 DXF327697:DXF327711 EHB327697:EHB327711 EQX327697:EQX327711 FAT327697:FAT327711 FKP327697:FKP327711 FUL327697:FUL327711 GEH327697:GEH327711 GOD327697:GOD327711 GXZ327697:GXZ327711 HHV327697:HHV327711 HRR327697:HRR327711 IBN327697:IBN327711 ILJ327697:ILJ327711 IVF327697:IVF327711 JFB327697:JFB327711 JOX327697:JOX327711 JYT327697:JYT327711 KIP327697:KIP327711 KSL327697:KSL327711 LCH327697:LCH327711 LMD327697:LMD327711 LVZ327697:LVZ327711 MFV327697:MFV327711 MPR327697:MPR327711 MZN327697:MZN327711 NJJ327697:NJJ327711 NTF327697:NTF327711 ODB327697:ODB327711 OMX327697:OMX327711 OWT327697:OWT327711 PGP327697:PGP327711 PQL327697:PQL327711 QAH327697:QAH327711 QKD327697:QKD327711 QTZ327697:QTZ327711 RDV327697:RDV327711 RNR327697:RNR327711 RXN327697:RXN327711 SHJ327697:SHJ327711 SRF327697:SRF327711 TBB327697:TBB327711 TKX327697:TKX327711 TUT327697:TUT327711 UEP327697:UEP327711 UOL327697:UOL327711 UYH327697:UYH327711 VID327697:VID327711 VRZ327697:VRZ327711 WBV327697:WBV327711 WLR327697:WLR327711 WVN327697:WVN327711 JB393233:JB393247 SX393233:SX393247 ACT393233:ACT393247 AMP393233:AMP393247 AWL393233:AWL393247 BGH393233:BGH393247 BQD393233:BQD393247 BZZ393233:BZZ393247 CJV393233:CJV393247 CTR393233:CTR393247 DDN393233:DDN393247 DNJ393233:DNJ393247 DXF393233:DXF393247 EHB393233:EHB393247 EQX393233:EQX393247 FAT393233:FAT393247 FKP393233:FKP393247 FUL393233:FUL393247 GEH393233:GEH393247 GOD393233:GOD393247 GXZ393233:GXZ393247 HHV393233:HHV393247 HRR393233:HRR393247 IBN393233:IBN393247 ILJ393233:ILJ393247 IVF393233:IVF393247 JFB393233:JFB393247 JOX393233:JOX393247 JYT393233:JYT393247 KIP393233:KIP393247 KSL393233:KSL393247 LCH393233:LCH393247 LMD393233:LMD393247 LVZ393233:LVZ393247 MFV393233:MFV393247 MPR393233:MPR393247 MZN393233:MZN393247 NJJ393233:NJJ393247 NTF393233:NTF393247 ODB393233:ODB393247 OMX393233:OMX393247 OWT393233:OWT393247 PGP393233:PGP393247 PQL393233:PQL393247 QAH393233:QAH393247 QKD393233:QKD393247 QTZ393233:QTZ393247 RDV393233:RDV393247 RNR393233:RNR393247 RXN393233:RXN393247 SHJ393233:SHJ393247 SRF393233:SRF393247 TBB393233:TBB393247 TKX393233:TKX393247 TUT393233:TUT393247 UEP393233:UEP393247 UOL393233:UOL393247 UYH393233:UYH393247 VID393233:VID393247 VRZ393233:VRZ393247 WBV393233:WBV393247 WLR393233:WLR393247 WVN393233:WVN393247 JB458769:JB458783 SX458769:SX458783 ACT458769:ACT458783 AMP458769:AMP458783 AWL458769:AWL458783 BGH458769:BGH458783 BQD458769:BQD458783 BZZ458769:BZZ458783 CJV458769:CJV458783 CTR458769:CTR458783 DDN458769:DDN458783 DNJ458769:DNJ458783 DXF458769:DXF458783 EHB458769:EHB458783 EQX458769:EQX458783 FAT458769:FAT458783 FKP458769:FKP458783 FUL458769:FUL458783 GEH458769:GEH458783 GOD458769:GOD458783 GXZ458769:GXZ458783 HHV458769:HHV458783 HRR458769:HRR458783 IBN458769:IBN458783 ILJ458769:ILJ458783 IVF458769:IVF458783 JFB458769:JFB458783 JOX458769:JOX458783 JYT458769:JYT458783 KIP458769:KIP458783 KSL458769:KSL458783 LCH458769:LCH458783 LMD458769:LMD458783 LVZ458769:LVZ458783 MFV458769:MFV458783 MPR458769:MPR458783 MZN458769:MZN458783 NJJ458769:NJJ458783 NTF458769:NTF458783 ODB458769:ODB458783 OMX458769:OMX458783 OWT458769:OWT458783 PGP458769:PGP458783 PQL458769:PQL458783 QAH458769:QAH458783 QKD458769:QKD458783 QTZ458769:QTZ458783 RDV458769:RDV458783 RNR458769:RNR458783 RXN458769:RXN458783 SHJ458769:SHJ458783 SRF458769:SRF458783 TBB458769:TBB458783 TKX458769:TKX458783 TUT458769:TUT458783 UEP458769:UEP458783 UOL458769:UOL458783 UYH458769:UYH458783 VID458769:VID458783 VRZ458769:VRZ458783 WBV458769:WBV458783 WLR458769:WLR458783 WVN458769:WVN458783 JB524305:JB524319 SX524305:SX524319 ACT524305:ACT524319 AMP524305:AMP524319 AWL524305:AWL524319 BGH524305:BGH524319 BQD524305:BQD524319 BZZ524305:BZZ524319 CJV524305:CJV524319 CTR524305:CTR524319 DDN524305:DDN524319 DNJ524305:DNJ524319 DXF524305:DXF524319 EHB524305:EHB524319 EQX524305:EQX524319 FAT524305:FAT524319 FKP524305:FKP524319 FUL524305:FUL524319 GEH524305:GEH524319 GOD524305:GOD524319 GXZ524305:GXZ524319 HHV524305:HHV524319 HRR524305:HRR524319 IBN524305:IBN524319 ILJ524305:ILJ524319 IVF524305:IVF524319 JFB524305:JFB524319 JOX524305:JOX524319 JYT524305:JYT524319 KIP524305:KIP524319 KSL524305:KSL524319 LCH524305:LCH524319 LMD524305:LMD524319 LVZ524305:LVZ524319 MFV524305:MFV524319 MPR524305:MPR524319 MZN524305:MZN524319 NJJ524305:NJJ524319 NTF524305:NTF524319 ODB524305:ODB524319 OMX524305:OMX524319 OWT524305:OWT524319 PGP524305:PGP524319 PQL524305:PQL524319 QAH524305:QAH524319 QKD524305:QKD524319 QTZ524305:QTZ524319 RDV524305:RDV524319 RNR524305:RNR524319 RXN524305:RXN524319 SHJ524305:SHJ524319 SRF524305:SRF524319 TBB524305:TBB524319 TKX524305:TKX524319 TUT524305:TUT524319 UEP524305:UEP524319 UOL524305:UOL524319 UYH524305:UYH524319 VID524305:VID524319 VRZ524305:VRZ524319 WBV524305:WBV524319 WLR524305:WLR524319 WVN524305:WVN524319 JB589841:JB589855 SX589841:SX589855 ACT589841:ACT589855 AMP589841:AMP589855 AWL589841:AWL589855 BGH589841:BGH589855 BQD589841:BQD589855 BZZ589841:BZZ589855 CJV589841:CJV589855 CTR589841:CTR589855 DDN589841:DDN589855 DNJ589841:DNJ589855 DXF589841:DXF589855 EHB589841:EHB589855 EQX589841:EQX589855 FAT589841:FAT589855 FKP589841:FKP589855 FUL589841:FUL589855 GEH589841:GEH589855 GOD589841:GOD589855 GXZ589841:GXZ589855 HHV589841:HHV589855 HRR589841:HRR589855 IBN589841:IBN589855 ILJ589841:ILJ589855 IVF589841:IVF589855 JFB589841:JFB589855 JOX589841:JOX589855 JYT589841:JYT589855 KIP589841:KIP589855 KSL589841:KSL589855 LCH589841:LCH589855 LMD589841:LMD589855 LVZ589841:LVZ589855 MFV589841:MFV589855 MPR589841:MPR589855 MZN589841:MZN589855 NJJ589841:NJJ589855 NTF589841:NTF589855 ODB589841:ODB589855 OMX589841:OMX589855 OWT589841:OWT589855 PGP589841:PGP589855 PQL589841:PQL589855 QAH589841:QAH589855 QKD589841:QKD589855 QTZ589841:QTZ589855 RDV589841:RDV589855 RNR589841:RNR589855 RXN589841:RXN589855 SHJ589841:SHJ589855 SRF589841:SRF589855 TBB589841:TBB589855 TKX589841:TKX589855 TUT589841:TUT589855 UEP589841:UEP589855 UOL589841:UOL589855 UYH589841:UYH589855 VID589841:VID589855 VRZ589841:VRZ589855 WBV589841:WBV589855 WLR589841:WLR589855 WVN589841:WVN589855 JB655377:JB655391 SX655377:SX655391 ACT655377:ACT655391 AMP655377:AMP655391 AWL655377:AWL655391 BGH655377:BGH655391 BQD655377:BQD655391 BZZ655377:BZZ655391 CJV655377:CJV655391 CTR655377:CTR655391 DDN655377:DDN655391 DNJ655377:DNJ655391 DXF655377:DXF655391 EHB655377:EHB655391 EQX655377:EQX655391 FAT655377:FAT655391 FKP655377:FKP655391 FUL655377:FUL655391 GEH655377:GEH655391 GOD655377:GOD655391 GXZ655377:GXZ655391 HHV655377:HHV655391 HRR655377:HRR655391 IBN655377:IBN655391 ILJ655377:ILJ655391 IVF655377:IVF655391 JFB655377:JFB655391 JOX655377:JOX655391 JYT655377:JYT655391 KIP655377:KIP655391 KSL655377:KSL655391 LCH655377:LCH655391 LMD655377:LMD655391 LVZ655377:LVZ655391 MFV655377:MFV655391 MPR655377:MPR655391 MZN655377:MZN655391 NJJ655377:NJJ655391 NTF655377:NTF655391 ODB655377:ODB655391 OMX655377:OMX655391 OWT655377:OWT655391 PGP655377:PGP655391 PQL655377:PQL655391 QAH655377:QAH655391 QKD655377:QKD655391 QTZ655377:QTZ655391 RDV655377:RDV655391 RNR655377:RNR655391 RXN655377:RXN655391 SHJ655377:SHJ655391 SRF655377:SRF655391 TBB655377:TBB655391 TKX655377:TKX655391 TUT655377:TUT655391 UEP655377:UEP655391 UOL655377:UOL655391 UYH655377:UYH655391 VID655377:VID655391 VRZ655377:VRZ655391 WBV655377:WBV655391 WLR655377:WLR655391 WVN655377:WVN655391 JB720913:JB720927 SX720913:SX720927 ACT720913:ACT720927 AMP720913:AMP720927 AWL720913:AWL720927 BGH720913:BGH720927 BQD720913:BQD720927 BZZ720913:BZZ720927 CJV720913:CJV720927 CTR720913:CTR720927 DDN720913:DDN720927 DNJ720913:DNJ720927 DXF720913:DXF720927 EHB720913:EHB720927 EQX720913:EQX720927 FAT720913:FAT720927 FKP720913:FKP720927 FUL720913:FUL720927 GEH720913:GEH720927 GOD720913:GOD720927 GXZ720913:GXZ720927 HHV720913:HHV720927 HRR720913:HRR720927 IBN720913:IBN720927 ILJ720913:ILJ720927 IVF720913:IVF720927 JFB720913:JFB720927 JOX720913:JOX720927 JYT720913:JYT720927 KIP720913:KIP720927 KSL720913:KSL720927 LCH720913:LCH720927 LMD720913:LMD720927 LVZ720913:LVZ720927 MFV720913:MFV720927 MPR720913:MPR720927 MZN720913:MZN720927 NJJ720913:NJJ720927 NTF720913:NTF720927 ODB720913:ODB720927 OMX720913:OMX720927 OWT720913:OWT720927 PGP720913:PGP720927 PQL720913:PQL720927 QAH720913:QAH720927 QKD720913:QKD720927 QTZ720913:QTZ720927 RDV720913:RDV720927 RNR720913:RNR720927 RXN720913:RXN720927 SHJ720913:SHJ720927 SRF720913:SRF720927 TBB720913:TBB720927 TKX720913:TKX720927 TUT720913:TUT720927 UEP720913:UEP720927 UOL720913:UOL720927 UYH720913:UYH720927 VID720913:VID720927 VRZ720913:VRZ720927 WBV720913:WBV720927 WLR720913:WLR720927 WVN720913:WVN720927 JB786449:JB786463 SX786449:SX786463 ACT786449:ACT786463 AMP786449:AMP786463 AWL786449:AWL786463 BGH786449:BGH786463 BQD786449:BQD786463 BZZ786449:BZZ786463 CJV786449:CJV786463 CTR786449:CTR786463 DDN786449:DDN786463 DNJ786449:DNJ786463 DXF786449:DXF786463 EHB786449:EHB786463 EQX786449:EQX786463 FAT786449:FAT786463 FKP786449:FKP786463 FUL786449:FUL786463 GEH786449:GEH786463 GOD786449:GOD786463 GXZ786449:GXZ786463 HHV786449:HHV786463 HRR786449:HRR786463 IBN786449:IBN786463 ILJ786449:ILJ786463 IVF786449:IVF786463 JFB786449:JFB786463 JOX786449:JOX786463 JYT786449:JYT786463 KIP786449:KIP786463 KSL786449:KSL786463 LCH786449:LCH786463 LMD786449:LMD786463 LVZ786449:LVZ786463 MFV786449:MFV786463 MPR786449:MPR786463 MZN786449:MZN786463 NJJ786449:NJJ786463 NTF786449:NTF786463 ODB786449:ODB786463 OMX786449:OMX786463 OWT786449:OWT786463 PGP786449:PGP786463 PQL786449:PQL786463 QAH786449:QAH786463 QKD786449:QKD786463 QTZ786449:QTZ786463 RDV786449:RDV786463 RNR786449:RNR786463 RXN786449:RXN786463 SHJ786449:SHJ786463 SRF786449:SRF786463 TBB786449:TBB786463 TKX786449:TKX786463 TUT786449:TUT786463 UEP786449:UEP786463 UOL786449:UOL786463 UYH786449:UYH786463 VID786449:VID786463 VRZ786449:VRZ786463 WBV786449:WBV786463 WLR786449:WLR786463 WVN786449:WVN786463 JB851985:JB851999 SX851985:SX851999 ACT851985:ACT851999 AMP851985:AMP851999 AWL851985:AWL851999 BGH851985:BGH851999 BQD851985:BQD851999 BZZ851985:BZZ851999 CJV851985:CJV851999 CTR851985:CTR851999 DDN851985:DDN851999 DNJ851985:DNJ851999 DXF851985:DXF851999 EHB851985:EHB851999 EQX851985:EQX851999 FAT851985:FAT851999 FKP851985:FKP851999 FUL851985:FUL851999 GEH851985:GEH851999 GOD851985:GOD851999 GXZ851985:GXZ851999 HHV851985:HHV851999 HRR851985:HRR851999 IBN851985:IBN851999 ILJ851985:ILJ851999 IVF851985:IVF851999 JFB851985:JFB851999 JOX851985:JOX851999 JYT851985:JYT851999 KIP851985:KIP851999 KSL851985:KSL851999 LCH851985:LCH851999 LMD851985:LMD851999 LVZ851985:LVZ851999 MFV851985:MFV851999 MPR851985:MPR851999 MZN851985:MZN851999 NJJ851985:NJJ851999 NTF851985:NTF851999 ODB851985:ODB851999 OMX851985:OMX851999 OWT851985:OWT851999 PGP851985:PGP851999 PQL851985:PQL851999 QAH851985:QAH851999 QKD851985:QKD851999 QTZ851985:QTZ851999 RDV851985:RDV851999 RNR851985:RNR851999 RXN851985:RXN851999 SHJ851985:SHJ851999 SRF851985:SRF851999 TBB851985:TBB851999 TKX851985:TKX851999 TUT851985:TUT851999 UEP851985:UEP851999 UOL851985:UOL851999 UYH851985:UYH851999 VID851985:VID851999 VRZ851985:VRZ851999 WBV851985:WBV851999 WLR851985:WLR851999 WVN851985:WVN851999 JB917521:JB917535 SX917521:SX917535 ACT917521:ACT917535 AMP917521:AMP917535 AWL917521:AWL917535 BGH917521:BGH917535 BQD917521:BQD917535 BZZ917521:BZZ917535 CJV917521:CJV917535 CTR917521:CTR917535 DDN917521:DDN917535 DNJ917521:DNJ917535 DXF917521:DXF917535 EHB917521:EHB917535 EQX917521:EQX917535 FAT917521:FAT917535 FKP917521:FKP917535 FUL917521:FUL917535 GEH917521:GEH917535 GOD917521:GOD917535 GXZ917521:GXZ917535 HHV917521:HHV917535 HRR917521:HRR917535 IBN917521:IBN917535 ILJ917521:ILJ917535 IVF917521:IVF917535 JFB917521:JFB917535 JOX917521:JOX917535 JYT917521:JYT917535 KIP917521:KIP917535 KSL917521:KSL917535 LCH917521:LCH917535 LMD917521:LMD917535 LVZ917521:LVZ917535 MFV917521:MFV917535 MPR917521:MPR917535 MZN917521:MZN917535 NJJ917521:NJJ917535 NTF917521:NTF917535 ODB917521:ODB917535 OMX917521:OMX917535 OWT917521:OWT917535 PGP917521:PGP917535 PQL917521:PQL917535 QAH917521:QAH917535 QKD917521:QKD917535 QTZ917521:QTZ917535 RDV917521:RDV917535 RNR917521:RNR917535 RXN917521:RXN917535 SHJ917521:SHJ917535 SRF917521:SRF917535 TBB917521:TBB917535 TKX917521:TKX917535 TUT917521:TUT917535 UEP917521:UEP917535 UOL917521:UOL917535 UYH917521:UYH917535 VID917521:VID917535 VRZ917521:VRZ917535 WBV917521:WBV917535 WLR917521:WLR917535 WVN917521:WVN917535 JB983057:JB983071 SX983057:SX983071 ACT983057:ACT983071 AMP983057:AMP983071 AWL983057:AWL983071 BGH983057:BGH983071 BQD983057:BQD983071 BZZ983057:BZZ983071 CJV983057:CJV983071 CTR983057:CTR983071 DDN983057:DDN983071 DNJ983057:DNJ983071 DXF983057:DXF983071 EHB983057:EHB983071 EQX983057:EQX983071 FAT983057:FAT983071 FKP983057:FKP983071 FUL983057:FUL983071 GEH983057:GEH983071 GOD983057:GOD983071 GXZ983057:GXZ983071 HHV983057:HHV983071 HRR983057:HRR983071 IBN983057:IBN983071 ILJ983057:ILJ983071 IVF983057:IVF983071 JFB983057:JFB983071 JOX983057:JOX983071 JYT983057:JYT983071 KIP983057:KIP983071 KSL983057:KSL983071 LCH983057:LCH983071 LMD983057:LMD983071 LVZ983057:LVZ983071 MFV983057:MFV983071 MPR983057:MPR983071 MZN983057:MZN983071 NJJ983057:NJJ983071 NTF983057:NTF983071 ODB983057:ODB983071 OMX983057:OMX983071 OWT983057:OWT983071 PGP983057:PGP983071 PQL983057:PQL983071 QAH983057:QAH983071 QKD983057:QKD983071 QTZ983057:QTZ983071 RDV983057:RDV983071 RNR983057:RNR983071 RXN983057:RXN983071 SHJ983057:SHJ983071 SRF983057:SRF983071 TBB983057:TBB983071 TKX983057:TKX983071 TUT983057:TUT983071 UEP983057:UEP983071 UOL983057:UOL983071 UYH983057:UYH983071 VID983057:VID983071 VRZ983057:VRZ983071 WBV983057:WBV983071 WLR983057:WLR983071 WVN983057:WVN983071 WBV983039:WBV983040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WLR983039:WLR983040 JB65538:JB65547 SX65538:SX65547 ACT65538:ACT65547 AMP65538:AMP65547 AWL65538:AWL65547 BGH65538:BGH65547 BQD65538:BQD65547 BZZ65538:BZZ65547 CJV65538:CJV65547 CTR65538:CTR65547 DDN65538:DDN65547 DNJ65538:DNJ65547 DXF65538:DXF65547 EHB65538:EHB65547 EQX65538:EQX65547 FAT65538:FAT65547 FKP65538:FKP65547 FUL65538:FUL65547 GEH65538:GEH65547 GOD65538:GOD65547 GXZ65538:GXZ65547 HHV65538:HHV65547 HRR65538:HRR65547 IBN65538:IBN65547 ILJ65538:ILJ65547 IVF65538:IVF65547 JFB65538:JFB65547 JOX65538:JOX65547 JYT65538:JYT65547 KIP65538:KIP65547 KSL65538:KSL65547 LCH65538:LCH65547 LMD65538:LMD65547 LVZ65538:LVZ65547 MFV65538:MFV65547 MPR65538:MPR65547 MZN65538:MZN65547 NJJ65538:NJJ65547 NTF65538:NTF65547 ODB65538:ODB65547 OMX65538:OMX65547 OWT65538:OWT65547 PGP65538:PGP65547 PQL65538:PQL65547 QAH65538:QAH65547 QKD65538:QKD65547 QTZ65538:QTZ65547 RDV65538:RDV65547 RNR65538:RNR65547 RXN65538:RXN65547 SHJ65538:SHJ65547 SRF65538:SRF65547 TBB65538:TBB65547 TKX65538:TKX65547 TUT65538:TUT65547 UEP65538:UEP65547 UOL65538:UOL65547 UYH65538:UYH65547 VID65538:VID65547 VRZ65538:VRZ65547 WBV65538:WBV65547 WLR65538:WLR65547 WVN65538:WVN65547 JB131074:JB131083 SX131074:SX131083 ACT131074:ACT131083 AMP131074:AMP131083 AWL131074:AWL131083 BGH131074:BGH131083 BQD131074:BQD131083 BZZ131074:BZZ131083 CJV131074:CJV131083 CTR131074:CTR131083 DDN131074:DDN131083 DNJ131074:DNJ131083 DXF131074:DXF131083 EHB131074:EHB131083 EQX131074:EQX131083 FAT131074:FAT131083 FKP131074:FKP131083 FUL131074:FUL131083 GEH131074:GEH131083 GOD131074:GOD131083 GXZ131074:GXZ131083 HHV131074:HHV131083 HRR131074:HRR131083 IBN131074:IBN131083 ILJ131074:ILJ131083 IVF131074:IVF131083 JFB131074:JFB131083 JOX131074:JOX131083 JYT131074:JYT131083 KIP131074:KIP131083 KSL131074:KSL131083 LCH131074:LCH131083 LMD131074:LMD131083 LVZ131074:LVZ131083 MFV131074:MFV131083 MPR131074:MPR131083 MZN131074:MZN131083 NJJ131074:NJJ131083 NTF131074:NTF131083 ODB131074:ODB131083 OMX131074:OMX131083 OWT131074:OWT131083 PGP131074:PGP131083 PQL131074:PQL131083 QAH131074:QAH131083 QKD131074:QKD131083 QTZ131074:QTZ131083 RDV131074:RDV131083 RNR131074:RNR131083 RXN131074:RXN131083 SHJ131074:SHJ131083 SRF131074:SRF131083 TBB131074:TBB131083 TKX131074:TKX131083 TUT131074:TUT131083 UEP131074:UEP131083 UOL131074:UOL131083 UYH131074:UYH131083 VID131074:VID131083 VRZ131074:VRZ131083 WBV131074:WBV131083 WLR131074:WLR131083 WVN131074:WVN131083 JB196610:JB196619 SX196610:SX196619 ACT196610:ACT196619 AMP196610:AMP196619 AWL196610:AWL196619 BGH196610:BGH196619 BQD196610:BQD196619 BZZ196610:BZZ196619 CJV196610:CJV196619 CTR196610:CTR196619 DDN196610:DDN196619 DNJ196610:DNJ196619 DXF196610:DXF196619 EHB196610:EHB196619 EQX196610:EQX196619 FAT196610:FAT196619 FKP196610:FKP196619 FUL196610:FUL196619 GEH196610:GEH196619 GOD196610:GOD196619 GXZ196610:GXZ196619 HHV196610:HHV196619 HRR196610:HRR196619 IBN196610:IBN196619 ILJ196610:ILJ196619 IVF196610:IVF196619 JFB196610:JFB196619 JOX196610:JOX196619 JYT196610:JYT196619 KIP196610:KIP196619 KSL196610:KSL196619 LCH196610:LCH196619 LMD196610:LMD196619 LVZ196610:LVZ196619 MFV196610:MFV196619 MPR196610:MPR196619 MZN196610:MZN196619 NJJ196610:NJJ196619 NTF196610:NTF196619 ODB196610:ODB196619 OMX196610:OMX196619 OWT196610:OWT196619 PGP196610:PGP196619 PQL196610:PQL196619 QAH196610:QAH196619 QKD196610:QKD196619 QTZ196610:QTZ196619 RDV196610:RDV196619 RNR196610:RNR196619 RXN196610:RXN196619 SHJ196610:SHJ196619 SRF196610:SRF196619 TBB196610:TBB196619 TKX196610:TKX196619 TUT196610:TUT196619 UEP196610:UEP196619 UOL196610:UOL196619 UYH196610:UYH196619 VID196610:VID196619 VRZ196610:VRZ196619 WBV196610:WBV196619 WLR196610:WLR196619 WVN196610:WVN196619 JB262146:JB262155 SX262146:SX262155 ACT262146:ACT262155 AMP262146:AMP262155 AWL262146:AWL262155 BGH262146:BGH262155 BQD262146:BQD262155 BZZ262146:BZZ262155 CJV262146:CJV262155 CTR262146:CTR262155 DDN262146:DDN262155 DNJ262146:DNJ262155 DXF262146:DXF262155 EHB262146:EHB262155 EQX262146:EQX262155 FAT262146:FAT262155 FKP262146:FKP262155 FUL262146:FUL262155 GEH262146:GEH262155 GOD262146:GOD262155 GXZ262146:GXZ262155 HHV262146:HHV262155 HRR262146:HRR262155 IBN262146:IBN262155 ILJ262146:ILJ262155 IVF262146:IVF262155 JFB262146:JFB262155 JOX262146:JOX262155 JYT262146:JYT262155 KIP262146:KIP262155 KSL262146:KSL262155 LCH262146:LCH262155 LMD262146:LMD262155 LVZ262146:LVZ262155 MFV262146:MFV262155 MPR262146:MPR262155 MZN262146:MZN262155 NJJ262146:NJJ262155 NTF262146:NTF262155 ODB262146:ODB262155 OMX262146:OMX262155 OWT262146:OWT262155 PGP262146:PGP262155 PQL262146:PQL262155 QAH262146:QAH262155 QKD262146:QKD262155 QTZ262146:QTZ262155 RDV262146:RDV262155 RNR262146:RNR262155 RXN262146:RXN262155 SHJ262146:SHJ262155 SRF262146:SRF262155 TBB262146:TBB262155 TKX262146:TKX262155 TUT262146:TUT262155 UEP262146:UEP262155 UOL262146:UOL262155 UYH262146:UYH262155 VID262146:VID262155 VRZ262146:VRZ262155 WBV262146:WBV262155 WLR262146:WLR262155 WVN262146:WVN262155 JB327682:JB327691 SX327682:SX327691 ACT327682:ACT327691 AMP327682:AMP327691 AWL327682:AWL327691 BGH327682:BGH327691 BQD327682:BQD327691 BZZ327682:BZZ327691 CJV327682:CJV327691 CTR327682:CTR327691 DDN327682:DDN327691 DNJ327682:DNJ327691 DXF327682:DXF327691 EHB327682:EHB327691 EQX327682:EQX327691 FAT327682:FAT327691 FKP327682:FKP327691 FUL327682:FUL327691 GEH327682:GEH327691 GOD327682:GOD327691 GXZ327682:GXZ327691 HHV327682:HHV327691 HRR327682:HRR327691 IBN327682:IBN327691 ILJ327682:ILJ327691 IVF327682:IVF327691 JFB327682:JFB327691 JOX327682:JOX327691 JYT327682:JYT327691 KIP327682:KIP327691 KSL327682:KSL327691 LCH327682:LCH327691 LMD327682:LMD327691 LVZ327682:LVZ327691 MFV327682:MFV327691 MPR327682:MPR327691 MZN327682:MZN327691 NJJ327682:NJJ327691 NTF327682:NTF327691 ODB327682:ODB327691 OMX327682:OMX327691 OWT327682:OWT327691 PGP327682:PGP327691 PQL327682:PQL327691 QAH327682:QAH327691 QKD327682:QKD327691 QTZ327682:QTZ327691 RDV327682:RDV327691 RNR327682:RNR327691 RXN327682:RXN327691 SHJ327682:SHJ327691 SRF327682:SRF327691 TBB327682:TBB327691 TKX327682:TKX327691 TUT327682:TUT327691 UEP327682:UEP327691 UOL327682:UOL327691 UYH327682:UYH327691 VID327682:VID327691 VRZ327682:VRZ327691 WBV327682:WBV327691 WLR327682:WLR327691 WVN327682:WVN327691 JB393218:JB393227 SX393218:SX393227 ACT393218:ACT393227 AMP393218:AMP393227 AWL393218:AWL393227 BGH393218:BGH393227 BQD393218:BQD393227 BZZ393218:BZZ393227 CJV393218:CJV393227 CTR393218:CTR393227 DDN393218:DDN393227 DNJ393218:DNJ393227 DXF393218:DXF393227 EHB393218:EHB393227 EQX393218:EQX393227 FAT393218:FAT393227 FKP393218:FKP393227 FUL393218:FUL393227 GEH393218:GEH393227 GOD393218:GOD393227 GXZ393218:GXZ393227 HHV393218:HHV393227 HRR393218:HRR393227 IBN393218:IBN393227 ILJ393218:ILJ393227 IVF393218:IVF393227 JFB393218:JFB393227 JOX393218:JOX393227 JYT393218:JYT393227 KIP393218:KIP393227 KSL393218:KSL393227 LCH393218:LCH393227 LMD393218:LMD393227 LVZ393218:LVZ393227 MFV393218:MFV393227 MPR393218:MPR393227 MZN393218:MZN393227 NJJ393218:NJJ393227 NTF393218:NTF393227 ODB393218:ODB393227 OMX393218:OMX393227 OWT393218:OWT393227 PGP393218:PGP393227 PQL393218:PQL393227 QAH393218:QAH393227 QKD393218:QKD393227 QTZ393218:QTZ393227 RDV393218:RDV393227 RNR393218:RNR393227 RXN393218:RXN393227 SHJ393218:SHJ393227 SRF393218:SRF393227 TBB393218:TBB393227 TKX393218:TKX393227 TUT393218:TUT393227 UEP393218:UEP393227 UOL393218:UOL393227 UYH393218:UYH393227 VID393218:VID393227 VRZ393218:VRZ393227 WBV393218:WBV393227 WLR393218:WLR393227 WVN393218:WVN393227 JB458754:JB458763 SX458754:SX458763 ACT458754:ACT458763 AMP458754:AMP458763 AWL458754:AWL458763 BGH458754:BGH458763 BQD458754:BQD458763 BZZ458754:BZZ458763 CJV458754:CJV458763 CTR458754:CTR458763 DDN458754:DDN458763 DNJ458754:DNJ458763 DXF458754:DXF458763 EHB458754:EHB458763 EQX458754:EQX458763 FAT458754:FAT458763 FKP458754:FKP458763 FUL458754:FUL458763 GEH458754:GEH458763 GOD458754:GOD458763 GXZ458754:GXZ458763 HHV458754:HHV458763 HRR458754:HRR458763 IBN458754:IBN458763 ILJ458754:ILJ458763 IVF458754:IVF458763 JFB458754:JFB458763 JOX458754:JOX458763 JYT458754:JYT458763 KIP458754:KIP458763 KSL458754:KSL458763 LCH458754:LCH458763 LMD458754:LMD458763 LVZ458754:LVZ458763 MFV458754:MFV458763 MPR458754:MPR458763 MZN458754:MZN458763 NJJ458754:NJJ458763 NTF458754:NTF458763 ODB458754:ODB458763 OMX458754:OMX458763 OWT458754:OWT458763 PGP458754:PGP458763 PQL458754:PQL458763 QAH458754:QAH458763 QKD458754:QKD458763 QTZ458754:QTZ458763 RDV458754:RDV458763 RNR458754:RNR458763 RXN458754:RXN458763 SHJ458754:SHJ458763 SRF458754:SRF458763 TBB458754:TBB458763 TKX458754:TKX458763 TUT458754:TUT458763 UEP458754:UEP458763 UOL458754:UOL458763 UYH458754:UYH458763 VID458754:VID458763 VRZ458754:VRZ458763 WBV458754:WBV458763 WLR458754:WLR458763 WVN458754:WVN458763 JB524290:JB524299 SX524290:SX524299 ACT524290:ACT524299 AMP524290:AMP524299 AWL524290:AWL524299 BGH524290:BGH524299 BQD524290:BQD524299 BZZ524290:BZZ524299 CJV524290:CJV524299 CTR524290:CTR524299 DDN524290:DDN524299 DNJ524290:DNJ524299 DXF524290:DXF524299 EHB524290:EHB524299 EQX524290:EQX524299 FAT524290:FAT524299 FKP524290:FKP524299 FUL524290:FUL524299 GEH524290:GEH524299 GOD524290:GOD524299 GXZ524290:GXZ524299 HHV524290:HHV524299 HRR524290:HRR524299 IBN524290:IBN524299 ILJ524290:ILJ524299 IVF524290:IVF524299 JFB524290:JFB524299 JOX524290:JOX524299 JYT524290:JYT524299 KIP524290:KIP524299 KSL524290:KSL524299 LCH524290:LCH524299 LMD524290:LMD524299 LVZ524290:LVZ524299 MFV524290:MFV524299 MPR524290:MPR524299 MZN524290:MZN524299 NJJ524290:NJJ524299 NTF524290:NTF524299 ODB524290:ODB524299 OMX524290:OMX524299 OWT524290:OWT524299 PGP524290:PGP524299 PQL524290:PQL524299 QAH524290:QAH524299 QKD524290:QKD524299 QTZ524290:QTZ524299 RDV524290:RDV524299 RNR524290:RNR524299 RXN524290:RXN524299 SHJ524290:SHJ524299 SRF524290:SRF524299 TBB524290:TBB524299 TKX524290:TKX524299 TUT524290:TUT524299 UEP524290:UEP524299 UOL524290:UOL524299 UYH524290:UYH524299 VID524290:VID524299 VRZ524290:VRZ524299 WBV524290:WBV524299 WLR524290:WLR524299 WVN524290:WVN524299 JB589826:JB589835 SX589826:SX589835 ACT589826:ACT589835 AMP589826:AMP589835 AWL589826:AWL589835 BGH589826:BGH589835 BQD589826:BQD589835 BZZ589826:BZZ589835 CJV589826:CJV589835 CTR589826:CTR589835 DDN589826:DDN589835 DNJ589826:DNJ589835 DXF589826:DXF589835 EHB589826:EHB589835 EQX589826:EQX589835 FAT589826:FAT589835 FKP589826:FKP589835 FUL589826:FUL589835 GEH589826:GEH589835 GOD589826:GOD589835 GXZ589826:GXZ589835 HHV589826:HHV589835 HRR589826:HRR589835 IBN589826:IBN589835 ILJ589826:ILJ589835 IVF589826:IVF589835 JFB589826:JFB589835 JOX589826:JOX589835 JYT589826:JYT589835 KIP589826:KIP589835 KSL589826:KSL589835 LCH589826:LCH589835 LMD589826:LMD589835 LVZ589826:LVZ589835 MFV589826:MFV589835 MPR589826:MPR589835 MZN589826:MZN589835 NJJ589826:NJJ589835 NTF589826:NTF589835 ODB589826:ODB589835 OMX589826:OMX589835 OWT589826:OWT589835 PGP589826:PGP589835 PQL589826:PQL589835 QAH589826:QAH589835 QKD589826:QKD589835 QTZ589826:QTZ589835 RDV589826:RDV589835 RNR589826:RNR589835 RXN589826:RXN589835 SHJ589826:SHJ589835 SRF589826:SRF589835 TBB589826:TBB589835 TKX589826:TKX589835 TUT589826:TUT589835 UEP589826:UEP589835 UOL589826:UOL589835 UYH589826:UYH589835 VID589826:VID589835 VRZ589826:VRZ589835 WBV589826:WBV589835 WLR589826:WLR589835 WVN589826:WVN589835 JB655362:JB655371 SX655362:SX655371 ACT655362:ACT655371 AMP655362:AMP655371 AWL655362:AWL655371 BGH655362:BGH655371 BQD655362:BQD655371 BZZ655362:BZZ655371 CJV655362:CJV655371 CTR655362:CTR655371 DDN655362:DDN655371 DNJ655362:DNJ655371 DXF655362:DXF655371 EHB655362:EHB655371 EQX655362:EQX655371 FAT655362:FAT655371 FKP655362:FKP655371 FUL655362:FUL655371 GEH655362:GEH655371 GOD655362:GOD655371 GXZ655362:GXZ655371 HHV655362:HHV655371 HRR655362:HRR655371 IBN655362:IBN655371 ILJ655362:ILJ655371 IVF655362:IVF655371 JFB655362:JFB655371 JOX655362:JOX655371 JYT655362:JYT655371 KIP655362:KIP655371 KSL655362:KSL655371 LCH655362:LCH655371 LMD655362:LMD655371 LVZ655362:LVZ655371 MFV655362:MFV655371 MPR655362:MPR655371 MZN655362:MZN655371 NJJ655362:NJJ655371 NTF655362:NTF655371 ODB655362:ODB655371 OMX655362:OMX655371 OWT655362:OWT655371 PGP655362:PGP655371 PQL655362:PQL655371 QAH655362:QAH655371 QKD655362:QKD655371 QTZ655362:QTZ655371 RDV655362:RDV655371 RNR655362:RNR655371 RXN655362:RXN655371 SHJ655362:SHJ655371 SRF655362:SRF655371 TBB655362:TBB655371 TKX655362:TKX655371 TUT655362:TUT655371 UEP655362:UEP655371 UOL655362:UOL655371 UYH655362:UYH655371 VID655362:VID655371 VRZ655362:VRZ655371 WBV655362:WBV655371 WLR655362:WLR655371 WVN655362:WVN655371 JB720898:JB720907 SX720898:SX720907 ACT720898:ACT720907 AMP720898:AMP720907 AWL720898:AWL720907 BGH720898:BGH720907 BQD720898:BQD720907 BZZ720898:BZZ720907 CJV720898:CJV720907 CTR720898:CTR720907 DDN720898:DDN720907 DNJ720898:DNJ720907 DXF720898:DXF720907 EHB720898:EHB720907 EQX720898:EQX720907 FAT720898:FAT720907 FKP720898:FKP720907 FUL720898:FUL720907 GEH720898:GEH720907 GOD720898:GOD720907 GXZ720898:GXZ720907 HHV720898:HHV720907 HRR720898:HRR720907 IBN720898:IBN720907 ILJ720898:ILJ720907 IVF720898:IVF720907 JFB720898:JFB720907 JOX720898:JOX720907 JYT720898:JYT720907 KIP720898:KIP720907 KSL720898:KSL720907 LCH720898:LCH720907 LMD720898:LMD720907 LVZ720898:LVZ720907 MFV720898:MFV720907 MPR720898:MPR720907 MZN720898:MZN720907 NJJ720898:NJJ720907 NTF720898:NTF720907 ODB720898:ODB720907 OMX720898:OMX720907 OWT720898:OWT720907 PGP720898:PGP720907 PQL720898:PQL720907 QAH720898:QAH720907 QKD720898:QKD720907 QTZ720898:QTZ720907 RDV720898:RDV720907 RNR720898:RNR720907 RXN720898:RXN720907 SHJ720898:SHJ720907 SRF720898:SRF720907 TBB720898:TBB720907 TKX720898:TKX720907 TUT720898:TUT720907 UEP720898:UEP720907 UOL720898:UOL720907 UYH720898:UYH720907 VID720898:VID720907 VRZ720898:VRZ720907 WBV720898:WBV720907 WLR720898:WLR720907 WVN720898:WVN720907 JB786434:JB786443 SX786434:SX786443 ACT786434:ACT786443 AMP786434:AMP786443 AWL786434:AWL786443 BGH786434:BGH786443 BQD786434:BQD786443 BZZ786434:BZZ786443 CJV786434:CJV786443 CTR786434:CTR786443 DDN786434:DDN786443 DNJ786434:DNJ786443 DXF786434:DXF786443 EHB786434:EHB786443 EQX786434:EQX786443 FAT786434:FAT786443 FKP786434:FKP786443 FUL786434:FUL786443 GEH786434:GEH786443 GOD786434:GOD786443 GXZ786434:GXZ786443 HHV786434:HHV786443 HRR786434:HRR786443 IBN786434:IBN786443 ILJ786434:ILJ786443 IVF786434:IVF786443 JFB786434:JFB786443 JOX786434:JOX786443 JYT786434:JYT786443 KIP786434:KIP786443 KSL786434:KSL786443 LCH786434:LCH786443 LMD786434:LMD786443 LVZ786434:LVZ786443 MFV786434:MFV786443 MPR786434:MPR786443 MZN786434:MZN786443 NJJ786434:NJJ786443 NTF786434:NTF786443 ODB786434:ODB786443 OMX786434:OMX786443 OWT786434:OWT786443 PGP786434:PGP786443 PQL786434:PQL786443 QAH786434:QAH786443 QKD786434:QKD786443 QTZ786434:QTZ786443 RDV786434:RDV786443 RNR786434:RNR786443 RXN786434:RXN786443 SHJ786434:SHJ786443 SRF786434:SRF786443 TBB786434:TBB786443 TKX786434:TKX786443 TUT786434:TUT786443 UEP786434:UEP786443 UOL786434:UOL786443 UYH786434:UYH786443 VID786434:VID786443 VRZ786434:VRZ786443 WBV786434:WBV786443 WLR786434:WLR786443 WVN786434:WVN786443 JB851970:JB851979 SX851970:SX851979 ACT851970:ACT851979 AMP851970:AMP851979 AWL851970:AWL851979 BGH851970:BGH851979 BQD851970:BQD851979 BZZ851970:BZZ851979 CJV851970:CJV851979 CTR851970:CTR851979 DDN851970:DDN851979 DNJ851970:DNJ851979 DXF851970:DXF851979 EHB851970:EHB851979 EQX851970:EQX851979 FAT851970:FAT851979 FKP851970:FKP851979 FUL851970:FUL851979 GEH851970:GEH851979 GOD851970:GOD851979 GXZ851970:GXZ851979 HHV851970:HHV851979 HRR851970:HRR851979 IBN851970:IBN851979 ILJ851970:ILJ851979 IVF851970:IVF851979 JFB851970:JFB851979 JOX851970:JOX851979 JYT851970:JYT851979 KIP851970:KIP851979 KSL851970:KSL851979 LCH851970:LCH851979 LMD851970:LMD851979 LVZ851970:LVZ851979 MFV851970:MFV851979 MPR851970:MPR851979 MZN851970:MZN851979 NJJ851970:NJJ851979 NTF851970:NTF851979 ODB851970:ODB851979 OMX851970:OMX851979 OWT851970:OWT851979 PGP851970:PGP851979 PQL851970:PQL851979 QAH851970:QAH851979 QKD851970:QKD851979 QTZ851970:QTZ851979 RDV851970:RDV851979 RNR851970:RNR851979 RXN851970:RXN851979 SHJ851970:SHJ851979 SRF851970:SRF851979 TBB851970:TBB851979 TKX851970:TKX851979 TUT851970:TUT851979 UEP851970:UEP851979 UOL851970:UOL851979 UYH851970:UYH851979 VID851970:VID851979 VRZ851970:VRZ851979 WBV851970:WBV851979 WLR851970:WLR851979 WVN851970:WVN851979 JB917506:JB917515 SX917506:SX917515 ACT917506:ACT917515 AMP917506:AMP917515 AWL917506:AWL917515 BGH917506:BGH917515 BQD917506:BQD917515 BZZ917506:BZZ917515 CJV917506:CJV917515 CTR917506:CTR917515 DDN917506:DDN917515 DNJ917506:DNJ917515 DXF917506:DXF917515 EHB917506:EHB917515 EQX917506:EQX917515 FAT917506:FAT917515 FKP917506:FKP917515 FUL917506:FUL917515 GEH917506:GEH917515 GOD917506:GOD917515 GXZ917506:GXZ917515 HHV917506:HHV917515 HRR917506:HRR917515 IBN917506:IBN917515 ILJ917506:ILJ917515 IVF917506:IVF917515 JFB917506:JFB917515 JOX917506:JOX917515 JYT917506:JYT917515 KIP917506:KIP917515 KSL917506:KSL917515 LCH917506:LCH917515 LMD917506:LMD917515 LVZ917506:LVZ917515 MFV917506:MFV917515 MPR917506:MPR917515 MZN917506:MZN917515 NJJ917506:NJJ917515 NTF917506:NTF917515 ODB917506:ODB917515 OMX917506:OMX917515 OWT917506:OWT917515 PGP917506:PGP917515 PQL917506:PQL917515 QAH917506:QAH917515 QKD917506:QKD917515 QTZ917506:QTZ917515 RDV917506:RDV917515 RNR917506:RNR917515 RXN917506:RXN917515 SHJ917506:SHJ917515 SRF917506:SRF917515 TBB917506:TBB917515 TKX917506:TKX917515 TUT917506:TUT917515 UEP917506:UEP917515 UOL917506:UOL917515 UYH917506:UYH917515 VID917506:VID917515 VRZ917506:VRZ917515 WBV917506:WBV917515 WLR917506:WLR917515 WVN917506:WVN917515 JB983042:JB983051 SX983042:SX983051 ACT983042:ACT983051 AMP983042:AMP983051 AWL983042:AWL983051 BGH983042:BGH983051 BQD983042:BQD983051 BZZ983042:BZZ983051 CJV983042:CJV983051 CTR983042:CTR983051 DDN983042:DDN983051 DNJ983042:DNJ983051 DXF983042:DXF983051 EHB983042:EHB983051 EQX983042:EQX983051 FAT983042:FAT983051 FKP983042:FKP983051 FUL983042:FUL983051 GEH983042:GEH983051 GOD983042:GOD983051 GXZ983042:GXZ983051 HHV983042:HHV983051 HRR983042:HRR983051 IBN983042:IBN983051 ILJ983042:ILJ983051 IVF983042:IVF983051 JFB983042:JFB983051 JOX983042:JOX983051 JYT983042:JYT983051 KIP983042:KIP983051 KSL983042:KSL983051 LCH983042:LCH983051 LMD983042:LMD983051 LVZ983042:LVZ983051 MFV983042:MFV983051 MPR983042:MPR983051 MZN983042:MZN983051 NJJ983042:NJJ983051 NTF983042:NTF983051 ODB983042:ODB983051 OMX983042:OMX983051 OWT983042:OWT983051 PGP983042:PGP983051 PQL983042:PQL983051 QAH983042:QAH983051 QKD983042:QKD983051 QTZ983042:QTZ983051 RDV983042:RDV983051 RNR983042:RNR983051 RXN983042:RXN983051 SHJ983042:SHJ983051 SRF983042:SRF983051 TBB983042:TBB983051 TKX983042:TKX983051 TUT983042:TUT983051 UEP983042:UEP983051 UOL983042:UOL983051 UYH983042:UYH983051 VID983042:VID983051 VRZ983042:VRZ983051 WBV983042:WBV983051 WLR983042:WLR983051 WVN983042:WVN983051 WVN983039:WVN983040 JB11:JB12 SX11:SX12 ACT11:ACT12 AMP11:AMP12 AWL11:AWL12 BGH11:BGH12 BQD11:BQD12 BZZ11:BZZ12 CJV11:CJV12 CTR11:CTR12 DDN11:DDN12 DNJ11:DNJ12 DXF11:DXF12 EHB11:EHB12 EQX11:EQX12 FAT11:FAT12 FKP11:FKP12 FUL11:FUL12 GEH11:GEH12 GOD11:GOD12 GXZ11:GXZ12 HHV11:HHV12 HRR11:HRR12 IBN11:IBN12 ILJ11:ILJ12 IVF11:IVF12 JFB11:JFB12 JOX11:JOX12 JYT11:JYT12 KIP11:KIP12 KSL11:KSL12 LCH11:LCH12 LMD11:LMD12 LVZ11:LVZ12 MFV11:MFV12 MPR11:MPR12 MZN11:MZN12 NJJ11:NJJ12 NTF11:NTF12 ODB11:ODB12 OMX11:OMX12 OWT11:OWT12 PGP11:PGP12 PQL11:PQL12 QAH11:QAH12 QKD11:QKD12 QTZ11:QTZ12 RDV11:RDV12 RNR11:RNR12 RXN11:RXN12 SHJ11:SHJ12 SRF11:SRF12 TBB11:TBB12 TKX11:TKX12 TUT11:TUT12 UEP11:UEP12 UOL11:UOL12 UYH11:UYH12 VID11:VID12 VRZ11:VRZ12 WBV11:WBV12 WLR11:WLR12 WVN11:WVN12 JB65535:JB65536 SX65535:SX65536 ACT65535:ACT65536 AMP65535:AMP65536 AWL65535:AWL65536 BGH65535:BGH65536 BQD65535:BQD65536 BZZ65535:BZZ65536 CJV65535:CJV65536 CTR65535:CTR65536 DDN65535:DDN65536 DNJ65535:DNJ65536 DXF65535:DXF65536 EHB65535:EHB65536 EQX65535:EQX65536 FAT65535:FAT65536 FKP65535:FKP65536 FUL65535:FUL65536 GEH65535:GEH65536 GOD65535:GOD65536 GXZ65535:GXZ65536 HHV65535:HHV65536 HRR65535:HRR65536 IBN65535:IBN65536 ILJ65535:ILJ65536 IVF65535:IVF65536 JFB65535:JFB65536 JOX65535:JOX65536 JYT65535:JYT65536 KIP65535:KIP65536 KSL65535:KSL65536 LCH65535:LCH65536 LMD65535:LMD65536 LVZ65535:LVZ65536 MFV65535:MFV65536 MPR65535:MPR65536 MZN65535:MZN65536 NJJ65535:NJJ65536 NTF65535:NTF65536 ODB65535:ODB65536 OMX65535:OMX65536 OWT65535:OWT65536 PGP65535:PGP65536 PQL65535:PQL65536 QAH65535:QAH65536 QKD65535:QKD65536 QTZ65535:QTZ65536 RDV65535:RDV65536 RNR65535:RNR65536 RXN65535:RXN65536 SHJ65535:SHJ65536 SRF65535:SRF65536 TBB65535:TBB65536 TKX65535:TKX65536 TUT65535:TUT65536 UEP65535:UEP65536 UOL65535:UOL65536 UYH65535:UYH65536 VID65535:VID65536 VRZ65535:VRZ65536 WBV65535:WBV65536 WLR65535:WLR65536 WVN65535:WVN65536 JB131071:JB131072 SX131071:SX131072 ACT131071:ACT131072 AMP131071:AMP131072 AWL131071:AWL131072 BGH131071:BGH131072 BQD131071:BQD131072 BZZ131071:BZZ131072 CJV131071:CJV131072 CTR131071:CTR131072 DDN131071:DDN131072 DNJ131071:DNJ131072 DXF131071:DXF131072 EHB131071:EHB131072 EQX131071:EQX131072 FAT131071:FAT131072 FKP131071:FKP131072 FUL131071:FUL131072 GEH131071:GEH131072 GOD131071:GOD131072 GXZ131071:GXZ131072 HHV131071:HHV131072 HRR131071:HRR131072 IBN131071:IBN131072 ILJ131071:ILJ131072 IVF131071:IVF131072 JFB131071:JFB131072 JOX131071:JOX131072 JYT131071:JYT131072 KIP131071:KIP131072 KSL131071:KSL131072 LCH131071:LCH131072 LMD131071:LMD131072 LVZ131071:LVZ131072 MFV131071:MFV131072 MPR131071:MPR131072 MZN131071:MZN131072 NJJ131071:NJJ131072 NTF131071:NTF131072 ODB131071:ODB131072 OMX131071:OMX131072 OWT131071:OWT131072 PGP131071:PGP131072 PQL131071:PQL131072 QAH131071:QAH131072 QKD131071:QKD131072 QTZ131071:QTZ131072 RDV131071:RDV131072 RNR131071:RNR131072 RXN131071:RXN131072 SHJ131071:SHJ131072 SRF131071:SRF131072 TBB131071:TBB131072 TKX131071:TKX131072 TUT131071:TUT131072 UEP131071:UEP131072 UOL131071:UOL131072 UYH131071:UYH131072 VID131071:VID131072 VRZ131071:VRZ131072 WBV131071:WBV131072 WLR131071:WLR131072 WVN131071:WVN131072 JB196607:JB196608 SX196607:SX196608 ACT196607:ACT196608 AMP196607:AMP196608 AWL196607:AWL196608 BGH196607:BGH196608 BQD196607:BQD196608 BZZ196607:BZZ196608 CJV196607:CJV196608 CTR196607:CTR196608 DDN196607:DDN196608 DNJ196607:DNJ196608 DXF196607:DXF196608 EHB196607:EHB196608 EQX196607:EQX196608 FAT196607:FAT196608 FKP196607:FKP196608 FUL196607:FUL196608 GEH196607:GEH196608 GOD196607:GOD196608 GXZ196607:GXZ196608 HHV196607:HHV196608 HRR196607:HRR196608 IBN196607:IBN196608 ILJ196607:ILJ196608 IVF196607:IVF196608 JFB196607:JFB196608 JOX196607:JOX196608 JYT196607:JYT196608 KIP196607:KIP196608 KSL196607:KSL196608 LCH196607:LCH196608 LMD196607:LMD196608 LVZ196607:LVZ196608 MFV196607:MFV196608 MPR196607:MPR196608 MZN196607:MZN196608 NJJ196607:NJJ196608 NTF196607:NTF196608 ODB196607:ODB196608 OMX196607:OMX196608 OWT196607:OWT196608 PGP196607:PGP196608 PQL196607:PQL196608 QAH196607:QAH196608 QKD196607:QKD196608 QTZ196607:QTZ196608 RDV196607:RDV196608 RNR196607:RNR196608 RXN196607:RXN196608 SHJ196607:SHJ196608 SRF196607:SRF196608 TBB196607:TBB196608 TKX196607:TKX196608 TUT196607:TUT196608 UEP196607:UEP196608 UOL196607:UOL196608 UYH196607:UYH196608 VID196607:VID196608 VRZ196607:VRZ196608 WBV196607:WBV196608 WLR196607:WLR196608 WVN196607:WVN196608 JB262143:JB262144 SX262143:SX262144 ACT262143:ACT262144 AMP262143:AMP262144 AWL262143:AWL262144 BGH262143:BGH262144 BQD262143:BQD262144 BZZ262143:BZZ262144 CJV262143:CJV262144 CTR262143:CTR262144 DDN262143:DDN262144 DNJ262143:DNJ262144 DXF262143:DXF262144 EHB262143:EHB262144 EQX262143:EQX262144 FAT262143:FAT262144 FKP262143:FKP262144 FUL262143:FUL262144 GEH262143:GEH262144 GOD262143:GOD262144 GXZ262143:GXZ262144 HHV262143:HHV262144 HRR262143:HRR262144 IBN262143:IBN262144 ILJ262143:ILJ262144 IVF262143:IVF262144 JFB262143:JFB262144 JOX262143:JOX262144 JYT262143:JYT262144 KIP262143:KIP262144 KSL262143:KSL262144 LCH262143:LCH262144 LMD262143:LMD262144 LVZ262143:LVZ262144 MFV262143:MFV262144 MPR262143:MPR262144 MZN262143:MZN262144 NJJ262143:NJJ262144 NTF262143:NTF262144 ODB262143:ODB262144 OMX262143:OMX262144 OWT262143:OWT262144 PGP262143:PGP262144 PQL262143:PQL262144 QAH262143:QAH262144 QKD262143:QKD262144 QTZ262143:QTZ262144 RDV262143:RDV262144 RNR262143:RNR262144 RXN262143:RXN262144 SHJ262143:SHJ262144 SRF262143:SRF262144 TBB262143:TBB262144 TKX262143:TKX262144 TUT262143:TUT262144 UEP262143:UEP262144 UOL262143:UOL262144 UYH262143:UYH262144 VID262143:VID262144 VRZ262143:VRZ262144 WBV262143:WBV262144 WLR262143:WLR262144 WVN262143:WVN262144 JB327679:JB327680 SX327679:SX327680 ACT327679:ACT327680 AMP327679:AMP327680 AWL327679:AWL327680 BGH327679:BGH327680 BQD327679:BQD327680 BZZ327679:BZZ327680 CJV327679:CJV327680 CTR327679:CTR327680 DDN327679:DDN327680 DNJ327679:DNJ327680 DXF327679:DXF327680 EHB327679:EHB327680 EQX327679:EQX327680 FAT327679:FAT327680 FKP327679:FKP327680 FUL327679:FUL327680 GEH327679:GEH327680 GOD327679:GOD327680 GXZ327679:GXZ327680 HHV327679:HHV327680 HRR327679:HRR327680 IBN327679:IBN327680 ILJ327679:ILJ327680 IVF327679:IVF327680 JFB327679:JFB327680 JOX327679:JOX327680 JYT327679:JYT327680 KIP327679:KIP327680 KSL327679:KSL327680 LCH327679:LCH327680 LMD327679:LMD327680 LVZ327679:LVZ327680 MFV327679:MFV327680 MPR327679:MPR327680 MZN327679:MZN327680 NJJ327679:NJJ327680 NTF327679:NTF327680 ODB327679:ODB327680 OMX327679:OMX327680 OWT327679:OWT327680 PGP327679:PGP327680 PQL327679:PQL327680 QAH327679:QAH327680 QKD327679:QKD327680 QTZ327679:QTZ327680 RDV327679:RDV327680 RNR327679:RNR327680 RXN327679:RXN327680 SHJ327679:SHJ327680 SRF327679:SRF327680 TBB327679:TBB327680 TKX327679:TKX327680 TUT327679:TUT327680 UEP327679:UEP327680 UOL327679:UOL327680 UYH327679:UYH327680 VID327679:VID327680 VRZ327679:VRZ327680 WBV327679:WBV327680 WLR327679:WLR327680 WVN327679:WVN327680 JB393215:JB393216 SX393215:SX393216 ACT393215:ACT393216 AMP393215:AMP393216 AWL393215:AWL393216 BGH393215:BGH393216 BQD393215:BQD393216 BZZ393215:BZZ393216 CJV393215:CJV393216 CTR393215:CTR393216 DDN393215:DDN393216 DNJ393215:DNJ393216 DXF393215:DXF393216 EHB393215:EHB393216 EQX393215:EQX393216 FAT393215:FAT393216 FKP393215:FKP393216 FUL393215:FUL393216 GEH393215:GEH393216 GOD393215:GOD393216 GXZ393215:GXZ393216 HHV393215:HHV393216 HRR393215:HRR393216 IBN393215:IBN393216 ILJ393215:ILJ393216 IVF393215:IVF393216 JFB393215:JFB393216 JOX393215:JOX393216 JYT393215:JYT393216 KIP393215:KIP393216 KSL393215:KSL393216 LCH393215:LCH393216 LMD393215:LMD393216 LVZ393215:LVZ393216 MFV393215:MFV393216 MPR393215:MPR393216 MZN393215:MZN393216 NJJ393215:NJJ393216 NTF393215:NTF393216 ODB393215:ODB393216 OMX393215:OMX393216 OWT393215:OWT393216 PGP393215:PGP393216 PQL393215:PQL393216 QAH393215:QAH393216 QKD393215:QKD393216 QTZ393215:QTZ393216 RDV393215:RDV393216 RNR393215:RNR393216 RXN393215:RXN393216 SHJ393215:SHJ393216 SRF393215:SRF393216 TBB393215:TBB393216 TKX393215:TKX393216 TUT393215:TUT393216 UEP393215:UEP393216 UOL393215:UOL393216 UYH393215:UYH393216 VID393215:VID393216 VRZ393215:VRZ393216 WBV393215:WBV393216 WLR393215:WLR393216 WVN393215:WVN393216 JB458751:JB458752 SX458751:SX458752 ACT458751:ACT458752 AMP458751:AMP458752 AWL458751:AWL458752 BGH458751:BGH458752 BQD458751:BQD458752 BZZ458751:BZZ458752 CJV458751:CJV458752 CTR458751:CTR458752 DDN458751:DDN458752 DNJ458751:DNJ458752 DXF458751:DXF458752 EHB458751:EHB458752 EQX458751:EQX458752 FAT458751:FAT458752 FKP458751:FKP458752 FUL458751:FUL458752 GEH458751:GEH458752 GOD458751:GOD458752 GXZ458751:GXZ458752 HHV458751:HHV458752 HRR458751:HRR458752 IBN458751:IBN458752 ILJ458751:ILJ458752 IVF458751:IVF458752 JFB458751:JFB458752 JOX458751:JOX458752 JYT458751:JYT458752 KIP458751:KIP458752 KSL458751:KSL458752 LCH458751:LCH458752 LMD458751:LMD458752 LVZ458751:LVZ458752 MFV458751:MFV458752 MPR458751:MPR458752 MZN458751:MZN458752 NJJ458751:NJJ458752 NTF458751:NTF458752 ODB458751:ODB458752 OMX458751:OMX458752 OWT458751:OWT458752 PGP458751:PGP458752 PQL458751:PQL458752 QAH458751:QAH458752 QKD458751:QKD458752 QTZ458751:QTZ458752 RDV458751:RDV458752 RNR458751:RNR458752 RXN458751:RXN458752 SHJ458751:SHJ458752 SRF458751:SRF458752 TBB458751:TBB458752 TKX458751:TKX458752 TUT458751:TUT458752 UEP458751:UEP458752 UOL458751:UOL458752 UYH458751:UYH458752 VID458751:VID458752 VRZ458751:VRZ458752 WBV458751:WBV458752 WLR458751:WLR458752 WVN458751:WVN458752 JB524287:JB524288 SX524287:SX524288 ACT524287:ACT524288 AMP524287:AMP524288 AWL524287:AWL524288 BGH524287:BGH524288 BQD524287:BQD524288 BZZ524287:BZZ524288 CJV524287:CJV524288 CTR524287:CTR524288 DDN524287:DDN524288 DNJ524287:DNJ524288 DXF524287:DXF524288 EHB524287:EHB524288 EQX524287:EQX524288 FAT524287:FAT524288 FKP524287:FKP524288 FUL524287:FUL524288 GEH524287:GEH524288 GOD524287:GOD524288 GXZ524287:GXZ524288 HHV524287:HHV524288 HRR524287:HRR524288 IBN524287:IBN524288 ILJ524287:ILJ524288 IVF524287:IVF524288 JFB524287:JFB524288 JOX524287:JOX524288 JYT524287:JYT524288 KIP524287:KIP524288 KSL524287:KSL524288 LCH524287:LCH524288 LMD524287:LMD524288 LVZ524287:LVZ524288 MFV524287:MFV524288 MPR524287:MPR524288 MZN524287:MZN524288 NJJ524287:NJJ524288 NTF524287:NTF524288 ODB524287:ODB524288 OMX524287:OMX524288 OWT524287:OWT524288 PGP524287:PGP524288 PQL524287:PQL524288 QAH524287:QAH524288 QKD524287:QKD524288 QTZ524287:QTZ524288 RDV524287:RDV524288 RNR524287:RNR524288 RXN524287:RXN524288 SHJ524287:SHJ524288 SRF524287:SRF524288 TBB524287:TBB524288 TKX524287:TKX524288 TUT524287:TUT524288 UEP524287:UEP524288 UOL524287:UOL524288 UYH524287:UYH524288 VID524287:VID524288 VRZ524287:VRZ524288 WBV524287:WBV524288 WLR524287:WLR524288 WVN524287:WVN524288 JB589823:JB589824 SX589823:SX589824 ACT589823:ACT589824 AMP589823:AMP589824 AWL589823:AWL589824 BGH589823:BGH589824 BQD589823:BQD589824 BZZ589823:BZZ589824 CJV589823:CJV589824 CTR589823:CTR589824 DDN589823:DDN589824 DNJ589823:DNJ589824 DXF589823:DXF589824 EHB589823:EHB589824 EQX589823:EQX589824 FAT589823:FAT589824 FKP589823:FKP589824 FUL589823:FUL589824 GEH589823:GEH589824 GOD589823:GOD589824 GXZ589823:GXZ589824 HHV589823:HHV589824 HRR589823:HRR589824 IBN589823:IBN589824 ILJ589823:ILJ589824 IVF589823:IVF589824 JFB589823:JFB589824 JOX589823:JOX589824 JYT589823:JYT589824 KIP589823:KIP589824 KSL589823:KSL589824 LCH589823:LCH589824 LMD589823:LMD589824 LVZ589823:LVZ589824 MFV589823:MFV589824 MPR589823:MPR589824 MZN589823:MZN589824 NJJ589823:NJJ589824 NTF589823:NTF589824 ODB589823:ODB589824 OMX589823:OMX589824 OWT589823:OWT589824 PGP589823:PGP589824 PQL589823:PQL589824 QAH589823:QAH589824 QKD589823:QKD589824 QTZ589823:QTZ589824 RDV589823:RDV589824 RNR589823:RNR589824 RXN589823:RXN589824 SHJ589823:SHJ589824 SRF589823:SRF589824 TBB589823:TBB589824 TKX589823:TKX589824 TUT589823:TUT589824 UEP589823:UEP589824 UOL589823:UOL589824 UYH589823:UYH589824 VID589823:VID589824 VRZ589823:VRZ589824 WBV589823:WBV589824 WLR589823:WLR589824 WVN589823:WVN589824 JB655359:JB655360 SX655359:SX655360 ACT655359:ACT655360 AMP655359:AMP655360 AWL655359:AWL655360 BGH655359:BGH655360 BQD655359:BQD655360 BZZ655359:BZZ655360 CJV655359:CJV655360 CTR655359:CTR655360 DDN655359:DDN655360 DNJ655359:DNJ655360 DXF655359:DXF655360 EHB655359:EHB655360 EQX655359:EQX655360 FAT655359:FAT655360 FKP655359:FKP655360 FUL655359:FUL655360 GEH655359:GEH655360 GOD655359:GOD655360 GXZ655359:GXZ655360 HHV655359:HHV655360 HRR655359:HRR655360 IBN655359:IBN655360 ILJ655359:ILJ655360 IVF655359:IVF655360 JFB655359:JFB655360 JOX655359:JOX655360 JYT655359:JYT655360 KIP655359:KIP655360 KSL655359:KSL655360 LCH655359:LCH655360 LMD655359:LMD655360 LVZ655359:LVZ655360 MFV655359:MFV655360 MPR655359:MPR655360 MZN655359:MZN655360 NJJ655359:NJJ655360 NTF655359:NTF655360 ODB655359:ODB655360 OMX655359:OMX655360 OWT655359:OWT655360 PGP655359:PGP655360 PQL655359:PQL655360 QAH655359:QAH655360 QKD655359:QKD655360 QTZ655359:QTZ655360 RDV655359:RDV655360 RNR655359:RNR655360 RXN655359:RXN655360 SHJ655359:SHJ655360 SRF655359:SRF655360 TBB655359:TBB655360 TKX655359:TKX655360 TUT655359:TUT655360 UEP655359:UEP655360 UOL655359:UOL655360 UYH655359:UYH655360 VID655359:VID655360 VRZ655359:VRZ655360 WBV655359:WBV655360 WLR655359:WLR655360 WVN655359:WVN655360 JB720895:JB720896 SX720895:SX720896 ACT720895:ACT720896 AMP720895:AMP720896 AWL720895:AWL720896 BGH720895:BGH720896 BQD720895:BQD720896 BZZ720895:BZZ720896 CJV720895:CJV720896 CTR720895:CTR720896 DDN720895:DDN720896 DNJ720895:DNJ720896 DXF720895:DXF720896 EHB720895:EHB720896 EQX720895:EQX720896 FAT720895:FAT720896 FKP720895:FKP720896 FUL720895:FUL720896 GEH720895:GEH720896 GOD720895:GOD720896 GXZ720895:GXZ720896 HHV720895:HHV720896 HRR720895:HRR720896 IBN720895:IBN720896 ILJ720895:ILJ720896 IVF720895:IVF720896 JFB720895:JFB720896 JOX720895:JOX720896 JYT720895:JYT720896 KIP720895:KIP720896 KSL720895:KSL720896 LCH720895:LCH720896 LMD720895:LMD720896 LVZ720895:LVZ720896 MFV720895:MFV720896 MPR720895:MPR720896 MZN720895:MZN720896 NJJ720895:NJJ720896 NTF720895:NTF720896 ODB720895:ODB720896 OMX720895:OMX720896 OWT720895:OWT720896 PGP720895:PGP720896 PQL720895:PQL720896 QAH720895:QAH720896 QKD720895:QKD720896 QTZ720895:QTZ720896 RDV720895:RDV720896 RNR720895:RNR720896 RXN720895:RXN720896 SHJ720895:SHJ720896 SRF720895:SRF720896 TBB720895:TBB720896 TKX720895:TKX720896 TUT720895:TUT720896 UEP720895:UEP720896 UOL720895:UOL720896 UYH720895:UYH720896 VID720895:VID720896 VRZ720895:VRZ720896 WBV720895:WBV720896 WLR720895:WLR720896 WVN720895:WVN720896 JB786431:JB786432 SX786431:SX786432 ACT786431:ACT786432 AMP786431:AMP786432 AWL786431:AWL786432 BGH786431:BGH786432 BQD786431:BQD786432 BZZ786431:BZZ786432 CJV786431:CJV786432 CTR786431:CTR786432 DDN786431:DDN786432 DNJ786431:DNJ786432 DXF786431:DXF786432 EHB786431:EHB786432 EQX786431:EQX786432 FAT786431:FAT786432 FKP786431:FKP786432 FUL786431:FUL786432 GEH786431:GEH786432 GOD786431:GOD786432 GXZ786431:GXZ786432 HHV786431:HHV786432 HRR786431:HRR786432 IBN786431:IBN786432 ILJ786431:ILJ786432 IVF786431:IVF786432 JFB786431:JFB786432 JOX786431:JOX786432 JYT786431:JYT786432 KIP786431:KIP786432 KSL786431:KSL786432 LCH786431:LCH786432 LMD786431:LMD786432 LVZ786431:LVZ786432 MFV786431:MFV786432 MPR786431:MPR786432 MZN786431:MZN786432 NJJ786431:NJJ786432 NTF786431:NTF786432 ODB786431:ODB786432 OMX786431:OMX786432 OWT786431:OWT786432 PGP786431:PGP786432 PQL786431:PQL786432 QAH786431:QAH786432 QKD786431:QKD786432 QTZ786431:QTZ786432 RDV786431:RDV786432 RNR786431:RNR786432 RXN786431:RXN786432 SHJ786431:SHJ786432 SRF786431:SRF786432 TBB786431:TBB786432 TKX786431:TKX786432 TUT786431:TUT786432 UEP786431:UEP786432 UOL786431:UOL786432 UYH786431:UYH786432 VID786431:VID786432 VRZ786431:VRZ786432 WBV786431:WBV786432 WLR786431:WLR786432 WVN786431:WVN786432 JB851967:JB851968 SX851967:SX851968 ACT851967:ACT851968 AMP851967:AMP851968 AWL851967:AWL851968 BGH851967:BGH851968 BQD851967:BQD851968 BZZ851967:BZZ851968 CJV851967:CJV851968 CTR851967:CTR851968 DDN851967:DDN851968 DNJ851967:DNJ851968 DXF851967:DXF851968 EHB851967:EHB851968 EQX851967:EQX851968 FAT851967:FAT851968 FKP851967:FKP851968 FUL851967:FUL851968 GEH851967:GEH851968 GOD851967:GOD851968 GXZ851967:GXZ851968 HHV851967:HHV851968 HRR851967:HRR851968 IBN851967:IBN851968 ILJ851967:ILJ851968 IVF851967:IVF851968 JFB851967:JFB851968 JOX851967:JOX851968 JYT851967:JYT851968 KIP851967:KIP851968 KSL851967:KSL851968 LCH851967:LCH851968 LMD851967:LMD851968 LVZ851967:LVZ851968 MFV851967:MFV851968 MPR851967:MPR851968 MZN851967:MZN851968 NJJ851967:NJJ851968 NTF851967:NTF851968 ODB851967:ODB851968 OMX851967:OMX851968 OWT851967:OWT851968 PGP851967:PGP851968 PQL851967:PQL851968 QAH851967:QAH851968 QKD851967:QKD851968 QTZ851967:QTZ851968 RDV851967:RDV851968 RNR851967:RNR851968 RXN851967:RXN851968 SHJ851967:SHJ851968 SRF851967:SRF851968 TBB851967:TBB851968 TKX851967:TKX851968 TUT851967:TUT851968 UEP851967:UEP851968 UOL851967:UOL851968 UYH851967:UYH851968 VID851967:VID851968 VRZ851967:VRZ851968 WBV851967:WBV851968 WLR851967:WLR851968 WVN851967:WVN851968 JB917503:JB917504 SX917503:SX917504 ACT917503:ACT917504 AMP917503:AMP917504 AWL917503:AWL917504 BGH917503:BGH917504 BQD917503:BQD917504 BZZ917503:BZZ917504 CJV917503:CJV917504 CTR917503:CTR917504 DDN917503:DDN917504 DNJ917503:DNJ917504 DXF917503:DXF917504 EHB917503:EHB917504 EQX917503:EQX917504 FAT917503:FAT917504 FKP917503:FKP917504 FUL917503:FUL917504 GEH917503:GEH917504 GOD917503:GOD917504 GXZ917503:GXZ917504 HHV917503:HHV917504 HRR917503:HRR917504 IBN917503:IBN917504 ILJ917503:ILJ917504 IVF917503:IVF917504 JFB917503:JFB917504 JOX917503:JOX917504 JYT917503:JYT917504 KIP917503:KIP917504 KSL917503:KSL917504 LCH917503:LCH917504 LMD917503:LMD917504 LVZ917503:LVZ917504 MFV917503:MFV917504 MPR917503:MPR917504 MZN917503:MZN917504 NJJ917503:NJJ917504 NTF917503:NTF917504 ODB917503:ODB917504 OMX917503:OMX917504 OWT917503:OWT917504 PGP917503:PGP917504 PQL917503:PQL917504 QAH917503:QAH917504 QKD917503:QKD917504 QTZ917503:QTZ917504 RDV917503:RDV917504 RNR917503:RNR917504 RXN917503:RXN917504 SHJ917503:SHJ917504 SRF917503:SRF917504 TBB917503:TBB917504 TKX917503:TKX917504 TUT917503:TUT917504 UEP917503:UEP917504 UOL917503:UOL917504 UYH917503:UYH917504 VID917503:VID917504 VRZ917503:VRZ917504 WBV917503:WBV917504 WLR917503:WLR917504 WVN917503:WVN917504 JB983039:JB983040 SX983039:SX983040 ACT983039:ACT983040 AMP983039:AMP983040 AWL983039:AWL983040 BGH983039:BGH983040 BQD983039:BQD983040 BZZ983039:BZZ983040 CJV983039:CJV983040 CTR983039:CTR983040 DDN983039:DDN983040 DNJ983039:DNJ983040 DXF983039:DXF983040 EHB983039:EHB983040 EQX983039:EQX983040 FAT983039:FAT983040 FKP983039:FKP983040 FUL983039:FUL983040 GEH983039:GEH983040 GOD983039:GOD983040 GXZ983039:GXZ983040 HHV983039:HHV983040 HRR983039:HRR983040 IBN983039:IBN983040 ILJ983039:ILJ983040 IVF983039:IVF983040 JFB983039:JFB983040 JOX983039:JOX983040 JYT983039:JYT983040 KIP983039:KIP983040 KSL983039:KSL983040 LCH983039:LCH983040 LMD983039:LMD983040 LVZ983039:LVZ983040 MFV983039:MFV983040 MPR983039:MPR983040 MZN983039:MZN983040 NJJ983039:NJJ983040 NTF983039:NTF983040 ODB983039:ODB983040 OMX983039:OMX983040 OWT983039:OWT983040 PGP983039:PGP983040 PQL983039:PQL983040 QAH983039:QAH983040 QKD983039:QKD983040 QTZ983039:QTZ983040 RDV983039:RDV983040 RNR983039:RNR983040 RXN983039:RXN983040 SHJ983039:SHJ983040 SRF983039:SRF983040 TBB983039:TBB983040 TKX983039:TKX983040 TUT983039:TUT983040 UEP983039:UEP983040 UOL983039:UOL983040 UYH983039:UYH983040 VID983039:VID983040 E8 F983028:F983029 F917492:F917493 F851956:F851957 F786420:F786421 F720884:F720885 F655348:F655349 F589812:F589813 F524276:F524277 F458740:F458741 F393204:F393205 F327668:F327669 F262132:F262133 F196596:F196597 F131060:F131061 F65524:F65525 F983031:F983040 F917495:F917504 F851959:F851968 F786423:F786432 F720887:F720896 F655351:F655360 F589815:F589824 F524279:F524288 F458743:F458752 F393207:F393216 F327671:F327680 F262135:F262144 F196599:F196608 F131063:F131072 F65527:F65536 F983043 F917507 F851971 F786435 F720899 F655363 F589827 F524291 F458755 F393219 F327683 F262147 F196611 F131075 F65539 F983046:F983060 F917510:F917524 F851974:F851988 F786438:F786452 F720902:F720916 F655366:F655380 F589830:F589844 F524294:F524308 F458758:F458772 F393222:F393236 F327686:F327700 F262150:F262164 F196614:F196628 F131078:F131092">
      <formula1>"1, 2, 3"</formula1>
    </dataValidation>
    <dataValidation type="list" errorStyle="warning" allowBlank="1" showInputMessage="1" showErrorMessage="1" errorTitle="FERC ACCOUNT" error="This FERC Account is not included in the drop-down list. Is this the account you want to use?" sqref="E65542:E65556 VRY983039:VRY983048 VIC983039:VIC983048 UYG983039:UYG983048 UOK983039:UOK983048 UEO983039:UEO983048 TUS983039:TUS983048 TKW983039:TKW983048 TBA983039:TBA983048 SRE983039:SRE983048 SHI983039:SHI983048 RXM983039:RXM983048 RNQ983039:RNQ983048 RDU983039:RDU983048 QTY983039:QTY983048 QKC983039:QKC983048 QAG983039:QAG983048 PQK983039:PQK983048 PGO983039:PGO983048 OWS983039:OWS983048 OMW983039:OMW983048 ODA983039:ODA983048 NTE983039:NTE983048 NJI983039:NJI983048 MZM983039:MZM983048 MPQ983039:MPQ983048 MFU983039:MFU983048 LVY983039:LVY983048 LMC983039:LMC983048 LCG983039:LCG983048 KSK983039:KSK983048 KIO983039:KIO983048 JYS983039:JYS983048 JOW983039:JOW983048 JFA983039:JFA983048 IVE983039:IVE983048 ILI983039:ILI983048 IBM983039:IBM983048 HRQ983039:HRQ983048 HHU983039:HHU983048 GXY983039:GXY983048 GOC983039:GOC983048 GEG983039:GEG983048 FUK983039:FUK983048 FKO983039:FKO983048 FAS983039:FAS983048 EQW983039:EQW983048 EHA983039:EHA983048 DXE983039:DXE983048 DNI983039:DNI983048 DDM983039:DDM983048 CTQ983039:CTQ983048 CJU983039:CJU983048 BZY983039:BZY983048 BQC983039:BQC983048 BGG983039:BGG983048 AWK983039:AWK983048 AMO983039:AMO983048 ACS983039:ACS983048 SW983039:SW983048 JA983039:JA983048 E983028:E983037 WVM917503:WVM917512 WLQ917503:WLQ917512 WBU917503:WBU917512 VRY917503:VRY917512 VIC917503:VIC917512 UYG917503:UYG917512 UOK917503:UOK917512 UEO917503:UEO917512 TUS917503:TUS917512 TKW917503:TKW917512 TBA917503:TBA917512 SRE917503:SRE917512 SHI917503:SHI917512 RXM917503:RXM917512 RNQ917503:RNQ917512 RDU917503:RDU917512 QTY917503:QTY917512 QKC917503:QKC917512 QAG917503:QAG917512 PQK917503:PQK917512 PGO917503:PGO917512 OWS917503:OWS917512 OMW917503:OMW917512 ODA917503:ODA917512 NTE917503:NTE917512 NJI917503:NJI917512 MZM917503:MZM917512 MPQ917503:MPQ917512 MFU917503:MFU917512 LVY917503:LVY917512 LMC917503:LMC917512 LCG917503:LCG917512 KSK917503:KSK917512 KIO917503:KIO917512 JYS917503:JYS917512 JOW917503:JOW917512 JFA917503:JFA917512 IVE917503:IVE917512 ILI917503:ILI917512 IBM917503:IBM917512 HRQ917503:HRQ917512 HHU917503:HHU917512 GXY917503:GXY917512 GOC917503:GOC917512 GEG917503:GEG917512 FUK917503:FUK917512 FKO917503:FKO917512 FAS917503:FAS917512 EQW917503:EQW917512 EHA917503:EHA917512 DXE917503:DXE917512 DNI917503:DNI917512 DDM917503:DDM917512 CTQ917503:CTQ917512 CJU917503:CJU917512 BZY917503:BZY917512 BQC917503:BQC917512 BGG917503:BGG917512 AWK917503:AWK917512 AMO917503:AMO917512 ACS917503:ACS917512 SW917503:SW917512 JA917503:JA917512 E917492:E917501 WVM851967:WVM851976 WLQ851967:WLQ851976 WBU851967:WBU851976 VRY851967:VRY851976 VIC851967:VIC851976 UYG851967:UYG851976 UOK851967:UOK851976 UEO851967:UEO851976 TUS851967:TUS851976 TKW851967:TKW851976 TBA851967:TBA851976 SRE851967:SRE851976 SHI851967:SHI851976 RXM851967:RXM851976 RNQ851967:RNQ851976 RDU851967:RDU851976 QTY851967:QTY851976 QKC851967:QKC851976 QAG851967:QAG851976 PQK851967:PQK851976 PGO851967:PGO851976 OWS851967:OWS851976 OMW851967:OMW851976 ODA851967:ODA851976 NTE851967:NTE851976 NJI851967:NJI851976 MZM851967:MZM851976 MPQ851967:MPQ851976 MFU851967:MFU851976 LVY851967:LVY851976 LMC851967:LMC851976 LCG851967:LCG851976 KSK851967:KSK851976 KIO851967:KIO851976 JYS851967:JYS851976 JOW851967:JOW851976 JFA851967:JFA851976 IVE851967:IVE851976 ILI851967:ILI851976 IBM851967:IBM851976 HRQ851967:HRQ851976 HHU851967:HHU851976 GXY851967:GXY851976 GOC851967:GOC851976 GEG851967:GEG851976 FUK851967:FUK851976 FKO851967:FKO851976 FAS851967:FAS851976 EQW851967:EQW851976 EHA851967:EHA851976 DXE851967:DXE851976 DNI851967:DNI851976 DDM851967:DDM851976 CTQ851967:CTQ851976 CJU851967:CJU851976 BZY851967:BZY851976 BQC851967:BQC851976 BGG851967:BGG851976 AWK851967:AWK851976 AMO851967:AMO851976 ACS851967:ACS851976 SW851967:SW851976 JA851967:JA851976 E851956:E851965 WVM786431:WVM786440 WLQ786431:WLQ786440 WBU786431:WBU786440 VRY786431:VRY786440 VIC786431:VIC786440 UYG786431:UYG786440 UOK786431:UOK786440 UEO786431:UEO786440 TUS786431:TUS786440 TKW786431:TKW786440 TBA786431:TBA786440 SRE786431:SRE786440 SHI786431:SHI786440 RXM786431:RXM786440 RNQ786431:RNQ786440 RDU786431:RDU786440 QTY786431:QTY786440 QKC786431:QKC786440 QAG786431:QAG786440 PQK786431:PQK786440 PGO786431:PGO786440 OWS786431:OWS786440 OMW786431:OMW786440 ODA786431:ODA786440 NTE786431:NTE786440 NJI786431:NJI786440 MZM786431:MZM786440 MPQ786431:MPQ786440 MFU786431:MFU786440 LVY786431:LVY786440 LMC786431:LMC786440 LCG786431:LCG786440 KSK786431:KSK786440 KIO786431:KIO786440 JYS786431:JYS786440 JOW786431:JOW786440 JFA786431:JFA786440 IVE786431:IVE786440 ILI786431:ILI786440 IBM786431:IBM786440 HRQ786431:HRQ786440 HHU786431:HHU786440 GXY786431:GXY786440 GOC786431:GOC786440 GEG786431:GEG786440 FUK786431:FUK786440 FKO786431:FKO786440 FAS786431:FAS786440 EQW786431:EQW786440 EHA786431:EHA786440 DXE786431:DXE786440 DNI786431:DNI786440 DDM786431:DDM786440 CTQ786431:CTQ786440 CJU786431:CJU786440 BZY786431:BZY786440 BQC786431:BQC786440 BGG786431:BGG786440 AWK786431:AWK786440 AMO786431:AMO786440 ACS786431:ACS786440 SW786431:SW786440 JA786431:JA786440 E786420:E786429 WVM720895:WVM720904 WLQ720895:WLQ720904 WBU720895:WBU720904 VRY720895:VRY720904 VIC720895:VIC720904 UYG720895:UYG720904 UOK720895:UOK720904 UEO720895:UEO720904 TUS720895:TUS720904 TKW720895:TKW720904 TBA720895:TBA720904 SRE720895:SRE720904 SHI720895:SHI720904 RXM720895:RXM720904 RNQ720895:RNQ720904 RDU720895:RDU720904 QTY720895:QTY720904 QKC720895:QKC720904 QAG720895:QAG720904 PQK720895:PQK720904 PGO720895:PGO720904 OWS720895:OWS720904 OMW720895:OMW720904 ODA720895:ODA720904 NTE720895:NTE720904 NJI720895:NJI720904 MZM720895:MZM720904 MPQ720895:MPQ720904 MFU720895:MFU720904 LVY720895:LVY720904 LMC720895:LMC720904 LCG720895:LCG720904 KSK720895:KSK720904 KIO720895:KIO720904 JYS720895:JYS720904 JOW720895:JOW720904 JFA720895:JFA720904 IVE720895:IVE720904 ILI720895:ILI720904 IBM720895:IBM720904 HRQ720895:HRQ720904 HHU720895:HHU720904 GXY720895:GXY720904 GOC720895:GOC720904 GEG720895:GEG720904 FUK720895:FUK720904 FKO720895:FKO720904 FAS720895:FAS720904 EQW720895:EQW720904 EHA720895:EHA720904 DXE720895:DXE720904 DNI720895:DNI720904 DDM720895:DDM720904 CTQ720895:CTQ720904 CJU720895:CJU720904 BZY720895:BZY720904 BQC720895:BQC720904 BGG720895:BGG720904 AWK720895:AWK720904 AMO720895:AMO720904 ACS720895:ACS720904 SW720895:SW720904 JA720895:JA720904 E720884:E720893 WVM655359:WVM655368 WLQ655359:WLQ655368 WBU655359:WBU655368 VRY655359:VRY655368 VIC655359:VIC655368 UYG655359:UYG655368 UOK655359:UOK655368 UEO655359:UEO655368 TUS655359:TUS655368 TKW655359:TKW655368 TBA655359:TBA655368 SRE655359:SRE655368 SHI655359:SHI655368 RXM655359:RXM655368 RNQ655359:RNQ655368 RDU655359:RDU655368 QTY655359:QTY655368 QKC655359:QKC655368 QAG655359:QAG655368 PQK655359:PQK655368 PGO655359:PGO655368 OWS655359:OWS655368 OMW655359:OMW655368 ODA655359:ODA655368 NTE655359:NTE655368 NJI655359:NJI655368 MZM655359:MZM655368 MPQ655359:MPQ655368 MFU655359:MFU655368 LVY655359:LVY655368 LMC655359:LMC655368 LCG655359:LCG655368 KSK655359:KSK655368 KIO655359:KIO655368 JYS655359:JYS655368 JOW655359:JOW655368 JFA655359:JFA655368 IVE655359:IVE655368 ILI655359:ILI655368 IBM655359:IBM655368 HRQ655359:HRQ655368 HHU655359:HHU655368 GXY655359:GXY655368 GOC655359:GOC655368 GEG655359:GEG655368 FUK655359:FUK655368 FKO655359:FKO655368 FAS655359:FAS655368 EQW655359:EQW655368 EHA655359:EHA655368 DXE655359:DXE655368 DNI655359:DNI655368 DDM655359:DDM655368 CTQ655359:CTQ655368 CJU655359:CJU655368 BZY655359:BZY655368 BQC655359:BQC655368 BGG655359:BGG655368 AWK655359:AWK655368 AMO655359:AMO655368 ACS655359:ACS655368 SW655359:SW655368 JA655359:JA655368 E655348:E655357 WVM589823:WVM589832 WLQ589823:WLQ589832 WBU589823:WBU589832 VRY589823:VRY589832 VIC589823:VIC589832 UYG589823:UYG589832 UOK589823:UOK589832 UEO589823:UEO589832 TUS589823:TUS589832 TKW589823:TKW589832 TBA589823:TBA589832 SRE589823:SRE589832 SHI589823:SHI589832 RXM589823:RXM589832 RNQ589823:RNQ589832 RDU589823:RDU589832 QTY589823:QTY589832 QKC589823:QKC589832 QAG589823:QAG589832 PQK589823:PQK589832 PGO589823:PGO589832 OWS589823:OWS589832 OMW589823:OMW589832 ODA589823:ODA589832 NTE589823:NTE589832 NJI589823:NJI589832 MZM589823:MZM589832 MPQ589823:MPQ589832 MFU589823:MFU589832 LVY589823:LVY589832 LMC589823:LMC589832 LCG589823:LCG589832 KSK589823:KSK589832 KIO589823:KIO589832 JYS589823:JYS589832 JOW589823:JOW589832 JFA589823:JFA589832 IVE589823:IVE589832 ILI589823:ILI589832 IBM589823:IBM589832 HRQ589823:HRQ589832 HHU589823:HHU589832 GXY589823:GXY589832 GOC589823:GOC589832 GEG589823:GEG589832 FUK589823:FUK589832 FKO589823:FKO589832 FAS589823:FAS589832 EQW589823:EQW589832 EHA589823:EHA589832 DXE589823:DXE589832 DNI589823:DNI589832 DDM589823:DDM589832 CTQ589823:CTQ589832 CJU589823:CJU589832 BZY589823:BZY589832 BQC589823:BQC589832 BGG589823:BGG589832 AWK589823:AWK589832 AMO589823:AMO589832 ACS589823:ACS589832 SW589823:SW589832 JA589823:JA589832 E589812:E589821 WVM524287:WVM524296 WLQ524287:WLQ524296 WBU524287:WBU524296 VRY524287:VRY524296 VIC524287:VIC524296 UYG524287:UYG524296 UOK524287:UOK524296 UEO524287:UEO524296 TUS524287:TUS524296 TKW524287:TKW524296 TBA524287:TBA524296 SRE524287:SRE524296 SHI524287:SHI524296 RXM524287:RXM524296 RNQ524287:RNQ524296 RDU524287:RDU524296 QTY524287:QTY524296 QKC524287:QKC524296 QAG524287:QAG524296 PQK524287:PQK524296 PGO524287:PGO524296 OWS524287:OWS524296 OMW524287:OMW524296 ODA524287:ODA524296 NTE524287:NTE524296 NJI524287:NJI524296 MZM524287:MZM524296 MPQ524287:MPQ524296 MFU524287:MFU524296 LVY524287:LVY524296 LMC524287:LMC524296 LCG524287:LCG524296 KSK524287:KSK524296 KIO524287:KIO524296 JYS524287:JYS524296 JOW524287:JOW524296 JFA524287:JFA524296 IVE524287:IVE524296 ILI524287:ILI524296 IBM524287:IBM524296 HRQ524287:HRQ524296 HHU524287:HHU524296 GXY524287:GXY524296 GOC524287:GOC524296 GEG524287:GEG524296 FUK524287:FUK524296 FKO524287:FKO524296 FAS524287:FAS524296 EQW524287:EQW524296 EHA524287:EHA524296 DXE524287:DXE524296 DNI524287:DNI524296 DDM524287:DDM524296 CTQ524287:CTQ524296 CJU524287:CJU524296 BZY524287:BZY524296 BQC524287:BQC524296 BGG524287:BGG524296 AWK524287:AWK524296 AMO524287:AMO524296 ACS524287:ACS524296 SW524287:SW524296 JA524287:JA524296 E524276:E524285 WVM458751:WVM458760 WLQ458751:WLQ458760 WBU458751:WBU458760 VRY458751:VRY458760 VIC458751:VIC458760 UYG458751:UYG458760 UOK458751:UOK458760 UEO458751:UEO458760 TUS458751:TUS458760 TKW458751:TKW458760 TBA458751:TBA458760 SRE458751:SRE458760 SHI458751:SHI458760 RXM458751:RXM458760 RNQ458751:RNQ458760 RDU458751:RDU458760 QTY458751:QTY458760 QKC458751:QKC458760 QAG458751:QAG458760 PQK458751:PQK458760 PGO458751:PGO458760 OWS458751:OWS458760 OMW458751:OMW458760 ODA458751:ODA458760 NTE458751:NTE458760 NJI458751:NJI458760 MZM458751:MZM458760 MPQ458751:MPQ458760 MFU458751:MFU458760 LVY458751:LVY458760 LMC458751:LMC458760 LCG458751:LCG458760 KSK458751:KSK458760 KIO458751:KIO458760 JYS458751:JYS458760 JOW458751:JOW458760 JFA458751:JFA458760 IVE458751:IVE458760 ILI458751:ILI458760 IBM458751:IBM458760 HRQ458751:HRQ458760 HHU458751:HHU458760 GXY458751:GXY458760 GOC458751:GOC458760 GEG458751:GEG458760 FUK458751:FUK458760 FKO458751:FKO458760 FAS458751:FAS458760 EQW458751:EQW458760 EHA458751:EHA458760 DXE458751:DXE458760 DNI458751:DNI458760 DDM458751:DDM458760 CTQ458751:CTQ458760 CJU458751:CJU458760 BZY458751:BZY458760 BQC458751:BQC458760 BGG458751:BGG458760 AWK458751:AWK458760 AMO458751:AMO458760 ACS458751:ACS458760 SW458751:SW458760 JA458751:JA458760 E458740:E458749 WVM393215:WVM393224 WLQ393215:WLQ393224 WBU393215:WBU393224 VRY393215:VRY393224 VIC393215:VIC393224 UYG393215:UYG393224 UOK393215:UOK393224 UEO393215:UEO393224 TUS393215:TUS393224 TKW393215:TKW393224 TBA393215:TBA393224 SRE393215:SRE393224 SHI393215:SHI393224 RXM393215:RXM393224 RNQ393215:RNQ393224 RDU393215:RDU393224 QTY393215:QTY393224 QKC393215:QKC393224 QAG393215:QAG393224 PQK393215:PQK393224 PGO393215:PGO393224 OWS393215:OWS393224 OMW393215:OMW393224 ODA393215:ODA393224 NTE393215:NTE393224 NJI393215:NJI393224 MZM393215:MZM393224 MPQ393215:MPQ393224 MFU393215:MFU393224 LVY393215:LVY393224 LMC393215:LMC393224 LCG393215:LCG393224 KSK393215:KSK393224 KIO393215:KIO393224 JYS393215:JYS393224 JOW393215:JOW393224 JFA393215:JFA393224 IVE393215:IVE393224 ILI393215:ILI393224 IBM393215:IBM393224 HRQ393215:HRQ393224 HHU393215:HHU393224 GXY393215:GXY393224 GOC393215:GOC393224 GEG393215:GEG393224 FUK393215:FUK393224 FKO393215:FKO393224 FAS393215:FAS393224 EQW393215:EQW393224 EHA393215:EHA393224 DXE393215:DXE393224 DNI393215:DNI393224 DDM393215:DDM393224 CTQ393215:CTQ393224 CJU393215:CJU393224 BZY393215:BZY393224 BQC393215:BQC393224 BGG393215:BGG393224 AWK393215:AWK393224 AMO393215:AMO393224 ACS393215:ACS393224 SW393215:SW393224 JA393215:JA393224 E393204:E393213 WVM327679:WVM327688 WLQ327679:WLQ327688 WBU327679:WBU327688 VRY327679:VRY327688 VIC327679:VIC327688 UYG327679:UYG327688 UOK327679:UOK327688 UEO327679:UEO327688 TUS327679:TUS327688 TKW327679:TKW327688 TBA327679:TBA327688 SRE327679:SRE327688 SHI327679:SHI327688 RXM327679:RXM327688 RNQ327679:RNQ327688 RDU327679:RDU327688 QTY327679:QTY327688 QKC327679:QKC327688 QAG327679:QAG327688 PQK327679:PQK327688 PGO327679:PGO327688 OWS327679:OWS327688 OMW327679:OMW327688 ODA327679:ODA327688 NTE327679:NTE327688 NJI327679:NJI327688 MZM327679:MZM327688 MPQ327679:MPQ327688 MFU327679:MFU327688 LVY327679:LVY327688 LMC327679:LMC327688 LCG327679:LCG327688 KSK327679:KSK327688 KIO327679:KIO327688 JYS327679:JYS327688 JOW327679:JOW327688 JFA327679:JFA327688 IVE327679:IVE327688 ILI327679:ILI327688 IBM327679:IBM327688 HRQ327679:HRQ327688 HHU327679:HHU327688 GXY327679:GXY327688 GOC327679:GOC327688 GEG327679:GEG327688 FUK327679:FUK327688 FKO327679:FKO327688 FAS327679:FAS327688 EQW327679:EQW327688 EHA327679:EHA327688 DXE327679:DXE327688 DNI327679:DNI327688 DDM327679:DDM327688 CTQ327679:CTQ327688 CJU327679:CJU327688 BZY327679:BZY327688 BQC327679:BQC327688 BGG327679:BGG327688 AWK327679:AWK327688 AMO327679:AMO327688 ACS327679:ACS327688 SW327679:SW327688 JA327679:JA327688 E327668:E327677 WVM262143:WVM262152 WLQ262143:WLQ262152 WBU262143:WBU262152 VRY262143:VRY262152 VIC262143:VIC262152 UYG262143:UYG262152 UOK262143:UOK262152 UEO262143:UEO262152 TUS262143:TUS262152 TKW262143:TKW262152 TBA262143:TBA262152 SRE262143:SRE262152 SHI262143:SHI262152 RXM262143:RXM262152 RNQ262143:RNQ262152 RDU262143:RDU262152 QTY262143:QTY262152 QKC262143:QKC262152 QAG262143:QAG262152 PQK262143:PQK262152 PGO262143:PGO262152 OWS262143:OWS262152 OMW262143:OMW262152 ODA262143:ODA262152 NTE262143:NTE262152 NJI262143:NJI262152 MZM262143:MZM262152 MPQ262143:MPQ262152 MFU262143:MFU262152 LVY262143:LVY262152 LMC262143:LMC262152 LCG262143:LCG262152 KSK262143:KSK262152 KIO262143:KIO262152 JYS262143:JYS262152 JOW262143:JOW262152 JFA262143:JFA262152 IVE262143:IVE262152 ILI262143:ILI262152 IBM262143:IBM262152 HRQ262143:HRQ262152 HHU262143:HHU262152 GXY262143:GXY262152 GOC262143:GOC262152 GEG262143:GEG262152 FUK262143:FUK262152 FKO262143:FKO262152 FAS262143:FAS262152 EQW262143:EQW262152 EHA262143:EHA262152 DXE262143:DXE262152 DNI262143:DNI262152 DDM262143:DDM262152 CTQ262143:CTQ262152 CJU262143:CJU262152 BZY262143:BZY262152 BQC262143:BQC262152 BGG262143:BGG262152 AWK262143:AWK262152 AMO262143:AMO262152 ACS262143:ACS262152 SW262143:SW262152 JA262143:JA262152 E262132:E262141 WVM196607:WVM196616 WLQ196607:WLQ196616 WBU196607:WBU196616 VRY196607:VRY196616 VIC196607:VIC196616 UYG196607:UYG196616 UOK196607:UOK196616 UEO196607:UEO196616 TUS196607:TUS196616 TKW196607:TKW196616 TBA196607:TBA196616 SRE196607:SRE196616 SHI196607:SHI196616 RXM196607:RXM196616 RNQ196607:RNQ196616 RDU196607:RDU196616 QTY196607:QTY196616 QKC196607:QKC196616 QAG196607:QAG196616 PQK196607:PQK196616 PGO196607:PGO196616 OWS196607:OWS196616 OMW196607:OMW196616 ODA196607:ODA196616 NTE196607:NTE196616 NJI196607:NJI196616 MZM196607:MZM196616 MPQ196607:MPQ196616 MFU196607:MFU196616 LVY196607:LVY196616 LMC196607:LMC196616 LCG196607:LCG196616 KSK196607:KSK196616 KIO196607:KIO196616 JYS196607:JYS196616 JOW196607:JOW196616 JFA196607:JFA196616 IVE196607:IVE196616 ILI196607:ILI196616 IBM196607:IBM196616 HRQ196607:HRQ196616 HHU196607:HHU196616 GXY196607:GXY196616 GOC196607:GOC196616 GEG196607:GEG196616 FUK196607:FUK196616 FKO196607:FKO196616 FAS196607:FAS196616 EQW196607:EQW196616 EHA196607:EHA196616 DXE196607:DXE196616 DNI196607:DNI196616 DDM196607:DDM196616 CTQ196607:CTQ196616 CJU196607:CJU196616 BZY196607:BZY196616 BQC196607:BQC196616 BGG196607:BGG196616 AWK196607:AWK196616 AMO196607:AMO196616 ACS196607:ACS196616 SW196607:SW196616 JA196607:JA196616 E196596:E196605 WVM131071:WVM131080 WLQ131071:WLQ131080 WBU131071:WBU131080 VRY131071:VRY131080 VIC131071:VIC131080 UYG131071:UYG131080 UOK131071:UOK131080 UEO131071:UEO131080 TUS131071:TUS131080 TKW131071:TKW131080 TBA131071:TBA131080 SRE131071:SRE131080 SHI131071:SHI131080 RXM131071:RXM131080 RNQ131071:RNQ131080 RDU131071:RDU131080 QTY131071:QTY131080 QKC131071:QKC131080 QAG131071:QAG131080 PQK131071:PQK131080 PGO131071:PGO131080 OWS131071:OWS131080 OMW131071:OMW131080 ODA131071:ODA131080 NTE131071:NTE131080 NJI131071:NJI131080 MZM131071:MZM131080 MPQ131071:MPQ131080 MFU131071:MFU131080 LVY131071:LVY131080 LMC131071:LMC131080 LCG131071:LCG131080 KSK131071:KSK131080 KIO131071:KIO131080 JYS131071:JYS131080 JOW131071:JOW131080 JFA131071:JFA131080 IVE131071:IVE131080 ILI131071:ILI131080 IBM131071:IBM131080 HRQ131071:HRQ131080 HHU131071:HHU131080 GXY131071:GXY131080 GOC131071:GOC131080 GEG131071:GEG131080 FUK131071:FUK131080 FKO131071:FKO131080 FAS131071:FAS131080 EQW131071:EQW131080 EHA131071:EHA131080 DXE131071:DXE131080 DNI131071:DNI131080 DDM131071:DDM131080 CTQ131071:CTQ131080 CJU131071:CJU131080 BZY131071:BZY131080 BQC131071:BQC131080 BGG131071:BGG131080 AWK131071:AWK131080 AMO131071:AMO131080 ACS131071:ACS131080 SW131071:SW131080 JA131071:JA131080 E131060:E131069 WVM65535:WVM65544 WLQ65535:WLQ65544 WBU65535:WBU65544 VRY65535:VRY65544 VIC65535:VIC65544 UYG65535:UYG65544 UOK65535:UOK65544 UEO65535:UEO65544 TUS65535:TUS65544 TKW65535:TKW65544 TBA65535:TBA65544 SRE65535:SRE65544 SHI65535:SHI65544 RXM65535:RXM65544 RNQ65535:RNQ65544 RDU65535:RDU65544 QTY65535:QTY65544 QKC65535:QKC65544 QAG65535:QAG65544 PQK65535:PQK65544 PGO65535:PGO65544 OWS65535:OWS65544 OMW65535:OMW65544 ODA65535:ODA65544 NTE65535:NTE65544 NJI65535:NJI65544 MZM65535:MZM65544 MPQ65535:MPQ65544 MFU65535:MFU65544 LVY65535:LVY65544 LMC65535:LMC65544 LCG65535:LCG65544 KSK65535:KSK65544 KIO65535:KIO65544 JYS65535:JYS65544 JOW65535:JOW65544 JFA65535:JFA65544 IVE65535:IVE65544 ILI65535:ILI65544 IBM65535:IBM65544 HRQ65535:HRQ65544 HHU65535:HHU65544 GXY65535:GXY65544 GOC65535:GOC65544 GEG65535:GEG65544 FUK65535:FUK65544 FKO65535:FKO65544 FAS65535:FAS65544 EQW65535:EQW65544 EHA65535:EHA65544 DXE65535:DXE65544 DNI65535:DNI65544 DDM65535:DDM65544 CTQ65535:CTQ65544 CJU65535:CJU65544 BZY65535:BZY65544 BQC65535:BQC65544 BGG65535:BGG65544 AWK65535:AWK65544 AMO65535:AMO65544 ACS65535:ACS65544 SW65535:SW65544 JA65535:JA65544 E65524:E65533 WVM11:WVM14 WLQ11:WLQ14 WBU11:WBU14 VRY11:VRY14 VIC11:VIC14 UYG11:UYG14 UOK11:UOK14 UEO11:UEO14 TUS11:TUS14 TKW11:TKW14 TBA11:TBA14 SRE11:SRE14 SHI11:SHI14 RXM11:RXM14 RNQ11:RNQ14 RDU11:RDU14 QTY11:QTY14 QKC11:QKC14 QAG11:QAG14 PQK11:PQK14 PGO11:PGO14 OWS11:OWS14 OMW11:OMW14 ODA11:ODA14 NTE11:NTE14 NJI11:NJI14 MZM11:MZM14 MPQ11:MPQ14 MFU11:MFU14 LVY11:LVY14 LMC11:LMC14 LCG11:LCG14 KSK11:KSK14 KIO11:KIO14 JYS11:JYS14 JOW11:JOW14 JFA11:JFA14 IVE11:IVE14 ILI11:ILI14 IBM11:IBM14 HRQ11:HRQ14 HHU11:HHU14 GXY11:GXY14 GOC11:GOC14 GEG11:GEG14 FUK11:FUK14 FKO11:FKO14 FAS11:FAS14 EQW11:EQW14 EHA11:EHA14 DXE11:DXE14 DNI11:DNI14 DDM11:DDM14 CTQ11:CTQ14 CJU11:CJU14 BZY11:BZY14 BQC11:BQC14 BGG11:BGG14 AWK11:AWK14 AMO11:AMO14 ACS11:ACS14 SW11:SW14 JA11:JA14 WVM983039:WVM983048 WVM983054 WLQ983054 WBU983054 VRY983054 VIC983054 UYG983054 UOK983054 UEO983054 TUS983054 TKW983054 TBA983054 SRE983054 SHI983054 RXM983054 RNQ983054 RDU983054 QTY983054 QKC983054 QAG983054 PQK983054 PGO983054 OWS983054 OMW983054 ODA983054 NTE983054 NJI983054 MZM983054 MPQ983054 MFU983054 LVY983054 LMC983054 LCG983054 KSK983054 KIO983054 JYS983054 JOW983054 JFA983054 IVE983054 ILI983054 IBM983054 HRQ983054 HHU983054 GXY983054 GOC983054 GEG983054 FUK983054 FKO983054 FAS983054 EQW983054 EHA983054 DXE983054 DNI983054 DDM983054 CTQ983054 CJU983054 BZY983054 BQC983054 BGG983054 AWK983054 AMO983054 ACS983054 SW983054 JA983054 E983043 WVM917518 WLQ917518 WBU917518 VRY917518 VIC917518 UYG917518 UOK917518 UEO917518 TUS917518 TKW917518 TBA917518 SRE917518 SHI917518 RXM917518 RNQ917518 RDU917518 QTY917518 QKC917518 QAG917518 PQK917518 PGO917518 OWS917518 OMW917518 ODA917518 NTE917518 NJI917518 MZM917518 MPQ917518 MFU917518 LVY917518 LMC917518 LCG917518 KSK917518 KIO917518 JYS917518 JOW917518 JFA917518 IVE917518 ILI917518 IBM917518 HRQ917518 HHU917518 GXY917518 GOC917518 GEG917518 FUK917518 FKO917518 FAS917518 EQW917518 EHA917518 DXE917518 DNI917518 DDM917518 CTQ917518 CJU917518 BZY917518 BQC917518 BGG917518 AWK917518 AMO917518 ACS917518 SW917518 JA917518 E917507 WVM851982 WLQ851982 WBU851982 VRY851982 VIC851982 UYG851982 UOK851982 UEO851982 TUS851982 TKW851982 TBA851982 SRE851982 SHI851982 RXM851982 RNQ851982 RDU851982 QTY851982 QKC851982 QAG851982 PQK851982 PGO851982 OWS851982 OMW851982 ODA851982 NTE851982 NJI851982 MZM851982 MPQ851982 MFU851982 LVY851982 LMC851982 LCG851982 KSK851982 KIO851982 JYS851982 JOW851982 JFA851982 IVE851982 ILI851982 IBM851982 HRQ851982 HHU851982 GXY851982 GOC851982 GEG851982 FUK851982 FKO851982 FAS851982 EQW851982 EHA851982 DXE851982 DNI851982 DDM851982 CTQ851982 CJU851982 BZY851982 BQC851982 BGG851982 AWK851982 AMO851982 ACS851982 SW851982 JA851982 E851971 WVM786446 WLQ786446 WBU786446 VRY786446 VIC786446 UYG786446 UOK786446 UEO786446 TUS786446 TKW786446 TBA786446 SRE786446 SHI786446 RXM786446 RNQ786446 RDU786446 QTY786446 QKC786446 QAG786446 PQK786446 PGO786446 OWS786446 OMW786446 ODA786446 NTE786446 NJI786446 MZM786446 MPQ786446 MFU786446 LVY786446 LMC786446 LCG786446 KSK786446 KIO786446 JYS786446 JOW786446 JFA786446 IVE786446 ILI786446 IBM786446 HRQ786446 HHU786446 GXY786446 GOC786446 GEG786446 FUK786446 FKO786446 FAS786446 EQW786446 EHA786446 DXE786446 DNI786446 DDM786446 CTQ786446 CJU786446 BZY786446 BQC786446 BGG786446 AWK786446 AMO786446 ACS786446 SW786446 JA786446 E786435 WVM720910 WLQ720910 WBU720910 VRY720910 VIC720910 UYG720910 UOK720910 UEO720910 TUS720910 TKW720910 TBA720910 SRE720910 SHI720910 RXM720910 RNQ720910 RDU720910 QTY720910 QKC720910 QAG720910 PQK720910 PGO720910 OWS720910 OMW720910 ODA720910 NTE720910 NJI720910 MZM720910 MPQ720910 MFU720910 LVY720910 LMC720910 LCG720910 KSK720910 KIO720910 JYS720910 JOW720910 JFA720910 IVE720910 ILI720910 IBM720910 HRQ720910 HHU720910 GXY720910 GOC720910 GEG720910 FUK720910 FKO720910 FAS720910 EQW720910 EHA720910 DXE720910 DNI720910 DDM720910 CTQ720910 CJU720910 BZY720910 BQC720910 BGG720910 AWK720910 AMO720910 ACS720910 SW720910 JA720910 E720899 WVM655374 WLQ655374 WBU655374 VRY655374 VIC655374 UYG655374 UOK655374 UEO655374 TUS655374 TKW655374 TBA655374 SRE655374 SHI655374 RXM655374 RNQ655374 RDU655374 QTY655374 QKC655374 QAG655374 PQK655374 PGO655374 OWS655374 OMW655374 ODA655374 NTE655374 NJI655374 MZM655374 MPQ655374 MFU655374 LVY655374 LMC655374 LCG655374 KSK655374 KIO655374 JYS655374 JOW655374 JFA655374 IVE655374 ILI655374 IBM655374 HRQ655374 HHU655374 GXY655374 GOC655374 GEG655374 FUK655374 FKO655374 FAS655374 EQW655374 EHA655374 DXE655374 DNI655374 DDM655374 CTQ655374 CJU655374 BZY655374 BQC655374 BGG655374 AWK655374 AMO655374 ACS655374 SW655374 JA655374 E655363 WVM589838 WLQ589838 WBU589838 VRY589838 VIC589838 UYG589838 UOK589838 UEO589838 TUS589838 TKW589838 TBA589838 SRE589838 SHI589838 RXM589838 RNQ589838 RDU589838 QTY589838 QKC589838 QAG589838 PQK589838 PGO589838 OWS589838 OMW589838 ODA589838 NTE589838 NJI589838 MZM589838 MPQ589838 MFU589838 LVY589838 LMC589838 LCG589838 KSK589838 KIO589838 JYS589838 JOW589838 JFA589838 IVE589838 ILI589838 IBM589838 HRQ589838 HHU589838 GXY589838 GOC589838 GEG589838 FUK589838 FKO589838 FAS589838 EQW589838 EHA589838 DXE589838 DNI589838 DDM589838 CTQ589838 CJU589838 BZY589838 BQC589838 BGG589838 AWK589838 AMO589838 ACS589838 SW589838 JA589838 E589827 WVM524302 WLQ524302 WBU524302 VRY524302 VIC524302 UYG524302 UOK524302 UEO524302 TUS524302 TKW524302 TBA524302 SRE524302 SHI524302 RXM524302 RNQ524302 RDU524302 QTY524302 QKC524302 QAG524302 PQK524302 PGO524302 OWS524302 OMW524302 ODA524302 NTE524302 NJI524302 MZM524302 MPQ524302 MFU524302 LVY524302 LMC524302 LCG524302 KSK524302 KIO524302 JYS524302 JOW524302 JFA524302 IVE524302 ILI524302 IBM524302 HRQ524302 HHU524302 GXY524302 GOC524302 GEG524302 FUK524302 FKO524302 FAS524302 EQW524302 EHA524302 DXE524302 DNI524302 DDM524302 CTQ524302 CJU524302 BZY524302 BQC524302 BGG524302 AWK524302 AMO524302 ACS524302 SW524302 JA524302 E524291 WVM458766 WLQ458766 WBU458766 VRY458766 VIC458766 UYG458766 UOK458766 UEO458766 TUS458766 TKW458766 TBA458766 SRE458766 SHI458766 RXM458766 RNQ458766 RDU458766 QTY458766 QKC458766 QAG458766 PQK458766 PGO458766 OWS458766 OMW458766 ODA458766 NTE458766 NJI458766 MZM458766 MPQ458766 MFU458766 LVY458766 LMC458766 LCG458766 KSK458766 KIO458766 JYS458766 JOW458766 JFA458766 IVE458766 ILI458766 IBM458766 HRQ458766 HHU458766 GXY458766 GOC458766 GEG458766 FUK458766 FKO458766 FAS458766 EQW458766 EHA458766 DXE458766 DNI458766 DDM458766 CTQ458766 CJU458766 BZY458766 BQC458766 BGG458766 AWK458766 AMO458766 ACS458766 SW458766 JA458766 E458755 WVM393230 WLQ393230 WBU393230 VRY393230 VIC393230 UYG393230 UOK393230 UEO393230 TUS393230 TKW393230 TBA393230 SRE393230 SHI393230 RXM393230 RNQ393230 RDU393230 QTY393230 QKC393230 QAG393230 PQK393230 PGO393230 OWS393230 OMW393230 ODA393230 NTE393230 NJI393230 MZM393230 MPQ393230 MFU393230 LVY393230 LMC393230 LCG393230 KSK393230 KIO393230 JYS393230 JOW393230 JFA393230 IVE393230 ILI393230 IBM393230 HRQ393230 HHU393230 GXY393230 GOC393230 GEG393230 FUK393230 FKO393230 FAS393230 EQW393230 EHA393230 DXE393230 DNI393230 DDM393230 CTQ393230 CJU393230 BZY393230 BQC393230 BGG393230 AWK393230 AMO393230 ACS393230 SW393230 JA393230 E393219 WVM327694 WLQ327694 WBU327694 VRY327694 VIC327694 UYG327694 UOK327694 UEO327694 TUS327694 TKW327694 TBA327694 SRE327694 SHI327694 RXM327694 RNQ327694 RDU327694 QTY327694 QKC327694 QAG327694 PQK327694 PGO327694 OWS327694 OMW327694 ODA327694 NTE327694 NJI327694 MZM327694 MPQ327694 MFU327694 LVY327694 LMC327694 LCG327694 KSK327694 KIO327694 JYS327694 JOW327694 JFA327694 IVE327694 ILI327694 IBM327694 HRQ327694 HHU327694 GXY327694 GOC327694 GEG327694 FUK327694 FKO327694 FAS327694 EQW327694 EHA327694 DXE327694 DNI327694 DDM327694 CTQ327694 CJU327694 BZY327694 BQC327694 BGG327694 AWK327694 AMO327694 ACS327694 SW327694 JA327694 E327683 WVM262158 WLQ262158 WBU262158 VRY262158 VIC262158 UYG262158 UOK262158 UEO262158 TUS262158 TKW262158 TBA262158 SRE262158 SHI262158 RXM262158 RNQ262158 RDU262158 QTY262158 QKC262158 QAG262158 PQK262158 PGO262158 OWS262158 OMW262158 ODA262158 NTE262158 NJI262158 MZM262158 MPQ262158 MFU262158 LVY262158 LMC262158 LCG262158 KSK262158 KIO262158 JYS262158 JOW262158 JFA262158 IVE262158 ILI262158 IBM262158 HRQ262158 HHU262158 GXY262158 GOC262158 GEG262158 FUK262158 FKO262158 FAS262158 EQW262158 EHA262158 DXE262158 DNI262158 DDM262158 CTQ262158 CJU262158 BZY262158 BQC262158 BGG262158 AWK262158 AMO262158 ACS262158 SW262158 JA262158 E262147 WVM196622 WLQ196622 WBU196622 VRY196622 VIC196622 UYG196622 UOK196622 UEO196622 TUS196622 TKW196622 TBA196622 SRE196622 SHI196622 RXM196622 RNQ196622 RDU196622 QTY196622 QKC196622 QAG196622 PQK196622 PGO196622 OWS196622 OMW196622 ODA196622 NTE196622 NJI196622 MZM196622 MPQ196622 MFU196622 LVY196622 LMC196622 LCG196622 KSK196622 KIO196622 JYS196622 JOW196622 JFA196622 IVE196622 ILI196622 IBM196622 HRQ196622 HHU196622 GXY196622 GOC196622 GEG196622 FUK196622 FKO196622 FAS196622 EQW196622 EHA196622 DXE196622 DNI196622 DDM196622 CTQ196622 CJU196622 BZY196622 BQC196622 BGG196622 AWK196622 AMO196622 ACS196622 SW196622 JA196622 E196611 WVM131086 WLQ131086 WBU131086 VRY131086 VIC131086 UYG131086 UOK131086 UEO131086 TUS131086 TKW131086 TBA131086 SRE131086 SHI131086 RXM131086 RNQ131086 RDU131086 QTY131086 QKC131086 QAG131086 PQK131086 PGO131086 OWS131086 OMW131086 ODA131086 NTE131086 NJI131086 MZM131086 MPQ131086 MFU131086 LVY131086 LMC131086 LCG131086 KSK131086 KIO131086 JYS131086 JOW131086 JFA131086 IVE131086 ILI131086 IBM131086 HRQ131086 HHU131086 GXY131086 GOC131086 GEG131086 FUK131086 FKO131086 FAS131086 EQW131086 EHA131086 DXE131086 DNI131086 DDM131086 CTQ131086 CJU131086 BZY131086 BQC131086 BGG131086 AWK131086 AMO131086 ACS131086 SW131086 JA131086 E131075 WVM65550 WLQ65550 WBU65550 VRY65550 VIC65550 UYG65550 UOK65550 UEO65550 TUS65550 TKW65550 TBA65550 SRE65550 SHI65550 RXM65550 RNQ65550 RDU65550 QTY65550 QKC65550 QAG65550 PQK65550 PGO65550 OWS65550 OMW65550 ODA65550 NTE65550 NJI65550 MZM65550 MPQ65550 MFU65550 LVY65550 LMC65550 LCG65550 KSK65550 KIO65550 JYS65550 JOW65550 JFA65550 IVE65550 ILI65550 IBM65550 HRQ65550 HHU65550 GXY65550 GOC65550 GEG65550 FUK65550 FKO65550 FAS65550 EQW65550 EHA65550 DXE65550 DNI65550 DDM65550 CTQ65550 CJU65550 BZY65550 BQC65550 BGG65550 AWK65550 AMO65550 ACS65550 SW65550 JA65550 E65539 WLQ983039:WLQ983048 WVM983057:WVM983071 WLQ983057:WLQ983071 WBU983057:WBU983071 VRY983057:VRY983071 VIC983057:VIC983071 UYG983057:UYG983071 UOK983057:UOK983071 UEO983057:UEO983071 TUS983057:TUS983071 TKW983057:TKW983071 TBA983057:TBA983071 SRE983057:SRE983071 SHI983057:SHI983071 RXM983057:RXM983071 RNQ983057:RNQ983071 RDU983057:RDU983071 QTY983057:QTY983071 QKC983057:QKC983071 QAG983057:QAG983071 PQK983057:PQK983071 PGO983057:PGO983071 OWS983057:OWS983071 OMW983057:OMW983071 ODA983057:ODA983071 NTE983057:NTE983071 NJI983057:NJI983071 MZM983057:MZM983071 MPQ983057:MPQ983071 MFU983057:MFU983071 LVY983057:LVY983071 LMC983057:LMC983071 LCG983057:LCG983071 KSK983057:KSK983071 KIO983057:KIO983071 JYS983057:JYS983071 JOW983057:JOW983071 JFA983057:JFA983071 IVE983057:IVE983071 ILI983057:ILI983071 IBM983057:IBM983071 HRQ983057:HRQ983071 HHU983057:HHU983071 GXY983057:GXY983071 GOC983057:GOC983071 GEG983057:GEG983071 FUK983057:FUK983071 FKO983057:FKO983071 FAS983057:FAS983071 EQW983057:EQW983071 EHA983057:EHA983071 DXE983057:DXE983071 DNI983057:DNI983071 DDM983057:DDM983071 CTQ983057:CTQ983071 CJU983057:CJU983071 BZY983057:BZY983071 BQC983057:BQC983071 BGG983057:BGG983071 AWK983057:AWK983071 AMO983057:AMO983071 ACS983057:ACS983071 SW983057:SW983071 JA983057:JA983071 E983046:E983060 WVM917521:WVM917535 WLQ917521:WLQ917535 WBU917521:WBU917535 VRY917521:VRY917535 VIC917521:VIC917535 UYG917521:UYG917535 UOK917521:UOK917535 UEO917521:UEO917535 TUS917521:TUS917535 TKW917521:TKW917535 TBA917521:TBA917535 SRE917521:SRE917535 SHI917521:SHI917535 RXM917521:RXM917535 RNQ917521:RNQ917535 RDU917521:RDU917535 QTY917521:QTY917535 QKC917521:QKC917535 QAG917521:QAG917535 PQK917521:PQK917535 PGO917521:PGO917535 OWS917521:OWS917535 OMW917521:OMW917535 ODA917521:ODA917535 NTE917521:NTE917535 NJI917521:NJI917535 MZM917521:MZM917535 MPQ917521:MPQ917535 MFU917521:MFU917535 LVY917521:LVY917535 LMC917521:LMC917535 LCG917521:LCG917535 KSK917521:KSK917535 KIO917521:KIO917535 JYS917521:JYS917535 JOW917521:JOW917535 JFA917521:JFA917535 IVE917521:IVE917535 ILI917521:ILI917535 IBM917521:IBM917535 HRQ917521:HRQ917535 HHU917521:HHU917535 GXY917521:GXY917535 GOC917521:GOC917535 GEG917521:GEG917535 FUK917521:FUK917535 FKO917521:FKO917535 FAS917521:FAS917535 EQW917521:EQW917535 EHA917521:EHA917535 DXE917521:DXE917535 DNI917521:DNI917535 DDM917521:DDM917535 CTQ917521:CTQ917535 CJU917521:CJU917535 BZY917521:BZY917535 BQC917521:BQC917535 BGG917521:BGG917535 AWK917521:AWK917535 AMO917521:AMO917535 ACS917521:ACS917535 SW917521:SW917535 JA917521:JA917535 E917510:E917524 WVM851985:WVM851999 WLQ851985:WLQ851999 WBU851985:WBU851999 VRY851985:VRY851999 VIC851985:VIC851999 UYG851985:UYG851999 UOK851985:UOK851999 UEO851985:UEO851999 TUS851985:TUS851999 TKW851985:TKW851999 TBA851985:TBA851999 SRE851985:SRE851999 SHI851985:SHI851999 RXM851985:RXM851999 RNQ851985:RNQ851999 RDU851985:RDU851999 QTY851985:QTY851999 QKC851985:QKC851999 QAG851985:QAG851999 PQK851985:PQK851999 PGO851985:PGO851999 OWS851985:OWS851999 OMW851985:OMW851999 ODA851985:ODA851999 NTE851985:NTE851999 NJI851985:NJI851999 MZM851985:MZM851999 MPQ851985:MPQ851999 MFU851985:MFU851999 LVY851985:LVY851999 LMC851985:LMC851999 LCG851985:LCG851999 KSK851985:KSK851999 KIO851985:KIO851999 JYS851985:JYS851999 JOW851985:JOW851999 JFA851985:JFA851999 IVE851985:IVE851999 ILI851985:ILI851999 IBM851985:IBM851999 HRQ851985:HRQ851999 HHU851985:HHU851999 GXY851985:GXY851999 GOC851985:GOC851999 GEG851985:GEG851999 FUK851985:FUK851999 FKO851985:FKO851999 FAS851985:FAS851999 EQW851985:EQW851999 EHA851985:EHA851999 DXE851985:DXE851999 DNI851985:DNI851999 DDM851985:DDM851999 CTQ851985:CTQ851999 CJU851985:CJU851999 BZY851985:BZY851999 BQC851985:BQC851999 BGG851985:BGG851999 AWK851985:AWK851999 AMO851985:AMO851999 ACS851985:ACS851999 SW851985:SW851999 JA851985:JA851999 E851974:E851988 WVM786449:WVM786463 WLQ786449:WLQ786463 WBU786449:WBU786463 VRY786449:VRY786463 VIC786449:VIC786463 UYG786449:UYG786463 UOK786449:UOK786463 UEO786449:UEO786463 TUS786449:TUS786463 TKW786449:TKW786463 TBA786449:TBA786463 SRE786449:SRE786463 SHI786449:SHI786463 RXM786449:RXM786463 RNQ786449:RNQ786463 RDU786449:RDU786463 QTY786449:QTY786463 QKC786449:QKC786463 QAG786449:QAG786463 PQK786449:PQK786463 PGO786449:PGO786463 OWS786449:OWS786463 OMW786449:OMW786463 ODA786449:ODA786463 NTE786449:NTE786463 NJI786449:NJI786463 MZM786449:MZM786463 MPQ786449:MPQ786463 MFU786449:MFU786463 LVY786449:LVY786463 LMC786449:LMC786463 LCG786449:LCG786463 KSK786449:KSK786463 KIO786449:KIO786463 JYS786449:JYS786463 JOW786449:JOW786463 JFA786449:JFA786463 IVE786449:IVE786463 ILI786449:ILI786463 IBM786449:IBM786463 HRQ786449:HRQ786463 HHU786449:HHU786463 GXY786449:GXY786463 GOC786449:GOC786463 GEG786449:GEG786463 FUK786449:FUK786463 FKO786449:FKO786463 FAS786449:FAS786463 EQW786449:EQW786463 EHA786449:EHA786463 DXE786449:DXE786463 DNI786449:DNI786463 DDM786449:DDM786463 CTQ786449:CTQ786463 CJU786449:CJU786463 BZY786449:BZY786463 BQC786449:BQC786463 BGG786449:BGG786463 AWK786449:AWK786463 AMO786449:AMO786463 ACS786449:ACS786463 SW786449:SW786463 JA786449:JA786463 E786438:E786452 WVM720913:WVM720927 WLQ720913:WLQ720927 WBU720913:WBU720927 VRY720913:VRY720927 VIC720913:VIC720927 UYG720913:UYG720927 UOK720913:UOK720927 UEO720913:UEO720927 TUS720913:TUS720927 TKW720913:TKW720927 TBA720913:TBA720927 SRE720913:SRE720927 SHI720913:SHI720927 RXM720913:RXM720927 RNQ720913:RNQ720927 RDU720913:RDU720927 QTY720913:QTY720927 QKC720913:QKC720927 QAG720913:QAG720927 PQK720913:PQK720927 PGO720913:PGO720927 OWS720913:OWS720927 OMW720913:OMW720927 ODA720913:ODA720927 NTE720913:NTE720927 NJI720913:NJI720927 MZM720913:MZM720927 MPQ720913:MPQ720927 MFU720913:MFU720927 LVY720913:LVY720927 LMC720913:LMC720927 LCG720913:LCG720927 KSK720913:KSK720927 KIO720913:KIO720927 JYS720913:JYS720927 JOW720913:JOW720927 JFA720913:JFA720927 IVE720913:IVE720927 ILI720913:ILI720927 IBM720913:IBM720927 HRQ720913:HRQ720927 HHU720913:HHU720927 GXY720913:GXY720927 GOC720913:GOC720927 GEG720913:GEG720927 FUK720913:FUK720927 FKO720913:FKO720927 FAS720913:FAS720927 EQW720913:EQW720927 EHA720913:EHA720927 DXE720913:DXE720927 DNI720913:DNI720927 DDM720913:DDM720927 CTQ720913:CTQ720927 CJU720913:CJU720927 BZY720913:BZY720927 BQC720913:BQC720927 BGG720913:BGG720927 AWK720913:AWK720927 AMO720913:AMO720927 ACS720913:ACS720927 SW720913:SW720927 JA720913:JA720927 E720902:E720916 WVM655377:WVM655391 WLQ655377:WLQ655391 WBU655377:WBU655391 VRY655377:VRY655391 VIC655377:VIC655391 UYG655377:UYG655391 UOK655377:UOK655391 UEO655377:UEO655391 TUS655377:TUS655391 TKW655377:TKW655391 TBA655377:TBA655391 SRE655377:SRE655391 SHI655377:SHI655391 RXM655377:RXM655391 RNQ655377:RNQ655391 RDU655377:RDU655391 QTY655377:QTY655391 QKC655377:QKC655391 QAG655377:QAG655391 PQK655377:PQK655391 PGO655377:PGO655391 OWS655377:OWS655391 OMW655377:OMW655391 ODA655377:ODA655391 NTE655377:NTE655391 NJI655377:NJI655391 MZM655377:MZM655391 MPQ655377:MPQ655391 MFU655377:MFU655391 LVY655377:LVY655391 LMC655377:LMC655391 LCG655377:LCG655391 KSK655377:KSK655391 KIO655377:KIO655391 JYS655377:JYS655391 JOW655377:JOW655391 JFA655377:JFA655391 IVE655377:IVE655391 ILI655377:ILI655391 IBM655377:IBM655391 HRQ655377:HRQ655391 HHU655377:HHU655391 GXY655377:GXY655391 GOC655377:GOC655391 GEG655377:GEG655391 FUK655377:FUK655391 FKO655377:FKO655391 FAS655377:FAS655391 EQW655377:EQW655391 EHA655377:EHA655391 DXE655377:DXE655391 DNI655377:DNI655391 DDM655377:DDM655391 CTQ655377:CTQ655391 CJU655377:CJU655391 BZY655377:BZY655391 BQC655377:BQC655391 BGG655377:BGG655391 AWK655377:AWK655391 AMO655377:AMO655391 ACS655377:ACS655391 SW655377:SW655391 JA655377:JA655391 E655366:E655380 WVM589841:WVM589855 WLQ589841:WLQ589855 WBU589841:WBU589855 VRY589841:VRY589855 VIC589841:VIC589855 UYG589841:UYG589855 UOK589841:UOK589855 UEO589841:UEO589855 TUS589841:TUS589855 TKW589841:TKW589855 TBA589841:TBA589855 SRE589841:SRE589855 SHI589841:SHI589855 RXM589841:RXM589855 RNQ589841:RNQ589855 RDU589841:RDU589855 QTY589841:QTY589855 QKC589841:QKC589855 QAG589841:QAG589855 PQK589841:PQK589855 PGO589841:PGO589855 OWS589841:OWS589855 OMW589841:OMW589855 ODA589841:ODA589855 NTE589841:NTE589855 NJI589841:NJI589855 MZM589841:MZM589855 MPQ589841:MPQ589855 MFU589841:MFU589855 LVY589841:LVY589855 LMC589841:LMC589855 LCG589841:LCG589855 KSK589841:KSK589855 KIO589841:KIO589855 JYS589841:JYS589855 JOW589841:JOW589855 JFA589841:JFA589855 IVE589841:IVE589855 ILI589841:ILI589855 IBM589841:IBM589855 HRQ589841:HRQ589855 HHU589841:HHU589855 GXY589841:GXY589855 GOC589841:GOC589855 GEG589841:GEG589855 FUK589841:FUK589855 FKO589841:FKO589855 FAS589841:FAS589855 EQW589841:EQW589855 EHA589841:EHA589855 DXE589841:DXE589855 DNI589841:DNI589855 DDM589841:DDM589855 CTQ589841:CTQ589855 CJU589841:CJU589855 BZY589841:BZY589855 BQC589841:BQC589855 BGG589841:BGG589855 AWK589841:AWK589855 AMO589841:AMO589855 ACS589841:ACS589855 SW589841:SW589855 JA589841:JA589855 E589830:E589844 WVM524305:WVM524319 WLQ524305:WLQ524319 WBU524305:WBU524319 VRY524305:VRY524319 VIC524305:VIC524319 UYG524305:UYG524319 UOK524305:UOK524319 UEO524305:UEO524319 TUS524305:TUS524319 TKW524305:TKW524319 TBA524305:TBA524319 SRE524305:SRE524319 SHI524305:SHI524319 RXM524305:RXM524319 RNQ524305:RNQ524319 RDU524305:RDU524319 QTY524305:QTY524319 QKC524305:QKC524319 QAG524305:QAG524319 PQK524305:PQK524319 PGO524305:PGO524319 OWS524305:OWS524319 OMW524305:OMW524319 ODA524305:ODA524319 NTE524305:NTE524319 NJI524305:NJI524319 MZM524305:MZM524319 MPQ524305:MPQ524319 MFU524305:MFU524319 LVY524305:LVY524319 LMC524305:LMC524319 LCG524305:LCG524319 KSK524305:KSK524319 KIO524305:KIO524319 JYS524305:JYS524319 JOW524305:JOW524319 JFA524305:JFA524319 IVE524305:IVE524319 ILI524305:ILI524319 IBM524305:IBM524319 HRQ524305:HRQ524319 HHU524305:HHU524319 GXY524305:GXY524319 GOC524305:GOC524319 GEG524305:GEG524319 FUK524305:FUK524319 FKO524305:FKO524319 FAS524305:FAS524319 EQW524305:EQW524319 EHA524305:EHA524319 DXE524305:DXE524319 DNI524305:DNI524319 DDM524305:DDM524319 CTQ524305:CTQ524319 CJU524305:CJU524319 BZY524305:BZY524319 BQC524305:BQC524319 BGG524305:BGG524319 AWK524305:AWK524319 AMO524305:AMO524319 ACS524305:ACS524319 SW524305:SW524319 JA524305:JA524319 E524294:E524308 WVM458769:WVM458783 WLQ458769:WLQ458783 WBU458769:WBU458783 VRY458769:VRY458783 VIC458769:VIC458783 UYG458769:UYG458783 UOK458769:UOK458783 UEO458769:UEO458783 TUS458769:TUS458783 TKW458769:TKW458783 TBA458769:TBA458783 SRE458769:SRE458783 SHI458769:SHI458783 RXM458769:RXM458783 RNQ458769:RNQ458783 RDU458769:RDU458783 QTY458769:QTY458783 QKC458769:QKC458783 QAG458769:QAG458783 PQK458769:PQK458783 PGO458769:PGO458783 OWS458769:OWS458783 OMW458769:OMW458783 ODA458769:ODA458783 NTE458769:NTE458783 NJI458769:NJI458783 MZM458769:MZM458783 MPQ458769:MPQ458783 MFU458769:MFU458783 LVY458769:LVY458783 LMC458769:LMC458783 LCG458769:LCG458783 KSK458769:KSK458783 KIO458769:KIO458783 JYS458769:JYS458783 JOW458769:JOW458783 JFA458769:JFA458783 IVE458769:IVE458783 ILI458769:ILI458783 IBM458769:IBM458783 HRQ458769:HRQ458783 HHU458769:HHU458783 GXY458769:GXY458783 GOC458769:GOC458783 GEG458769:GEG458783 FUK458769:FUK458783 FKO458769:FKO458783 FAS458769:FAS458783 EQW458769:EQW458783 EHA458769:EHA458783 DXE458769:DXE458783 DNI458769:DNI458783 DDM458769:DDM458783 CTQ458769:CTQ458783 CJU458769:CJU458783 BZY458769:BZY458783 BQC458769:BQC458783 BGG458769:BGG458783 AWK458769:AWK458783 AMO458769:AMO458783 ACS458769:ACS458783 SW458769:SW458783 JA458769:JA458783 E458758:E458772 WVM393233:WVM393247 WLQ393233:WLQ393247 WBU393233:WBU393247 VRY393233:VRY393247 VIC393233:VIC393247 UYG393233:UYG393247 UOK393233:UOK393247 UEO393233:UEO393247 TUS393233:TUS393247 TKW393233:TKW393247 TBA393233:TBA393247 SRE393233:SRE393247 SHI393233:SHI393247 RXM393233:RXM393247 RNQ393233:RNQ393247 RDU393233:RDU393247 QTY393233:QTY393247 QKC393233:QKC393247 QAG393233:QAG393247 PQK393233:PQK393247 PGO393233:PGO393247 OWS393233:OWS393247 OMW393233:OMW393247 ODA393233:ODA393247 NTE393233:NTE393247 NJI393233:NJI393247 MZM393233:MZM393247 MPQ393233:MPQ393247 MFU393233:MFU393247 LVY393233:LVY393247 LMC393233:LMC393247 LCG393233:LCG393247 KSK393233:KSK393247 KIO393233:KIO393247 JYS393233:JYS393247 JOW393233:JOW393247 JFA393233:JFA393247 IVE393233:IVE393247 ILI393233:ILI393247 IBM393233:IBM393247 HRQ393233:HRQ393247 HHU393233:HHU393247 GXY393233:GXY393247 GOC393233:GOC393247 GEG393233:GEG393247 FUK393233:FUK393247 FKO393233:FKO393247 FAS393233:FAS393247 EQW393233:EQW393247 EHA393233:EHA393247 DXE393233:DXE393247 DNI393233:DNI393247 DDM393233:DDM393247 CTQ393233:CTQ393247 CJU393233:CJU393247 BZY393233:BZY393247 BQC393233:BQC393247 BGG393233:BGG393247 AWK393233:AWK393247 AMO393233:AMO393247 ACS393233:ACS393247 SW393233:SW393247 JA393233:JA393247 E393222:E393236 WVM327697:WVM327711 WLQ327697:WLQ327711 WBU327697:WBU327711 VRY327697:VRY327711 VIC327697:VIC327711 UYG327697:UYG327711 UOK327697:UOK327711 UEO327697:UEO327711 TUS327697:TUS327711 TKW327697:TKW327711 TBA327697:TBA327711 SRE327697:SRE327711 SHI327697:SHI327711 RXM327697:RXM327711 RNQ327697:RNQ327711 RDU327697:RDU327711 QTY327697:QTY327711 QKC327697:QKC327711 QAG327697:QAG327711 PQK327697:PQK327711 PGO327697:PGO327711 OWS327697:OWS327711 OMW327697:OMW327711 ODA327697:ODA327711 NTE327697:NTE327711 NJI327697:NJI327711 MZM327697:MZM327711 MPQ327697:MPQ327711 MFU327697:MFU327711 LVY327697:LVY327711 LMC327697:LMC327711 LCG327697:LCG327711 KSK327697:KSK327711 KIO327697:KIO327711 JYS327697:JYS327711 JOW327697:JOW327711 JFA327697:JFA327711 IVE327697:IVE327711 ILI327697:ILI327711 IBM327697:IBM327711 HRQ327697:HRQ327711 HHU327697:HHU327711 GXY327697:GXY327711 GOC327697:GOC327711 GEG327697:GEG327711 FUK327697:FUK327711 FKO327697:FKO327711 FAS327697:FAS327711 EQW327697:EQW327711 EHA327697:EHA327711 DXE327697:DXE327711 DNI327697:DNI327711 DDM327697:DDM327711 CTQ327697:CTQ327711 CJU327697:CJU327711 BZY327697:BZY327711 BQC327697:BQC327711 BGG327697:BGG327711 AWK327697:AWK327711 AMO327697:AMO327711 ACS327697:ACS327711 SW327697:SW327711 JA327697:JA327711 E327686:E327700 WVM262161:WVM262175 WLQ262161:WLQ262175 WBU262161:WBU262175 VRY262161:VRY262175 VIC262161:VIC262175 UYG262161:UYG262175 UOK262161:UOK262175 UEO262161:UEO262175 TUS262161:TUS262175 TKW262161:TKW262175 TBA262161:TBA262175 SRE262161:SRE262175 SHI262161:SHI262175 RXM262161:RXM262175 RNQ262161:RNQ262175 RDU262161:RDU262175 QTY262161:QTY262175 QKC262161:QKC262175 QAG262161:QAG262175 PQK262161:PQK262175 PGO262161:PGO262175 OWS262161:OWS262175 OMW262161:OMW262175 ODA262161:ODA262175 NTE262161:NTE262175 NJI262161:NJI262175 MZM262161:MZM262175 MPQ262161:MPQ262175 MFU262161:MFU262175 LVY262161:LVY262175 LMC262161:LMC262175 LCG262161:LCG262175 KSK262161:KSK262175 KIO262161:KIO262175 JYS262161:JYS262175 JOW262161:JOW262175 JFA262161:JFA262175 IVE262161:IVE262175 ILI262161:ILI262175 IBM262161:IBM262175 HRQ262161:HRQ262175 HHU262161:HHU262175 GXY262161:GXY262175 GOC262161:GOC262175 GEG262161:GEG262175 FUK262161:FUK262175 FKO262161:FKO262175 FAS262161:FAS262175 EQW262161:EQW262175 EHA262161:EHA262175 DXE262161:DXE262175 DNI262161:DNI262175 DDM262161:DDM262175 CTQ262161:CTQ262175 CJU262161:CJU262175 BZY262161:BZY262175 BQC262161:BQC262175 BGG262161:BGG262175 AWK262161:AWK262175 AMO262161:AMO262175 ACS262161:ACS262175 SW262161:SW262175 JA262161:JA262175 E262150:E262164 WVM196625:WVM196639 WLQ196625:WLQ196639 WBU196625:WBU196639 VRY196625:VRY196639 VIC196625:VIC196639 UYG196625:UYG196639 UOK196625:UOK196639 UEO196625:UEO196639 TUS196625:TUS196639 TKW196625:TKW196639 TBA196625:TBA196639 SRE196625:SRE196639 SHI196625:SHI196639 RXM196625:RXM196639 RNQ196625:RNQ196639 RDU196625:RDU196639 QTY196625:QTY196639 QKC196625:QKC196639 QAG196625:QAG196639 PQK196625:PQK196639 PGO196625:PGO196639 OWS196625:OWS196639 OMW196625:OMW196639 ODA196625:ODA196639 NTE196625:NTE196639 NJI196625:NJI196639 MZM196625:MZM196639 MPQ196625:MPQ196639 MFU196625:MFU196639 LVY196625:LVY196639 LMC196625:LMC196639 LCG196625:LCG196639 KSK196625:KSK196639 KIO196625:KIO196639 JYS196625:JYS196639 JOW196625:JOW196639 JFA196625:JFA196639 IVE196625:IVE196639 ILI196625:ILI196639 IBM196625:IBM196639 HRQ196625:HRQ196639 HHU196625:HHU196639 GXY196625:GXY196639 GOC196625:GOC196639 GEG196625:GEG196639 FUK196625:FUK196639 FKO196625:FKO196639 FAS196625:FAS196639 EQW196625:EQW196639 EHA196625:EHA196639 DXE196625:DXE196639 DNI196625:DNI196639 DDM196625:DDM196639 CTQ196625:CTQ196639 CJU196625:CJU196639 BZY196625:BZY196639 BQC196625:BQC196639 BGG196625:BGG196639 AWK196625:AWK196639 AMO196625:AMO196639 ACS196625:ACS196639 SW196625:SW196639 JA196625:JA196639 E196614:E196628 WVM131089:WVM131103 WLQ131089:WLQ131103 WBU131089:WBU131103 VRY131089:VRY131103 VIC131089:VIC131103 UYG131089:UYG131103 UOK131089:UOK131103 UEO131089:UEO131103 TUS131089:TUS131103 TKW131089:TKW131103 TBA131089:TBA131103 SRE131089:SRE131103 SHI131089:SHI131103 RXM131089:RXM131103 RNQ131089:RNQ131103 RDU131089:RDU131103 QTY131089:QTY131103 QKC131089:QKC131103 QAG131089:QAG131103 PQK131089:PQK131103 PGO131089:PGO131103 OWS131089:OWS131103 OMW131089:OMW131103 ODA131089:ODA131103 NTE131089:NTE131103 NJI131089:NJI131103 MZM131089:MZM131103 MPQ131089:MPQ131103 MFU131089:MFU131103 LVY131089:LVY131103 LMC131089:LMC131103 LCG131089:LCG131103 KSK131089:KSK131103 KIO131089:KIO131103 JYS131089:JYS131103 JOW131089:JOW131103 JFA131089:JFA131103 IVE131089:IVE131103 ILI131089:ILI131103 IBM131089:IBM131103 HRQ131089:HRQ131103 HHU131089:HHU131103 GXY131089:GXY131103 GOC131089:GOC131103 GEG131089:GEG131103 FUK131089:FUK131103 FKO131089:FKO131103 FAS131089:FAS131103 EQW131089:EQW131103 EHA131089:EHA131103 DXE131089:DXE131103 DNI131089:DNI131103 DDM131089:DDM131103 CTQ131089:CTQ131103 CJU131089:CJU131103 BZY131089:BZY131103 BQC131089:BQC131103 BGG131089:BGG131103 AWK131089:AWK131103 AMO131089:AMO131103 ACS131089:ACS131103 SW131089:SW131103 JA131089:JA131103 E131078:E131092 WVM65553:WVM65567 WLQ65553:WLQ65567 WBU65553:WBU65567 VRY65553:VRY65567 VIC65553:VIC65567 UYG65553:UYG65567 UOK65553:UOK65567 UEO65553:UEO65567 TUS65553:TUS65567 TKW65553:TKW65567 TBA65553:TBA65567 SRE65553:SRE65567 SHI65553:SHI65567 RXM65553:RXM65567 RNQ65553:RNQ65567 RDU65553:RDU65567 QTY65553:QTY65567 QKC65553:QKC65567 QAG65553:QAG65567 PQK65553:PQK65567 PGO65553:PGO65567 OWS65553:OWS65567 OMW65553:OMW65567 ODA65553:ODA65567 NTE65553:NTE65567 NJI65553:NJI65567 MZM65553:MZM65567 MPQ65553:MPQ65567 MFU65553:MFU65567 LVY65553:LVY65567 LMC65553:LMC65567 LCG65553:LCG65567 KSK65553:KSK65567 KIO65553:KIO65567 JYS65553:JYS65567 JOW65553:JOW65567 JFA65553:JFA65567 IVE65553:IVE65567 ILI65553:ILI65567 IBM65553:IBM65567 HRQ65553:HRQ65567 HHU65553:HHU65567 GXY65553:GXY65567 GOC65553:GOC65567 GEG65553:GEG65567 FUK65553:FUK65567 FKO65553:FKO65567 FAS65553:FAS65567 EQW65553:EQW65567 EHA65553:EHA65567 DXE65553:DXE65567 DNI65553:DNI65567 DDM65553:DDM65567 CTQ65553:CTQ65567 CJU65553:CJU65567 BZY65553:BZY65567 BQC65553:BQC65567 BGG65553:BGG65567 AWK65553:AWK65567 AMO65553:AMO65567 ACS65553:ACS65567 SW65553:SW65567 JA65553:JA65567 WVM17:WVM31 WLQ17:WLQ31 WBU17:WBU31 VRY17:VRY31 VIC17:VIC31 UYG17:UYG31 UOK17:UOK31 UEO17:UEO31 TUS17:TUS31 TKW17:TKW31 TBA17:TBA31 SRE17:SRE31 SHI17:SHI31 RXM17:RXM31 RNQ17:RNQ31 RDU17:RDU31 QTY17:QTY31 QKC17:QKC31 QAG17:QAG31 PQK17:PQK31 PGO17:PGO31 OWS17:OWS31 OMW17:OMW31 ODA17:ODA31 NTE17:NTE31 NJI17:NJI31 MZM17:MZM31 MPQ17:MPQ31 MFU17:MFU31 LVY17:LVY31 LMC17:LMC31 LCG17:LCG31 KSK17:KSK31 KIO17:KIO31 JYS17:JYS31 JOW17:JOW31 JFA17:JFA31 IVE17:IVE31 ILI17:ILI31 IBM17:IBM31 HRQ17:HRQ31 HHU17:HHU31 GXY17:GXY31 GOC17:GOC31 GEG17:GEG31 FUK17:FUK31 FKO17:FKO31 FAS17:FAS31 EQW17:EQW31 EHA17:EHA31 DXE17:DXE31 DNI17:DNI31 DDM17:DDM31 CTQ17:CTQ31 CJU17:CJU31 BZY17:BZY31 BQC17:BQC31 BGG17:BGG31 AWK17:AWK31 AMO17:AMO31 ACS17:ACS31 SW17:SW31 JA17:JA31 WBU983039:WBU983048">
      <formula1>$E$34:$E$368</formula1>
    </dataValidation>
    <dataValidation type="list" allowBlank="1" showInputMessage="1" showErrorMessage="1" errorTitle="Adjsutment Type Input Error" error="An invalid adjustment type was entered._x000a__x000a_Valid values are 1, 2, or 3." sqref="E30:E37">
      <formula1>"1,2,3"</formula1>
    </dataValidation>
    <dataValidation type="list" allowBlank="1" showInputMessage="1" showErrorMessage="1" errorTitle="Account Input Error" error="The account number entered is not valid." sqref="D30:D37">
      <formula1>ValidAccount</formula1>
    </dataValidation>
  </dataValidations>
  <pageMargins left="0.75" right="0.75" top="1.25" bottom="1" header="0.5" footer="0.25"/>
  <pageSetup scale="77"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
  <sheetViews>
    <sheetView tabSelected="1" workbookViewId="0">
      <selection activeCell="D9" sqref="D9"/>
    </sheetView>
  </sheetViews>
  <sheetFormatPr defaultColWidth="8.85546875" defaultRowHeight="12.75"/>
  <cols>
    <col min="1" max="1" width="9.7109375" style="81" customWidth="1"/>
    <col min="2" max="2" width="34.28515625" style="81" bestFit="1" customWidth="1"/>
    <col min="3" max="3" width="3.85546875" style="81" customWidth="1"/>
    <col min="4" max="4" width="9.42578125" style="81" customWidth="1"/>
    <col min="5" max="5" width="5.140625" style="81" customWidth="1"/>
    <col min="6" max="6" width="11.42578125" style="81" customWidth="1"/>
    <col min="7" max="7" width="8.7109375" style="81" customWidth="1"/>
    <col min="8" max="8" width="13.140625" style="81" customWidth="1"/>
    <col min="9" max="9" width="15.7109375" style="81" customWidth="1"/>
    <col min="10" max="10" width="9.140625" style="146" customWidth="1"/>
    <col min="11" max="11" width="8.85546875" style="81"/>
    <col min="12" max="12" width="9.140625" style="81" bestFit="1" customWidth="1"/>
    <col min="13" max="256" width="8.85546875" style="81"/>
    <col min="257" max="257" width="2.28515625" style="81" customWidth="1"/>
    <col min="258" max="258" width="11.85546875" style="81" customWidth="1"/>
    <col min="259" max="259" width="13.28515625" style="81" customWidth="1"/>
    <col min="260" max="260" width="8.140625" style="81" bestFit="1" customWidth="1"/>
    <col min="261" max="261" width="4.7109375" style="81" bestFit="1" customWidth="1"/>
    <col min="262" max="262" width="10.5703125" style="81" bestFit="1" customWidth="1"/>
    <col min="263" max="263" width="8.85546875" style="81" customWidth="1"/>
    <col min="264" max="264" width="13.28515625" style="81" bestFit="1" customWidth="1"/>
    <col min="265" max="265" width="10.28515625" style="81" customWidth="1"/>
    <col min="266" max="266" width="11.28515625" style="81" customWidth="1"/>
    <col min="267" max="512" width="8.85546875" style="81"/>
    <col min="513" max="513" width="2.28515625" style="81" customWidth="1"/>
    <col min="514" max="514" width="11.85546875" style="81" customWidth="1"/>
    <col min="515" max="515" width="13.28515625" style="81" customWidth="1"/>
    <col min="516" max="516" width="8.140625" style="81" bestFit="1" customWidth="1"/>
    <col min="517" max="517" width="4.7109375" style="81" bestFit="1" customWidth="1"/>
    <col min="518" max="518" width="10.5703125" style="81" bestFit="1" customWidth="1"/>
    <col min="519" max="519" width="8.85546875" style="81" customWidth="1"/>
    <col min="520" max="520" width="13.28515625" style="81" bestFit="1" customWidth="1"/>
    <col min="521" max="521" width="10.28515625" style="81" customWidth="1"/>
    <col min="522" max="522" width="11.28515625" style="81" customWidth="1"/>
    <col min="523" max="768" width="8.85546875" style="81"/>
    <col min="769" max="769" width="2.28515625" style="81" customWidth="1"/>
    <col min="770" max="770" width="11.85546875" style="81" customWidth="1"/>
    <col min="771" max="771" width="13.28515625" style="81" customWidth="1"/>
    <col min="772" max="772" width="8.140625" style="81" bestFit="1" customWidth="1"/>
    <col min="773" max="773" width="4.7109375" style="81" bestFit="1" customWidth="1"/>
    <col min="774" max="774" width="10.5703125" style="81" bestFit="1" customWidth="1"/>
    <col min="775" max="775" width="8.85546875" style="81" customWidth="1"/>
    <col min="776" max="776" width="13.28515625" style="81" bestFit="1" customWidth="1"/>
    <col min="777" max="777" width="10.28515625" style="81" customWidth="1"/>
    <col min="778" max="778" width="11.28515625" style="81" customWidth="1"/>
    <col min="779" max="1024" width="8.85546875" style="81"/>
    <col min="1025" max="1025" width="2.28515625" style="81" customWidth="1"/>
    <col min="1026" max="1026" width="11.85546875" style="81" customWidth="1"/>
    <col min="1027" max="1027" width="13.28515625" style="81" customWidth="1"/>
    <col min="1028" max="1028" width="8.140625" style="81" bestFit="1" customWidth="1"/>
    <col min="1029" max="1029" width="4.7109375" style="81" bestFit="1" customWidth="1"/>
    <col min="1030" max="1030" width="10.5703125" style="81" bestFit="1" customWidth="1"/>
    <col min="1031" max="1031" width="8.85546875" style="81" customWidth="1"/>
    <col min="1032" max="1032" width="13.28515625" style="81" bestFit="1" customWidth="1"/>
    <col min="1033" max="1033" width="10.28515625" style="81" customWidth="1"/>
    <col min="1034" max="1034" width="11.28515625" style="81" customWidth="1"/>
    <col min="1035" max="1280" width="8.85546875" style="81"/>
    <col min="1281" max="1281" width="2.28515625" style="81" customWidth="1"/>
    <col min="1282" max="1282" width="11.85546875" style="81" customWidth="1"/>
    <col min="1283" max="1283" width="13.28515625" style="81" customWidth="1"/>
    <col min="1284" max="1284" width="8.140625" style="81" bestFit="1" customWidth="1"/>
    <col min="1285" max="1285" width="4.7109375" style="81" bestFit="1" customWidth="1"/>
    <col min="1286" max="1286" width="10.5703125" style="81" bestFit="1" customWidth="1"/>
    <col min="1287" max="1287" width="8.85546875" style="81" customWidth="1"/>
    <col min="1288" max="1288" width="13.28515625" style="81" bestFit="1" customWidth="1"/>
    <col min="1289" max="1289" width="10.28515625" style="81" customWidth="1"/>
    <col min="1290" max="1290" width="11.28515625" style="81" customWidth="1"/>
    <col min="1291" max="1536" width="8.85546875" style="81"/>
    <col min="1537" max="1537" width="2.28515625" style="81" customWidth="1"/>
    <col min="1538" max="1538" width="11.85546875" style="81" customWidth="1"/>
    <col min="1539" max="1539" width="13.28515625" style="81" customWidth="1"/>
    <col min="1540" max="1540" width="8.140625" style="81" bestFit="1" customWidth="1"/>
    <col min="1541" max="1541" width="4.7109375" style="81" bestFit="1" customWidth="1"/>
    <col min="1542" max="1542" width="10.5703125" style="81" bestFit="1" customWidth="1"/>
    <col min="1543" max="1543" width="8.85546875" style="81" customWidth="1"/>
    <col min="1544" max="1544" width="13.28515625" style="81" bestFit="1" customWidth="1"/>
    <col min="1545" max="1545" width="10.28515625" style="81" customWidth="1"/>
    <col min="1546" max="1546" width="11.28515625" style="81" customWidth="1"/>
    <col min="1547" max="1792" width="8.85546875" style="81"/>
    <col min="1793" max="1793" width="2.28515625" style="81" customWidth="1"/>
    <col min="1794" max="1794" width="11.85546875" style="81" customWidth="1"/>
    <col min="1795" max="1795" width="13.28515625" style="81" customWidth="1"/>
    <col min="1796" max="1796" width="8.140625" style="81" bestFit="1" customWidth="1"/>
    <col min="1797" max="1797" width="4.7109375" style="81" bestFit="1" customWidth="1"/>
    <col min="1798" max="1798" width="10.5703125" style="81" bestFit="1" customWidth="1"/>
    <col min="1799" max="1799" width="8.85546875" style="81" customWidth="1"/>
    <col min="1800" max="1800" width="13.28515625" style="81" bestFit="1" customWidth="1"/>
    <col min="1801" max="1801" width="10.28515625" style="81" customWidth="1"/>
    <col min="1802" max="1802" width="11.28515625" style="81" customWidth="1"/>
    <col min="1803" max="2048" width="8.85546875" style="81"/>
    <col min="2049" max="2049" width="2.28515625" style="81" customWidth="1"/>
    <col min="2050" max="2050" width="11.85546875" style="81" customWidth="1"/>
    <col min="2051" max="2051" width="13.28515625" style="81" customWidth="1"/>
    <col min="2052" max="2052" width="8.140625" style="81" bestFit="1" customWidth="1"/>
    <col min="2053" max="2053" width="4.7109375" style="81" bestFit="1" customWidth="1"/>
    <col min="2054" max="2054" width="10.5703125" style="81" bestFit="1" customWidth="1"/>
    <col min="2055" max="2055" width="8.85546875" style="81" customWidth="1"/>
    <col min="2056" max="2056" width="13.28515625" style="81" bestFit="1" customWidth="1"/>
    <col min="2057" max="2057" width="10.28515625" style="81" customWidth="1"/>
    <col min="2058" max="2058" width="11.28515625" style="81" customWidth="1"/>
    <col min="2059" max="2304" width="8.85546875" style="81"/>
    <col min="2305" max="2305" width="2.28515625" style="81" customWidth="1"/>
    <col min="2306" max="2306" width="11.85546875" style="81" customWidth="1"/>
    <col min="2307" max="2307" width="13.28515625" style="81" customWidth="1"/>
    <col min="2308" max="2308" width="8.140625" style="81" bestFit="1" customWidth="1"/>
    <col min="2309" max="2309" width="4.7109375" style="81" bestFit="1" customWidth="1"/>
    <col min="2310" max="2310" width="10.5703125" style="81" bestFit="1" customWidth="1"/>
    <col min="2311" max="2311" width="8.85546875" style="81" customWidth="1"/>
    <col min="2312" max="2312" width="13.28515625" style="81" bestFit="1" customWidth="1"/>
    <col min="2313" max="2313" width="10.28515625" style="81" customWidth="1"/>
    <col min="2314" max="2314" width="11.28515625" style="81" customWidth="1"/>
    <col min="2315" max="2560" width="8.85546875" style="81"/>
    <col min="2561" max="2561" width="2.28515625" style="81" customWidth="1"/>
    <col min="2562" max="2562" width="11.85546875" style="81" customWidth="1"/>
    <col min="2563" max="2563" width="13.28515625" style="81" customWidth="1"/>
    <col min="2564" max="2564" width="8.140625" style="81" bestFit="1" customWidth="1"/>
    <col min="2565" max="2565" width="4.7109375" style="81" bestFit="1" customWidth="1"/>
    <col min="2566" max="2566" width="10.5703125" style="81" bestFit="1" customWidth="1"/>
    <col min="2567" max="2567" width="8.85546875" style="81" customWidth="1"/>
    <col min="2568" max="2568" width="13.28515625" style="81" bestFit="1" customWidth="1"/>
    <col min="2569" max="2569" width="10.28515625" style="81" customWidth="1"/>
    <col min="2570" max="2570" width="11.28515625" style="81" customWidth="1"/>
    <col min="2571" max="2816" width="8.85546875" style="81"/>
    <col min="2817" max="2817" width="2.28515625" style="81" customWidth="1"/>
    <col min="2818" max="2818" width="11.85546875" style="81" customWidth="1"/>
    <col min="2819" max="2819" width="13.28515625" style="81" customWidth="1"/>
    <col min="2820" max="2820" width="8.140625" style="81" bestFit="1" customWidth="1"/>
    <col min="2821" max="2821" width="4.7109375" style="81" bestFit="1" customWidth="1"/>
    <col min="2822" max="2822" width="10.5703125" style="81" bestFit="1" customWidth="1"/>
    <col min="2823" max="2823" width="8.85546875" style="81" customWidth="1"/>
    <col min="2824" max="2824" width="13.28515625" style="81" bestFit="1" customWidth="1"/>
    <col min="2825" max="2825" width="10.28515625" style="81" customWidth="1"/>
    <col min="2826" max="2826" width="11.28515625" style="81" customWidth="1"/>
    <col min="2827" max="3072" width="8.85546875" style="81"/>
    <col min="3073" max="3073" width="2.28515625" style="81" customWidth="1"/>
    <col min="3074" max="3074" width="11.85546875" style="81" customWidth="1"/>
    <col min="3075" max="3075" width="13.28515625" style="81" customWidth="1"/>
    <col min="3076" max="3076" width="8.140625" style="81" bestFit="1" customWidth="1"/>
    <col min="3077" max="3077" width="4.7109375" style="81" bestFit="1" customWidth="1"/>
    <col min="3078" max="3078" width="10.5703125" style="81" bestFit="1" customWidth="1"/>
    <col min="3079" max="3079" width="8.85546875" style="81" customWidth="1"/>
    <col min="3080" max="3080" width="13.28515625" style="81" bestFit="1" customWidth="1"/>
    <col min="3081" max="3081" width="10.28515625" style="81" customWidth="1"/>
    <col min="3082" max="3082" width="11.28515625" style="81" customWidth="1"/>
    <col min="3083" max="3328" width="8.85546875" style="81"/>
    <col min="3329" max="3329" width="2.28515625" style="81" customWidth="1"/>
    <col min="3330" max="3330" width="11.85546875" style="81" customWidth="1"/>
    <col min="3331" max="3331" width="13.28515625" style="81" customWidth="1"/>
    <col min="3332" max="3332" width="8.140625" style="81" bestFit="1" customWidth="1"/>
    <col min="3333" max="3333" width="4.7109375" style="81" bestFit="1" customWidth="1"/>
    <col min="3334" max="3334" width="10.5703125" style="81" bestFit="1" customWidth="1"/>
    <col min="3335" max="3335" width="8.85546875" style="81" customWidth="1"/>
    <col min="3336" max="3336" width="13.28515625" style="81" bestFit="1" customWidth="1"/>
    <col min="3337" max="3337" width="10.28515625" style="81" customWidth="1"/>
    <col min="3338" max="3338" width="11.28515625" style="81" customWidth="1"/>
    <col min="3339" max="3584" width="8.85546875" style="81"/>
    <col min="3585" max="3585" width="2.28515625" style="81" customWidth="1"/>
    <col min="3586" max="3586" width="11.85546875" style="81" customWidth="1"/>
    <col min="3587" max="3587" width="13.28515625" style="81" customWidth="1"/>
    <col min="3588" max="3588" width="8.140625" style="81" bestFit="1" customWidth="1"/>
    <col min="3589" max="3589" width="4.7109375" style="81" bestFit="1" customWidth="1"/>
    <col min="3590" max="3590" width="10.5703125" style="81" bestFit="1" customWidth="1"/>
    <col min="3591" max="3591" width="8.85546875" style="81" customWidth="1"/>
    <col min="3592" max="3592" width="13.28515625" style="81" bestFit="1" customWidth="1"/>
    <col min="3593" max="3593" width="10.28515625" style="81" customWidth="1"/>
    <col min="3594" max="3594" width="11.28515625" style="81" customWidth="1"/>
    <col min="3595" max="3840" width="8.85546875" style="81"/>
    <col min="3841" max="3841" width="2.28515625" style="81" customWidth="1"/>
    <col min="3842" max="3842" width="11.85546875" style="81" customWidth="1"/>
    <col min="3843" max="3843" width="13.28515625" style="81" customWidth="1"/>
    <col min="3844" max="3844" width="8.140625" style="81" bestFit="1" customWidth="1"/>
    <col min="3845" max="3845" width="4.7109375" style="81" bestFit="1" customWidth="1"/>
    <col min="3846" max="3846" width="10.5703125" style="81" bestFit="1" customWidth="1"/>
    <col min="3847" max="3847" width="8.85546875" style="81" customWidth="1"/>
    <col min="3848" max="3848" width="13.28515625" style="81" bestFit="1" customWidth="1"/>
    <col min="3849" max="3849" width="10.28515625" style="81" customWidth="1"/>
    <col min="3850" max="3850" width="11.28515625" style="81" customWidth="1"/>
    <col min="3851" max="4096" width="8.85546875" style="81"/>
    <col min="4097" max="4097" width="2.28515625" style="81" customWidth="1"/>
    <col min="4098" max="4098" width="11.85546875" style="81" customWidth="1"/>
    <col min="4099" max="4099" width="13.28515625" style="81" customWidth="1"/>
    <col min="4100" max="4100" width="8.140625" style="81" bestFit="1" customWidth="1"/>
    <col min="4101" max="4101" width="4.7109375" style="81" bestFit="1" customWidth="1"/>
    <col min="4102" max="4102" width="10.5703125" style="81" bestFit="1" customWidth="1"/>
    <col min="4103" max="4103" width="8.85546875" style="81" customWidth="1"/>
    <col min="4104" max="4104" width="13.28515625" style="81" bestFit="1" customWidth="1"/>
    <col min="4105" max="4105" width="10.28515625" style="81" customWidth="1"/>
    <col min="4106" max="4106" width="11.28515625" style="81" customWidth="1"/>
    <col min="4107" max="4352" width="8.85546875" style="81"/>
    <col min="4353" max="4353" width="2.28515625" style="81" customWidth="1"/>
    <col min="4354" max="4354" width="11.85546875" style="81" customWidth="1"/>
    <col min="4355" max="4355" width="13.28515625" style="81" customWidth="1"/>
    <col min="4356" max="4356" width="8.140625" style="81" bestFit="1" customWidth="1"/>
    <col min="4357" max="4357" width="4.7109375" style="81" bestFit="1" customWidth="1"/>
    <col min="4358" max="4358" width="10.5703125" style="81" bestFit="1" customWidth="1"/>
    <col min="4359" max="4359" width="8.85546875" style="81" customWidth="1"/>
    <col min="4360" max="4360" width="13.28515625" style="81" bestFit="1" customWidth="1"/>
    <col min="4361" max="4361" width="10.28515625" style="81" customWidth="1"/>
    <col min="4362" max="4362" width="11.28515625" style="81" customWidth="1"/>
    <col min="4363" max="4608" width="8.85546875" style="81"/>
    <col min="4609" max="4609" width="2.28515625" style="81" customWidth="1"/>
    <col min="4610" max="4610" width="11.85546875" style="81" customWidth="1"/>
    <col min="4611" max="4611" width="13.28515625" style="81" customWidth="1"/>
    <col min="4612" max="4612" width="8.140625" style="81" bestFit="1" customWidth="1"/>
    <col min="4613" max="4613" width="4.7109375" style="81" bestFit="1" customWidth="1"/>
    <col min="4614" max="4614" width="10.5703125" style="81" bestFit="1" customWidth="1"/>
    <col min="4615" max="4615" width="8.85546875" style="81" customWidth="1"/>
    <col min="4616" max="4616" width="13.28515625" style="81" bestFit="1" customWidth="1"/>
    <col min="4617" max="4617" width="10.28515625" style="81" customWidth="1"/>
    <col min="4618" max="4618" width="11.28515625" style="81" customWidth="1"/>
    <col min="4619" max="4864" width="8.85546875" style="81"/>
    <col min="4865" max="4865" width="2.28515625" style="81" customWidth="1"/>
    <col min="4866" max="4866" width="11.85546875" style="81" customWidth="1"/>
    <col min="4867" max="4867" width="13.28515625" style="81" customWidth="1"/>
    <col min="4868" max="4868" width="8.140625" style="81" bestFit="1" customWidth="1"/>
    <col min="4869" max="4869" width="4.7109375" style="81" bestFit="1" customWidth="1"/>
    <col min="4870" max="4870" width="10.5703125" style="81" bestFit="1" customWidth="1"/>
    <col min="4871" max="4871" width="8.85546875" style="81" customWidth="1"/>
    <col min="4872" max="4872" width="13.28515625" style="81" bestFit="1" customWidth="1"/>
    <col min="4873" max="4873" width="10.28515625" style="81" customWidth="1"/>
    <col min="4874" max="4874" width="11.28515625" style="81" customWidth="1"/>
    <col min="4875" max="5120" width="8.85546875" style="81"/>
    <col min="5121" max="5121" width="2.28515625" style="81" customWidth="1"/>
    <col min="5122" max="5122" width="11.85546875" style="81" customWidth="1"/>
    <col min="5123" max="5123" width="13.28515625" style="81" customWidth="1"/>
    <col min="5124" max="5124" width="8.140625" style="81" bestFit="1" customWidth="1"/>
    <col min="5125" max="5125" width="4.7109375" style="81" bestFit="1" customWidth="1"/>
    <col min="5126" max="5126" width="10.5703125" style="81" bestFit="1" customWidth="1"/>
    <col min="5127" max="5127" width="8.85546875" style="81" customWidth="1"/>
    <col min="5128" max="5128" width="13.28515625" style="81" bestFit="1" customWidth="1"/>
    <col min="5129" max="5129" width="10.28515625" style="81" customWidth="1"/>
    <col min="5130" max="5130" width="11.28515625" style="81" customWidth="1"/>
    <col min="5131" max="5376" width="8.85546875" style="81"/>
    <col min="5377" max="5377" width="2.28515625" style="81" customWidth="1"/>
    <col min="5378" max="5378" width="11.85546875" style="81" customWidth="1"/>
    <col min="5379" max="5379" width="13.28515625" style="81" customWidth="1"/>
    <col min="5380" max="5380" width="8.140625" style="81" bestFit="1" customWidth="1"/>
    <col min="5381" max="5381" width="4.7109375" style="81" bestFit="1" customWidth="1"/>
    <col min="5382" max="5382" width="10.5703125" style="81" bestFit="1" customWidth="1"/>
    <col min="5383" max="5383" width="8.85546875" style="81" customWidth="1"/>
    <col min="5384" max="5384" width="13.28515625" style="81" bestFit="1" customWidth="1"/>
    <col min="5385" max="5385" width="10.28515625" style="81" customWidth="1"/>
    <col min="5386" max="5386" width="11.28515625" style="81" customWidth="1"/>
    <col min="5387" max="5632" width="8.85546875" style="81"/>
    <col min="5633" max="5633" width="2.28515625" style="81" customWidth="1"/>
    <col min="5634" max="5634" width="11.85546875" style="81" customWidth="1"/>
    <col min="5635" max="5635" width="13.28515625" style="81" customWidth="1"/>
    <col min="5636" max="5636" width="8.140625" style="81" bestFit="1" customWidth="1"/>
    <col min="5637" max="5637" width="4.7109375" style="81" bestFit="1" customWidth="1"/>
    <col min="5638" max="5638" width="10.5703125" style="81" bestFit="1" customWidth="1"/>
    <col min="5639" max="5639" width="8.85546875" style="81" customWidth="1"/>
    <col min="5640" max="5640" width="13.28515625" style="81" bestFit="1" customWidth="1"/>
    <col min="5641" max="5641" width="10.28515625" style="81" customWidth="1"/>
    <col min="5642" max="5642" width="11.28515625" style="81" customWidth="1"/>
    <col min="5643" max="5888" width="8.85546875" style="81"/>
    <col min="5889" max="5889" width="2.28515625" style="81" customWidth="1"/>
    <col min="5890" max="5890" width="11.85546875" style="81" customWidth="1"/>
    <col min="5891" max="5891" width="13.28515625" style="81" customWidth="1"/>
    <col min="5892" max="5892" width="8.140625" style="81" bestFit="1" customWidth="1"/>
    <col min="5893" max="5893" width="4.7109375" style="81" bestFit="1" customWidth="1"/>
    <col min="5894" max="5894" width="10.5703125" style="81" bestFit="1" customWidth="1"/>
    <col min="5895" max="5895" width="8.85546875" style="81" customWidth="1"/>
    <col min="5896" max="5896" width="13.28515625" style="81" bestFit="1" customWidth="1"/>
    <col min="5897" max="5897" width="10.28515625" style="81" customWidth="1"/>
    <col min="5898" max="5898" width="11.28515625" style="81" customWidth="1"/>
    <col min="5899" max="6144" width="8.85546875" style="81"/>
    <col min="6145" max="6145" width="2.28515625" style="81" customWidth="1"/>
    <col min="6146" max="6146" width="11.85546875" style="81" customWidth="1"/>
    <col min="6147" max="6147" width="13.28515625" style="81" customWidth="1"/>
    <col min="6148" max="6148" width="8.140625" style="81" bestFit="1" customWidth="1"/>
    <col min="6149" max="6149" width="4.7109375" style="81" bestFit="1" customWidth="1"/>
    <col min="6150" max="6150" width="10.5703125" style="81" bestFit="1" customWidth="1"/>
    <col min="6151" max="6151" width="8.85546875" style="81" customWidth="1"/>
    <col min="6152" max="6152" width="13.28515625" style="81" bestFit="1" customWidth="1"/>
    <col min="6153" max="6153" width="10.28515625" style="81" customWidth="1"/>
    <col min="6154" max="6154" width="11.28515625" style="81" customWidth="1"/>
    <col min="6155" max="6400" width="8.85546875" style="81"/>
    <col min="6401" max="6401" width="2.28515625" style="81" customWidth="1"/>
    <col min="6402" max="6402" width="11.85546875" style="81" customWidth="1"/>
    <col min="6403" max="6403" width="13.28515625" style="81" customWidth="1"/>
    <col min="6404" max="6404" width="8.140625" style="81" bestFit="1" customWidth="1"/>
    <col min="6405" max="6405" width="4.7109375" style="81" bestFit="1" customWidth="1"/>
    <col min="6406" max="6406" width="10.5703125" style="81" bestFit="1" customWidth="1"/>
    <col min="6407" max="6407" width="8.85546875" style="81" customWidth="1"/>
    <col min="6408" max="6408" width="13.28515625" style="81" bestFit="1" customWidth="1"/>
    <col min="6409" max="6409" width="10.28515625" style="81" customWidth="1"/>
    <col min="6410" max="6410" width="11.28515625" style="81" customWidth="1"/>
    <col min="6411" max="6656" width="8.85546875" style="81"/>
    <col min="6657" max="6657" width="2.28515625" style="81" customWidth="1"/>
    <col min="6658" max="6658" width="11.85546875" style="81" customWidth="1"/>
    <col min="6659" max="6659" width="13.28515625" style="81" customWidth="1"/>
    <col min="6660" max="6660" width="8.140625" style="81" bestFit="1" customWidth="1"/>
    <col min="6661" max="6661" width="4.7109375" style="81" bestFit="1" customWidth="1"/>
    <col min="6662" max="6662" width="10.5703125" style="81" bestFit="1" customWidth="1"/>
    <col min="6663" max="6663" width="8.85546875" style="81" customWidth="1"/>
    <col min="6664" max="6664" width="13.28515625" style="81" bestFit="1" customWidth="1"/>
    <col min="6665" max="6665" width="10.28515625" style="81" customWidth="1"/>
    <col min="6666" max="6666" width="11.28515625" style="81" customWidth="1"/>
    <col min="6667" max="6912" width="8.85546875" style="81"/>
    <col min="6913" max="6913" width="2.28515625" style="81" customWidth="1"/>
    <col min="6914" max="6914" width="11.85546875" style="81" customWidth="1"/>
    <col min="6915" max="6915" width="13.28515625" style="81" customWidth="1"/>
    <col min="6916" max="6916" width="8.140625" style="81" bestFit="1" customWidth="1"/>
    <col min="6917" max="6917" width="4.7109375" style="81" bestFit="1" customWidth="1"/>
    <col min="6918" max="6918" width="10.5703125" style="81" bestFit="1" customWidth="1"/>
    <col min="6919" max="6919" width="8.85546875" style="81" customWidth="1"/>
    <col min="6920" max="6920" width="13.28515625" style="81" bestFit="1" customWidth="1"/>
    <col min="6921" max="6921" width="10.28515625" style="81" customWidth="1"/>
    <col min="6922" max="6922" width="11.28515625" style="81" customWidth="1"/>
    <col min="6923" max="7168" width="8.85546875" style="81"/>
    <col min="7169" max="7169" width="2.28515625" style="81" customWidth="1"/>
    <col min="7170" max="7170" width="11.85546875" style="81" customWidth="1"/>
    <col min="7171" max="7171" width="13.28515625" style="81" customWidth="1"/>
    <col min="7172" max="7172" width="8.140625" style="81" bestFit="1" customWidth="1"/>
    <col min="7173" max="7173" width="4.7109375" style="81" bestFit="1" customWidth="1"/>
    <col min="7174" max="7174" width="10.5703125" style="81" bestFit="1" customWidth="1"/>
    <col min="7175" max="7175" width="8.85546875" style="81" customWidth="1"/>
    <col min="7176" max="7176" width="13.28515625" style="81" bestFit="1" customWidth="1"/>
    <col min="7177" max="7177" width="10.28515625" style="81" customWidth="1"/>
    <col min="7178" max="7178" width="11.28515625" style="81" customWidth="1"/>
    <col min="7179" max="7424" width="8.85546875" style="81"/>
    <col min="7425" max="7425" width="2.28515625" style="81" customWidth="1"/>
    <col min="7426" max="7426" width="11.85546875" style="81" customWidth="1"/>
    <col min="7427" max="7427" width="13.28515625" style="81" customWidth="1"/>
    <col min="7428" max="7428" width="8.140625" style="81" bestFit="1" customWidth="1"/>
    <col min="7429" max="7429" width="4.7109375" style="81" bestFit="1" customWidth="1"/>
    <col min="7430" max="7430" width="10.5703125" style="81" bestFit="1" customWidth="1"/>
    <col min="7431" max="7431" width="8.85546875" style="81" customWidth="1"/>
    <col min="7432" max="7432" width="13.28515625" style="81" bestFit="1" customWidth="1"/>
    <col min="7433" max="7433" width="10.28515625" style="81" customWidth="1"/>
    <col min="7434" max="7434" width="11.28515625" style="81" customWidth="1"/>
    <col min="7435" max="7680" width="8.85546875" style="81"/>
    <col min="7681" max="7681" width="2.28515625" style="81" customWidth="1"/>
    <col min="7682" max="7682" width="11.85546875" style="81" customWidth="1"/>
    <col min="7683" max="7683" width="13.28515625" style="81" customWidth="1"/>
    <col min="7684" max="7684" width="8.140625" style="81" bestFit="1" customWidth="1"/>
    <col min="7685" max="7685" width="4.7109375" style="81" bestFit="1" customWidth="1"/>
    <col min="7686" max="7686" width="10.5703125" style="81" bestFit="1" customWidth="1"/>
    <col min="7687" max="7687" width="8.85546875" style="81" customWidth="1"/>
    <col min="7688" max="7688" width="13.28515625" style="81" bestFit="1" customWidth="1"/>
    <col min="7689" max="7689" width="10.28515625" style="81" customWidth="1"/>
    <col min="7690" max="7690" width="11.28515625" style="81" customWidth="1"/>
    <col min="7691" max="7936" width="8.85546875" style="81"/>
    <col min="7937" max="7937" width="2.28515625" style="81" customWidth="1"/>
    <col min="7938" max="7938" width="11.85546875" style="81" customWidth="1"/>
    <col min="7939" max="7939" width="13.28515625" style="81" customWidth="1"/>
    <col min="7940" max="7940" width="8.140625" style="81" bestFit="1" customWidth="1"/>
    <col min="7941" max="7941" width="4.7109375" style="81" bestFit="1" customWidth="1"/>
    <col min="7942" max="7942" width="10.5703125" style="81" bestFit="1" customWidth="1"/>
    <col min="7943" max="7943" width="8.85546875" style="81" customWidth="1"/>
    <col min="7944" max="7944" width="13.28515625" style="81" bestFit="1" customWidth="1"/>
    <col min="7945" max="7945" width="10.28515625" style="81" customWidth="1"/>
    <col min="7946" max="7946" width="11.28515625" style="81" customWidth="1"/>
    <col min="7947" max="8192" width="8.85546875" style="81"/>
    <col min="8193" max="8193" width="2.28515625" style="81" customWidth="1"/>
    <col min="8194" max="8194" width="11.85546875" style="81" customWidth="1"/>
    <col min="8195" max="8195" width="13.28515625" style="81" customWidth="1"/>
    <col min="8196" max="8196" width="8.140625" style="81" bestFit="1" customWidth="1"/>
    <col min="8197" max="8197" width="4.7109375" style="81" bestFit="1" customWidth="1"/>
    <col min="8198" max="8198" width="10.5703125" style="81" bestFit="1" customWidth="1"/>
    <col min="8199" max="8199" width="8.85546875" style="81" customWidth="1"/>
    <col min="8200" max="8200" width="13.28515625" style="81" bestFit="1" customWidth="1"/>
    <col min="8201" max="8201" width="10.28515625" style="81" customWidth="1"/>
    <col min="8202" max="8202" width="11.28515625" style="81" customWidth="1"/>
    <col min="8203" max="8448" width="8.85546875" style="81"/>
    <col min="8449" max="8449" width="2.28515625" style="81" customWidth="1"/>
    <col min="8450" max="8450" width="11.85546875" style="81" customWidth="1"/>
    <col min="8451" max="8451" width="13.28515625" style="81" customWidth="1"/>
    <col min="8452" max="8452" width="8.140625" style="81" bestFit="1" customWidth="1"/>
    <col min="8453" max="8453" width="4.7109375" style="81" bestFit="1" customWidth="1"/>
    <col min="8454" max="8454" width="10.5703125" style="81" bestFit="1" customWidth="1"/>
    <col min="8455" max="8455" width="8.85546875" style="81" customWidth="1"/>
    <col min="8456" max="8456" width="13.28515625" style="81" bestFit="1" customWidth="1"/>
    <col min="8457" max="8457" width="10.28515625" style="81" customWidth="1"/>
    <col min="8458" max="8458" width="11.28515625" style="81" customWidth="1"/>
    <col min="8459" max="8704" width="8.85546875" style="81"/>
    <col min="8705" max="8705" width="2.28515625" style="81" customWidth="1"/>
    <col min="8706" max="8706" width="11.85546875" style="81" customWidth="1"/>
    <col min="8707" max="8707" width="13.28515625" style="81" customWidth="1"/>
    <col min="8708" max="8708" width="8.140625" style="81" bestFit="1" customWidth="1"/>
    <col min="8709" max="8709" width="4.7109375" style="81" bestFit="1" customWidth="1"/>
    <col min="8710" max="8710" width="10.5703125" style="81" bestFit="1" customWidth="1"/>
    <col min="8711" max="8711" width="8.85546875" style="81" customWidth="1"/>
    <col min="8712" max="8712" width="13.28515625" style="81" bestFit="1" customWidth="1"/>
    <col min="8713" max="8713" width="10.28515625" style="81" customWidth="1"/>
    <col min="8714" max="8714" width="11.28515625" style="81" customWidth="1"/>
    <col min="8715" max="8960" width="8.85546875" style="81"/>
    <col min="8961" max="8961" width="2.28515625" style="81" customWidth="1"/>
    <col min="8962" max="8962" width="11.85546875" style="81" customWidth="1"/>
    <col min="8963" max="8963" width="13.28515625" style="81" customWidth="1"/>
    <col min="8964" max="8964" width="8.140625" style="81" bestFit="1" customWidth="1"/>
    <col min="8965" max="8965" width="4.7109375" style="81" bestFit="1" customWidth="1"/>
    <col min="8966" max="8966" width="10.5703125" style="81" bestFit="1" customWidth="1"/>
    <col min="8967" max="8967" width="8.85546875" style="81" customWidth="1"/>
    <col min="8968" max="8968" width="13.28515625" style="81" bestFit="1" customWidth="1"/>
    <col min="8969" max="8969" width="10.28515625" style="81" customWidth="1"/>
    <col min="8970" max="8970" width="11.28515625" style="81" customWidth="1"/>
    <col min="8971" max="9216" width="8.85546875" style="81"/>
    <col min="9217" max="9217" width="2.28515625" style="81" customWidth="1"/>
    <col min="9218" max="9218" width="11.85546875" style="81" customWidth="1"/>
    <col min="9219" max="9219" width="13.28515625" style="81" customWidth="1"/>
    <col min="9220" max="9220" width="8.140625" style="81" bestFit="1" customWidth="1"/>
    <col min="9221" max="9221" width="4.7109375" style="81" bestFit="1" customWidth="1"/>
    <col min="9222" max="9222" width="10.5703125" style="81" bestFit="1" customWidth="1"/>
    <col min="9223" max="9223" width="8.85546875" style="81" customWidth="1"/>
    <col min="9224" max="9224" width="13.28515625" style="81" bestFit="1" customWidth="1"/>
    <col min="9225" max="9225" width="10.28515625" style="81" customWidth="1"/>
    <col min="9226" max="9226" width="11.28515625" style="81" customWidth="1"/>
    <col min="9227" max="9472" width="8.85546875" style="81"/>
    <col min="9473" max="9473" width="2.28515625" style="81" customWidth="1"/>
    <col min="9474" max="9474" width="11.85546875" style="81" customWidth="1"/>
    <col min="9475" max="9475" width="13.28515625" style="81" customWidth="1"/>
    <col min="9476" max="9476" width="8.140625" style="81" bestFit="1" customWidth="1"/>
    <col min="9477" max="9477" width="4.7109375" style="81" bestFit="1" customWidth="1"/>
    <col min="9478" max="9478" width="10.5703125" style="81" bestFit="1" customWidth="1"/>
    <col min="9479" max="9479" width="8.85546875" style="81" customWidth="1"/>
    <col min="9480" max="9480" width="13.28515625" style="81" bestFit="1" customWidth="1"/>
    <col min="9481" max="9481" width="10.28515625" style="81" customWidth="1"/>
    <col min="9482" max="9482" width="11.28515625" style="81" customWidth="1"/>
    <col min="9483" max="9728" width="8.85546875" style="81"/>
    <col min="9729" max="9729" width="2.28515625" style="81" customWidth="1"/>
    <col min="9730" max="9730" width="11.85546875" style="81" customWidth="1"/>
    <col min="9731" max="9731" width="13.28515625" style="81" customWidth="1"/>
    <col min="9732" max="9732" width="8.140625" style="81" bestFit="1" customWidth="1"/>
    <col min="9733" max="9733" width="4.7109375" style="81" bestFit="1" customWidth="1"/>
    <col min="9734" max="9734" width="10.5703125" style="81" bestFit="1" customWidth="1"/>
    <col min="9735" max="9735" width="8.85546875" style="81" customWidth="1"/>
    <col min="9736" max="9736" width="13.28515625" style="81" bestFit="1" customWidth="1"/>
    <col min="9737" max="9737" width="10.28515625" style="81" customWidth="1"/>
    <col min="9738" max="9738" width="11.28515625" style="81" customWidth="1"/>
    <col min="9739" max="9984" width="8.85546875" style="81"/>
    <col min="9985" max="9985" width="2.28515625" style="81" customWidth="1"/>
    <col min="9986" max="9986" width="11.85546875" style="81" customWidth="1"/>
    <col min="9987" max="9987" width="13.28515625" style="81" customWidth="1"/>
    <col min="9988" max="9988" width="8.140625" style="81" bestFit="1" customWidth="1"/>
    <col min="9989" max="9989" width="4.7109375" style="81" bestFit="1" customWidth="1"/>
    <col min="9990" max="9990" width="10.5703125" style="81" bestFit="1" customWidth="1"/>
    <col min="9991" max="9991" width="8.85546875" style="81" customWidth="1"/>
    <col min="9992" max="9992" width="13.28515625" style="81" bestFit="1" customWidth="1"/>
    <col min="9993" max="9993" width="10.28515625" style="81" customWidth="1"/>
    <col min="9994" max="9994" width="11.28515625" style="81" customWidth="1"/>
    <col min="9995" max="10240" width="8.85546875" style="81"/>
    <col min="10241" max="10241" width="2.28515625" style="81" customWidth="1"/>
    <col min="10242" max="10242" width="11.85546875" style="81" customWidth="1"/>
    <col min="10243" max="10243" width="13.28515625" style="81" customWidth="1"/>
    <col min="10244" max="10244" width="8.140625" style="81" bestFit="1" customWidth="1"/>
    <col min="10245" max="10245" width="4.7109375" style="81" bestFit="1" customWidth="1"/>
    <col min="10246" max="10246" width="10.5703125" style="81" bestFit="1" customWidth="1"/>
    <col min="10247" max="10247" width="8.85546875" style="81" customWidth="1"/>
    <col min="10248" max="10248" width="13.28515625" style="81" bestFit="1" customWidth="1"/>
    <col min="10249" max="10249" width="10.28515625" style="81" customWidth="1"/>
    <col min="10250" max="10250" width="11.28515625" style="81" customWidth="1"/>
    <col min="10251" max="10496" width="8.85546875" style="81"/>
    <col min="10497" max="10497" width="2.28515625" style="81" customWidth="1"/>
    <col min="10498" max="10498" width="11.85546875" style="81" customWidth="1"/>
    <col min="10499" max="10499" width="13.28515625" style="81" customWidth="1"/>
    <col min="10500" max="10500" width="8.140625" style="81" bestFit="1" customWidth="1"/>
    <col min="10501" max="10501" width="4.7109375" style="81" bestFit="1" customWidth="1"/>
    <col min="10502" max="10502" width="10.5703125" style="81" bestFit="1" customWidth="1"/>
    <col min="10503" max="10503" width="8.85546875" style="81" customWidth="1"/>
    <col min="10504" max="10504" width="13.28515625" style="81" bestFit="1" customWidth="1"/>
    <col min="10505" max="10505" width="10.28515625" style="81" customWidth="1"/>
    <col min="10506" max="10506" width="11.28515625" style="81" customWidth="1"/>
    <col min="10507" max="10752" width="8.85546875" style="81"/>
    <col min="10753" max="10753" width="2.28515625" style="81" customWidth="1"/>
    <col min="10754" max="10754" width="11.85546875" style="81" customWidth="1"/>
    <col min="10755" max="10755" width="13.28515625" style="81" customWidth="1"/>
    <col min="10756" max="10756" width="8.140625" style="81" bestFit="1" customWidth="1"/>
    <col min="10757" max="10757" width="4.7109375" style="81" bestFit="1" customWidth="1"/>
    <col min="10758" max="10758" width="10.5703125" style="81" bestFit="1" customWidth="1"/>
    <col min="10759" max="10759" width="8.85546875" style="81" customWidth="1"/>
    <col min="10760" max="10760" width="13.28515625" style="81" bestFit="1" customWidth="1"/>
    <col min="10761" max="10761" width="10.28515625" style="81" customWidth="1"/>
    <col min="10762" max="10762" width="11.28515625" style="81" customWidth="1"/>
    <col min="10763" max="11008" width="8.85546875" style="81"/>
    <col min="11009" max="11009" width="2.28515625" style="81" customWidth="1"/>
    <col min="11010" max="11010" width="11.85546875" style="81" customWidth="1"/>
    <col min="11011" max="11011" width="13.28515625" style="81" customWidth="1"/>
    <col min="11012" max="11012" width="8.140625" style="81" bestFit="1" customWidth="1"/>
    <col min="11013" max="11013" width="4.7109375" style="81" bestFit="1" customWidth="1"/>
    <col min="11014" max="11014" width="10.5703125" style="81" bestFit="1" customWidth="1"/>
    <col min="11015" max="11015" width="8.85546875" style="81" customWidth="1"/>
    <col min="11016" max="11016" width="13.28515625" style="81" bestFit="1" customWidth="1"/>
    <col min="11017" max="11017" width="10.28515625" style="81" customWidth="1"/>
    <col min="11018" max="11018" width="11.28515625" style="81" customWidth="1"/>
    <col min="11019" max="11264" width="8.85546875" style="81"/>
    <col min="11265" max="11265" width="2.28515625" style="81" customWidth="1"/>
    <col min="11266" max="11266" width="11.85546875" style="81" customWidth="1"/>
    <col min="11267" max="11267" width="13.28515625" style="81" customWidth="1"/>
    <col min="11268" max="11268" width="8.140625" style="81" bestFit="1" customWidth="1"/>
    <col min="11269" max="11269" width="4.7109375" style="81" bestFit="1" customWidth="1"/>
    <col min="11270" max="11270" width="10.5703125" style="81" bestFit="1" customWidth="1"/>
    <col min="11271" max="11271" width="8.85546875" style="81" customWidth="1"/>
    <col min="11272" max="11272" width="13.28515625" style="81" bestFit="1" customWidth="1"/>
    <col min="11273" max="11273" width="10.28515625" style="81" customWidth="1"/>
    <col min="11274" max="11274" width="11.28515625" style="81" customWidth="1"/>
    <col min="11275" max="11520" width="8.85546875" style="81"/>
    <col min="11521" max="11521" width="2.28515625" style="81" customWidth="1"/>
    <col min="11522" max="11522" width="11.85546875" style="81" customWidth="1"/>
    <col min="11523" max="11523" width="13.28515625" style="81" customWidth="1"/>
    <col min="11524" max="11524" width="8.140625" style="81" bestFit="1" customWidth="1"/>
    <col min="11525" max="11525" width="4.7109375" style="81" bestFit="1" customWidth="1"/>
    <col min="11526" max="11526" width="10.5703125" style="81" bestFit="1" customWidth="1"/>
    <col min="11527" max="11527" width="8.85546875" style="81" customWidth="1"/>
    <col min="11528" max="11528" width="13.28515625" style="81" bestFit="1" customWidth="1"/>
    <col min="11529" max="11529" width="10.28515625" style="81" customWidth="1"/>
    <col min="11530" max="11530" width="11.28515625" style="81" customWidth="1"/>
    <col min="11531" max="11776" width="8.85546875" style="81"/>
    <col min="11777" max="11777" width="2.28515625" style="81" customWidth="1"/>
    <col min="11778" max="11778" width="11.85546875" style="81" customWidth="1"/>
    <col min="11779" max="11779" width="13.28515625" style="81" customWidth="1"/>
    <col min="11780" max="11780" width="8.140625" style="81" bestFit="1" customWidth="1"/>
    <col min="11781" max="11781" width="4.7109375" style="81" bestFit="1" customWidth="1"/>
    <col min="11782" max="11782" width="10.5703125" style="81" bestFit="1" customWidth="1"/>
    <col min="11783" max="11783" width="8.85546875" style="81" customWidth="1"/>
    <col min="11784" max="11784" width="13.28515625" style="81" bestFit="1" customWidth="1"/>
    <col min="11785" max="11785" width="10.28515625" style="81" customWidth="1"/>
    <col min="11786" max="11786" width="11.28515625" style="81" customWidth="1"/>
    <col min="11787" max="12032" width="8.85546875" style="81"/>
    <col min="12033" max="12033" width="2.28515625" style="81" customWidth="1"/>
    <col min="12034" max="12034" width="11.85546875" style="81" customWidth="1"/>
    <col min="12035" max="12035" width="13.28515625" style="81" customWidth="1"/>
    <col min="12036" max="12036" width="8.140625" style="81" bestFit="1" customWidth="1"/>
    <col min="12037" max="12037" width="4.7109375" style="81" bestFit="1" customWidth="1"/>
    <col min="12038" max="12038" width="10.5703125" style="81" bestFit="1" customWidth="1"/>
    <col min="12039" max="12039" width="8.85546875" style="81" customWidth="1"/>
    <col min="12040" max="12040" width="13.28515625" style="81" bestFit="1" customWidth="1"/>
    <col min="12041" max="12041" width="10.28515625" style="81" customWidth="1"/>
    <col min="12042" max="12042" width="11.28515625" style="81" customWidth="1"/>
    <col min="12043" max="12288" width="8.85546875" style="81"/>
    <col min="12289" max="12289" width="2.28515625" style="81" customWidth="1"/>
    <col min="12290" max="12290" width="11.85546875" style="81" customWidth="1"/>
    <col min="12291" max="12291" width="13.28515625" style="81" customWidth="1"/>
    <col min="12292" max="12292" width="8.140625" style="81" bestFit="1" customWidth="1"/>
    <col min="12293" max="12293" width="4.7109375" style="81" bestFit="1" customWidth="1"/>
    <col min="12294" max="12294" width="10.5703125" style="81" bestFit="1" customWidth="1"/>
    <col min="12295" max="12295" width="8.85546875" style="81" customWidth="1"/>
    <col min="12296" max="12296" width="13.28515625" style="81" bestFit="1" customWidth="1"/>
    <col min="12297" max="12297" width="10.28515625" style="81" customWidth="1"/>
    <col min="12298" max="12298" width="11.28515625" style="81" customWidth="1"/>
    <col min="12299" max="12544" width="8.85546875" style="81"/>
    <col min="12545" max="12545" width="2.28515625" style="81" customWidth="1"/>
    <col min="12546" max="12546" width="11.85546875" style="81" customWidth="1"/>
    <col min="12547" max="12547" width="13.28515625" style="81" customWidth="1"/>
    <col min="12548" max="12548" width="8.140625" style="81" bestFit="1" customWidth="1"/>
    <col min="12549" max="12549" width="4.7109375" style="81" bestFit="1" customWidth="1"/>
    <col min="12550" max="12550" width="10.5703125" style="81" bestFit="1" customWidth="1"/>
    <col min="12551" max="12551" width="8.85546875" style="81" customWidth="1"/>
    <col min="12552" max="12552" width="13.28515625" style="81" bestFit="1" customWidth="1"/>
    <col min="12553" max="12553" width="10.28515625" style="81" customWidth="1"/>
    <col min="12554" max="12554" width="11.28515625" style="81" customWidth="1"/>
    <col min="12555" max="12800" width="8.85546875" style="81"/>
    <col min="12801" max="12801" width="2.28515625" style="81" customWidth="1"/>
    <col min="12802" max="12802" width="11.85546875" style="81" customWidth="1"/>
    <col min="12803" max="12803" width="13.28515625" style="81" customWidth="1"/>
    <col min="12804" max="12804" width="8.140625" style="81" bestFit="1" customWidth="1"/>
    <col min="12805" max="12805" width="4.7109375" style="81" bestFit="1" customWidth="1"/>
    <col min="12806" max="12806" width="10.5703125" style="81" bestFit="1" customWidth="1"/>
    <col min="12807" max="12807" width="8.85546875" style="81" customWidth="1"/>
    <col min="12808" max="12808" width="13.28515625" style="81" bestFit="1" customWidth="1"/>
    <col min="12809" max="12809" width="10.28515625" style="81" customWidth="1"/>
    <col min="12810" max="12810" width="11.28515625" style="81" customWidth="1"/>
    <col min="12811" max="13056" width="8.85546875" style="81"/>
    <col min="13057" max="13057" width="2.28515625" style="81" customWidth="1"/>
    <col min="13058" max="13058" width="11.85546875" style="81" customWidth="1"/>
    <col min="13059" max="13059" width="13.28515625" style="81" customWidth="1"/>
    <col min="13060" max="13060" width="8.140625" style="81" bestFit="1" customWidth="1"/>
    <col min="13061" max="13061" width="4.7109375" style="81" bestFit="1" customWidth="1"/>
    <col min="13062" max="13062" width="10.5703125" style="81" bestFit="1" customWidth="1"/>
    <col min="13063" max="13063" width="8.85546875" style="81" customWidth="1"/>
    <col min="13064" max="13064" width="13.28515625" style="81" bestFit="1" customWidth="1"/>
    <col min="13065" max="13065" width="10.28515625" style="81" customWidth="1"/>
    <col min="13066" max="13066" width="11.28515625" style="81" customWidth="1"/>
    <col min="13067" max="13312" width="8.85546875" style="81"/>
    <col min="13313" max="13313" width="2.28515625" style="81" customWidth="1"/>
    <col min="13314" max="13314" width="11.85546875" style="81" customWidth="1"/>
    <col min="13315" max="13315" width="13.28515625" style="81" customWidth="1"/>
    <col min="13316" max="13316" width="8.140625" style="81" bestFit="1" customWidth="1"/>
    <col min="13317" max="13317" width="4.7109375" style="81" bestFit="1" customWidth="1"/>
    <col min="13318" max="13318" width="10.5703125" style="81" bestFit="1" customWidth="1"/>
    <col min="13319" max="13319" width="8.85546875" style="81" customWidth="1"/>
    <col min="13320" max="13320" width="13.28515625" style="81" bestFit="1" customWidth="1"/>
    <col min="13321" max="13321" width="10.28515625" style="81" customWidth="1"/>
    <col min="13322" max="13322" width="11.28515625" style="81" customWidth="1"/>
    <col min="13323" max="13568" width="8.85546875" style="81"/>
    <col min="13569" max="13569" width="2.28515625" style="81" customWidth="1"/>
    <col min="13570" max="13570" width="11.85546875" style="81" customWidth="1"/>
    <col min="13571" max="13571" width="13.28515625" style="81" customWidth="1"/>
    <col min="13572" max="13572" width="8.140625" style="81" bestFit="1" customWidth="1"/>
    <col min="13573" max="13573" width="4.7109375" style="81" bestFit="1" customWidth="1"/>
    <col min="13574" max="13574" width="10.5703125" style="81" bestFit="1" customWidth="1"/>
    <col min="13575" max="13575" width="8.85546875" style="81" customWidth="1"/>
    <col min="13576" max="13576" width="13.28515625" style="81" bestFit="1" customWidth="1"/>
    <col min="13577" max="13577" width="10.28515625" style="81" customWidth="1"/>
    <col min="13578" max="13578" width="11.28515625" style="81" customWidth="1"/>
    <col min="13579" max="13824" width="8.85546875" style="81"/>
    <col min="13825" max="13825" width="2.28515625" style="81" customWidth="1"/>
    <col min="13826" max="13826" width="11.85546875" style="81" customWidth="1"/>
    <col min="13827" max="13827" width="13.28515625" style="81" customWidth="1"/>
    <col min="13828" max="13828" width="8.140625" style="81" bestFit="1" customWidth="1"/>
    <col min="13829" max="13829" width="4.7109375" style="81" bestFit="1" customWidth="1"/>
    <col min="13830" max="13830" width="10.5703125" style="81" bestFit="1" customWidth="1"/>
    <col min="13831" max="13831" width="8.85546875" style="81" customWidth="1"/>
    <col min="13832" max="13832" width="13.28515625" style="81" bestFit="1" customWidth="1"/>
    <col min="13833" max="13833" width="10.28515625" style="81" customWidth="1"/>
    <col min="13834" max="13834" width="11.28515625" style="81" customWidth="1"/>
    <col min="13835" max="14080" width="8.85546875" style="81"/>
    <col min="14081" max="14081" width="2.28515625" style="81" customWidth="1"/>
    <col min="14082" max="14082" width="11.85546875" style="81" customWidth="1"/>
    <col min="14083" max="14083" width="13.28515625" style="81" customWidth="1"/>
    <col min="14084" max="14084" width="8.140625" style="81" bestFit="1" customWidth="1"/>
    <col min="14085" max="14085" width="4.7109375" style="81" bestFit="1" customWidth="1"/>
    <col min="14086" max="14086" width="10.5703125" style="81" bestFit="1" customWidth="1"/>
    <col min="14087" max="14087" width="8.85546875" style="81" customWidth="1"/>
    <col min="14088" max="14088" width="13.28515625" style="81" bestFit="1" customWidth="1"/>
    <col min="14089" max="14089" width="10.28515625" style="81" customWidth="1"/>
    <col min="14090" max="14090" width="11.28515625" style="81" customWidth="1"/>
    <col min="14091" max="14336" width="8.85546875" style="81"/>
    <col min="14337" max="14337" width="2.28515625" style="81" customWidth="1"/>
    <col min="14338" max="14338" width="11.85546875" style="81" customWidth="1"/>
    <col min="14339" max="14339" width="13.28515625" style="81" customWidth="1"/>
    <col min="14340" max="14340" width="8.140625" style="81" bestFit="1" customWidth="1"/>
    <col min="14341" max="14341" width="4.7109375" style="81" bestFit="1" customWidth="1"/>
    <col min="14342" max="14342" width="10.5703125" style="81" bestFit="1" customWidth="1"/>
    <col min="14343" max="14343" width="8.85546875" style="81" customWidth="1"/>
    <col min="14344" max="14344" width="13.28515625" style="81" bestFit="1" customWidth="1"/>
    <col min="14345" max="14345" width="10.28515625" style="81" customWidth="1"/>
    <col min="14346" max="14346" width="11.28515625" style="81" customWidth="1"/>
    <col min="14347" max="14592" width="8.85546875" style="81"/>
    <col min="14593" max="14593" width="2.28515625" style="81" customWidth="1"/>
    <col min="14594" max="14594" width="11.85546875" style="81" customWidth="1"/>
    <col min="14595" max="14595" width="13.28515625" style="81" customWidth="1"/>
    <col min="14596" max="14596" width="8.140625" style="81" bestFit="1" customWidth="1"/>
    <col min="14597" max="14597" width="4.7109375" style="81" bestFit="1" customWidth="1"/>
    <col min="14598" max="14598" width="10.5703125" style="81" bestFit="1" customWidth="1"/>
    <col min="14599" max="14599" width="8.85546875" style="81" customWidth="1"/>
    <col min="14600" max="14600" width="13.28515625" style="81" bestFit="1" customWidth="1"/>
    <col min="14601" max="14601" width="10.28515625" style="81" customWidth="1"/>
    <col min="14602" max="14602" width="11.28515625" style="81" customWidth="1"/>
    <col min="14603" max="14848" width="8.85546875" style="81"/>
    <col min="14849" max="14849" width="2.28515625" style="81" customWidth="1"/>
    <col min="14850" max="14850" width="11.85546875" style="81" customWidth="1"/>
    <col min="14851" max="14851" width="13.28515625" style="81" customWidth="1"/>
    <col min="14852" max="14852" width="8.140625" style="81" bestFit="1" customWidth="1"/>
    <col min="14853" max="14853" width="4.7109375" style="81" bestFit="1" customWidth="1"/>
    <col min="14854" max="14854" width="10.5703125" style="81" bestFit="1" customWidth="1"/>
    <col min="14855" max="14855" width="8.85546875" style="81" customWidth="1"/>
    <col min="14856" max="14856" width="13.28515625" style="81" bestFit="1" customWidth="1"/>
    <col min="14857" max="14857" width="10.28515625" style="81" customWidth="1"/>
    <col min="14858" max="14858" width="11.28515625" style="81" customWidth="1"/>
    <col min="14859" max="15104" width="8.85546875" style="81"/>
    <col min="15105" max="15105" width="2.28515625" style="81" customWidth="1"/>
    <col min="15106" max="15106" width="11.85546875" style="81" customWidth="1"/>
    <col min="15107" max="15107" width="13.28515625" style="81" customWidth="1"/>
    <col min="15108" max="15108" width="8.140625" style="81" bestFit="1" customWidth="1"/>
    <col min="15109" max="15109" width="4.7109375" style="81" bestFit="1" customWidth="1"/>
    <col min="15110" max="15110" width="10.5703125" style="81" bestFit="1" customWidth="1"/>
    <col min="15111" max="15111" width="8.85546875" style="81" customWidth="1"/>
    <col min="15112" max="15112" width="13.28515625" style="81" bestFit="1" customWidth="1"/>
    <col min="15113" max="15113" width="10.28515625" style="81" customWidth="1"/>
    <col min="15114" max="15114" width="11.28515625" style="81" customWidth="1"/>
    <col min="15115" max="15360" width="8.85546875" style="81"/>
    <col min="15361" max="15361" width="2.28515625" style="81" customWidth="1"/>
    <col min="15362" max="15362" width="11.85546875" style="81" customWidth="1"/>
    <col min="15363" max="15363" width="13.28515625" style="81" customWidth="1"/>
    <col min="15364" max="15364" width="8.140625" style="81" bestFit="1" customWidth="1"/>
    <col min="15365" max="15365" width="4.7109375" style="81" bestFit="1" customWidth="1"/>
    <col min="15366" max="15366" width="10.5703125" style="81" bestFit="1" customWidth="1"/>
    <col min="15367" max="15367" width="8.85546875" style="81" customWidth="1"/>
    <col min="15368" max="15368" width="13.28515625" style="81" bestFit="1" customWidth="1"/>
    <col min="15369" max="15369" width="10.28515625" style="81" customWidth="1"/>
    <col min="15370" max="15370" width="11.28515625" style="81" customWidth="1"/>
    <col min="15371" max="15616" width="8.85546875" style="81"/>
    <col min="15617" max="15617" width="2.28515625" style="81" customWidth="1"/>
    <col min="15618" max="15618" width="11.85546875" style="81" customWidth="1"/>
    <col min="15619" max="15619" width="13.28515625" style="81" customWidth="1"/>
    <col min="15620" max="15620" width="8.140625" style="81" bestFit="1" customWidth="1"/>
    <col min="15621" max="15621" width="4.7109375" style="81" bestFit="1" customWidth="1"/>
    <col min="15622" max="15622" width="10.5703125" style="81" bestFit="1" customWidth="1"/>
    <col min="15623" max="15623" width="8.85546875" style="81" customWidth="1"/>
    <col min="15624" max="15624" width="13.28515625" style="81" bestFit="1" customWidth="1"/>
    <col min="15625" max="15625" width="10.28515625" style="81" customWidth="1"/>
    <col min="15626" max="15626" width="11.28515625" style="81" customWidth="1"/>
    <col min="15627" max="15872" width="8.85546875" style="81"/>
    <col min="15873" max="15873" width="2.28515625" style="81" customWidth="1"/>
    <col min="15874" max="15874" width="11.85546875" style="81" customWidth="1"/>
    <col min="15875" max="15875" width="13.28515625" style="81" customWidth="1"/>
    <col min="15876" max="15876" width="8.140625" style="81" bestFit="1" customWidth="1"/>
    <col min="15877" max="15877" width="4.7109375" style="81" bestFit="1" customWidth="1"/>
    <col min="15878" max="15878" width="10.5703125" style="81" bestFit="1" customWidth="1"/>
    <col min="15879" max="15879" width="8.85546875" style="81" customWidth="1"/>
    <col min="15880" max="15880" width="13.28515625" style="81" bestFit="1" customWidth="1"/>
    <col min="15881" max="15881" width="10.28515625" style="81" customWidth="1"/>
    <col min="15882" max="15882" width="11.28515625" style="81" customWidth="1"/>
    <col min="15883" max="16128" width="8.85546875" style="81"/>
    <col min="16129" max="16129" width="2.28515625" style="81" customWidth="1"/>
    <col min="16130" max="16130" width="11.85546875" style="81" customWidth="1"/>
    <col min="16131" max="16131" width="13.28515625" style="81" customWidth="1"/>
    <col min="16132" max="16132" width="8.140625" style="81" bestFit="1" customWidth="1"/>
    <col min="16133" max="16133" width="4.7109375" style="81" bestFit="1" customWidth="1"/>
    <col min="16134" max="16134" width="10.5703125" style="81" bestFit="1" customWidth="1"/>
    <col min="16135" max="16135" width="8.85546875" style="81" customWidth="1"/>
    <col min="16136" max="16136" width="13.28515625" style="81" bestFit="1" customWidth="1"/>
    <col min="16137" max="16137" width="10.28515625" style="81" customWidth="1"/>
    <col min="16138" max="16138" width="11.28515625" style="81" customWidth="1"/>
    <col min="16139" max="16384" width="8.85546875" style="81"/>
  </cols>
  <sheetData>
    <row r="1" spans="2:10">
      <c r="B1" s="310" t="s">
        <v>131</v>
      </c>
      <c r="E1" s="146"/>
      <c r="H1" s="311"/>
      <c r="I1" s="167"/>
      <c r="J1" s="312"/>
    </row>
    <row r="2" spans="2:10">
      <c r="B2" s="153" t="s">
        <v>712</v>
      </c>
      <c r="E2" s="146"/>
      <c r="H2" s="311"/>
      <c r="I2" s="313"/>
    </row>
    <row r="3" spans="2:10">
      <c r="B3" s="153" t="s">
        <v>575</v>
      </c>
      <c r="E3" s="146"/>
      <c r="H3" s="311"/>
      <c r="I3" s="311"/>
      <c r="J3" s="314"/>
    </row>
    <row r="4" spans="2:10">
      <c r="B4" s="145" t="s">
        <v>1090</v>
      </c>
      <c r="E4" s="146"/>
      <c r="H4" s="311"/>
      <c r="I4" s="311"/>
      <c r="J4" s="314"/>
    </row>
    <row r="5" spans="2:10">
      <c r="E5" s="146"/>
      <c r="I5" s="146"/>
    </row>
    <row r="6" spans="2:10">
      <c r="D6" s="146"/>
      <c r="E6" s="146"/>
      <c r="F6" s="146" t="s">
        <v>249</v>
      </c>
      <c r="G6" s="146"/>
      <c r="H6" s="146"/>
      <c r="I6" s="146" t="s">
        <v>405</v>
      </c>
    </row>
    <row r="7" spans="2:10">
      <c r="D7" s="148" t="s">
        <v>251</v>
      </c>
      <c r="E7" s="315" t="s">
        <v>252</v>
      </c>
      <c r="F7" s="148" t="s">
        <v>253</v>
      </c>
      <c r="G7" s="148" t="s">
        <v>254</v>
      </c>
      <c r="H7" s="315" t="s">
        <v>255</v>
      </c>
      <c r="I7" s="148" t="s">
        <v>256</v>
      </c>
      <c r="J7" s="148" t="s">
        <v>257</v>
      </c>
    </row>
    <row r="8" spans="2:10">
      <c r="B8" s="145" t="s">
        <v>384</v>
      </c>
      <c r="E8" s="146"/>
    </row>
    <row r="9" spans="2:10">
      <c r="B9" s="316" t="s">
        <v>576</v>
      </c>
      <c r="D9" s="146">
        <v>925</v>
      </c>
      <c r="E9" s="146" t="s">
        <v>260</v>
      </c>
      <c r="F9" s="226">
        <v>-1559524</v>
      </c>
      <c r="G9" s="317" t="s">
        <v>245</v>
      </c>
      <c r="H9" s="149">
        <f>'WCA Allocation Factors'!E12</f>
        <v>7.2043717522988007E-2</v>
      </c>
      <c r="I9" s="121">
        <f>+H9*F9</f>
        <v>-112353.90652632035</v>
      </c>
      <c r="J9" s="146" t="s">
        <v>385</v>
      </c>
    </row>
    <row r="10" spans="2:10">
      <c r="B10" s="115" t="s">
        <v>577</v>
      </c>
      <c r="C10" s="115"/>
      <c r="D10" s="116">
        <v>925</v>
      </c>
      <c r="E10" s="301" t="s">
        <v>260</v>
      </c>
      <c r="F10" s="143">
        <v>343657</v>
      </c>
      <c r="G10" s="116" t="s">
        <v>245</v>
      </c>
      <c r="H10" s="149">
        <f>'WCA Allocation Factors'!E12</f>
        <v>7.2043717522988007E-2</v>
      </c>
      <c r="I10" s="121">
        <f t="shared" ref="I10:I11" si="0">+H10*F10</f>
        <v>24758.327832797491</v>
      </c>
      <c r="J10" s="116" t="s">
        <v>385</v>
      </c>
    </row>
    <row r="11" spans="2:10">
      <c r="B11" s="115" t="s">
        <v>578</v>
      </c>
      <c r="C11" s="115"/>
      <c r="D11" s="116">
        <v>925</v>
      </c>
      <c r="E11" s="301" t="s">
        <v>260</v>
      </c>
      <c r="F11" s="143">
        <v>2281510</v>
      </c>
      <c r="G11" s="116" t="s">
        <v>245</v>
      </c>
      <c r="H11" s="149">
        <f>'WCA Allocation Factors'!E12</f>
        <v>7.2043717522988007E-2</v>
      </c>
      <c r="I11" s="121">
        <f t="shared" si="0"/>
        <v>164368.46196587238</v>
      </c>
      <c r="J11" s="116" t="s">
        <v>385</v>
      </c>
    </row>
    <row r="12" spans="2:10">
      <c r="B12" s="115" t="s">
        <v>453</v>
      </c>
      <c r="C12" s="115"/>
      <c r="D12" s="116"/>
      <c r="E12" s="116"/>
      <c r="F12" s="318">
        <f>SUM(F9:F11)</f>
        <v>1065643</v>
      </c>
      <c r="G12" s="116"/>
      <c r="H12" s="120"/>
      <c r="I12" s="318">
        <f>SUM(I9:I11)</f>
        <v>76772.883272349514</v>
      </c>
      <c r="J12" s="116" t="s">
        <v>385</v>
      </c>
    </row>
    <row r="13" spans="2:10">
      <c r="B13" s="310"/>
      <c r="C13" s="115"/>
      <c r="D13" s="116"/>
      <c r="E13" s="116"/>
      <c r="F13" s="125"/>
      <c r="G13" s="116"/>
      <c r="H13" s="120"/>
      <c r="I13" s="143"/>
      <c r="J13" s="116"/>
    </row>
    <row r="14" spans="2:10">
      <c r="B14" s="115" t="s">
        <v>386</v>
      </c>
      <c r="C14" s="115"/>
      <c r="D14" s="116"/>
      <c r="E14" s="301"/>
      <c r="F14" s="226"/>
      <c r="G14" s="116"/>
      <c r="H14" s="149"/>
      <c r="I14" s="121"/>
      <c r="J14" s="116"/>
    </row>
    <row r="15" spans="2:10">
      <c r="B15" s="115" t="s">
        <v>579</v>
      </c>
      <c r="C15" s="115"/>
      <c r="D15" s="116" t="s">
        <v>310</v>
      </c>
      <c r="E15" s="116" t="s">
        <v>260</v>
      </c>
      <c r="F15" s="319">
        <v>-8083961</v>
      </c>
      <c r="G15" s="317" t="s">
        <v>245</v>
      </c>
      <c r="H15" s="149">
        <f>'WCA Allocation Factors'!E12</f>
        <v>7.2043717522988007E-2</v>
      </c>
      <c r="I15" s="121">
        <f>+H15*F15</f>
        <v>-582398.60275085166</v>
      </c>
      <c r="J15" s="146" t="s">
        <v>385</v>
      </c>
    </row>
    <row r="16" spans="2:10">
      <c r="B16" s="115" t="s">
        <v>579</v>
      </c>
      <c r="C16" s="115"/>
      <c r="D16" s="116" t="s">
        <v>310</v>
      </c>
      <c r="E16" s="116" t="s">
        <v>260</v>
      </c>
      <c r="F16" s="226">
        <v>626558</v>
      </c>
      <c r="G16" s="116" t="s">
        <v>261</v>
      </c>
      <c r="H16" s="149" t="s">
        <v>262</v>
      </c>
      <c r="I16" s="121">
        <f>F16</f>
        <v>626558</v>
      </c>
      <c r="J16" s="116" t="s">
        <v>385</v>
      </c>
    </row>
    <row r="17" spans="1:12">
      <c r="B17" s="115" t="s">
        <v>579</v>
      </c>
      <c r="C17" s="115"/>
      <c r="D17" s="116" t="s">
        <v>310</v>
      </c>
      <c r="E17" s="116" t="s">
        <v>260</v>
      </c>
      <c r="F17" s="226">
        <v>112263</v>
      </c>
      <c r="G17" s="116" t="s">
        <v>370</v>
      </c>
      <c r="H17" s="149">
        <f>'WCA Allocation Factors'!E10</f>
        <v>0.22324454439353322</v>
      </c>
      <c r="I17" s="121">
        <f>F17*H17</f>
        <v>25062.102287251219</v>
      </c>
      <c r="J17" s="116"/>
    </row>
    <row r="18" spans="1:12">
      <c r="B18" s="115" t="s">
        <v>580</v>
      </c>
      <c r="C18" s="115"/>
      <c r="D18" s="116" t="s">
        <v>310</v>
      </c>
      <c r="E18" s="116" t="s">
        <v>260</v>
      </c>
      <c r="F18" s="226">
        <v>1324074</v>
      </c>
      <c r="G18" s="116" t="s">
        <v>245</v>
      </c>
      <c r="H18" s="149">
        <f>'WCA Allocation Factors'!E12</f>
        <v>7.2043717522988007E-2</v>
      </c>
      <c r="I18" s="121">
        <f>+H18*F18</f>
        <v>95391.213235532821</v>
      </c>
      <c r="J18" s="116" t="s">
        <v>385</v>
      </c>
    </row>
    <row r="19" spans="1:12" ht="13.5" thickBot="1">
      <c r="B19" s="115"/>
      <c r="C19" s="115"/>
      <c r="D19" s="116"/>
      <c r="E19" s="116"/>
      <c r="F19" s="320">
        <f>SUM(F15:F18)</f>
        <v>-6021066</v>
      </c>
      <c r="G19" s="116"/>
      <c r="H19" s="120"/>
      <c r="I19" s="320">
        <f>SUM(I15:I18)</f>
        <v>164612.71277193236</v>
      </c>
      <c r="J19" s="116"/>
    </row>
    <row r="20" spans="1:12" ht="13.5" thickTop="1">
      <c r="B20" s="145" t="s">
        <v>402</v>
      </c>
      <c r="D20" s="146"/>
      <c r="E20" s="146"/>
      <c r="F20" s="226"/>
      <c r="G20" s="146"/>
      <c r="H20" s="321"/>
      <c r="I20" s="226"/>
    </row>
    <row r="21" spans="1:12">
      <c r="B21" s="122" t="s">
        <v>387</v>
      </c>
      <c r="C21" s="115"/>
      <c r="D21" s="116" t="s">
        <v>351</v>
      </c>
      <c r="E21" s="116" t="s">
        <v>260</v>
      </c>
      <c r="F21" s="142">
        <v>-6709980</v>
      </c>
      <c r="G21" s="116" t="s">
        <v>245</v>
      </c>
      <c r="H21" s="120">
        <f>'WCA Allocation Factors'!E12</f>
        <v>7.2043717522988007E-2</v>
      </c>
      <c r="I21" s="121">
        <f t="shared" ref="I21" si="1">+H21*F21</f>
        <v>-483411.90370489907</v>
      </c>
      <c r="J21" s="146" t="s">
        <v>581</v>
      </c>
    </row>
    <row r="22" spans="1:12" ht="13.15" customHeight="1">
      <c r="B22" s="81" t="s">
        <v>387</v>
      </c>
      <c r="D22" s="146" t="s">
        <v>348</v>
      </c>
      <c r="E22" s="116" t="s">
        <v>260</v>
      </c>
      <c r="F22" s="226">
        <v>-58274</v>
      </c>
      <c r="G22" s="146" t="s">
        <v>261</v>
      </c>
      <c r="H22" s="321" t="s">
        <v>262</v>
      </c>
      <c r="I22" s="322">
        <f>F22</f>
        <v>-58274</v>
      </c>
      <c r="J22" s="146" t="s">
        <v>581</v>
      </c>
    </row>
    <row r="23" spans="1:12" ht="13.15" customHeight="1">
      <c r="B23" s="81" t="s">
        <v>406</v>
      </c>
      <c r="C23" s="115"/>
      <c r="D23" s="116">
        <v>41110</v>
      </c>
      <c r="E23" s="116" t="s">
        <v>260</v>
      </c>
      <c r="F23" s="121">
        <v>22116</v>
      </c>
      <c r="G23" s="116" t="s">
        <v>261</v>
      </c>
      <c r="H23" s="149" t="s">
        <v>262</v>
      </c>
      <c r="I23" s="121">
        <f>F23</f>
        <v>22116</v>
      </c>
      <c r="J23" s="146" t="s">
        <v>581</v>
      </c>
    </row>
    <row r="24" spans="1:12" ht="13.9" customHeight="1">
      <c r="B24" s="81" t="s">
        <v>539</v>
      </c>
      <c r="C24" s="115"/>
      <c r="D24" s="116">
        <v>283</v>
      </c>
      <c r="E24" s="116" t="s">
        <v>260</v>
      </c>
      <c r="F24" s="121">
        <v>-225532</v>
      </c>
      <c r="G24" s="116" t="s">
        <v>261</v>
      </c>
      <c r="H24" s="149" t="s">
        <v>262</v>
      </c>
      <c r="I24" s="2075">
        <f>F24</f>
        <v>-225532</v>
      </c>
      <c r="J24" s="146" t="s">
        <v>581</v>
      </c>
    </row>
    <row r="25" spans="1:12">
      <c r="B25" s="81" t="s">
        <v>387</v>
      </c>
      <c r="D25" s="146" t="s">
        <v>348</v>
      </c>
      <c r="E25" s="116" t="s">
        <v>260</v>
      </c>
      <c r="F25" s="227">
        <v>343657.26</v>
      </c>
      <c r="G25" s="146" t="s">
        <v>245</v>
      </c>
      <c r="H25" s="321">
        <f>'WCA Allocation Factors'!E12</f>
        <v>7.2043717522988007E-2</v>
      </c>
      <c r="I25" s="2075">
        <f>+H25*F25</f>
        <v>24758.346564164047</v>
      </c>
      <c r="J25" s="81"/>
      <c r="L25" s="226"/>
    </row>
    <row r="26" spans="1:12">
      <c r="B26" s="81" t="s">
        <v>406</v>
      </c>
      <c r="D26" s="146">
        <v>41110</v>
      </c>
      <c r="E26" s="116" t="s">
        <v>260</v>
      </c>
      <c r="F26" s="323">
        <v>-130421</v>
      </c>
      <c r="G26" s="146" t="s">
        <v>245</v>
      </c>
      <c r="H26" s="321">
        <f>'WCA Allocation Factors'!E12</f>
        <v>7.2043717522988007E-2</v>
      </c>
      <c r="I26" s="2075">
        <f>+H26*F26</f>
        <v>-9396.0136830656193</v>
      </c>
      <c r="J26" s="146" t="s">
        <v>581</v>
      </c>
    </row>
    <row r="27" spans="1:12">
      <c r="A27" s="115"/>
      <c r="B27" s="114" t="s">
        <v>539</v>
      </c>
      <c r="C27" s="115"/>
      <c r="D27" s="116">
        <v>283</v>
      </c>
      <c r="E27" s="116" t="s">
        <v>260</v>
      </c>
      <c r="F27" s="324">
        <v>-502499</v>
      </c>
      <c r="G27" s="116" t="s">
        <v>245</v>
      </c>
      <c r="H27" s="321">
        <f>'WCA Allocation Factors'!E12</f>
        <v>7.2043717522988007E-2</v>
      </c>
      <c r="I27" s="2075">
        <f t="shared" ref="I27" si="2">+H27*F27</f>
        <v>-36201.896011583951</v>
      </c>
      <c r="J27" s="132"/>
    </row>
    <row r="28" spans="1:12">
      <c r="D28" s="146"/>
      <c r="G28" s="146"/>
      <c r="I28" s="335"/>
    </row>
    <row r="32" spans="1:12">
      <c r="B32" s="81" t="s">
        <v>376</v>
      </c>
      <c r="K32" s="115"/>
    </row>
    <row r="33" spans="1:11">
      <c r="B33" s="115"/>
      <c r="C33" s="115"/>
      <c r="D33" s="115"/>
      <c r="E33" s="115"/>
      <c r="F33" s="115"/>
      <c r="G33" s="115"/>
      <c r="H33" s="115"/>
      <c r="I33" s="115"/>
      <c r="J33" s="116"/>
      <c r="K33" s="115"/>
    </row>
    <row r="34" spans="1:11">
      <c r="A34" s="115"/>
      <c r="B34" s="1536"/>
      <c r="C34" s="1515"/>
      <c r="D34" s="1515"/>
      <c r="E34" s="1499"/>
      <c r="F34" s="1488"/>
      <c r="G34" s="1499"/>
      <c r="H34" s="1499"/>
      <c r="I34" s="1542"/>
      <c r="J34" s="116"/>
      <c r="K34" s="115"/>
    </row>
    <row r="35" spans="1:11">
      <c r="A35" s="115"/>
      <c r="B35" s="1489"/>
      <c r="C35" s="115"/>
      <c r="D35" s="115"/>
      <c r="E35" s="116"/>
      <c r="F35" s="143"/>
      <c r="G35" s="116"/>
      <c r="H35" s="116"/>
      <c r="I35" s="138"/>
      <c r="J35" s="116"/>
    </row>
    <row r="36" spans="1:11">
      <c r="A36" s="115"/>
      <c r="B36" s="1489"/>
      <c r="C36" s="115"/>
      <c r="D36" s="115"/>
      <c r="E36" s="116"/>
      <c r="F36" s="115"/>
      <c r="G36" s="116"/>
      <c r="H36" s="116"/>
      <c r="I36" s="138"/>
      <c r="J36" s="116"/>
    </row>
    <row r="37" spans="1:11" ht="17.25">
      <c r="A37" s="115"/>
      <c r="B37" s="1489"/>
      <c r="C37" s="115"/>
      <c r="D37" s="115"/>
      <c r="E37" s="116"/>
      <c r="F37" s="115"/>
      <c r="G37" s="116"/>
      <c r="H37" s="116"/>
      <c r="I37" s="138"/>
      <c r="J37" s="2092"/>
    </row>
    <row r="38" spans="1:11">
      <c r="A38" s="115"/>
      <c r="B38" s="1489"/>
      <c r="C38" s="115"/>
      <c r="D38" s="115"/>
      <c r="E38" s="116"/>
      <c r="F38" s="115"/>
      <c r="G38" s="115"/>
      <c r="H38" s="115"/>
      <c r="I38" s="325"/>
      <c r="J38" s="116"/>
    </row>
    <row r="39" spans="1:11">
      <c r="A39" s="115"/>
      <c r="B39" s="1489"/>
      <c r="C39" s="115"/>
      <c r="D39" s="115"/>
      <c r="E39" s="116"/>
      <c r="F39" s="115"/>
      <c r="G39" s="115"/>
      <c r="H39" s="115"/>
      <c r="I39" s="325"/>
      <c r="J39" s="116"/>
    </row>
    <row r="40" spans="1:11">
      <c r="A40" s="115"/>
      <c r="B40" s="1489"/>
      <c r="C40" s="115"/>
      <c r="D40" s="115"/>
      <c r="E40" s="116"/>
      <c r="F40" s="115"/>
      <c r="G40" s="115"/>
      <c r="H40" s="115"/>
      <c r="I40" s="325"/>
      <c r="J40" s="116"/>
    </row>
    <row r="41" spans="1:11">
      <c r="A41" s="115"/>
      <c r="B41" s="1489"/>
      <c r="C41" s="115"/>
      <c r="D41" s="115"/>
      <c r="E41" s="116"/>
      <c r="F41" s="115"/>
      <c r="G41" s="115"/>
      <c r="H41" s="115"/>
      <c r="I41" s="325"/>
      <c r="J41" s="116"/>
    </row>
    <row r="42" spans="1:11">
      <c r="A42" s="115"/>
      <c r="B42" s="1489"/>
      <c r="C42" s="115"/>
      <c r="D42" s="115"/>
      <c r="E42" s="116"/>
      <c r="F42" s="115"/>
      <c r="G42" s="115"/>
      <c r="H42" s="115"/>
      <c r="I42" s="325"/>
      <c r="J42" s="116"/>
    </row>
    <row r="43" spans="1:11">
      <c r="A43" s="115"/>
      <c r="B43" s="1489"/>
      <c r="C43" s="115"/>
      <c r="D43" s="115"/>
      <c r="E43" s="115"/>
      <c r="F43" s="115"/>
      <c r="G43" s="115"/>
      <c r="H43" s="115"/>
      <c r="I43" s="325"/>
      <c r="J43" s="116"/>
    </row>
    <row r="44" spans="1:11">
      <c r="A44" s="115"/>
      <c r="B44" s="1564"/>
      <c r="C44" s="1492"/>
      <c r="D44" s="1492"/>
      <c r="E44" s="1492"/>
      <c r="F44" s="1492"/>
      <c r="G44" s="1492"/>
      <c r="H44" s="1492"/>
      <c r="I44" s="1507"/>
      <c r="J44" s="116"/>
    </row>
    <row r="45" spans="1:11">
      <c r="A45" s="115"/>
      <c r="B45" s="115"/>
      <c r="C45" s="115"/>
      <c r="D45" s="115"/>
      <c r="E45" s="115"/>
      <c r="F45" s="115"/>
      <c r="G45" s="115"/>
      <c r="H45" s="115"/>
      <c r="I45" s="115"/>
      <c r="J45" s="116"/>
    </row>
    <row r="46" spans="1:11">
      <c r="A46" s="115"/>
      <c r="B46" s="115"/>
      <c r="C46" s="115"/>
      <c r="D46" s="115"/>
      <c r="E46" s="115"/>
      <c r="F46" s="115"/>
      <c r="G46" s="115"/>
      <c r="H46" s="115"/>
      <c r="I46" s="115"/>
      <c r="J46" s="116"/>
    </row>
  </sheetData>
  <conditionalFormatting sqref="B23:B24">
    <cfRule type="cellIs" dxfId="17" priority="2" stopIfTrue="1" operator="equal">
      <formula>"Title"</formula>
    </cfRule>
  </conditionalFormatting>
  <conditionalFormatting sqref="B21">
    <cfRule type="cellIs" dxfId="16" priority="1" stopIfTrue="1" operator="equal">
      <formula>"Adjustment to Income/Expense/Rate Base:"</formula>
    </cfRule>
  </conditionalFormatting>
  <dataValidations count="5">
    <dataValidation type="list" allowBlank="1" showInputMessage="1" showErrorMessage="1" errorTitle="Adjsutment Type Input Error" error="An invalid adjustment type was entered._x000a__x000a_Valid values are 1, 2, or 3." sqref="E34:E42 E65557:E65567 JA65557:JA65567 SW65557:SW65567 ACS65557:ACS65567 AMO65557:AMO65567 AWK65557:AWK65567 BGG65557:BGG65567 BQC65557:BQC65567 BZY65557:BZY65567 CJU65557:CJU65567 CTQ65557:CTQ65567 DDM65557:DDM65567 DNI65557:DNI65567 DXE65557:DXE65567 EHA65557:EHA65567 EQW65557:EQW65567 FAS65557:FAS65567 FKO65557:FKO65567 FUK65557:FUK65567 GEG65557:GEG65567 GOC65557:GOC65567 GXY65557:GXY65567 HHU65557:HHU65567 HRQ65557:HRQ65567 IBM65557:IBM65567 ILI65557:ILI65567 IVE65557:IVE65567 JFA65557:JFA65567 JOW65557:JOW65567 JYS65557:JYS65567 KIO65557:KIO65567 KSK65557:KSK65567 LCG65557:LCG65567 LMC65557:LMC65567 LVY65557:LVY65567 MFU65557:MFU65567 MPQ65557:MPQ65567 MZM65557:MZM65567 NJI65557:NJI65567 NTE65557:NTE65567 ODA65557:ODA65567 OMW65557:OMW65567 OWS65557:OWS65567 PGO65557:PGO65567 PQK65557:PQK65567 QAG65557:QAG65567 QKC65557:QKC65567 QTY65557:QTY65567 RDU65557:RDU65567 RNQ65557:RNQ65567 RXM65557:RXM65567 SHI65557:SHI65567 SRE65557:SRE65567 TBA65557:TBA65567 TKW65557:TKW65567 TUS65557:TUS65567 UEO65557:UEO65567 UOK65557:UOK65567 UYG65557:UYG65567 VIC65557:VIC65567 VRY65557:VRY65567 WBU65557:WBU65567 WLQ65557:WLQ65567 WVM65557:WVM65567 E131093:E131103 JA131093:JA131103 SW131093:SW131103 ACS131093:ACS131103 AMO131093:AMO131103 AWK131093:AWK131103 BGG131093:BGG131103 BQC131093:BQC131103 BZY131093:BZY131103 CJU131093:CJU131103 CTQ131093:CTQ131103 DDM131093:DDM131103 DNI131093:DNI131103 DXE131093:DXE131103 EHA131093:EHA131103 EQW131093:EQW131103 FAS131093:FAS131103 FKO131093:FKO131103 FUK131093:FUK131103 GEG131093:GEG131103 GOC131093:GOC131103 GXY131093:GXY131103 HHU131093:HHU131103 HRQ131093:HRQ131103 IBM131093:IBM131103 ILI131093:ILI131103 IVE131093:IVE131103 JFA131093:JFA131103 JOW131093:JOW131103 JYS131093:JYS131103 KIO131093:KIO131103 KSK131093:KSK131103 LCG131093:LCG131103 LMC131093:LMC131103 LVY131093:LVY131103 MFU131093:MFU131103 MPQ131093:MPQ131103 MZM131093:MZM131103 NJI131093:NJI131103 NTE131093:NTE131103 ODA131093:ODA131103 OMW131093:OMW131103 OWS131093:OWS131103 PGO131093:PGO131103 PQK131093:PQK131103 QAG131093:QAG131103 QKC131093:QKC131103 QTY131093:QTY131103 RDU131093:RDU131103 RNQ131093:RNQ131103 RXM131093:RXM131103 SHI131093:SHI131103 SRE131093:SRE131103 TBA131093:TBA131103 TKW131093:TKW131103 TUS131093:TUS131103 UEO131093:UEO131103 UOK131093:UOK131103 UYG131093:UYG131103 VIC131093:VIC131103 VRY131093:VRY131103 WBU131093:WBU131103 WLQ131093:WLQ131103 WVM131093:WVM131103 E196629:E196639 JA196629:JA196639 SW196629:SW196639 ACS196629:ACS196639 AMO196629:AMO196639 AWK196629:AWK196639 BGG196629:BGG196639 BQC196629:BQC196639 BZY196629:BZY196639 CJU196629:CJU196639 CTQ196629:CTQ196639 DDM196629:DDM196639 DNI196629:DNI196639 DXE196629:DXE196639 EHA196629:EHA196639 EQW196629:EQW196639 FAS196629:FAS196639 FKO196629:FKO196639 FUK196629:FUK196639 GEG196629:GEG196639 GOC196629:GOC196639 GXY196629:GXY196639 HHU196629:HHU196639 HRQ196629:HRQ196639 IBM196629:IBM196639 ILI196629:ILI196639 IVE196629:IVE196639 JFA196629:JFA196639 JOW196629:JOW196639 JYS196629:JYS196639 KIO196629:KIO196639 KSK196629:KSK196639 LCG196629:LCG196639 LMC196629:LMC196639 LVY196629:LVY196639 MFU196629:MFU196639 MPQ196629:MPQ196639 MZM196629:MZM196639 NJI196629:NJI196639 NTE196629:NTE196639 ODA196629:ODA196639 OMW196629:OMW196639 OWS196629:OWS196639 PGO196629:PGO196639 PQK196629:PQK196639 QAG196629:QAG196639 QKC196629:QKC196639 QTY196629:QTY196639 RDU196629:RDU196639 RNQ196629:RNQ196639 RXM196629:RXM196639 SHI196629:SHI196639 SRE196629:SRE196639 TBA196629:TBA196639 TKW196629:TKW196639 TUS196629:TUS196639 UEO196629:UEO196639 UOK196629:UOK196639 UYG196629:UYG196639 VIC196629:VIC196639 VRY196629:VRY196639 WBU196629:WBU196639 WLQ196629:WLQ196639 WVM196629:WVM196639 E262165:E262175 JA262165:JA262175 SW262165:SW262175 ACS262165:ACS262175 AMO262165:AMO262175 AWK262165:AWK262175 BGG262165:BGG262175 BQC262165:BQC262175 BZY262165:BZY262175 CJU262165:CJU262175 CTQ262165:CTQ262175 DDM262165:DDM262175 DNI262165:DNI262175 DXE262165:DXE262175 EHA262165:EHA262175 EQW262165:EQW262175 FAS262165:FAS262175 FKO262165:FKO262175 FUK262165:FUK262175 GEG262165:GEG262175 GOC262165:GOC262175 GXY262165:GXY262175 HHU262165:HHU262175 HRQ262165:HRQ262175 IBM262165:IBM262175 ILI262165:ILI262175 IVE262165:IVE262175 JFA262165:JFA262175 JOW262165:JOW262175 JYS262165:JYS262175 KIO262165:KIO262175 KSK262165:KSK262175 LCG262165:LCG262175 LMC262165:LMC262175 LVY262165:LVY262175 MFU262165:MFU262175 MPQ262165:MPQ262175 MZM262165:MZM262175 NJI262165:NJI262175 NTE262165:NTE262175 ODA262165:ODA262175 OMW262165:OMW262175 OWS262165:OWS262175 PGO262165:PGO262175 PQK262165:PQK262175 QAG262165:QAG262175 QKC262165:QKC262175 QTY262165:QTY262175 RDU262165:RDU262175 RNQ262165:RNQ262175 RXM262165:RXM262175 SHI262165:SHI262175 SRE262165:SRE262175 TBA262165:TBA262175 TKW262165:TKW262175 TUS262165:TUS262175 UEO262165:UEO262175 UOK262165:UOK262175 UYG262165:UYG262175 VIC262165:VIC262175 VRY262165:VRY262175 WBU262165:WBU262175 WLQ262165:WLQ262175 WVM262165:WVM262175 E327701:E327711 JA327701:JA327711 SW327701:SW327711 ACS327701:ACS327711 AMO327701:AMO327711 AWK327701:AWK327711 BGG327701:BGG327711 BQC327701:BQC327711 BZY327701:BZY327711 CJU327701:CJU327711 CTQ327701:CTQ327711 DDM327701:DDM327711 DNI327701:DNI327711 DXE327701:DXE327711 EHA327701:EHA327711 EQW327701:EQW327711 FAS327701:FAS327711 FKO327701:FKO327711 FUK327701:FUK327711 GEG327701:GEG327711 GOC327701:GOC327711 GXY327701:GXY327711 HHU327701:HHU327711 HRQ327701:HRQ327711 IBM327701:IBM327711 ILI327701:ILI327711 IVE327701:IVE327711 JFA327701:JFA327711 JOW327701:JOW327711 JYS327701:JYS327711 KIO327701:KIO327711 KSK327701:KSK327711 LCG327701:LCG327711 LMC327701:LMC327711 LVY327701:LVY327711 MFU327701:MFU327711 MPQ327701:MPQ327711 MZM327701:MZM327711 NJI327701:NJI327711 NTE327701:NTE327711 ODA327701:ODA327711 OMW327701:OMW327711 OWS327701:OWS327711 PGO327701:PGO327711 PQK327701:PQK327711 QAG327701:QAG327711 QKC327701:QKC327711 QTY327701:QTY327711 RDU327701:RDU327711 RNQ327701:RNQ327711 RXM327701:RXM327711 SHI327701:SHI327711 SRE327701:SRE327711 TBA327701:TBA327711 TKW327701:TKW327711 TUS327701:TUS327711 UEO327701:UEO327711 UOK327701:UOK327711 UYG327701:UYG327711 VIC327701:VIC327711 VRY327701:VRY327711 WBU327701:WBU327711 WLQ327701:WLQ327711 WVM327701:WVM327711 E393237:E393247 JA393237:JA393247 SW393237:SW393247 ACS393237:ACS393247 AMO393237:AMO393247 AWK393237:AWK393247 BGG393237:BGG393247 BQC393237:BQC393247 BZY393237:BZY393247 CJU393237:CJU393247 CTQ393237:CTQ393247 DDM393237:DDM393247 DNI393237:DNI393247 DXE393237:DXE393247 EHA393237:EHA393247 EQW393237:EQW393247 FAS393237:FAS393247 FKO393237:FKO393247 FUK393237:FUK393247 GEG393237:GEG393247 GOC393237:GOC393247 GXY393237:GXY393247 HHU393237:HHU393247 HRQ393237:HRQ393247 IBM393237:IBM393247 ILI393237:ILI393247 IVE393237:IVE393247 JFA393237:JFA393247 JOW393237:JOW393247 JYS393237:JYS393247 KIO393237:KIO393247 KSK393237:KSK393247 LCG393237:LCG393247 LMC393237:LMC393247 LVY393237:LVY393247 MFU393237:MFU393247 MPQ393237:MPQ393247 MZM393237:MZM393247 NJI393237:NJI393247 NTE393237:NTE393247 ODA393237:ODA393247 OMW393237:OMW393247 OWS393237:OWS393247 PGO393237:PGO393247 PQK393237:PQK393247 QAG393237:QAG393247 QKC393237:QKC393247 QTY393237:QTY393247 RDU393237:RDU393247 RNQ393237:RNQ393247 RXM393237:RXM393247 SHI393237:SHI393247 SRE393237:SRE393247 TBA393237:TBA393247 TKW393237:TKW393247 TUS393237:TUS393247 UEO393237:UEO393247 UOK393237:UOK393247 UYG393237:UYG393247 VIC393237:VIC393247 VRY393237:VRY393247 WBU393237:WBU393247 WLQ393237:WLQ393247 WVM393237:WVM393247 E458773:E458783 JA458773:JA458783 SW458773:SW458783 ACS458773:ACS458783 AMO458773:AMO458783 AWK458773:AWK458783 BGG458773:BGG458783 BQC458773:BQC458783 BZY458773:BZY458783 CJU458773:CJU458783 CTQ458773:CTQ458783 DDM458773:DDM458783 DNI458773:DNI458783 DXE458773:DXE458783 EHA458773:EHA458783 EQW458773:EQW458783 FAS458773:FAS458783 FKO458773:FKO458783 FUK458773:FUK458783 GEG458773:GEG458783 GOC458773:GOC458783 GXY458773:GXY458783 HHU458773:HHU458783 HRQ458773:HRQ458783 IBM458773:IBM458783 ILI458773:ILI458783 IVE458773:IVE458783 JFA458773:JFA458783 JOW458773:JOW458783 JYS458773:JYS458783 KIO458773:KIO458783 KSK458773:KSK458783 LCG458773:LCG458783 LMC458773:LMC458783 LVY458773:LVY458783 MFU458773:MFU458783 MPQ458773:MPQ458783 MZM458773:MZM458783 NJI458773:NJI458783 NTE458773:NTE458783 ODA458773:ODA458783 OMW458773:OMW458783 OWS458773:OWS458783 PGO458773:PGO458783 PQK458773:PQK458783 QAG458773:QAG458783 QKC458773:QKC458783 QTY458773:QTY458783 RDU458773:RDU458783 RNQ458773:RNQ458783 RXM458773:RXM458783 SHI458773:SHI458783 SRE458773:SRE458783 TBA458773:TBA458783 TKW458773:TKW458783 TUS458773:TUS458783 UEO458773:UEO458783 UOK458773:UOK458783 UYG458773:UYG458783 VIC458773:VIC458783 VRY458773:VRY458783 WBU458773:WBU458783 WLQ458773:WLQ458783 WVM458773:WVM458783 E524309:E524319 JA524309:JA524319 SW524309:SW524319 ACS524309:ACS524319 AMO524309:AMO524319 AWK524309:AWK524319 BGG524309:BGG524319 BQC524309:BQC524319 BZY524309:BZY524319 CJU524309:CJU524319 CTQ524309:CTQ524319 DDM524309:DDM524319 DNI524309:DNI524319 DXE524309:DXE524319 EHA524309:EHA524319 EQW524309:EQW524319 FAS524309:FAS524319 FKO524309:FKO524319 FUK524309:FUK524319 GEG524309:GEG524319 GOC524309:GOC524319 GXY524309:GXY524319 HHU524309:HHU524319 HRQ524309:HRQ524319 IBM524309:IBM524319 ILI524309:ILI524319 IVE524309:IVE524319 JFA524309:JFA524319 JOW524309:JOW524319 JYS524309:JYS524319 KIO524309:KIO524319 KSK524309:KSK524319 LCG524309:LCG524319 LMC524309:LMC524319 LVY524309:LVY524319 MFU524309:MFU524319 MPQ524309:MPQ524319 MZM524309:MZM524319 NJI524309:NJI524319 NTE524309:NTE524319 ODA524309:ODA524319 OMW524309:OMW524319 OWS524309:OWS524319 PGO524309:PGO524319 PQK524309:PQK524319 QAG524309:QAG524319 QKC524309:QKC524319 QTY524309:QTY524319 RDU524309:RDU524319 RNQ524309:RNQ524319 RXM524309:RXM524319 SHI524309:SHI524319 SRE524309:SRE524319 TBA524309:TBA524319 TKW524309:TKW524319 TUS524309:TUS524319 UEO524309:UEO524319 UOK524309:UOK524319 UYG524309:UYG524319 VIC524309:VIC524319 VRY524309:VRY524319 WBU524309:WBU524319 WLQ524309:WLQ524319 WVM524309:WVM524319 E589845:E589855 JA589845:JA589855 SW589845:SW589855 ACS589845:ACS589855 AMO589845:AMO589855 AWK589845:AWK589855 BGG589845:BGG589855 BQC589845:BQC589855 BZY589845:BZY589855 CJU589845:CJU589855 CTQ589845:CTQ589855 DDM589845:DDM589855 DNI589845:DNI589855 DXE589845:DXE589855 EHA589845:EHA589855 EQW589845:EQW589855 FAS589845:FAS589855 FKO589845:FKO589855 FUK589845:FUK589855 GEG589845:GEG589855 GOC589845:GOC589855 GXY589845:GXY589855 HHU589845:HHU589855 HRQ589845:HRQ589855 IBM589845:IBM589855 ILI589845:ILI589855 IVE589845:IVE589855 JFA589845:JFA589855 JOW589845:JOW589855 JYS589845:JYS589855 KIO589845:KIO589855 KSK589845:KSK589855 LCG589845:LCG589855 LMC589845:LMC589855 LVY589845:LVY589855 MFU589845:MFU589855 MPQ589845:MPQ589855 MZM589845:MZM589855 NJI589845:NJI589855 NTE589845:NTE589855 ODA589845:ODA589855 OMW589845:OMW589855 OWS589845:OWS589855 PGO589845:PGO589855 PQK589845:PQK589855 QAG589845:QAG589855 QKC589845:QKC589855 QTY589845:QTY589855 RDU589845:RDU589855 RNQ589845:RNQ589855 RXM589845:RXM589855 SHI589845:SHI589855 SRE589845:SRE589855 TBA589845:TBA589855 TKW589845:TKW589855 TUS589845:TUS589855 UEO589845:UEO589855 UOK589845:UOK589855 UYG589845:UYG589855 VIC589845:VIC589855 VRY589845:VRY589855 WBU589845:WBU589855 WLQ589845:WLQ589855 WVM589845:WVM589855 E655381:E655391 JA655381:JA655391 SW655381:SW655391 ACS655381:ACS655391 AMO655381:AMO655391 AWK655381:AWK655391 BGG655381:BGG655391 BQC655381:BQC655391 BZY655381:BZY655391 CJU655381:CJU655391 CTQ655381:CTQ655391 DDM655381:DDM655391 DNI655381:DNI655391 DXE655381:DXE655391 EHA655381:EHA655391 EQW655381:EQW655391 FAS655381:FAS655391 FKO655381:FKO655391 FUK655381:FUK655391 GEG655381:GEG655391 GOC655381:GOC655391 GXY655381:GXY655391 HHU655381:HHU655391 HRQ655381:HRQ655391 IBM655381:IBM655391 ILI655381:ILI655391 IVE655381:IVE655391 JFA655381:JFA655391 JOW655381:JOW655391 JYS655381:JYS655391 KIO655381:KIO655391 KSK655381:KSK655391 LCG655381:LCG655391 LMC655381:LMC655391 LVY655381:LVY655391 MFU655381:MFU655391 MPQ655381:MPQ655391 MZM655381:MZM655391 NJI655381:NJI655391 NTE655381:NTE655391 ODA655381:ODA655391 OMW655381:OMW655391 OWS655381:OWS655391 PGO655381:PGO655391 PQK655381:PQK655391 QAG655381:QAG655391 QKC655381:QKC655391 QTY655381:QTY655391 RDU655381:RDU655391 RNQ655381:RNQ655391 RXM655381:RXM655391 SHI655381:SHI655391 SRE655381:SRE655391 TBA655381:TBA655391 TKW655381:TKW655391 TUS655381:TUS655391 UEO655381:UEO655391 UOK655381:UOK655391 UYG655381:UYG655391 VIC655381:VIC655391 VRY655381:VRY655391 WBU655381:WBU655391 WLQ655381:WLQ655391 WVM655381:WVM655391 E720917:E720927 JA720917:JA720927 SW720917:SW720927 ACS720917:ACS720927 AMO720917:AMO720927 AWK720917:AWK720927 BGG720917:BGG720927 BQC720917:BQC720927 BZY720917:BZY720927 CJU720917:CJU720927 CTQ720917:CTQ720927 DDM720917:DDM720927 DNI720917:DNI720927 DXE720917:DXE720927 EHA720917:EHA720927 EQW720917:EQW720927 FAS720917:FAS720927 FKO720917:FKO720927 FUK720917:FUK720927 GEG720917:GEG720927 GOC720917:GOC720927 GXY720917:GXY720927 HHU720917:HHU720927 HRQ720917:HRQ720927 IBM720917:IBM720927 ILI720917:ILI720927 IVE720917:IVE720927 JFA720917:JFA720927 JOW720917:JOW720927 JYS720917:JYS720927 KIO720917:KIO720927 KSK720917:KSK720927 LCG720917:LCG720927 LMC720917:LMC720927 LVY720917:LVY720927 MFU720917:MFU720927 MPQ720917:MPQ720927 MZM720917:MZM720927 NJI720917:NJI720927 NTE720917:NTE720927 ODA720917:ODA720927 OMW720917:OMW720927 OWS720917:OWS720927 PGO720917:PGO720927 PQK720917:PQK720927 QAG720917:QAG720927 QKC720917:QKC720927 QTY720917:QTY720927 RDU720917:RDU720927 RNQ720917:RNQ720927 RXM720917:RXM720927 SHI720917:SHI720927 SRE720917:SRE720927 TBA720917:TBA720927 TKW720917:TKW720927 TUS720917:TUS720927 UEO720917:UEO720927 UOK720917:UOK720927 UYG720917:UYG720927 VIC720917:VIC720927 VRY720917:VRY720927 WBU720917:WBU720927 WLQ720917:WLQ720927 WVM720917:WVM720927 E786453:E786463 JA786453:JA786463 SW786453:SW786463 ACS786453:ACS786463 AMO786453:AMO786463 AWK786453:AWK786463 BGG786453:BGG786463 BQC786453:BQC786463 BZY786453:BZY786463 CJU786453:CJU786463 CTQ786453:CTQ786463 DDM786453:DDM786463 DNI786453:DNI786463 DXE786453:DXE786463 EHA786453:EHA786463 EQW786453:EQW786463 FAS786453:FAS786463 FKO786453:FKO786463 FUK786453:FUK786463 GEG786453:GEG786463 GOC786453:GOC786463 GXY786453:GXY786463 HHU786453:HHU786463 HRQ786453:HRQ786463 IBM786453:IBM786463 ILI786453:ILI786463 IVE786453:IVE786463 JFA786453:JFA786463 JOW786453:JOW786463 JYS786453:JYS786463 KIO786453:KIO786463 KSK786453:KSK786463 LCG786453:LCG786463 LMC786453:LMC786463 LVY786453:LVY786463 MFU786453:MFU786463 MPQ786453:MPQ786463 MZM786453:MZM786463 NJI786453:NJI786463 NTE786453:NTE786463 ODA786453:ODA786463 OMW786453:OMW786463 OWS786453:OWS786463 PGO786453:PGO786463 PQK786453:PQK786463 QAG786453:QAG786463 QKC786453:QKC786463 QTY786453:QTY786463 RDU786453:RDU786463 RNQ786453:RNQ786463 RXM786453:RXM786463 SHI786453:SHI786463 SRE786453:SRE786463 TBA786453:TBA786463 TKW786453:TKW786463 TUS786453:TUS786463 UEO786453:UEO786463 UOK786453:UOK786463 UYG786453:UYG786463 VIC786453:VIC786463 VRY786453:VRY786463 WBU786453:WBU786463 WLQ786453:WLQ786463 WVM786453:WVM786463 E851989:E851999 JA851989:JA851999 SW851989:SW851999 ACS851989:ACS851999 AMO851989:AMO851999 AWK851989:AWK851999 BGG851989:BGG851999 BQC851989:BQC851999 BZY851989:BZY851999 CJU851989:CJU851999 CTQ851989:CTQ851999 DDM851989:DDM851999 DNI851989:DNI851999 DXE851989:DXE851999 EHA851989:EHA851999 EQW851989:EQW851999 FAS851989:FAS851999 FKO851989:FKO851999 FUK851989:FUK851999 GEG851989:GEG851999 GOC851989:GOC851999 GXY851989:GXY851999 HHU851989:HHU851999 HRQ851989:HRQ851999 IBM851989:IBM851999 ILI851989:ILI851999 IVE851989:IVE851999 JFA851989:JFA851999 JOW851989:JOW851999 JYS851989:JYS851999 KIO851989:KIO851999 KSK851989:KSK851999 LCG851989:LCG851999 LMC851989:LMC851999 LVY851989:LVY851999 MFU851989:MFU851999 MPQ851989:MPQ851999 MZM851989:MZM851999 NJI851989:NJI851999 NTE851989:NTE851999 ODA851989:ODA851999 OMW851989:OMW851999 OWS851989:OWS851999 PGO851989:PGO851999 PQK851989:PQK851999 QAG851989:QAG851999 QKC851989:QKC851999 QTY851989:QTY851999 RDU851989:RDU851999 RNQ851989:RNQ851999 RXM851989:RXM851999 SHI851989:SHI851999 SRE851989:SRE851999 TBA851989:TBA851999 TKW851989:TKW851999 TUS851989:TUS851999 UEO851989:UEO851999 UOK851989:UOK851999 UYG851989:UYG851999 VIC851989:VIC851999 VRY851989:VRY851999 WBU851989:WBU851999 WLQ851989:WLQ851999 WVM851989:WVM851999 E917525:E917535 JA917525:JA917535 SW917525:SW917535 ACS917525:ACS917535 AMO917525:AMO917535 AWK917525:AWK917535 BGG917525:BGG917535 BQC917525:BQC917535 BZY917525:BZY917535 CJU917525:CJU917535 CTQ917525:CTQ917535 DDM917525:DDM917535 DNI917525:DNI917535 DXE917525:DXE917535 EHA917525:EHA917535 EQW917525:EQW917535 FAS917525:FAS917535 FKO917525:FKO917535 FUK917525:FUK917535 GEG917525:GEG917535 GOC917525:GOC917535 GXY917525:GXY917535 HHU917525:HHU917535 HRQ917525:HRQ917535 IBM917525:IBM917535 ILI917525:ILI917535 IVE917525:IVE917535 JFA917525:JFA917535 JOW917525:JOW917535 JYS917525:JYS917535 KIO917525:KIO917535 KSK917525:KSK917535 LCG917525:LCG917535 LMC917525:LMC917535 LVY917525:LVY917535 MFU917525:MFU917535 MPQ917525:MPQ917535 MZM917525:MZM917535 NJI917525:NJI917535 NTE917525:NTE917535 ODA917525:ODA917535 OMW917525:OMW917535 OWS917525:OWS917535 PGO917525:PGO917535 PQK917525:PQK917535 QAG917525:QAG917535 QKC917525:QKC917535 QTY917525:QTY917535 RDU917525:RDU917535 RNQ917525:RNQ917535 RXM917525:RXM917535 SHI917525:SHI917535 SRE917525:SRE917535 TBA917525:TBA917535 TKW917525:TKW917535 TUS917525:TUS917535 UEO917525:UEO917535 UOK917525:UOK917535 UYG917525:UYG917535 VIC917525:VIC917535 VRY917525:VRY917535 WBU917525:WBU917535 WLQ917525:WLQ917535 WVM917525:WVM917535 E983061:E983071 JA983061:JA983071 SW983061:SW983071 ACS983061:ACS983071 AMO983061:AMO983071 AWK983061:AWK983071 BGG983061:BGG983071 BQC983061:BQC983071 BZY983061:BZY983071 CJU983061:CJU983071 CTQ983061:CTQ983071 DDM983061:DDM983071 DNI983061:DNI983071 DXE983061:DXE983071 EHA983061:EHA983071 EQW983061:EQW983071 FAS983061:FAS983071 FKO983061:FKO983071 FUK983061:FUK983071 GEG983061:GEG983071 GOC983061:GOC983071 GXY983061:GXY983071 HHU983061:HHU983071 HRQ983061:HRQ983071 IBM983061:IBM983071 ILI983061:ILI983071 IVE983061:IVE983071 JFA983061:JFA983071 JOW983061:JOW983071 JYS983061:JYS983071 KIO983061:KIO983071 KSK983061:KSK983071 LCG983061:LCG983071 LMC983061:LMC983071 LVY983061:LVY983071 MFU983061:MFU983071 MPQ983061:MPQ983071 MZM983061:MZM983071 NJI983061:NJI983071 NTE983061:NTE983071 ODA983061:ODA983071 OMW983061:OMW983071 OWS983061:OWS983071 PGO983061:PGO983071 PQK983061:PQK983071 QAG983061:QAG983071 QKC983061:QKC983071 QTY983061:QTY983071 RDU983061:RDU983071 RNQ983061:RNQ983071 RXM983061:RXM983071 SHI983061:SHI983071 SRE983061:SRE983071 TBA983061:TBA983071 TKW983061:TKW983071 TUS983061:TUS983071 UEO983061:UEO983071 UOK983061:UOK983071 UYG983061:UYG983071 VIC983061:VIC983071 VRY983061:VRY983071 WBU983061:WBU983071 WLQ983061:WLQ983071 WVM983061:WVM983071 E65538:E65539 JA65538:JA65539 SW65538:SW65539 ACS65538:ACS65539 AMO65538:AMO65539 AWK65538:AWK65539 BGG65538:BGG65539 BQC65538:BQC65539 BZY65538:BZY65539 CJU65538:CJU65539 CTQ65538:CTQ65539 DDM65538:DDM65539 DNI65538:DNI65539 DXE65538:DXE65539 EHA65538:EHA65539 EQW65538:EQW65539 FAS65538:FAS65539 FKO65538:FKO65539 FUK65538:FUK65539 GEG65538:GEG65539 GOC65538:GOC65539 GXY65538:GXY65539 HHU65538:HHU65539 HRQ65538:HRQ65539 IBM65538:IBM65539 ILI65538:ILI65539 IVE65538:IVE65539 JFA65538:JFA65539 JOW65538:JOW65539 JYS65538:JYS65539 KIO65538:KIO65539 KSK65538:KSK65539 LCG65538:LCG65539 LMC65538:LMC65539 LVY65538:LVY65539 MFU65538:MFU65539 MPQ65538:MPQ65539 MZM65538:MZM65539 NJI65538:NJI65539 NTE65538:NTE65539 ODA65538:ODA65539 OMW65538:OMW65539 OWS65538:OWS65539 PGO65538:PGO65539 PQK65538:PQK65539 QAG65538:QAG65539 QKC65538:QKC65539 QTY65538:QTY65539 RDU65538:RDU65539 RNQ65538:RNQ65539 RXM65538:RXM65539 SHI65538:SHI65539 SRE65538:SRE65539 TBA65538:TBA65539 TKW65538:TKW65539 TUS65538:TUS65539 UEO65538:UEO65539 UOK65538:UOK65539 UYG65538:UYG65539 VIC65538:VIC65539 VRY65538:VRY65539 WBU65538:WBU65539 WLQ65538:WLQ65539 WVM65538:WVM65539 E131074:E131075 JA131074:JA131075 SW131074:SW131075 ACS131074:ACS131075 AMO131074:AMO131075 AWK131074:AWK131075 BGG131074:BGG131075 BQC131074:BQC131075 BZY131074:BZY131075 CJU131074:CJU131075 CTQ131074:CTQ131075 DDM131074:DDM131075 DNI131074:DNI131075 DXE131074:DXE131075 EHA131074:EHA131075 EQW131074:EQW131075 FAS131074:FAS131075 FKO131074:FKO131075 FUK131074:FUK131075 GEG131074:GEG131075 GOC131074:GOC131075 GXY131074:GXY131075 HHU131074:HHU131075 HRQ131074:HRQ131075 IBM131074:IBM131075 ILI131074:ILI131075 IVE131074:IVE131075 JFA131074:JFA131075 JOW131074:JOW131075 JYS131074:JYS131075 KIO131074:KIO131075 KSK131074:KSK131075 LCG131074:LCG131075 LMC131074:LMC131075 LVY131074:LVY131075 MFU131074:MFU131075 MPQ131074:MPQ131075 MZM131074:MZM131075 NJI131074:NJI131075 NTE131074:NTE131075 ODA131074:ODA131075 OMW131074:OMW131075 OWS131074:OWS131075 PGO131074:PGO131075 PQK131074:PQK131075 QAG131074:QAG131075 QKC131074:QKC131075 QTY131074:QTY131075 RDU131074:RDU131075 RNQ131074:RNQ131075 RXM131074:RXM131075 SHI131074:SHI131075 SRE131074:SRE131075 TBA131074:TBA131075 TKW131074:TKW131075 TUS131074:TUS131075 UEO131074:UEO131075 UOK131074:UOK131075 UYG131074:UYG131075 VIC131074:VIC131075 VRY131074:VRY131075 WBU131074:WBU131075 WLQ131074:WLQ131075 WVM131074:WVM131075 E196610:E196611 JA196610:JA196611 SW196610:SW196611 ACS196610:ACS196611 AMO196610:AMO196611 AWK196610:AWK196611 BGG196610:BGG196611 BQC196610:BQC196611 BZY196610:BZY196611 CJU196610:CJU196611 CTQ196610:CTQ196611 DDM196610:DDM196611 DNI196610:DNI196611 DXE196610:DXE196611 EHA196610:EHA196611 EQW196610:EQW196611 FAS196610:FAS196611 FKO196610:FKO196611 FUK196610:FUK196611 GEG196610:GEG196611 GOC196610:GOC196611 GXY196610:GXY196611 HHU196610:HHU196611 HRQ196610:HRQ196611 IBM196610:IBM196611 ILI196610:ILI196611 IVE196610:IVE196611 JFA196610:JFA196611 JOW196610:JOW196611 JYS196610:JYS196611 KIO196610:KIO196611 KSK196610:KSK196611 LCG196610:LCG196611 LMC196610:LMC196611 LVY196610:LVY196611 MFU196610:MFU196611 MPQ196610:MPQ196611 MZM196610:MZM196611 NJI196610:NJI196611 NTE196610:NTE196611 ODA196610:ODA196611 OMW196610:OMW196611 OWS196610:OWS196611 PGO196610:PGO196611 PQK196610:PQK196611 QAG196610:QAG196611 QKC196610:QKC196611 QTY196610:QTY196611 RDU196610:RDU196611 RNQ196610:RNQ196611 RXM196610:RXM196611 SHI196610:SHI196611 SRE196610:SRE196611 TBA196610:TBA196611 TKW196610:TKW196611 TUS196610:TUS196611 UEO196610:UEO196611 UOK196610:UOK196611 UYG196610:UYG196611 VIC196610:VIC196611 VRY196610:VRY196611 WBU196610:WBU196611 WLQ196610:WLQ196611 WVM196610:WVM196611 E262146:E262147 JA262146:JA262147 SW262146:SW262147 ACS262146:ACS262147 AMO262146:AMO262147 AWK262146:AWK262147 BGG262146:BGG262147 BQC262146:BQC262147 BZY262146:BZY262147 CJU262146:CJU262147 CTQ262146:CTQ262147 DDM262146:DDM262147 DNI262146:DNI262147 DXE262146:DXE262147 EHA262146:EHA262147 EQW262146:EQW262147 FAS262146:FAS262147 FKO262146:FKO262147 FUK262146:FUK262147 GEG262146:GEG262147 GOC262146:GOC262147 GXY262146:GXY262147 HHU262146:HHU262147 HRQ262146:HRQ262147 IBM262146:IBM262147 ILI262146:ILI262147 IVE262146:IVE262147 JFA262146:JFA262147 JOW262146:JOW262147 JYS262146:JYS262147 KIO262146:KIO262147 KSK262146:KSK262147 LCG262146:LCG262147 LMC262146:LMC262147 LVY262146:LVY262147 MFU262146:MFU262147 MPQ262146:MPQ262147 MZM262146:MZM262147 NJI262146:NJI262147 NTE262146:NTE262147 ODA262146:ODA262147 OMW262146:OMW262147 OWS262146:OWS262147 PGO262146:PGO262147 PQK262146:PQK262147 QAG262146:QAG262147 QKC262146:QKC262147 QTY262146:QTY262147 RDU262146:RDU262147 RNQ262146:RNQ262147 RXM262146:RXM262147 SHI262146:SHI262147 SRE262146:SRE262147 TBA262146:TBA262147 TKW262146:TKW262147 TUS262146:TUS262147 UEO262146:UEO262147 UOK262146:UOK262147 UYG262146:UYG262147 VIC262146:VIC262147 VRY262146:VRY262147 WBU262146:WBU262147 WLQ262146:WLQ262147 WVM262146:WVM262147 E327682:E327683 JA327682:JA327683 SW327682:SW327683 ACS327682:ACS327683 AMO327682:AMO327683 AWK327682:AWK327683 BGG327682:BGG327683 BQC327682:BQC327683 BZY327682:BZY327683 CJU327682:CJU327683 CTQ327682:CTQ327683 DDM327682:DDM327683 DNI327682:DNI327683 DXE327682:DXE327683 EHA327682:EHA327683 EQW327682:EQW327683 FAS327682:FAS327683 FKO327682:FKO327683 FUK327682:FUK327683 GEG327682:GEG327683 GOC327682:GOC327683 GXY327682:GXY327683 HHU327682:HHU327683 HRQ327682:HRQ327683 IBM327682:IBM327683 ILI327682:ILI327683 IVE327682:IVE327683 JFA327682:JFA327683 JOW327682:JOW327683 JYS327682:JYS327683 KIO327682:KIO327683 KSK327682:KSK327683 LCG327682:LCG327683 LMC327682:LMC327683 LVY327682:LVY327683 MFU327682:MFU327683 MPQ327682:MPQ327683 MZM327682:MZM327683 NJI327682:NJI327683 NTE327682:NTE327683 ODA327682:ODA327683 OMW327682:OMW327683 OWS327682:OWS327683 PGO327682:PGO327683 PQK327682:PQK327683 QAG327682:QAG327683 QKC327682:QKC327683 QTY327682:QTY327683 RDU327682:RDU327683 RNQ327682:RNQ327683 RXM327682:RXM327683 SHI327682:SHI327683 SRE327682:SRE327683 TBA327682:TBA327683 TKW327682:TKW327683 TUS327682:TUS327683 UEO327682:UEO327683 UOK327682:UOK327683 UYG327682:UYG327683 VIC327682:VIC327683 VRY327682:VRY327683 WBU327682:WBU327683 WLQ327682:WLQ327683 WVM327682:WVM327683 E393218:E393219 JA393218:JA393219 SW393218:SW393219 ACS393218:ACS393219 AMO393218:AMO393219 AWK393218:AWK393219 BGG393218:BGG393219 BQC393218:BQC393219 BZY393218:BZY393219 CJU393218:CJU393219 CTQ393218:CTQ393219 DDM393218:DDM393219 DNI393218:DNI393219 DXE393218:DXE393219 EHA393218:EHA393219 EQW393218:EQW393219 FAS393218:FAS393219 FKO393218:FKO393219 FUK393218:FUK393219 GEG393218:GEG393219 GOC393218:GOC393219 GXY393218:GXY393219 HHU393218:HHU393219 HRQ393218:HRQ393219 IBM393218:IBM393219 ILI393218:ILI393219 IVE393218:IVE393219 JFA393218:JFA393219 JOW393218:JOW393219 JYS393218:JYS393219 KIO393218:KIO393219 KSK393218:KSK393219 LCG393218:LCG393219 LMC393218:LMC393219 LVY393218:LVY393219 MFU393218:MFU393219 MPQ393218:MPQ393219 MZM393218:MZM393219 NJI393218:NJI393219 NTE393218:NTE393219 ODA393218:ODA393219 OMW393218:OMW393219 OWS393218:OWS393219 PGO393218:PGO393219 PQK393218:PQK393219 QAG393218:QAG393219 QKC393218:QKC393219 QTY393218:QTY393219 RDU393218:RDU393219 RNQ393218:RNQ393219 RXM393218:RXM393219 SHI393218:SHI393219 SRE393218:SRE393219 TBA393218:TBA393219 TKW393218:TKW393219 TUS393218:TUS393219 UEO393218:UEO393219 UOK393218:UOK393219 UYG393218:UYG393219 VIC393218:VIC393219 VRY393218:VRY393219 WBU393218:WBU393219 WLQ393218:WLQ393219 WVM393218:WVM393219 E458754:E458755 JA458754:JA458755 SW458754:SW458755 ACS458754:ACS458755 AMO458754:AMO458755 AWK458754:AWK458755 BGG458754:BGG458755 BQC458754:BQC458755 BZY458754:BZY458755 CJU458754:CJU458755 CTQ458754:CTQ458755 DDM458754:DDM458755 DNI458754:DNI458755 DXE458754:DXE458755 EHA458754:EHA458755 EQW458754:EQW458755 FAS458754:FAS458755 FKO458754:FKO458755 FUK458754:FUK458755 GEG458754:GEG458755 GOC458754:GOC458755 GXY458754:GXY458755 HHU458754:HHU458755 HRQ458754:HRQ458755 IBM458754:IBM458755 ILI458754:ILI458755 IVE458754:IVE458755 JFA458754:JFA458755 JOW458754:JOW458755 JYS458754:JYS458755 KIO458754:KIO458755 KSK458754:KSK458755 LCG458754:LCG458755 LMC458754:LMC458755 LVY458754:LVY458755 MFU458754:MFU458755 MPQ458754:MPQ458755 MZM458754:MZM458755 NJI458754:NJI458755 NTE458754:NTE458755 ODA458754:ODA458755 OMW458754:OMW458755 OWS458754:OWS458755 PGO458754:PGO458755 PQK458754:PQK458755 QAG458754:QAG458755 QKC458754:QKC458755 QTY458754:QTY458755 RDU458754:RDU458755 RNQ458754:RNQ458755 RXM458754:RXM458755 SHI458754:SHI458755 SRE458754:SRE458755 TBA458754:TBA458755 TKW458754:TKW458755 TUS458754:TUS458755 UEO458754:UEO458755 UOK458754:UOK458755 UYG458754:UYG458755 VIC458754:VIC458755 VRY458754:VRY458755 WBU458754:WBU458755 WLQ458754:WLQ458755 WVM458754:WVM458755 E524290:E524291 JA524290:JA524291 SW524290:SW524291 ACS524290:ACS524291 AMO524290:AMO524291 AWK524290:AWK524291 BGG524290:BGG524291 BQC524290:BQC524291 BZY524290:BZY524291 CJU524290:CJU524291 CTQ524290:CTQ524291 DDM524290:DDM524291 DNI524290:DNI524291 DXE524290:DXE524291 EHA524290:EHA524291 EQW524290:EQW524291 FAS524290:FAS524291 FKO524290:FKO524291 FUK524290:FUK524291 GEG524290:GEG524291 GOC524290:GOC524291 GXY524290:GXY524291 HHU524290:HHU524291 HRQ524290:HRQ524291 IBM524290:IBM524291 ILI524290:ILI524291 IVE524290:IVE524291 JFA524290:JFA524291 JOW524290:JOW524291 JYS524290:JYS524291 KIO524290:KIO524291 KSK524290:KSK524291 LCG524290:LCG524291 LMC524290:LMC524291 LVY524290:LVY524291 MFU524290:MFU524291 MPQ524290:MPQ524291 MZM524290:MZM524291 NJI524290:NJI524291 NTE524290:NTE524291 ODA524290:ODA524291 OMW524290:OMW524291 OWS524290:OWS524291 PGO524290:PGO524291 PQK524290:PQK524291 QAG524290:QAG524291 QKC524290:QKC524291 QTY524290:QTY524291 RDU524290:RDU524291 RNQ524290:RNQ524291 RXM524290:RXM524291 SHI524290:SHI524291 SRE524290:SRE524291 TBA524290:TBA524291 TKW524290:TKW524291 TUS524290:TUS524291 UEO524290:UEO524291 UOK524290:UOK524291 UYG524290:UYG524291 VIC524290:VIC524291 VRY524290:VRY524291 WBU524290:WBU524291 WLQ524290:WLQ524291 WVM524290:WVM524291 E589826:E589827 JA589826:JA589827 SW589826:SW589827 ACS589826:ACS589827 AMO589826:AMO589827 AWK589826:AWK589827 BGG589826:BGG589827 BQC589826:BQC589827 BZY589826:BZY589827 CJU589826:CJU589827 CTQ589826:CTQ589827 DDM589826:DDM589827 DNI589826:DNI589827 DXE589826:DXE589827 EHA589826:EHA589827 EQW589826:EQW589827 FAS589826:FAS589827 FKO589826:FKO589827 FUK589826:FUK589827 GEG589826:GEG589827 GOC589826:GOC589827 GXY589826:GXY589827 HHU589826:HHU589827 HRQ589826:HRQ589827 IBM589826:IBM589827 ILI589826:ILI589827 IVE589826:IVE589827 JFA589826:JFA589827 JOW589826:JOW589827 JYS589826:JYS589827 KIO589826:KIO589827 KSK589826:KSK589827 LCG589826:LCG589827 LMC589826:LMC589827 LVY589826:LVY589827 MFU589826:MFU589827 MPQ589826:MPQ589827 MZM589826:MZM589827 NJI589826:NJI589827 NTE589826:NTE589827 ODA589826:ODA589827 OMW589826:OMW589827 OWS589826:OWS589827 PGO589826:PGO589827 PQK589826:PQK589827 QAG589826:QAG589827 QKC589826:QKC589827 QTY589826:QTY589827 RDU589826:RDU589827 RNQ589826:RNQ589827 RXM589826:RXM589827 SHI589826:SHI589827 SRE589826:SRE589827 TBA589826:TBA589827 TKW589826:TKW589827 TUS589826:TUS589827 UEO589826:UEO589827 UOK589826:UOK589827 UYG589826:UYG589827 VIC589826:VIC589827 VRY589826:VRY589827 WBU589826:WBU589827 WLQ589826:WLQ589827 WVM589826:WVM589827 E655362:E655363 JA655362:JA655363 SW655362:SW655363 ACS655362:ACS655363 AMO655362:AMO655363 AWK655362:AWK655363 BGG655362:BGG655363 BQC655362:BQC655363 BZY655362:BZY655363 CJU655362:CJU655363 CTQ655362:CTQ655363 DDM655362:DDM655363 DNI655362:DNI655363 DXE655362:DXE655363 EHA655362:EHA655363 EQW655362:EQW655363 FAS655362:FAS655363 FKO655362:FKO655363 FUK655362:FUK655363 GEG655362:GEG655363 GOC655362:GOC655363 GXY655362:GXY655363 HHU655362:HHU655363 HRQ655362:HRQ655363 IBM655362:IBM655363 ILI655362:ILI655363 IVE655362:IVE655363 JFA655362:JFA655363 JOW655362:JOW655363 JYS655362:JYS655363 KIO655362:KIO655363 KSK655362:KSK655363 LCG655362:LCG655363 LMC655362:LMC655363 LVY655362:LVY655363 MFU655362:MFU655363 MPQ655362:MPQ655363 MZM655362:MZM655363 NJI655362:NJI655363 NTE655362:NTE655363 ODA655362:ODA655363 OMW655362:OMW655363 OWS655362:OWS655363 PGO655362:PGO655363 PQK655362:PQK655363 QAG655362:QAG655363 QKC655362:QKC655363 QTY655362:QTY655363 RDU655362:RDU655363 RNQ655362:RNQ655363 RXM655362:RXM655363 SHI655362:SHI655363 SRE655362:SRE655363 TBA655362:TBA655363 TKW655362:TKW655363 TUS655362:TUS655363 UEO655362:UEO655363 UOK655362:UOK655363 UYG655362:UYG655363 VIC655362:VIC655363 VRY655362:VRY655363 WBU655362:WBU655363 WLQ655362:WLQ655363 WVM655362:WVM655363 E720898:E720899 JA720898:JA720899 SW720898:SW720899 ACS720898:ACS720899 AMO720898:AMO720899 AWK720898:AWK720899 BGG720898:BGG720899 BQC720898:BQC720899 BZY720898:BZY720899 CJU720898:CJU720899 CTQ720898:CTQ720899 DDM720898:DDM720899 DNI720898:DNI720899 DXE720898:DXE720899 EHA720898:EHA720899 EQW720898:EQW720899 FAS720898:FAS720899 FKO720898:FKO720899 FUK720898:FUK720899 GEG720898:GEG720899 GOC720898:GOC720899 GXY720898:GXY720899 HHU720898:HHU720899 HRQ720898:HRQ720899 IBM720898:IBM720899 ILI720898:ILI720899 IVE720898:IVE720899 JFA720898:JFA720899 JOW720898:JOW720899 JYS720898:JYS720899 KIO720898:KIO720899 KSK720898:KSK720899 LCG720898:LCG720899 LMC720898:LMC720899 LVY720898:LVY720899 MFU720898:MFU720899 MPQ720898:MPQ720899 MZM720898:MZM720899 NJI720898:NJI720899 NTE720898:NTE720899 ODA720898:ODA720899 OMW720898:OMW720899 OWS720898:OWS720899 PGO720898:PGO720899 PQK720898:PQK720899 QAG720898:QAG720899 QKC720898:QKC720899 QTY720898:QTY720899 RDU720898:RDU720899 RNQ720898:RNQ720899 RXM720898:RXM720899 SHI720898:SHI720899 SRE720898:SRE720899 TBA720898:TBA720899 TKW720898:TKW720899 TUS720898:TUS720899 UEO720898:UEO720899 UOK720898:UOK720899 UYG720898:UYG720899 VIC720898:VIC720899 VRY720898:VRY720899 WBU720898:WBU720899 WLQ720898:WLQ720899 WVM720898:WVM720899 E786434:E786435 JA786434:JA786435 SW786434:SW786435 ACS786434:ACS786435 AMO786434:AMO786435 AWK786434:AWK786435 BGG786434:BGG786435 BQC786434:BQC786435 BZY786434:BZY786435 CJU786434:CJU786435 CTQ786434:CTQ786435 DDM786434:DDM786435 DNI786434:DNI786435 DXE786434:DXE786435 EHA786434:EHA786435 EQW786434:EQW786435 FAS786434:FAS786435 FKO786434:FKO786435 FUK786434:FUK786435 GEG786434:GEG786435 GOC786434:GOC786435 GXY786434:GXY786435 HHU786434:HHU786435 HRQ786434:HRQ786435 IBM786434:IBM786435 ILI786434:ILI786435 IVE786434:IVE786435 JFA786434:JFA786435 JOW786434:JOW786435 JYS786434:JYS786435 KIO786434:KIO786435 KSK786434:KSK786435 LCG786434:LCG786435 LMC786434:LMC786435 LVY786434:LVY786435 MFU786434:MFU786435 MPQ786434:MPQ786435 MZM786434:MZM786435 NJI786434:NJI786435 NTE786434:NTE786435 ODA786434:ODA786435 OMW786434:OMW786435 OWS786434:OWS786435 PGO786434:PGO786435 PQK786434:PQK786435 QAG786434:QAG786435 QKC786434:QKC786435 QTY786434:QTY786435 RDU786434:RDU786435 RNQ786434:RNQ786435 RXM786434:RXM786435 SHI786434:SHI786435 SRE786434:SRE786435 TBA786434:TBA786435 TKW786434:TKW786435 TUS786434:TUS786435 UEO786434:UEO786435 UOK786434:UOK786435 UYG786434:UYG786435 VIC786434:VIC786435 VRY786434:VRY786435 WBU786434:WBU786435 WLQ786434:WLQ786435 WVM786434:WVM786435 E851970:E851971 JA851970:JA851971 SW851970:SW851971 ACS851970:ACS851971 AMO851970:AMO851971 AWK851970:AWK851971 BGG851970:BGG851971 BQC851970:BQC851971 BZY851970:BZY851971 CJU851970:CJU851971 CTQ851970:CTQ851971 DDM851970:DDM851971 DNI851970:DNI851971 DXE851970:DXE851971 EHA851970:EHA851971 EQW851970:EQW851971 FAS851970:FAS851971 FKO851970:FKO851971 FUK851970:FUK851971 GEG851970:GEG851971 GOC851970:GOC851971 GXY851970:GXY851971 HHU851970:HHU851971 HRQ851970:HRQ851971 IBM851970:IBM851971 ILI851970:ILI851971 IVE851970:IVE851971 JFA851970:JFA851971 JOW851970:JOW851971 JYS851970:JYS851971 KIO851970:KIO851971 KSK851970:KSK851971 LCG851970:LCG851971 LMC851970:LMC851971 LVY851970:LVY851971 MFU851970:MFU851971 MPQ851970:MPQ851971 MZM851970:MZM851971 NJI851970:NJI851971 NTE851970:NTE851971 ODA851970:ODA851971 OMW851970:OMW851971 OWS851970:OWS851971 PGO851970:PGO851971 PQK851970:PQK851971 QAG851970:QAG851971 QKC851970:QKC851971 QTY851970:QTY851971 RDU851970:RDU851971 RNQ851970:RNQ851971 RXM851970:RXM851971 SHI851970:SHI851971 SRE851970:SRE851971 TBA851970:TBA851971 TKW851970:TKW851971 TUS851970:TUS851971 UEO851970:UEO851971 UOK851970:UOK851971 UYG851970:UYG851971 VIC851970:VIC851971 VRY851970:VRY851971 WBU851970:WBU851971 WLQ851970:WLQ851971 WVM851970:WVM851971 E917506:E917507 JA917506:JA917507 SW917506:SW917507 ACS917506:ACS917507 AMO917506:AMO917507 AWK917506:AWK917507 BGG917506:BGG917507 BQC917506:BQC917507 BZY917506:BZY917507 CJU917506:CJU917507 CTQ917506:CTQ917507 DDM917506:DDM917507 DNI917506:DNI917507 DXE917506:DXE917507 EHA917506:EHA917507 EQW917506:EQW917507 FAS917506:FAS917507 FKO917506:FKO917507 FUK917506:FUK917507 GEG917506:GEG917507 GOC917506:GOC917507 GXY917506:GXY917507 HHU917506:HHU917507 HRQ917506:HRQ917507 IBM917506:IBM917507 ILI917506:ILI917507 IVE917506:IVE917507 JFA917506:JFA917507 JOW917506:JOW917507 JYS917506:JYS917507 KIO917506:KIO917507 KSK917506:KSK917507 LCG917506:LCG917507 LMC917506:LMC917507 LVY917506:LVY917507 MFU917506:MFU917507 MPQ917506:MPQ917507 MZM917506:MZM917507 NJI917506:NJI917507 NTE917506:NTE917507 ODA917506:ODA917507 OMW917506:OMW917507 OWS917506:OWS917507 PGO917506:PGO917507 PQK917506:PQK917507 QAG917506:QAG917507 QKC917506:QKC917507 QTY917506:QTY917507 RDU917506:RDU917507 RNQ917506:RNQ917507 RXM917506:RXM917507 SHI917506:SHI917507 SRE917506:SRE917507 TBA917506:TBA917507 TKW917506:TKW917507 TUS917506:TUS917507 UEO917506:UEO917507 UOK917506:UOK917507 UYG917506:UYG917507 VIC917506:VIC917507 VRY917506:VRY917507 WBU917506:WBU917507 WLQ917506:WLQ917507 WVM917506:WVM917507 E983042:E983043 JA983042:JA983043 SW983042:SW983043 ACS983042:ACS983043 AMO983042:AMO983043 AWK983042:AWK983043 BGG983042:BGG983043 BQC983042:BQC983043 BZY983042:BZY983043 CJU983042:CJU983043 CTQ983042:CTQ983043 DDM983042:DDM983043 DNI983042:DNI983043 DXE983042:DXE983043 EHA983042:EHA983043 EQW983042:EQW983043 FAS983042:FAS983043 FKO983042:FKO983043 FUK983042:FUK983043 GEG983042:GEG983043 GOC983042:GOC983043 GXY983042:GXY983043 HHU983042:HHU983043 HRQ983042:HRQ983043 IBM983042:IBM983043 ILI983042:ILI983043 IVE983042:IVE983043 JFA983042:JFA983043 JOW983042:JOW983043 JYS983042:JYS983043 KIO983042:KIO983043 KSK983042:KSK983043 LCG983042:LCG983043 LMC983042:LMC983043 LVY983042:LVY983043 MFU983042:MFU983043 MPQ983042:MPQ983043 MZM983042:MZM983043 NJI983042:NJI983043 NTE983042:NTE983043 ODA983042:ODA983043 OMW983042:OMW983043 OWS983042:OWS983043 PGO983042:PGO983043 PQK983042:PQK983043 QAG983042:QAG983043 QKC983042:QKC983043 QTY983042:QTY983043 RDU983042:RDU983043 RNQ983042:RNQ983043 RXM983042:RXM983043 SHI983042:SHI983043 SRE983042:SRE983043 TBA983042:TBA983043 TKW983042:TKW983043 TUS983042:TUS983043 UEO983042:UEO983043 UOK983042:UOK983043 UYG983042:UYG983043 VIC983042:VIC983043 VRY983042:VRY983043 WBU983042:WBU983043 WLQ983042:WLQ983043 WVM983042:WVM983043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D65542:D65543 IZ65542:IZ65543 SV65542:SV65543 ACR65542:ACR65543 AMN65542:AMN65543 AWJ65542:AWJ65543 BGF65542:BGF65543 BQB65542:BQB65543 BZX65542:BZX65543 CJT65542:CJT65543 CTP65542:CTP65543 DDL65542:DDL65543 DNH65542:DNH65543 DXD65542:DXD65543 EGZ65542:EGZ65543 EQV65542:EQV65543 FAR65542:FAR65543 FKN65542:FKN65543 FUJ65542:FUJ65543 GEF65542:GEF65543 GOB65542:GOB65543 GXX65542:GXX65543 HHT65542:HHT65543 HRP65542:HRP65543 IBL65542:IBL65543 ILH65542:ILH65543 IVD65542:IVD65543 JEZ65542:JEZ65543 JOV65542:JOV65543 JYR65542:JYR65543 KIN65542:KIN65543 KSJ65542:KSJ65543 LCF65542:LCF65543 LMB65542:LMB65543 LVX65542:LVX65543 MFT65542:MFT65543 MPP65542:MPP65543 MZL65542:MZL65543 NJH65542:NJH65543 NTD65542:NTD65543 OCZ65542:OCZ65543 OMV65542:OMV65543 OWR65542:OWR65543 PGN65542:PGN65543 PQJ65542:PQJ65543 QAF65542:QAF65543 QKB65542:QKB65543 QTX65542:QTX65543 RDT65542:RDT65543 RNP65542:RNP65543 RXL65542:RXL65543 SHH65542:SHH65543 SRD65542:SRD65543 TAZ65542:TAZ65543 TKV65542:TKV65543 TUR65542:TUR65543 UEN65542:UEN65543 UOJ65542:UOJ65543 UYF65542:UYF65543 VIB65542:VIB65543 VRX65542:VRX65543 WBT65542:WBT65543 WLP65542:WLP65543 WVL65542:WVL65543 D131078:D131079 IZ131078:IZ131079 SV131078:SV131079 ACR131078:ACR131079 AMN131078:AMN131079 AWJ131078:AWJ131079 BGF131078:BGF131079 BQB131078:BQB131079 BZX131078:BZX131079 CJT131078:CJT131079 CTP131078:CTP131079 DDL131078:DDL131079 DNH131078:DNH131079 DXD131078:DXD131079 EGZ131078:EGZ131079 EQV131078:EQV131079 FAR131078:FAR131079 FKN131078:FKN131079 FUJ131078:FUJ131079 GEF131078:GEF131079 GOB131078:GOB131079 GXX131078:GXX131079 HHT131078:HHT131079 HRP131078:HRP131079 IBL131078:IBL131079 ILH131078:ILH131079 IVD131078:IVD131079 JEZ131078:JEZ131079 JOV131078:JOV131079 JYR131078:JYR131079 KIN131078:KIN131079 KSJ131078:KSJ131079 LCF131078:LCF131079 LMB131078:LMB131079 LVX131078:LVX131079 MFT131078:MFT131079 MPP131078:MPP131079 MZL131078:MZL131079 NJH131078:NJH131079 NTD131078:NTD131079 OCZ131078:OCZ131079 OMV131078:OMV131079 OWR131078:OWR131079 PGN131078:PGN131079 PQJ131078:PQJ131079 QAF131078:QAF131079 QKB131078:QKB131079 QTX131078:QTX131079 RDT131078:RDT131079 RNP131078:RNP131079 RXL131078:RXL131079 SHH131078:SHH131079 SRD131078:SRD131079 TAZ131078:TAZ131079 TKV131078:TKV131079 TUR131078:TUR131079 UEN131078:UEN131079 UOJ131078:UOJ131079 UYF131078:UYF131079 VIB131078:VIB131079 VRX131078:VRX131079 WBT131078:WBT131079 WLP131078:WLP131079 WVL131078:WVL131079 D196614:D196615 IZ196614:IZ196615 SV196614:SV196615 ACR196614:ACR196615 AMN196614:AMN196615 AWJ196614:AWJ196615 BGF196614:BGF196615 BQB196614:BQB196615 BZX196614:BZX196615 CJT196614:CJT196615 CTP196614:CTP196615 DDL196614:DDL196615 DNH196614:DNH196615 DXD196614:DXD196615 EGZ196614:EGZ196615 EQV196614:EQV196615 FAR196614:FAR196615 FKN196614:FKN196615 FUJ196614:FUJ196615 GEF196614:GEF196615 GOB196614:GOB196615 GXX196614:GXX196615 HHT196614:HHT196615 HRP196614:HRP196615 IBL196614:IBL196615 ILH196614:ILH196615 IVD196614:IVD196615 JEZ196614:JEZ196615 JOV196614:JOV196615 JYR196614:JYR196615 KIN196614:KIN196615 KSJ196614:KSJ196615 LCF196614:LCF196615 LMB196614:LMB196615 LVX196614:LVX196615 MFT196614:MFT196615 MPP196614:MPP196615 MZL196614:MZL196615 NJH196614:NJH196615 NTD196614:NTD196615 OCZ196614:OCZ196615 OMV196614:OMV196615 OWR196614:OWR196615 PGN196614:PGN196615 PQJ196614:PQJ196615 QAF196614:QAF196615 QKB196614:QKB196615 QTX196614:QTX196615 RDT196614:RDT196615 RNP196614:RNP196615 RXL196614:RXL196615 SHH196614:SHH196615 SRD196614:SRD196615 TAZ196614:TAZ196615 TKV196614:TKV196615 TUR196614:TUR196615 UEN196614:UEN196615 UOJ196614:UOJ196615 UYF196614:UYF196615 VIB196614:VIB196615 VRX196614:VRX196615 WBT196614:WBT196615 WLP196614:WLP196615 WVL196614:WVL196615 D262150:D262151 IZ262150:IZ262151 SV262150:SV262151 ACR262150:ACR262151 AMN262150:AMN262151 AWJ262150:AWJ262151 BGF262150:BGF262151 BQB262150:BQB262151 BZX262150:BZX262151 CJT262150:CJT262151 CTP262150:CTP262151 DDL262150:DDL262151 DNH262150:DNH262151 DXD262150:DXD262151 EGZ262150:EGZ262151 EQV262150:EQV262151 FAR262150:FAR262151 FKN262150:FKN262151 FUJ262150:FUJ262151 GEF262150:GEF262151 GOB262150:GOB262151 GXX262150:GXX262151 HHT262150:HHT262151 HRP262150:HRP262151 IBL262150:IBL262151 ILH262150:ILH262151 IVD262150:IVD262151 JEZ262150:JEZ262151 JOV262150:JOV262151 JYR262150:JYR262151 KIN262150:KIN262151 KSJ262150:KSJ262151 LCF262150:LCF262151 LMB262150:LMB262151 LVX262150:LVX262151 MFT262150:MFT262151 MPP262150:MPP262151 MZL262150:MZL262151 NJH262150:NJH262151 NTD262150:NTD262151 OCZ262150:OCZ262151 OMV262150:OMV262151 OWR262150:OWR262151 PGN262150:PGN262151 PQJ262150:PQJ262151 QAF262150:QAF262151 QKB262150:QKB262151 QTX262150:QTX262151 RDT262150:RDT262151 RNP262150:RNP262151 RXL262150:RXL262151 SHH262150:SHH262151 SRD262150:SRD262151 TAZ262150:TAZ262151 TKV262150:TKV262151 TUR262150:TUR262151 UEN262150:UEN262151 UOJ262150:UOJ262151 UYF262150:UYF262151 VIB262150:VIB262151 VRX262150:VRX262151 WBT262150:WBT262151 WLP262150:WLP262151 WVL262150:WVL262151 D327686:D327687 IZ327686:IZ327687 SV327686:SV327687 ACR327686:ACR327687 AMN327686:AMN327687 AWJ327686:AWJ327687 BGF327686:BGF327687 BQB327686:BQB327687 BZX327686:BZX327687 CJT327686:CJT327687 CTP327686:CTP327687 DDL327686:DDL327687 DNH327686:DNH327687 DXD327686:DXD327687 EGZ327686:EGZ327687 EQV327686:EQV327687 FAR327686:FAR327687 FKN327686:FKN327687 FUJ327686:FUJ327687 GEF327686:GEF327687 GOB327686:GOB327687 GXX327686:GXX327687 HHT327686:HHT327687 HRP327686:HRP327687 IBL327686:IBL327687 ILH327686:ILH327687 IVD327686:IVD327687 JEZ327686:JEZ327687 JOV327686:JOV327687 JYR327686:JYR327687 KIN327686:KIN327687 KSJ327686:KSJ327687 LCF327686:LCF327687 LMB327686:LMB327687 LVX327686:LVX327687 MFT327686:MFT327687 MPP327686:MPP327687 MZL327686:MZL327687 NJH327686:NJH327687 NTD327686:NTD327687 OCZ327686:OCZ327687 OMV327686:OMV327687 OWR327686:OWR327687 PGN327686:PGN327687 PQJ327686:PQJ327687 QAF327686:QAF327687 QKB327686:QKB327687 QTX327686:QTX327687 RDT327686:RDT327687 RNP327686:RNP327687 RXL327686:RXL327687 SHH327686:SHH327687 SRD327686:SRD327687 TAZ327686:TAZ327687 TKV327686:TKV327687 TUR327686:TUR327687 UEN327686:UEN327687 UOJ327686:UOJ327687 UYF327686:UYF327687 VIB327686:VIB327687 VRX327686:VRX327687 WBT327686:WBT327687 WLP327686:WLP327687 WVL327686:WVL327687 D393222:D393223 IZ393222:IZ393223 SV393222:SV393223 ACR393222:ACR393223 AMN393222:AMN393223 AWJ393222:AWJ393223 BGF393222:BGF393223 BQB393222:BQB393223 BZX393222:BZX393223 CJT393222:CJT393223 CTP393222:CTP393223 DDL393222:DDL393223 DNH393222:DNH393223 DXD393222:DXD393223 EGZ393222:EGZ393223 EQV393222:EQV393223 FAR393222:FAR393223 FKN393222:FKN393223 FUJ393222:FUJ393223 GEF393222:GEF393223 GOB393222:GOB393223 GXX393222:GXX393223 HHT393222:HHT393223 HRP393222:HRP393223 IBL393222:IBL393223 ILH393222:ILH393223 IVD393222:IVD393223 JEZ393222:JEZ393223 JOV393222:JOV393223 JYR393222:JYR393223 KIN393222:KIN393223 KSJ393222:KSJ393223 LCF393222:LCF393223 LMB393222:LMB393223 LVX393222:LVX393223 MFT393222:MFT393223 MPP393222:MPP393223 MZL393222:MZL393223 NJH393222:NJH393223 NTD393222:NTD393223 OCZ393222:OCZ393223 OMV393222:OMV393223 OWR393222:OWR393223 PGN393222:PGN393223 PQJ393222:PQJ393223 QAF393222:QAF393223 QKB393222:QKB393223 QTX393222:QTX393223 RDT393222:RDT393223 RNP393222:RNP393223 RXL393222:RXL393223 SHH393222:SHH393223 SRD393222:SRD393223 TAZ393222:TAZ393223 TKV393222:TKV393223 TUR393222:TUR393223 UEN393222:UEN393223 UOJ393222:UOJ393223 UYF393222:UYF393223 VIB393222:VIB393223 VRX393222:VRX393223 WBT393222:WBT393223 WLP393222:WLP393223 WVL393222:WVL393223 D458758:D458759 IZ458758:IZ458759 SV458758:SV458759 ACR458758:ACR458759 AMN458758:AMN458759 AWJ458758:AWJ458759 BGF458758:BGF458759 BQB458758:BQB458759 BZX458758:BZX458759 CJT458758:CJT458759 CTP458758:CTP458759 DDL458758:DDL458759 DNH458758:DNH458759 DXD458758:DXD458759 EGZ458758:EGZ458759 EQV458758:EQV458759 FAR458758:FAR458759 FKN458758:FKN458759 FUJ458758:FUJ458759 GEF458758:GEF458759 GOB458758:GOB458759 GXX458758:GXX458759 HHT458758:HHT458759 HRP458758:HRP458759 IBL458758:IBL458759 ILH458758:ILH458759 IVD458758:IVD458759 JEZ458758:JEZ458759 JOV458758:JOV458759 JYR458758:JYR458759 KIN458758:KIN458759 KSJ458758:KSJ458759 LCF458758:LCF458759 LMB458758:LMB458759 LVX458758:LVX458759 MFT458758:MFT458759 MPP458758:MPP458759 MZL458758:MZL458759 NJH458758:NJH458759 NTD458758:NTD458759 OCZ458758:OCZ458759 OMV458758:OMV458759 OWR458758:OWR458759 PGN458758:PGN458759 PQJ458758:PQJ458759 QAF458758:QAF458759 QKB458758:QKB458759 QTX458758:QTX458759 RDT458758:RDT458759 RNP458758:RNP458759 RXL458758:RXL458759 SHH458758:SHH458759 SRD458758:SRD458759 TAZ458758:TAZ458759 TKV458758:TKV458759 TUR458758:TUR458759 UEN458758:UEN458759 UOJ458758:UOJ458759 UYF458758:UYF458759 VIB458758:VIB458759 VRX458758:VRX458759 WBT458758:WBT458759 WLP458758:WLP458759 WVL458758:WVL458759 D524294:D524295 IZ524294:IZ524295 SV524294:SV524295 ACR524294:ACR524295 AMN524294:AMN524295 AWJ524294:AWJ524295 BGF524294:BGF524295 BQB524294:BQB524295 BZX524294:BZX524295 CJT524294:CJT524295 CTP524294:CTP524295 DDL524294:DDL524295 DNH524294:DNH524295 DXD524294:DXD524295 EGZ524294:EGZ524295 EQV524294:EQV524295 FAR524294:FAR524295 FKN524294:FKN524295 FUJ524294:FUJ524295 GEF524294:GEF524295 GOB524294:GOB524295 GXX524294:GXX524295 HHT524294:HHT524295 HRP524294:HRP524295 IBL524294:IBL524295 ILH524294:ILH524295 IVD524294:IVD524295 JEZ524294:JEZ524295 JOV524294:JOV524295 JYR524294:JYR524295 KIN524294:KIN524295 KSJ524294:KSJ524295 LCF524294:LCF524295 LMB524294:LMB524295 LVX524294:LVX524295 MFT524294:MFT524295 MPP524294:MPP524295 MZL524294:MZL524295 NJH524294:NJH524295 NTD524294:NTD524295 OCZ524294:OCZ524295 OMV524294:OMV524295 OWR524294:OWR524295 PGN524294:PGN524295 PQJ524294:PQJ524295 QAF524294:QAF524295 QKB524294:QKB524295 QTX524294:QTX524295 RDT524294:RDT524295 RNP524294:RNP524295 RXL524294:RXL524295 SHH524294:SHH524295 SRD524294:SRD524295 TAZ524294:TAZ524295 TKV524294:TKV524295 TUR524294:TUR524295 UEN524294:UEN524295 UOJ524294:UOJ524295 UYF524294:UYF524295 VIB524294:VIB524295 VRX524294:VRX524295 WBT524294:WBT524295 WLP524294:WLP524295 WVL524294:WVL524295 D589830:D589831 IZ589830:IZ589831 SV589830:SV589831 ACR589830:ACR589831 AMN589830:AMN589831 AWJ589830:AWJ589831 BGF589830:BGF589831 BQB589830:BQB589831 BZX589830:BZX589831 CJT589830:CJT589831 CTP589830:CTP589831 DDL589830:DDL589831 DNH589830:DNH589831 DXD589830:DXD589831 EGZ589830:EGZ589831 EQV589830:EQV589831 FAR589830:FAR589831 FKN589830:FKN589831 FUJ589830:FUJ589831 GEF589830:GEF589831 GOB589830:GOB589831 GXX589830:GXX589831 HHT589830:HHT589831 HRP589830:HRP589831 IBL589830:IBL589831 ILH589830:ILH589831 IVD589830:IVD589831 JEZ589830:JEZ589831 JOV589830:JOV589831 JYR589830:JYR589831 KIN589830:KIN589831 KSJ589830:KSJ589831 LCF589830:LCF589831 LMB589830:LMB589831 LVX589830:LVX589831 MFT589830:MFT589831 MPP589830:MPP589831 MZL589830:MZL589831 NJH589830:NJH589831 NTD589830:NTD589831 OCZ589830:OCZ589831 OMV589830:OMV589831 OWR589830:OWR589831 PGN589830:PGN589831 PQJ589830:PQJ589831 QAF589830:QAF589831 QKB589830:QKB589831 QTX589830:QTX589831 RDT589830:RDT589831 RNP589830:RNP589831 RXL589830:RXL589831 SHH589830:SHH589831 SRD589830:SRD589831 TAZ589830:TAZ589831 TKV589830:TKV589831 TUR589830:TUR589831 UEN589830:UEN589831 UOJ589830:UOJ589831 UYF589830:UYF589831 VIB589830:VIB589831 VRX589830:VRX589831 WBT589830:WBT589831 WLP589830:WLP589831 WVL589830:WVL589831 D655366:D655367 IZ655366:IZ655367 SV655366:SV655367 ACR655366:ACR655367 AMN655366:AMN655367 AWJ655366:AWJ655367 BGF655366:BGF655367 BQB655366:BQB655367 BZX655366:BZX655367 CJT655366:CJT655367 CTP655366:CTP655367 DDL655366:DDL655367 DNH655366:DNH655367 DXD655366:DXD655367 EGZ655366:EGZ655367 EQV655366:EQV655367 FAR655366:FAR655367 FKN655366:FKN655367 FUJ655366:FUJ655367 GEF655366:GEF655367 GOB655366:GOB655367 GXX655366:GXX655367 HHT655366:HHT655367 HRP655366:HRP655367 IBL655366:IBL655367 ILH655366:ILH655367 IVD655366:IVD655367 JEZ655366:JEZ655367 JOV655366:JOV655367 JYR655366:JYR655367 KIN655366:KIN655367 KSJ655366:KSJ655367 LCF655366:LCF655367 LMB655366:LMB655367 LVX655366:LVX655367 MFT655366:MFT655367 MPP655366:MPP655367 MZL655366:MZL655367 NJH655366:NJH655367 NTD655366:NTD655367 OCZ655366:OCZ655367 OMV655366:OMV655367 OWR655366:OWR655367 PGN655366:PGN655367 PQJ655366:PQJ655367 QAF655366:QAF655367 QKB655366:QKB655367 QTX655366:QTX655367 RDT655366:RDT655367 RNP655366:RNP655367 RXL655366:RXL655367 SHH655366:SHH655367 SRD655366:SRD655367 TAZ655366:TAZ655367 TKV655366:TKV655367 TUR655366:TUR655367 UEN655366:UEN655367 UOJ655366:UOJ655367 UYF655366:UYF655367 VIB655366:VIB655367 VRX655366:VRX655367 WBT655366:WBT655367 WLP655366:WLP655367 WVL655366:WVL655367 D720902:D720903 IZ720902:IZ720903 SV720902:SV720903 ACR720902:ACR720903 AMN720902:AMN720903 AWJ720902:AWJ720903 BGF720902:BGF720903 BQB720902:BQB720903 BZX720902:BZX720903 CJT720902:CJT720903 CTP720902:CTP720903 DDL720902:DDL720903 DNH720902:DNH720903 DXD720902:DXD720903 EGZ720902:EGZ720903 EQV720902:EQV720903 FAR720902:FAR720903 FKN720902:FKN720903 FUJ720902:FUJ720903 GEF720902:GEF720903 GOB720902:GOB720903 GXX720902:GXX720903 HHT720902:HHT720903 HRP720902:HRP720903 IBL720902:IBL720903 ILH720902:ILH720903 IVD720902:IVD720903 JEZ720902:JEZ720903 JOV720902:JOV720903 JYR720902:JYR720903 KIN720902:KIN720903 KSJ720902:KSJ720903 LCF720902:LCF720903 LMB720902:LMB720903 LVX720902:LVX720903 MFT720902:MFT720903 MPP720902:MPP720903 MZL720902:MZL720903 NJH720902:NJH720903 NTD720902:NTD720903 OCZ720902:OCZ720903 OMV720902:OMV720903 OWR720902:OWR720903 PGN720902:PGN720903 PQJ720902:PQJ720903 QAF720902:QAF720903 QKB720902:QKB720903 QTX720902:QTX720903 RDT720902:RDT720903 RNP720902:RNP720903 RXL720902:RXL720903 SHH720902:SHH720903 SRD720902:SRD720903 TAZ720902:TAZ720903 TKV720902:TKV720903 TUR720902:TUR720903 UEN720902:UEN720903 UOJ720902:UOJ720903 UYF720902:UYF720903 VIB720902:VIB720903 VRX720902:VRX720903 WBT720902:WBT720903 WLP720902:WLP720903 WVL720902:WVL720903 D786438:D786439 IZ786438:IZ786439 SV786438:SV786439 ACR786438:ACR786439 AMN786438:AMN786439 AWJ786438:AWJ786439 BGF786438:BGF786439 BQB786438:BQB786439 BZX786438:BZX786439 CJT786438:CJT786439 CTP786438:CTP786439 DDL786438:DDL786439 DNH786438:DNH786439 DXD786438:DXD786439 EGZ786438:EGZ786439 EQV786438:EQV786439 FAR786438:FAR786439 FKN786438:FKN786439 FUJ786438:FUJ786439 GEF786438:GEF786439 GOB786438:GOB786439 GXX786438:GXX786439 HHT786438:HHT786439 HRP786438:HRP786439 IBL786438:IBL786439 ILH786438:ILH786439 IVD786438:IVD786439 JEZ786438:JEZ786439 JOV786438:JOV786439 JYR786438:JYR786439 KIN786438:KIN786439 KSJ786438:KSJ786439 LCF786438:LCF786439 LMB786438:LMB786439 LVX786438:LVX786439 MFT786438:MFT786439 MPP786438:MPP786439 MZL786438:MZL786439 NJH786438:NJH786439 NTD786438:NTD786439 OCZ786438:OCZ786439 OMV786438:OMV786439 OWR786438:OWR786439 PGN786438:PGN786439 PQJ786438:PQJ786439 QAF786438:QAF786439 QKB786438:QKB786439 QTX786438:QTX786439 RDT786438:RDT786439 RNP786438:RNP786439 RXL786438:RXL786439 SHH786438:SHH786439 SRD786438:SRD786439 TAZ786438:TAZ786439 TKV786438:TKV786439 TUR786438:TUR786439 UEN786438:UEN786439 UOJ786438:UOJ786439 UYF786438:UYF786439 VIB786438:VIB786439 VRX786438:VRX786439 WBT786438:WBT786439 WLP786438:WLP786439 WVL786438:WVL786439 D851974:D851975 IZ851974:IZ851975 SV851974:SV851975 ACR851974:ACR851975 AMN851974:AMN851975 AWJ851974:AWJ851975 BGF851974:BGF851975 BQB851974:BQB851975 BZX851974:BZX851975 CJT851974:CJT851975 CTP851974:CTP851975 DDL851974:DDL851975 DNH851974:DNH851975 DXD851974:DXD851975 EGZ851974:EGZ851975 EQV851974:EQV851975 FAR851974:FAR851975 FKN851974:FKN851975 FUJ851974:FUJ851975 GEF851974:GEF851975 GOB851974:GOB851975 GXX851974:GXX851975 HHT851974:HHT851975 HRP851974:HRP851975 IBL851974:IBL851975 ILH851974:ILH851975 IVD851974:IVD851975 JEZ851974:JEZ851975 JOV851974:JOV851975 JYR851974:JYR851975 KIN851974:KIN851975 KSJ851974:KSJ851975 LCF851974:LCF851975 LMB851974:LMB851975 LVX851974:LVX851975 MFT851974:MFT851975 MPP851974:MPP851975 MZL851974:MZL851975 NJH851974:NJH851975 NTD851974:NTD851975 OCZ851974:OCZ851975 OMV851974:OMV851975 OWR851974:OWR851975 PGN851974:PGN851975 PQJ851974:PQJ851975 QAF851974:QAF851975 QKB851974:QKB851975 QTX851974:QTX851975 RDT851974:RDT851975 RNP851974:RNP851975 RXL851974:RXL851975 SHH851974:SHH851975 SRD851974:SRD851975 TAZ851974:TAZ851975 TKV851974:TKV851975 TUR851974:TUR851975 UEN851974:UEN851975 UOJ851974:UOJ851975 UYF851974:UYF851975 VIB851974:VIB851975 VRX851974:VRX851975 WBT851974:WBT851975 WLP851974:WLP851975 WVL851974:WVL851975 D917510:D917511 IZ917510:IZ917511 SV917510:SV917511 ACR917510:ACR917511 AMN917510:AMN917511 AWJ917510:AWJ917511 BGF917510:BGF917511 BQB917510:BQB917511 BZX917510:BZX917511 CJT917510:CJT917511 CTP917510:CTP917511 DDL917510:DDL917511 DNH917510:DNH917511 DXD917510:DXD917511 EGZ917510:EGZ917511 EQV917510:EQV917511 FAR917510:FAR917511 FKN917510:FKN917511 FUJ917510:FUJ917511 GEF917510:GEF917511 GOB917510:GOB917511 GXX917510:GXX917511 HHT917510:HHT917511 HRP917510:HRP917511 IBL917510:IBL917511 ILH917510:ILH917511 IVD917510:IVD917511 JEZ917510:JEZ917511 JOV917510:JOV917511 JYR917510:JYR917511 KIN917510:KIN917511 KSJ917510:KSJ917511 LCF917510:LCF917511 LMB917510:LMB917511 LVX917510:LVX917511 MFT917510:MFT917511 MPP917510:MPP917511 MZL917510:MZL917511 NJH917510:NJH917511 NTD917510:NTD917511 OCZ917510:OCZ917511 OMV917510:OMV917511 OWR917510:OWR917511 PGN917510:PGN917511 PQJ917510:PQJ917511 QAF917510:QAF917511 QKB917510:QKB917511 QTX917510:QTX917511 RDT917510:RDT917511 RNP917510:RNP917511 RXL917510:RXL917511 SHH917510:SHH917511 SRD917510:SRD917511 TAZ917510:TAZ917511 TKV917510:TKV917511 TUR917510:TUR917511 UEN917510:UEN917511 UOJ917510:UOJ917511 UYF917510:UYF917511 VIB917510:VIB917511 VRX917510:VRX917511 WBT917510:WBT917511 WLP917510:WLP917511 WVL917510:WVL917511 D983046:D983047 IZ983046:IZ983047 SV983046:SV983047 ACR983046:ACR983047 AMN983046:AMN983047 AWJ983046:AWJ983047 BGF983046:BGF983047 BQB983046:BQB983047 BZX983046:BZX983047 CJT983046:CJT983047 CTP983046:CTP983047 DDL983046:DDL983047 DNH983046:DNH983047 DXD983046:DXD983047 EGZ983046:EGZ983047 EQV983046:EQV983047 FAR983046:FAR983047 FKN983046:FKN983047 FUJ983046:FUJ983047 GEF983046:GEF983047 GOB983046:GOB983047 GXX983046:GXX983047 HHT983046:HHT983047 HRP983046:HRP983047 IBL983046:IBL983047 ILH983046:ILH983047 IVD983046:IVD983047 JEZ983046:JEZ983047 JOV983046:JOV983047 JYR983046:JYR983047 KIN983046:KIN983047 KSJ983046:KSJ983047 LCF983046:LCF983047 LMB983046:LMB983047 LVX983046:LVX983047 MFT983046:MFT983047 MPP983046:MPP983047 MZL983046:MZL983047 NJH983046:NJH983047 NTD983046:NTD983047 OCZ983046:OCZ983047 OMV983046:OMV983047 OWR983046:OWR983047 PGN983046:PGN983047 PQJ983046:PQJ983047 QAF983046:QAF983047 QKB983046:QKB983047 QTX983046:QTX983047 RDT983046:RDT983047 RNP983046:RNP983047 RXL983046:RXL983047 SHH983046:SHH983047 SRD983046:SRD983047 TAZ983046:TAZ983047 TKV983046:TKV983047 TUR983046:TUR983047 UEN983046:UEN983047 UOJ983046:UOJ983047 UYF983046:UYF983047 VIB983046:VIB983047 VRX983046:VRX983047 WBT983046:WBT983047 WLP983046:WLP983047 WVL983046:WVL983047 D65530:D65540 IZ65530:IZ65540 SV65530:SV65540 ACR65530:ACR65540 AMN65530:AMN65540 AWJ65530:AWJ65540 BGF65530:BGF65540 BQB65530:BQB65540 BZX65530:BZX65540 CJT65530:CJT65540 CTP65530:CTP65540 DDL65530:DDL65540 DNH65530:DNH65540 DXD65530:DXD65540 EGZ65530:EGZ65540 EQV65530:EQV65540 FAR65530:FAR65540 FKN65530:FKN65540 FUJ65530:FUJ65540 GEF65530:GEF65540 GOB65530:GOB65540 GXX65530:GXX65540 HHT65530:HHT65540 HRP65530:HRP65540 IBL65530:IBL65540 ILH65530:ILH65540 IVD65530:IVD65540 JEZ65530:JEZ65540 JOV65530:JOV65540 JYR65530:JYR65540 KIN65530:KIN65540 KSJ65530:KSJ65540 LCF65530:LCF65540 LMB65530:LMB65540 LVX65530:LVX65540 MFT65530:MFT65540 MPP65530:MPP65540 MZL65530:MZL65540 NJH65530:NJH65540 NTD65530:NTD65540 OCZ65530:OCZ65540 OMV65530:OMV65540 OWR65530:OWR65540 PGN65530:PGN65540 PQJ65530:PQJ65540 QAF65530:QAF65540 QKB65530:QKB65540 QTX65530:QTX65540 RDT65530:RDT65540 RNP65530:RNP65540 RXL65530:RXL65540 SHH65530:SHH65540 SRD65530:SRD65540 TAZ65530:TAZ65540 TKV65530:TKV65540 TUR65530:TUR65540 UEN65530:UEN65540 UOJ65530:UOJ65540 UYF65530:UYF65540 VIB65530:VIB65540 VRX65530:VRX65540 WBT65530:WBT65540 WLP65530:WLP65540 WVL65530:WVL65540 D131066:D131076 IZ131066:IZ131076 SV131066:SV131076 ACR131066:ACR131076 AMN131066:AMN131076 AWJ131066:AWJ131076 BGF131066:BGF131076 BQB131066:BQB131076 BZX131066:BZX131076 CJT131066:CJT131076 CTP131066:CTP131076 DDL131066:DDL131076 DNH131066:DNH131076 DXD131066:DXD131076 EGZ131066:EGZ131076 EQV131066:EQV131076 FAR131066:FAR131076 FKN131066:FKN131076 FUJ131066:FUJ131076 GEF131066:GEF131076 GOB131066:GOB131076 GXX131066:GXX131076 HHT131066:HHT131076 HRP131066:HRP131076 IBL131066:IBL131076 ILH131066:ILH131076 IVD131066:IVD131076 JEZ131066:JEZ131076 JOV131066:JOV131076 JYR131066:JYR131076 KIN131066:KIN131076 KSJ131066:KSJ131076 LCF131066:LCF131076 LMB131066:LMB131076 LVX131066:LVX131076 MFT131066:MFT131076 MPP131066:MPP131076 MZL131066:MZL131076 NJH131066:NJH131076 NTD131066:NTD131076 OCZ131066:OCZ131076 OMV131066:OMV131076 OWR131066:OWR131076 PGN131066:PGN131076 PQJ131066:PQJ131076 QAF131066:QAF131076 QKB131066:QKB131076 QTX131066:QTX131076 RDT131066:RDT131076 RNP131066:RNP131076 RXL131066:RXL131076 SHH131066:SHH131076 SRD131066:SRD131076 TAZ131066:TAZ131076 TKV131066:TKV131076 TUR131066:TUR131076 UEN131066:UEN131076 UOJ131066:UOJ131076 UYF131066:UYF131076 VIB131066:VIB131076 VRX131066:VRX131076 WBT131066:WBT131076 WLP131066:WLP131076 WVL131066:WVL131076 D196602:D196612 IZ196602:IZ196612 SV196602:SV196612 ACR196602:ACR196612 AMN196602:AMN196612 AWJ196602:AWJ196612 BGF196602:BGF196612 BQB196602:BQB196612 BZX196602:BZX196612 CJT196602:CJT196612 CTP196602:CTP196612 DDL196602:DDL196612 DNH196602:DNH196612 DXD196602:DXD196612 EGZ196602:EGZ196612 EQV196602:EQV196612 FAR196602:FAR196612 FKN196602:FKN196612 FUJ196602:FUJ196612 GEF196602:GEF196612 GOB196602:GOB196612 GXX196602:GXX196612 HHT196602:HHT196612 HRP196602:HRP196612 IBL196602:IBL196612 ILH196602:ILH196612 IVD196602:IVD196612 JEZ196602:JEZ196612 JOV196602:JOV196612 JYR196602:JYR196612 KIN196602:KIN196612 KSJ196602:KSJ196612 LCF196602:LCF196612 LMB196602:LMB196612 LVX196602:LVX196612 MFT196602:MFT196612 MPP196602:MPP196612 MZL196602:MZL196612 NJH196602:NJH196612 NTD196602:NTD196612 OCZ196602:OCZ196612 OMV196602:OMV196612 OWR196602:OWR196612 PGN196602:PGN196612 PQJ196602:PQJ196612 QAF196602:QAF196612 QKB196602:QKB196612 QTX196602:QTX196612 RDT196602:RDT196612 RNP196602:RNP196612 RXL196602:RXL196612 SHH196602:SHH196612 SRD196602:SRD196612 TAZ196602:TAZ196612 TKV196602:TKV196612 TUR196602:TUR196612 UEN196602:UEN196612 UOJ196602:UOJ196612 UYF196602:UYF196612 VIB196602:VIB196612 VRX196602:VRX196612 WBT196602:WBT196612 WLP196602:WLP196612 WVL196602:WVL196612 D262138:D262148 IZ262138:IZ262148 SV262138:SV262148 ACR262138:ACR262148 AMN262138:AMN262148 AWJ262138:AWJ262148 BGF262138:BGF262148 BQB262138:BQB262148 BZX262138:BZX262148 CJT262138:CJT262148 CTP262138:CTP262148 DDL262138:DDL262148 DNH262138:DNH262148 DXD262138:DXD262148 EGZ262138:EGZ262148 EQV262138:EQV262148 FAR262138:FAR262148 FKN262138:FKN262148 FUJ262138:FUJ262148 GEF262138:GEF262148 GOB262138:GOB262148 GXX262138:GXX262148 HHT262138:HHT262148 HRP262138:HRP262148 IBL262138:IBL262148 ILH262138:ILH262148 IVD262138:IVD262148 JEZ262138:JEZ262148 JOV262138:JOV262148 JYR262138:JYR262148 KIN262138:KIN262148 KSJ262138:KSJ262148 LCF262138:LCF262148 LMB262138:LMB262148 LVX262138:LVX262148 MFT262138:MFT262148 MPP262138:MPP262148 MZL262138:MZL262148 NJH262138:NJH262148 NTD262138:NTD262148 OCZ262138:OCZ262148 OMV262138:OMV262148 OWR262138:OWR262148 PGN262138:PGN262148 PQJ262138:PQJ262148 QAF262138:QAF262148 QKB262138:QKB262148 QTX262138:QTX262148 RDT262138:RDT262148 RNP262138:RNP262148 RXL262138:RXL262148 SHH262138:SHH262148 SRD262138:SRD262148 TAZ262138:TAZ262148 TKV262138:TKV262148 TUR262138:TUR262148 UEN262138:UEN262148 UOJ262138:UOJ262148 UYF262138:UYF262148 VIB262138:VIB262148 VRX262138:VRX262148 WBT262138:WBT262148 WLP262138:WLP262148 WVL262138:WVL262148 D327674:D327684 IZ327674:IZ327684 SV327674:SV327684 ACR327674:ACR327684 AMN327674:AMN327684 AWJ327674:AWJ327684 BGF327674:BGF327684 BQB327674:BQB327684 BZX327674:BZX327684 CJT327674:CJT327684 CTP327674:CTP327684 DDL327674:DDL327684 DNH327674:DNH327684 DXD327674:DXD327684 EGZ327674:EGZ327684 EQV327674:EQV327684 FAR327674:FAR327684 FKN327674:FKN327684 FUJ327674:FUJ327684 GEF327674:GEF327684 GOB327674:GOB327684 GXX327674:GXX327684 HHT327674:HHT327684 HRP327674:HRP327684 IBL327674:IBL327684 ILH327674:ILH327684 IVD327674:IVD327684 JEZ327674:JEZ327684 JOV327674:JOV327684 JYR327674:JYR327684 KIN327674:KIN327684 KSJ327674:KSJ327684 LCF327674:LCF327684 LMB327674:LMB327684 LVX327674:LVX327684 MFT327674:MFT327684 MPP327674:MPP327684 MZL327674:MZL327684 NJH327674:NJH327684 NTD327674:NTD327684 OCZ327674:OCZ327684 OMV327674:OMV327684 OWR327674:OWR327684 PGN327674:PGN327684 PQJ327674:PQJ327684 QAF327674:QAF327684 QKB327674:QKB327684 QTX327674:QTX327684 RDT327674:RDT327684 RNP327674:RNP327684 RXL327674:RXL327684 SHH327674:SHH327684 SRD327674:SRD327684 TAZ327674:TAZ327684 TKV327674:TKV327684 TUR327674:TUR327684 UEN327674:UEN327684 UOJ327674:UOJ327684 UYF327674:UYF327684 VIB327674:VIB327684 VRX327674:VRX327684 WBT327674:WBT327684 WLP327674:WLP327684 WVL327674:WVL327684 D393210:D393220 IZ393210:IZ393220 SV393210:SV393220 ACR393210:ACR393220 AMN393210:AMN393220 AWJ393210:AWJ393220 BGF393210:BGF393220 BQB393210:BQB393220 BZX393210:BZX393220 CJT393210:CJT393220 CTP393210:CTP393220 DDL393210:DDL393220 DNH393210:DNH393220 DXD393210:DXD393220 EGZ393210:EGZ393220 EQV393210:EQV393220 FAR393210:FAR393220 FKN393210:FKN393220 FUJ393210:FUJ393220 GEF393210:GEF393220 GOB393210:GOB393220 GXX393210:GXX393220 HHT393210:HHT393220 HRP393210:HRP393220 IBL393210:IBL393220 ILH393210:ILH393220 IVD393210:IVD393220 JEZ393210:JEZ393220 JOV393210:JOV393220 JYR393210:JYR393220 KIN393210:KIN393220 KSJ393210:KSJ393220 LCF393210:LCF393220 LMB393210:LMB393220 LVX393210:LVX393220 MFT393210:MFT393220 MPP393210:MPP393220 MZL393210:MZL393220 NJH393210:NJH393220 NTD393210:NTD393220 OCZ393210:OCZ393220 OMV393210:OMV393220 OWR393210:OWR393220 PGN393210:PGN393220 PQJ393210:PQJ393220 QAF393210:QAF393220 QKB393210:QKB393220 QTX393210:QTX393220 RDT393210:RDT393220 RNP393210:RNP393220 RXL393210:RXL393220 SHH393210:SHH393220 SRD393210:SRD393220 TAZ393210:TAZ393220 TKV393210:TKV393220 TUR393210:TUR393220 UEN393210:UEN393220 UOJ393210:UOJ393220 UYF393210:UYF393220 VIB393210:VIB393220 VRX393210:VRX393220 WBT393210:WBT393220 WLP393210:WLP393220 WVL393210:WVL393220 D458746:D458756 IZ458746:IZ458756 SV458746:SV458756 ACR458746:ACR458756 AMN458746:AMN458756 AWJ458746:AWJ458756 BGF458746:BGF458756 BQB458746:BQB458756 BZX458746:BZX458756 CJT458746:CJT458756 CTP458746:CTP458756 DDL458746:DDL458756 DNH458746:DNH458756 DXD458746:DXD458756 EGZ458746:EGZ458756 EQV458746:EQV458756 FAR458746:FAR458756 FKN458746:FKN458756 FUJ458746:FUJ458756 GEF458746:GEF458756 GOB458746:GOB458756 GXX458746:GXX458756 HHT458746:HHT458756 HRP458746:HRP458756 IBL458746:IBL458756 ILH458746:ILH458756 IVD458746:IVD458756 JEZ458746:JEZ458756 JOV458746:JOV458756 JYR458746:JYR458756 KIN458746:KIN458756 KSJ458746:KSJ458756 LCF458746:LCF458756 LMB458746:LMB458756 LVX458746:LVX458756 MFT458746:MFT458756 MPP458746:MPP458756 MZL458746:MZL458756 NJH458746:NJH458756 NTD458746:NTD458756 OCZ458746:OCZ458756 OMV458746:OMV458756 OWR458746:OWR458756 PGN458746:PGN458756 PQJ458746:PQJ458756 QAF458746:QAF458756 QKB458746:QKB458756 QTX458746:QTX458756 RDT458746:RDT458756 RNP458746:RNP458756 RXL458746:RXL458756 SHH458746:SHH458756 SRD458746:SRD458756 TAZ458746:TAZ458756 TKV458746:TKV458756 TUR458746:TUR458756 UEN458746:UEN458756 UOJ458746:UOJ458756 UYF458746:UYF458756 VIB458746:VIB458756 VRX458746:VRX458756 WBT458746:WBT458756 WLP458746:WLP458756 WVL458746:WVL458756 D524282:D524292 IZ524282:IZ524292 SV524282:SV524292 ACR524282:ACR524292 AMN524282:AMN524292 AWJ524282:AWJ524292 BGF524282:BGF524292 BQB524282:BQB524292 BZX524282:BZX524292 CJT524282:CJT524292 CTP524282:CTP524292 DDL524282:DDL524292 DNH524282:DNH524292 DXD524282:DXD524292 EGZ524282:EGZ524292 EQV524282:EQV524292 FAR524282:FAR524292 FKN524282:FKN524292 FUJ524282:FUJ524292 GEF524282:GEF524292 GOB524282:GOB524292 GXX524282:GXX524292 HHT524282:HHT524292 HRP524282:HRP524292 IBL524282:IBL524292 ILH524282:ILH524292 IVD524282:IVD524292 JEZ524282:JEZ524292 JOV524282:JOV524292 JYR524282:JYR524292 KIN524282:KIN524292 KSJ524282:KSJ524292 LCF524282:LCF524292 LMB524282:LMB524292 LVX524282:LVX524292 MFT524282:MFT524292 MPP524282:MPP524292 MZL524282:MZL524292 NJH524282:NJH524292 NTD524282:NTD524292 OCZ524282:OCZ524292 OMV524282:OMV524292 OWR524282:OWR524292 PGN524282:PGN524292 PQJ524282:PQJ524292 QAF524282:QAF524292 QKB524282:QKB524292 QTX524282:QTX524292 RDT524282:RDT524292 RNP524282:RNP524292 RXL524282:RXL524292 SHH524282:SHH524292 SRD524282:SRD524292 TAZ524282:TAZ524292 TKV524282:TKV524292 TUR524282:TUR524292 UEN524282:UEN524292 UOJ524282:UOJ524292 UYF524282:UYF524292 VIB524282:VIB524292 VRX524282:VRX524292 WBT524282:WBT524292 WLP524282:WLP524292 WVL524282:WVL524292 D589818:D589828 IZ589818:IZ589828 SV589818:SV589828 ACR589818:ACR589828 AMN589818:AMN589828 AWJ589818:AWJ589828 BGF589818:BGF589828 BQB589818:BQB589828 BZX589818:BZX589828 CJT589818:CJT589828 CTP589818:CTP589828 DDL589818:DDL589828 DNH589818:DNH589828 DXD589818:DXD589828 EGZ589818:EGZ589828 EQV589818:EQV589828 FAR589818:FAR589828 FKN589818:FKN589828 FUJ589818:FUJ589828 GEF589818:GEF589828 GOB589818:GOB589828 GXX589818:GXX589828 HHT589818:HHT589828 HRP589818:HRP589828 IBL589818:IBL589828 ILH589818:ILH589828 IVD589818:IVD589828 JEZ589818:JEZ589828 JOV589818:JOV589828 JYR589818:JYR589828 KIN589818:KIN589828 KSJ589818:KSJ589828 LCF589818:LCF589828 LMB589818:LMB589828 LVX589818:LVX589828 MFT589818:MFT589828 MPP589818:MPP589828 MZL589818:MZL589828 NJH589818:NJH589828 NTD589818:NTD589828 OCZ589818:OCZ589828 OMV589818:OMV589828 OWR589818:OWR589828 PGN589818:PGN589828 PQJ589818:PQJ589828 QAF589818:QAF589828 QKB589818:QKB589828 QTX589818:QTX589828 RDT589818:RDT589828 RNP589818:RNP589828 RXL589818:RXL589828 SHH589818:SHH589828 SRD589818:SRD589828 TAZ589818:TAZ589828 TKV589818:TKV589828 TUR589818:TUR589828 UEN589818:UEN589828 UOJ589818:UOJ589828 UYF589818:UYF589828 VIB589818:VIB589828 VRX589818:VRX589828 WBT589818:WBT589828 WLP589818:WLP589828 WVL589818:WVL589828 D655354:D655364 IZ655354:IZ655364 SV655354:SV655364 ACR655354:ACR655364 AMN655354:AMN655364 AWJ655354:AWJ655364 BGF655354:BGF655364 BQB655354:BQB655364 BZX655354:BZX655364 CJT655354:CJT655364 CTP655354:CTP655364 DDL655354:DDL655364 DNH655354:DNH655364 DXD655354:DXD655364 EGZ655354:EGZ655364 EQV655354:EQV655364 FAR655354:FAR655364 FKN655354:FKN655364 FUJ655354:FUJ655364 GEF655354:GEF655364 GOB655354:GOB655364 GXX655354:GXX655364 HHT655354:HHT655364 HRP655354:HRP655364 IBL655354:IBL655364 ILH655354:ILH655364 IVD655354:IVD655364 JEZ655354:JEZ655364 JOV655354:JOV655364 JYR655354:JYR655364 KIN655354:KIN655364 KSJ655354:KSJ655364 LCF655354:LCF655364 LMB655354:LMB655364 LVX655354:LVX655364 MFT655354:MFT655364 MPP655354:MPP655364 MZL655354:MZL655364 NJH655354:NJH655364 NTD655354:NTD655364 OCZ655354:OCZ655364 OMV655354:OMV655364 OWR655354:OWR655364 PGN655354:PGN655364 PQJ655354:PQJ655364 QAF655354:QAF655364 QKB655354:QKB655364 QTX655354:QTX655364 RDT655354:RDT655364 RNP655354:RNP655364 RXL655354:RXL655364 SHH655354:SHH655364 SRD655354:SRD655364 TAZ655354:TAZ655364 TKV655354:TKV655364 TUR655354:TUR655364 UEN655354:UEN655364 UOJ655354:UOJ655364 UYF655354:UYF655364 VIB655354:VIB655364 VRX655354:VRX655364 WBT655354:WBT655364 WLP655354:WLP655364 WVL655354:WVL655364 D720890:D720900 IZ720890:IZ720900 SV720890:SV720900 ACR720890:ACR720900 AMN720890:AMN720900 AWJ720890:AWJ720900 BGF720890:BGF720900 BQB720890:BQB720900 BZX720890:BZX720900 CJT720890:CJT720900 CTP720890:CTP720900 DDL720890:DDL720900 DNH720890:DNH720900 DXD720890:DXD720900 EGZ720890:EGZ720900 EQV720890:EQV720900 FAR720890:FAR720900 FKN720890:FKN720900 FUJ720890:FUJ720900 GEF720890:GEF720900 GOB720890:GOB720900 GXX720890:GXX720900 HHT720890:HHT720900 HRP720890:HRP720900 IBL720890:IBL720900 ILH720890:ILH720900 IVD720890:IVD720900 JEZ720890:JEZ720900 JOV720890:JOV720900 JYR720890:JYR720900 KIN720890:KIN720900 KSJ720890:KSJ720900 LCF720890:LCF720900 LMB720890:LMB720900 LVX720890:LVX720900 MFT720890:MFT720900 MPP720890:MPP720900 MZL720890:MZL720900 NJH720890:NJH720900 NTD720890:NTD720900 OCZ720890:OCZ720900 OMV720890:OMV720900 OWR720890:OWR720900 PGN720890:PGN720900 PQJ720890:PQJ720900 QAF720890:QAF720900 QKB720890:QKB720900 QTX720890:QTX720900 RDT720890:RDT720900 RNP720890:RNP720900 RXL720890:RXL720900 SHH720890:SHH720900 SRD720890:SRD720900 TAZ720890:TAZ720900 TKV720890:TKV720900 TUR720890:TUR720900 UEN720890:UEN720900 UOJ720890:UOJ720900 UYF720890:UYF720900 VIB720890:VIB720900 VRX720890:VRX720900 WBT720890:WBT720900 WLP720890:WLP720900 WVL720890:WVL720900 D786426:D786436 IZ786426:IZ786436 SV786426:SV786436 ACR786426:ACR786436 AMN786426:AMN786436 AWJ786426:AWJ786436 BGF786426:BGF786436 BQB786426:BQB786436 BZX786426:BZX786436 CJT786426:CJT786436 CTP786426:CTP786436 DDL786426:DDL786436 DNH786426:DNH786436 DXD786426:DXD786436 EGZ786426:EGZ786436 EQV786426:EQV786436 FAR786426:FAR786436 FKN786426:FKN786436 FUJ786426:FUJ786436 GEF786426:GEF786436 GOB786426:GOB786436 GXX786426:GXX786436 HHT786426:HHT786436 HRP786426:HRP786436 IBL786426:IBL786436 ILH786426:ILH786436 IVD786426:IVD786436 JEZ786426:JEZ786436 JOV786426:JOV786436 JYR786426:JYR786436 KIN786426:KIN786436 KSJ786426:KSJ786436 LCF786426:LCF786436 LMB786426:LMB786436 LVX786426:LVX786436 MFT786426:MFT786436 MPP786426:MPP786436 MZL786426:MZL786436 NJH786426:NJH786436 NTD786426:NTD786436 OCZ786426:OCZ786436 OMV786426:OMV786436 OWR786426:OWR786436 PGN786426:PGN786436 PQJ786426:PQJ786436 QAF786426:QAF786436 QKB786426:QKB786436 QTX786426:QTX786436 RDT786426:RDT786436 RNP786426:RNP786436 RXL786426:RXL786436 SHH786426:SHH786436 SRD786426:SRD786436 TAZ786426:TAZ786436 TKV786426:TKV786436 TUR786426:TUR786436 UEN786426:UEN786436 UOJ786426:UOJ786436 UYF786426:UYF786436 VIB786426:VIB786436 VRX786426:VRX786436 WBT786426:WBT786436 WLP786426:WLP786436 WVL786426:WVL786436 D851962:D851972 IZ851962:IZ851972 SV851962:SV851972 ACR851962:ACR851972 AMN851962:AMN851972 AWJ851962:AWJ851972 BGF851962:BGF851972 BQB851962:BQB851972 BZX851962:BZX851972 CJT851962:CJT851972 CTP851962:CTP851972 DDL851962:DDL851972 DNH851962:DNH851972 DXD851962:DXD851972 EGZ851962:EGZ851972 EQV851962:EQV851972 FAR851962:FAR851972 FKN851962:FKN851972 FUJ851962:FUJ851972 GEF851962:GEF851972 GOB851962:GOB851972 GXX851962:GXX851972 HHT851962:HHT851972 HRP851962:HRP851972 IBL851962:IBL851972 ILH851962:ILH851972 IVD851962:IVD851972 JEZ851962:JEZ851972 JOV851962:JOV851972 JYR851962:JYR851972 KIN851962:KIN851972 KSJ851962:KSJ851972 LCF851962:LCF851972 LMB851962:LMB851972 LVX851962:LVX851972 MFT851962:MFT851972 MPP851962:MPP851972 MZL851962:MZL851972 NJH851962:NJH851972 NTD851962:NTD851972 OCZ851962:OCZ851972 OMV851962:OMV851972 OWR851962:OWR851972 PGN851962:PGN851972 PQJ851962:PQJ851972 QAF851962:QAF851972 QKB851962:QKB851972 QTX851962:QTX851972 RDT851962:RDT851972 RNP851962:RNP851972 RXL851962:RXL851972 SHH851962:SHH851972 SRD851962:SRD851972 TAZ851962:TAZ851972 TKV851962:TKV851972 TUR851962:TUR851972 UEN851962:UEN851972 UOJ851962:UOJ851972 UYF851962:UYF851972 VIB851962:VIB851972 VRX851962:VRX851972 WBT851962:WBT851972 WLP851962:WLP851972 WVL851962:WVL851972 D917498:D917508 IZ917498:IZ917508 SV917498:SV917508 ACR917498:ACR917508 AMN917498:AMN917508 AWJ917498:AWJ917508 BGF917498:BGF917508 BQB917498:BQB917508 BZX917498:BZX917508 CJT917498:CJT917508 CTP917498:CTP917508 DDL917498:DDL917508 DNH917498:DNH917508 DXD917498:DXD917508 EGZ917498:EGZ917508 EQV917498:EQV917508 FAR917498:FAR917508 FKN917498:FKN917508 FUJ917498:FUJ917508 GEF917498:GEF917508 GOB917498:GOB917508 GXX917498:GXX917508 HHT917498:HHT917508 HRP917498:HRP917508 IBL917498:IBL917508 ILH917498:ILH917508 IVD917498:IVD917508 JEZ917498:JEZ917508 JOV917498:JOV917508 JYR917498:JYR917508 KIN917498:KIN917508 KSJ917498:KSJ917508 LCF917498:LCF917508 LMB917498:LMB917508 LVX917498:LVX917508 MFT917498:MFT917508 MPP917498:MPP917508 MZL917498:MZL917508 NJH917498:NJH917508 NTD917498:NTD917508 OCZ917498:OCZ917508 OMV917498:OMV917508 OWR917498:OWR917508 PGN917498:PGN917508 PQJ917498:PQJ917508 QAF917498:QAF917508 QKB917498:QKB917508 QTX917498:QTX917508 RDT917498:RDT917508 RNP917498:RNP917508 RXL917498:RXL917508 SHH917498:SHH917508 SRD917498:SRD917508 TAZ917498:TAZ917508 TKV917498:TKV917508 TUR917498:TUR917508 UEN917498:UEN917508 UOJ917498:UOJ917508 UYF917498:UYF917508 VIB917498:VIB917508 VRX917498:VRX917508 WBT917498:WBT917508 WLP917498:WLP917508 WVL917498:WVL917508 D983034:D983044 IZ983034:IZ983044 SV983034:SV983044 ACR983034:ACR983044 AMN983034:AMN983044 AWJ983034:AWJ983044 BGF983034:BGF983044 BQB983034:BQB983044 BZX983034:BZX983044 CJT983034:CJT983044 CTP983034:CTP983044 DDL983034:DDL983044 DNH983034:DNH983044 DXD983034:DXD983044 EGZ983034:EGZ983044 EQV983034:EQV983044 FAR983034:FAR983044 FKN983034:FKN983044 FUJ983034:FUJ983044 GEF983034:GEF983044 GOB983034:GOB983044 GXX983034:GXX983044 HHT983034:HHT983044 HRP983034:HRP983044 IBL983034:IBL983044 ILH983034:ILH983044 IVD983034:IVD983044 JEZ983034:JEZ983044 JOV983034:JOV983044 JYR983034:JYR983044 KIN983034:KIN983044 KSJ983034:KSJ983044 LCF983034:LCF983044 LMB983034:LMB983044 LVX983034:LVX983044 MFT983034:MFT983044 MPP983034:MPP983044 MZL983034:MZL983044 NJH983034:NJH983044 NTD983034:NTD983044 OCZ983034:OCZ983044 OMV983034:OMV983044 OWR983034:OWR983044 PGN983034:PGN983044 PQJ983034:PQJ983044 QAF983034:QAF983044 QKB983034:QKB983044 QTX983034:QTX983044 RDT983034:RDT983044 RNP983034:RNP983044 RXL983034:RXL983044 SHH983034:SHH983044 SRD983034:SRD983044 TAZ983034:TAZ983044 TKV983034:TKV983044 TUR983034:TUR983044 UEN983034:UEN983044 UOJ983034:UOJ983044 UYF983034:UYF983044 VIB983034:VIB983044 VRX983034:VRX983044 WBT983034:WBT983044 WLP983034:WLP983044 WVL983034:WVL983044 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D4:D8 WVM8 WLQ8 WBU8 VRY8 VIC8 UYG8 UOK8 UEO8 TUS8 TKW8 TBA8 SRE8 SHI8 RXM8 RNQ8 RDU8 QTY8 QKC8 QAG8 PQK8 PGO8 OWS8 OMW8 ODA8 NTE8 NJI8 MZM8 MPQ8 MFU8 LVY8 LMC8 LCG8 KSK8 KIO8 JYS8 JOW8 JFA8 IVE8 ILI8 IBM8 HRQ8 HHU8 GXY8 GOC8 GEG8 FUK8 FKO8 FAS8 EQW8 EHA8 DXE8 DNI8 DDM8 CTQ8 CJU8 BZY8 BQC8 BGG8 AWK8 AMO8 ACS8 SW8 JA8 E8 WVL4:WVL14 WLP4:WLP14 WBT4:WBT14 VRX4:VRX14 VIB4:VIB14 UYF4:UYF14 UOJ4:UOJ14 UEN4:UEN14 TUR4:TUR14 TKV4:TKV14 TAZ4:TAZ14 SRD4:SRD14 SHH4:SHH14 RXL4:RXL14 RNP4:RNP14 RDT4:RDT14 QTX4:QTX14 QKB4:QKB14 QAF4:QAF14 PQJ4:PQJ14 PGN4:PGN14 OWR4:OWR14 OMV4:OMV14 OCZ4:OCZ14 NTD4:NTD14 NJH4:NJH14 MZL4:MZL14 MPP4:MPP14 MFT4:MFT14 LVX4:LVX14 LMB4:LMB14 LCF4:LCF14 KSJ4:KSJ14 KIN4:KIN14 JYR4:JYR14 JOV4:JOV14 JEZ4:JEZ14 IVD4:IVD14 ILH4:ILH14 IBL4:IBL14 HRP4:HRP14 HHT4:HHT14 GXX4:GXX14 GOB4:GOB14 GEF4:GEF14 FUJ4:FUJ14 FKN4:FKN14 FAR4:FAR14 EQV4:EQV14 EGZ4:EGZ14 DXD4:DXD14 DNH4:DNH14 DDL4:DDL14 CTP4:CTP14 CJT4:CJT14 BZX4:BZX14 BQB4:BQB14 BGF4:BGF14 AWJ4:AWJ14 AMN4:AMN14 ACR4:ACR14 SV4:SV14 IZ4:IZ14 WVL16:WVL18 WLP16:WLP18 WBT16:WBT18 VRX16:VRX18 VIB16:VIB18 UYF16:UYF18 UOJ16:UOJ18 UEN16:UEN18 TUR16:TUR18 TKV16:TKV18 TAZ16:TAZ18 SRD16:SRD18 SHH16:SHH18 RXL16:RXL18 RNP16:RNP18 RDT16:RDT18 QTX16:QTX18 QKB16:QKB18 QAF16:QAF18 PQJ16:PQJ18 PGN16:PGN18 OWR16:OWR18 OMV16:OMV18 OCZ16:OCZ18 NTD16:NTD18 NJH16:NJH18 MZL16:MZL18 MPP16:MPP18 MFT16:MFT18 LVX16:LVX18 LMB16:LMB18 LCF16:LCF18 KSJ16:KSJ18 KIN16:KIN18 JYR16:JYR18 JOV16:JOV18 JEZ16:JEZ18 IVD16:IVD18 ILH16:ILH18 IBL16:IBL18 HRP16:HRP18 HHT16:HHT18 GXX16:GXX18 GOB16:GOB18 GEF16:GEF18 FUJ16:FUJ18 FKN16:FKN18 FAR16:FAR18 EQV16:EQV18 EGZ16:EGZ18 DXD16:DXD18 DNH16:DNH18 DDL16:DDL18 CTP16:CTP18 CJT16:CJT18 BZX16:BZX18 BQB16:BQB18 BGF16:BGF18 AWJ16:AWJ18 AMN16:AMN18 ACR16:ACR18 SV16:SV18 IZ16:IZ18 WVM19 WLQ19 WBU19 VRY19 VIC19 UYG19 UOK19 UEO19 TUS19 TKW19 TBA19 SRE19 SHI19 RXM19 RNQ19 RDU19 QTY19 QKC19 QAG19 PQK19 PGO19 OWS19 OMW19 ODA19 NTE19 NJI19 MZM19 MPQ19 MFU19 LVY19 LMC19 LCG19 KSK19 KIO19 JYS19 JOW19 JFA19 IVE19 ILI19 IBM19 HRQ19 HHU19 GXY19 GOC19 GEG19 FUK19 FKO19 FAS19 EQW19 EHA19 DXE19 DNI19 DDM19 CTQ19 CJU19 BZY19 BQC19 BGG19 AWK19 AMO19 ACS19 SW19 JA19 WVM15 WLQ15 WBU15 VRY15 VIC15 UYG15 UOK15 UEO15 TUS15 TKW15 TBA15 SRE15 SHI15 RXM15 RNQ15 RDU15 QTY15 QKC15 QAG15 PQK15 PGO15 OWS15 OMW15 ODA15 NTE15 NJI15 MZM15 MPQ15 MFU15 LVY15 LMC15 LCG15 KSK15 KIO15 JYS15 JOW15 JFA15 IVE15 ILI15 IBM15 HRQ15 HHU15 GXY15 GOC15 GEG15 FUK15 FKO15 FAS15 EQW15 EHA15 DXE15 DNI15 DDM15 CTQ15 CJU15 BZY15 BQC15 BGG15 AWK15 AMO15 ACS15 SW15 JA15 WVM12:WVM13 WLQ12:WLQ13 WBU12:WBU13 VRY12:VRY13 VIC12:VIC13 UYG12:UYG13 UOK12:UOK13 UEO12:UEO13 TUS12:TUS13 TKW12:TKW13 TBA12:TBA13 SRE12:SRE13 SHI12:SHI13 RXM12:RXM13 RNQ12:RNQ13 RDU12:RDU13 QTY12:QTY13 QKC12:QKC13 QAG12:QAG13 PQK12:PQK13 PGO12:PGO13 OWS12:OWS13 OMW12:OMW13 ODA12:ODA13 NTE12:NTE13 NJI12:NJI13 MZM12:MZM13 MPQ12:MPQ13 MFU12:MFU13 LVY12:LVY13 LMC12:LMC13 LCG12:LCG13 KSK12:KSK13 KIO12:KIO13 JYS12:JYS13 JOW12:JOW13 JFA12:JFA13 IVE12:IVE13 ILI12:ILI13 IBM12:IBM13 HRQ12:HRQ13 HHU12:HHU13 GXY12:GXY13 GOC12:GOC13 GEG12:GEG13 FUK12:FUK13 FKO12:FKO13 FAS12:FAS13 EQW12:EQW13 EHA12:EHA13 DXE12:DXE13 DNI12:DNI13 DDM12:DDM13 CTQ12:CTQ13 CJU12:CJU13 BZY12:BZY13 BQC12:BQC13 BGG12:BGG13 AWK12:AWK13 AMO12:AMO13 ACS12:ACS13 SW12:SW13 JA12:JA13 BGG27:BGG31 BQC27:BQC31 BZY27:BZY31 CJU27:CJU31 CTQ27:CTQ31 DDM27:DDM31 DNI27:DNI31 DXE27:DXE31 EHA27:EHA31 EQW27:EQW31 FAS27:FAS31 FKO27:FKO31 FUK27:FUK31 GEG27:GEG31 GOC27:GOC31 GXY27:GXY31 HHU27:HHU31 HRQ27:HRQ31 IBM27:IBM31 ILI27:ILI31 IVE27:IVE31 JFA27:JFA31 JOW27:JOW31 JYS27:JYS31 KIO27:KIO31 KSK27:KSK31 LCG27:LCG31 LMC27:LMC31 LVY27:LVY31 MFU27:MFU31 MPQ27:MPQ31 MZM27:MZM31 NJI27:NJI31 NTE27:NTE31 ODA27:ODA31 OMW27:OMW31 OWS27:OWS31 PGO27:PGO31 PQK27:PQK31 QAG27:QAG31 QKC27:QKC31 QTY27:QTY31 RDU27:RDU31 RNQ27:RNQ31 RXM27:RXM31 SHI27:SHI31 SRE27:SRE31 TBA27:TBA31 TKW27:TKW31 TUS27:TUS31 UEO27:UEO31 UOK27:UOK31 UYG27:UYG31 VIC27:VIC31 VRY27:VRY31 WBU27:WBU31 WLQ27:WLQ31 WVM27:WVM31 JA27:JA31 SW27:SW31 ACS27:ACS31 AMO27:AMO31 AWK27:AWK31">
      <formula1>"1,2,3"</formula1>
    </dataValidation>
    <dataValidation type="list" allowBlank="1" showInputMessage="1" showErrorMessage="1" errorTitle="Account Input Error" error="The account number entered is not valid." sqref="D34:D42 D65557:D65567 IZ65557:IZ65567 SV65557:SV65567 ACR65557:ACR65567 AMN65557:AMN65567 AWJ65557:AWJ65567 BGF65557:BGF65567 BQB65557:BQB65567 BZX65557:BZX65567 CJT65557:CJT65567 CTP65557:CTP65567 DDL65557:DDL65567 DNH65557:DNH65567 DXD65557:DXD65567 EGZ65557:EGZ65567 EQV65557:EQV65567 FAR65557:FAR65567 FKN65557:FKN65567 FUJ65557:FUJ65567 GEF65557:GEF65567 GOB65557:GOB65567 GXX65557:GXX65567 HHT65557:HHT65567 HRP65557:HRP65567 IBL65557:IBL65567 ILH65557:ILH65567 IVD65557:IVD65567 JEZ65557:JEZ65567 JOV65557:JOV65567 JYR65557:JYR65567 KIN65557:KIN65567 KSJ65557:KSJ65567 LCF65557:LCF65567 LMB65557:LMB65567 LVX65557:LVX65567 MFT65557:MFT65567 MPP65557:MPP65567 MZL65557:MZL65567 NJH65557:NJH65567 NTD65557:NTD65567 OCZ65557:OCZ65567 OMV65557:OMV65567 OWR65557:OWR65567 PGN65557:PGN65567 PQJ65557:PQJ65567 QAF65557:QAF65567 QKB65557:QKB65567 QTX65557:QTX65567 RDT65557:RDT65567 RNP65557:RNP65567 RXL65557:RXL65567 SHH65557:SHH65567 SRD65557:SRD65567 TAZ65557:TAZ65567 TKV65557:TKV65567 TUR65557:TUR65567 UEN65557:UEN65567 UOJ65557:UOJ65567 UYF65557:UYF65567 VIB65557:VIB65567 VRX65557:VRX65567 WBT65557:WBT65567 WLP65557:WLP65567 WVL65557:WVL65567 D131093:D131103 IZ131093:IZ131103 SV131093:SV131103 ACR131093:ACR131103 AMN131093:AMN131103 AWJ131093:AWJ131103 BGF131093:BGF131103 BQB131093:BQB131103 BZX131093:BZX131103 CJT131093:CJT131103 CTP131093:CTP131103 DDL131093:DDL131103 DNH131093:DNH131103 DXD131093:DXD131103 EGZ131093:EGZ131103 EQV131093:EQV131103 FAR131093:FAR131103 FKN131093:FKN131103 FUJ131093:FUJ131103 GEF131093:GEF131103 GOB131093:GOB131103 GXX131093:GXX131103 HHT131093:HHT131103 HRP131093:HRP131103 IBL131093:IBL131103 ILH131093:ILH131103 IVD131093:IVD131103 JEZ131093:JEZ131103 JOV131093:JOV131103 JYR131093:JYR131103 KIN131093:KIN131103 KSJ131093:KSJ131103 LCF131093:LCF131103 LMB131093:LMB131103 LVX131093:LVX131103 MFT131093:MFT131103 MPP131093:MPP131103 MZL131093:MZL131103 NJH131093:NJH131103 NTD131093:NTD131103 OCZ131093:OCZ131103 OMV131093:OMV131103 OWR131093:OWR131103 PGN131093:PGN131103 PQJ131093:PQJ131103 QAF131093:QAF131103 QKB131093:QKB131103 QTX131093:QTX131103 RDT131093:RDT131103 RNP131093:RNP131103 RXL131093:RXL131103 SHH131093:SHH131103 SRD131093:SRD131103 TAZ131093:TAZ131103 TKV131093:TKV131103 TUR131093:TUR131103 UEN131093:UEN131103 UOJ131093:UOJ131103 UYF131093:UYF131103 VIB131093:VIB131103 VRX131093:VRX131103 WBT131093:WBT131103 WLP131093:WLP131103 WVL131093:WVL131103 D196629:D196639 IZ196629:IZ196639 SV196629:SV196639 ACR196629:ACR196639 AMN196629:AMN196639 AWJ196629:AWJ196639 BGF196629:BGF196639 BQB196629:BQB196639 BZX196629:BZX196639 CJT196629:CJT196639 CTP196629:CTP196639 DDL196629:DDL196639 DNH196629:DNH196639 DXD196629:DXD196639 EGZ196629:EGZ196639 EQV196629:EQV196639 FAR196629:FAR196639 FKN196629:FKN196639 FUJ196629:FUJ196639 GEF196629:GEF196639 GOB196629:GOB196639 GXX196629:GXX196639 HHT196629:HHT196639 HRP196629:HRP196639 IBL196629:IBL196639 ILH196629:ILH196639 IVD196629:IVD196639 JEZ196629:JEZ196639 JOV196629:JOV196639 JYR196629:JYR196639 KIN196629:KIN196639 KSJ196629:KSJ196639 LCF196629:LCF196639 LMB196629:LMB196639 LVX196629:LVX196639 MFT196629:MFT196639 MPP196629:MPP196639 MZL196629:MZL196639 NJH196629:NJH196639 NTD196629:NTD196639 OCZ196629:OCZ196639 OMV196629:OMV196639 OWR196629:OWR196639 PGN196629:PGN196639 PQJ196629:PQJ196639 QAF196629:QAF196639 QKB196629:QKB196639 QTX196629:QTX196639 RDT196629:RDT196639 RNP196629:RNP196639 RXL196629:RXL196639 SHH196629:SHH196639 SRD196629:SRD196639 TAZ196629:TAZ196639 TKV196629:TKV196639 TUR196629:TUR196639 UEN196629:UEN196639 UOJ196629:UOJ196639 UYF196629:UYF196639 VIB196629:VIB196639 VRX196629:VRX196639 WBT196629:WBT196639 WLP196629:WLP196639 WVL196629:WVL196639 D262165:D262175 IZ262165:IZ262175 SV262165:SV262175 ACR262165:ACR262175 AMN262165:AMN262175 AWJ262165:AWJ262175 BGF262165:BGF262175 BQB262165:BQB262175 BZX262165:BZX262175 CJT262165:CJT262175 CTP262165:CTP262175 DDL262165:DDL262175 DNH262165:DNH262175 DXD262165:DXD262175 EGZ262165:EGZ262175 EQV262165:EQV262175 FAR262165:FAR262175 FKN262165:FKN262175 FUJ262165:FUJ262175 GEF262165:GEF262175 GOB262165:GOB262175 GXX262165:GXX262175 HHT262165:HHT262175 HRP262165:HRP262175 IBL262165:IBL262175 ILH262165:ILH262175 IVD262165:IVD262175 JEZ262165:JEZ262175 JOV262165:JOV262175 JYR262165:JYR262175 KIN262165:KIN262175 KSJ262165:KSJ262175 LCF262165:LCF262175 LMB262165:LMB262175 LVX262165:LVX262175 MFT262165:MFT262175 MPP262165:MPP262175 MZL262165:MZL262175 NJH262165:NJH262175 NTD262165:NTD262175 OCZ262165:OCZ262175 OMV262165:OMV262175 OWR262165:OWR262175 PGN262165:PGN262175 PQJ262165:PQJ262175 QAF262165:QAF262175 QKB262165:QKB262175 QTX262165:QTX262175 RDT262165:RDT262175 RNP262165:RNP262175 RXL262165:RXL262175 SHH262165:SHH262175 SRD262165:SRD262175 TAZ262165:TAZ262175 TKV262165:TKV262175 TUR262165:TUR262175 UEN262165:UEN262175 UOJ262165:UOJ262175 UYF262165:UYF262175 VIB262165:VIB262175 VRX262165:VRX262175 WBT262165:WBT262175 WLP262165:WLP262175 WVL262165:WVL262175 D327701:D327711 IZ327701:IZ327711 SV327701:SV327711 ACR327701:ACR327711 AMN327701:AMN327711 AWJ327701:AWJ327711 BGF327701:BGF327711 BQB327701:BQB327711 BZX327701:BZX327711 CJT327701:CJT327711 CTP327701:CTP327711 DDL327701:DDL327711 DNH327701:DNH327711 DXD327701:DXD327711 EGZ327701:EGZ327711 EQV327701:EQV327711 FAR327701:FAR327711 FKN327701:FKN327711 FUJ327701:FUJ327711 GEF327701:GEF327711 GOB327701:GOB327711 GXX327701:GXX327711 HHT327701:HHT327711 HRP327701:HRP327711 IBL327701:IBL327711 ILH327701:ILH327711 IVD327701:IVD327711 JEZ327701:JEZ327711 JOV327701:JOV327711 JYR327701:JYR327711 KIN327701:KIN327711 KSJ327701:KSJ327711 LCF327701:LCF327711 LMB327701:LMB327711 LVX327701:LVX327711 MFT327701:MFT327711 MPP327701:MPP327711 MZL327701:MZL327711 NJH327701:NJH327711 NTD327701:NTD327711 OCZ327701:OCZ327711 OMV327701:OMV327711 OWR327701:OWR327711 PGN327701:PGN327711 PQJ327701:PQJ327711 QAF327701:QAF327711 QKB327701:QKB327711 QTX327701:QTX327711 RDT327701:RDT327711 RNP327701:RNP327711 RXL327701:RXL327711 SHH327701:SHH327711 SRD327701:SRD327711 TAZ327701:TAZ327711 TKV327701:TKV327711 TUR327701:TUR327711 UEN327701:UEN327711 UOJ327701:UOJ327711 UYF327701:UYF327711 VIB327701:VIB327711 VRX327701:VRX327711 WBT327701:WBT327711 WLP327701:WLP327711 WVL327701:WVL327711 D393237:D393247 IZ393237:IZ393247 SV393237:SV393247 ACR393237:ACR393247 AMN393237:AMN393247 AWJ393237:AWJ393247 BGF393237:BGF393247 BQB393237:BQB393247 BZX393237:BZX393247 CJT393237:CJT393247 CTP393237:CTP393247 DDL393237:DDL393247 DNH393237:DNH393247 DXD393237:DXD393247 EGZ393237:EGZ393247 EQV393237:EQV393247 FAR393237:FAR393247 FKN393237:FKN393247 FUJ393237:FUJ393247 GEF393237:GEF393247 GOB393237:GOB393247 GXX393237:GXX393247 HHT393237:HHT393247 HRP393237:HRP393247 IBL393237:IBL393247 ILH393237:ILH393247 IVD393237:IVD393247 JEZ393237:JEZ393247 JOV393237:JOV393247 JYR393237:JYR393247 KIN393237:KIN393247 KSJ393237:KSJ393247 LCF393237:LCF393247 LMB393237:LMB393247 LVX393237:LVX393247 MFT393237:MFT393247 MPP393237:MPP393247 MZL393237:MZL393247 NJH393237:NJH393247 NTD393237:NTD393247 OCZ393237:OCZ393247 OMV393237:OMV393247 OWR393237:OWR393247 PGN393237:PGN393247 PQJ393237:PQJ393247 QAF393237:QAF393247 QKB393237:QKB393247 QTX393237:QTX393247 RDT393237:RDT393247 RNP393237:RNP393247 RXL393237:RXL393247 SHH393237:SHH393247 SRD393237:SRD393247 TAZ393237:TAZ393247 TKV393237:TKV393247 TUR393237:TUR393247 UEN393237:UEN393247 UOJ393237:UOJ393247 UYF393237:UYF393247 VIB393237:VIB393247 VRX393237:VRX393247 WBT393237:WBT393247 WLP393237:WLP393247 WVL393237:WVL393247 D458773:D458783 IZ458773:IZ458783 SV458773:SV458783 ACR458773:ACR458783 AMN458773:AMN458783 AWJ458773:AWJ458783 BGF458773:BGF458783 BQB458773:BQB458783 BZX458773:BZX458783 CJT458773:CJT458783 CTP458773:CTP458783 DDL458773:DDL458783 DNH458773:DNH458783 DXD458773:DXD458783 EGZ458773:EGZ458783 EQV458773:EQV458783 FAR458773:FAR458783 FKN458773:FKN458783 FUJ458773:FUJ458783 GEF458773:GEF458783 GOB458773:GOB458783 GXX458773:GXX458783 HHT458773:HHT458783 HRP458773:HRP458783 IBL458773:IBL458783 ILH458773:ILH458783 IVD458773:IVD458783 JEZ458773:JEZ458783 JOV458773:JOV458783 JYR458773:JYR458783 KIN458773:KIN458783 KSJ458773:KSJ458783 LCF458773:LCF458783 LMB458773:LMB458783 LVX458773:LVX458783 MFT458773:MFT458783 MPP458773:MPP458783 MZL458773:MZL458783 NJH458773:NJH458783 NTD458773:NTD458783 OCZ458773:OCZ458783 OMV458773:OMV458783 OWR458773:OWR458783 PGN458773:PGN458783 PQJ458773:PQJ458783 QAF458773:QAF458783 QKB458773:QKB458783 QTX458773:QTX458783 RDT458773:RDT458783 RNP458773:RNP458783 RXL458773:RXL458783 SHH458773:SHH458783 SRD458773:SRD458783 TAZ458773:TAZ458783 TKV458773:TKV458783 TUR458773:TUR458783 UEN458773:UEN458783 UOJ458773:UOJ458783 UYF458773:UYF458783 VIB458773:VIB458783 VRX458773:VRX458783 WBT458773:WBT458783 WLP458773:WLP458783 WVL458773:WVL458783 D524309:D524319 IZ524309:IZ524319 SV524309:SV524319 ACR524309:ACR524319 AMN524309:AMN524319 AWJ524309:AWJ524319 BGF524309:BGF524319 BQB524309:BQB524319 BZX524309:BZX524319 CJT524309:CJT524319 CTP524309:CTP524319 DDL524309:DDL524319 DNH524309:DNH524319 DXD524309:DXD524319 EGZ524309:EGZ524319 EQV524309:EQV524319 FAR524309:FAR524319 FKN524309:FKN524319 FUJ524309:FUJ524319 GEF524309:GEF524319 GOB524309:GOB524319 GXX524309:GXX524319 HHT524309:HHT524319 HRP524309:HRP524319 IBL524309:IBL524319 ILH524309:ILH524319 IVD524309:IVD524319 JEZ524309:JEZ524319 JOV524309:JOV524319 JYR524309:JYR524319 KIN524309:KIN524319 KSJ524309:KSJ524319 LCF524309:LCF524319 LMB524309:LMB524319 LVX524309:LVX524319 MFT524309:MFT524319 MPP524309:MPP524319 MZL524309:MZL524319 NJH524309:NJH524319 NTD524309:NTD524319 OCZ524309:OCZ524319 OMV524309:OMV524319 OWR524309:OWR524319 PGN524309:PGN524319 PQJ524309:PQJ524319 QAF524309:QAF524319 QKB524309:QKB524319 QTX524309:QTX524319 RDT524309:RDT524319 RNP524309:RNP524319 RXL524309:RXL524319 SHH524309:SHH524319 SRD524309:SRD524319 TAZ524309:TAZ524319 TKV524309:TKV524319 TUR524309:TUR524319 UEN524309:UEN524319 UOJ524309:UOJ524319 UYF524309:UYF524319 VIB524309:VIB524319 VRX524309:VRX524319 WBT524309:WBT524319 WLP524309:WLP524319 WVL524309:WVL524319 D589845:D589855 IZ589845:IZ589855 SV589845:SV589855 ACR589845:ACR589855 AMN589845:AMN589855 AWJ589845:AWJ589855 BGF589845:BGF589855 BQB589845:BQB589855 BZX589845:BZX589855 CJT589845:CJT589855 CTP589845:CTP589855 DDL589845:DDL589855 DNH589845:DNH589855 DXD589845:DXD589855 EGZ589845:EGZ589855 EQV589845:EQV589855 FAR589845:FAR589855 FKN589845:FKN589855 FUJ589845:FUJ589855 GEF589845:GEF589855 GOB589845:GOB589855 GXX589845:GXX589855 HHT589845:HHT589855 HRP589845:HRP589855 IBL589845:IBL589855 ILH589845:ILH589855 IVD589845:IVD589855 JEZ589845:JEZ589855 JOV589845:JOV589855 JYR589845:JYR589855 KIN589845:KIN589855 KSJ589845:KSJ589855 LCF589845:LCF589855 LMB589845:LMB589855 LVX589845:LVX589855 MFT589845:MFT589855 MPP589845:MPP589855 MZL589845:MZL589855 NJH589845:NJH589855 NTD589845:NTD589855 OCZ589845:OCZ589855 OMV589845:OMV589855 OWR589845:OWR589855 PGN589845:PGN589855 PQJ589845:PQJ589855 QAF589845:QAF589855 QKB589845:QKB589855 QTX589845:QTX589855 RDT589845:RDT589855 RNP589845:RNP589855 RXL589845:RXL589855 SHH589845:SHH589855 SRD589845:SRD589855 TAZ589845:TAZ589855 TKV589845:TKV589855 TUR589845:TUR589855 UEN589845:UEN589855 UOJ589845:UOJ589855 UYF589845:UYF589855 VIB589845:VIB589855 VRX589845:VRX589855 WBT589845:WBT589855 WLP589845:WLP589855 WVL589845:WVL589855 D655381:D655391 IZ655381:IZ655391 SV655381:SV655391 ACR655381:ACR655391 AMN655381:AMN655391 AWJ655381:AWJ655391 BGF655381:BGF655391 BQB655381:BQB655391 BZX655381:BZX655391 CJT655381:CJT655391 CTP655381:CTP655391 DDL655381:DDL655391 DNH655381:DNH655391 DXD655381:DXD655391 EGZ655381:EGZ655391 EQV655381:EQV655391 FAR655381:FAR655391 FKN655381:FKN655391 FUJ655381:FUJ655391 GEF655381:GEF655391 GOB655381:GOB655391 GXX655381:GXX655391 HHT655381:HHT655391 HRP655381:HRP655391 IBL655381:IBL655391 ILH655381:ILH655391 IVD655381:IVD655391 JEZ655381:JEZ655391 JOV655381:JOV655391 JYR655381:JYR655391 KIN655381:KIN655391 KSJ655381:KSJ655391 LCF655381:LCF655391 LMB655381:LMB655391 LVX655381:LVX655391 MFT655381:MFT655391 MPP655381:MPP655391 MZL655381:MZL655391 NJH655381:NJH655391 NTD655381:NTD655391 OCZ655381:OCZ655391 OMV655381:OMV655391 OWR655381:OWR655391 PGN655381:PGN655391 PQJ655381:PQJ655391 QAF655381:QAF655391 QKB655381:QKB655391 QTX655381:QTX655391 RDT655381:RDT655391 RNP655381:RNP655391 RXL655381:RXL655391 SHH655381:SHH655391 SRD655381:SRD655391 TAZ655381:TAZ655391 TKV655381:TKV655391 TUR655381:TUR655391 UEN655381:UEN655391 UOJ655381:UOJ655391 UYF655381:UYF655391 VIB655381:VIB655391 VRX655381:VRX655391 WBT655381:WBT655391 WLP655381:WLP655391 WVL655381:WVL655391 D720917:D720927 IZ720917:IZ720927 SV720917:SV720927 ACR720917:ACR720927 AMN720917:AMN720927 AWJ720917:AWJ720927 BGF720917:BGF720927 BQB720917:BQB720927 BZX720917:BZX720927 CJT720917:CJT720927 CTP720917:CTP720927 DDL720917:DDL720927 DNH720917:DNH720927 DXD720917:DXD720927 EGZ720917:EGZ720927 EQV720917:EQV720927 FAR720917:FAR720927 FKN720917:FKN720927 FUJ720917:FUJ720927 GEF720917:GEF720927 GOB720917:GOB720927 GXX720917:GXX720927 HHT720917:HHT720927 HRP720917:HRP720927 IBL720917:IBL720927 ILH720917:ILH720927 IVD720917:IVD720927 JEZ720917:JEZ720927 JOV720917:JOV720927 JYR720917:JYR720927 KIN720917:KIN720927 KSJ720917:KSJ720927 LCF720917:LCF720927 LMB720917:LMB720927 LVX720917:LVX720927 MFT720917:MFT720927 MPP720917:MPP720927 MZL720917:MZL720927 NJH720917:NJH720927 NTD720917:NTD720927 OCZ720917:OCZ720927 OMV720917:OMV720927 OWR720917:OWR720927 PGN720917:PGN720927 PQJ720917:PQJ720927 QAF720917:QAF720927 QKB720917:QKB720927 QTX720917:QTX720927 RDT720917:RDT720927 RNP720917:RNP720927 RXL720917:RXL720927 SHH720917:SHH720927 SRD720917:SRD720927 TAZ720917:TAZ720927 TKV720917:TKV720927 TUR720917:TUR720927 UEN720917:UEN720927 UOJ720917:UOJ720927 UYF720917:UYF720927 VIB720917:VIB720927 VRX720917:VRX720927 WBT720917:WBT720927 WLP720917:WLP720927 WVL720917:WVL720927 D786453:D786463 IZ786453:IZ786463 SV786453:SV786463 ACR786453:ACR786463 AMN786453:AMN786463 AWJ786453:AWJ786463 BGF786453:BGF786463 BQB786453:BQB786463 BZX786453:BZX786463 CJT786453:CJT786463 CTP786453:CTP786463 DDL786453:DDL786463 DNH786453:DNH786463 DXD786453:DXD786463 EGZ786453:EGZ786463 EQV786453:EQV786463 FAR786453:FAR786463 FKN786453:FKN786463 FUJ786453:FUJ786463 GEF786453:GEF786463 GOB786453:GOB786463 GXX786453:GXX786463 HHT786453:HHT786463 HRP786453:HRP786463 IBL786453:IBL786463 ILH786453:ILH786463 IVD786453:IVD786463 JEZ786453:JEZ786463 JOV786453:JOV786463 JYR786453:JYR786463 KIN786453:KIN786463 KSJ786453:KSJ786463 LCF786453:LCF786463 LMB786453:LMB786463 LVX786453:LVX786463 MFT786453:MFT786463 MPP786453:MPP786463 MZL786453:MZL786463 NJH786453:NJH786463 NTD786453:NTD786463 OCZ786453:OCZ786463 OMV786453:OMV786463 OWR786453:OWR786463 PGN786453:PGN786463 PQJ786453:PQJ786463 QAF786453:QAF786463 QKB786453:QKB786463 QTX786453:QTX786463 RDT786453:RDT786463 RNP786453:RNP786463 RXL786453:RXL786463 SHH786453:SHH786463 SRD786453:SRD786463 TAZ786453:TAZ786463 TKV786453:TKV786463 TUR786453:TUR786463 UEN786453:UEN786463 UOJ786453:UOJ786463 UYF786453:UYF786463 VIB786453:VIB786463 VRX786453:VRX786463 WBT786453:WBT786463 WLP786453:WLP786463 WVL786453:WVL786463 D851989:D851999 IZ851989:IZ851999 SV851989:SV851999 ACR851989:ACR851999 AMN851989:AMN851999 AWJ851989:AWJ851999 BGF851989:BGF851999 BQB851989:BQB851999 BZX851989:BZX851999 CJT851989:CJT851999 CTP851989:CTP851999 DDL851989:DDL851999 DNH851989:DNH851999 DXD851989:DXD851999 EGZ851989:EGZ851999 EQV851989:EQV851999 FAR851989:FAR851999 FKN851989:FKN851999 FUJ851989:FUJ851999 GEF851989:GEF851999 GOB851989:GOB851999 GXX851989:GXX851999 HHT851989:HHT851999 HRP851989:HRP851999 IBL851989:IBL851999 ILH851989:ILH851999 IVD851989:IVD851999 JEZ851989:JEZ851999 JOV851989:JOV851999 JYR851989:JYR851999 KIN851989:KIN851999 KSJ851989:KSJ851999 LCF851989:LCF851999 LMB851989:LMB851999 LVX851989:LVX851999 MFT851989:MFT851999 MPP851989:MPP851999 MZL851989:MZL851999 NJH851989:NJH851999 NTD851989:NTD851999 OCZ851989:OCZ851999 OMV851989:OMV851999 OWR851989:OWR851999 PGN851989:PGN851999 PQJ851989:PQJ851999 QAF851989:QAF851999 QKB851989:QKB851999 QTX851989:QTX851999 RDT851989:RDT851999 RNP851989:RNP851999 RXL851989:RXL851999 SHH851989:SHH851999 SRD851989:SRD851999 TAZ851989:TAZ851999 TKV851989:TKV851999 TUR851989:TUR851999 UEN851989:UEN851999 UOJ851989:UOJ851999 UYF851989:UYF851999 VIB851989:VIB851999 VRX851989:VRX851999 WBT851989:WBT851999 WLP851989:WLP851999 WVL851989:WVL851999 D917525:D917535 IZ917525:IZ917535 SV917525:SV917535 ACR917525:ACR917535 AMN917525:AMN917535 AWJ917525:AWJ917535 BGF917525:BGF917535 BQB917525:BQB917535 BZX917525:BZX917535 CJT917525:CJT917535 CTP917525:CTP917535 DDL917525:DDL917535 DNH917525:DNH917535 DXD917525:DXD917535 EGZ917525:EGZ917535 EQV917525:EQV917535 FAR917525:FAR917535 FKN917525:FKN917535 FUJ917525:FUJ917535 GEF917525:GEF917535 GOB917525:GOB917535 GXX917525:GXX917535 HHT917525:HHT917535 HRP917525:HRP917535 IBL917525:IBL917535 ILH917525:ILH917535 IVD917525:IVD917535 JEZ917525:JEZ917535 JOV917525:JOV917535 JYR917525:JYR917535 KIN917525:KIN917535 KSJ917525:KSJ917535 LCF917525:LCF917535 LMB917525:LMB917535 LVX917525:LVX917535 MFT917525:MFT917535 MPP917525:MPP917535 MZL917525:MZL917535 NJH917525:NJH917535 NTD917525:NTD917535 OCZ917525:OCZ917535 OMV917525:OMV917535 OWR917525:OWR917535 PGN917525:PGN917535 PQJ917525:PQJ917535 QAF917525:QAF917535 QKB917525:QKB917535 QTX917525:QTX917535 RDT917525:RDT917535 RNP917525:RNP917535 RXL917525:RXL917535 SHH917525:SHH917535 SRD917525:SRD917535 TAZ917525:TAZ917535 TKV917525:TKV917535 TUR917525:TUR917535 UEN917525:UEN917535 UOJ917525:UOJ917535 UYF917525:UYF917535 VIB917525:VIB917535 VRX917525:VRX917535 WBT917525:WBT917535 WLP917525:WLP917535 WVL917525:WVL917535 D983061:D983071 IZ983061:IZ983071 SV983061:SV983071 ACR983061:ACR983071 AMN983061:AMN983071 AWJ983061:AWJ983071 BGF983061:BGF983071 BQB983061:BQB983071 BZX983061:BZX983071 CJT983061:CJT983071 CTP983061:CTP983071 DDL983061:DDL983071 DNH983061:DNH983071 DXD983061:DXD983071 EGZ983061:EGZ983071 EQV983061:EQV983071 FAR983061:FAR983071 FKN983061:FKN983071 FUJ983061:FUJ983071 GEF983061:GEF983071 GOB983061:GOB983071 GXX983061:GXX983071 HHT983061:HHT983071 HRP983061:HRP983071 IBL983061:IBL983071 ILH983061:ILH983071 IVD983061:IVD983071 JEZ983061:JEZ983071 JOV983061:JOV983071 JYR983061:JYR983071 KIN983061:KIN983071 KSJ983061:KSJ983071 LCF983061:LCF983071 LMB983061:LMB983071 LVX983061:LVX983071 MFT983061:MFT983071 MPP983061:MPP983071 MZL983061:MZL983071 NJH983061:NJH983071 NTD983061:NTD983071 OCZ983061:OCZ983071 OMV983061:OMV983071 OWR983061:OWR983071 PGN983061:PGN983071 PQJ983061:PQJ983071 QAF983061:QAF983071 QKB983061:QKB983071 QTX983061:QTX983071 RDT983061:RDT983071 RNP983061:RNP983071 RXL983061:RXL983071 SHH983061:SHH983071 SRD983061:SRD983071 TAZ983061:TAZ983071 TKV983061:TKV983071 TUR983061:TUR983071 UEN983061:UEN983071 UOJ983061:UOJ983071 UYF983061:UYF983071 VIB983061:VIB983071 VRX983061:VRX983071 WBT983061:WBT983071 WLP983061:WLP983071 WVL983061:WVL983071 D65536:D65544 IZ65536:IZ65544 SV65536:SV65544 ACR65536:ACR65544 AMN65536:AMN65544 AWJ65536:AWJ65544 BGF65536:BGF65544 BQB65536:BQB65544 BZX65536:BZX65544 CJT65536:CJT65544 CTP65536:CTP65544 DDL65536:DDL65544 DNH65536:DNH65544 DXD65536:DXD65544 EGZ65536:EGZ65544 EQV65536:EQV65544 FAR65536:FAR65544 FKN65536:FKN65544 FUJ65536:FUJ65544 GEF65536:GEF65544 GOB65536:GOB65544 GXX65536:GXX65544 HHT65536:HHT65544 HRP65536:HRP65544 IBL65536:IBL65544 ILH65536:ILH65544 IVD65536:IVD65544 JEZ65536:JEZ65544 JOV65536:JOV65544 JYR65536:JYR65544 KIN65536:KIN65544 KSJ65536:KSJ65544 LCF65536:LCF65544 LMB65536:LMB65544 LVX65536:LVX65544 MFT65536:MFT65544 MPP65536:MPP65544 MZL65536:MZL65544 NJH65536:NJH65544 NTD65536:NTD65544 OCZ65536:OCZ65544 OMV65536:OMV65544 OWR65536:OWR65544 PGN65536:PGN65544 PQJ65536:PQJ65544 QAF65536:QAF65544 QKB65536:QKB65544 QTX65536:QTX65544 RDT65536:RDT65544 RNP65536:RNP65544 RXL65536:RXL65544 SHH65536:SHH65544 SRD65536:SRD65544 TAZ65536:TAZ65544 TKV65536:TKV65544 TUR65536:TUR65544 UEN65536:UEN65544 UOJ65536:UOJ65544 UYF65536:UYF65544 VIB65536:VIB65544 VRX65536:VRX65544 WBT65536:WBT65544 WLP65536:WLP65544 WVL65536:WVL65544 D131072:D131080 IZ131072:IZ131080 SV131072:SV131080 ACR131072:ACR131080 AMN131072:AMN131080 AWJ131072:AWJ131080 BGF131072:BGF131080 BQB131072:BQB131080 BZX131072:BZX131080 CJT131072:CJT131080 CTP131072:CTP131080 DDL131072:DDL131080 DNH131072:DNH131080 DXD131072:DXD131080 EGZ131072:EGZ131080 EQV131072:EQV131080 FAR131072:FAR131080 FKN131072:FKN131080 FUJ131072:FUJ131080 GEF131072:GEF131080 GOB131072:GOB131080 GXX131072:GXX131080 HHT131072:HHT131080 HRP131072:HRP131080 IBL131072:IBL131080 ILH131072:ILH131080 IVD131072:IVD131080 JEZ131072:JEZ131080 JOV131072:JOV131080 JYR131072:JYR131080 KIN131072:KIN131080 KSJ131072:KSJ131080 LCF131072:LCF131080 LMB131072:LMB131080 LVX131072:LVX131080 MFT131072:MFT131080 MPP131072:MPP131080 MZL131072:MZL131080 NJH131072:NJH131080 NTD131072:NTD131080 OCZ131072:OCZ131080 OMV131072:OMV131080 OWR131072:OWR131080 PGN131072:PGN131080 PQJ131072:PQJ131080 QAF131072:QAF131080 QKB131072:QKB131080 QTX131072:QTX131080 RDT131072:RDT131080 RNP131072:RNP131080 RXL131072:RXL131080 SHH131072:SHH131080 SRD131072:SRD131080 TAZ131072:TAZ131080 TKV131072:TKV131080 TUR131072:TUR131080 UEN131072:UEN131080 UOJ131072:UOJ131080 UYF131072:UYF131080 VIB131072:VIB131080 VRX131072:VRX131080 WBT131072:WBT131080 WLP131072:WLP131080 WVL131072:WVL131080 D196608:D196616 IZ196608:IZ196616 SV196608:SV196616 ACR196608:ACR196616 AMN196608:AMN196616 AWJ196608:AWJ196616 BGF196608:BGF196616 BQB196608:BQB196616 BZX196608:BZX196616 CJT196608:CJT196616 CTP196608:CTP196616 DDL196608:DDL196616 DNH196608:DNH196616 DXD196608:DXD196616 EGZ196608:EGZ196616 EQV196608:EQV196616 FAR196608:FAR196616 FKN196608:FKN196616 FUJ196608:FUJ196616 GEF196608:GEF196616 GOB196608:GOB196616 GXX196608:GXX196616 HHT196608:HHT196616 HRP196608:HRP196616 IBL196608:IBL196616 ILH196608:ILH196616 IVD196608:IVD196616 JEZ196608:JEZ196616 JOV196608:JOV196616 JYR196608:JYR196616 KIN196608:KIN196616 KSJ196608:KSJ196616 LCF196608:LCF196616 LMB196608:LMB196616 LVX196608:LVX196616 MFT196608:MFT196616 MPP196608:MPP196616 MZL196608:MZL196616 NJH196608:NJH196616 NTD196608:NTD196616 OCZ196608:OCZ196616 OMV196608:OMV196616 OWR196608:OWR196616 PGN196608:PGN196616 PQJ196608:PQJ196616 QAF196608:QAF196616 QKB196608:QKB196616 QTX196608:QTX196616 RDT196608:RDT196616 RNP196608:RNP196616 RXL196608:RXL196616 SHH196608:SHH196616 SRD196608:SRD196616 TAZ196608:TAZ196616 TKV196608:TKV196616 TUR196608:TUR196616 UEN196608:UEN196616 UOJ196608:UOJ196616 UYF196608:UYF196616 VIB196608:VIB196616 VRX196608:VRX196616 WBT196608:WBT196616 WLP196608:WLP196616 WVL196608:WVL196616 D262144:D262152 IZ262144:IZ262152 SV262144:SV262152 ACR262144:ACR262152 AMN262144:AMN262152 AWJ262144:AWJ262152 BGF262144:BGF262152 BQB262144:BQB262152 BZX262144:BZX262152 CJT262144:CJT262152 CTP262144:CTP262152 DDL262144:DDL262152 DNH262144:DNH262152 DXD262144:DXD262152 EGZ262144:EGZ262152 EQV262144:EQV262152 FAR262144:FAR262152 FKN262144:FKN262152 FUJ262144:FUJ262152 GEF262144:GEF262152 GOB262144:GOB262152 GXX262144:GXX262152 HHT262144:HHT262152 HRP262144:HRP262152 IBL262144:IBL262152 ILH262144:ILH262152 IVD262144:IVD262152 JEZ262144:JEZ262152 JOV262144:JOV262152 JYR262144:JYR262152 KIN262144:KIN262152 KSJ262144:KSJ262152 LCF262144:LCF262152 LMB262144:LMB262152 LVX262144:LVX262152 MFT262144:MFT262152 MPP262144:MPP262152 MZL262144:MZL262152 NJH262144:NJH262152 NTD262144:NTD262152 OCZ262144:OCZ262152 OMV262144:OMV262152 OWR262144:OWR262152 PGN262144:PGN262152 PQJ262144:PQJ262152 QAF262144:QAF262152 QKB262144:QKB262152 QTX262144:QTX262152 RDT262144:RDT262152 RNP262144:RNP262152 RXL262144:RXL262152 SHH262144:SHH262152 SRD262144:SRD262152 TAZ262144:TAZ262152 TKV262144:TKV262152 TUR262144:TUR262152 UEN262144:UEN262152 UOJ262144:UOJ262152 UYF262144:UYF262152 VIB262144:VIB262152 VRX262144:VRX262152 WBT262144:WBT262152 WLP262144:WLP262152 WVL262144:WVL262152 D327680:D327688 IZ327680:IZ327688 SV327680:SV327688 ACR327680:ACR327688 AMN327680:AMN327688 AWJ327680:AWJ327688 BGF327680:BGF327688 BQB327680:BQB327688 BZX327680:BZX327688 CJT327680:CJT327688 CTP327680:CTP327688 DDL327680:DDL327688 DNH327680:DNH327688 DXD327680:DXD327688 EGZ327680:EGZ327688 EQV327680:EQV327688 FAR327680:FAR327688 FKN327680:FKN327688 FUJ327680:FUJ327688 GEF327680:GEF327688 GOB327680:GOB327688 GXX327680:GXX327688 HHT327680:HHT327688 HRP327680:HRP327688 IBL327680:IBL327688 ILH327680:ILH327688 IVD327680:IVD327688 JEZ327680:JEZ327688 JOV327680:JOV327688 JYR327680:JYR327688 KIN327680:KIN327688 KSJ327680:KSJ327688 LCF327680:LCF327688 LMB327680:LMB327688 LVX327680:LVX327688 MFT327680:MFT327688 MPP327680:MPP327688 MZL327680:MZL327688 NJH327680:NJH327688 NTD327680:NTD327688 OCZ327680:OCZ327688 OMV327680:OMV327688 OWR327680:OWR327688 PGN327680:PGN327688 PQJ327680:PQJ327688 QAF327680:QAF327688 QKB327680:QKB327688 QTX327680:QTX327688 RDT327680:RDT327688 RNP327680:RNP327688 RXL327680:RXL327688 SHH327680:SHH327688 SRD327680:SRD327688 TAZ327680:TAZ327688 TKV327680:TKV327688 TUR327680:TUR327688 UEN327680:UEN327688 UOJ327680:UOJ327688 UYF327680:UYF327688 VIB327680:VIB327688 VRX327680:VRX327688 WBT327680:WBT327688 WLP327680:WLP327688 WVL327680:WVL327688 D393216:D393224 IZ393216:IZ393224 SV393216:SV393224 ACR393216:ACR393224 AMN393216:AMN393224 AWJ393216:AWJ393224 BGF393216:BGF393224 BQB393216:BQB393224 BZX393216:BZX393224 CJT393216:CJT393224 CTP393216:CTP393224 DDL393216:DDL393224 DNH393216:DNH393224 DXD393216:DXD393224 EGZ393216:EGZ393224 EQV393216:EQV393224 FAR393216:FAR393224 FKN393216:FKN393224 FUJ393216:FUJ393224 GEF393216:GEF393224 GOB393216:GOB393224 GXX393216:GXX393224 HHT393216:HHT393224 HRP393216:HRP393224 IBL393216:IBL393224 ILH393216:ILH393224 IVD393216:IVD393224 JEZ393216:JEZ393224 JOV393216:JOV393224 JYR393216:JYR393224 KIN393216:KIN393224 KSJ393216:KSJ393224 LCF393216:LCF393224 LMB393216:LMB393224 LVX393216:LVX393224 MFT393216:MFT393224 MPP393216:MPP393224 MZL393216:MZL393224 NJH393216:NJH393224 NTD393216:NTD393224 OCZ393216:OCZ393224 OMV393216:OMV393224 OWR393216:OWR393224 PGN393216:PGN393224 PQJ393216:PQJ393224 QAF393216:QAF393224 QKB393216:QKB393224 QTX393216:QTX393224 RDT393216:RDT393224 RNP393216:RNP393224 RXL393216:RXL393224 SHH393216:SHH393224 SRD393216:SRD393224 TAZ393216:TAZ393224 TKV393216:TKV393224 TUR393216:TUR393224 UEN393216:UEN393224 UOJ393216:UOJ393224 UYF393216:UYF393224 VIB393216:VIB393224 VRX393216:VRX393224 WBT393216:WBT393224 WLP393216:WLP393224 WVL393216:WVL393224 D458752:D458760 IZ458752:IZ458760 SV458752:SV458760 ACR458752:ACR458760 AMN458752:AMN458760 AWJ458752:AWJ458760 BGF458752:BGF458760 BQB458752:BQB458760 BZX458752:BZX458760 CJT458752:CJT458760 CTP458752:CTP458760 DDL458752:DDL458760 DNH458752:DNH458760 DXD458752:DXD458760 EGZ458752:EGZ458760 EQV458752:EQV458760 FAR458752:FAR458760 FKN458752:FKN458760 FUJ458752:FUJ458760 GEF458752:GEF458760 GOB458752:GOB458760 GXX458752:GXX458760 HHT458752:HHT458760 HRP458752:HRP458760 IBL458752:IBL458760 ILH458752:ILH458760 IVD458752:IVD458760 JEZ458752:JEZ458760 JOV458752:JOV458760 JYR458752:JYR458760 KIN458752:KIN458760 KSJ458752:KSJ458760 LCF458752:LCF458760 LMB458752:LMB458760 LVX458752:LVX458760 MFT458752:MFT458760 MPP458752:MPP458760 MZL458752:MZL458760 NJH458752:NJH458760 NTD458752:NTD458760 OCZ458752:OCZ458760 OMV458752:OMV458760 OWR458752:OWR458760 PGN458752:PGN458760 PQJ458752:PQJ458760 QAF458752:QAF458760 QKB458752:QKB458760 QTX458752:QTX458760 RDT458752:RDT458760 RNP458752:RNP458760 RXL458752:RXL458760 SHH458752:SHH458760 SRD458752:SRD458760 TAZ458752:TAZ458760 TKV458752:TKV458760 TUR458752:TUR458760 UEN458752:UEN458760 UOJ458752:UOJ458760 UYF458752:UYF458760 VIB458752:VIB458760 VRX458752:VRX458760 WBT458752:WBT458760 WLP458752:WLP458760 WVL458752:WVL458760 D524288:D524296 IZ524288:IZ524296 SV524288:SV524296 ACR524288:ACR524296 AMN524288:AMN524296 AWJ524288:AWJ524296 BGF524288:BGF524296 BQB524288:BQB524296 BZX524288:BZX524296 CJT524288:CJT524296 CTP524288:CTP524296 DDL524288:DDL524296 DNH524288:DNH524296 DXD524288:DXD524296 EGZ524288:EGZ524296 EQV524288:EQV524296 FAR524288:FAR524296 FKN524288:FKN524296 FUJ524288:FUJ524296 GEF524288:GEF524296 GOB524288:GOB524296 GXX524288:GXX524296 HHT524288:HHT524296 HRP524288:HRP524296 IBL524288:IBL524296 ILH524288:ILH524296 IVD524288:IVD524296 JEZ524288:JEZ524296 JOV524288:JOV524296 JYR524288:JYR524296 KIN524288:KIN524296 KSJ524288:KSJ524296 LCF524288:LCF524296 LMB524288:LMB524296 LVX524288:LVX524296 MFT524288:MFT524296 MPP524288:MPP524296 MZL524288:MZL524296 NJH524288:NJH524296 NTD524288:NTD524296 OCZ524288:OCZ524296 OMV524288:OMV524296 OWR524288:OWR524296 PGN524288:PGN524296 PQJ524288:PQJ524296 QAF524288:QAF524296 QKB524288:QKB524296 QTX524288:QTX524296 RDT524288:RDT524296 RNP524288:RNP524296 RXL524288:RXL524296 SHH524288:SHH524296 SRD524288:SRD524296 TAZ524288:TAZ524296 TKV524288:TKV524296 TUR524288:TUR524296 UEN524288:UEN524296 UOJ524288:UOJ524296 UYF524288:UYF524296 VIB524288:VIB524296 VRX524288:VRX524296 WBT524288:WBT524296 WLP524288:WLP524296 WVL524288:WVL524296 D589824:D589832 IZ589824:IZ589832 SV589824:SV589832 ACR589824:ACR589832 AMN589824:AMN589832 AWJ589824:AWJ589832 BGF589824:BGF589832 BQB589824:BQB589832 BZX589824:BZX589832 CJT589824:CJT589832 CTP589824:CTP589832 DDL589824:DDL589832 DNH589824:DNH589832 DXD589824:DXD589832 EGZ589824:EGZ589832 EQV589824:EQV589832 FAR589824:FAR589832 FKN589824:FKN589832 FUJ589824:FUJ589832 GEF589824:GEF589832 GOB589824:GOB589832 GXX589824:GXX589832 HHT589824:HHT589832 HRP589824:HRP589832 IBL589824:IBL589832 ILH589824:ILH589832 IVD589824:IVD589832 JEZ589824:JEZ589832 JOV589824:JOV589832 JYR589824:JYR589832 KIN589824:KIN589832 KSJ589824:KSJ589832 LCF589824:LCF589832 LMB589824:LMB589832 LVX589824:LVX589832 MFT589824:MFT589832 MPP589824:MPP589832 MZL589824:MZL589832 NJH589824:NJH589832 NTD589824:NTD589832 OCZ589824:OCZ589832 OMV589824:OMV589832 OWR589824:OWR589832 PGN589824:PGN589832 PQJ589824:PQJ589832 QAF589824:QAF589832 QKB589824:QKB589832 QTX589824:QTX589832 RDT589824:RDT589832 RNP589824:RNP589832 RXL589824:RXL589832 SHH589824:SHH589832 SRD589824:SRD589832 TAZ589824:TAZ589832 TKV589824:TKV589832 TUR589824:TUR589832 UEN589824:UEN589832 UOJ589824:UOJ589832 UYF589824:UYF589832 VIB589824:VIB589832 VRX589824:VRX589832 WBT589824:WBT589832 WLP589824:WLP589832 WVL589824:WVL589832 D655360:D655368 IZ655360:IZ655368 SV655360:SV655368 ACR655360:ACR655368 AMN655360:AMN655368 AWJ655360:AWJ655368 BGF655360:BGF655368 BQB655360:BQB655368 BZX655360:BZX655368 CJT655360:CJT655368 CTP655360:CTP655368 DDL655360:DDL655368 DNH655360:DNH655368 DXD655360:DXD655368 EGZ655360:EGZ655368 EQV655360:EQV655368 FAR655360:FAR655368 FKN655360:FKN655368 FUJ655360:FUJ655368 GEF655360:GEF655368 GOB655360:GOB655368 GXX655360:GXX655368 HHT655360:HHT655368 HRP655360:HRP655368 IBL655360:IBL655368 ILH655360:ILH655368 IVD655360:IVD655368 JEZ655360:JEZ655368 JOV655360:JOV655368 JYR655360:JYR655368 KIN655360:KIN655368 KSJ655360:KSJ655368 LCF655360:LCF655368 LMB655360:LMB655368 LVX655360:LVX655368 MFT655360:MFT655368 MPP655360:MPP655368 MZL655360:MZL655368 NJH655360:NJH655368 NTD655360:NTD655368 OCZ655360:OCZ655368 OMV655360:OMV655368 OWR655360:OWR655368 PGN655360:PGN655368 PQJ655360:PQJ655368 QAF655360:QAF655368 QKB655360:QKB655368 QTX655360:QTX655368 RDT655360:RDT655368 RNP655360:RNP655368 RXL655360:RXL655368 SHH655360:SHH655368 SRD655360:SRD655368 TAZ655360:TAZ655368 TKV655360:TKV655368 TUR655360:TUR655368 UEN655360:UEN655368 UOJ655360:UOJ655368 UYF655360:UYF655368 VIB655360:VIB655368 VRX655360:VRX655368 WBT655360:WBT655368 WLP655360:WLP655368 WVL655360:WVL655368 D720896:D720904 IZ720896:IZ720904 SV720896:SV720904 ACR720896:ACR720904 AMN720896:AMN720904 AWJ720896:AWJ720904 BGF720896:BGF720904 BQB720896:BQB720904 BZX720896:BZX720904 CJT720896:CJT720904 CTP720896:CTP720904 DDL720896:DDL720904 DNH720896:DNH720904 DXD720896:DXD720904 EGZ720896:EGZ720904 EQV720896:EQV720904 FAR720896:FAR720904 FKN720896:FKN720904 FUJ720896:FUJ720904 GEF720896:GEF720904 GOB720896:GOB720904 GXX720896:GXX720904 HHT720896:HHT720904 HRP720896:HRP720904 IBL720896:IBL720904 ILH720896:ILH720904 IVD720896:IVD720904 JEZ720896:JEZ720904 JOV720896:JOV720904 JYR720896:JYR720904 KIN720896:KIN720904 KSJ720896:KSJ720904 LCF720896:LCF720904 LMB720896:LMB720904 LVX720896:LVX720904 MFT720896:MFT720904 MPP720896:MPP720904 MZL720896:MZL720904 NJH720896:NJH720904 NTD720896:NTD720904 OCZ720896:OCZ720904 OMV720896:OMV720904 OWR720896:OWR720904 PGN720896:PGN720904 PQJ720896:PQJ720904 QAF720896:QAF720904 QKB720896:QKB720904 QTX720896:QTX720904 RDT720896:RDT720904 RNP720896:RNP720904 RXL720896:RXL720904 SHH720896:SHH720904 SRD720896:SRD720904 TAZ720896:TAZ720904 TKV720896:TKV720904 TUR720896:TUR720904 UEN720896:UEN720904 UOJ720896:UOJ720904 UYF720896:UYF720904 VIB720896:VIB720904 VRX720896:VRX720904 WBT720896:WBT720904 WLP720896:WLP720904 WVL720896:WVL720904 D786432:D786440 IZ786432:IZ786440 SV786432:SV786440 ACR786432:ACR786440 AMN786432:AMN786440 AWJ786432:AWJ786440 BGF786432:BGF786440 BQB786432:BQB786440 BZX786432:BZX786440 CJT786432:CJT786440 CTP786432:CTP786440 DDL786432:DDL786440 DNH786432:DNH786440 DXD786432:DXD786440 EGZ786432:EGZ786440 EQV786432:EQV786440 FAR786432:FAR786440 FKN786432:FKN786440 FUJ786432:FUJ786440 GEF786432:GEF786440 GOB786432:GOB786440 GXX786432:GXX786440 HHT786432:HHT786440 HRP786432:HRP786440 IBL786432:IBL786440 ILH786432:ILH786440 IVD786432:IVD786440 JEZ786432:JEZ786440 JOV786432:JOV786440 JYR786432:JYR786440 KIN786432:KIN786440 KSJ786432:KSJ786440 LCF786432:LCF786440 LMB786432:LMB786440 LVX786432:LVX786440 MFT786432:MFT786440 MPP786432:MPP786440 MZL786432:MZL786440 NJH786432:NJH786440 NTD786432:NTD786440 OCZ786432:OCZ786440 OMV786432:OMV786440 OWR786432:OWR786440 PGN786432:PGN786440 PQJ786432:PQJ786440 QAF786432:QAF786440 QKB786432:QKB786440 QTX786432:QTX786440 RDT786432:RDT786440 RNP786432:RNP786440 RXL786432:RXL786440 SHH786432:SHH786440 SRD786432:SRD786440 TAZ786432:TAZ786440 TKV786432:TKV786440 TUR786432:TUR786440 UEN786432:UEN786440 UOJ786432:UOJ786440 UYF786432:UYF786440 VIB786432:VIB786440 VRX786432:VRX786440 WBT786432:WBT786440 WLP786432:WLP786440 WVL786432:WVL786440 D851968:D851976 IZ851968:IZ851976 SV851968:SV851976 ACR851968:ACR851976 AMN851968:AMN851976 AWJ851968:AWJ851976 BGF851968:BGF851976 BQB851968:BQB851976 BZX851968:BZX851976 CJT851968:CJT851976 CTP851968:CTP851976 DDL851968:DDL851976 DNH851968:DNH851976 DXD851968:DXD851976 EGZ851968:EGZ851976 EQV851968:EQV851976 FAR851968:FAR851976 FKN851968:FKN851976 FUJ851968:FUJ851976 GEF851968:GEF851976 GOB851968:GOB851976 GXX851968:GXX851976 HHT851968:HHT851976 HRP851968:HRP851976 IBL851968:IBL851976 ILH851968:ILH851976 IVD851968:IVD851976 JEZ851968:JEZ851976 JOV851968:JOV851976 JYR851968:JYR851976 KIN851968:KIN851976 KSJ851968:KSJ851976 LCF851968:LCF851976 LMB851968:LMB851976 LVX851968:LVX851976 MFT851968:MFT851976 MPP851968:MPP851976 MZL851968:MZL851976 NJH851968:NJH851976 NTD851968:NTD851976 OCZ851968:OCZ851976 OMV851968:OMV851976 OWR851968:OWR851976 PGN851968:PGN851976 PQJ851968:PQJ851976 QAF851968:QAF851976 QKB851968:QKB851976 QTX851968:QTX851976 RDT851968:RDT851976 RNP851968:RNP851976 RXL851968:RXL851976 SHH851968:SHH851976 SRD851968:SRD851976 TAZ851968:TAZ851976 TKV851968:TKV851976 TUR851968:TUR851976 UEN851968:UEN851976 UOJ851968:UOJ851976 UYF851968:UYF851976 VIB851968:VIB851976 VRX851968:VRX851976 WBT851968:WBT851976 WLP851968:WLP851976 WVL851968:WVL851976 D917504:D917512 IZ917504:IZ917512 SV917504:SV917512 ACR917504:ACR917512 AMN917504:AMN917512 AWJ917504:AWJ917512 BGF917504:BGF917512 BQB917504:BQB917512 BZX917504:BZX917512 CJT917504:CJT917512 CTP917504:CTP917512 DDL917504:DDL917512 DNH917504:DNH917512 DXD917504:DXD917512 EGZ917504:EGZ917512 EQV917504:EQV917512 FAR917504:FAR917512 FKN917504:FKN917512 FUJ917504:FUJ917512 GEF917504:GEF917512 GOB917504:GOB917512 GXX917504:GXX917512 HHT917504:HHT917512 HRP917504:HRP917512 IBL917504:IBL917512 ILH917504:ILH917512 IVD917504:IVD917512 JEZ917504:JEZ917512 JOV917504:JOV917512 JYR917504:JYR917512 KIN917504:KIN917512 KSJ917504:KSJ917512 LCF917504:LCF917512 LMB917504:LMB917512 LVX917504:LVX917512 MFT917504:MFT917512 MPP917504:MPP917512 MZL917504:MZL917512 NJH917504:NJH917512 NTD917504:NTD917512 OCZ917504:OCZ917512 OMV917504:OMV917512 OWR917504:OWR917512 PGN917504:PGN917512 PQJ917504:PQJ917512 QAF917504:QAF917512 QKB917504:QKB917512 QTX917504:QTX917512 RDT917504:RDT917512 RNP917504:RNP917512 RXL917504:RXL917512 SHH917504:SHH917512 SRD917504:SRD917512 TAZ917504:TAZ917512 TKV917504:TKV917512 TUR917504:TUR917512 UEN917504:UEN917512 UOJ917504:UOJ917512 UYF917504:UYF917512 VIB917504:VIB917512 VRX917504:VRX917512 WBT917504:WBT917512 WLP917504:WLP917512 WVL917504:WVL917512 D983040:D983048 IZ983040:IZ983048 SV983040:SV983048 ACR983040:ACR983048 AMN983040:AMN983048 AWJ983040:AWJ983048 BGF983040:BGF983048 BQB983040:BQB983048 BZX983040:BZX983048 CJT983040:CJT983048 CTP983040:CTP983048 DDL983040:DDL983048 DNH983040:DNH983048 DXD983040:DXD983048 EGZ983040:EGZ983048 EQV983040:EQV983048 FAR983040:FAR983048 FKN983040:FKN983048 FUJ983040:FUJ983048 GEF983040:GEF983048 GOB983040:GOB983048 GXX983040:GXX983048 HHT983040:HHT983048 HRP983040:HRP983048 IBL983040:IBL983048 ILH983040:ILH983048 IVD983040:IVD983048 JEZ983040:JEZ983048 JOV983040:JOV983048 JYR983040:JYR983048 KIN983040:KIN983048 KSJ983040:KSJ983048 LCF983040:LCF983048 LMB983040:LMB983048 LVX983040:LVX983048 MFT983040:MFT983048 MPP983040:MPP983048 MZL983040:MZL983048 NJH983040:NJH983048 NTD983040:NTD983048 OCZ983040:OCZ983048 OMV983040:OMV983048 OWR983040:OWR983048 PGN983040:PGN983048 PQJ983040:PQJ983048 QAF983040:QAF983048 QKB983040:QKB983048 QTX983040:QTX983048 RDT983040:RDT983048 RNP983040:RNP983048 RXL983040:RXL983048 SHH983040:SHH983048 SRD983040:SRD983048 TAZ983040:TAZ983048 TKV983040:TKV983048 TUR983040:TUR983048 UEN983040:UEN983048 UOJ983040:UOJ983048 UYF983040:UYF983048 VIB983040:VIB983048 VRX983040:VRX983048 WBT983040:WBT983048 WLP983040:WLP983048 WVL983040:WVL983048 C65542:C65543 IY65542:IY65543 SU65542:SU65543 ACQ65542:ACQ65543 AMM65542:AMM65543 AWI65542:AWI65543 BGE65542:BGE65543 BQA65542:BQA65543 BZW65542:BZW65543 CJS65542:CJS65543 CTO65542:CTO65543 DDK65542:DDK65543 DNG65542:DNG65543 DXC65542:DXC65543 EGY65542:EGY65543 EQU65542:EQU65543 FAQ65542:FAQ65543 FKM65542:FKM65543 FUI65542:FUI65543 GEE65542:GEE65543 GOA65542:GOA65543 GXW65542:GXW65543 HHS65542:HHS65543 HRO65542:HRO65543 IBK65542:IBK65543 ILG65542:ILG65543 IVC65542:IVC65543 JEY65542:JEY65543 JOU65542:JOU65543 JYQ65542:JYQ65543 KIM65542:KIM65543 KSI65542:KSI65543 LCE65542:LCE65543 LMA65542:LMA65543 LVW65542:LVW65543 MFS65542:MFS65543 MPO65542:MPO65543 MZK65542:MZK65543 NJG65542:NJG65543 NTC65542:NTC65543 OCY65542:OCY65543 OMU65542:OMU65543 OWQ65542:OWQ65543 PGM65542:PGM65543 PQI65542:PQI65543 QAE65542:QAE65543 QKA65542:QKA65543 QTW65542:QTW65543 RDS65542:RDS65543 RNO65542:RNO65543 RXK65542:RXK65543 SHG65542:SHG65543 SRC65542:SRC65543 TAY65542:TAY65543 TKU65542:TKU65543 TUQ65542:TUQ65543 UEM65542:UEM65543 UOI65542:UOI65543 UYE65542:UYE65543 VIA65542:VIA65543 VRW65542:VRW65543 WBS65542:WBS65543 WLO65542:WLO65543 WVK65542:WVK65543 C131078:C131079 IY131078:IY131079 SU131078:SU131079 ACQ131078:ACQ131079 AMM131078:AMM131079 AWI131078:AWI131079 BGE131078:BGE131079 BQA131078:BQA131079 BZW131078:BZW131079 CJS131078:CJS131079 CTO131078:CTO131079 DDK131078:DDK131079 DNG131078:DNG131079 DXC131078:DXC131079 EGY131078:EGY131079 EQU131078:EQU131079 FAQ131078:FAQ131079 FKM131078:FKM131079 FUI131078:FUI131079 GEE131078:GEE131079 GOA131078:GOA131079 GXW131078:GXW131079 HHS131078:HHS131079 HRO131078:HRO131079 IBK131078:IBK131079 ILG131078:ILG131079 IVC131078:IVC131079 JEY131078:JEY131079 JOU131078:JOU131079 JYQ131078:JYQ131079 KIM131078:KIM131079 KSI131078:KSI131079 LCE131078:LCE131079 LMA131078:LMA131079 LVW131078:LVW131079 MFS131078:MFS131079 MPO131078:MPO131079 MZK131078:MZK131079 NJG131078:NJG131079 NTC131078:NTC131079 OCY131078:OCY131079 OMU131078:OMU131079 OWQ131078:OWQ131079 PGM131078:PGM131079 PQI131078:PQI131079 QAE131078:QAE131079 QKA131078:QKA131079 QTW131078:QTW131079 RDS131078:RDS131079 RNO131078:RNO131079 RXK131078:RXK131079 SHG131078:SHG131079 SRC131078:SRC131079 TAY131078:TAY131079 TKU131078:TKU131079 TUQ131078:TUQ131079 UEM131078:UEM131079 UOI131078:UOI131079 UYE131078:UYE131079 VIA131078:VIA131079 VRW131078:VRW131079 WBS131078:WBS131079 WLO131078:WLO131079 WVK131078:WVK131079 C196614:C196615 IY196614:IY196615 SU196614:SU196615 ACQ196614:ACQ196615 AMM196614:AMM196615 AWI196614:AWI196615 BGE196614:BGE196615 BQA196614:BQA196615 BZW196614:BZW196615 CJS196614:CJS196615 CTO196614:CTO196615 DDK196614:DDK196615 DNG196614:DNG196615 DXC196614:DXC196615 EGY196614:EGY196615 EQU196614:EQU196615 FAQ196614:FAQ196615 FKM196614:FKM196615 FUI196614:FUI196615 GEE196614:GEE196615 GOA196614:GOA196615 GXW196614:GXW196615 HHS196614:HHS196615 HRO196614:HRO196615 IBK196614:IBK196615 ILG196614:ILG196615 IVC196614:IVC196615 JEY196614:JEY196615 JOU196614:JOU196615 JYQ196614:JYQ196615 KIM196614:KIM196615 KSI196614:KSI196615 LCE196614:LCE196615 LMA196614:LMA196615 LVW196614:LVW196615 MFS196614:MFS196615 MPO196614:MPO196615 MZK196614:MZK196615 NJG196614:NJG196615 NTC196614:NTC196615 OCY196614:OCY196615 OMU196614:OMU196615 OWQ196614:OWQ196615 PGM196614:PGM196615 PQI196614:PQI196615 QAE196614:QAE196615 QKA196614:QKA196615 QTW196614:QTW196615 RDS196614:RDS196615 RNO196614:RNO196615 RXK196614:RXK196615 SHG196614:SHG196615 SRC196614:SRC196615 TAY196614:TAY196615 TKU196614:TKU196615 TUQ196614:TUQ196615 UEM196614:UEM196615 UOI196614:UOI196615 UYE196614:UYE196615 VIA196614:VIA196615 VRW196614:VRW196615 WBS196614:WBS196615 WLO196614:WLO196615 WVK196614:WVK196615 C262150:C262151 IY262150:IY262151 SU262150:SU262151 ACQ262150:ACQ262151 AMM262150:AMM262151 AWI262150:AWI262151 BGE262150:BGE262151 BQA262150:BQA262151 BZW262150:BZW262151 CJS262150:CJS262151 CTO262150:CTO262151 DDK262150:DDK262151 DNG262150:DNG262151 DXC262150:DXC262151 EGY262150:EGY262151 EQU262150:EQU262151 FAQ262150:FAQ262151 FKM262150:FKM262151 FUI262150:FUI262151 GEE262150:GEE262151 GOA262150:GOA262151 GXW262150:GXW262151 HHS262150:HHS262151 HRO262150:HRO262151 IBK262150:IBK262151 ILG262150:ILG262151 IVC262150:IVC262151 JEY262150:JEY262151 JOU262150:JOU262151 JYQ262150:JYQ262151 KIM262150:KIM262151 KSI262150:KSI262151 LCE262150:LCE262151 LMA262150:LMA262151 LVW262150:LVW262151 MFS262150:MFS262151 MPO262150:MPO262151 MZK262150:MZK262151 NJG262150:NJG262151 NTC262150:NTC262151 OCY262150:OCY262151 OMU262150:OMU262151 OWQ262150:OWQ262151 PGM262150:PGM262151 PQI262150:PQI262151 QAE262150:QAE262151 QKA262150:QKA262151 QTW262150:QTW262151 RDS262150:RDS262151 RNO262150:RNO262151 RXK262150:RXK262151 SHG262150:SHG262151 SRC262150:SRC262151 TAY262150:TAY262151 TKU262150:TKU262151 TUQ262150:TUQ262151 UEM262150:UEM262151 UOI262150:UOI262151 UYE262150:UYE262151 VIA262150:VIA262151 VRW262150:VRW262151 WBS262150:WBS262151 WLO262150:WLO262151 WVK262150:WVK262151 C327686:C327687 IY327686:IY327687 SU327686:SU327687 ACQ327686:ACQ327687 AMM327686:AMM327687 AWI327686:AWI327687 BGE327686:BGE327687 BQA327686:BQA327687 BZW327686:BZW327687 CJS327686:CJS327687 CTO327686:CTO327687 DDK327686:DDK327687 DNG327686:DNG327687 DXC327686:DXC327687 EGY327686:EGY327687 EQU327686:EQU327687 FAQ327686:FAQ327687 FKM327686:FKM327687 FUI327686:FUI327687 GEE327686:GEE327687 GOA327686:GOA327687 GXW327686:GXW327687 HHS327686:HHS327687 HRO327686:HRO327687 IBK327686:IBK327687 ILG327686:ILG327687 IVC327686:IVC327687 JEY327686:JEY327687 JOU327686:JOU327687 JYQ327686:JYQ327687 KIM327686:KIM327687 KSI327686:KSI327687 LCE327686:LCE327687 LMA327686:LMA327687 LVW327686:LVW327687 MFS327686:MFS327687 MPO327686:MPO327687 MZK327686:MZK327687 NJG327686:NJG327687 NTC327686:NTC327687 OCY327686:OCY327687 OMU327686:OMU327687 OWQ327686:OWQ327687 PGM327686:PGM327687 PQI327686:PQI327687 QAE327686:QAE327687 QKA327686:QKA327687 QTW327686:QTW327687 RDS327686:RDS327687 RNO327686:RNO327687 RXK327686:RXK327687 SHG327686:SHG327687 SRC327686:SRC327687 TAY327686:TAY327687 TKU327686:TKU327687 TUQ327686:TUQ327687 UEM327686:UEM327687 UOI327686:UOI327687 UYE327686:UYE327687 VIA327686:VIA327687 VRW327686:VRW327687 WBS327686:WBS327687 WLO327686:WLO327687 WVK327686:WVK327687 C393222:C393223 IY393222:IY393223 SU393222:SU393223 ACQ393222:ACQ393223 AMM393222:AMM393223 AWI393222:AWI393223 BGE393222:BGE393223 BQA393222:BQA393223 BZW393222:BZW393223 CJS393222:CJS393223 CTO393222:CTO393223 DDK393222:DDK393223 DNG393222:DNG393223 DXC393222:DXC393223 EGY393222:EGY393223 EQU393222:EQU393223 FAQ393222:FAQ393223 FKM393222:FKM393223 FUI393222:FUI393223 GEE393222:GEE393223 GOA393222:GOA393223 GXW393222:GXW393223 HHS393222:HHS393223 HRO393222:HRO393223 IBK393222:IBK393223 ILG393222:ILG393223 IVC393222:IVC393223 JEY393222:JEY393223 JOU393222:JOU393223 JYQ393222:JYQ393223 KIM393222:KIM393223 KSI393222:KSI393223 LCE393222:LCE393223 LMA393222:LMA393223 LVW393222:LVW393223 MFS393222:MFS393223 MPO393222:MPO393223 MZK393222:MZK393223 NJG393222:NJG393223 NTC393222:NTC393223 OCY393222:OCY393223 OMU393222:OMU393223 OWQ393222:OWQ393223 PGM393222:PGM393223 PQI393222:PQI393223 QAE393222:QAE393223 QKA393222:QKA393223 QTW393222:QTW393223 RDS393222:RDS393223 RNO393222:RNO393223 RXK393222:RXK393223 SHG393222:SHG393223 SRC393222:SRC393223 TAY393222:TAY393223 TKU393222:TKU393223 TUQ393222:TUQ393223 UEM393222:UEM393223 UOI393222:UOI393223 UYE393222:UYE393223 VIA393222:VIA393223 VRW393222:VRW393223 WBS393222:WBS393223 WLO393222:WLO393223 WVK393222:WVK393223 C458758:C458759 IY458758:IY458759 SU458758:SU458759 ACQ458758:ACQ458759 AMM458758:AMM458759 AWI458758:AWI458759 BGE458758:BGE458759 BQA458758:BQA458759 BZW458758:BZW458759 CJS458758:CJS458759 CTO458758:CTO458759 DDK458758:DDK458759 DNG458758:DNG458759 DXC458758:DXC458759 EGY458758:EGY458759 EQU458758:EQU458759 FAQ458758:FAQ458759 FKM458758:FKM458759 FUI458758:FUI458759 GEE458758:GEE458759 GOA458758:GOA458759 GXW458758:GXW458759 HHS458758:HHS458759 HRO458758:HRO458759 IBK458758:IBK458759 ILG458758:ILG458759 IVC458758:IVC458759 JEY458758:JEY458759 JOU458758:JOU458759 JYQ458758:JYQ458759 KIM458758:KIM458759 KSI458758:KSI458759 LCE458758:LCE458759 LMA458758:LMA458759 LVW458758:LVW458759 MFS458758:MFS458759 MPO458758:MPO458759 MZK458758:MZK458759 NJG458758:NJG458759 NTC458758:NTC458759 OCY458758:OCY458759 OMU458758:OMU458759 OWQ458758:OWQ458759 PGM458758:PGM458759 PQI458758:PQI458759 QAE458758:QAE458759 QKA458758:QKA458759 QTW458758:QTW458759 RDS458758:RDS458759 RNO458758:RNO458759 RXK458758:RXK458759 SHG458758:SHG458759 SRC458758:SRC458759 TAY458758:TAY458759 TKU458758:TKU458759 TUQ458758:TUQ458759 UEM458758:UEM458759 UOI458758:UOI458759 UYE458758:UYE458759 VIA458758:VIA458759 VRW458758:VRW458759 WBS458758:WBS458759 WLO458758:WLO458759 WVK458758:WVK458759 C524294:C524295 IY524294:IY524295 SU524294:SU524295 ACQ524294:ACQ524295 AMM524294:AMM524295 AWI524294:AWI524295 BGE524294:BGE524295 BQA524294:BQA524295 BZW524294:BZW524295 CJS524294:CJS524295 CTO524294:CTO524295 DDK524294:DDK524295 DNG524294:DNG524295 DXC524294:DXC524295 EGY524294:EGY524295 EQU524294:EQU524295 FAQ524294:FAQ524295 FKM524294:FKM524295 FUI524294:FUI524295 GEE524294:GEE524295 GOA524294:GOA524295 GXW524294:GXW524295 HHS524294:HHS524295 HRO524294:HRO524295 IBK524294:IBK524295 ILG524294:ILG524295 IVC524294:IVC524295 JEY524294:JEY524295 JOU524294:JOU524295 JYQ524294:JYQ524295 KIM524294:KIM524295 KSI524294:KSI524295 LCE524294:LCE524295 LMA524294:LMA524295 LVW524294:LVW524295 MFS524294:MFS524295 MPO524294:MPO524295 MZK524294:MZK524295 NJG524294:NJG524295 NTC524294:NTC524295 OCY524294:OCY524295 OMU524294:OMU524295 OWQ524294:OWQ524295 PGM524294:PGM524295 PQI524294:PQI524295 QAE524294:QAE524295 QKA524294:QKA524295 QTW524294:QTW524295 RDS524294:RDS524295 RNO524294:RNO524295 RXK524294:RXK524295 SHG524294:SHG524295 SRC524294:SRC524295 TAY524294:TAY524295 TKU524294:TKU524295 TUQ524294:TUQ524295 UEM524294:UEM524295 UOI524294:UOI524295 UYE524294:UYE524295 VIA524294:VIA524295 VRW524294:VRW524295 WBS524294:WBS524295 WLO524294:WLO524295 WVK524294:WVK524295 C589830:C589831 IY589830:IY589831 SU589830:SU589831 ACQ589830:ACQ589831 AMM589830:AMM589831 AWI589830:AWI589831 BGE589830:BGE589831 BQA589830:BQA589831 BZW589830:BZW589831 CJS589830:CJS589831 CTO589830:CTO589831 DDK589830:DDK589831 DNG589830:DNG589831 DXC589830:DXC589831 EGY589830:EGY589831 EQU589830:EQU589831 FAQ589830:FAQ589831 FKM589830:FKM589831 FUI589830:FUI589831 GEE589830:GEE589831 GOA589830:GOA589831 GXW589830:GXW589831 HHS589830:HHS589831 HRO589830:HRO589831 IBK589830:IBK589831 ILG589830:ILG589831 IVC589830:IVC589831 JEY589830:JEY589831 JOU589830:JOU589831 JYQ589830:JYQ589831 KIM589830:KIM589831 KSI589830:KSI589831 LCE589830:LCE589831 LMA589830:LMA589831 LVW589830:LVW589831 MFS589830:MFS589831 MPO589830:MPO589831 MZK589830:MZK589831 NJG589830:NJG589831 NTC589830:NTC589831 OCY589830:OCY589831 OMU589830:OMU589831 OWQ589830:OWQ589831 PGM589830:PGM589831 PQI589830:PQI589831 QAE589830:QAE589831 QKA589830:QKA589831 QTW589830:QTW589831 RDS589830:RDS589831 RNO589830:RNO589831 RXK589830:RXK589831 SHG589830:SHG589831 SRC589830:SRC589831 TAY589830:TAY589831 TKU589830:TKU589831 TUQ589830:TUQ589831 UEM589830:UEM589831 UOI589830:UOI589831 UYE589830:UYE589831 VIA589830:VIA589831 VRW589830:VRW589831 WBS589830:WBS589831 WLO589830:WLO589831 WVK589830:WVK589831 C655366:C655367 IY655366:IY655367 SU655366:SU655367 ACQ655366:ACQ655367 AMM655366:AMM655367 AWI655366:AWI655367 BGE655366:BGE655367 BQA655366:BQA655367 BZW655366:BZW655367 CJS655366:CJS655367 CTO655366:CTO655367 DDK655366:DDK655367 DNG655366:DNG655367 DXC655366:DXC655367 EGY655366:EGY655367 EQU655366:EQU655367 FAQ655366:FAQ655367 FKM655366:FKM655367 FUI655366:FUI655367 GEE655366:GEE655367 GOA655366:GOA655367 GXW655366:GXW655367 HHS655366:HHS655367 HRO655366:HRO655367 IBK655366:IBK655367 ILG655366:ILG655367 IVC655366:IVC655367 JEY655366:JEY655367 JOU655366:JOU655367 JYQ655366:JYQ655367 KIM655366:KIM655367 KSI655366:KSI655367 LCE655366:LCE655367 LMA655366:LMA655367 LVW655366:LVW655367 MFS655366:MFS655367 MPO655366:MPO655367 MZK655366:MZK655367 NJG655366:NJG655367 NTC655366:NTC655367 OCY655366:OCY655367 OMU655366:OMU655367 OWQ655366:OWQ655367 PGM655366:PGM655367 PQI655366:PQI655367 QAE655366:QAE655367 QKA655366:QKA655367 QTW655366:QTW655367 RDS655366:RDS655367 RNO655366:RNO655367 RXK655366:RXK655367 SHG655366:SHG655367 SRC655366:SRC655367 TAY655366:TAY655367 TKU655366:TKU655367 TUQ655366:TUQ655367 UEM655366:UEM655367 UOI655366:UOI655367 UYE655366:UYE655367 VIA655366:VIA655367 VRW655366:VRW655367 WBS655366:WBS655367 WLO655366:WLO655367 WVK655366:WVK655367 C720902:C720903 IY720902:IY720903 SU720902:SU720903 ACQ720902:ACQ720903 AMM720902:AMM720903 AWI720902:AWI720903 BGE720902:BGE720903 BQA720902:BQA720903 BZW720902:BZW720903 CJS720902:CJS720903 CTO720902:CTO720903 DDK720902:DDK720903 DNG720902:DNG720903 DXC720902:DXC720903 EGY720902:EGY720903 EQU720902:EQU720903 FAQ720902:FAQ720903 FKM720902:FKM720903 FUI720902:FUI720903 GEE720902:GEE720903 GOA720902:GOA720903 GXW720902:GXW720903 HHS720902:HHS720903 HRO720902:HRO720903 IBK720902:IBK720903 ILG720902:ILG720903 IVC720902:IVC720903 JEY720902:JEY720903 JOU720902:JOU720903 JYQ720902:JYQ720903 KIM720902:KIM720903 KSI720902:KSI720903 LCE720902:LCE720903 LMA720902:LMA720903 LVW720902:LVW720903 MFS720902:MFS720903 MPO720902:MPO720903 MZK720902:MZK720903 NJG720902:NJG720903 NTC720902:NTC720903 OCY720902:OCY720903 OMU720902:OMU720903 OWQ720902:OWQ720903 PGM720902:PGM720903 PQI720902:PQI720903 QAE720902:QAE720903 QKA720902:QKA720903 QTW720902:QTW720903 RDS720902:RDS720903 RNO720902:RNO720903 RXK720902:RXK720903 SHG720902:SHG720903 SRC720902:SRC720903 TAY720902:TAY720903 TKU720902:TKU720903 TUQ720902:TUQ720903 UEM720902:UEM720903 UOI720902:UOI720903 UYE720902:UYE720903 VIA720902:VIA720903 VRW720902:VRW720903 WBS720902:WBS720903 WLO720902:WLO720903 WVK720902:WVK720903 C786438:C786439 IY786438:IY786439 SU786438:SU786439 ACQ786438:ACQ786439 AMM786438:AMM786439 AWI786438:AWI786439 BGE786438:BGE786439 BQA786438:BQA786439 BZW786438:BZW786439 CJS786438:CJS786439 CTO786438:CTO786439 DDK786438:DDK786439 DNG786438:DNG786439 DXC786438:DXC786439 EGY786438:EGY786439 EQU786438:EQU786439 FAQ786438:FAQ786439 FKM786438:FKM786439 FUI786438:FUI786439 GEE786438:GEE786439 GOA786438:GOA786439 GXW786438:GXW786439 HHS786438:HHS786439 HRO786438:HRO786439 IBK786438:IBK786439 ILG786438:ILG786439 IVC786438:IVC786439 JEY786438:JEY786439 JOU786438:JOU786439 JYQ786438:JYQ786439 KIM786438:KIM786439 KSI786438:KSI786439 LCE786438:LCE786439 LMA786438:LMA786439 LVW786438:LVW786439 MFS786438:MFS786439 MPO786438:MPO786439 MZK786438:MZK786439 NJG786438:NJG786439 NTC786438:NTC786439 OCY786438:OCY786439 OMU786438:OMU786439 OWQ786438:OWQ786439 PGM786438:PGM786439 PQI786438:PQI786439 QAE786438:QAE786439 QKA786438:QKA786439 QTW786438:QTW786439 RDS786438:RDS786439 RNO786438:RNO786439 RXK786438:RXK786439 SHG786438:SHG786439 SRC786438:SRC786439 TAY786438:TAY786439 TKU786438:TKU786439 TUQ786438:TUQ786439 UEM786438:UEM786439 UOI786438:UOI786439 UYE786438:UYE786439 VIA786438:VIA786439 VRW786438:VRW786439 WBS786438:WBS786439 WLO786438:WLO786439 WVK786438:WVK786439 C851974:C851975 IY851974:IY851975 SU851974:SU851975 ACQ851974:ACQ851975 AMM851974:AMM851975 AWI851974:AWI851975 BGE851974:BGE851975 BQA851974:BQA851975 BZW851974:BZW851975 CJS851974:CJS851975 CTO851974:CTO851975 DDK851974:DDK851975 DNG851974:DNG851975 DXC851974:DXC851975 EGY851974:EGY851975 EQU851974:EQU851975 FAQ851974:FAQ851975 FKM851974:FKM851975 FUI851974:FUI851975 GEE851974:GEE851975 GOA851974:GOA851975 GXW851974:GXW851975 HHS851974:HHS851975 HRO851974:HRO851975 IBK851974:IBK851975 ILG851974:ILG851975 IVC851974:IVC851975 JEY851974:JEY851975 JOU851974:JOU851975 JYQ851974:JYQ851975 KIM851974:KIM851975 KSI851974:KSI851975 LCE851974:LCE851975 LMA851974:LMA851975 LVW851974:LVW851975 MFS851974:MFS851975 MPO851974:MPO851975 MZK851974:MZK851975 NJG851974:NJG851975 NTC851974:NTC851975 OCY851974:OCY851975 OMU851974:OMU851975 OWQ851974:OWQ851975 PGM851974:PGM851975 PQI851974:PQI851975 QAE851974:QAE851975 QKA851974:QKA851975 QTW851974:QTW851975 RDS851974:RDS851975 RNO851974:RNO851975 RXK851974:RXK851975 SHG851974:SHG851975 SRC851974:SRC851975 TAY851974:TAY851975 TKU851974:TKU851975 TUQ851974:TUQ851975 UEM851974:UEM851975 UOI851974:UOI851975 UYE851974:UYE851975 VIA851974:VIA851975 VRW851974:VRW851975 WBS851974:WBS851975 WLO851974:WLO851975 WVK851974:WVK851975 C917510:C917511 IY917510:IY917511 SU917510:SU917511 ACQ917510:ACQ917511 AMM917510:AMM917511 AWI917510:AWI917511 BGE917510:BGE917511 BQA917510:BQA917511 BZW917510:BZW917511 CJS917510:CJS917511 CTO917510:CTO917511 DDK917510:DDK917511 DNG917510:DNG917511 DXC917510:DXC917511 EGY917510:EGY917511 EQU917510:EQU917511 FAQ917510:FAQ917511 FKM917510:FKM917511 FUI917510:FUI917511 GEE917510:GEE917511 GOA917510:GOA917511 GXW917510:GXW917511 HHS917510:HHS917511 HRO917510:HRO917511 IBK917510:IBK917511 ILG917510:ILG917511 IVC917510:IVC917511 JEY917510:JEY917511 JOU917510:JOU917511 JYQ917510:JYQ917511 KIM917510:KIM917511 KSI917510:KSI917511 LCE917510:LCE917511 LMA917510:LMA917511 LVW917510:LVW917511 MFS917510:MFS917511 MPO917510:MPO917511 MZK917510:MZK917511 NJG917510:NJG917511 NTC917510:NTC917511 OCY917510:OCY917511 OMU917510:OMU917511 OWQ917510:OWQ917511 PGM917510:PGM917511 PQI917510:PQI917511 QAE917510:QAE917511 QKA917510:QKA917511 QTW917510:QTW917511 RDS917510:RDS917511 RNO917510:RNO917511 RXK917510:RXK917511 SHG917510:SHG917511 SRC917510:SRC917511 TAY917510:TAY917511 TKU917510:TKU917511 TUQ917510:TUQ917511 UEM917510:UEM917511 UOI917510:UOI917511 UYE917510:UYE917511 VIA917510:VIA917511 VRW917510:VRW917511 WBS917510:WBS917511 WLO917510:WLO917511 WVK917510:WVK917511 C983046:C983047 IY983046:IY983047 SU983046:SU983047 ACQ983046:ACQ983047 AMM983046:AMM983047 AWI983046:AWI983047 BGE983046:BGE983047 BQA983046:BQA983047 BZW983046:BZW983047 CJS983046:CJS983047 CTO983046:CTO983047 DDK983046:DDK983047 DNG983046:DNG983047 DXC983046:DXC983047 EGY983046:EGY983047 EQU983046:EQU983047 FAQ983046:FAQ983047 FKM983046:FKM983047 FUI983046:FUI983047 GEE983046:GEE983047 GOA983046:GOA983047 GXW983046:GXW983047 HHS983046:HHS983047 HRO983046:HRO983047 IBK983046:IBK983047 ILG983046:ILG983047 IVC983046:IVC983047 JEY983046:JEY983047 JOU983046:JOU983047 JYQ983046:JYQ983047 KIM983046:KIM983047 KSI983046:KSI983047 LCE983046:LCE983047 LMA983046:LMA983047 LVW983046:LVW983047 MFS983046:MFS983047 MPO983046:MPO983047 MZK983046:MZK983047 NJG983046:NJG983047 NTC983046:NTC983047 OCY983046:OCY983047 OMU983046:OMU983047 OWQ983046:OWQ983047 PGM983046:PGM983047 PQI983046:PQI983047 QAE983046:QAE983047 QKA983046:QKA983047 QTW983046:QTW983047 RDS983046:RDS983047 RNO983046:RNO983047 RXK983046:RXK983047 SHG983046:SHG983047 SRC983046:SRC983047 TAY983046:TAY983047 TKU983046:TKU983047 TUQ983046:TUQ983047 UEM983046:UEM983047 UOI983046:UOI983047 UYE983046:UYE983047 VIA983046:VIA983047 VRW983046:VRW983047 WBS983046:WBS983047 WLO983046:WLO983047 WVK983046:WVK983047 D65534 IZ65534 SV65534 ACR65534 AMN65534 AWJ65534 BGF65534 BQB65534 BZX65534 CJT65534 CTP65534 DDL65534 DNH65534 DXD65534 EGZ65534 EQV65534 FAR65534 FKN65534 FUJ65534 GEF65534 GOB65534 GXX65534 HHT65534 HRP65534 IBL65534 ILH65534 IVD65534 JEZ65534 JOV65534 JYR65534 KIN65534 KSJ65534 LCF65534 LMB65534 LVX65534 MFT65534 MPP65534 MZL65534 NJH65534 NTD65534 OCZ65534 OMV65534 OWR65534 PGN65534 PQJ65534 QAF65534 QKB65534 QTX65534 RDT65534 RNP65534 RXL65534 SHH65534 SRD65534 TAZ65534 TKV65534 TUR65534 UEN65534 UOJ65534 UYF65534 VIB65534 VRX65534 WBT65534 WLP65534 WVL65534 D131070 IZ131070 SV131070 ACR131070 AMN131070 AWJ131070 BGF131070 BQB131070 BZX131070 CJT131070 CTP131070 DDL131070 DNH131070 DXD131070 EGZ131070 EQV131070 FAR131070 FKN131070 FUJ131070 GEF131070 GOB131070 GXX131070 HHT131070 HRP131070 IBL131070 ILH131070 IVD131070 JEZ131070 JOV131070 JYR131070 KIN131070 KSJ131070 LCF131070 LMB131070 LVX131070 MFT131070 MPP131070 MZL131070 NJH131070 NTD131070 OCZ131070 OMV131070 OWR131070 PGN131070 PQJ131070 QAF131070 QKB131070 QTX131070 RDT131070 RNP131070 RXL131070 SHH131070 SRD131070 TAZ131070 TKV131070 TUR131070 UEN131070 UOJ131070 UYF131070 VIB131070 VRX131070 WBT131070 WLP131070 WVL131070 D196606 IZ196606 SV196606 ACR196606 AMN196606 AWJ196606 BGF196606 BQB196606 BZX196606 CJT196606 CTP196606 DDL196606 DNH196606 DXD196606 EGZ196606 EQV196606 FAR196606 FKN196606 FUJ196606 GEF196606 GOB196606 GXX196606 HHT196606 HRP196606 IBL196606 ILH196606 IVD196606 JEZ196606 JOV196606 JYR196606 KIN196606 KSJ196606 LCF196606 LMB196606 LVX196606 MFT196606 MPP196606 MZL196606 NJH196606 NTD196606 OCZ196606 OMV196606 OWR196606 PGN196606 PQJ196606 QAF196606 QKB196606 QTX196606 RDT196606 RNP196606 RXL196606 SHH196606 SRD196606 TAZ196606 TKV196606 TUR196606 UEN196606 UOJ196606 UYF196606 VIB196606 VRX196606 WBT196606 WLP196606 WVL196606 D262142 IZ262142 SV262142 ACR262142 AMN262142 AWJ262142 BGF262142 BQB262142 BZX262142 CJT262142 CTP262142 DDL262142 DNH262142 DXD262142 EGZ262142 EQV262142 FAR262142 FKN262142 FUJ262142 GEF262142 GOB262142 GXX262142 HHT262142 HRP262142 IBL262142 ILH262142 IVD262142 JEZ262142 JOV262142 JYR262142 KIN262142 KSJ262142 LCF262142 LMB262142 LVX262142 MFT262142 MPP262142 MZL262142 NJH262142 NTD262142 OCZ262142 OMV262142 OWR262142 PGN262142 PQJ262142 QAF262142 QKB262142 QTX262142 RDT262142 RNP262142 RXL262142 SHH262142 SRD262142 TAZ262142 TKV262142 TUR262142 UEN262142 UOJ262142 UYF262142 VIB262142 VRX262142 WBT262142 WLP262142 WVL262142 D327678 IZ327678 SV327678 ACR327678 AMN327678 AWJ327678 BGF327678 BQB327678 BZX327678 CJT327678 CTP327678 DDL327678 DNH327678 DXD327678 EGZ327678 EQV327678 FAR327678 FKN327678 FUJ327678 GEF327678 GOB327678 GXX327678 HHT327678 HRP327678 IBL327678 ILH327678 IVD327678 JEZ327678 JOV327678 JYR327678 KIN327678 KSJ327678 LCF327678 LMB327678 LVX327678 MFT327678 MPP327678 MZL327678 NJH327678 NTD327678 OCZ327678 OMV327678 OWR327678 PGN327678 PQJ327678 QAF327678 QKB327678 QTX327678 RDT327678 RNP327678 RXL327678 SHH327678 SRD327678 TAZ327678 TKV327678 TUR327678 UEN327678 UOJ327678 UYF327678 VIB327678 VRX327678 WBT327678 WLP327678 WVL327678 D393214 IZ393214 SV393214 ACR393214 AMN393214 AWJ393214 BGF393214 BQB393214 BZX393214 CJT393214 CTP393214 DDL393214 DNH393214 DXD393214 EGZ393214 EQV393214 FAR393214 FKN393214 FUJ393214 GEF393214 GOB393214 GXX393214 HHT393214 HRP393214 IBL393214 ILH393214 IVD393214 JEZ393214 JOV393214 JYR393214 KIN393214 KSJ393214 LCF393214 LMB393214 LVX393214 MFT393214 MPP393214 MZL393214 NJH393214 NTD393214 OCZ393214 OMV393214 OWR393214 PGN393214 PQJ393214 QAF393214 QKB393214 QTX393214 RDT393214 RNP393214 RXL393214 SHH393214 SRD393214 TAZ393214 TKV393214 TUR393214 UEN393214 UOJ393214 UYF393214 VIB393214 VRX393214 WBT393214 WLP393214 WVL393214 D458750 IZ458750 SV458750 ACR458750 AMN458750 AWJ458750 BGF458750 BQB458750 BZX458750 CJT458750 CTP458750 DDL458750 DNH458750 DXD458750 EGZ458750 EQV458750 FAR458750 FKN458750 FUJ458750 GEF458750 GOB458750 GXX458750 HHT458750 HRP458750 IBL458750 ILH458750 IVD458750 JEZ458750 JOV458750 JYR458750 KIN458750 KSJ458750 LCF458750 LMB458750 LVX458750 MFT458750 MPP458750 MZL458750 NJH458750 NTD458750 OCZ458750 OMV458750 OWR458750 PGN458750 PQJ458750 QAF458750 QKB458750 QTX458750 RDT458750 RNP458750 RXL458750 SHH458750 SRD458750 TAZ458750 TKV458750 TUR458750 UEN458750 UOJ458750 UYF458750 VIB458750 VRX458750 WBT458750 WLP458750 WVL458750 D524286 IZ524286 SV524286 ACR524286 AMN524286 AWJ524286 BGF524286 BQB524286 BZX524286 CJT524286 CTP524286 DDL524286 DNH524286 DXD524286 EGZ524286 EQV524286 FAR524286 FKN524286 FUJ524286 GEF524286 GOB524286 GXX524286 HHT524286 HRP524286 IBL524286 ILH524286 IVD524286 JEZ524286 JOV524286 JYR524286 KIN524286 KSJ524286 LCF524286 LMB524286 LVX524286 MFT524286 MPP524286 MZL524286 NJH524286 NTD524286 OCZ524286 OMV524286 OWR524286 PGN524286 PQJ524286 QAF524286 QKB524286 QTX524286 RDT524286 RNP524286 RXL524286 SHH524286 SRD524286 TAZ524286 TKV524286 TUR524286 UEN524286 UOJ524286 UYF524286 VIB524286 VRX524286 WBT524286 WLP524286 WVL524286 D589822 IZ589822 SV589822 ACR589822 AMN589822 AWJ589822 BGF589822 BQB589822 BZX589822 CJT589822 CTP589822 DDL589822 DNH589822 DXD589822 EGZ589822 EQV589822 FAR589822 FKN589822 FUJ589822 GEF589822 GOB589822 GXX589822 HHT589822 HRP589822 IBL589822 ILH589822 IVD589822 JEZ589822 JOV589822 JYR589822 KIN589822 KSJ589822 LCF589822 LMB589822 LVX589822 MFT589822 MPP589822 MZL589822 NJH589822 NTD589822 OCZ589822 OMV589822 OWR589822 PGN589822 PQJ589822 QAF589822 QKB589822 QTX589822 RDT589822 RNP589822 RXL589822 SHH589822 SRD589822 TAZ589822 TKV589822 TUR589822 UEN589822 UOJ589822 UYF589822 VIB589822 VRX589822 WBT589822 WLP589822 WVL589822 D655358 IZ655358 SV655358 ACR655358 AMN655358 AWJ655358 BGF655358 BQB655358 BZX655358 CJT655358 CTP655358 DDL655358 DNH655358 DXD655358 EGZ655358 EQV655358 FAR655358 FKN655358 FUJ655358 GEF655358 GOB655358 GXX655358 HHT655358 HRP655358 IBL655358 ILH655358 IVD655358 JEZ655358 JOV655358 JYR655358 KIN655358 KSJ655358 LCF655358 LMB655358 LVX655358 MFT655358 MPP655358 MZL655358 NJH655358 NTD655358 OCZ655358 OMV655358 OWR655358 PGN655358 PQJ655358 QAF655358 QKB655358 QTX655358 RDT655358 RNP655358 RXL655358 SHH655358 SRD655358 TAZ655358 TKV655358 TUR655358 UEN655358 UOJ655358 UYF655358 VIB655358 VRX655358 WBT655358 WLP655358 WVL655358 D720894 IZ720894 SV720894 ACR720894 AMN720894 AWJ720894 BGF720894 BQB720894 BZX720894 CJT720894 CTP720894 DDL720894 DNH720894 DXD720894 EGZ720894 EQV720894 FAR720894 FKN720894 FUJ720894 GEF720894 GOB720894 GXX720894 HHT720894 HRP720894 IBL720894 ILH720894 IVD720894 JEZ720894 JOV720894 JYR720894 KIN720894 KSJ720894 LCF720894 LMB720894 LVX720894 MFT720894 MPP720894 MZL720894 NJH720894 NTD720894 OCZ720894 OMV720894 OWR720894 PGN720894 PQJ720894 QAF720894 QKB720894 QTX720894 RDT720894 RNP720894 RXL720894 SHH720894 SRD720894 TAZ720894 TKV720894 TUR720894 UEN720894 UOJ720894 UYF720894 VIB720894 VRX720894 WBT720894 WLP720894 WVL720894 D786430 IZ786430 SV786430 ACR786430 AMN786430 AWJ786430 BGF786430 BQB786430 BZX786430 CJT786430 CTP786430 DDL786430 DNH786430 DXD786430 EGZ786430 EQV786430 FAR786430 FKN786430 FUJ786430 GEF786430 GOB786430 GXX786430 HHT786430 HRP786430 IBL786430 ILH786430 IVD786430 JEZ786430 JOV786430 JYR786430 KIN786430 KSJ786430 LCF786430 LMB786430 LVX786430 MFT786430 MPP786430 MZL786430 NJH786430 NTD786430 OCZ786430 OMV786430 OWR786430 PGN786430 PQJ786430 QAF786430 QKB786430 QTX786430 RDT786430 RNP786430 RXL786430 SHH786430 SRD786430 TAZ786430 TKV786430 TUR786430 UEN786430 UOJ786430 UYF786430 VIB786430 VRX786430 WBT786430 WLP786430 WVL786430 D851966 IZ851966 SV851966 ACR851966 AMN851966 AWJ851966 BGF851966 BQB851966 BZX851966 CJT851966 CTP851966 DDL851966 DNH851966 DXD851966 EGZ851966 EQV851966 FAR851966 FKN851966 FUJ851966 GEF851966 GOB851966 GXX851966 HHT851966 HRP851966 IBL851966 ILH851966 IVD851966 JEZ851966 JOV851966 JYR851966 KIN851966 KSJ851966 LCF851966 LMB851966 LVX851966 MFT851966 MPP851966 MZL851966 NJH851966 NTD851966 OCZ851966 OMV851966 OWR851966 PGN851966 PQJ851966 QAF851966 QKB851966 QTX851966 RDT851966 RNP851966 RXL851966 SHH851966 SRD851966 TAZ851966 TKV851966 TUR851966 UEN851966 UOJ851966 UYF851966 VIB851966 VRX851966 WBT851966 WLP851966 WVL851966 D917502 IZ917502 SV917502 ACR917502 AMN917502 AWJ917502 BGF917502 BQB917502 BZX917502 CJT917502 CTP917502 DDL917502 DNH917502 DXD917502 EGZ917502 EQV917502 FAR917502 FKN917502 FUJ917502 GEF917502 GOB917502 GXX917502 HHT917502 HRP917502 IBL917502 ILH917502 IVD917502 JEZ917502 JOV917502 JYR917502 KIN917502 KSJ917502 LCF917502 LMB917502 LVX917502 MFT917502 MPP917502 MZL917502 NJH917502 NTD917502 OCZ917502 OMV917502 OWR917502 PGN917502 PQJ917502 QAF917502 QKB917502 QTX917502 RDT917502 RNP917502 RXL917502 SHH917502 SRD917502 TAZ917502 TKV917502 TUR917502 UEN917502 UOJ917502 UYF917502 VIB917502 VRX917502 WBT917502 WLP917502 WVL917502 D983038 IZ983038 SV983038 ACR983038 AMN983038 AWJ983038 BGF983038 BQB983038 BZX983038 CJT983038 CTP983038 DDL983038 DNH983038 DXD983038 EGZ983038 EQV983038 FAR983038 FKN983038 FUJ983038 GEF983038 GOB983038 GXX983038 HHT983038 HRP983038 IBL983038 ILH983038 IVD983038 JEZ983038 JOV983038 JYR983038 KIN983038 KSJ983038 LCF983038 LMB983038 LVX983038 MFT983038 MPP983038 MZL983038 NJH983038 NTD983038 OCZ983038 OMV983038 OWR983038 PGN983038 PQJ983038 QAF983038 QKB983038 QTX983038 RDT983038 RNP983038 RXL983038 SHH983038 SRD983038 TAZ983038 TKV983038 TUR983038 UEN983038 UOJ983038 UYF983038 VIB983038 VRX983038 WBT983038 WLP983038 WVL983038 C65530:C65540 IY65530:IY65540 SU65530:SU65540 ACQ65530:ACQ65540 AMM65530:AMM65540 AWI65530:AWI65540 BGE65530:BGE65540 BQA65530:BQA65540 BZW65530:BZW65540 CJS65530:CJS65540 CTO65530:CTO65540 DDK65530:DDK65540 DNG65530:DNG65540 DXC65530:DXC65540 EGY65530:EGY65540 EQU65530:EQU65540 FAQ65530:FAQ65540 FKM65530:FKM65540 FUI65530:FUI65540 GEE65530:GEE65540 GOA65530:GOA65540 GXW65530:GXW65540 HHS65530:HHS65540 HRO65530:HRO65540 IBK65530:IBK65540 ILG65530:ILG65540 IVC65530:IVC65540 JEY65530:JEY65540 JOU65530:JOU65540 JYQ65530:JYQ65540 KIM65530:KIM65540 KSI65530:KSI65540 LCE65530:LCE65540 LMA65530:LMA65540 LVW65530:LVW65540 MFS65530:MFS65540 MPO65530:MPO65540 MZK65530:MZK65540 NJG65530:NJG65540 NTC65530:NTC65540 OCY65530:OCY65540 OMU65530:OMU65540 OWQ65530:OWQ65540 PGM65530:PGM65540 PQI65530:PQI65540 QAE65530:QAE65540 QKA65530:QKA65540 QTW65530:QTW65540 RDS65530:RDS65540 RNO65530:RNO65540 RXK65530:RXK65540 SHG65530:SHG65540 SRC65530:SRC65540 TAY65530:TAY65540 TKU65530:TKU65540 TUQ65530:TUQ65540 UEM65530:UEM65540 UOI65530:UOI65540 UYE65530:UYE65540 VIA65530:VIA65540 VRW65530:VRW65540 WBS65530:WBS65540 WLO65530:WLO65540 WVK65530:WVK65540 C131066:C131076 IY131066:IY131076 SU131066:SU131076 ACQ131066:ACQ131076 AMM131066:AMM131076 AWI131066:AWI131076 BGE131066:BGE131076 BQA131066:BQA131076 BZW131066:BZW131076 CJS131066:CJS131076 CTO131066:CTO131076 DDK131066:DDK131076 DNG131066:DNG131076 DXC131066:DXC131076 EGY131066:EGY131076 EQU131066:EQU131076 FAQ131066:FAQ131076 FKM131066:FKM131076 FUI131066:FUI131076 GEE131066:GEE131076 GOA131066:GOA131076 GXW131066:GXW131076 HHS131066:HHS131076 HRO131066:HRO131076 IBK131066:IBK131076 ILG131066:ILG131076 IVC131066:IVC131076 JEY131066:JEY131076 JOU131066:JOU131076 JYQ131066:JYQ131076 KIM131066:KIM131076 KSI131066:KSI131076 LCE131066:LCE131076 LMA131066:LMA131076 LVW131066:LVW131076 MFS131066:MFS131076 MPO131066:MPO131076 MZK131066:MZK131076 NJG131066:NJG131076 NTC131066:NTC131076 OCY131066:OCY131076 OMU131066:OMU131076 OWQ131066:OWQ131076 PGM131066:PGM131076 PQI131066:PQI131076 QAE131066:QAE131076 QKA131066:QKA131076 QTW131066:QTW131076 RDS131066:RDS131076 RNO131066:RNO131076 RXK131066:RXK131076 SHG131066:SHG131076 SRC131066:SRC131076 TAY131066:TAY131076 TKU131066:TKU131076 TUQ131066:TUQ131076 UEM131066:UEM131076 UOI131066:UOI131076 UYE131066:UYE131076 VIA131066:VIA131076 VRW131066:VRW131076 WBS131066:WBS131076 WLO131066:WLO131076 WVK131066:WVK131076 C196602:C196612 IY196602:IY196612 SU196602:SU196612 ACQ196602:ACQ196612 AMM196602:AMM196612 AWI196602:AWI196612 BGE196602:BGE196612 BQA196602:BQA196612 BZW196602:BZW196612 CJS196602:CJS196612 CTO196602:CTO196612 DDK196602:DDK196612 DNG196602:DNG196612 DXC196602:DXC196612 EGY196602:EGY196612 EQU196602:EQU196612 FAQ196602:FAQ196612 FKM196602:FKM196612 FUI196602:FUI196612 GEE196602:GEE196612 GOA196602:GOA196612 GXW196602:GXW196612 HHS196602:HHS196612 HRO196602:HRO196612 IBK196602:IBK196612 ILG196602:ILG196612 IVC196602:IVC196612 JEY196602:JEY196612 JOU196602:JOU196612 JYQ196602:JYQ196612 KIM196602:KIM196612 KSI196602:KSI196612 LCE196602:LCE196612 LMA196602:LMA196612 LVW196602:LVW196612 MFS196602:MFS196612 MPO196602:MPO196612 MZK196602:MZK196612 NJG196602:NJG196612 NTC196602:NTC196612 OCY196602:OCY196612 OMU196602:OMU196612 OWQ196602:OWQ196612 PGM196602:PGM196612 PQI196602:PQI196612 QAE196602:QAE196612 QKA196602:QKA196612 QTW196602:QTW196612 RDS196602:RDS196612 RNO196602:RNO196612 RXK196602:RXK196612 SHG196602:SHG196612 SRC196602:SRC196612 TAY196602:TAY196612 TKU196602:TKU196612 TUQ196602:TUQ196612 UEM196602:UEM196612 UOI196602:UOI196612 UYE196602:UYE196612 VIA196602:VIA196612 VRW196602:VRW196612 WBS196602:WBS196612 WLO196602:WLO196612 WVK196602:WVK196612 C262138:C262148 IY262138:IY262148 SU262138:SU262148 ACQ262138:ACQ262148 AMM262138:AMM262148 AWI262138:AWI262148 BGE262138:BGE262148 BQA262138:BQA262148 BZW262138:BZW262148 CJS262138:CJS262148 CTO262138:CTO262148 DDK262138:DDK262148 DNG262138:DNG262148 DXC262138:DXC262148 EGY262138:EGY262148 EQU262138:EQU262148 FAQ262138:FAQ262148 FKM262138:FKM262148 FUI262138:FUI262148 GEE262138:GEE262148 GOA262138:GOA262148 GXW262138:GXW262148 HHS262138:HHS262148 HRO262138:HRO262148 IBK262138:IBK262148 ILG262138:ILG262148 IVC262138:IVC262148 JEY262138:JEY262148 JOU262138:JOU262148 JYQ262138:JYQ262148 KIM262138:KIM262148 KSI262138:KSI262148 LCE262138:LCE262148 LMA262138:LMA262148 LVW262138:LVW262148 MFS262138:MFS262148 MPO262138:MPO262148 MZK262138:MZK262148 NJG262138:NJG262148 NTC262138:NTC262148 OCY262138:OCY262148 OMU262138:OMU262148 OWQ262138:OWQ262148 PGM262138:PGM262148 PQI262138:PQI262148 QAE262138:QAE262148 QKA262138:QKA262148 QTW262138:QTW262148 RDS262138:RDS262148 RNO262138:RNO262148 RXK262138:RXK262148 SHG262138:SHG262148 SRC262138:SRC262148 TAY262138:TAY262148 TKU262138:TKU262148 TUQ262138:TUQ262148 UEM262138:UEM262148 UOI262138:UOI262148 UYE262138:UYE262148 VIA262138:VIA262148 VRW262138:VRW262148 WBS262138:WBS262148 WLO262138:WLO262148 WVK262138:WVK262148 C327674:C327684 IY327674:IY327684 SU327674:SU327684 ACQ327674:ACQ327684 AMM327674:AMM327684 AWI327674:AWI327684 BGE327674:BGE327684 BQA327674:BQA327684 BZW327674:BZW327684 CJS327674:CJS327684 CTO327674:CTO327684 DDK327674:DDK327684 DNG327674:DNG327684 DXC327674:DXC327684 EGY327674:EGY327684 EQU327674:EQU327684 FAQ327674:FAQ327684 FKM327674:FKM327684 FUI327674:FUI327684 GEE327674:GEE327684 GOA327674:GOA327684 GXW327674:GXW327684 HHS327674:HHS327684 HRO327674:HRO327684 IBK327674:IBK327684 ILG327674:ILG327684 IVC327674:IVC327684 JEY327674:JEY327684 JOU327674:JOU327684 JYQ327674:JYQ327684 KIM327674:KIM327684 KSI327674:KSI327684 LCE327674:LCE327684 LMA327674:LMA327684 LVW327674:LVW327684 MFS327674:MFS327684 MPO327674:MPO327684 MZK327674:MZK327684 NJG327674:NJG327684 NTC327674:NTC327684 OCY327674:OCY327684 OMU327674:OMU327684 OWQ327674:OWQ327684 PGM327674:PGM327684 PQI327674:PQI327684 QAE327674:QAE327684 QKA327674:QKA327684 QTW327674:QTW327684 RDS327674:RDS327684 RNO327674:RNO327684 RXK327674:RXK327684 SHG327674:SHG327684 SRC327674:SRC327684 TAY327674:TAY327684 TKU327674:TKU327684 TUQ327674:TUQ327684 UEM327674:UEM327684 UOI327674:UOI327684 UYE327674:UYE327684 VIA327674:VIA327684 VRW327674:VRW327684 WBS327674:WBS327684 WLO327674:WLO327684 WVK327674:WVK327684 C393210:C393220 IY393210:IY393220 SU393210:SU393220 ACQ393210:ACQ393220 AMM393210:AMM393220 AWI393210:AWI393220 BGE393210:BGE393220 BQA393210:BQA393220 BZW393210:BZW393220 CJS393210:CJS393220 CTO393210:CTO393220 DDK393210:DDK393220 DNG393210:DNG393220 DXC393210:DXC393220 EGY393210:EGY393220 EQU393210:EQU393220 FAQ393210:FAQ393220 FKM393210:FKM393220 FUI393210:FUI393220 GEE393210:GEE393220 GOA393210:GOA393220 GXW393210:GXW393220 HHS393210:HHS393220 HRO393210:HRO393220 IBK393210:IBK393220 ILG393210:ILG393220 IVC393210:IVC393220 JEY393210:JEY393220 JOU393210:JOU393220 JYQ393210:JYQ393220 KIM393210:KIM393220 KSI393210:KSI393220 LCE393210:LCE393220 LMA393210:LMA393220 LVW393210:LVW393220 MFS393210:MFS393220 MPO393210:MPO393220 MZK393210:MZK393220 NJG393210:NJG393220 NTC393210:NTC393220 OCY393210:OCY393220 OMU393210:OMU393220 OWQ393210:OWQ393220 PGM393210:PGM393220 PQI393210:PQI393220 QAE393210:QAE393220 QKA393210:QKA393220 QTW393210:QTW393220 RDS393210:RDS393220 RNO393210:RNO393220 RXK393210:RXK393220 SHG393210:SHG393220 SRC393210:SRC393220 TAY393210:TAY393220 TKU393210:TKU393220 TUQ393210:TUQ393220 UEM393210:UEM393220 UOI393210:UOI393220 UYE393210:UYE393220 VIA393210:VIA393220 VRW393210:VRW393220 WBS393210:WBS393220 WLO393210:WLO393220 WVK393210:WVK393220 C458746:C458756 IY458746:IY458756 SU458746:SU458756 ACQ458746:ACQ458756 AMM458746:AMM458756 AWI458746:AWI458756 BGE458746:BGE458756 BQA458746:BQA458756 BZW458746:BZW458756 CJS458746:CJS458756 CTO458746:CTO458756 DDK458746:DDK458756 DNG458746:DNG458756 DXC458746:DXC458756 EGY458746:EGY458756 EQU458746:EQU458756 FAQ458746:FAQ458756 FKM458746:FKM458756 FUI458746:FUI458756 GEE458746:GEE458756 GOA458746:GOA458756 GXW458746:GXW458756 HHS458746:HHS458756 HRO458746:HRO458756 IBK458746:IBK458756 ILG458746:ILG458756 IVC458746:IVC458756 JEY458746:JEY458756 JOU458746:JOU458756 JYQ458746:JYQ458756 KIM458746:KIM458756 KSI458746:KSI458756 LCE458746:LCE458756 LMA458746:LMA458756 LVW458746:LVW458756 MFS458746:MFS458756 MPO458746:MPO458756 MZK458746:MZK458756 NJG458746:NJG458756 NTC458746:NTC458756 OCY458746:OCY458756 OMU458746:OMU458756 OWQ458746:OWQ458756 PGM458746:PGM458756 PQI458746:PQI458756 QAE458746:QAE458756 QKA458746:QKA458756 QTW458746:QTW458756 RDS458746:RDS458756 RNO458746:RNO458756 RXK458746:RXK458756 SHG458746:SHG458756 SRC458746:SRC458756 TAY458746:TAY458756 TKU458746:TKU458756 TUQ458746:TUQ458756 UEM458746:UEM458756 UOI458746:UOI458756 UYE458746:UYE458756 VIA458746:VIA458756 VRW458746:VRW458756 WBS458746:WBS458756 WLO458746:WLO458756 WVK458746:WVK458756 C524282:C524292 IY524282:IY524292 SU524282:SU524292 ACQ524282:ACQ524292 AMM524282:AMM524292 AWI524282:AWI524292 BGE524282:BGE524292 BQA524282:BQA524292 BZW524282:BZW524292 CJS524282:CJS524292 CTO524282:CTO524292 DDK524282:DDK524292 DNG524282:DNG524292 DXC524282:DXC524292 EGY524282:EGY524292 EQU524282:EQU524292 FAQ524282:FAQ524292 FKM524282:FKM524292 FUI524282:FUI524292 GEE524282:GEE524292 GOA524282:GOA524292 GXW524282:GXW524292 HHS524282:HHS524292 HRO524282:HRO524292 IBK524282:IBK524292 ILG524282:ILG524292 IVC524282:IVC524292 JEY524282:JEY524292 JOU524282:JOU524292 JYQ524282:JYQ524292 KIM524282:KIM524292 KSI524282:KSI524292 LCE524282:LCE524292 LMA524282:LMA524292 LVW524282:LVW524292 MFS524282:MFS524292 MPO524282:MPO524292 MZK524282:MZK524292 NJG524282:NJG524292 NTC524282:NTC524292 OCY524282:OCY524292 OMU524282:OMU524292 OWQ524282:OWQ524292 PGM524282:PGM524292 PQI524282:PQI524292 QAE524282:QAE524292 QKA524282:QKA524292 QTW524282:QTW524292 RDS524282:RDS524292 RNO524282:RNO524292 RXK524282:RXK524292 SHG524282:SHG524292 SRC524282:SRC524292 TAY524282:TAY524292 TKU524282:TKU524292 TUQ524282:TUQ524292 UEM524282:UEM524292 UOI524282:UOI524292 UYE524282:UYE524292 VIA524282:VIA524292 VRW524282:VRW524292 WBS524282:WBS524292 WLO524282:WLO524292 WVK524282:WVK524292 C589818:C589828 IY589818:IY589828 SU589818:SU589828 ACQ589818:ACQ589828 AMM589818:AMM589828 AWI589818:AWI589828 BGE589818:BGE589828 BQA589818:BQA589828 BZW589818:BZW589828 CJS589818:CJS589828 CTO589818:CTO589828 DDK589818:DDK589828 DNG589818:DNG589828 DXC589818:DXC589828 EGY589818:EGY589828 EQU589818:EQU589828 FAQ589818:FAQ589828 FKM589818:FKM589828 FUI589818:FUI589828 GEE589818:GEE589828 GOA589818:GOA589828 GXW589818:GXW589828 HHS589818:HHS589828 HRO589818:HRO589828 IBK589818:IBK589828 ILG589818:ILG589828 IVC589818:IVC589828 JEY589818:JEY589828 JOU589818:JOU589828 JYQ589818:JYQ589828 KIM589818:KIM589828 KSI589818:KSI589828 LCE589818:LCE589828 LMA589818:LMA589828 LVW589818:LVW589828 MFS589818:MFS589828 MPO589818:MPO589828 MZK589818:MZK589828 NJG589818:NJG589828 NTC589818:NTC589828 OCY589818:OCY589828 OMU589818:OMU589828 OWQ589818:OWQ589828 PGM589818:PGM589828 PQI589818:PQI589828 QAE589818:QAE589828 QKA589818:QKA589828 QTW589818:QTW589828 RDS589818:RDS589828 RNO589818:RNO589828 RXK589818:RXK589828 SHG589818:SHG589828 SRC589818:SRC589828 TAY589818:TAY589828 TKU589818:TKU589828 TUQ589818:TUQ589828 UEM589818:UEM589828 UOI589818:UOI589828 UYE589818:UYE589828 VIA589818:VIA589828 VRW589818:VRW589828 WBS589818:WBS589828 WLO589818:WLO589828 WVK589818:WVK589828 C655354:C655364 IY655354:IY655364 SU655354:SU655364 ACQ655354:ACQ655364 AMM655354:AMM655364 AWI655354:AWI655364 BGE655354:BGE655364 BQA655354:BQA655364 BZW655354:BZW655364 CJS655354:CJS655364 CTO655354:CTO655364 DDK655354:DDK655364 DNG655354:DNG655364 DXC655354:DXC655364 EGY655354:EGY655364 EQU655354:EQU655364 FAQ655354:FAQ655364 FKM655354:FKM655364 FUI655354:FUI655364 GEE655354:GEE655364 GOA655354:GOA655364 GXW655354:GXW655364 HHS655354:HHS655364 HRO655354:HRO655364 IBK655354:IBK655364 ILG655354:ILG655364 IVC655354:IVC655364 JEY655354:JEY655364 JOU655354:JOU655364 JYQ655354:JYQ655364 KIM655354:KIM655364 KSI655354:KSI655364 LCE655354:LCE655364 LMA655354:LMA655364 LVW655354:LVW655364 MFS655354:MFS655364 MPO655354:MPO655364 MZK655354:MZK655364 NJG655354:NJG655364 NTC655354:NTC655364 OCY655354:OCY655364 OMU655354:OMU655364 OWQ655354:OWQ655364 PGM655354:PGM655364 PQI655354:PQI655364 QAE655354:QAE655364 QKA655354:QKA655364 QTW655354:QTW655364 RDS655354:RDS655364 RNO655354:RNO655364 RXK655354:RXK655364 SHG655354:SHG655364 SRC655354:SRC655364 TAY655354:TAY655364 TKU655354:TKU655364 TUQ655354:TUQ655364 UEM655354:UEM655364 UOI655354:UOI655364 UYE655354:UYE655364 VIA655354:VIA655364 VRW655354:VRW655364 WBS655354:WBS655364 WLO655354:WLO655364 WVK655354:WVK655364 C720890:C720900 IY720890:IY720900 SU720890:SU720900 ACQ720890:ACQ720900 AMM720890:AMM720900 AWI720890:AWI720900 BGE720890:BGE720900 BQA720890:BQA720900 BZW720890:BZW720900 CJS720890:CJS720900 CTO720890:CTO720900 DDK720890:DDK720900 DNG720890:DNG720900 DXC720890:DXC720900 EGY720890:EGY720900 EQU720890:EQU720900 FAQ720890:FAQ720900 FKM720890:FKM720900 FUI720890:FUI720900 GEE720890:GEE720900 GOA720890:GOA720900 GXW720890:GXW720900 HHS720890:HHS720900 HRO720890:HRO720900 IBK720890:IBK720900 ILG720890:ILG720900 IVC720890:IVC720900 JEY720890:JEY720900 JOU720890:JOU720900 JYQ720890:JYQ720900 KIM720890:KIM720900 KSI720890:KSI720900 LCE720890:LCE720900 LMA720890:LMA720900 LVW720890:LVW720900 MFS720890:MFS720900 MPO720890:MPO720900 MZK720890:MZK720900 NJG720890:NJG720900 NTC720890:NTC720900 OCY720890:OCY720900 OMU720890:OMU720900 OWQ720890:OWQ720900 PGM720890:PGM720900 PQI720890:PQI720900 QAE720890:QAE720900 QKA720890:QKA720900 QTW720890:QTW720900 RDS720890:RDS720900 RNO720890:RNO720900 RXK720890:RXK720900 SHG720890:SHG720900 SRC720890:SRC720900 TAY720890:TAY720900 TKU720890:TKU720900 TUQ720890:TUQ720900 UEM720890:UEM720900 UOI720890:UOI720900 UYE720890:UYE720900 VIA720890:VIA720900 VRW720890:VRW720900 WBS720890:WBS720900 WLO720890:WLO720900 WVK720890:WVK720900 C786426:C786436 IY786426:IY786436 SU786426:SU786436 ACQ786426:ACQ786436 AMM786426:AMM786436 AWI786426:AWI786436 BGE786426:BGE786436 BQA786426:BQA786436 BZW786426:BZW786436 CJS786426:CJS786436 CTO786426:CTO786436 DDK786426:DDK786436 DNG786426:DNG786436 DXC786426:DXC786436 EGY786426:EGY786436 EQU786426:EQU786436 FAQ786426:FAQ786436 FKM786426:FKM786436 FUI786426:FUI786436 GEE786426:GEE786436 GOA786426:GOA786436 GXW786426:GXW786436 HHS786426:HHS786436 HRO786426:HRO786436 IBK786426:IBK786436 ILG786426:ILG786436 IVC786426:IVC786436 JEY786426:JEY786436 JOU786426:JOU786436 JYQ786426:JYQ786436 KIM786426:KIM786436 KSI786426:KSI786436 LCE786426:LCE786436 LMA786426:LMA786436 LVW786426:LVW786436 MFS786426:MFS786436 MPO786426:MPO786436 MZK786426:MZK786436 NJG786426:NJG786436 NTC786426:NTC786436 OCY786426:OCY786436 OMU786426:OMU786436 OWQ786426:OWQ786436 PGM786426:PGM786436 PQI786426:PQI786436 QAE786426:QAE786436 QKA786426:QKA786436 QTW786426:QTW786436 RDS786426:RDS786436 RNO786426:RNO786436 RXK786426:RXK786436 SHG786426:SHG786436 SRC786426:SRC786436 TAY786426:TAY786436 TKU786426:TKU786436 TUQ786426:TUQ786436 UEM786426:UEM786436 UOI786426:UOI786436 UYE786426:UYE786436 VIA786426:VIA786436 VRW786426:VRW786436 WBS786426:WBS786436 WLO786426:WLO786436 WVK786426:WVK786436 C851962:C851972 IY851962:IY851972 SU851962:SU851972 ACQ851962:ACQ851972 AMM851962:AMM851972 AWI851962:AWI851972 BGE851962:BGE851972 BQA851962:BQA851972 BZW851962:BZW851972 CJS851962:CJS851972 CTO851962:CTO851972 DDK851962:DDK851972 DNG851962:DNG851972 DXC851962:DXC851972 EGY851962:EGY851972 EQU851962:EQU851972 FAQ851962:FAQ851972 FKM851962:FKM851972 FUI851962:FUI851972 GEE851962:GEE851972 GOA851962:GOA851972 GXW851962:GXW851972 HHS851962:HHS851972 HRO851962:HRO851972 IBK851962:IBK851972 ILG851962:ILG851972 IVC851962:IVC851972 JEY851962:JEY851972 JOU851962:JOU851972 JYQ851962:JYQ851972 KIM851962:KIM851972 KSI851962:KSI851972 LCE851962:LCE851972 LMA851962:LMA851972 LVW851962:LVW851972 MFS851962:MFS851972 MPO851962:MPO851972 MZK851962:MZK851972 NJG851962:NJG851972 NTC851962:NTC851972 OCY851962:OCY851972 OMU851962:OMU851972 OWQ851962:OWQ851972 PGM851962:PGM851972 PQI851962:PQI851972 QAE851962:QAE851972 QKA851962:QKA851972 QTW851962:QTW851972 RDS851962:RDS851972 RNO851962:RNO851972 RXK851962:RXK851972 SHG851962:SHG851972 SRC851962:SRC851972 TAY851962:TAY851972 TKU851962:TKU851972 TUQ851962:TUQ851972 UEM851962:UEM851972 UOI851962:UOI851972 UYE851962:UYE851972 VIA851962:VIA851972 VRW851962:VRW851972 WBS851962:WBS851972 WLO851962:WLO851972 WVK851962:WVK851972 C917498:C917508 IY917498:IY917508 SU917498:SU917508 ACQ917498:ACQ917508 AMM917498:AMM917508 AWI917498:AWI917508 BGE917498:BGE917508 BQA917498:BQA917508 BZW917498:BZW917508 CJS917498:CJS917508 CTO917498:CTO917508 DDK917498:DDK917508 DNG917498:DNG917508 DXC917498:DXC917508 EGY917498:EGY917508 EQU917498:EQU917508 FAQ917498:FAQ917508 FKM917498:FKM917508 FUI917498:FUI917508 GEE917498:GEE917508 GOA917498:GOA917508 GXW917498:GXW917508 HHS917498:HHS917508 HRO917498:HRO917508 IBK917498:IBK917508 ILG917498:ILG917508 IVC917498:IVC917508 JEY917498:JEY917508 JOU917498:JOU917508 JYQ917498:JYQ917508 KIM917498:KIM917508 KSI917498:KSI917508 LCE917498:LCE917508 LMA917498:LMA917508 LVW917498:LVW917508 MFS917498:MFS917508 MPO917498:MPO917508 MZK917498:MZK917508 NJG917498:NJG917508 NTC917498:NTC917508 OCY917498:OCY917508 OMU917498:OMU917508 OWQ917498:OWQ917508 PGM917498:PGM917508 PQI917498:PQI917508 QAE917498:QAE917508 QKA917498:QKA917508 QTW917498:QTW917508 RDS917498:RDS917508 RNO917498:RNO917508 RXK917498:RXK917508 SHG917498:SHG917508 SRC917498:SRC917508 TAY917498:TAY917508 TKU917498:TKU917508 TUQ917498:TUQ917508 UEM917498:UEM917508 UOI917498:UOI917508 UYE917498:UYE917508 VIA917498:VIA917508 VRW917498:VRW917508 WBS917498:WBS917508 WLO917498:WLO917508 WVK917498:WVK917508 C983034:C983044 IY983034:IY983044 SU983034:SU983044 ACQ983034:ACQ983044 AMM983034:AMM983044 AWI983034:AWI983044 BGE983034:BGE983044 BQA983034:BQA983044 BZW983034:BZW983044 CJS983034:CJS983044 CTO983034:CTO983044 DDK983034:DDK983044 DNG983034:DNG983044 DXC983034:DXC983044 EGY983034:EGY983044 EQU983034:EQU983044 FAQ983034:FAQ983044 FKM983034:FKM983044 FUI983034:FUI983044 GEE983034:GEE983044 GOA983034:GOA983044 GXW983034:GXW983044 HHS983034:HHS983044 HRO983034:HRO983044 IBK983034:IBK983044 ILG983034:ILG983044 IVC983034:IVC983044 JEY983034:JEY983044 JOU983034:JOU983044 JYQ983034:JYQ983044 KIM983034:KIM983044 KSI983034:KSI983044 LCE983034:LCE983044 LMA983034:LMA983044 LVW983034:LVW983044 MFS983034:MFS983044 MPO983034:MPO983044 MZK983034:MZK983044 NJG983034:NJG983044 NTC983034:NTC983044 OCY983034:OCY983044 OMU983034:OMU983044 OWQ983034:OWQ983044 PGM983034:PGM983044 PQI983034:PQI983044 QAE983034:QAE983044 QKA983034:QKA983044 QTW983034:QTW983044 RDS983034:RDS983044 RNO983034:RNO983044 RXK983034:RXK983044 SHG983034:SHG983044 SRC983034:SRC983044 TAY983034:TAY983044 TKU983034:TKU983044 TUQ983034:TUQ983044 UEM983034:UEM983044 UOI983034:UOI983044 UYE983034:UYE983044 VIA983034:VIA983044 VRW983034:VRW983044 WBS983034:WBS983044 WLO983034:WLO983044 WVK983034:WVK983044 WVK4:WVK14 WLO4:WLO14 WBS4:WBS14 VRW4:VRW14 VIA4:VIA14 UYE4:UYE14 UOI4:UOI14 UEM4:UEM14 TUQ4:TUQ14 TKU4:TKU14 TAY4:TAY14 SRC4:SRC14 SHG4:SHG14 RXK4:RXK14 RNO4:RNO14 RDS4:RDS14 QTW4:QTW14 QKA4:QKA14 QAE4:QAE14 PQI4:PQI14 PGM4:PGM14 OWQ4:OWQ14 OMU4:OMU14 OCY4:OCY14 NTC4:NTC14 NJG4:NJG14 MZK4:MZK14 MPO4:MPO14 MFS4:MFS14 LVW4:LVW14 LMA4:LMA14 LCE4:LCE14 KSI4:KSI14 KIM4:KIM14 JYQ4:JYQ14 JOU4:JOU14 JEY4:JEY14 IVC4:IVC14 ILG4:ILG14 IBK4:IBK14 HRO4:HRO14 HHS4:HHS14 GXW4:GXW14 GOA4:GOA14 GEE4:GEE14 FUI4:FUI14 FKM4:FKM14 FAQ4:FAQ14 EQU4:EQU14 EGY4:EGY14 DXC4:DXC14 DNG4:DNG14 DDK4:DDK14 CTO4:CTO14 CJS4:CJS14 BZW4:BZW14 BQA4:BQA14 BGE4:BGE14 AWI4:AWI14 AMM4:AMM14 ACQ4:ACQ14 SU4:SU14 IY4:IY14 C4:C14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D8 WVK16:WVK18 WLO16:WLO18 WBS16:WBS18 VRW16:VRW18 VIA16:VIA18 UYE16:UYE18 UOI16:UOI18 UEM16:UEM18 TUQ16:TUQ18 TKU16:TKU18 TAY16:TAY18 SRC16:SRC18 SHG16:SHG18 RXK16:RXK18 RNO16:RNO18 RDS16:RDS18 QTW16:QTW18 QKA16:QKA18 QAE16:QAE18 PQI16:PQI18 PGM16:PGM18 OWQ16:OWQ18 OMU16:OMU18 OCY16:OCY18 NTC16:NTC18 NJG16:NJG18 MZK16:MZK18 MPO16:MPO18 MFS16:MFS18 LVW16:LVW18 LMA16:LMA18 LCE16:LCE18 KSI16:KSI18 KIM16:KIM18 JYQ16:JYQ18 JOU16:JOU18 JEY16:JEY18 IVC16:IVC18 ILG16:ILG18 IBK16:IBK18 HRO16:HRO18 HHS16:HHS18 GXW16:GXW18 GOA16:GOA18 GEE16:GEE18 FUI16:FUI18 FKM16:FKM18 FAQ16:FAQ18 EQU16:EQU18 EGY16:EGY18 DXC16:DXC18 DNG16:DNG18 DDK16:DDK18 CTO16:CTO18 CJS16:CJS18 BZW16:BZW18 BQA16:BQA18 BGE16:BGE18 AWI16:AWI18 AMM16:AMM18 ACQ16:ACQ18 SU16:SU18 IY16:IY18 WVL10:WVL19 WLP10:WLP19 WBT10:WBT19 VRX10:VRX19 VIB10:VIB19 UYF10:UYF19 UOJ10:UOJ19 UEN10:UEN19 TUR10:TUR19 TKV10:TKV19 TAZ10:TAZ19 SRD10:SRD19 SHH10:SHH19 RXL10:RXL19 RNP10:RNP19 RDT10:RDT19 QTX10:QTX19 QKB10:QKB19 QAF10:QAF19 PQJ10:PQJ19 PGN10:PGN19 OWR10:OWR19 OMV10:OMV19 OCZ10:OCZ19 NTD10:NTD19 NJH10:NJH19 MZL10:MZL19 MPP10:MPP19 MFT10:MFT19 LVX10:LVX19 LMB10:LMB19 LCF10:LCF19 KSJ10:KSJ19 KIN10:KIN19 JYR10:JYR19 JOV10:JOV19 JEZ10:JEZ19 IVD10:IVD19 ILH10:ILH19 IBL10:IBL19 HRP10:HRP19 HHT10:HHT19 GXX10:GXX19 GOB10:GOB19 GEF10:GEF19 FUJ10:FUJ19 FKN10:FKN19 FAR10:FAR19 EQV10:EQV19 EGZ10:EGZ19 DXD10:DXD19 DNH10:DNH19 DDL10:DDL19 CTP10:CTP19 CJT10:CJT19 BZX10:BZX19 BQB10:BQB19 BGF10:BGF19 AWJ10:AWJ19 AMN10:AMN19 ACR10:ACR19 SV10:SV19 IZ10:IZ19 C16:C18 AMN27:AMN31 AWJ27:AWJ31 BGF27:BGF31 BQB27:BQB31 BZX27:BZX31 CJT27:CJT31 CTP27:CTP31 DDL27:DDL31 DNH27:DNH31 DXD27:DXD31 EGZ27:EGZ31 EQV27:EQV31 FAR27:FAR31 FKN27:FKN31 FUJ27:FUJ31 GEF27:GEF31 GOB27:GOB31 GXX27:GXX31 HHT27:HHT31 HRP27:HRP31 IBL27:IBL31 ILH27:ILH31 IVD27:IVD31 JEZ27:JEZ31 JOV27:JOV31 JYR27:JYR31 KIN27:KIN31 KSJ27:KSJ31 LCF27:LCF31 LMB27:LMB31 LVX27:LVX31 MFT27:MFT31 MPP27:MPP31 MZL27:MZL31 NJH27:NJH31 NTD27:NTD31 OCZ27:OCZ31 OMV27:OMV31 OWR27:OWR31 PGN27:PGN31 PQJ27:PQJ31 QAF27:QAF31 QKB27:QKB31 QTX27:QTX31 RDT27:RDT31 RNP27:RNP31 RXL27:RXL31 SHH27:SHH31 SRD27:SRD31 TAZ27:TAZ31 TKV27:TKV31 TUR27:TUR31 UEN27:UEN31 UOJ27:UOJ31 UYF27:UYF31 VIB27:VIB31 VRX27:VRX31 WBT27:WBT31 WLP27:WLP31 WVL27:WVL31 IZ27:IZ31 ACR27:ACR31 SV27:SV31">
      <formula1>ValidAccount</formula1>
    </dataValidation>
    <dataValidation type="list" errorStyle="warning" allowBlank="1" showInputMessage="1" showErrorMessage="1" errorTitle="Factor" error="This factor is not included in the drop-down list. Is this the factor you want to use?" sqref="E65542:E65543 WVM983040:WVM983041 WLQ983040:WLQ983041 WBU983040:WBU983041 VRY983040:VRY983041 VIC983040:VIC983041 UYG983040:UYG983041 UOK983040:UOK983041 UEO983040:UEO983041 TUS983040:TUS983041 TKW983040:TKW983041 TBA983040:TBA983041 SRE983040:SRE983041 SHI983040:SHI983041 RXM983040:RXM983041 RNQ983040:RNQ983041 RDU983040:RDU983041 QTY983040:QTY983041 QKC983040:QKC983041 QAG983040:QAG983041 PQK983040:PQK983041 PGO983040:PGO983041 OWS983040:OWS983041 OMW983040:OMW983041 ODA983040:ODA983041 NTE983040:NTE983041 NJI983040:NJI983041 MZM983040:MZM983041 MPQ983040:MPQ983041 MFU983040:MFU983041 LVY983040:LVY983041 LMC983040:LMC983041 LCG983040:LCG983041 KSK983040:KSK983041 KIO983040:KIO983041 JYS983040:JYS983041 JOW983040:JOW983041 JFA983040:JFA983041 IVE983040:IVE983041 ILI983040:ILI983041 IBM983040:IBM983041 HRQ983040:HRQ983041 HHU983040:HHU983041 GXY983040:GXY983041 GOC983040:GOC983041 GEG983040:GEG983041 FUK983040:FUK983041 FKO983040:FKO983041 FAS983040:FAS983041 EQW983040:EQW983041 EHA983040:EHA983041 DXE983040:DXE983041 DNI983040:DNI983041 DDM983040:DDM983041 CTQ983040:CTQ983041 CJU983040:CJU983041 BZY983040:BZY983041 BQC983040:BQC983041 BGG983040:BGG983041 AWK983040:AWK983041 AMO983040:AMO983041 ACS983040:ACS983041 SW983040:SW983041 JA983040:JA983041 E983040:E983041 WVM917504:WVM917505 WLQ917504:WLQ917505 WBU917504:WBU917505 VRY917504:VRY917505 VIC917504:VIC917505 UYG917504:UYG917505 UOK917504:UOK917505 UEO917504:UEO917505 TUS917504:TUS917505 TKW917504:TKW917505 TBA917504:TBA917505 SRE917504:SRE917505 SHI917504:SHI917505 RXM917504:RXM917505 RNQ917504:RNQ917505 RDU917504:RDU917505 QTY917504:QTY917505 QKC917504:QKC917505 QAG917504:QAG917505 PQK917504:PQK917505 PGO917504:PGO917505 OWS917504:OWS917505 OMW917504:OMW917505 ODA917504:ODA917505 NTE917504:NTE917505 NJI917504:NJI917505 MZM917504:MZM917505 MPQ917504:MPQ917505 MFU917504:MFU917505 LVY917504:LVY917505 LMC917504:LMC917505 LCG917504:LCG917505 KSK917504:KSK917505 KIO917504:KIO917505 JYS917504:JYS917505 JOW917504:JOW917505 JFA917504:JFA917505 IVE917504:IVE917505 ILI917504:ILI917505 IBM917504:IBM917505 HRQ917504:HRQ917505 HHU917504:HHU917505 GXY917504:GXY917505 GOC917504:GOC917505 GEG917504:GEG917505 FUK917504:FUK917505 FKO917504:FKO917505 FAS917504:FAS917505 EQW917504:EQW917505 EHA917504:EHA917505 DXE917504:DXE917505 DNI917504:DNI917505 DDM917504:DDM917505 CTQ917504:CTQ917505 CJU917504:CJU917505 BZY917504:BZY917505 BQC917504:BQC917505 BGG917504:BGG917505 AWK917504:AWK917505 AMO917504:AMO917505 ACS917504:ACS917505 SW917504:SW917505 JA917504:JA917505 E917504:E917505 WVM851968:WVM851969 WLQ851968:WLQ851969 WBU851968:WBU851969 VRY851968:VRY851969 VIC851968:VIC851969 UYG851968:UYG851969 UOK851968:UOK851969 UEO851968:UEO851969 TUS851968:TUS851969 TKW851968:TKW851969 TBA851968:TBA851969 SRE851968:SRE851969 SHI851968:SHI851969 RXM851968:RXM851969 RNQ851968:RNQ851969 RDU851968:RDU851969 QTY851968:QTY851969 QKC851968:QKC851969 QAG851968:QAG851969 PQK851968:PQK851969 PGO851968:PGO851969 OWS851968:OWS851969 OMW851968:OMW851969 ODA851968:ODA851969 NTE851968:NTE851969 NJI851968:NJI851969 MZM851968:MZM851969 MPQ851968:MPQ851969 MFU851968:MFU851969 LVY851968:LVY851969 LMC851968:LMC851969 LCG851968:LCG851969 KSK851968:KSK851969 KIO851968:KIO851969 JYS851968:JYS851969 JOW851968:JOW851969 JFA851968:JFA851969 IVE851968:IVE851969 ILI851968:ILI851969 IBM851968:IBM851969 HRQ851968:HRQ851969 HHU851968:HHU851969 GXY851968:GXY851969 GOC851968:GOC851969 GEG851968:GEG851969 FUK851968:FUK851969 FKO851968:FKO851969 FAS851968:FAS851969 EQW851968:EQW851969 EHA851968:EHA851969 DXE851968:DXE851969 DNI851968:DNI851969 DDM851968:DDM851969 CTQ851968:CTQ851969 CJU851968:CJU851969 BZY851968:BZY851969 BQC851968:BQC851969 BGG851968:BGG851969 AWK851968:AWK851969 AMO851968:AMO851969 ACS851968:ACS851969 SW851968:SW851969 JA851968:JA851969 E851968:E851969 WVM786432:WVM786433 WLQ786432:WLQ786433 WBU786432:WBU786433 VRY786432:VRY786433 VIC786432:VIC786433 UYG786432:UYG786433 UOK786432:UOK786433 UEO786432:UEO786433 TUS786432:TUS786433 TKW786432:TKW786433 TBA786432:TBA786433 SRE786432:SRE786433 SHI786432:SHI786433 RXM786432:RXM786433 RNQ786432:RNQ786433 RDU786432:RDU786433 QTY786432:QTY786433 QKC786432:QKC786433 QAG786432:QAG786433 PQK786432:PQK786433 PGO786432:PGO786433 OWS786432:OWS786433 OMW786432:OMW786433 ODA786432:ODA786433 NTE786432:NTE786433 NJI786432:NJI786433 MZM786432:MZM786433 MPQ786432:MPQ786433 MFU786432:MFU786433 LVY786432:LVY786433 LMC786432:LMC786433 LCG786432:LCG786433 KSK786432:KSK786433 KIO786432:KIO786433 JYS786432:JYS786433 JOW786432:JOW786433 JFA786432:JFA786433 IVE786432:IVE786433 ILI786432:ILI786433 IBM786432:IBM786433 HRQ786432:HRQ786433 HHU786432:HHU786433 GXY786432:GXY786433 GOC786432:GOC786433 GEG786432:GEG786433 FUK786432:FUK786433 FKO786432:FKO786433 FAS786432:FAS786433 EQW786432:EQW786433 EHA786432:EHA786433 DXE786432:DXE786433 DNI786432:DNI786433 DDM786432:DDM786433 CTQ786432:CTQ786433 CJU786432:CJU786433 BZY786432:BZY786433 BQC786432:BQC786433 BGG786432:BGG786433 AWK786432:AWK786433 AMO786432:AMO786433 ACS786432:ACS786433 SW786432:SW786433 JA786432:JA786433 E786432:E786433 WVM720896:WVM720897 WLQ720896:WLQ720897 WBU720896:WBU720897 VRY720896:VRY720897 VIC720896:VIC720897 UYG720896:UYG720897 UOK720896:UOK720897 UEO720896:UEO720897 TUS720896:TUS720897 TKW720896:TKW720897 TBA720896:TBA720897 SRE720896:SRE720897 SHI720896:SHI720897 RXM720896:RXM720897 RNQ720896:RNQ720897 RDU720896:RDU720897 QTY720896:QTY720897 QKC720896:QKC720897 QAG720896:QAG720897 PQK720896:PQK720897 PGO720896:PGO720897 OWS720896:OWS720897 OMW720896:OMW720897 ODA720896:ODA720897 NTE720896:NTE720897 NJI720896:NJI720897 MZM720896:MZM720897 MPQ720896:MPQ720897 MFU720896:MFU720897 LVY720896:LVY720897 LMC720896:LMC720897 LCG720896:LCG720897 KSK720896:KSK720897 KIO720896:KIO720897 JYS720896:JYS720897 JOW720896:JOW720897 JFA720896:JFA720897 IVE720896:IVE720897 ILI720896:ILI720897 IBM720896:IBM720897 HRQ720896:HRQ720897 HHU720896:HHU720897 GXY720896:GXY720897 GOC720896:GOC720897 GEG720896:GEG720897 FUK720896:FUK720897 FKO720896:FKO720897 FAS720896:FAS720897 EQW720896:EQW720897 EHA720896:EHA720897 DXE720896:DXE720897 DNI720896:DNI720897 DDM720896:DDM720897 CTQ720896:CTQ720897 CJU720896:CJU720897 BZY720896:BZY720897 BQC720896:BQC720897 BGG720896:BGG720897 AWK720896:AWK720897 AMO720896:AMO720897 ACS720896:ACS720897 SW720896:SW720897 JA720896:JA720897 E720896:E720897 WVM655360:WVM655361 WLQ655360:WLQ655361 WBU655360:WBU655361 VRY655360:VRY655361 VIC655360:VIC655361 UYG655360:UYG655361 UOK655360:UOK655361 UEO655360:UEO655361 TUS655360:TUS655361 TKW655360:TKW655361 TBA655360:TBA655361 SRE655360:SRE655361 SHI655360:SHI655361 RXM655360:RXM655361 RNQ655360:RNQ655361 RDU655360:RDU655361 QTY655360:QTY655361 QKC655360:QKC655361 QAG655360:QAG655361 PQK655360:PQK655361 PGO655360:PGO655361 OWS655360:OWS655361 OMW655360:OMW655361 ODA655360:ODA655361 NTE655360:NTE655361 NJI655360:NJI655361 MZM655360:MZM655361 MPQ655360:MPQ655361 MFU655360:MFU655361 LVY655360:LVY655361 LMC655360:LMC655361 LCG655360:LCG655361 KSK655360:KSK655361 KIO655360:KIO655361 JYS655360:JYS655361 JOW655360:JOW655361 JFA655360:JFA655361 IVE655360:IVE655361 ILI655360:ILI655361 IBM655360:IBM655361 HRQ655360:HRQ655361 HHU655360:HHU655361 GXY655360:GXY655361 GOC655360:GOC655361 GEG655360:GEG655361 FUK655360:FUK655361 FKO655360:FKO655361 FAS655360:FAS655361 EQW655360:EQW655361 EHA655360:EHA655361 DXE655360:DXE655361 DNI655360:DNI655361 DDM655360:DDM655361 CTQ655360:CTQ655361 CJU655360:CJU655361 BZY655360:BZY655361 BQC655360:BQC655361 BGG655360:BGG655361 AWK655360:AWK655361 AMO655360:AMO655361 ACS655360:ACS655361 SW655360:SW655361 JA655360:JA655361 E655360:E655361 WVM589824:WVM589825 WLQ589824:WLQ589825 WBU589824:WBU589825 VRY589824:VRY589825 VIC589824:VIC589825 UYG589824:UYG589825 UOK589824:UOK589825 UEO589824:UEO589825 TUS589824:TUS589825 TKW589824:TKW589825 TBA589824:TBA589825 SRE589824:SRE589825 SHI589824:SHI589825 RXM589824:RXM589825 RNQ589824:RNQ589825 RDU589824:RDU589825 QTY589824:QTY589825 QKC589824:QKC589825 QAG589824:QAG589825 PQK589824:PQK589825 PGO589824:PGO589825 OWS589824:OWS589825 OMW589824:OMW589825 ODA589824:ODA589825 NTE589824:NTE589825 NJI589824:NJI589825 MZM589824:MZM589825 MPQ589824:MPQ589825 MFU589824:MFU589825 LVY589824:LVY589825 LMC589824:LMC589825 LCG589824:LCG589825 KSK589824:KSK589825 KIO589824:KIO589825 JYS589824:JYS589825 JOW589824:JOW589825 JFA589824:JFA589825 IVE589824:IVE589825 ILI589824:ILI589825 IBM589824:IBM589825 HRQ589824:HRQ589825 HHU589824:HHU589825 GXY589824:GXY589825 GOC589824:GOC589825 GEG589824:GEG589825 FUK589824:FUK589825 FKO589824:FKO589825 FAS589824:FAS589825 EQW589824:EQW589825 EHA589824:EHA589825 DXE589824:DXE589825 DNI589824:DNI589825 DDM589824:DDM589825 CTQ589824:CTQ589825 CJU589824:CJU589825 BZY589824:BZY589825 BQC589824:BQC589825 BGG589824:BGG589825 AWK589824:AWK589825 AMO589824:AMO589825 ACS589824:ACS589825 SW589824:SW589825 JA589824:JA589825 E589824:E589825 WVM524288:WVM524289 WLQ524288:WLQ524289 WBU524288:WBU524289 VRY524288:VRY524289 VIC524288:VIC524289 UYG524288:UYG524289 UOK524288:UOK524289 UEO524288:UEO524289 TUS524288:TUS524289 TKW524288:TKW524289 TBA524288:TBA524289 SRE524288:SRE524289 SHI524288:SHI524289 RXM524288:RXM524289 RNQ524288:RNQ524289 RDU524288:RDU524289 QTY524288:QTY524289 QKC524288:QKC524289 QAG524288:QAG524289 PQK524288:PQK524289 PGO524288:PGO524289 OWS524288:OWS524289 OMW524288:OMW524289 ODA524288:ODA524289 NTE524288:NTE524289 NJI524288:NJI524289 MZM524288:MZM524289 MPQ524288:MPQ524289 MFU524288:MFU524289 LVY524288:LVY524289 LMC524288:LMC524289 LCG524288:LCG524289 KSK524288:KSK524289 KIO524288:KIO524289 JYS524288:JYS524289 JOW524288:JOW524289 JFA524288:JFA524289 IVE524288:IVE524289 ILI524288:ILI524289 IBM524288:IBM524289 HRQ524288:HRQ524289 HHU524288:HHU524289 GXY524288:GXY524289 GOC524288:GOC524289 GEG524288:GEG524289 FUK524288:FUK524289 FKO524288:FKO524289 FAS524288:FAS524289 EQW524288:EQW524289 EHA524288:EHA524289 DXE524288:DXE524289 DNI524288:DNI524289 DDM524288:DDM524289 CTQ524288:CTQ524289 CJU524288:CJU524289 BZY524288:BZY524289 BQC524288:BQC524289 BGG524288:BGG524289 AWK524288:AWK524289 AMO524288:AMO524289 ACS524288:ACS524289 SW524288:SW524289 JA524288:JA524289 E524288:E524289 WVM458752:WVM458753 WLQ458752:WLQ458753 WBU458752:WBU458753 VRY458752:VRY458753 VIC458752:VIC458753 UYG458752:UYG458753 UOK458752:UOK458753 UEO458752:UEO458753 TUS458752:TUS458753 TKW458752:TKW458753 TBA458752:TBA458753 SRE458752:SRE458753 SHI458752:SHI458753 RXM458752:RXM458753 RNQ458752:RNQ458753 RDU458752:RDU458753 QTY458752:QTY458753 QKC458752:QKC458753 QAG458752:QAG458753 PQK458752:PQK458753 PGO458752:PGO458753 OWS458752:OWS458753 OMW458752:OMW458753 ODA458752:ODA458753 NTE458752:NTE458753 NJI458752:NJI458753 MZM458752:MZM458753 MPQ458752:MPQ458753 MFU458752:MFU458753 LVY458752:LVY458753 LMC458752:LMC458753 LCG458752:LCG458753 KSK458752:KSK458753 KIO458752:KIO458753 JYS458752:JYS458753 JOW458752:JOW458753 JFA458752:JFA458753 IVE458752:IVE458753 ILI458752:ILI458753 IBM458752:IBM458753 HRQ458752:HRQ458753 HHU458752:HHU458753 GXY458752:GXY458753 GOC458752:GOC458753 GEG458752:GEG458753 FUK458752:FUK458753 FKO458752:FKO458753 FAS458752:FAS458753 EQW458752:EQW458753 EHA458752:EHA458753 DXE458752:DXE458753 DNI458752:DNI458753 DDM458752:DDM458753 CTQ458752:CTQ458753 CJU458752:CJU458753 BZY458752:BZY458753 BQC458752:BQC458753 BGG458752:BGG458753 AWK458752:AWK458753 AMO458752:AMO458753 ACS458752:ACS458753 SW458752:SW458753 JA458752:JA458753 E458752:E458753 WVM393216:WVM393217 WLQ393216:WLQ393217 WBU393216:WBU393217 VRY393216:VRY393217 VIC393216:VIC393217 UYG393216:UYG393217 UOK393216:UOK393217 UEO393216:UEO393217 TUS393216:TUS393217 TKW393216:TKW393217 TBA393216:TBA393217 SRE393216:SRE393217 SHI393216:SHI393217 RXM393216:RXM393217 RNQ393216:RNQ393217 RDU393216:RDU393217 QTY393216:QTY393217 QKC393216:QKC393217 QAG393216:QAG393217 PQK393216:PQK393217 PGO393216:PGO393217 OWS393216:OWS393217 OMW393216:OMW393217 ODA393216:ODA393217 NTE393216:NTE393217 NJI393216:NJI393217 MZM393216:MZM393217 MPQ393216:MPQ393217 MFU393216:MFU393217 LVY393216:LVY393217 LMC393216:LMC393217 LCG393216:LCG393217 KSK393216:KSK393217 KIO393216:KIO393217 JYS393216:JYS393217 JOW393216:JOW393217 JFA393216:JFA393217 IVE393216:IVE393217 ILI393216:ILI393217 IBM393216:IBM393217 HRQ393216:HRQ393217 HHU393216:HHU393217 GXY393216:GXY393217 GOC393216:GOC393217 GEG393216:GEG393217 FUK393216:FUK393217 FKO393216:FKO393217 FAS393216:FAS393217 EQW393216:EQW393217 EHA393216:EHA393217 DXE393216:DXE393217 DNI393216:DNI393217 DDM393216:DDM393217 CTQ393216:CTQ393217 CJU393216:CJU393217 BZY393216:BZY393217 BQC393216:BQC393217 BGG393216:BGG393217 AWK393216:AWK393217 AMO393216:AMO393217 ACS393216:ACS393217 SW393216:SW393217 JA393216:JA393217 E393216:E393217 WVM327680:WVM327681 WLQ327680:WLQ327681 WBU327680:WBU327681 VRY327680:VRY327681 VIC327680:VIC327681 UYG327680:UYG327681 UOK327680:UOK327681 UEO327680:UEO327681 TUS327680:TUS327681 TKW327680:TKW327681 TBA327680:TBA327681 SRE327680:SRE327681 SHI327680:SHI327681 RXM327680:RXM327681 RNQ327680:RNQ327681 RDU327680:RDU327681 QTY327680:QTY327681 QKC327680:QKC327681 QAG327680:QAG327681 PQK327680:PQK327681 PGO327680:PGO327681 OWS327680:OWS327681 OMW327680:OMW327681 ODA327680:ODA327681 NTE327680:NTE327681 NJI327680:NJI327681 MZM327680:MZM327681 MPQ327680:MPQ327681 MFU327680:MFU327681 LVY327680:LVY327681 LMC327680:LMC327681 LCG327680:LCG327681 KSK327680:KSK327681 KIO327680:KIO327681 JYS327680:JYS327681 JOW327680:JOW327681 JFA327680:JFA327681 IVE327680:IVE327681 ILI327680:ILI327681 IBM327680:IBM327681 HRQ327680:HRQ327681 HHU327680:HHU327681 GXY327680:GXY327681 GOC327680:GOC327681 GEG327680:GEG327681 FUK327680:FUK327681 FKO327680:FKO327681 FAS327680:FAS327681 EQW327680:EQW327681 EHA327680:EHA327681 DXE327680:DXE327681 DNI327680:DNI327681 DDM327680:DDM327681 CTQ327680:CTQ327681 CJU327680:CJU327681 BZY327680:BZY327681 BQC327680:BQC327681 BGG327680:BGG327681 AWK327680:AWK327681 AMO327680:AMO327681 ACS327680:ACS327681 SW327680:SW327681 JA327680:JA327681 E327680:E327681 WVM262144:WVM262145 WLQ262144:WLQ262145 WBU262144:WBU262145 VRY262144:VRY262145 VIC262144:VIC262145 UYG262144:UYG262145 UOK262144:UOK262145 UEO262144:UEO262145 TUS262144:TUS262145 TKW262144:TKW262145 TBA262144:TBA262145 SRE262144:SRE262145 SHI262144:SHI262145 RXM262144:RXM262145 RNQ262144:RNQ262145 RDU262144:RDU262145 QTY262144:QTY262145 QKC262144:QKC262145 QAG262144:QAG262145 PQK262144:PQK262145 PGO262144:PGO262145 OWS262144:OWS262145 OMW262144:OMW262145 ODA262144:ODA262145 NTE262144:NTE262145 NJI262144:NJI262145 MZM262144:MZM262145 MPQ262144:MPQ262145 MFU262144:MFU262145 LVY262144:LVY262145 LMC262144:LMC262145 LCG262144:LCG262145 KSK262144:KSK262145 KIO262144:KIO262145 JYS262144:JYS262145 JOW262144:JOW262145 JFA262144:JFA262145 IVE262144:IVE262145 ILI262144:ILI262145 IBM262144:IBM262145 HRQ262144:HRQ262145 HHU262144:HHU262145 GXY262144:GXY262145 GOC262144:GOC262145 GEG262144:GEG262145 FUK262144:FUK262145 FKO262144:FKO262145 FAS262144:FAS262145 EQW262144:EQW262145 EHA262144:EHA262145 DXE262144:DXE262145 DNI262144:DNI262145 DDM262144:DDM262145 CTQ262144:CTQ262145 CJU262144:CJU262145 BZY262144:BZY262145 BQC262144:BQC262145 BGG262144:BGG262145 AWK262144:AWK262145 AMO262144:AMO262145 ACS262144:ACS262145 SW262144:SW262145 JA262144:JA262145 E262144:E262145 WVM196608:WVM196609 WLQ196608:WLQ196609 WBU196608:WBU196609 VRY196608:VRY196609 VIC196608:VIC196609 UYG196608:UYG196609 UOK196608:UOK196609 UEO196608:UEO196609 TUS196608:TUS196609 TKW196608:TKW196609 TBA196608:TBA196609 SRE196608:SRE196609 SHI196608:SHI196609 RXM196608:RXM196609 RNQ196608:RNQ196609 RDU196608:RDU196609 QTY196608:QTY196609 QKC196608:QKC196609 QAG196608:QAG196609 PQK196608:PQK196609 PGO196608:PGO196609 OWS196608:OWS196609 OMW196608:OMW196609 ODA196608:ODA196609 NTE196608:NTE196609 NJI196608:NJI196609 MZM196608:MZM196609 MPQ196608:MPQ196609 MFU196608:MFU196609 LVY196608:LVY196609 LMC196608:LMC196609 LCG196608:LCG196609 KSK196608:KSK196609 KIO196608:KIO196609 JYS196608:JYS196609 JOW196608:JOW196609 JFA196608:JFA196609 IVE196608:IVE196609 ILI196608:ILI196609 IBM196608:IBM196609 HRQ196608:HRQ196609 HHU196608:HHU196609 GXY196608:GXY196609 GOC196608:GOC196609 GEG196608:GEG196609 FUK196608:FUK196609 FKO196608:FKO196609 FAS196608:FAS196609 EQW196608:EQW196609 EHA196608:EHA196609 DXE196608:DXE196609 DNI196608:DNI196609 DDM196608:DDM196609 CTQ196608:CTQ196609 CJU196608:CJU196609 BZY196608:BZY196609 BQC196608:BQC196609 BGG196608:BGG196609 AWK196608:AWK196609 AMO196608:AMO196609 ACS196608:ACS196609 SW196608:SW196609 JA196608:JA196609 E196608:E196609 WVM131072:WVM131073 WLQ131072:WLQ131073 WBU131072:WBU131073 VRY131072:VRY131073 VIC131072:VIC131073 UYG131072:UYG131073 UOK131072:UOK131073 UEO131072:UEO131073 TUS131072:TUS131073 TKW131072:TKW131073 TBA131072:TBA131073 SRE131072:SRE131073 SHI131072:SHI131073 RXM131072:RXM131073 RNQ131072:RNQ131073 RDU131072:RDU131073 QTY131072:QTY131073 QKC131072:QKC131073 QAG131072:QAG131073 PQK131072:PQK131073 PGO131072:PGO131073 OWS131072:OWS131073 OMW131072:OMW131073 ODA131072:ODA131073 NTE131072:NTE131073 NJI131072:NJI131073 MZM131072:MZM131073 MPQ131072:MPQ131073 MFU131072:MFU131073 LVY131072:LVY131073 LMC131072:LMC131073 LCG131072:LCG131073 KSK131072:KSK131073 KIO131072:KIO131073 JYS131072:JYS131073 JOW131072:JOW131073 JFA131072:JFA131073 IVE131072:IVE131073 ILI131072:ILI131073 IBM131072:IBM131073 HRQ131072:HRQ131073 HHU131072:HHU131073 GXY131072:GXY131073 GOC131072:GOC131073 GEG131072:GEG131073 FUK131072:FUK131073 FKO131072:FKO131073 FAS131072:FAS131073 EQW131072:EQW131073 EHA131072:EHA131073 DXE131072:DXE131073 DNI131072:DNI131073 DDM131072:DDM131073 CTQ131072:CTQ131073 CJU131072:CJU131073 BZY131072:BZY131073 BQC131072:BQC131073 BGG131072:BGG131073 AWK131072:AWK131073 AMO131072:AMO131073 ACS131072:ACS131073 SW131072:SW131073 JA131072:JA131073 E131072:E131073 WVM65536:WVM65537 WLQ65536:WLQ65537 WBU65536:WBU65537 VRY65536:VRY65537 VIC65536:VIC65537 UYG65536:UYG65537 UOK65536:UOK65537 UEO65536:UEO65537 TUS65536:TUS65537 TKW65536:TKW65537 TBA65536:TBA65537 SRE65536:SRE65537 SHI65536:SHI65537 RXM65536:RXM65537 RNQ65536:RNQ65537 RDU65536:RDU65537 QTY65536:QTY65537 QKC65536:QKC65537 QAG65536:QAG65537 PQK65536:PQK65537 PGO65536:PGO65537 OWS65536:OWS65537 OMW65536:OMW65537 ODA65536:ODA65537 NTE65536:NTE65537 NJI65536:NJI65537 MZM65536:MZM65537 MPQ65536:MPQ65537 MFU65536:MFU65537 LVY65536:LVY65537 LMC65536:LMC65537 LCG65536:LCG65537 KSK65536:KSK65537 KIO65536:KIO65537 JYS65536:JYS65537 JOW65536:JOW65537 JFA65536:JFA65537 IVE65536:IVE65537 ILI65536:ILI65537 IBM65536:IBM65537 HRQ65536:HRQ65537 HHU65536:HHU65537 GXY65536:GXY65537 GOC65536:GOC65537 GEG65536:GEG65537 FUK65536:FUK65537 FKO65536:FKO65537 FAS65536:FAS65537 EQW65536:EQW65537 EHA65536:EHA65537 DXE65536:DXE65537 DNI65536:DNI65537 DDM65536:DDM65537 CTQ65536:CTQ65537 CJU65536:CJU65537 BZY65536:BZY65537 BQC65536:BQC65537 BGG65536:BGG65537 AWK65536:AWK65537 AMO65536:AMO65537 ACS65536:ACS65537 SW65536:SW65537 JA65536:JA65537 E65536:E65537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AMO16:AMO18 WVM983044 WLQ983044 WBU983044 VRY983044 VIC983044 UYG983044 UOK983044 UEO983044 TUS983044 TKW983044 TBA983044 SRE983044 SHI983044 RXM983044 RNQ983044 RDU983044 QTY983044 QKC983044 QAG983044 PQK983044 PGO983044 OWS983044 OMW983044 ODA983044 NTE983044 NJI983044 MZM983044 MPQ983044 MFU983044 LVY983044 LMC983044 LCG983044 KSK983044 KIO983044 JYS983044 JOW983044 JFA983044 IVE983044 ILI983044 IBM983044 HRQ983044 HHU983044 GXY983044 GOC983044 GEG983044 FUK983044 FKO983044 FAS983044 EQW983044 EHA983044 DXE983044 DNI983044 DDM983044 CTQ983044 CJU983044 BZY983044 BQC983044 BGG983044 AWK983044 AMO983044 ACS983044 SW983044 JA983044 E983044 WVM917508 WLQ917508 WBU917508 VRY917508 VIC917508 UYG917508 UOK917508 UEO917508 TUS917508 TKW917508 TBA917508 SRE917508 SHI917508 RXM917508 RNQ917508 RDU917508 QTY917508 QKC917508 QAG917508 PQK917508 PGO917508 OWS917508 OMW917508 ODA917508 NTE917508 NJI917508 MZM917508 MPQ917508 MFU917508 LVY917508 LMC917508 LCG917508 KSK917508 KIO917508 JYS917508 JOW917508 JFA917508 IVE917508 ILI917508 IBM917508 HRQ917508 HHU917508 GXY917508 GOC917508 GEG917508 FUK917508 FKO917508 FAS917508 EQW917508 EHA917508 DXE917508 DNI917508 DDM917508 CTQ917508 CJU917508 BZY917508 BQC917508 BGG917508 AWK917508 AMO917508 ACS917508 SW917508 JA917508 E917508 WVM851972 WLQ851972 WBU851972 VRY851972 VIC851972 UYG851972 UOK851972 UEO851972 TUS851972 TKW851972 TBA851972 SRE851972 SHI851972 RXM851972 RNQ851972 RDU851972 QTY851972 QKC851972 QAG851972 PQK851972 PGO851972 OWS851972 OMW851972 ODA851972 NTE851972 NJI851972 MZM851972 MPQ851972 MFU851972 LVY851972 LMC851972 LCG851972 KSK851972 KIO851972 JYS851972 JOW851972 JFA851972 IVE851972 ILI851972 IBM851972 HRQ851972 HHU851972 GXY851972 GOC851972 GEG851972 FUK851972 FKO851972 FAS851972 EQW851972 EHA851972 DXE851972 DNI851972 DDM851972 CTQ851972 CJU851972 BZY851972 BQC851972 BGG851972 AWK851972 AMO851972 ACS851972 SW851972 JA851972 E851972 WVM786436 WLQ786436 WBU786436 VRY786436 VIC786436 UYG786436 UOK786436 UEO786436 TUS786436 TKW786436 TBA786436 SRE786436 SHI786436 RXM786436 RNQ786436 RDU786436 QTY786436 QKC786436 QAG786436 PQK786436 PGO786436 OWS786436 OMW786436 ODA786436 NTE786436 NJI786436 MZM786436 MPQ786436 MFU786436 LVY786436 LMC786436 LCG786436 KSK786436 KIO786436 JYS786436 JOW786436 JFA786436 IVE786436 ILI786436 IBM786436 HRQ786436 HHU786436 GXY786436 GOC786436 GEG786436 FUK786436 FKO786436 FAS786436 EQW786436 EHA786436 DXE786436 DNI786436 DDM786436 CTQ786436 CJU786436 BZY786436 BQC786436 BGG786436 AWK786436 AMO786436 ACS786436 SW786436 JA786436 E786436 WVM720900 WLQ720900 WBU720900 VRY720900 VIC720900 UYG720900 UOK720900 UEO720900 TUS720900 TKW720900 TBA720900 SRE720900 SHI720900 RXM720900 RNQ720900 RDU720900 QTY720900 QKC720900 QAG720900 PQK720900 PGO720900 OWS720900 OMW720900 ODA720900 NTE720900 NJI720900 MZM720900 MPQ720900 MFU720900 LVY720900 LMC720900 LCG720900 KSK720900 KIO720900 JYS720900 JOW720900 JFA720900 IVE720900 ILI720900 IBM720900 HRQ720900 HHU720900 GXY720900 GOC720900 GEG720900 FUK720900 FKO720900 FAS720900 EQW720900 EHA720900 DXE720900 DNI720900 DDM720900 CTQ720900 CJU720900 BZY720900 BQC720900 BGG720900 AWK720900 AMO720900 ACS720900 SW720900 JA720900 E720900 WVM655364 WLQ655364 WBU655364 VRY655364 VIC655364 UYG655364 UOK655364 UEO655364 TUS655364 TKW655364 TBA655364 SRE655364 SHI655364 RXM655364 RNQ655364 RDU655364 QTY655364 QKC655364 QAG655364 PQK655364 PGO655364 OWS655364 OMW655364 ODA655364 NTE655364 NJI655364 MZM655364 MPQ655364 MFU655364 LVY655364 LMC655364 LCG655364 KSK655364 KIO655364 JYS655364 JOW655364 JFA655364 IVE655364 ILI655364 IBM655364 HRQ655364 HHU655364 GXY655364 GOC655364 GEG655364 FUK655364 FKO655364 FAS655364 EQW655364 EHA655364 DXE655364 DNI655364 DDM655364 CTQ655364 CJU655364 BZY655364 BQC655364 BGG655364 AWK655364 AMO655364 ACS655364 SW655364 JA655364 E655364 WVM589828 WLQ589828 WBU589828 VRY589828 VIC589828 UYG589828 UOK589828 UEO589828 TUS589828 TKW589828 TBA589828 SRE589828 SHI589828 RXM589828 RNQ589828 RDU589828 QTY589828 QKC589828 QAG589828 PQK589828 PGO589828 OWS589828 OMW589828 ODA589828 NTE589828 NJI589828 MZM589828 MPQ589828 MFU589828 LVY589828 LMC589828 LCG589828 KSK589828 KIO589828 JYS589828 JOW589828 JFA589828 IVE589828 ILI589828 IBM589828 HRQ589828 HHU589828 GXY589828 GOC589828 GEG589828 FUK589828 FKO589828 FAS589828 EQW589828 EHA589828 DXE589828 DNI589828 DDM589828 CTQ589828 CJU589828 BZY589828 BQC589828 BGG589828 AWK589828 AMO589828 ACS589828 SW589828 JA589828 E589828 WVM524292 WLQ524292 WBU524292 VRY524292 VIC524292 UYG524292 UOK524292 UEO524292 TUS524292 TKW524292 TBA524292 SRE524292 SHI524292 RXM524292 RNQ524292 RDU524292 QTY524292 QKC524292 QAG524292 PQK524292 PGO524292 OWS524292 OMW524292 ODA524292 NTE524292 NJI524292 MZM524292 MPQ524292 MFU524292 LVY524292 LMC524292 LCG524292 KSK524292 KIO524292 JYS524292 JOW524292 JFA524292 IVE524292 ILI524292 IBM524292 HRQ524292 HHU524292 GXY524292 GOC524292 GEG524292 FUK524292 FKO524292 FAS524292 EQW524292 EHA524292 DXE524292 DNI524292 DDM524292 CTQ524292 CJU524292 BZY524292 BQC524292 BGG524292 AWK524292 AMO524292 ACS524292 SW524292 JA524292 E524292 WVM458756 WLQ458756 WBU458756 VRY458756 VIC458756 UYG458756 UOK458756 UEO458756 TUS458756 TKW458756 TBA458756 SRE458756 SHI458756 RXM458756 RNQ458756 RDU458756 QTY458756 QKC458756 QAG458756 PQK458756 PGO458756 OWS458756 OMW458756 ODA458756 NTE458756 NJI458756 MZM458756 MPQ458756 MFU458756 LVY458756 LMC458756 LCG458756 KSK458756 KIO458756 JYS458756 JOW458756 JFA458756 IVE458756 ILI458756 IBM458756 HRQ458756 HHU458756 GXY458756 GOC458756 GEG458756 FUK458756 FKO458756 FAS458756 EQW458756 EHA458756 DXE458756 DNI458756 DDM458756 CTQ458756 CJU458756 BZY458756 BQC458756 BGG458756 AWK458756 AMO458756 ACS458756 SW458756 JA458756 E458756 WVM393220 WLQ393220 WBU393220 VRY393220 VIC393220 UYG393220 UOK393220 UEO393220 TUS393220 TKW393220 TBA393220 SRE393220 SHI393220 RXM393220 RNQ393220 RDU393220 QTY393220 QKC393220 QAG393220 PQK393220 PGO393220 OWS393220 OMW393220 ODA393220 NTE393220 NJI393220 MZM393220 MPQ393220 MFU393220 LVY393220 LMC393220 LCG393220 KSK393220 KIO393220 JYS393220 JOW393220 JFA393220 IVE393220 ILI393220 IBM393220 HRQ393220 HHU393220 GXY393220 GOC393220 GEG393220 FUK393220 FKO393220 FAS393220 EQW393220 EHA393220 DXE393220 DNI393220 DDM393220 CTQ393220 CJU393220 BZY393220 BQC393220 BGG393220 AWK393220 AMO393220 ACS393220 SW393220 JA393220 E393220 WVM327684 WLQ327684 WBU327684 VRY327684 VIC327684 UYG327684 UOK327684 UEO327684 TUS327684 TKW327684 TBA327684 SRE327684 SHI327684 RXM327684 RNQ327684 RDU327684 QTY327684 QKC327684 QAG327684 PQK327684 PGO327684 OWS327684 OMW327684 ODA327684 NTE327684 NJI327684 MZM327684 MPQ327684 MFU327684 LVY327684 LMC327684 LCG327684 KSK327684 KIO327684 JYS327684 JOW327684 JFA327684 IVE327684 ILI327684 IBM327684 HRQ327684 HHU327684 GXY327684 GOC327684 GEG327684 FUK327684 FKO327684 FAS327684 EQW327684 EHA327684 DXE327684 DNI327684 DDM327684 CTQ327684 CJU327684 BZY327684 BQC327684 BGG327684 AWK327684 AMO327684 ACS327684 SW327684 JA327684 E327684 WVM262148 WLQ262148 WBU262148 VRY262148 VIC262148 UYG262148 UOK262148 UEO262148 TUS262148 TKW262148 TBA262148 SRE262148 SHI262148 RXM262148 RNQ262148 RDU262148 QTY262148 QKC262148 QAG262148 PQK262148 PGO262148 OWS262148 OMW262148 ODA262148 NTE262148 NJI262148 MZM262148 MPQ262148 MFU262148 LVY262148 LMC262148 LCG262148 KSK262148 KIO262148 JYS262148 JOW262148 JFA262148 IVE262148 ILI262148 IBM262148 HRQ262148 HHU262148 GXY262148 GOC262148 GEG262148 FUK262148 FKO262148 FAS262148 EQW262148 EHA262148 DXE262148 DNI262148 DDM262148 CTQ262148 CJU262148 BZY262148 BQC262148 BGG262148 AWK262148 AMO262148 ACS262148 SW262148 JA262148 E262148 WVM196612 WLQ196612 WBU196612 VRY196612 VIC196612 UYG196612 UOK196612 UEO196612 TUS196612 TKW196612 TBA196612 SRE196612 SHI196612 RXM196612 RNQ196612 RDU196612 QTY196612 QKC196612 QAG196612 PQK196612 PGO196612 OWS196612 OMW196612 ODA196612 NTE196612 NJI196612 MZM196612 MPQ196612 MFU196612 LVY196612 LMC196612 LCG196612 KSK196612 KIO196612 JYS196612 JOW196612 JFA196612 IVE196612 ILI196612 IBM196612 HRQ196612 HHU196612 GXY196612 GOC196612 GEG196612 FUK196612 FKO196612 FAS196612 EQW196612 EHA196612 DXE196612 DNI196612 DDM196612 CTQ196612 CJU196612 BZY196612 BQC196612 BGG196612 AWK196612 AMO196612 ACS196612 SW196612 JA196612 E196612 WVM131076 WLQ131076 WBU131076 VRY131076 VIC131076 UYG131076 UOK131076 UEO131076 TUS131076 TKW131076 TBA131076 SRE131076 SHI131076 RXM131076 RNQ131076 RDU131076 QTY131076 QKC131076 QAG131076 PQK131076 PGO131076 OWS131076 OMW131076 ODA131076 NTE131076 NJI131076 MZM131076 MPQ131076 MFU131076 LVY131076 LMC131076 LCG131076 KSK131076 KIO131076 JYS131076 JOW131076 JFA131076 IVE131076 ILI131076 IBM131076 HRQ131076 HHU131076 GXY131076 GOC131076 GEG131076 FUK131076 FKO131076 FAS131076 EQW131076 EHA131076 DXE131076 DNI131076 DDM131076 CTQ131076 CJU131076 BZY131076 BQC131076 BGG131076 AWK131076 AMO131076 ACS131076 SW131076 JA131076 E131076 WVM65540 WLQ65540 WBU65540 VRY65540 VIC65540 UYG65540 UOK65540 UEO65540 TUS65540 TKW65540 TBA65540 SRE65540 SHI65540 RXM65540 RNQ65540 RDU65540 QTY65540 QKC65540 QAG65540 PQK65540 PGO65540 OWS65540 OMW65540 ODA65540 NTE65540 NJI65540 MZM65540 MPQ65540 MFU65540 LVY65540 LMC65540 LCG65540 KSK65540 KIO65540 JYS65540 JOW65540 JFA65540 IVE65540 ILI65540 IBM65540 HRQ65540 HHU65540 GXY65540 GOC65540 GEG65540 FUK65540 FKO65540 FAS65540 EQW65540 EHA65540 DXE65540 DNI65540 DDM65540 CTQ65540 CJU65540 BZY65540 BQC65540 BGG65540 AWK65540 AMO65540 ACS65540 SW65540 JA65540 E65540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ACS16:ACS18 WVM983051:WVM983053 WLQ983051:WLQ983053 WBU983051:WBU983053 VRY983051:VRY983053 VIC983051:VIC983053 UYG983051:UYG983053 UOK983051:UOK983053 UEO983051:UEO983053 TUS983051:TUS983053 TKW983051:TKW983053 TBA983051:TBA983053 SRE983051:SRE983053 SHI983051:SHI983053 RXM983051:RXM983053 RNQ983051:RNQ983053 RDU983051:RDU983053 QTY983051:QTY983053 QKC983051:QKC983053 QAG983051:QAG983053 PQK983051:PQK983053 PGO983051:PGO983053 OWS983051:OWS983053 OMW983051:OMW983053 ODA983051:ODA983053 NTE983051:NTE983053 NJI983051:NJI983053 MZM983051:MZM983053 MPQ983051:MPQ983053 MFU983051:MFU983053 LVY983051:LVY983053 LMC983051:LMC983053 LCG983051:LCG983053 KSK983051:KSK983053 KIO983051:KIO983053 JYS983051:JYS983053 JOW983051:JOW983053 JFA983051:JFA983053 IVE983051:IVE983053 ILI983051:ILI983053 IBM983051:IBM983053 HRQ983051:HRQ983053 HHU983051:HHU983053 GXY983051:GXY983053 GOC983051:GOC983053 GEG983051:GEG983053 FUK983051:FUK983053 FKO983051:FKO983053 FAS983051:FAS983053 EQW983051:EQW983053 EHA983051:EHA983053 DXE983051:DXE983053 DNI983051:DNI983053 DDM983051:DDM983053 CTQ983051:CTQ983053 CJU983051:CJU983053 BZY983051:BZY983053 BQC983051:BQC983053 BGG983051:BGG983053 AWK983051:AWK983053 AMO983051:AMO983053 ACS983051:ACS983053 SW983051:SW983053 JA983051:JA983053 E983051:E983053 WVM917515:WVM917517 WLQ917515:WLQ917517 WBU917515:WBU917517 VRY917515:VRY917517 VIC917515:VIC917517 UYG917515:UYG917517 UOK917515:UOK917517 UEO917515:UEO917517 TUS917515:TUS917517 TKW917515:TKW917517 TBA917515:TBA917517 SRE917515:SRE917517 SHI917515:SHI917517 RXM917515:RXM917517 RNQ917515:RNQ917517 RDU917515:RDU917517 QTY917515:QTY917517 QKC917515:QKC917517 QAG917515:QAG917517 PQK917515:PQK917517 PGO917515:PGO917517 OWS917515:OWS917517 OMW917515:OMW917517 ODA917515:ODA917517 NTE917515:NTE917517 NJI917515:NJI917517 MZM917515:MZM917517 MPQ917515:MPQ917517 MFU917515:MFU917517 LVY917515:LVY917517 LMC917515:LMC917517 LCG917515:LCG917517 KSK917515:KSK917517 KIO917515:KIO917517 JYS917515:JYS917517 JOW917515:JOW917517 JFA917515:JFA917517 IVE917515:IVE917517 ILI917515:ILI917517 IBM917515:IBM917517 HRQ917515:HRQ917517 HHU917515:HHU917517 GXY917515:GXY917517 GOC917515:GOC917517 GEG917515:GEG917517 FUK917515:FUK917517 FKO917515:FKO917517 FAS917515:FAS917517 EQW917515:EQW917517 EHA917515:EHA917517 DXE917515:DXE917517 DNI917515:DNI917517 DDM917515:DDM917517 CTQ917515:CTQ917517 CJU917515:CJU917517 BZY917515:BZY917517 BQC917515:BQC917517 BGG917515:BGG917517 AWK917515:AWK917517 AMO917515:AMO917517 ACS917515:ACS917517 SW917515:SW917517 JA917515:JA917517 E917515:E917517 WVM851979:WVM851981 WLQ851979:WLQ851981 WBU851979:WBU851981 VRY851979:VRY851981 VIC851979:VIC851981 UYG851979:UYG851981 UOK851979:UOK851981 UEO851979:UEO851981 TUS851979:TUS851981 TKW851979:TKW851981 TBA851979:TBA851981 SRE851979:SRE851981 SHI851979:SHI851981 RXM851979:RXM851981 RNQ851979:RNQ851981 RDU851979:RDU851981 QTY851979:QTY851981 QKC851979:QKC851981 QAG851979:QAG851981 PQK851979:PQK851981 PGO851979:PGO851981 OWS851979:OWS851981 OMW851979:OMW851981 ODA851979:ODA851981 NTE851979:NTE851981 NJI851979:NJI851981 MZM851979:MZM851981 MPQ851979:MPQ851981 MFU851979:MFU851981 LVY851979:LVY851981 LMC851979:LMC851981 LCG851979:LCG851981 KSK851979:KSK851981 KIO851979:KIO851981 JYS851979:JYS851981 JOW851979:JOW851981 JFA851979:JFA851981 IVE851979:IVE851981 ILI851979:ILI851981 IBM851979:IBM851981 HRQ851979:HRQ851981 HHU851979:HHU851981 GXY851979:GXY851981 GOC851979:GOC851981 GEG851979:GEG851981 FUK851979:FUK851981 FKO851979:FKO851981 FAS851979:FAS851981 EQW851979:EQW851981 EHA851979:EHA851981 DXE851979:DXE851981 DNI851979:DNI851981 DDM851979:DDM851981 CTQ851979:CTQ851981 CJU851979:CJU851981 BZY851979:BZY851981 BQC851979:BQC851981 BGG851979:BGG851981 AWK851979:AWK851981 AMO851979:AMO851981 ACS851979:ACS851981 SW851979:SW851981 JA851979:JA851981 E851979:E851981 WVM786443:WVM786445 WLQ786443:WLQ786445 WBU786443:WBU786445 VRY786443:VRY786445 VIC786443:VIC786445 UYG786443:UYG786445 UOK786443:UOK786445 UEO786443:UEO786445 TUS786443:TUS786445 TKW786443:TKW786445 TBA786443:TBA786445 SRE786443:SRE786445 SHI786443:SHI786445 RXM786443:RXM786445 RNQ786443:RNQ786445 RDU786443:RDU786445 QTY786443:QTY786445 QKC786443:QKC786445 QAG786443:QAG786445 PQK786443:PQK786445 PGO786443:PGO786445 OWS786443:OWS786445 OMW786443:OMW786445 ODA786443:ODA786445 NTE786443:NTE786445 NJI786443:NJI786445 MZM786443:MZM786445 MPQ786443:MPQ786445 MFU786443:MFU786445 LVY786443:LVY786445 LMC786443:LMC786445 LCG786443:LCG786445 KSK786443:KSK786445 KIO786443:KIO786445 JYS786443:JYS786445 JOW786443:JOW786445 JFA786443:JFA786445 IVE786443:IVE786445 ILI786443:ILI786445 IBM786443:IBM786445 HRQ786443:HRQ786445 HHU786443:HHU786445 GXY786443:GXY786445 GOC786443:GOC786445 GEG786443:GEG786445 FUK786443:FUK786445 FKO786443:FKO786445 FAS786443:FAS786445 EQW786443:EQW786445 EHA786443:EHA786445 DXE786443:DXE786445 DNI786443:DNI786445 DDM786443:DDM786445 CTQ786443:CTQ786445 CJU786443:CJU786445 BZY786443:BZY786445 BQC786443:BQC786445 BGG786443:BGG786445 AWK786443:AWK786445 AMO786443:AMO786445 ACS786443:ACS786445 SW786443:SW786445 JA786443:JA786445 E786443:E786445 WVM720907:WVM720909 WLQ720907:WLQ720909 WBU720907:WBU720909 VRY720907:VRY720909 VIC720907:VIC720909 UYG720907:UYG720909 UOK720907:UOK720909 UEO720907:UEO720909 TUS720907:TUS720909 TKW720907:TKW720909 TBA720907:TBA720909 SRE720907:SRE720909 SHI720907:SHI720909 RXM720907:RXM720909 RNQ720907:RNQ720909 RDU720907:RDU720909 QTY720907:QTY720909 QKC720907:QKC720909 QAG720907:QAG720909 PQK720907:PQK720909 PGO720907:PGO720909 OWS720907:OWS720909 OMW720907:OMW720909 ODA720907:ODA720909 NTE720907:NTE720909 NJI720907:NJI720909 MZM720907:MZM720909 MPQ720907:MPQ720909 MFU720907:MFU720909 LVY720907:LVY720909 LMC720907:LMC720909 LCG720907:LCG720909 KSK720907:KSK720909 KIO720907:KIO720909 JYS720907:JYS720909 JOW720907:JOW720909 JFA720907:JFA720909 IVE720907:IVE720909 ILI720907:ILI720909 IBM720907:IBM720909 HRQ720907:HRQ720909 HHU720907:HHU720909 GXY720907:GXY720909 GOC720907:GOC720909 GEG720907:GEG720909 FUK720907:FUK720909 FKO720907:FKO720909 FAS720907:FAS720909 EQW720907:EQW720909 EHA720907:EHA720909 DXE720907:DXE720909 DNI720907:DNI720909 DDM720907:DDM720909 CTQ720907:CTQ720909 CJU720907:CJU720909 BZY720907:BZY720909 BQC720907:BQC720909 BGG720907:BGG720909 AWK720907:AWK720909 AMO720907:AMO720909 ACS720907:ACS720909 SW720907:SW720909 JA720907:JA720909 E720907:E720909 WVM655371:WVM655373 WLQ655371:WLQ655373 WBU655371:WBU655373 VRY655371:VRY655373 VIC655371:VIC655373 UYG655371:UYG655373 UOK655371:UOK655373 UEO655371:UEO655373 TUS655371:TUS655373 TKW655371:TKW655373 TBA655371:TBA655373 SRE655371:SRE655373 SHI655371:SHI655373 RXM655371:RXM655373 RNQ655371:RNQ655373 RDU655371:RDU655373 QTY655371:QTY655373 QKC655371:QKC655373 QAG655371:QAG655373 PQK655371:PQK655373 PGO655371:PGO655373 OWS655371:OWS655373 OMW655371:OMW655373 ODA655371:ODA655373 NTE655371:NTE655373 NJI655371:NJI655373 MZM655371:MZM655373 MPQ655371:MPQ655373 MFU655371:MFU655373 LVY655371:LVY655373 LMC655371:LMC655373 LCG655371:LCG655373 KSK655371:KSK655373 KIO655371:KIO655373 JYS655371:JYS655373 JOW655371:JOW655373 JFA655371:JFA655373 IVE655371:IVE655373 ILI655371:ILI655373 IBM655371:IBM655373 HRQ655371:HRQ655373 HHU655371:HHU655373 GXY655371:GXY655373 GOC655371:GOC655373 GEG655371:GEG655373 FUK655371:FUK655373 FKO655371:FKO655373 FAS655371:FAS655373 EQW655371:EQW655373 EHA655371:EHA655373 DXE655371:DXE655373 DNI655371:DNI655373 DDM655371:DDM655373 CTQ655371:CTQ655373 CJU655371:CJU655373 BZY655371:BZY655373 BQC655371:BQC655373 BGG655371:BGG655373 AWK655371:AWK655373 AMO655371:AMO655373 ACS655371:ACS655373 SW655371:SW655373 JA655371:JA655373 E655371:E655373 WVM589835:WVM589837 WLQ589835:WLQ589837 WBU589835:WBU589837 VRY589835:VRY589837 VIC589835:VIC589837 UYG589835:UYG589837 UOK589835:UOK589837 UEO589835:UEO589837 TUS589835:TUS589837 TKW589835:TKW589837 TBA589835:TBA589837 SRE589835:SRE589837 SHI589835:SHI589837 RXM589835:RXM589837 RNQ589835:RNQ589837 RDU589835:RDU589837 QTY589835:QTY589837 QKC589835:QKC589837 QAG589835:QAG589837 PQK589835:PQK589837 PGO589835:PGO589837 OWS589835:OWS589837 OMW589835:OMW589837 ODA589835:ODA589837 NTE589835:NTE589837 NJI589835:NJI589837 MZM589835:MZM589837 MPQ589835:MPQ589837 MFU589835:MFU589837 LVY589835:LVY589837 LMC589835:LMC589837 LCG589835:LCG589837 KSK589835:KSK589837 KIO589835:KIO589837 JYS589835:JYS589837 JOW589835:JOW589837 JFA589835:JFA589837 IVE589835:IVE589837 ILI589835:ILI589837 IBM589835:IBM589837 HRQ589835:HRQ589837 HHU589835:HHU589837 GXY589835:GXY589837 GOC589835:GOC589837 GEG589835:GEG589837 FUK589835:FUK589837 FKO589835:FKO589837 FAS589835:FAS589837 EQW589835:EQW589837 EHA589835:EHA589837 DXE589835:DXE589837 DNI589835:DNI589837 DDM589835:DDM589837 CTQ589835:CTQ589837 CJU589835:CJU589837 BZY589835:BZY589837 BQC589835:BQC589837 BGG589835:BGG589837 AWK589835:AWK589837 AMO589835:AMO589837 ACS589835:ACS589837 SW589835:SW589837 JA589835:JA589837 E589835:E589837 WVM524299:WVM524301 WLQ524299:WLQ524301 WBU524299:WBU524301 VRY524299:VRY524301 VIC524299:VIC524301 UYG524299:UYG524301 UOK524299:UOK524301 UEO524299:UEO524301 TUS524299:TUS524301 TKW524299:TKW524301 TBA524299:TBA524301 SRE524299:SRE524301 SHI524299:SHI524301 RXM524299:RXM524301 RNQ524299:RNQ524301 RDU524299:RDU524301 QTY524299:QTY524301 QKC524299:QKC524301 QAG524299:QAG524301 PQK524299:PQK524301 PGO524299:PGO524301 OWS524299:OWS524301 OMW524299:OMW524301 ODA524299:ODA524301 NTE524299:NTE524301 NJI524299:NJI524301 MZM524299:MZM524301 MPQ524299:MPQ524301 MFU524299:MFU524301 LVY524299:LVY524301 LMC524299:LMC524301 LCG524299:LCG524301 KSK524299:KSK524301 KIO524299:KIO524301 JYS524299:JYS524301 JOW524299:JOW524301 JFA524299:JFA524301 IVE524299:IVE524301 ILI524299:ILI524301 IBM524299:IBM524301 HRQ524299:HRQ524301 HHU524299:HHU524301 GXY524299:GXY524301 GOC524299:GOC524301 GEG524299:GEG524301 FUK524299:FUK524301 FKO524299:FKO524301 FAS524299:FAS524301 EQW524299:EQW524301 EHA524299:EHA524301 DXE524299:DXE524301 DNI524299:DNI524301 DDM524299:DDM524301 CTQ524299:CTQ524301 CJU524299:CJU524301 BZY524299:BZY524301 BQC524299:BQC524301 BGG524299:BGG524301 AWK524299:AWK524301 AMO524299:AMO524301 ACS524299:ACS524301 SW524299:SW524301 JA524299:JA524301 E524299:E524301 WVM458763:WVM458765 WLQ458763:WLQ458765 WBU458763:WBU458765 VRY458763:VRY458765 VIC458763:VIC458765 UYG458763:UYG458765 UOK458763:UOK458765 UEO458763:UEO458765 TUS458763:TUS458765 TKW458763:TKW458765 TBA458763:TBA458765 SRE458763:SRE458765 SHI458763:SHI458765 RXM458763:RXM458765 RNQ458763:RNQ458765 RDU458763:RDU458765 QTY458763:QTY458765 QKC458763:QKC458765 QAG458763:QAG458765 PQK458763:PQK458765 PGO458763:PGO458765 OWS458763:OWS458765 OMW458763:OMW458765 ODA458763:ODA458765 NTE458763:NTE458765 NJI458763:NJI458765 MZM458763:MZM458765 MPQ458763:MPQ458765 MFU458763:MFU458765 LVY458763:LVY458765 LMC458763:LMC458765 LCG458763:LCG458765 KSK458763:KSK458765 KIO458763:KIO458765 JYS458763:JYS458765 JOW458763:JOW458765 JFA458763:JFA458765 IVE458763:IVE458765 ILI458763:ILI458765 IBM458763:IBM458765 HRQ458763:HRQ458765 HHU458763:HHU458765 GXY458763:GXY458765 GOC458763:GOC458765 GEG458763:GEG458765 FUK458763:FUK458765 FKO458763:FKO458765 FAS458763:FAS458765 EQW458763:EQW458765 EHA458763:EHA458765 DXE458763:DXE458765 DNI458763:DNI458765 DDM458763:DDM458765 CTQ458763:CTQ458765 CJU458763:CJU458765 BZY458763:BZY458765 BQC458763:BQC458765 BGG458763:BGG458765 AWK458763:AWK458765 AMO458763:AMO458765 ACS458763:ACS458765 SW458763:SW458765 JA458763:JA458765 E458763:E458765 WVM393227:WVM393229 WLQ393227:WLQ393229 WBU393227:WBU393229 VRY393227:VRY393229 VIC393227:VIC393229 UYG393227:UYG393229 UOK393227:UOK393229 UEO393227:UEO393229 TUS393227:TUS393229 TKW393227:TKW393229 TBA393227:TBA393229 SRE393227:SRE393229 SHI393227:SHI393229 RXM393227:RXM393229 RNQ393227:RNQ393229 RDU393227:RDU393229 QTY393227:QTY393229 QKC393227:QKC393229 QAG393227:QAG393229 PQK393227:PQK393229 PGO393227:PGO393229 OWS393227:OWS393229 OMW393227:OMW393229 ODA393227:ODA393229 NTE393227:NTE393229 NJI393227:NJI393229 MZM393227:MZM393229 MPQ393227:MPQ393229 MFU393227:MFU393229 LVY393227:LVY393229 LMC393227:LMC393229 LCG393227:LCG393229 KSK393227:KSK393229 KIO393227:KIO393229 JYS393227:JYS393229 JOW393227:JOW393229 JFA393227:JFA393229 IVE393227:IVE393229 ILI393227:ILI393229 IBM393227:IBM393229 HRQ393227:HRQ393229 HHU393227:HHU393229 GXY393227:GXY393229 GOC393227:GOC393229 GEG393227:GEG393229 FUK393227:FUK393229 FKO393227:FKO393229 FAS393227:FAS393229 EQW393227:EQW393229 EHA393227:EHA393229 DXE393227:DXE393229 DNI393227:DNI393229 DDM393227:DDM393229 CTQ393227:CTQ393229 CJU393227:CJU393229 BZY393227:BZY393229 BQC393227:BQC393229 BGG393227:BGG393229 AWK393227:AWK393229 AMO393227:AMO393229 ACS393227:ACS393229 SW393227:SW393229 JA393227:JA393229 E393227:E393229 WVM327691:WVM327693 WLQ327691:WLQ327693 WBU327691:WBU327693 VRY327691:VRY327693 VIC327691:VIC327693 UYG327691:UYG327693 UOK327691:UOK327693 UEO327691:UEO327693 TUS327691:TUS327693 TKW327691:TKW327693 TBA327691:TBA327693 SRE327691:SRE327693 SHI327691:SHI327693 RXM327691:RXM327693 RNQ327691:RNQ327693 RDU327691:RDU327693 QTY327691:QTY327693 QKC327691:QKC327693 QAG327691:QAG327693 PQK327691:PQK327693 PGO327691:PGO327693 OWS327691:OWS327693 OMW327691:OMW327693 ODA327691:ODA327693 NTE327691:NTE327693 NJI327691:NJI327693 MZM327691:MZM327693 MPQ327691:MPQ327693 MFU327691:MFU327693 LVY327691:LVY327693 LMC327691:LMC327693 LCG327691:LCG327693 KSK327691:KSK327693 KIO327691:KIO327693 JYS327691:JYS327693 JOW327691:JOW327693 JFA327691:JFA327693 IVE327691:IVE327693 ILI327691:ILI327693 IBM327691:IBM327693 HRQ327691:HRQ327693 HHU327691:HHU327693 GXY327691:GXY327693 GOC327691:GOC327693 GEG327691:GEG327693 FUK327691:FUK327693 FKO327691:FKO327693 FAS327691:FAS327693 EQW327691:EQW327693 EHA327691:EHA327693 DXE327691:DXE327693 DNI327691:DNI327693 DDM327691:DDM327693 CTQ327691:CTQ327693 CJU327691:CJU327693 BZY327691:BZY327693 BQC327691:BQC327693 BGG327691:BGG327693 AWK327691:AWK327693 AMO327691:AMO327693 ACS327691:ACS327693 SW327691:SW327693 JA327691:JA327693 E327691:E327693 WVM262155:WVM262157 WLQ262155:WLQ262157 WBU262155:WBU262157 VRY262155:VRY262157 VIC262155:VIC262157 UYG262155:UYG262157 UOK262155:UOK262157 UEO262155:UEO262157 TUS262155:TUS262157 TKW262155:TKW262157 TBA262155:TBA262157 SRE262155:SRE262157 SHI262155:SHI262157 RXM262155:RXM262157 RNQ262155:RNQ262157 RDU262155:RDU262157 QTY262155:QTY262157 QKC262155:QKC262157 QAG262155:QAG262157 PQK262155:PQK262157 PGO262155:PGO262157 OWS262155:OWS262157 OMW262155:OMW262157 ODA262155:ODA262157 NTE262155:NTE262157 NJI262155:NJI262157 MZM262155:MZM262157 MPQ262155:MPQ262157 MFU262155:MFU262157 LVY262155:LVY262157 LMC262155:LMC262157 LCG262155:LCG262157 KSK262155:KSK262157 KIO262155:KIO262157 JYS262155:JYS262157 JOW262155:JOW262157 JFA262155:JFA262157 IVE262155:IVE262157 ILI262155:ILI262157 IBM262155:IBM262157 HRQ262155:HRQ262157 HHU262155:HHU262157 GXY262155:GXY262157 GOC262155:GOC262157 GEG262155:GEG262157 FUK262155:FUK262157 FKO262155:FKO262157 FAS262155:FAS262157 EQW262155:EQW262157 EHA262155:EHA262157 DXE262155:DXE262157 DNI262155:DNI262157 DDM262155:DDM262157 CTQ262155:CTQ262157 CJU262155:CJU262157 BZY262155:BZY262157 BQC262155:BQC262157 BGG262155:BGG262157 AWK262155:AWK262157 AMO262155:AMO262157 ACS262155:ACS262157 SW262155:SW262157 JA262155:JA262157 E262155:E262157 WVM196619:WVM196621 WLQ196619:WLQ196621 WBU196619:WBU196621 VRY196619:VRY196621 VIC196619:VIC196621 UYG196619:UYG196621 UOK196619:UOK196621 UEO196619:UEO196621 TUS196619:TUS196621 TKW196619:TKW196621 TBA196619:TBA196621 SRE196619:SRE196621 SHI196619:SHI196621 RXM196619:RXM196621 RNQ196619:RNQ196621 RDU196619:RDU196621 QTY196619:QTY196621 QKC196619:QKC196621 QAG196619:QAG196621 PQK196619:PQK196621 PGO196619:PGO196621 OWS196619:OWS196621 OMW196619:OMW196621 ODA196619:ODA196621 NTE196619:NTE196621 NJI196619:NJI196621 MZM196619:MZM196621 MPQ196619:MPQ196621 MFU196619:MFU196621 LVY196619:LVY196621 LMC196619:LMC196621 LCG196619:LCG196621 KSK196619:KSK196621 KIO196619:KIO196621 JYS196619:JYS196621 JOW196619:JOW196621 JFA196619:JFA196621 IVE196619:IVE196621 ILI196619:ILI196621 IBM196619:IBM196621 HRQ196619:HRQ196621 HHU196619:HHU196621 GXY196619:GXY196621 GOC196619:GOC196621 GEG196619:GEG196621 FUK196619:FUK196621 FKO196619:FKO196621 FAS196619:FAS196621 EQW196619:EQW196621 EHA196619:EHA196621 DXE196619:DXE196621 DNI196619:DNI196621 DDM196619:DDM196621 CTQ196619:CTQ196621 CJU196619:CJU196621 BZY196619:BZY196621 BQC196619:BQC196621 BGG196619:BGG196621 AWK196619:AWK196621 AMO196619:AMO196621 ACS196619:ACS196621 SW196619:SW196621 JA196619:JA196621 E196619:E196621 WVM131083:WVM131085 WLQ131083:WLQ131085 WBU131083:WBU131085 VRY131083:VRY131085 VIC131083:VIC131085 UYG131083:UYG131085 UOK131083:UOK131085 UEO131083:UEO131085 TUS131083:TUS131085 TKW131083:TKW131085 TBA131083:TBA131085 SRE131083:SRE131085 SHI131083:SHI131085 RXM131083:RXM131085 RNQ131083:RNQ131085 RDU131083:RDU131085 QTY131083:QTY131085 QKC131083:QKC131085 QAG131083:QAG131085 PQK131083:PQK131085 PGO131083:PGO131085 OWS131083:OWS131085 OMW131083:OMW131085 ODA131083:ODA131085 NTE131083:NTE131085 NJI131083:NJI131085 MZM131083:MZM131085 MPQ131083:MPQ131085 MFU131083:MFU131085 LVY131083:LVY131085 LMC131083:LMC131085 LCG131083:LCG131085 KSK131083:KSK131085 KIO131083:KIO131085 JYS131083:JYS131085 JOW131083:JOW131085 JFA131083:JFA131085 IVE131083:IVE131085 ILI131083:ILI131085 IBM131083:IBM131085 HRQ131083:HRQ131085 HHU131083:HHU131085 GXY131083:GXY131085 GOC131083:GOC131085 GEG131083:GEG131085 FUK131083:FUK131085 FKO131083:FKO131085 FAS131083:FAS131085 EQW131083:EQW131085 EHA131083:EHA131085 DXE131083:DXE131085 DNI131083:DNI131085 DDM131083:DDM131085 CTQ131083:CTQ131085 CJU131083:CJU131085 BZY131083:BZY131085 BQC131083:BQC131085 BGG131083:BGG131085 AWK131083:AWK131085 AMO131083:AMO131085 ACS131083:ACS131085 SW131083:SW131085 JA131083:JA131085 E131083:E131085 WVM65547:WVM65549 WLQ65547:WLQ65549 WBU65547:WBU65549 VRY65547:VRY65549 VIC65547:VIC65549 UYG65547:UYG65549 UOK65547:UOK65549 UEO65547:UEO65549 TUS65547:TUS65549 TKW65547:TKW65549 TBA65547:TBA65549 SRE65547:SRE65549 SHI65547:SHI65549 RXM65547:RXM65549 RNQ65547:RNQ65549 RDU65547:RDU65549 QTY65547:QTY65549 QKC65547:QKC65549 QAG65547:QAG65549 PQK65547:PQK65549 PGO65547:PGO65549 OWS65547:OWS65549 OMW65547:OMW65549 ODA65547:ODA65549 NTE65547:NTE65549 NJI65547:NJI65549 MZM65547:MZM65549 MPQ65547:MPQ65549 MFU65547:MFU65549 LVY65547:LVY65549 LMC65547:LMC65549 LCG65547:LCG65549 KSK65547:KSK65549 KIO65547:KIO65549 JYS65547:JYS65549 JOW65547:JOW65549 JFA65547:JFA65549 IVE65547:IVE65549 ILI65547:ILI65549 IBM65547:IBM65549 HRQ65547:HRQ65549 HHU65547:HHU65549 GXY65547:GXY65549 GOC65547:GOC65549 GEG65547:GEG65549 FUK65547:FUK65549 FKO65547:FKO65549 FAS65547:FAS65549 EQW65547:EQW65549 EHA65547:EHA65549 DXE65547:DXE65549 DNI65547:DNI65549 DDM65547:DDM65549 CTQ65547:CTQ65549 CJU65547:CJU65549 BZY65547:BZY65549 BQC65547:BQC65549 BGG65547:BGG65549 AWK65547:AWK65549 AMO65547:AMO65549 ACS65547:ACS65549 SW65547:SW65549 JA65547:JA65549 E65547:E65549 WVM22:WVM24 WLQ22:WLQ24 WBU22:WBU24 VRY22:VRY24 VIC22:VIC24 UYG22:UYG24 UOK22:UOK24 UEO22:UEO24 TUS22:TUS24 TKW22:TKW24 TBA22:TBA24 SRE22:SRE24 SHI22:SHI24 RXM22:RXM24 RNQ22:RNQ24 RDU22:RDU24 QTY22:QTY24 QKC22:QKC24 QAG22:QAG24 PQK22:PQK24 PGO22:PGO24 OWS22:OWS24 OMW22:OMW24 ODA22:ODA24 NTE22:NTE24 NJI22:NJI24 MZM22:MZM24 MPQ22:MPQ24 MFU22:MFU24 LVY22:LVY24 LMC22:LMC24 LCG22:LCG24 KSK22:KSK24 KIO22:KIO24 JYS22:JYS24 JOW22:JOW24 JFA22:JFA24 IVE22:IVE24 ILI22:ILI24 IBM22:IBM24 HRQ22:HRQ24 HHU22:HHU24 GXY22:GXY24 GOC22:GOC24 GEG22:GEG24 FUK22:FUK24 FKO22:FKO24 FAS22:FAS24 EQW22:EQW24 EHA22:EHA24 DXE22:DXE24 DNI22:DNI24 DDM22:DDM24 CTQ22:CTQ24 CJU22:CJU24 BZY22:BZY24 BQC22:BQC24 BGG22:BGG24 AWK22:AWK24 AMO22:AMO24 ACS22:ACS24 SW22:SW24 JA22:JA24 SW16:SW18 WVM983055:WVM983056 WLQ983055:WLQ983056 WBU983055:WBU983056 VRY983055:VRY983056 VIC983055:VIC983056 UYG983055:UYG983056 UOK983055:UOK983056 UEO983055:UEO983056 TUS983055:TUS983056 TKW983055:TKW983056 TBA983055:TBA983056 SRE983055:SRE983056 SHI983055:SHI983056 RXM983055:RXM983056 RNQ983055:RNQ983056 RDU983055:RDU983056 QTY983055:QTY983056 QKC983055:QKC983056 QAG983055:QAG983056 PQK983055:PQK983056 PGO983055:PGO983056 OWS983055:OWS983056 OMW983055:OMW983056 ODA983055:ODA983056 NTE983055:NTE983056 NJI983055:NJI983056 MZM983055:MZM983056 MPQ983055:MPQ983056 MFU983055:MFU983056 LVY983055:LVY983056 LMC983055:LMC983056 LCG983055:LCG983056 KSK983055:KSK983056 KIO983055:KIO983056 JYS983055:JYS983056 JOW983055:JOW983056 JFA983055:JFA983056 IVE983055:IVE983056 ILI983055:ILI983056 IBM983055:IBM983056 HRQ983055:HRQ983056 HHU983055:HHU983056 GXY983055:GXY983056 GOC983055:GOC983056 GEG983055:GEG983056 FUK983055:FUK983056 FKO983055:FKO983056 FAS983055:FAS983056 EQW983055:EQW983056 EHA983055:EHA983056 DXE983055:DXE983056 DNI983055:DNI983056 DDM983055:DDM983056 CTQ983055:CTQ983056 CJU983055:CJU983056 BZY983055:BZY983056 BQC983055:BQC983056 BGG983055:BGG983056 AWK983055:AWK983056 AMO983055:AMO983056 ACS983055:ACS983056 SW983055:SW983056 JA983055:JA983056 E983055:E983056 WVM917519:WVM917520 WLQ917519:WLQ917520 WBU917519:WBU917520 VRY917519:VRY917520 VIC917519:VIC917520 UYG917519:UYG917520 UOK917519:UOK917520 UEO917519:UEO917520 TUS917519:TUS917520 TKW917519:TKW917520 TBA917519:TBA917520 SRE917519:SRE917520 SHI917519:SHI917520 RXM917519:RXM917520 RNQ917519:RNQ917520 RDU917519:RDU917520 QTY917519:QTY917520 QKC917519:QKC917520 QAG917519:QAG917520 PQK917519:PQK917520 PGO917519:PGO917520 OWS917519:OWS917520 OMW917519:OMW917520 ODA917519:ODA917520 NTE917519:NTE917520 NJI917519:NJI917520 MZM917519:MZM917520 MPQ917519:MPQ917520 MFU917519:MFU917520 LVY917519:LVY917520 LMC917519:LMC917520 LCG917519:LCG917520 KSK917519:KSK917520 KIO917519:KIO917520 JYS917519:JYS917520 JOW917519:JOW917520 JFA917519:JFA917520 IVE917519:IVE917520 ILI917519:ILI917520 IBM917519:IBM917520 HRQ917519:HRQ917520 HHU917519:HHU917520 GXY917519:GXY917520 GOC917519:GOC917520 GEG917519:GEG917520 FUK917519:FUK917520 FKO917519:FKO917520 FAS917519:FAS917520 EQW917519:EQW917520 EHA917519:EHA917520 DXE917519:DXE917520 DNI917519:DNI917520 DDM917519:DDM917520 CTQ917519:CTQ917520 CJU917519:CJU917520 BZY917519:BZY917520 BQC917519:BQC917520 BGG917519:BGG917520 AWK917519:AWK917520 AMO917519:AMO917520 ACS917519:ACS917520 SW917519:SW917520 JA917519:JA917520 E917519:E917520 WVM851983:WVM851984 WLQ851983:WLQ851984 WBU851983:WBU851984 VRY851983:VRY851984 VIC851983:VIC851984 UYG851983:UYG851984 UOK851983:UOK851984 UEO851983:UEO851984 TUS851983:TUS851984 TKW851983:TKW851984 TBA851983:TBA851984 SRE851983:SRE851984 SHI851983:SHI851984 RXM851983:RXM851984 RNQ851983:RNQ851984 RDU851983:RDU851984 QTY851983:QTY851984 QKC851983:QKC851984 QAG851983:QAG851984 PQK851983:PQK851984 PGO851983:PGO851984 OWS851983:OWS851984 OMW851983:OMW851984 ODA851983:ODA851984 NTE851983:NTE851984 NJI851983:NJI851984 MZM851983:MZM851984 MPQ851983:MPQ851984 MFU851983:MFU851984 LVY851983:LVY851984 LMC851983:LMC851984 LCG851983:LCG851984 KSK851983:KSK851984 KIO851983:KIO851984 JYS851983:JYS851984 JOW851983:JOW851984 JFA851983:JFA851984 IVE851983:IVE851984 ILI851983:ILI851984 IBM851983:IBM851984 HRQ851983:HRQ851984 HHU851983:HHU851984 GXY851983:GXY851984 GOC851983:GOC851984 GEG851983:GEG851984 FUK851983:FUK851984 FKO851983:FKO851984 FAS851983:FAS851984 EQW851983:EQW851984 EHA851983:EHA851984 DXE851983:DXE851984 DNI851983:DNI851984 DDM851983:DDM851984 CTQ851983:CTQ851984 CJU851983:CJU851984 BZY851983:BZY851984 BQC851983:BQC851984 BGG851983:BGG851984 AWK851983:AWK851984 AMO851983:AMO851984 ACS851983:ACS851984 SW851983:SW851984 JA851983:JA851984 E851983:E851984 WVM786447:WVM786448 WLQ786447:WLQ786448 WBU786447:WBU786448 VRY786447:VRY786448 VIC786447:VIC786448 UYG786447:UYG786448 UOK786447:UOK786448 UEO786447:UEO786448 TUS786447:TUS786448 TKW786447:TKW786448 TBA786447:TBA786448 SRE786447:SRE786448 SHI786447:SHI786448 RXM786447:RXM786448 RNQ786447:RNQ786448 RDU786447:RDU786448 QTY786447:QTY786448 QKC786447:QKC786448 QAG786447:QAG786448 PQK786447:PQK786448 PGO786447:PGO786448 OWS786447:OWS786448 OMW786447:OMW786448 ODA786447:ODA786448 NTE786447:NTE786448 NJI786447:NJI786448 MZM786447:MZM786448 MPQ786447:MPQ786448 MFU786447:MFU786448 LVY786447:LVY786448 LMC786447:LMC786448 LCG786447:LCG786448 KSK786447:KSK786448 KIO786447:KIO786448 JYS786447:JYS786448 JOW786447:JOW786448 JFA786447:JFA786448 IVE786447:IVE786448 ILI786447:ILI786448 IBM786447:IBM786448 HRQ786447:HRQ786448 HHU786447:HHU786448 GXY786447:GXY786448 GOC786447:GOC786448 GEG786447:GEG786448 FUK786447:FUK786448 FKO786447:FKO786448 FAS786447:FAS786448 EQW786447:EQW786448 EHA786447:EHA786448 DXE786447:DXE786448 DNI786447:DNI786448 DDM786447:DDM786448 CTQ786447:CTQ786448 CJU786447:CJU786448 BZY786447:BZY786448 BQC786447:BQC786448 BGG786447:BGG786448 AWK786447:AWK786448 AMO786447:AMO786448 ACS786447:ACS786448 SW786447:SW786448 JA786447:JA786448 E786447:E786448 WVM720911:WVM720912 WLQ720911:WLQ720912 WBU720911:WBU720912 VRY720911:VRY720912 VIC720911:VIC720912 UYG720911:UYG720912 UOK720911:UOK720912 UEO720911:UEO720912 TUS720911:TUS720912 TKW720911:TKW720912 TBA720911:TBA720912 SRE720911:SRE720912 SHI720911:SHI720912 RXM720911:RXM720912 RNQ720911:RNQ720912 RDU720911:RDU720912 QTY720911:QTY720912 QKC720911:QKC720912 QAG720911:QAG720912 PQK720911:PQK720912 PGO720911:PGO720912 OWS720911:OWS720912 OMW720911:OMW720912 ODA720911:ODA720912 NTE720911:NTE720912 NJI720911:NJI720912 MZM720911:MZM720912 MPQ720911:MPQ720912 MFU720911:MFU720912 LVY720911:LVY720912 LMC720911:LMC720912 LCG720911:LCG720912 KSK720911:KSK720912 KIO720911:KIO720912 JYS720911:JYS720912 JOW720911:JOW720912 JFA720911:JFA720912 IVE720911:IVE720912 ILI720911:ILI720912 IBM720911:IBM720912 HRQ720911:HRQ720912 HHU720911:HHU720912 GXY720911:GXY720912 GOC720911:GOC720912 GEG720911:GEG720912 FUK720911:FUK720912 FKO720911:FKO720912 FAS720911:FAS720912 EQW720911:EQW720912 EHA720911:EHA720912 DXE720911:DXE720912 DNI720911:DNI720912 DDM720911:DDM720912 CTQ720911:CTQ720912 CJU720911:CJU720912 BZY720911:BZY720912 BQC720911:BQC720912 BGG720911:BGG720912 AWK720911:AWK720912 AMO720911:AMO720912 ACS720911:ACS720912 SW720911:SW720912 JA720911:JA720912 E720911:E720912 WVM655375:WVM655376 WLQ655375:WLQ655376 WBU655375:WBU655376 VRY655375:VRY655376 VIC655375:VIC655376 UYG655375:UYG655376 UOK655375:UOK655376 UEO655375:UEO655376 TUS655375:TUS655376 TKW655375:TKW655376 TBA655375:TBA655376 SRE655375:SRE655376 SHI655375:SHI655376 RXM655375:RXM655376 RNQ655375:RNQ655376 RDU655375:RDU655376 QTY655375:QTY655376 QKC655375:QKC655376 QAG655375:QAG655376 PQK655375:PQK655376 PGO655375:PGO655376 OWS655375:OWS655376 OMW655375:OMW655376 ODA655375:ODA655376 NTE655375:NTE655376 NJI655375:NJI655376 MZM655375:MZM655376 MPQ655375:MPQ655376 MFU655375:MFU655376 LVY655375:LVY655376 LMC655375:LMC655376 LCG655375:LCG655376 KSK655375:KSK655376 KIO655375:KIO655376 JYS655375:JYS655376 JOW655375:JOW655376 JFA655375:JFA655376 IVE655375:IVE655376 ILI655375:ILI655376 IBM655375:IBM655376 HRQ655375:HRQ655376 HHU655375:HHU655376 GXY655375:GXY655376 GOC655375:GOC655376 GEG655375:GEG655376 FUK655375:FUK655376 FKO655375:FKO655376 FAS655375:FAS655376 EQW655375:EQW655376 EHA655375:EHA655376 DXE655375:DXE655376 DNI655375:DNI655376 DDM655375:DDM655376 CTQ655375:CTQ655376 CJU655375:CJU655376 BZY655375:BZY655376 BQC655375:BQC655376 BGG655375:BGG655376 AWK655375:AWK655376 AMO655375:AMO655376 ACS655375:ACS655376 SW655375:SW655376 JA655375:JA655376 E655375:E655376 WVM589839:WVM589840 WLQ589839:WLQ589840 WBU589839:WBU589840 VRY589839:VRY589840 VIC589839:VIC589840 UYG589839:UYG589840 UOK589839:UOK589840 UEO589839:UEO589840 TUS589839:TUS589840 TKW589839:TKW589840 TBA589839:TBA589840 SRE589839:SRE589840 SHI589839:SHI589840 RXM589839:RXM589840 RNQ589839:RNQ589840 RDU589839:RDU589840 QTY589839:QTY589840 QKC589839:QKC589840 QAG589839:QAG589840 PQK589839:PQK589840 PGO589839:PGO589840 OWS589839:OWS589840 OMW589839:OMW589840 ODA589839:ODA589840 NTE589839:NTE589840 NJI589839:NJI589840 MZM589839:MZM589840 MPQ589839:MPQ589840 MFU589839:MFU589840 LVY589839:LVY589840 LMC589839:LMC589840 LCG589839:LCG589840 KSK589839:KSK589840 KIO589839:KIO589840 JYS589839:JYS589840 JOW589839:JOW589840 JFA589839:JFA589840 IVE589839:IVE589840 ILI589839:ILI589840 IBM589839:IBM589840 HRQ589839:HRQ589840 HHU589839:HHU589840 GXY589839:GXY589840 GOC589839:GOC589840 GEG589839:GEG589840 FUK589839:FUK589840 FKO589839:FKO589840 FAS589839:FAS589840 EQW589839:EQW589840 EHA589839:EHA589840 DXE589839:DXE589840 DNI589839:DNI589840 DDM589839:DDM589840 CTQ589839:CTQ589840 CJU589839:CJU589840 BZY589839:BZY589840 BQC589839:BQC589840 BGG589839:BGG589840 AWK589839:AWK589840 AMO589839:AMO589840 ACS589839:ACS589840 SW589839:SW589840 JA589839:JA589840 E589839:E589840 WVM524303:WVM524304 WLQ524303:WLQ524304 WBU524303:WBU524304 VRY524303:VRY524304 VIC524303:VIC524304 UYG524303:UYG524304 UOK524303:UOK524304 UEO524303:UEO524304 TUS524303:TUS524304 TKW524303:TKW524304 TBA524303:TBA524304 SRE524303:SRE524304 SHI524303:SHI524304 RXM524303:RXM524304 RNQ524303:RNQ524304 RDU524303:RDU524304 QTY524303:QTY524304 QKC524303:QKC524304 QAG524303:QAG524304 PQK524303:PQK524304 PGO524303:PGO524304 OWS524303:OWS524304 OMW524303:OMW524304 ODA524303:ODA524304 NTE524303:NTE524304 NJI524303:NJI524304 MZM524303:MZM524304 MPQ524303:MPQ524304 MFU524303:MFU524304 LVY524303:LVY524304 LMC524303:LMC524304 LCG524303:LCG524304 KSK524303:KSK524304 KIO524303:KIO524304 JYS524303:JYS524304 JOW524303:JOW524304 JFA524303:JFA524304 IVE524303:IVE524304 ILI524303:ILI524304 IBM524303:IBM524304 HRQ524303:HRQ524304 HHU524303:HHU524304 GXY524303:GXY524304 GOC524303:GOC524304 GEG524303:GEG524304 FUK524303:FUK524304 FKO524303:FKO524304 FAS524303:FAS524304 EQW524303:EQW524304 EHA524303:EHA524304 DXE524303:DXE524304 DNI524303:DNI524304 DDM524303:DDM524304 CTQ524303:CTQ524304 CJU524303:CJU524304 BZY524303:BZY524304 BQC524303:BQC524304 BGG524303:BGG524304 AWK524303:AWK524304 AMO524303:AMO524304 ACS524303:ACS524304 SW524303:SW524304 JA524303:JA524304 E524303:E524304 WVM458767:WVM458768 WLQ458767:WLQ458768 WBU458767:WBU458768 VRY458767:VRY458768 VIC458767:VIC458768 UYG458767:UYG458768 UOK458767:UOK458768 UEO458767:UEO458768 TUS458767:TUS458768 TKW458767:TKW458768 TBA458767:TBA458768 SRE458767:SRE458768 SHI458767:SHI458768 RXM458767:RXM458768 RNQ458767:RNQ458768 RDU458767:RDU458768 QTY458767:QTY458768 QKC458767:QKC458768 QAG458767:QAG458768 PQK458767:PQK458768 PGO458767:PGO458768 OWS458767:OWS458768 OMW458767:OMW458768 ODA458767:ODA458768 NTE458767:NTE458768 NJI458767:NJI458768 MZM458767:MZM458768 MPQ458767:MPQ458768 MFU458767:MFU458768 LVY458767:LVY458768 LMC458767:LMC458768 LCG458767:LCG458768 KSK458767:KSK458768 KIO458767:KIO458768 JYS458767:JYS458768 JOW458767:JOW458768 JFA458767:JFA458768 IVE458767:IVE458768 ILI458767:ILI458768 IBM458767:IBM458768 HRQ458767:HRQ458768 HHU458767:HHU458768 GXY458767:GXY458768 GOC458767:GOC458768 GEG458767:GEG458768 FUK458767:FUK458768 FKO458767:FKO458768 FAS458767:FAS458768 EQW458767:EQW458768 EHA458767:EHA458768 DXE458767:DXE458768 DNI458767:DNI458768 DDM458767:DDM458768 CTQ458767:CTQ458768 CJU458767:CJU458768 BZY458767:BZY458768 BQC458767:BQC458768 BGG458767:BGG458768 AWK458767:AWK458768 AMO458767:AMO458768 ACS458767:ACS458768 SW458767:SW458768 JA458767:JA458768 E458767:E458768 WVM393231:WVM393232 WLQ393231:WLQ393232 WBU393231:WBU393232 VRY393231:VRY393232 VIC393231:VIC393232 UYG393231:UYG393232 UOK393231:UOK393232 UEO393231:UEO393232 TUS393231:TUS393232 TKW393231:TKW393232 TBA393231:TBA393232 SRE393231:SRE393232 SHI393231:SHI393232 RXM393231:RXM393232 RNQ393231:RNQ393232 RDU393231:RDU393232 QTY393231:QTY393232 QKC393231:QKC393232 QAG393231:QAG393232 PQK393231:PQK393232 PGO393231:PGO393232 OWS393231:OWS393232 OMW393231:OMW393232 ODA393231:ODA393232 NTE393231:NTE393232 NJI393231:NJI393232 MZM393231:MZM393232 MPQ393231:MPQ393232 MFU393231:MFU393232 LVY393231:LVY393232 LMC393231:LMC393232 LCG393231:LCG393232 KSK393231:KSK393232 KIO393231:KIO393232 JYS393231:JYS393232 JOW393231:JOW393232 JFA393231:JFA393232 IVE393231:IVE393232 ILI393231:ILI393232 IBM393231:IBM393232 HRQ393231:HRQ393232 HHU393231:HHU393232 GXY393231:GXY393232 GOC393231:GOC393232 GEG393231:GEG393232 FUK393231:FUK393232 FKO393231:FKO393232 FAS393231:FAS393232 EQW393231:EQW393232 EHA393231:EHA393232 DXE393231:DXE393232 DNI393231:DNI393232 DDM393231:DDM393232 CTQ393231:CTQ393232 CJU393231:CJU393232 BZY393231:BZY393232 BQC393231:BQC393232 BGG393231:BGG393232 AWK393231:AWK393232 AMO393231:AMO393232 ACS393231:ACS393232 SW393231:SW393232 JA393231:JA393232 E393231:E393232 WVM327695:WVM327696 WLQ327695:WLQ327696 WBU327695:WBU327696 VRY327695:VRY327696 VIC327695:VIC327696 UYG327695:UYG327696 UOK327695:UOK327696 UEO327695:UEO327696 TUS327695:TUS327696 TKW327695:TKW327696 TBA327695:TBA327696 SRE327695:SRE327696 SHI327695:SHI327696 RXM327695:RXM327696 RNQ327695:RNQ327696 RDU327695:RDU327696 QTY327695:QTY327696 QKC327695:QKC327696 QAG327695:QAG327696 PQK327695:PQK327696 PGO327695:PGO327696 OWS327695:OWS327696 OMW327695:OMW327696 ODA327695:ODA327696 NTE327695:NTE327696 NJI327695:NJI327696 MZM327695:MZM327696 MPQ327695:MPQ327696 MFU327695:MFU327696 LVY327695:LVY327696 LMC327695:LMC327696 LCG327695:LCG327696 KSK327695:KSK327696 KIO327695:KIO327696 JYS327695:JYS327696 JOW327695:JOW327696 JFA327695:JFA327696 IVE327695:IVE327696 ILI327695:ILI327696 IBM327695:IBM327696 HRQ327695:HRQ327696 HHU327695:HHU327696 GXY327695:GXY327696 GOC327695:GOC327696 GEG327695:GEG327696 FUK327695:FUK327696 FKO327695:FKO327696 FAS327695:FAS327696 EQW327695:EQW327696 EHA327695:EHA327696 DXE327695:DXE327696 DNI327695:DNI327696 DDM327695:DDM327696 CTQ327695:CTQ327696 CJU327695:CJU327696 BZY327695:BZY327696 BQC327695:BQC327696 BGG327695:BGG327696 AWK327695:AWK327696 AMO327695:AMO327696 ACS327695:ACS327696 SW327695:SW327696 JA327695:JA327696 E327695:E327696 WVM262159:WVM262160 WLQ262159:WLQ262160 WBU262159:WBU262160 VRY262159:VRY262160 VIC262159:VIC262160 UYG262159:UYG262160 UOK262159:UOK262160 UEO262159:UEO262160 TUS262159:TUS262160 TKW262159:TKW262160 TBA262159:TBA262160 SRE262159:SRE262160 SHI262159:SHI262160 RXM262159:RXM262160 RNQ262159:RNQ262160 RDU262159:RDU262160 QTY262159:QTY262160 QKC262159:QKC262160 QAG262159:QAG262160 PQK262159:PQK262160 PGO262159:PGO262160 OWS262159:OWS262160 OMW262159:OMW262160 ODA262159:ODA262160 NTE262159:NTE262160 NJI262159:NJI262160 MZM262159:MZM262160 MPQ262159:MPQ262160 MFU262159:MFU262160 LVY262159:LVY262160 LMC262159:LMC262160 LCG262159:LCG262160 KSK262159:KSK262160 KIO262159:KIO262160 JYS262159:JYS262160 JOW262159:JOW262160 JFA262159:JFA262160 IVE262159:IVE262160 ILI262159:ILI262160 IBM262159:IBM262160 HRQ262159:HRQ262160 HHU262159:HHU262160 GXY262159:GXY262160 GOC262159:GOC262160 GEG262159:GEG262160 FUK262159:FUK262160 FKO262159:FKO262160 FAS262159:FAS262160 EQW262159:EQW262160 EHA262159:EHA262160 DXE262159:DXE262160 DNI262159:DNI262160 DDM262159:DDM262160 CTQ262159:CTQ262160 CJU262159:CJU262160 BZY262159:BZY262160 BQC262159:BQC262160 BGG262159:BGG262160 AWK262159:AWK262160 AMO262159:AMO262160 ACS262159:ACS262160 SW262159:SW262160 JA262159:JA262160 E262159:E262160 WVM196623:WVM196624 WLQ196623:WLQ196624 WBU196623:WBU196624 VRY196623:VRY196624 VIC196623:VIC196624 UYG196623:UYG196624 UOK196623:UOK196624 UEO196623:UEO196624 TUS196623:TUS196624 TKW196623:TKW196624 TBA196623:TBA196624 SRE196623:SRE196624 SHI196623:SHI196624 RXM196623:RXM196624 RNQ196623:RNQ196624 RDU196623:RDU196624 QTY196623:QTY196624 QKC196623:QKC196624 QAG196623:QAG196624 PQK196623:PQK196624 PGO196623:PGO196624 OWS196623:OWS196624 OMW196623:OMW196624 ODA196623:ODA196624 NTE196623:NTE196624 NJI196623:NJI196624 MZM196623:MZM196624 MPQ196623:MPQ196624 MFU196623:MFU196624 LVY196623:LVY196624 LMC196623:LMC196624 LCG196623:LCG196624 KSK196623:KSK196624 KIO196623:KIO196624 JYS196623:JYS196624 JOW196623:JOW196624 JFA196623:JFA196624 IVE196623:IVE196624 ILI196623:ILI196624 IBM196623:IBM196624 HRQ196623:HRQ196624 HHU196623:HHU196624 GXY196623:GXY196624 GOC196623:GOC196624 GEG196623:GEG196624 FUK196623:FUK196624 FKO196623:FKO196624 FAS196623:FAS196624 EQW196623:EQW196624 EHA196623:EHA196624 DXE196623:DXE196624 DNI196623:DNI196624 DDM196623:DDM196624 CTQ196623:CTQ196624 CJU196623:CJU196624 BZY196623:BZY196624 BQC196623:BQC196624 BGG196623:BGG196624 AWK196623:AWK196624 AMO196623:AMO196624 ACS196623:ACS196624 SW196623:SW196624 JA196623:JA196624 E196623:E196624 WVM131087:WVM131088 WLQ131087:WLQ131088 WBU131087:WBU131088 VRY131087:VRY131088 VIC131087:VIC131088 UYG131087:UYG131088 UOK131087:UOK131088 UEO131087:UEO131088 TUS131087:TUS131088 TKW131087:TKW131088 TBA131087:TBA131088 SRE131087:SRE131088 SHI131087:SHI131088 RXM131087:RXM131088 RNQ131087:RNQ131088 RDU131087:RDU131088 QTY131087:QTY131088 QKC131087:QKC131088 QAG131087:QAG131088 PQK131087:PQK131088 PGO131087:PGO131088 OWS131087:OWS131088 OMW131087:OMW131088 ODA131087:ODA131088 NTE131087:NTE131088 NJI131087:NJI131088 MZM131087:MZM131088 MPQ131087:MPQ131088 MFU131087:MFU131088 LVY131087:LVY131088 LMC131087:LMC131088 LCG131087:LCG131088 KSK131087:KSK131088 KIO131087:KIO131088 JYS131087:JYS131088 JOW131087:JOW131088 JFA131087:JFA131088 IVE131087:IVE131088 ILI131087:ILI131088 IBM131087:IBM131088 HRQ131087:HRQ131088 HHU131087:HHU131088 GXY131087:GXY131088 GOC131087:GOC131088 GEG131087:GEG131088 FUK131087:FUK131088 FKO131087:FKO131088 FAS131087:FAS131088 EQW131087:EQW131088 EHA131087:EHA131088 DXE131087:DXE131088 DNI131087:DNI131088 DDM131087:DDM131088 CTQ131087:CTQ131088 CJU131087:CJU131088 BZY131087:BZY131088 BQC131087:BQC131088 BGG131087:BGG131088 AWK131087:AWK131088 AMO131087:AMO131088 ACS131087:ACS131088 SW131087:SW131088 JA131087:JA131088 E131087:E131088 WVM65551:WVM65552 WLQ65551:WLQ65552 WBU65551:WBU65552 VRY65551:VRY65552 VIC65551:VIC65552 UYG65551:UYG65552 UOK65551:UOK65552 UEO65551:UEO65552 TUS65551:TUS65552 TKW65551:TKW65552 TBA65551:TBA65552 SRE65551:SRE65552 SHI65551:SHI65552 RXM65551:RXM65552 RNQ65551:RNQ65552 RDU65551:RDU65552 QTY65551:QTY65552 QKC65551:QKC65552 QAG65551:QAG65552 PQK65551:PQK65552 PGO65551:PGO65552 OWS65551:OWS65552 OMW65551:OMW65552 ODA65551:ODA65552 NTE65551:NTE65552 NJI65551:NJI65552 MZM65551:MZM65552 MPQ65551:MPQ65552 MFU65551:MFU65552 LVY65551:LVY65552 LMC65551:LMC65552 LCG65551:LCG65552 KSK65551:KSK65552 KIO65551:KIO65552 JYS65551:JYS65552 JOW65551:JOW65552 JFA65551:JFA65552 IVE65551:IVE65552 ILI65551:ILI65552 IBM65551:IBM65552 HRQ65551:HRQ65552 HHU65551:HHU65552 GXY65551:GXY65552 GOC65551:GOC65552 GEG65551:GEG65552 FUK65551:FUK65552 FKO65551:FKO65552 FAS65551:FAS65552 EQW65551:EQW65552 EHA65551:EHA65552 DXE65551:DXE65552 DNI65551:DNI65552 DDM65551:DDM65552 CTQ65551:CTQ65552 CJU65551:CJU65552 BZY65551:BZY65552 BQC65551:BQC65552 BGG65551:BGG65552 AWK65551:AWK65552 AMO65551:AMO65552 ACS65551:ACS65552 SW65551:SW65552 JA65551:JA65552 E65551:E65552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JA16:JA18 WVM983046:WVM983047 WLQ983046:WLQ983047 WBU983046:WBU983047 VRY983046:VRY983047 VIC983046:VIC983047 UYG983046:UYG983047 UOK983046:UOK983047 UEO983046:UEO983047 TUS983046:TUS983047 TKW983046:TKW983047 TBA983046:TBA983047 SRE983046:SRE983047 SHI983046:SHI983047 RXM983046:RXM983047 RNQ983046:RNQ983047 RDU983046:RDU983047 QTY983046:QTY983047 QKC983046:QKC983047 QAG983046:QAG983047 PQK983046:PQK983047 PGO983046:PGO983047 OWS983046:OWS983047 OMW983046:OMW983047 ODA983046:ODA983047 NTE983046:NTE983047 NJI983046:NJI983047 MZM983046:MZM983047 MPQ983046:MPQ983047 MFU983046:MFU983047 LVY983046:LVY983047 LMC983046:LMC983047 LCG983046:LCG983047 KSK983046:KSK983047 KIO983046:KIO983047 JYS983046:JYS983047 JOW983046:JOW983047 JFA983046:JFA983047 IVE983046:IVE983047 ILI983046:ILI983047 IBM983046:IBM983047 HRQ983046:HRQ983047 HHU983046:HHU983047 GXY983046:GXY983047 GOC983046:GOC983047 GEG983046:GEG983047 FUK983046:FUK983047 FKO983046:FKO983047 FAS983046:FAS983047 EQW983046:EQW983047 EHA983046:EHA983047 DXE983046:DXE983047 DNI983046:DNI983047 DDM983046:DDM983047 CTQ983046:CTQ983047 CJU983046:CJU983047 BZY983046:BZY983047 BQC983046:BQC983047 BGG983046:BGG983047 AWK983046:AWK983047 AMO983046:AMO983047 ACS983046:ACS983047 SW983046:SW983047 JA983046:JA983047 E983046:E983047 WVM917510:WVM917511 WLQ917510:WLQ917511 WBU917510:WBU917511 VRY917510:VRY917511 VIC917510:VIC917511 UYG917510:UYG917511 UOK917510:UOK917511 UEO917510:UEO917511 TUS917510:TUS917511 TKW917510:TKW917511 TBA917510:TBA917511 SRE917510:SRE917511 SHI917510:SHI917511 RXM917510:RXM917511 RNQ917510:RNQ917511 RDU917510:RDU917511 QTY917510:QTY917511 QKC917510:QKC917511 QAG917510:QAG917511 PQK917510:PQK917511 PGO917510:PGO917511 OWS917510:OWS917511 OMW917510:OMW917511 ODA917510:ODA917511 NTE917510:NTE917511 NJI917510:NJI917511 MZM917510:MZM917511 MPQ917510:MPQ917511 MFU917510:MFU917511 LVY917510:LVY917511 LMC917510:LMC917511 LCG917510:LCG917511 KSK917510:KSK917511 KIO917510:KIO917511 JYS917510:JYS917511 JOW917510:JOW917511 JFA917510:JFA917511 IVE917510:IVE917511 ILI917510:ILI917511 IBM917510:IBM917511 HRQ917510:HRQ917511 HHU917510:HHU917511 GXY917510:GXY917511 GOC917510:GOC917511 GEG917510:GEG917511 FUK917510:FUK917511 FKO917510:FKO917511 FAS917510:FAS917511 EQW917510:EQW917511 EHA917510:EHA917511 DXE917510:DXE917511 DNI917510:DNI917511 DDM917510:DDM917511 CTQ917510:CTQ917511 CJU917510:CJU917511 BZY917510:BZY917511 BQC917510:BQC917511 BGG917510:BGG917511 AWK917510:AWK917511 AMO917510:AMO917511 ACS917510:ACS917511 SW917510:SW917511 JA917510:JA917511 E917510:E917511 WVM851974:WVM851975 WLQ851974:WLQ851975 WBU851974:WBU851975 VRY851974:VRY851975 VIC851974:VIC851975 UYG851974:UYG851975 UOK851974:UOK851975 UEO851974:UEO851975 TUS851974:TUS851975 TKW851974:TKW851975 TBA851974:TBA851975 SRE851974:SRE851975 SHI851974:SHI851975 RXM851974:RXM851975 RNQ851974:RNQ851975 RDU851974:RDU851975 QTY851974:QTY851975 QKC851974:QKC851975 QAG851974:QAG851975 PQK851974:PQK851975 PGO851974:PGO851975 OWS851974:OWS851975 OMW851974:OMW851975 ODA851974:ODA851975 NTE851974:NTE851975 NJI851974:NJI851975 MZM851974:MZM851975 MPQ851974:MPQ851975 MFU851974:MFU851975 LVY851974:LVY851975 LMC851974:LMC851975 LCG851974:LCG851975 KSK851974:KSK851975 KIO851974:KIO851975 JYS851974:JYS851975 JOW851974:JOW851975 JFA851974:JFA851975 IVE851974:IVE851975 ILI851974:ILI851975 IBM851974:IBM851975 HRQ851974:HRQ851975 HHU851974:HHU851975 GXY851974:GXY851975 GOC851974:GOC851975 GEG851974:GEG851975 FUK851974:FUK851975 FKO851974:FKO851975 FAS851974:FAS851975 EQW851974:EQW851975 EHA851974:EHA851975 DXE851974:DXE851975 DNI851974:DNI851975 DDM851974:DDM851975 CTQ851974:CTQ851975 CJU851974:CJU851975 BZY851974:BZY851975 BQC851974:BQC851975 BGG851974:BGG851975 AWK851974:AWK851975 AMO851974:AMO851975 ACS851974:ACS851975 SW851974:SW851975 JA851974:JA851975 E851974:E851975 WVM786438:WVM786439 WLQ786438:WLQ786439 WBU786438:WBU786439 VRY786438:VRY786439 VIC786438:VIC786439 UYG786438:UYG786439 UOK786438:UOK786439 UEO786438:UEO786439 TUS786438:TUS786439 TKW786438:TKW786439 TBA786438:TBA786439 SRE786438:SRE786439 SHI786438:SHI786439 RXM786438:RXM786439 RNQ786438:RNQ786439 RDU786438:RDU786439 QTY786438:QTY786439 QKC786438:QKC786439 QAG786438:QAG786439 PQK786438:PQK786439 PGO786438:PGO786439 OWS786438:OWS786439 OMW786438:OMW786439 ODA786438:ODA786439 NTE786438:NTE786439 NJI786438:NJI786439 MZM786438:MZM786439 MPQ786438:MPQ786439 MFU786438:MFU786439 LVY786438:LVY786439 LMC786438:LMC786439 LCG786438:LCG786439 KSK786438:KSK786439 KIO786438:KIO786439 JYS786438:JYS786439 JOW786438:JOW786439 JFA786438:JFA786439 IVE786438:IVE786439 ILI786438:ILI786439 IBM786438:IBM786439 HRQ786438:HRQ786439 HHU786438:HHU786439 GXY786438:GXY786439 GOC786438:GOC786439 GEG786438:GEG786439 FUK786438:FUK786439 FKO786438:FKO786439 FAS786438:FAS786439 EQW786438:EQW786439 EHA786438:EHA786439 DXE786438:DXE786439 DNI786438:DNI786439 DDM786438:DDM786439 CTQ786438:CTQ786439 CJU786438:CJU786439 BZY786438:BZY786439 BQC786438:BQC786439 BGG786438:BGG786439 AWK786438:AWK786439 AMO786438:AMO786439 ACS786438:ACS786439 SW786438:SW786439 JA786438:JA786439 E786438:E786439 WVM720902:WVM720903 WLQ720902:WLQ720903 WBU720902:WBU720903 VRY720902:VRY720903 VIC720902:VIC720903 UYG720902:UYG720903 UOK720902:UOK720903 UEO720902:UEO720903 TUS720902:TUS720903 TKW720902:TKW720903 TBA720902:TBA720903 SRE720902:SRE720903 SHI720902:SHI720903 RXM720902:RXM720903 RNQ720902:RNQ720903 RDU720902:RDU720903 QTY720902:QTY720903 QKC720902:QKC720903 QAG720902:QAG720903 PQK720902:PQK720903 PGO720902:PGO720903 OWS720902:OWS720903 OMW720902:OMW720903 ODA720902:ODA720903 NTE720902:NTE720903 NJI720902:NJI720903 MZM720902:MZM720903 MPQ720902:MPQ720903 MFU720902:MFU720903 LVY720902:LVY720903 LMC720902:LMC720903 LCG720902:LCG720903 KSK720902:KSK720903 KIO720902:KIO720903 JYS720902:JYS720903 JOW720902:JOW720903 JFA720902:JFA720903 IVE720902:IVE720903 ILI720902:ILI720903 IBM720902:IBM720903 HRQ720902:HRQ720903 HHU720902:HHU720903 GXY720902:GXY720903 GOC720902:GOC720903 GEG720902:GEG720903 FUK720902:FUK720903 FKO720902:FKO720903 FAS720902:FAS720903 EQW720902:EQW720903 EHA720902:EHA720903 DXE720902:DXE720903 DNI720902:DNI720903 DDM720902:DDM720903 CTQ720902:CTQ720903 CJU720902:CJU720903 BZY720902:BZY720903 BQC720902:BQC720903 BGG720902:BGG720903 AWK720902:AWK720903 AMO720902:AMO720903 ACS720902:ACS720903 SW720902:SW720903 JA720902:JA720903 E720902:E720903 WVM655366:WVM655367 WLQ655366:WLQ655367 WBU655366:WBU655367 VRY655366:VRY655367 VIC655366:VIC655367 UYG655366:UYG655367 UOK655366:UOK655367 UEO655366:UEO655367 TUS655366:TUS655367 TKW655366:TKW655367 TBA655366:TBA655367 SRE655366:SRE655367 SHI655366:SHI655367 RXM655366:RXM655367 RNQ655366:RNQ655367 RDU655366:RDU655367 QTY655366:QTY655367 QKC655366:QKC655367 QAG655366:QAG655367 PQK655366:PQK655367 PGO655366:PGO655367 OWS655366:OWS655367 OMW655366:OMW655367 ODA655366:ODA655367 NTE655366:NTE655367 NJI655366:NJI655367 MZM655366:MZM655367 MPQ655366:MPQ655367 MFU655366:MFU655367 LVY655366:LVY655367 LMC655366:LMC655367 LCG655366:LCG655367 KSK655366:KSK655367 KIO655366:KIO655367 JYS655366:JYS655367 JOW655366:JOW655367 JFA655366:JFA655367 IVE655366:IVE655367 ILI655366:ILI655367 IBM655366:IBM655367 HRQ655366:HRQ655367 HHU655366:HHU655367 GXY655366:GXY655367 GOC655366:GOC655367 GEG655366:GEG655367 FUK655366:FUK655367 FKO655366:FKO655367 FAS655366:FAS655367 EQW655366:EQW655367 EHA655366:EHA655367 DXE655366:DXE655367 DNI655366:DNI655367 DDM655366:DDM655367 CTQ655366:CTQ655367 CJU655366:CJU655367 BZY655366:BZY655367 BQC655366:BQC655367 BGG655366:BGG655367 AWK655366:AWK655367 AMO655366:AMO655367 ACS655366:ACS655367 SW655366:SW655367 JA655366:JA655367 E655366:E655367 WVM589830:WVM589831 WLQ589830:WLQ589831 WBU589830:WBU589831 VRY589830:VRY589831 VIC589830:VIC589831 UYG589830:UYG589831 UOK589830:UOK589831 UEO589830:UEO589831 TUS589830:TUS589831 TKW589830:TKW589831 TBA589830:TBA589831 SRE589830:SRE589831 SHI589830:SHI589831 RXM589830:RXM589831 RNQ589830:RNQ589831 RDU589830:RDU589831 QTY589830:QTY589831 QKC589830:QKC589831 QAG589830:QAG589831 PQK589830:PQK589831 PGO589830:PGO589831 OWS589830:OWS589831 OMW589830:OMW589831 ODA589830:ODA589831 NTE589830:NTE589831 NJI589830:NJI589831 MZM589830:MZM589831 MPQ589830:MPQ589831 MFU589830:MFU589831 LVY589830:LVY589831 LMC589830:LMC589831 LCG589830:LCG589831 KSK589830:KSK589831 KIO589830:KIO589831 JYS589830:JYS589831 JOW589830:JOW589831 JFA589830:JFA589831 IVE589830:IVE589831 ILI589830:ILI589831 IBM589830:IBM589831 HRQ589830:HRQ589831 HHU589830:HHU589831 GXY589830:GXY589831 GOC589830:GOC589831 GEG589830:GEG589831 FUK589830:FUK589831 FKO589830:FKO589831 FAS589830:FAS589831 EQW589830:EQW589831 EHA589830:EHA589831 DXE589830:DXE589831 DNI589830:DNI589831 DDM589830:DDM589831 CTQ589830:CTQ589831 CJU589830:CJU589831 BZY589830:BZY589831 BQC589830:BQC589831 BGG589830:BGG589831 AWK589830:AWK589831 AMO589830:AMO589831 ACS589830:ACS589831 SW589830:SW589831 JA589830:JA589831 E589830:E589831 WVM524294:WVM524295 WLQ524294:WLQ524295 WBU524294:WBU524295 VRY524294:VRY524295 VIC524294:VIC524295 UYG524294:UYG524295 UOK524294:UOK524295 UEO524294:UEO524295 TUS524294:TUS524295 TKW524294:TKW524295 TBA524294:TBA524295 SRE524294:SRE524295 SHI524294:SHI524295 RXM524294:RXM524295 RNQ524294:RNQ524295 RDU524294:RDU524295 QTY524294:QTY524295 QKC524294:QKC524295 QAG524294:QAG524295 PQK524294:PQK524295 PGO524294:PGO524295 OWS524294:OWS524295 OMW524294:OMW524295 ODA524294:ODA524295 NTE524294:NTE524295 NJI524294:NJI524295 MZM524294:MZM524295 MPQ524294:MPQ524295 MFU524294:MFU524295 LVY524294:LVY524295 LMC524294:LMC524295 LCG524294:LCG524295 KSK524294:KSK524295 KIO524294:KIO524295 JYS524294:JYS524295 JOW524294:JOW524295 JFA524294:JFA524295 IVE524294:IVE524295 ILI524294:ILI524295 IBM524294:IBM524295 HRQ524294:HRQ524295 HHU524294:HHU524295 GXY524294:GXY524295 GOC524294:GOC524295 GEG524294:GEG524295 FUK524294:FUK524295 FKO524294:FKO524295 FAS524294:FAS524295 EQW524294:EQW524295 EHA524294:EHA524295 DXE524294:DXE524295 DNI524294:DNI524295 DDM524294:DDM524295 CTQ524294:CTQ524295 CJU524294:CJU524295 BZY524294:BZY524295 BQC524294:BQC524295 BGG524294:BGG524295 AWK524294:AWK524295 AMO524294:AMO524295 ACS524294:ACS524295 SW524294:SW524295 JA524294:JA524295 E524294:E524295 WVM458758:WVM458759 WLQ458758:WLQ458759 WBU458758:WBU458759 VRY458758:VRY458759 VIC458758:VIC458759 UYG458758:UYG458759 UOK458758:UOK458759 UEO458758:UEO458759 TUS458758:TUS458759 TKW458758:TKW458759 TBA458758:TBA458759 SRE458758:SRE458759 SHI458758:SHI458759 RXM458758:RXM458759 RNQ458758:RNQ458759 RDU458758:RDU458759 QTY458758:QTY458759 QKC458758:QKC458759 QAG458758:QAG458759 PQK458758:PQK458759 PGO458758:PGO458759 OWS458758:OWS458759 OMW458758:OMW458759 ODA458758:ODA458759 NTE458758:NTE458759 NJI458758:NJI458759 MZM458758:MZM458759 MPQ458758:MPQ458759 MFU458758:MFU458759 LVY458758:LVY458759 LMC458758:LMC458759 LCG458758:LCG458759 KSK458758:KSK458759 KIO458758:KIO458759 JYS458758:JYS458759 JOW458758:JOW458759 JFA458758:JFA458759 IVE458758:IVE458759 ILI458758:ILI458759 IBM458758:IBM458759 HRQ458758:HRQ458759 HHU458758:HHU458759 GXY458758:GXY458759 GOC458758:GOC458759 GEG458758:GEG458759 FUK458758:FUK458759 FKO458758:FKO458759 FAS458758:FAS458759 EQW458758:EQW458759 EHA458758:EHA458759 DXE458758:DXE458759 DNI458758:DNI458759 DDM458758:DDM458759 CTQ458758:CTQ458759 CJU458758:CJU458759 BZY458758:BZY458759 BQC458758:BQC458759 BGG458758:BGG458759 AWK458758:AWK458759 AMO458758:AMO458759 ACS458758:ACS458759 SW458758:SW458759 JA458758:JA458759 E458758:E458759 WVM393222:WVM393223 WLQ393222:WLQ393223 WBU393222:WBU393223 VRY393222:VRY393223 VIC393222:VIC393223 UYG393222:UYG393223 UOK393222:UOK393223 UEO393222:UEO393223 TUS393222:TUS393223 TKW393222:TKW393223 TBA393222:TBA393223 SRE393222:SRE393223 SHI393222:SHI393223 RXM393222:RXM393223 RNQ393222:RNQ393223 RDU393222:RDU393223 QTY393222:QTY393223 QKC393222:QKC393223 QAG393222:QAG393223 PQK393222:PQK393223 PGO393222:PGO393223 OWS393222:OWS393223 OMW393222:OMW393223 ODA393222:ODA393223 NTE393222:NTE393223 NJI393222:NJI393223 MZM393222:MZM393223 MPQ393222:MPQ393223 MFU393222:MFU393223 LVY393222:LVY393223 LMC393222:LMC393223 LCG393222:LCG393223 KSK393222:KSK393223 KIO393222:KIO393223 JYS393222:JYS393223 JOW393222:JOW393223 JFA393222:JFA393223 IVE393222:IVE393223 ILI393222:ILI393223 IBM393222:IBM393223 HRQ393222:HRQ393223 HHU393222:HHU393223 GXY393222:GXY393223 GOC393222:GOC393223 GEG393222:GEG393223 FUK393222:FUK393223 FKO393222:FKO393223 FAS393222:FAS393223 EQW393222:EQW393223 EHA393222:EHA393223 DXE393222:DXE393223 DNI393222:DNI393223 DDM393222:DDM393223 CTQ393222:CTQ393223 CJU393222:CJU393223 BZY393222:BZY393223 BQC393222:BQC393223 BGG393222:BGG393223 AWK393222:AWK393223 AMO393222:AMO393223 ACS393222:ACS393223 SW393222:SW393223 JA393222:JA393223 E393222:E393223 WVM327686:WVM327687 WLQ327686:WLQ327687 WBU327686:WBU327687 VRY327686:VRY327687 VIC327686:VIC327687 UYG327686:UYG327687 UOK327686:UOK327687 UEO327686:UEO327687 TUS327686:TUS327687 TKW327686:TKW327687 TBA327686:TBA327687 SRE327686:SRE327687 SHI327686:SHI327687 RXM327686:RXM327687 RNQ327686:RNQ327687 RDU327686:RDU327687 QTY327686:QTY327687 QKC327686:QKC327687 QAG327686:QAG327687 PQK327686:PQK327687 PGO327686:PGO327687 OWS327686:OWS327687 OMW327686:OMW327687 ODA327686:ODA327687 NTE327686:NTE327687 NJI327686:NJI327687 MZM327686:MZM327687 MPQ327686:MPQ327687 MFU327686:MFU327687 LVY327686:LVY327687 LMC327686:LMC327687 LCG327686:LCG327687 KSK327686:KSK327687 KIO327686:KIO327687 JYS327686:JYS327687 JOW327686:JOW327687 JFA327686:JFA327687 IVE327686:IVE327687 ILI327686:ILI327687 IBM327686:IBM327687 HRQ327686:HRQ327687 HHU327686:HHU327687 GXY327686:GXY327687 GOC327686:GOC327687 GEG327686:GEG327687 FUK327686:FUK327687 FKO327686:FKO327687 FAS327686:FAS327687 EQW327686:EQW327687 EHA327686:EHA327687 DXE327686:DXE327687 DNI327686:DNI327687 DDM327686:DDM327687 CTQ327686:CTQ327687 CJU327686:CJU327687 BZY327686:BZY327687 BQC327686:BQC327687 BGG327686:BGG327687 AWK327686:AWK327687 AMO327686:AMO327687 ACS327686:ACS327687 SW327686:SW327687 JA327686:JA327687 E327686:E327687 WVM262150:WVM262151 WLQ262150:WLQ262151 WBU262150:WBU262151 VRY262150:VRY262151 VIC262150:VIC262151 UYG262150:UYG262151 UOK262150:UOK262151 UEO262150:UEO262151 TUS262150:TUS262151 TKW262150:TKW262151 TBA262150:TBA262151 SRE262150:SRE262151 SHI262150:SHI262151 RXM262150:RXM262151 RNQ262150:RNQ262151 RDU262150:RDU262151 QTY262150:QTY262151 QKC262150:QKC262151 QAG262150:QAG262151 PQK262150:PQK262151 PGO262150:PGO262151 OWS262150:OWS262151 OMW262150:OMW262151 ODA262150:ODA262151 NTE262150:NTE262151 NJI262150:NJI262151 MZM262150:MZM262151 MPQ262150:MPQ262151 MFU262150:MFU262151 LVY262150:LVY262151 LMC262150:LMC262151 LCG262150:LCG262151 KSK262150:KSK262151 KIO262150:KIO262151 JYS262150:JYS262151 JOW262150:JOW262151 JFA262150:JFA262151 IVE262150:IVE262151 ILI262150:ILI262151 IBM262150:IBM262151 HRQ262150:HRQ262151 HHU262150:HHU262151 GXY262150:GXY262151 GOC262150:GOC262151 GEG262150:GEG262151 FUK262150:FUK262151 FKO262150:FKO262151 FAS262150:FAS262151 EQW262150:EQW262151 EHA262150:EHA262151 DXE262150:DXE262151 DNI262150:DNI262151 DDM262150:DDM262151 CTQ262150:CTQ262151 CJU262150:CJU262151 BZY262150:BZY262151 BQC262150:BQC262151 BGG262150:BGG262151 AWK262150:AWK262151 AMO262150:AMO262151 ACS262150:ACS262151 SW262150:SW262151 JA262150:JA262151 E262150:E262151 WVM196614:WVM196615 WLQ196614:WLQ196615 WBU196614:WBU196615 VRY196614:VRY196615 VIC196614:VIC196615 UYG196614:UYG196615 UOK196614:UOK196615 UEO196614:UEO196615 TUS196614:TUS196615 TKW196614:TKW196615 TBA196614:TBA196615 SRE196614:SRE196615 SHI196614:SHI196615 RXM196614:RXM196615 RNQ196614:RNQ196615 RDU196614:RDU196615 QTY196614:QTY196615 QKC196614:QKC196615 QAG196614:QAG196615 PQK196614:PQK196615 PGO196614:PGO196615 OWS196614:OWS196615 OMW196614:OMW196615 ODA196614:ODA196615 NTE196614:NTE196615 NJI196614:NJI196615 MZM196614:MZM196615 MPQ196614:MPQ196615 MFU196614:MFU196615 LVY196614:LVY196615 LMC196614:LMC196615 LCG196614:LCG196615 KSK196614:KSK196615 KIO196614:KIO196615 JYS196614:JYS196615 JOW196614:JOW196615 JFA196614:JFA196615 IVE196614:IVE196615 ILI196614:ILI196615 IBM196614:IBM196615 HRQ196614:HRQ196615 HHU196614:HHU196615 GXY196614:GXY196615 GOC196614:GOC196615 GEG196614:GEG196615 FUK196614:FUK196615 FKO196614:FKO196615 FAS196614:FAS196615 EQW196614:EQW196615 EHA196614:EHA196615 DXE196614:DXE196615 DNI196614:DNI196615 DDM196614:DDM196615 CTQ196614:CTQ196615 CJU196614:CJU196615 BZY196614:BZY196615 BQC196614:BQC196615 BGG196614:BGG196615 AWK196614:AWK196615 AMO196614:AMO196615 ACS196614:ACS196615 SW196614:SW196615 JA196614:JA196615 E196614:E196615 WVM131078:WVM131079 WLQ131078:WLQ131079 WBU131078:WBU131079 VRY131078:VRY131079 VIC131078:VIC131079 UYG131078:UYG131079 UOK131078:UOK131079 UEO131078:UEO131079 TUS131078:TUS131079 TKW131078:TKW131079 TBA131078:TBA131079 SRE131078:SRE131079 SHI131078:SHI131079 RXM131078:RXM131079 RNQ131078:RNQ131079 RDU131078:RDU131079 QTY131078:QTY131079 QKC131078:QKC131079 QAG131078:QAG131079 PQK131078:PQK131079 PGO131078:PGO131079 OWS131078:OWS131079 OMW131078:OMW131079 ODA131078:ODA131079 NTE131078:NTE131079 NJI131078:NJI131079 MZM131078:MZM131079 MPQ131078:MPQ131079 MFU131078:MFU131079 LVY131078:LVY131079 LMC131078:LMC131079 LCG131078:LCG131079 KSK131078:KSK131079 KIO131078:KIO131079 JYS131078:JYS131079 JOW131078:JOW131079 JFA131078:JFA131079 IVE131078:IVE131079 ILI131078:ILI131079 IBM131078:IBM131079 HRQ131078:HRQ131079 HHU131078:HHU131079 GXY131078:GXY131079 GOC131078:GOC131079 GEG131078:GEG131079 FUK131078:FUK131079 FKO131078:FKO131079 FAS131078:FAS131079 EQW131078:EQW131079 EHA131078:EHA131079 DXE131078:DXE131079 DNI131078:DNI131079 DDM131078:DDM131079 CTQ131078:CTQ131079 CJU131078:CJU131079 BZY131078:BZY131079 BQC131078:BQC131079 BGG131078:BGG131079 AWK131078:AWK131079 AMO131078:AMO131079 ACS131078:ACS131079 SW131078:SW131079 JA131078:JA131079 E131078:E131079 WVM65542:WVM65543 WLQ65542:WLQ65543 WBU65542:WBU65543 VRY65542:VRY65543 VIC65542:VIC65543 UYG65542:UYG65543 UOK65542:UOK65543 UEO65542:UEO65543 TUS65542:TUS65543 TKW65542:TKW65543 TBA65542:TBA65543 SRE65542:SRE65543 SHI65542:SHI65543 RXM65542:RXM65543 RNQ65542:RNQ65543 RDU65542:RDU65543 QTY65542:QTY65543 QKC65542:QKC65543 QAG65542:QAG65543 PQK65542:PQK65543 PGO65542:PGO65543 OWS65542:OWS65543 OMW65542:OMW65543 ODA65542:ODA65543 NTE65542:NTE65543 NJI65542:NJI65543 MZM65542:MZM65543 MPQ65542:MPQ65543 MFU65542:MFU65543 LVY65542:LVY65543 LMC65542:LMC65543 LCG65542:LCG65543 KSK65542:KSK65543 KIO65542:KIO65543 JYS65542:JYS65543 JOW65542:JOW65543 JFA65542:JFA65543 IVE65542:IVE65543 ILI65542:ILI65543 IBM65542:IBM65543 HRQ65542:HRQ65543 HHU65542:HHU65543 GXY65542:GXY65543 GOC65542:GOC65543 GEG65542:GEG65543 FUK65542:FUK65543 FKO65542:FKO65543 FAS65542:FAS65543 EQW65542:EQW65543 EHA65542:EHA65543 DXE65542:DXE65543 DNI65542:DNI65543 DDM65542:DDM65543 CTQ65542:CTQ65543 CJU65542:CJU65543 BZY65542:BZY65543 BQC65542:BQC65543 BGG65542:BGG65543 AWK65542:AWK65543 AMO65542:AMO65543 ACS65542:ACS65543 SW65542:SW65543 JA65542:JA65543 WVM16:WVM18 WLQ16:WLQ18 WBU16:WBU18 VRY16:VRY18 VIC16:VIC18 UYG16:UYG18 UOK16:UOK18 UEO16:UEO18 TUS16:TUS18 TKW16:TKW18 TBA16:TBA18 SRE16:SRE18 SHI16:SHI18 RXM16:RXM18 RNQ16:RNQ18 RDU16:RDU18 QTY16:QTY18 QKC16:QKC18 QAG16:QAG18 PQK16:PQK18 PGO16:PGO18 OWS16:OWS18 OMW16:OMW18 ODA16:ODA18 NTE16:NTE18 NJI16:NJI18 MZM16:MZM18 MPQ16:MPQ18 MFU16:MFU18 LVY16:LVY18 LMC16:LMC18 LCG16:LCG18 KSK16:KSK18 KIO16:KIO18 JYS16:JYS18 JOW16:JOW18 JFA16:JFA18 IVE16:IVE18 ILI16:ILI18 IBM16:IBM18 HRQ16:HRQ18 HHU16:HHU18 GXY16:GXY18 GOC16:GOC18 GEG16:GEG18 FUK16:FUK18 FKO16:FKO18 FAS16:FAS18 EQW16:EQW18 EHA16:EHA18 DXE16:DXE18 DNI16:DNI18 DDM16:DDM18 CTQ16:CTQ18 CJU16:CJU18 BZY16:BZY18 BQC16:BQC18 BGG16:BGG18 AWK16:AWK18">
      <formula1>$G$48:$G$138</formula1>
    </dataValidation>
    <dataValidation type="list" errorStyle="warning" allowBlank="1" showInputMessage="1" showErrorMessage="1" errorTitle="Factor" error="This factor is not included in the drop-down list. Is this the factor you want to use?" sqref="G65547:G65549 WVO983055:WVO983056 WLS983055:WLS983056 WBW983055:WBW983056 VSA983055:VSA983056 VIE983055:VIE983056 UYI983055:UYI983056 UOM983055:UOM983056 UEQ983055:UEQ983056 TUU983055:TUU983056 TKY983055:TKY983056 TBC983055:TBC983056 SRG983055:SRG983056 SHK983055:SHK983056 RXO983055:RXO983056 RNS983055:RNS983056 RDW983055:RDW983056 QUA983055:QUA983056 QKE983055:QKE983056 QAI983055:QAI983056 PQM983055:PQM983056 PGQ983055:PGQ983056 OWU983055:OWU983056 OMY983055:OMY983056 ODC983055:ODC983056 NTG983055:NTG983056 NJK983055:NJK983056 MZO983055:MZO983056 MPS983055:MPS983056 MFW983055:MFW983056 LWA983055:LWA983056 LME983055:LME983056 LCI983055:LCI983056 KSM983055:KSM983056 KIQ983055:KIQ983056 JYU983055:JYU983056 JOY983055:JOY983056 JFC983055:JFC983056 IVG983055:IVG983056 ILK983055:ILK983056 IBO983055:IBO983056 HRS983055:HRS983056 HHW983055:HHW983056 GYA983055:GYA983056 GOE983055:GOE983056 GEI983055:GEI983056 FUM983055:FUM983056 FKQ983055:FKQ983056 FAU983055:FAU983056 EQY983055:EQY983056 EHC983055:EHC983056 DXG983055:DXG983056 DNK983055:DNK983056 DDO983055:DDO983056 CTS983055:CTS983056 CJW983055:CJW983056 CAA983055:CAA983056 BQE983055:BQE983056 BGI983055:BGI983056 AWM983055:AWM983056 AMQ983055:AMQ983056 ACU983055:ACU983056 SY983055:SY983056 JC983055:JC983056 G983055:G983056 WVO917519:WVO917520 WLS917519:WLS917520 WBW917519:WBW917520 VSA917519:VSA917520 VIE917519:VIE917520 UYI917519:UYI917520 UOM917519:UOM917520 UEQ917519:UEQ917520 TUU917519:TUU917520 TKY917519:TKY917520 TBC917519:TBC917520 SRG917519:SRG917520 SHK917519:SHK917520 RXO917519:RXO917520 RNS917519:RNS917520 RDW917519:RDW917520 QUA917519:QUA917520 QKE917519:QKE917520 QAI917519:QAI917520 PQM917519:PQM917520 PGQ917519:PGQ917520 OWU917519:OWU917520 OMY917519:OMY917520 ODC917519:ODC917520 NTG917519:NTG917520 NJK917519:NJK917520 MZO917519:MZO917520 MPS917519:MPS917520 MFW917519:MFW917520 LWA917519:LWA917520 LME917519:LME917520 LCI917519:LCI917520 KSM917519:KSM917520 KIQ917519:KIQ917520 JYU917519:JYU917520 JOY917519:JOY917520 JFC917519:JFC917520 IVG917519:IVG917520 ILK917519:ILK917520 IBO917519:IBO917520 HRS917519:HRS917520 HHW917519:HHW917520 GYA917519:GYA917520 GOE917519:GOE917520 GEI917519:GEI917520 FUM917519:FUM917520 FKQ917519:FKQ917520 FAU917519:FAU917520 EQY917519:EQY917520 EHC917519:EHC917520 DXG917519:DXG917520 DNK917519:DNK917520 DDO917519:DDO917520 CTS917519:CTS917520 CJW917519:CJW917520 CAA917519:CAA917520 BQE917519:BQE917520 BGI917519:BGI917520 AWM917519:AWM917520 AMQ917519:AMQ917520 ACU917519:ACU917520 SY917519:SY917520 JC917519:JC917520 G917519:G917520 WVO851983:WVO851984 WLS851983:WLS851984 WBW851983:WBW851984 VSA851983:VSA851984 VIE851983:VIE851984 UYI851983:UYI851984 UOM851983:UOM851984 UEQ851983:UEQ851984 TUU851983:TUU851984 TKY851983:TKY851984 TBC851983:TBC851984 SRG851983:SRG851984 SHK851983:SHK851984 RXO851983:RXO851984 RNS851983:RNS851984 RDW851983:RDW851984 QUA851983:QUA851984 QKE851983:QKE851984 QAI851983:QAI851984 PQM851983:PQM851984 PGQ851983:PGQ851984 OWU851983:OWU851984 OMY851983:OMY851984 ODC851983:ODC851984 NTG851983:NTG851984 NJK851983:NJK851984 MZO851983:MZO851984 MPS851983:MPS851984 MFW851983:MFW851984 LWA851983:LWA851984 LME851983:LME851984 LCI851983:LCI851984 KSM851983:KSM851984 KIQ851983:KIQ851984 JYU851983:JYU851984 JOY851983:JOY851984 JFC851983:JFC851984 IVG851983:IVG851984 ILK851983:ILK851984 IBO851983:IBO851984 HRS851983:HRS851984 HHW851983:HHW851984 GYA851983:GYA851984 GOE851983:GOE851984 GEI851983:GEI851984 FUM851983:FUM851984 FKQ851983:FKQ851984 FAU851983:FAU851984 EQY851983:EQY851984 EHC851983:EHC851984 DXG851983:DXG851984 DNK851983:DNK851984 DDO851983:DDO851984 CTS851983:CTS851984 CJW851983:CJW851984 CAA851983:CAA851984 BQE851983:BQE851984 BGI851983:BGI851984 AWM851983:AWM851984 AMQ851983:AMQ851984 ACU851983:ACU851984 SY851983:SY851984 JC851983:JC851984 G851983:G851984 WVO786447:WVO786448 WLS786447:WLS786448 WBW786447:WBW786448 VSA786447:VSA786448 VIE786447:VIE786448 UYI786447:UYI786448 UOM786447:UOM786448 UEQ786447:UEQ786448 TUU786447:TUU786448 TKY786447:TKY786448 TBC786447:TBC786448 SRG786447:SRG786448 SHK786447:SHK786448 RXO786447:RXO786448 RNS786447:RNS786448 RDW786447:RDW786448 QUA786447:QUA786448 QKE786447:QKE786448 QAI786447:QAI786448 PQM786447:PQM786448 PGQ786447:PGQ786448 OWU786447:OWU786448 OMY786447:OMY786448 ODC786447:ODC786448 NTG786447:NTG786448 NJK786447:NJK786448 MZO786447:MZO786448 MPS786447:MPS786448 MFW786447:MFW786448 LWA786447:LWA786448 LME786447:LME786448 LCI786447:LCI786448 KSM786447:KSM786448 KIQ786447:KIQ786448 JYU786447:JYU786448 JOY786447:JOY786448 JFC786447:JFC786448 IVG786447:IVG786448 ILK786447:ILK786448 IBO786447:IBO786448 HRS786447:HRS786448 HHW786447:HHW786448 GYA786447:GYA786448 GOE786447:GOE786448 GEI786447:GEI786448 FUM786447:FUM786448 FKQ786447:FKQ786448 FAU786447:FAU786448 EQY786447:EQY786448 EHC786447:EHC786448 DXG786447:DXG786448 DNK786447:DNK786448 DDO786447:DDO786448 CTS786447:CTS786448 CJW786447:CJW786448 CAA786447:CAA786448 BQE786447:BQE786448 BGI786447:BGI786448 AWM786447:AWM786448 AMQ786447:AMQ786448 ACU786447:ACU786448 SY786447:SY786448 JC786447:JC786448 G786447:G786448 WVO720911:WVO720912 WLS720911:WLS720912 WBW720911:WBW720912 VSA720911:VSA720912 VIE720911:VIE720912 UYI720911:UYI720912 UOM720911:UOM720912 UEQ720911:UEQ720912 TUU720911:TUU720912 TKY720911:TKY720912 TBC720911:TBC720912 SRG720911:SRG720912 SHK720911:SHK720912 RXO720911:RXO720912 RNS720911:RNS720912 RDW720911:RDW720912 QUA720911:QUA720912 QKE720911:QKE720912 QAI720911:QAI720912 PQM720911:PQM720912 PGQ720911:PGQ720912 OWU720911:OWU720912 OMY720911:OMY720912 ODC720911:ODC720912 NTG720911:NTG720912 NJK720911:NJK720912 MZO720911:MZO720912 MPS720911:MPS720912 MFW720911:MFW720912 LWA720911:LWA720912 LME720911:LME720912 LCI720911:LCI720912 KSM720911:KSM720912 KIQ720911:KIQ720912 JYU720911:JYU720912 JOY720911:JOY720912 JFC720911:JFC720912 IVG720911:IVG720912 ILK720911:ILK720912 IBO720911:IBO720912 HRS720911:HRS720912 HHW720911:HHW720912 GYA720911:GYA720912 GOE720911:GOE720912 GEI720911:GEI720912 FUM720911:FUM720912 FKQ720911:FKQ720912 FAU720911:FAU720912 EQY720911:EQY720912 EHC720911:EHC720912 DXG720911:DXG720912 DNK720911:DNK720912 DDO720911:DDO720912 CTS720911:CTS720912 CJW720911:CJW720912 CAA720911:CAA720912 BQE720911:BQE720912 BGI720911:BGI720912 AWM720911:AWM720912 AMQ720911:AMQ720912 ACU720911:ACU720912 SY720911:SY720912 JC720911:JC720912 G720911:G720912 WVO655375:WVO655376 WLS655375:WLS655376 WBW655375:WBW655376 VSA655375:VSA655376 VIE655375:VIE655376 UYI655375:UYI655376 UOM655375:UOM655376 UEQ655375:UEQ655376 TUU655375:TUU655376 TKY655375:TKY655376 TBC655375:TBC655376 SRG655375:SRG655376 SHK655375:SHK655376 RXO655375:RXO655376 RNS655375:RNS655376 RDW655375:RDW655376 QUA655375:QUA655376 QKE655375:QKE655376 QAI655375:QAI655376 PQM655375:PQM655376 PGQ655375:PGQ655376 OWU655375:OWU655376 OMY655375:OMY655376 ODC655375:ODC655376 NTG655375:NTG655376 NJK655375:NJK655376 MZO655375:MZO655376 MPS655375:MPS655376 MFW655375:MFW655376 LWA655375:LWA655376 LME655375:LME655376 LCI655375:LCI655376 KSM655375:KSM655376 KIQ655375:KIQ655376 JYU655375:JYU655376 JOY655375:JOY655376 JFC655375:JFC655376 IVG655375:IVG655376 ILK655375:ILK655376 IBO655375:IBO655376 HRS655375:HRS655376 HHW655375:HHW655376 GYA655375:GYA655376 GOE655375:GOE655376 GEI655375:GEI655376 FUM655375:FUM655376 FKQ655375:FKQ655376 FAU655375:FAU655376 EQY655375:EQY655376 EHC655375:EHC655376 DXG655375:DXG655376 DNK655375:DNK655376 DDO655375:DDO655376 CTS655375:CTS655376 CJW655375:CJW655376 CAA655375:CAA655376 BQE655375:BQE655376 BGI655375:BGI655376 AWM655375:AWM655376 AMQ655375:AMQ655376 ACU655375:ACU655376 SY655375:SY655376 JC655375:JC655376 G655375:G655376 WVO589839:WVO589840 WLS589839:WLS589840 WBW589839:WBW589840 VSA589839:VSA589840 VIE589839:VIE589840 UYI589839:UYI589840 UOM589839:UOM589840 UEQ589839:UEQ589840 TUU589839:TUU589840 TKY589839:TKY589840 TBC589839:TBC589840 SRG589839:SRG589840 SHK589839:SHK589840 RXO589839:RXO589840 RNS589839:RNS589840 RDW589839:RDW589840 QUA589839:QUA589840 QKE589839:QKE589840 QAI589839:QAI589840 PQM589839:PQM589840 PGQ589839:PGQ589840 OWU589839:OWU589840 OMY589839:OMY589840 ODC589839:ODC589840 NTG589839:NTG589840 NJK589839:NJK589840 MZO589839:MZO589840 MPS589839:MPS589840 MFW589839:MFW589840 LWA589839:LWA589840 LME589839:LME589840 LCI589839:LCI589840 KSM589839:KSM589840 KIQ589839:KIQ589840 JYU589839:JYU589840 JOY589839:JOY589840 JFC589839:JFC589840 IVG589839:IVG589840 ILK589839:ILK589840 IBO589839:IBO589840 HRS589839:HRS589840 HHW589839:HHW589840 GYA589839:GYA589840 GOE589839:GOE589840 GEI589839:GEI589840 FUM589839:FUM589840 FKQ589839:FKQ589840 FAU589839:FAU589840 EQY589839:EQY589840 EHC589839:EHC589840 DXG589839:DXG589840 DNK589839:DNK589840 DDO589839:DDO589840 CTS589839:CTS589840 CJW589839:CJW589840 CAA589839:CAA589840 BQE589839:BQE589840 BGI589839:BGI589840 AWM589839:AWM589840 AMQ589839:AMQ589840 ACU589839:ACU589840 SY589839:SY589840 JC589839:JC589840 G589839:G589840 WVO524303:WVO524304 WLS524303:WLS524304 WBW524303:WBW524304 VSA524303:VSA524304 VIE524303:VIE524304 UYI524303:UYI524304 UOM524303:UOM524304 UEQ524303:UEQ524304 TUU524303:TUU524304 TKY524303:TKY524304 TBC524303:TBC524304 SRG524303:SRG524304 SHK524303:SHK524304 RXO524303:RXO524304 RNS524303:RNS524304 RDW524303:RDW524304 QUA524303:QUA524304 QKE524303:QKE524304 QAI524303:QAI524304 PQM524303:PQM524304 PGQ524303:PGQ524304 OWU524303:OWU524304 OMY524303:OMY524304 ODC524303:ODC524304 NTG524303:NTG524304 NJK524303:NJK524304 MZO524303:MZO524304 MPS524303:MPS524304 MFW524303:MFW524304 LWA524303:LWA524304 LME524303:LME524304 LCI524303:LCI524304 KSM524303:KSM524304 KIQ524303:KIQ524304 JYU524303:JYU524304 JOY524303:JOY524304 JFC524303:JFC524304 IVG524303:IVG524304 ILK524303:ILK524304 IBO524303:IBO524304 HRS524303:HRS524304 HHW524303:HHW524304 GYA524303:GYA524304 GOE524303:GOE524304 GEI524303:GEI524304 FUM524303:FUM524304 FKQ524303:FKQ524304 FAU524303:FAU524304 EQY524303:EQY524304 EHC524303:EHC524304 DXG524303:DXG524304 DNK524303:DNK524304 DDO524303:DDO524304 CTS524303:CTS524304 CJW524303:CJW524304 CAA524303:CAA524304 BQE524303:BQE524304 BGI524303:BGI524304 AWM524303:AWM524304 AMQ524303:AMQ524304 ACU524303:ACU524304 SY524303:SY524304 JC524303:JC524304 G524303:G524304 WVO458767:WVO458768 WLS458767:WLS458768 WBW458767:WBW458768 VSA458767:VSA458768 VIE458767:VIE458768 UYI458767:UYI458768 UOM458767:UOM458768 UEQ458767:UEQ458768 TUU458767:TUU458768 TKY458767:TKY458768 TBC458767:TBC458768 SRG458767:SRG458768 SHK458767:SHK458768 RXO458767:RXO458768 RNS458767:RNS458768 RDW458767:RDW458768 QUA458767:QUA458768 QKE458767:QKE458768 QAI458767:QAI458768 PQM458767:PQM458768 PGQ458767:PGQ458768 OWU458767:OWU458768 OMY458767:OMY458768 ODC458767:ODC458768 NTG458767:NTG458768 NJK458767:NJK458768 MZO458767:MZO458768 MPS458767:MPS458768 MFW458767:MFW458768 LWA458767:LWA458768 LME458767:LME458768 LCI458767:LCI458768 KSM458767:KSM458768 KIQ458767:KIQ458768 JYU458767:JYU458768 JOY458767:JOY458768 JFC458767:JFC458768 IVG458767:IVG458768 ILK458767:ILK458768 IBO458767:IBO458768 HRS458767:HRS458768 HHW458767:HHW458768 GYA458767:GYA458768 GOE458767:GOE458768 GEI458767:GEI458768 FUM458767:FUM458768 FKQ458767:FKQ458768 FAU458767:FAU458768 EQY458767:EQY458768 EHC458767:EHC458768 DXG458767:DXG458768 DNK458767:DNK458768 DDO458767:DDO458768 CTS458767:CTS458768 CJW458767:CJW458768 CAA458767:CAA458768 BQE458767:BQE458768 BGI458767:BGI458768 AWM458767:AWM458768 AMQ458767:AMQ458768 ACU458767:ACU458768 SY458767:SY458768 JC458767:JC458768 G458767:G458768 WVO393231:WVO393232 WLS393231:WLS393232 WBW393231:WBW393232 VSA393231:VSA393232 VIE393231:VIE393232 UYI393231:UYI393232 UOM393231:UOM393232 UEQ393231:UEQ393232 TUU393231:TUU393232 TKY393231:TKY393232 TBC393231:TBC393232 SRG393231:SRG393232 SHK393231:SHK393232 RXO393231:RXO393232 RNS393231:RNS393232 RDW393231:RDW393232 QUA393231:QUA393232 QKE393231:QKE393232 QAI393231:QAI393232 PQM393231:PQM393232 PGQ393231:PGQ393232 OWU393231:OWU393232 OMY393231:OMY393232 ODC393231:ODC393232 NTG393231:NTG393232 NJK393231:NJK393232 MZO393231:MZO393232 MPS393231:MPS393232 MFW393231:MFW393232 LWA393231:LWA393232 LME393231:LME393232 LCI393231:LCI393232 KSM393231:KSM393232 KIQ393231:KIQ393232 JYU393231:JYU393232 JOY393231:JOY393232 JFC393231:JFC393232 IVG393231:IVG393232 ILK393231:ILK393232 IBO393231:IBO393232 HRS393231:HRS393232 HHW393231:HHW393232 GYA393231:GYA393232 GOE393231:GOE393232 GEI393231:GEI393232 FUM393231:FUM393232 FKQ393231:FKQ393232 FAU393231:FAU393232 EQY393231:EQY393232 EHC393231:EHC393232 DXG393231:DXG393232 DNK393231:DNK393232 DDO393231:DDO393232 CTS393231:CTS393232 CJW393231:CJW393232 CAA393231:CAA393232 BQE393231:BQE393232 BGI393231:BGI393232 AWM393231:AWM393232 AMQ393231:AMQ393232 ACU393231:ACU393232 SY393231:SY393232 JC393231:JC393232 G393231:G393232 WVO327695:WVO327696 WLS327695:WLS327696 WBW327695:WBW327696 VSA327695:VSA327696 VIE327695:VIE327696 UYI327695:UYI327696 UOM327695:UOM327696 UEQ327695:UEQ327696 TUU327695:TUU327696 TKY327695:TKY327696 TBC327695:TBC327696 SRG327695:SRG327696 SHK327695:SHK327696 RXO327695:RXO327696 RNS327695:RNS327696 RDW327695:RDW327696 QUA327695:QUA327696 QKE327695:QKE327696 QAI327695:QAI327696 PQM327695:PQM327696 PGQ327695:PGQ327696 OWU327695:OWU327696 OMY327695:OMY327696 ODC327695:ODC327696 NTG327695:NTG327696 NJK327695:NJK327696 MZO327695:MZO327696 MPS327695:MPS327696 MFW327695:MFW327696 LWA327695:LWA327696 LME327695:LME327696 LCI327695:LCI327696 KSM327695:KSM327696 KIQ327695:KIQ327696 JYU327695:JYU327696 JOY327695:JOY327696 JFC327695:JFC327696 IVG327695:IVG327696 ILK327695:ILK327696 IBO327695:IBO327696 HRS327695:HRS327696 HHW327695:HHW327696 GYA327695:GYA327696 GOE327695:GOE327696 GEI327695:GEI327696 FUM327695:FUM327696 FKQ327695:FKQ327696 FAU327695:FAU327696 EQY327695:EQY327696 EHC327695:EHC327696 DXG327695:DXG327696 DNK327695:DNK327696 DDO327695:DDO327696 CTS327695:CTS327696 CJW327695:CJW327696 CAA327695:CAA327696 BQE327695:BQE327696 BGI327695:BGI327696 AWM327695:AWM327696 AMQ327695:AMQ327696 ACU327695:ACU327696 SY327695:SY327696 JC327695:JC327696 G327695:G327696 WVO262159:WVO262160 WLS262159:WLS262160 WBW262159:WBW262160 VSA262159:VSA262160 VIE262159:VIE262160 UYI262159:UYI262160 UOM262159:UOM262160 UEQ262159:UEQ262160 TUU262159:TUU262160 TKY262159:TKY262160 TBC262159:TBC262160 SRG262159:SRG262160 SHK262159:SHK262160 RXO262159:RXO262160 RNS262159:RNS262160 RDW262159:RDW262160 QUA262159:QUA262160 QKE262159:QKE262160 QAI262159:QAI262160 PQM262159:PQM262160 PGQ262159:PGQ262160 OWU262159:OWU262160 OMY262159:OMY262160 ODC262159:ODC262160 NTG262159:NTG262160 NJK262159:NJK262160 MZO262159:MZO262160 MPS262159:MPS262160 MFW262159:MFW262160 LWA262159:LWA262160 LME262159:LME262160 LCI262159:LCI262160 KSM262159:KSM262160 KIQ262159:KIQ262160 JYU262159:JYU262160 JOY262159:JOY262160 JFC262159:JFC262160 IVG262159:IVG262160 ILK262159:ILK262160 IBO262159:IBO262160 HRS262159:HRS262160 HHW262159:HHW262160 GYA262159:GYA262160 GOE262159:GOE262160 GEI262159:GEI262160 FUM262159:FUM262160 FKQ262159:FKQ262160 FAU262159:FAU262160 EQY262159:EQY262160 EHC262159:EHC262160 DXG262159:DXG262160 DNK262159:DNK262160 DDO262159:DDO262160 CTS262159:CTS262160 CJW262159:CJW262160 CAA262159:CAA262160 BQE262159:BQE262160 BGI262159:BGI262160 AWM262159:AWM262160 AMQ262159:AMQ262160 ACU262159:ACU262160 SY262159:SY262160 JC262159:JC262160 G262159:G262160 WVO196623:WVO196624 WLS196623:WLS196624 WBW196623:WBW196624 VSA196623:VSA196624 VIE196623:VIE196624 UYI196623:UYI196624 UOM196623:UOM196624 UEQ196623:UEQ196624 TUU196623:TUU196624 TKY196623:TKY196624 TBC196623:TBC196624 SRG196623:SRG196624 SHK196623:SHK196624 RXO196623:RXO196624 RNS196623:RNS196624 RDW196623:RDW196624 QUA196623:QUA196624 QKE196623:QKE196624 QAI196623:QAI196624 PQM196623:PQM196624 PGQ196623:PGQ196624 OWU196623:OWU196624 OMY196623:OMY196624 ODC196623:ODC196624 NTG196623:NTG196624 NJK196623:NJK196624 MZO196623:MZO196624 MPS196623:MPS196624 MFW196623:MFW196624 LWA196623:LWA196624 LME196623:LME196624 LCI196623:LCI196624 KSM196623:KSM196624 KIQ196623:KIQ196624 JYU196623:JYU196624 JOY196623:JOY196624 JFC196623:JFC196624 IVG196623:IVG196624 ILK196623:ILK196624 IBO196623:IBO196624 HRS196623:HRS196624 HHW196623:HHW196624 GYA196623:GYA196624 GOE196623:GOE196624 GEI196623:GEI196624 FUM196623:FUM196624 FKQ196623:FKQ196624 FAU196623:FAU196624 EQY196623:EQY196624 EHC196623:EHC196624 DXG196623:DXG196624 DNK196623:DNK196624 DDO196623:DDO196624 CTS196623:CTS196624 CJW196623:CJW196624 CAA196623:CAA196624 BQE196623:BQE196624 BGI196623:BGI196624 AWM196623:AWM196624 AMQ196623:AMQ196624 ACU196623:ACU196624 SY196623:SY196624 JC196623:JC196624 G196623:G196624 WVO131087:WVO131088 WLS131087:WLS131088 WBW131087:WBW131088 VSA131087:VSA131088 VIE131087:VIE131088 UYI131087:UYI131088 UOM131087:UOM131088 UEQ131087:UEQ131088 TUU131087:TUU131088 TKY131087:TKY131088 TBC131087:TBC131088 SRG131087:SRG131088 SHK131087:SHK131088 RXO131087:RXO131088 RNS131087:RNS131088 RDW131087:RDW131088 QUA131087:QUA131088 QKE131087:QKE131088 QAI131087:QAI131088 PQM131087:PQM131088 PGQ131087:PGQ131088 OWU131087:OWU131088 OMY131087:OMY131088 ODC131087:ODC131088 NTG131087:NTG131088 NJK131087:NJK131088 MZO131087:MZO131088 MPS131087:MPS131088 MFW131087:MFW131088 LWA131087:LWA131088 LME131087:LME131088 LCI131087:LCI131088 KSM131087:KSM131088 KIQ131087:KIQ131088 JYU131087:JYU131088 JOY131087:JOY131088 JFC131087:JFC131088 IVG131087:IVG131088 ILK131087:ILK131088 IBO131087:IBO131088 HRS131087:HRS131088 HHW131087:HHW131088 GYA131087:GYA131088 GOE131087:GOE131088 GEI131087:GEI131088 FUM131087:FUM131088 FKQ131087:FKQ131088 FAU131087:FAU131088 EQY131087:EQY131088 EHC131087:EHC131088 DXG131087:DXG131088 DNK131087:DNK131088 DDO131087:DDO131088 CTS131087:CTS131088 CJW131087:CJW131088 CAA131087:CAA131088 BQE131087:BQE131088 BGI131087:BGI131088 AWM131087:AWM131088 AMQ131087:AMQ131088 ACU131087:ACU131088 SY131087:SY131088 JC131087:JC131088 G131087:G131088 WVO65551:WVO65552 WLS65551:WLS65552 WBW65551:WBW65552 VSA65551:VSA65552 VIE65551:VIE65552 UYI65551:UYI65552 UOM65551:UOM65552 UEQ65551:UEQ65552 TUU65551:TUU65552 TKY65551:TKY65552 TBC65551:TBC65552 SRG65551:SRG65552 SHK65551:SHK65552 RXO65551:RXO65552 RNS65551:RNS65552 RDW65551:RDW65552 QUA65551:QUA65552 QKE65551:QKE65552 QAI65551:QAI65552 PQM65551:PQM65552 PGQ65551:PGQ65552 OWU65551:OWU65552 OMY65551:OMY65552 ODC65551:ODC65552 NTG65551:NTG65552 NJK65551:NJK65552 MZO65551:MZO65552 MPS65551:MPS65552 MFW65551:MFW65552 LWA65551:LWA65552 LME65551:LME65552 LCI65551:LCI65552 KSM65551:KSM65552 KIQ65551:KIQ65552 JYU65551:JYU65552 JOY65551:JOY65552 JFC65551:JFC65552 IVG65551:IVG65552 ILK65551:ILK65552 IBO65551:IBO65552 HRS65551:HRS65552 HHW65551:HHW65552 GYA65551:GYA65552 GOE65551:GOE65552 GEI65551:GEI65552 FUM65551:FUM65552 FKQ65551:FKQ65552 FAU65551:FAU65552 EQY65551:EQY65552 EHC65551:EHC65552 DXG65551:DXG65552 DNK65551:DNK65552 DDO65551:DDO65552 CTS65551:CTS65552 CJW65551:CJW65552 CAA65551:CAA65552 BQE65551:BQE65552 BGI65551:BGI65552 AWM65551:AWM65552 AMQ65551:AMQ65552 ACU65551:ACU65552 SY65551:SY65552 JC65551:JC65552 G65551:G65552 WVO26 WLS26 WBW26 VSA26 VIE26 UYI26 UOM26 UEQ26 TUU26 TKY26 TBC26 SRG26 SHK26 RXO26 RNS26 RDW26 QUA26 QKE26 QAI26 PQM26 PGQ26 OWU26 OMY26 ODC26 NTG26 NJK26 MZO26 MPS26 MFW26 LWA26 LME26 LCI26 KSM26 KIQ26 JYU26 JOY26 JFC26 IVG26 ILK26 IBO26 HRS26 HHW26 GYA26 GOE26 GEI26 FUM26 FKQ26 FAU26 EQY26 EHC26 DXG26 DNK26 DDO26 CTS26 CJW26 CAA26 BQE26 BGI26 AWM26 AMQ26 ACU26 SY26 JC26 JC22:JC24 WVO983051:WVO983053 WLS983051:WLS983053 WBW983051:WBW983053 VSA983051:VSA983053 VIE983051:VIE983053 UYI983051:UYI983053 UOM983051:UOM983053 UEQ983051:UEQ983053 TUU983051:TUU983053 TKY983051:TKY983053 TBC983051:TBC983053 SRG983051:SRG983053 SHK983051:SHK983053 RXO983051:RXO983053 RNS983051:RNS983053 RDW983051:RDW983053 QUA983051:QUA983053 QKE983051:QKE983053 QAI983051:QAI983053 PQM983051:PQM983053 PGQ983051:PGQ983053 OWU983051:OWU983053 OMY983051:OMY983053 ODC983051:ODC983053 NTG983051:NTG983053 NJK983051:NJK983053 MZO983051:MZO983053 MPS983051:MPS983053 MFW983051:MFW983053 LWA983051:LWA983053 LME983051:LME983053 LCI983051:LCI983053 KSM983051:KSM983053 KIQ983051:KIQ983053 JYU983051:JYU983053 JOY983051:JOY983053 JFC983051:JFC983053 IVG983051:IVG983053 ILK983051:ILK983053 IBO983051:IBO983053 HRS983051:HRS983053 HHW983051:HHW983053 GYA983051:GYA983053 GOE983051:GOE983053 GEI983051:GEI983053 FUM983051:FUM983053 FKQ983051:FKQ983053 FAU983051:FAU983053 EQY983051:EQY983053 EHC983051:EHC983053 DXG983051:DXG983053 DNK983051:DNK983053 DDO983051:DDO983053 CTS983051:CTS983053 CJW983051:CJW983053 CAA983051:CAA983053 BQE983051:BQE983053 BGI983051:BGI983053 AWM983051:AWM983053 AMQ983051:AMQ983053 ACU983051:ACU983053 SY983051:SY983053 JC983051:JC983053 G983051:G983053 WVO917515:WVO917517 WLS917515:WLS917517 WBW917515:WBW917517 VSA917515:VSA917517 VIE917515:VIE917517 UYI917515:UYI917517 UOM917515:UOM917517 UEQ917515:UEQ917517 TUU917515:TUU917517 TKY917515:TKY917517 TBC917515:TBC917517 SRG917515:SRG917517 SHK917515:SHK917517 RXO917515:RXO917517 RNS917515:RNS917517 RDW917515:RDW917517 QUA917515:QUA917517 QKE917515:QKE917517 QAI917515:QAI917517 PQM917515:PQM917517 PGQ917515:PGQ917517 OWU917515:OWU917517 OMY917515:OMY917517 ODC917515:ODC917517 NTG917515:NTG917517 NJK917515:NJK917517 MZO917515:MZO917517 MPS917515:MPS917517 MFW917515:MFW917517 LWA917515:LWA917517 LME917515:LME917517 LCI917515:LCI917517 KSM917515:KSM917517 KIQ917515:KIQ917517 JYU917515:JYU917517 JOY917515:JOY917517 JFC917515:JFC917517 IVG917515:IVG917517 ILK917515:ILK917517 IBO917515:IBO917517 HRS917515:HRS917517 HHW917515:HHW917517 GYA917515:GYA917517 GOE917515:GOE917517 GEI917515:GEI917517 FUM917515:FUM917517 FKQ917515:FKQ917517 FAU917515:FAU917517 EQY917515:EQY917517 EHC917515:EHC917517 DXG917515:DXG917517 DNK917515:DNK917517 DDO917515:DDO917517 CTS917515:CTS917517 CJW917515:CJW917517 CAA917515:CAA917517 BQE917515:BQE917517 BGI917515:BGI917517 AWM917515:AWM917517 AMQ917515:AMQ917517 ACU917515:ACU917517 SY917515:SY917517 JC917515:JC917517 G917515:G917517 WVO851979:WVO851981 WLS851979:WLS851981 WBW851979:WBW851981 VSA851979:VSA851981 VIE851979:VIE851981 UYI851979:UYI851981 UOM851979:UOM851981 UEQ851979:UEQ851981 TUU851979:TUU851981 TKY851979:TKY851981 TBC851979:TBC851981 SRG851979:SRG851981 SHK851979:SHK851981 RXO851979:RXO851981 RNS851979:RNS851981 RDW851979:RDW851981 QUA851979:QUA851981 QKE851979:QKE851981 QAI851979:QAI851981 PQM851979:PQM851981 PGQ851979:PGQ851981 OWU851979:OWU851981 OMY851979:OMY851981 ODC851979:ODC851981 NTG851979:NTG851981 NJK851979:NJK851981 MZO851979:MZO851981 MPS851979:MPS851981 MFW851979:MFW851981 LWA851979:LWA851981 LME851979:LME851981 LCI851979:LCI851981 KSM851979:KSM851981 KIQ851979:KIQ851981 JYU851979:JYU851981 JOY851979:JOY851981 JFC851979:JFC851981 IVG851979:IVG851981 ILK851979:ILK851981 IBO851979:IBO851981 HRS851979:HRS851981 HHW851979:HHW851981 GYA851979:GYA851981 GOE851979:GOE851981 GEI851979:GEI851981 FUM851979:FUM851981 FKQ851979:FKQ851981 FAU851979:FAU851981 EQY851979:EQY851981 EHC851979:EHC851981 DXG851979:DXG851981 DNK851979:DNK851981 DDO851979:DDO851981 CTS851979:CTS851981 CJW851979:CJW851981 CAA851979:CAA851981 BQE851979:BQE851981 BGI851979:BGI851981 AWM851979:AWM851981 AMQ851979:AMQ851981 ACU851979:ACU851981 SY851979:SY851981 JC851979:JC851981 G851979:G851981 WVO786443:WVO786445 WLS786443:WLS786445 WBW786443:WBW786445 VSA786443:VSA786445 VIE786443:VIE786445 UYI786443:UYI786445 UOM786443:UOM786445 UEQ786443:UEQ786445 TUU786443:TUU786445 TKY786443:TKY786445 TBC786443:TBC786445 SRG786443:SRG786445 SHK786443:SHK786445 RXO786443:RXO786445 RNS786443:RNS786445 RDW786443:RDW786445 QUA786443:QUA786445 QKE786443:QKE786445 QAI786443:QAI786445 PQM786443:PQM786445 PGQ786443:PGQ786445 OWU786443:OWU786445 OMY786443:OMY786445 ODC786443:ODC786445 NTG786443:NTG786445 NJK786443:NJK786445 MZO786443:MZO786445 MPS786443:MPS786445 MFW786443:MFW786445 LWA786443:LWA786445 LME786443:LME786445 LCI786443:LCI786445 KSM786443:KSM786445 KIQ786443:KIQ786445 JYU786443:JYU786445 JOY786443:JOY786445 JFC786443:JFC786445 IVG786443:IVG786445 ILK786443:ILK786445 IBO786443:IBO786445 HRS786443:HRS786445 HHW786443:HHW786445 GYA786443:GYA786445 GOE786443:GOE786445 GEI786443:GEI786445 FUM786443:FUM786445 FKQ786443:FKQ786445 FAU786443:FAU786445 EQY786443:EQY786445 EHC786443:EHC786445 DXG786443:DXG786445 DNK786443:DNK786445 DDO786443:DDO786445 CTS786443:CTS786445 CJW786443:CJW786445 CAA786443:CAA786445 BQE786443:BQE786445 BGI786443:BGI786445 AWM786443:AWM786445 AMQ786443:AMQ786445 ACU786443:ACU786445 SY786443:SY786445 JC786443:JC786445 G786443:G786445 WVO720907:WVO720909 WLS720907:WLS720909 WBW720907:WBW720909 VSA720907:VSA720909 VIE720907:VIE720909 UYI720907:UYI720909 UOM720907:UOM720909 UEQ720907:UEQ720909 TUU720907:TUU720909 TKY720907:TKY720909 TBC720907:TBC720909 SRG720907:SRG720909 SHK720907:SHK720909 RXO720907:RXO720909 RNS720907:RNS720909 RDW720907:RDW720909 QUA720907:QUA720909 QKE720907:QKE720909 QAI720907:QAI720909 PQM720907:PQM720909 PGQ720907:PGQ720909 OWU720907:OWU720909 OMY720907:OMY720909 ODC720907:ODC720909 NTG720907:NTG720909 NJK720907:NJK720909 MZO720907:MZO720909 MPS720907:MPS720909 MFW720907:MFW720909 LWA720907:LWA720909 LME720907:LME720909 LCI720907:LCI720909 KSM720907:KSM720909 KIQ720907:KIQ720909 JYU720907:JYU720909 JOY720907:JOY720909 JFC720907:JFC720909 IVG720907:IVG720909 ILK720907:ILK720909 IBO720907:IBO720909 HRS720907:HRS720909 HHW720907:HHW720909 GYA720907:GYA720909 GOE720907:GOE720909 GEI720907:GEI720909 FUM720907:FUM720909 FKQ720907:FKQ720909 FAU720907:FAU720909 EQY720907:EQY720909 EHC720907:EHC720909 DXG720907:DXG720909 DNK720907:DNK720909 DDO720907:DDO720909 CTS720907:CTS720909 CJW720907:CJW720909 CAA720907:CAA720909 BQE720907:BQE720909 BGI720907:BGI720909 AWM720907:AWM720909 AMQ720907:AMQ720909 ACU720907:ACU720909 SY720907:SY720909 JC720907:JC720909 G720907:G720909 WVO655371:WVO655373 WLS655371:WLS655373 WBW655371:WBW655373 VSA655371:VSA655373 VIE655371:VIE655373 UYI655371:UYI655373 UOM655371:UOM655373 UEQ655371:UEQ655373 TUU655371:TUU655373 TKY655371:TKY655373 TBC655371:TBC655373 SRG655371:SRG655373 SHK655371:SHK655373 RXO655371:RXO655373 RNS655371:RNS655373 RDW655371:RDW655373 QUA655371:QUA655373 QKE655371:QKE655373 QAI655371:QAI655373 PQM655371:PQM655373 PGQ655371:PGQ655373 OWU655371:OWU655373 OMY655371:OMY655373 ODC655371:ODC655373 NTG655371:NTG655373 NJK655371:NJK655373 MZO655371:MZO655373 MPS655371:MPS655373 MFW655371:MFW655373 LWA655371:LWA655373 LME655371:LME655373 LCI655371:LCI655373 KSM655371:KSM655373 KIQ655371:KIQ655373 JYU655371:JYU655373 JOY655371:JOY655373 JFC655371:JFC655373 IVG655371:IVG655373 ILK655371:ILK655373 IBO655371:IBO655373 HRS655371:HRS655373 HHW655371:HHW655373 GYA655371:GYA655373 GOE655371:GOE655373 GEI655371:GEI655373 FUM655371:FUM655373 FKQ655371:FKQ655373 FAU655371:FAU655373 EQY655371:EQY655373 EHC655371:EHC655373 DXG655371:DXG655373 DNK655371:DNK655373 DDO655371:DDO655373 CTS655371:CTS655373 CJW655371:CJW655373 CAA655371:CAA655373 BQE655371:BQE655373 BGI655371:BGI655373 AWM655371:AWM655373 AMQ655371:AMQ655373 ACU655371:ACU655373 SY655371:SY655373 JC655371:JC655373 G655371:G655373 WVO589835:WVO589837 WLS589835:WLS589837 WBW589835:WBW589837 VSA589835:VSA589837 VIE589835:VIE589837 UYI589835:UYI589837 UOM589835:UOM589837 UEQ589835:UEQ589837 TUU589835:TUU589837 TKY589835:TKY589837 TBC589835:TBC589837 SRG589835:SRG589837 SHK589835:SHK589837 RXO589835:RXO589837 RNS589835:RNS589837 RDW589835:RDW589837 QUA589835:QUA589837 QKE589835:QKE589837 QAI589835:QAI589837 PQM589835:PQM589837 PGQ589835:PGQ589837 OWU589835:OWU589837 OMY589835:OMY589837 ODC589835:ODC589837 NTG589835:NTG589837 NJK589835:NJK589837 MZO589835:MZO589837 MPS589835:MPS589837 MFW589835:MFW589837 LWA589835:LWA589837 LME589835:LME589837 LCI589835:LCI589837 KSM589835:KSM589837 KIQ589835:KIQ589837 JYU589835:JYU589837 JOY589835:JOY589837 JFC589835:JFC589837 IVG589835:IVG589837 ILK589835:ILK589837 IBO589835:IBO589837 HRS589835:HRS589837 HHW589835:HHW589837 GYA589835:GYA589837 GOE589835:GOE589837 GEI589835:GEI589837 FUM589835:FUM589837 FKQ589835:FKQ589837 FAU589835:FAU589837 EQY589835:EQY589837 EHC589835:EHC589837 DXG589835:DXG589837 DNK589835:DNK589837 DDO589835:DDO589837 CTS589835:CTS589837 CJW589835:CJW589837 CAA589835:CAA589837 BQE589835:BQE589837 BGI589835:BGI589837 AWM589835:AWM589837 AMQ589835:AMQ589837 ACU589835:ACU589837 SY589835:SY589837 JC589835:JC589837 G589835:G589837 WVO524299:WVO524301 WLS524299:WLS524301 WBW524299:WBW524301 VSA524299:VSA524301 VIE524299:VIE524301 UYI524299:UYI524301 UOM524299:UOM524301 UEQ524299:UEQ524301 TUU524299:TUU524301 TKY524299:TKY524301 TBC524299:TBC524301 SRG524299:SRG524301 SHK524299:SHK524301 RXO524299:RXO524301 RNS524299:RNS524301 RDW524299:RDW524301 QUA524299:QUA524301 QKE524299:QKE524301 QAI524299:QAI524301 PQM524299:PQM524301 PGQ524299:PGQ524301 OWU524299:OWU524301 OMY524299:OMY524301 ODC524299:ODC524301 NTG524299:NTG524301 NJK524299:NJK524301 MZO524299:MZO524301 MPS524299:MPS524301 MFW524299:MFW524301 LWA524299:LWA524301 LME524299:LME524301 LCI524299:LCI524301 KSM524299:KSM524301 KIQ524299:KIQ524301 JYU524299:JYU524301 JOY524299:JOY524301 JFC524299:JFC524301 IVG524299:IVG524301 ILK524299:ILK524301 IBO524299:IBO524301 HRS524299:HRS524301 HHW524299:HHW524301 GYA524299:GYA524301 GOE524299:GOE524301 GEI524299:GEI524301 FUM524299:FUM524301 FKQ524299:FKQ524301 FAU524299:FAU524301 EQY524299:EQY524301 EHC524299:EHC524301 DXG524299:DXG524301 DNK524299:DNK524301 DDO524299:DDO524301 CTS524299:CTS524301 CJW524299:CJW524301 CAA524299:CAA524301 BQE524299:BQE524301 BGI524299:BGI524301 AWM524299:AWM524301 AMQ524299:AMQ524301 ACU524299:ACU524301 SY524299:SY524301 JC524299:JC524301 G524299:G524301 WVO458763:WVO458765 WLS458763:WLS458765 WBW458763:WBW458765 VSA458763:VSA458765 VIE458763:VIE458765 UYI458763:UYI458765 UOM458763:UOM458765 UEQ458763:UEQ458765 TUU458763:TUU458765 TKY458763:TKY458765 TBC458763:TBC458765 SRG458763:SRG458765 SHK458763:SHK458765 RXO458763:RXO458765 RNS458763:RNS458765 RDW458763:RDW458765 QUA458763:QUA458765 QKE458763:QKE458765 QAI458763:QAI458765 PQM458763:PQM458765 PGQ458763:PGQ458765 OWU458763:OWU458765 OMY458763:OMY458765 ODC458763:ODC458765 NTG458763:NTG458765 NJK458763:NJK458765 MZO458763:MZO458765 MPS458763:MPS458765 MFW458763:MFW458765 LWA458763:LWA458765 LME458763:LME458765 LCI458763:LCI458765 KSM458763:KSM458765 KIQ458763:KIQ458765 JYU458763:JYU458765 JOY458763:JOY458765 JFC458763:JFC458765 IVG458763:IVG458765 ILK458763:ILK458765 IBO458763:IBO458765 HRS458763:HRS458765 HHW458763:HHW458765 GYA458763:GYA458765 GOE458763:GOE458765 GEI458763:GEI458765 FUM458763:FUM458765 FKQ458763:FKQ458765 FAU458763:FAU458765 EQY458763:EQY458765 EHC458763:EHC458765 DXG458763:DXG458765 DNK458763:DNK458765 DDO458763:DDO458765 CTS458763:CTS458765 CJW458763:CJW458765 CAA458763:CAA458765 BQE458763:BQE458765 BGI458763:BGI458765 AWM458763:AWM458765 AMQ458763:AMQ458765 ACU458763:ACU458765 SY458763:SY458765 JC458763:JC458765 G458763:G458765 WVO393227:WVO393229 WLS393227:WLS393229 WBW393227:WBW393229 VSA393227:VSA393229 VIE393227:VIE393229 UYI393227:UYI393229 UOM393227:UOM393229 UEQ393227:UEQ393229 TUU393227:TUU393229 TKY393227:TKY393229 TBC393227:TBC393229 SRG393227:SRG393229 SHK393227:SHK393229 RXO393227:RXO393229 RNS393227:RNS393229 RDW393227:RDW393229 QUA393227:QUA393229 QKE393227:QKE393229 QAI393227:QAI393229 PQM393227:PQM393229 PGQ393227:PGQ393229 OWU393227:OWU393229 OMY393227:OMY393229 ODC393227:ODC393229 NTG393227:NTG393229 NJK393227:NJK393229 MZO393227:MZO393229 MPS393227:MPS393229 MFW393227:MFW393229 LWA393227:LWA393229 LME393227:LME393229 LCI393227:LCI393229 KSM393227:KSM393229 KIQ393227:KIQ393229 JYU393227:JYU393229 JOY393227:JOY393229 JFC393227:JFC393229 IVG393227:IVG393229 ILK393227:ILK393229 IBO393227:IBO393229 HRS393227:HRS393229 HHW393227:HHW393229 GYA393227:GYA393229 GOE393227:GOE393229 GEI393227:GEI393229 FUM393227:FUM393229 FKQ393227:FKQ393229 FAU393227:FAU393229 EQY393227:EQY393229 EHC393227:EHC393229 DXG393227:DXG393229 DNK393227:DNK393229 DDO393227:DDO393229 CTS393227:CTS393229 CJW393227:CJW393229 CAA393227:CAA393229 BQE393227:BQE393229 BGI393227:BGI393229 AWM393227:AWM393229 AMQ393227:AMQ393229 ACU393227:ACU393229 SY393227:SY393229 JC393227:JC393229 G393227:G393229 WVO327691:WVO327693 WLS327691:WLS327693 WBW327691:WBW327693 VSA327691:VSA327693 VIE327691:VIE327693 UYI327691:UYI327693 UOM327691:UOM327693 UEQ327691:UEQ327693 TUU327691:TUU327693 TKY327691:TKY327693 TBC327691:TBC327693 SRG327691:SRG327693 SHK327691:SHK327693 RXO327691:RXO327693 RNS327691:RNS327693 RDW327691:RDW327693 QUA327691:QUA327693 QKE327691:QKE327693 QAI327691:QAI327693 PQM327691:PQM327693 PGQ327691:PGQ327693 OWU327691:OWU327693 OMY327691:OMY327693 ODC327691:ODC327693 NTG327691:NTG327693 NJK327691:NJK327693 MZO327691:MZO327693 MPS327691:MPS327693 MFW327691:MFW327693 LWA327691:LWA327693 LME327691:LME327693 LCI327691:LCI327693 KSM327691:KSM327693 KIQ327691:KIQ327693 JYU327691:JYU327693 JOY327691:JOY327693 JFC327691:JFC327693 IVG327691:IVG327693 ILK327691:ILK327693 IBO327691:IBO327693 HRS327691:HRS327693 HHW327691:HHW327693 GYA327691:GYA327693 GOE327691:GOE327693 GEI327691:GEI327693 FUM327691:FUM327693 FKQ327691:FKQ327693 FAU327691:FAU327693 EQY327691:EQY327693 EHC327691:EHC327693 DXG327691:DXG327693 DNK327691:DNK327693 DDO327691:DDO327693 CTS327691:CTS327693 CJW327691:CJW327693 CAA327691:CAA327693 BQE327691:BQE327693 BGI327691:BGI327693 AWM327691:AWM327693 AMQ327691:AMQ327693 ACU327691:ACU327693 SY327691:SY327693 JC327691:JC327693 G327691:G327693 WVO262155:WVO262157 WLS262155:WLS262157 WBW262155:WBW262157 VSA262155:VSA262157 VIE262155:VIE262157 UYI262155:UYI262157 UOM262155:UOM262157 UEQ262155:UEQ262157 TUU262155:TUU262157 TKY262155:TKY262157 TBC262155:TBC262157 SRG262155:SRG262157 SHK262155:SHK262157 RXO262155:RXO262157 RNS262155:RNS262157 RDW262155:RDW262157 QUA262155:QUA262157 QKE262155:QKE262157 QAI262155:QAI262157 PQM262155:PQM262157 PGQ262155:PGQ262157 OWU262155:OWU262157 OMY262155:OMY262157 ODC262155:ODC262157 NTG262155:NTG262157 NJK262155:NJK262157 MZO262155:MZO262157 MPS262155:MPS262157 MFW262155:MFW262157 LWA262155:LWA262157 LME262155:LME262157 LCI262155:LCI262157 KSM262155:KSM262157 KIQ262155:KIQ262157 JYU262155:JYU262157 JOY262155:JOY262157 JFC262155:JFC262157 IVG262155:IVG262157 ILK262155:ILK262157 IBO262155:IBO262157 HRS262155:HRS262157 HHW262155:HHW262157 GYA262155:GYA262157 GOE262155:GOE262157 GEI262155:GEI262157 FUM262155:FUM262157 FKQ262155:FKQ262157 FAU262155:FAU262157 EQY262155:EQY262157 EHC262155:EHC262157 DXG262155:DXG262157 DNK262155:DNK262157 DDO262155:DDO262157 CTS262155:CTS262157 CJW262155:CJW262157 CAA262155:CAA262157 BQE262155:BQE262157 BGI262155:BGI262157 AWM262155:AWM262157 AMQ262155:AMQ262157 ACU262155:ACU262157 SY262155:SY262157 JC262155:JC262157 G262155:G262157 WVO196619:WVO196621 WLS196619:WLS196621 WBW196619:WBW196621 VSA196619:VSA196621 VIE196619:VIE196621 UYI196619:UYI196621 UOM196619:UOM196621 UEQ196619:UEQ196621 TUU196619:TUU196621 TKY196619:TKY196621 TBC196619:TBC196621 SRG196619:SRG196621 SHK196619:SHK196621 RXO196619:RXO196621 RNS196619:RNS196621 RDW196619:RDW196621 QUA196619:QUA196621 QKE196619:QKE196621 QAI196619:QAI196621 PQM196619:PQM196621 PGQ196619:PGQ196621 OWU196619:OWU196621 OMY196619:OMY196621 ODC196619:ODC196621 NTG196619:NTG196621 NJK196619:NJK196621 MZO196619:MZO196621 MPS196619:MPS196621 MFW196619:MFW196621 LWA196619:LWA196621 LME196619:LME196621 LCI196619:LCI196621 KSM196619:KSM196621 KIQ196619:KIQ196621 JYU196619:JYU196621 JOY196619:JOY196621 JFC196619:JFC196621 IVG196619:IVG196621 ILK196619:ILK196621 IBO196619:IBO196621 HRS196619:HRS196621 HHW196619:HHW196621 GYA196619:GYA196621 GOE196619:GOE196621 GEI196619:GEI196621 FUM196619:FUM196621 FKQ196619:FKQ196621 FAU196619:FAU196621 EQY196619:EQY196621 EHC196619:EHC196621 DXG196619:DXG196621 DNK196619:DNK196621 DDO196619:DDO196621 CTS196619:CTS196621 CJW196619:CJW196621 CAA196619:CAA196621 BQE196619:BQE196621 BGI196619:BGI196621 AWM196619:AWM196621 AMQ196619:AMQ196621 ACU196619:ACU196621 SY196619:SY196621 JC196619:JC196621 G196619:G196621 WVO131083:WVO131085 WLS131083:WLS131085 WBW131083:WBW131085 VSA131083:VSA131085 VIE131083:VIE131085 UYI131083:UYI131085 UOM131083:UOM131085 UEQ131083:UEQ131085 TUU131083:TUU131085 TKY131083:TKY131085 TBC131083:TBC131085 SRG131083:SRG131085 SHK131083:SHK131085 RXO131083:RXO131085 RNS131083:RNS131085 RDW131083:RDW131085 QUA131083:QUA131085 QKE131083:QKE131085 QAI131083:QAI131085 PQM131083:PQM131085 PGQ131083:PGQ131085 OWU131083:OWU131085 OMY131083:OMY131085 ODC131083:ODC131085 NTG131083:NTG131085 NJK131083:NJK131085 MZO131083:MZO131085 MPS131083:MPS131085 MFW131083:MFW131085 LWA131083:LWA131085 LME131083:LME131085 LCI131083:LCI131085 KSM131083:KSM131085 KIQ131083:KIQ131085 JYU131083:JYU131085 JOY131083:JOY131085 JFC131083:JFC131085 IVG131083:IVG131085 ILK131083:ILK131085 IBO131083:IBO131085 HRS131083:HRS131085 HHW131083:HHW131085 GYA131083:GYA131085 GOE131083:GOE131085 GEI131083:GEI131085 FUM131083:FUM131085 FKQ131083:FKQ131085 FAU131083:FAU131085 EQY131083:EQY131085 EHC131083:EHC131085 DXG131083:DXG131085 DNK131083:DNK131085 DDO131083:DDO131085 CTS131083:CTS131085 CJW131083:CJW131085 CAA131083:CAA131085 BQE131083:BQE131085 BGI131083:BGI131085 AWM131083:AWM131085 AMQ131083:AMQ131085 ACU131083:ACU131085 SY131083:SY131085 JC131083:JC131085 G131083:G131085 WVO65547:WVO65549 WLS65547:WLS65549 WBW65547:WBW65549 VSA65547:VSA65549 VIE65547:VIE65549 UYI65547:UYI65549 UOM65547:UOM65549 UEQ65547:UEQ65549 TUU65547:TUU65549 TKY65547:TKY65549 TBC65547:TBC65549 SRG65547:SRG65549 SHK65547:SHK65549 RXO65547:RXO65549 RNS65547:RNS65549 RDW65547:RDW65549 QUA65547:QUA65549 QKE65547:QKE65549 QAI65547:QAI65549 PQM65547:PQM65549 PGQ65547:PGQ65549 OWU65547:OWU65549 OMY65547:OMY65549 ODC65547:ODC65549 NTG65547:NTG65549 NJK65547:NJK65549 MZO65547:MZO65549 MPS65547:MPS65549 MFW65547:MFW65549 LWA65547:LWA65549 LME65547:LME65549 LCI65547:LCI65549 KSM65547:KSM65549 KIQ65547:KIQ65549 JYU65547:JYU65549 JOY65547:JOY65549 JFC65547:JFC65549 IVG65547:IVG65549 ILK65547:ILK65549 IBO65547:IBO65549 HRS65547:HRS65549 HHW65547:HHW65549 GYA65547:GYA65549 GOE65547:GOE65549 GEI65547:GEI65549 FUM65547:FUM65549 FKQ65547:FKQ65549 FAU65547:FAU65549 EQY65547:EQY65549 EHC65547:EHC65549 DXG65547:DXG65549 DNK65547:DNK65549 DDO65547:DDO65549 CTS65547:CTS65549 CJW65547:CJW65549 CAA65547:CAA65549 BQE65547:BQE65549 BGI65547:BGI65549 AWM65547:AWM65549 AMQ65547:AMQ65549 ACU65547:ACU65549 SY65547:SY65549 JC65547:JC65549 WVO22:WVO24 WLS22:WLS24 WBW22:WBW24 VSA22:VSA24 VIE22:VIE24 UYI22:UYI24 UOM22:UOM24 UEQ22:UEQ24 TUU22:TUU24 TKY22:TKY24 TBC22:TBC24 SRG22:SRG24 SHK22:SHK24 RXO22:RXO24 RNS22:RNS24 RDW22:RDW24 QUA22:QUA24 QKE22:QKE24 QAI22:QAI24 PQM22:PQM24 PGQ22:PGQ24 OWU22:OWU24 OMY22:OMY24 ODC22:ODC24 NTG22:NTG24 NJK22:NJK24 MZO22:MZO24 MPS22:MPS24 MFW22:MFW24 LWA22:LWA24 LME22:LME24 LCI22:LCI24 KSM22:KSM24 KIQ22:KIQ24 JYU22:JYU24 JOY22:JOY24 JFC22:JFC24 IVG22:IVG24 ILK22:ILK24 IBO22:IBO24 HRS22:HRS24 HHW22:HHW24 GYA22:GYA24 GOE22:GOE24 GEI22:GEI24 FUM22:FUM24 FKQ22:FKQ24 FAU22:FAU24 EQY22:EQY24 EHC22:EHC24 DXG22:DXG24 DNK22:DNK24 DDO22:DDO24 CTS22:CTS24 CJW22:CJW24 CAA22:CAA24 BQE22:BQE24 BGI22:BGI24 AWM22:AWM24 AMQ22:AMQ24 ACU22:ACU24 SY22:SY24">
      <formula1>$G$48:$G$146</formula1>
    </dataValidation>
    <dataValidation type="list" errorStyle="warning" allowBlank="1" showInputMessage="1" showErrorMessage="1" errorTitle="FERC ACCOUNT" error="This FERC Account is not included in the drop-down list. Is this the account you want to use?" sqref="D65549 WVL983053 WLP983053 WBT983053 VRX983053 VIB983053 UYF983053 UOJ983053 UEN983053 TUR983053 TKV983053 TAZ983053 SRD983053 SHH983053 RXL983053 RNP983053 RDT983053 QTX983053 QKB983053 QAF983053 PQJ983053 PGN983053 OWR983053 OMV983053 OCZ983053 NTD983053 NJH983053 MZL983053 MPP983053 MFT983053 LVX983053 LMB983053 LCF983053 KSJ983053 KIN983053 JYR983053 JOV983053 JEZ983053 IVD983053 ILH983053 IBL983053 HRP983053 HHT983053 GXX983053 GOB983053 GEF983053 FUJ983053 FKN983053 FAR983053 EQV983053 EGZ983053 DXD983053 DNH983053 DDL983053 CTP983053 CJT983053 BZX983053 BQB983053 BGF983053 AWJ983053 AMN983053 ACR983053 SV983053 IZ983053 D983053 WVL917517 WLP917517 WBT917517 VRX917517 VIB917517 UYF917517 UOJ917517 UEN917517 TUR917517 TKV917517 TAZ917517 SRD917517 SHH917517 RXL917517 RNP917517 RDT917517 QTX917517 QKB917517 QAF917517 PQJ917517 PGN917517 OWR917517 OMV917517 OCZ917517 NTD917517 NJH917517 MZL917517 MPP917517 MFT917517 LVX917517 LMB917517 LCF917517 KSJ917517 KIN917517 JYR917517 JOV917517 JEZ917517 IVD917517 ILH917517 IBL917517 HRP917517 HHT917517 GXX917517 GOB917517 GEF917517 FUJ917517 FKN917517 FAR917517 EQV917517 EGZ917517 DXD917517 DNH917517 DDL917517 CTP917517 CJT917517 BZX917517 BQB917517 BGF917517 AWJ917517 AMN917517 ACR917517 SV917517 IZ917517 D917517 WVL851981 WLP851981 WBT851981 VRX851981 VIB851981 UYF851981 UOJ851981 UEN851981 TUR851981 TKV851981 TAZ851981 SRD851981 SHH851981 RXL851981 RNP851981 RDT851981 QTX851981 QKB851981 QAF851981 PQJ851981 PGN851981 OWR851981 OMV851981 OCZ851981 NTD851981 NJH851981 MZL851981 MPP851981 MFT851981 LVX851981 LMB851981 LCF851981 KSJ851981 KIN851981 JYR851981 JOV851981 JEZ851981 IVD851981 ILH851981 IBL851981 HRP851981 HHT851981 GXX851981 GOB851981 GEF851981 FUJ851981 FKN851981 FAR851981 EQV851981 EGZ851981 DXD851981 DNH851981 DDL851981 CTP851981 CJT851981 BZX851981 BQB851981 BGF851981 AWJ851981 AMN851981 ACR851981 SV851981 IZ851981 D851981 WVL786445 WLP786445 WBT786445 VRX786445 VIB786445 UYF786445 UOJ786445 UEN786445 TUR786445 TKV786445 TAZ786445 SRD786445 SHH786445 RXL786445 RNP786445 RDT786445 QTX786445 QKB786445 QAF786445 PQJ786445 PGN786445 OWR786445 OMV786445 OCZ786445 NTD786445 NJH786445 MZL786445 MPP786445 MFT786445 LVX786445 LMB786445 LCF786445 KSJ786445 KIN786445 JYR786445 JOV786445 JEZ786445 IVD786445 ILH786445 IBL786445 HRP786445 HHT786445 GXX786445 GOB786445 GEF786445 FUJ786445 FKN786445 FAR786445 EQV786445 EGZ786445 DXD786445 DNH786445 DDL786445 CTP786445 CJT786445 BZX786445 BQB786445 BGF786445 AWJ786445 AMN786445 ACR786445 SV786445 IZ786445 D786445 WVL720909 WLP720909 WBT720909 VRX720909 VIB720909 UYF720909 UOJ720909 UEN720909 TUR720909 TKV720909 TAZ720909 SRD720909 SHH720909 RXL720909 RNP720909 RDT720909 QTX720909 QKB720909 QAF720909 PQJ720909 PGN720909 OWR720909 OMV720909 OCZ720909 NTD720909 NJH720909 MZL720909 MPP720909 MFT720909 LVX720909 LMB720909 LCF720909 KSJ720909 KIN720909 JYR720909 JOV720909 JEZ720909 IVD720909 ILH720909 IBL720909 HRP720909 HHT720909 GXX720909 GOB720909 GEF720909 FUJ720909 FKN720909 FAR720909 EQV720909 EGZ720909 DXD720909 DNH720909 DDL720909 CTP720909 CJT720909 BZX720909 BQB720909 BGF720909 AWJ720909 AMN720909 ACR720909 SV720909 IZ720909 D720909 WVL655373 WLP655373 WBT655373 VRX655373 VIB655373 UYF655373 UOJ655373 UEN655373 TUR655373 TKV655373 TAZ655373 SRD655373 SHH655373 RXL655373 RNP655373 RDT655373 QTX655373 QKB655373 QAF655373 PQJ655373 PGN655373 OWR655373 OMV655373 OCZ655373 NTD655373 NJH655373 MZL655373 MPP655373 MFT655373 LVX655373 LMB655373 LCF655373 KSJ655373 KIN655373 JYR655373 JOV655373 JEZ655373 IVD655373 ILH655373 IBL655373 HRP655373 HHT655373 GXX655373 GOB655373 GEF655373 FUJ655373 FKN655373 FAR655373 EQV655373 EGZ655373 DXD655373 DNH655373 DDL655373 CTP655373 CJT655373 BZX655373 BQB655373 BGF655373 AWJ655373 AMN655373 ACR655373 SV655373 IZ655373 D655373 WVL589837 WLP589837 WBT589837 VRX589837 VIB589837 UYF589837 UOJ589837 UEN589837 TUR589837 TKV589837 TAZ589837 SRD589837 SHH589837 RXL589837 RNP589837 RDT589837 QTX589837 QKB589837 QAF589837 PQJ589837 PGN589837 OWR589837 OMV589837 OCZ589837 NTD589837 NJH589837 MZL589837 MPP589837 MFT589837 LVX589837 LMB589837 LCF589837 KSJ589837 KIN589837 JYR589837 JOV589837 JEZ589837 IVD589837 ILH589837 IBL589837 HRP589837 HHT589837 GXX589837 GOB589837 GEF589837 FUJ589837 FKN589837 FAR589837 EQV589837 EGZ589837 DXD589837 DNH589837 DDL589837 CTP589837 CJT589837 BZX589837 BQB589837 BGF589837 AWJ589837 AMN589837 ACR589837 SV589837 IZ589837 D589837 WVL524301 WLP524301 WBT524301 VRX524301 VIB524301 UYF524301 UOJ524301 UEN524301 TUR524301 TKV524301 TAZ524301 SRD524301 SHH524301 RXL524301 RNP524301 RDT524301 QTX524301 QKB524301 QAF524301 PQJ524301 PGN524301 OWR524301 OMV524301 OCZ524301 NTD524301 NJH524301 MZL524301 MPP524301 MFT524301 LVX524301 LMB524301 LCF524301 KSJ524301 KIN524301 JYR524301 JOV524301 JEZ524301 IVD524301 ILH524301 IBL524301 HRP524301 HHT524301 GXX524301 GOB524301 GEF524301 FUJ524301 FKN524301 FAR524301 EQV524301 EGZ524301 DXD524301 DNH524301 DDL524301 CTP524301 CJT524301 BZX524301 BQB524301 BGF524301 AWJ524301 AMN524301 ACR524301 SV524301 IZ524301 D524301 WVL458765 WLP458765 WBT458765 VRX458765 VIB458765 UYF458765 UOJ458765 UEN458765 TUR458765 TKV458765 TAZ458765 SRD458765 SHH458765 RXL458765 RNP458765 RDT458765 QTX458765 QKB458765 QAF458765 PQJ458765 PGN458765 OWR458765 OMV458765 OCZ458765 NTD458765 NJH458765 MZL458765 MPP458765 MFT458765 LVX458765 LMB458765 LCF458765 KSJ458765 KIN458765 JYR458765 JOV458765 JEZ458765 IVD458765 ILH458765 IBL458765 HRP458765 HHT458765 GXX458765 GOB458765 GEF458765 FUJ458765 FKN458765 FAR458765 EQV458765 EGZ458765 DXD458765 DNH458765 DDL458765 CTP458765 CJT458765 BZX458765 BQB458765 BGF458765 AWJ458765 AMN458765 ACR458765 SV458765 IZ458765 D458765 WVL393229 WLP393229 WBT393229 VRX393229 VIB393229 UYF393229 UOJ393229 UEN393229 TUR393229 TKV393229 TAZ393229 SRD393229 SHH393229 RXL393229 RNP393229 RDT393229 QTX393229 QKB393229 QAF393229 PQJ393229 PGN393229 OWR393229 OMV393229 OCZ393229 NTD393229 NJH393229 MZL393229 MPP393229 MFT393229 LVX393229 LMB393229 LCF393229 KSJ393229 KIN393229 JYR393229 JOV393229 JEZ393229 IVD393229 ILH393229 IBL393229 HRP393229 HHT393229 GXX393229 GOB393229 GEF393229 FUJ393229 FKN393229 FAR393229 EQV393229 EGZ393229 DXD393229 DNH393229 DDL393229 CTP393229 CJT393229 BZX393229 BQB393229 BGF393229 AWJ393229 AMN393229 ACR393229 SV393229 IZ393229 D393229 WVL327693 WLP327693 WBT327693 VRX327693 VIB327693 UYF327693 UOJ327693 UEN327693 TUR327693 TKV327693 TAZ327693 SRD327693 SHH327693 RXL327693 RNP327693 RDT327693 QTX327693 QKB327693 QAF327693 PQJ327693 PGN327693 OWR327693 OMV327693 OCZ327693 NTD327693 NJH327693 MZL327693 MPP327693 MFT327693 LVX327693 LMB327693 LCF327693 KSJ327693 KIN327693 JYR327693 JOV327693 JEZ327693 IVD327693 ILH327693 IBL327693 HRP327693 HHT327693 GXX327693 GOB327693 GEF327693 FUJ327693 FKN327693 FAR327693 EQV327693 EGZ327693 DXD327693 DNH327693 DDL327693 CTP327693 CJT327693 BZX327693 BQB327693 BGF327693 AWJ327693 AMN327693 ACR327693 SV327693 IZ327693 D327693 WVL262157 WLP262157 WBT262157 VRX262157 VIB262157 UYF262157 UOJ262157 UEN262157 TUR262157 TKV262157 TAZ262157 SRD262157 SHH262157 RXL262157 RNP262157 RDT262157 QTX262157 QKB262157 QAF262157 PQJ262157 PGN262157 OWR262157 OMV262157 OCZ262157 NTD262157 NJH262157 MZL262157 MPP262157 MFT262157 LVX262157 LMB262157 LCF262157 KSJ262157 KIN262157 JYR262157 JOV262157 JEZ262157 IVD262157 ILH262157 IBL262157 HRP262157 HHT262157 GXX262157 GOB262157 GEF262157 FUJ262157 FKN262157 FAR262157 EQV262157 EGZ262157 DXD262157 DNH262157 DDL262157 CTP262157 CJT262157 BZX262157 BQB262157 BGF262157 AWJ262157 AMN262157 ACR262157 SV262157 IZ262157 D262157 WVL196621 WLP196621 WBT196621 VRX196621 VIB196621 UYF196621 UOJ196621 UEN196621 TUR196621 TKV196621 TAZ196621 SRD196621 SHH196621 RXL196621 RNP196621 RDT196621 QTX196621 QKB196621 QAF196621 PQJ196621 PGN196621 OWR196621 OMV196621 OCZ196621 NTD196621 NJH196621 MZL196621 MPP196621 MFT196621 LVX196621 LMB196621 LCF196621 KSJ196621 KIN196621 JYR196621 JOV196621 JEZ196621 IVD196621 ILH196621 IBL196621 HRP196621 HHT196621 GXX196621 GOB196621 GEF196621 FUJ196621 FKN196621 FAR196621 EQV196621 EGZ196621 DXD196621 DNH196621 DDL196621 CTP196621 CJT196621 BZX196621 BQB196621 BGF196621 AWJ196621 AMN196621 ACR196621 SV196621 IZ196621 D196621 WVL131085 WLP131085 WBT131085 VRX131085 VIB131085 UYF131085 UOJ131085 UEN131085 TUR131085 TKV131085 TAZ131085 SRD131085 SHH131085 RXL131085 RNP131085 RDT131085 QTX131085 QKB131085 QAF131085 PQJ131085 PGN131085 OWR131085 OMV131085 OCZ131085 NTD131085 NJH131085 MZL131085 MPP131085 MFT131085 LVX131085 LMB131085 LCF131085 KSJ131085 KIN131085 JYR131085 JOV131085 JEZ131085 IVD131085 ILH131085 IBL131085 HRP131085 HHT131085 GXX131085 GOB131085 GEF131085 FUJ131085 FKN131085 FAR131085 EQV131085 EGZ131085 DXD131085 DNH131085 DDL131085 CTP131085 CJT131085 BZX131085 BQB131085 BGF131085 AWJ131085 AMN131085 ACR131085 SV131085 IZ131085 D131085 WVL65549 WLP65549 WBT65549 VRX65549 VIB65549 UYF65549 UOJ65549 UEN65549 TUR65549 TKV65549 TAZ65549 SRD65549 SHH65549 RXL65549 RNP65549 RDT65549 QTX65549 QKB65549 QAF65549 PQJ65549 PGN65549 OWR65549 OMV65549 OCZ65549 NTD65549 NJH65549 MZL65549 MPP65549 MFT65549 LVX65549 LMB65549 LCF65549 KSJ65549 KIN65549 JYR65549 JOV65549 JEZ65549 IVD65549 ILH65549 IBL65549 HRP65549 HHT65549 GXX65549 GOB65549 GEF65549 FUJ65549 FKN65549 FAR65549 EQV65549 EGZ65549 DXD65549 DNH65549 DDL65549 CTP65549 CJT65549 BZX65549 BQB65549 BGF65549 AWJ65549 AMN65549 ACR65549 SV65549 IZ65549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formula1>$D$48:$D$389</formula1>
    </dataValidation>
  </dataValidations>
  <pageMargins left="0.75" right="0.75" top="1.25" bottom="1" header="0.5" footer="0.25"/>
  <pageSetup scale="75"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tabSelected="1" workbookViewId="0">
      <selection activeCell="D9" sqref="D9"/>
    </sheetView>
  </sheetViews>
  <sheetFormatPr defaultRowHeight="12.75"/>
  <cols>
    <col min="1" max="1" width="9.7109375" style="81" customWidth="1"/>
    <col min="2" max="2" width="34.28515625" style="81" bestFit="1" customWidth="1"/>
    <col min="3" max="3" width="6.7109375" style="81" customWidth="1"/>
    <col min="4" max="4" width="13.140625" style="81" customWidth="1"/>
    <col min="5" max="5" width="4.7109375" style="81" bestFit="1" customWidth="1"/>
    <col min="6" max="6" width="14.42578125" style="81" customWidth="1"/>
    <col min="7" max="7" width="11.140625" style="81" customWidth="1"/>
    <col min="8" max="8" width="13.85546875" style="81" customWidth="1"/>
    <col min="9" max="9" width="17.85546875" style="81" customWidth="1"/>
    <col min="10" max="10" width="8.28515625" style="81" customWidth="1"/>
    <col min="11" max="256" width="9.140625" style="81"/>
    <col min="257" max="257" width="2.5703125" style="81" customWidth="1"/>
    <col min="258" max="258" width="7.140625" style="81" customWidth="1"/>
    <col min="259" max="259" width="12.42578125" style="81" customWidth="1"/>
    <col min="260" max="260" width="9.7109375" style="81" customWidth="1"/>
    <col min="261" max="261" width="4.7109375" style="81" bestFit="1" customWidth="1"/>
    <col min="262" max="262" width="14.42578125" style="81" customWidth="1"/>
    <col min="263" max="263" width="11.140625" style="81" customWidth="1"/>
    <col min="264" max="264" width="10.28515625" style="81" customWidth="1"/>
    <col min="265" max="265" width="13" style="81" customWidth="1"/>
    <col min="266" max="266" width="8.28515625" style="81" customWidth="1"/>
    <col min="267" max="512" width="9.140625" style="81"/>
    <col min="513" max="513" width="2.5703125" style="81" customWidth="1"/>
    <col min="514" max="514" width="7.140625" style="81" customWidth="1"/>
    <col min="515" max="515" width="12.42578125" style="81" customWidth="1"/>
    <col min="516" max="516" width="9.7109375" style="81" customWidth="1"/>
    <col min="517" max="517" width="4.7109375" style="81" bestFit="1" customWidth="1"/>
    <col min="518" max="518" width="14.42578125" style="81" customWidth="1"/>
    <col min="519" max="519" width="11.140625" style="81" customWidth="1"/>
    <col min="520" max="520" width="10.28515625" style="81" customWidth="1"/>
    <col min="521" max="521" width="13" style="81" customWidth="1"/>
    <col min="522" max="522" width="8.28515625" style="81" customWidth="1"/>
    <col min="523" max="768" width="9.140625" style="81"/>
    <col min="769" max="769" width="2.5703125" style="81" customWidth="1"/>
    <col min="770" max="770" width="7.140625" style="81" customWidth="1"/>
    <col min="771" max="771" width="12.42578125" style="81" customWidth="1"/>
    <col min="772" max="772" width="9.7109375" style="81" customWidth="1"/>
    <col min="773" max="773" width="4.7109375" style="81" bestFit="1" customWidth="1"/>
    <col min="774" max="774" width="14.42578125" style="81" customWidth="1"/>
    <col min="775" max="775" width="11.140625" style="81" customWidth="1"/>
    <col min="776" max="776" width="10.28515625" style="81" customWidth="1"/>
    <col min="777" max="777" width="13" style="81" customWidth="1"/>
    <col min="778" max="778" width="8.28515625" style="81" customWidth="1"/>
    <col min="779" max="1024" width="9.140625" style="81"/>
    <col min="1025" max="1025" width="2.5703125" style="81" customWidth="1"/>
    <col min="1026" max="1026" width="7.140625" style="81" customWidth="1"/>
    <col min="1027" max="1027" width="12.42578125" style="81" customWidth="1"/>
    <col min="1028" max="1028" width="9.7109375" style="81" customWidth="1"/>
    <col min="1029" max="1029" width="4.7109375" style="81" bestFit="1" customWidth="1"/>
    <col min="1030" max="1030" width="14.42578125" style="81" customWidth="1"/>
    <col min="1031" max="1031" width="11.140625" style="81" customWidth="1"/>
    <col min="1032" max="1032" width="10.28515625" style="81" customWidth="1"/>
    <col min="1033" max="1033" width="13" style="81" customWidth="1"/>
    <col min="1034" max="1034" width="8.28515625" style="81" customWidth="1"/>
    <col min="1035" max="1280" width="9.140625" style="81"/>
    <col min="1281" max="1281" width="2.5703125" style="81" customWidth="1"/>
    <col min="1282" max="1282" width="7.140625" style="81" customWidth="1"/>
    <col min="1283" max="1283" width="12.42578125" style="81" customWidth="1"/>
    <col min="1284" max="1284" width="9.7109375" style="81" customWidth="1"/>
    <col min="1285" max="1285" width="4.7109375" style="81" bestFit="1" customWidth="1"/>
    <col min="1286" max="1286" width="14.42578125" style="81" customWidth="1"/>
    <col min="1287" max="1287" width="11.140625" style="81" customWidth="1"/>
    <col min="1288" max="1288" width="10.28515625" style="81" customWidth="1"/>
    <col min="1289" max="1289" width="13" style="81" customWidth="1"/>
    <col min="1290" max="1290" width="8.28515625" style="81" customWidth="1"/>
    <col min="1291" max="1536" width="9.140625" style="81"/>
    <col min="1537" max="1537" width="2.5703125" style="81" customWidth="1"/>
    <col min="1538" max="1538" width="7.140625" style="81" customWidth="1"/>
    <col min="1539" max="1539" width="12.42578125" style="81" customWidth="1"/>
    <col min="1540" max="1540" width="9.7109375" style="81" customWidth="1"/>
    <col min="1541" max="1541" width="4.7109375" style="81" bestFit="1" customWidth="1"/>
    <col min="1542" max="1542" width="14.42578125" style="81" customWidth="1"/>
    <col min="1543" max="1543" width="11.140625" style="81" customWidth="1"/>
    <col min="1544" max="1544" width="10.28515625" style="81" customWidth="1"/>
    <col min="1545" max="1545" width="13" style="81" customWidth="1"/>
    <col min="1546" max="1546" width="8.28515625" style="81" customWidth="1"/>
    <col min="1547" max="1792" width="9.140625" style="81"/>
    <col min="1793" max="1793" width="2.5703125" style="81" customWidth="1"/>
    <col min="1794" max="1794" width="7.140625" style="81" customWidth="1"/>
    <col min="1795" max="1795" width="12.42578125" style="81" customWidth="1"/>
    <col min="1796" max="1796" width="9.7109375" style="81" customWidth="1"/>
    <col min="1797" max="1797" width="4.7109375" style="81" bestFit="1" customWidth="1"/>
    <col min="1798" max="1798" width="14.42578125" style="81" customWidth="1"/>
    <col min="1799" max="1799" width="11.140625" style="81" customWidth="1"/>
    <col min="1800" max="1800" width="10.28515625" style="81" customWidth="1"/>
    <col min="1801" max="1801" width="13" style="81" customWidth="1"/>
    <col min="1802" max="1802" width="8.28515625" style="81" customWidth="1"/>
    <col min="1803" max="2048" width="9.140625" style="81"/>
    <col min="2049" max="2049" width="2.5703125" style="81" customWidth="1"/>
    <col min="2050" max="2050" width="7.140625" style="81" customWidth="1"/>
    <col min="2051" max="2051" width="12.42578125" style="81" customWidth="1"/>
    <col min="2052" max="2052" width="9.7109375" style="81" customWidth="1"/>
    <col min="2053" max="2053" width="4.7109375" style="81" bestFit="1" customWidth="1"/>
    <col min="2054" max="2054" width="14.42578125" style="81" customWidth="1"/>
    <col min="2055" max="2055" width="11.140625" style="81" customWidth="1"/>
    <col min="2056" max="2056" width="10.28515625" style="81" customWidth="1"/>
    <col min="2057" max="2057" width="13" style="81" customWidth="1"/>
    <col min="2058" max="2058" width="8.28515625" style="81" customWidth="1"/>
    <col min="2059" max="2304" width="9.140625" style="81"/>
    <col min="2305" max="2305" width="2.5703125" style="81" customWidth="1"/>
    <col min="2306" max="2306" width="7.140625" style="81" customWidth="1"/>
    <col min="2307" max="2307" width="12.42578125" style="81" customWidth="1"/>
    <col min="2308" max="2308" width="9.7109375" style="81" customWidth="1"/>
    <col min="2309" max="2309" width="4.7109375" style="81" bestFit="1" customWidth="1"/>
    <col min="2310" max="2310" width="14.42578125" style="81" customWidth="1"/>
    <col min="2311" max="2311" width="11.140625" style="81" customWidth="1"/>
    <col min="2312" max="2312" width="10.28515625" style="81" customWidth="1"/>
    <col min="2313" max="2313" width="13" style="81" customWidth="1"/>
    <col min="2314" max="2314" width="8.28515625" style="81" customWidth="1"/>
    <col min="2315" max="2560" width="9.140625" style="81"/>
    <col min="2561" max="2561" width="2.5703125" style="81" customWidth="1"/>
    <col min="2562" max="2562" width="7.140625" style="81" customWidth="1"/>
    <col min="2563" max="2563" width="12.42578125" style="81" customWidth="1"/>
    <col min="2564" max="2564" width="9.7109375" style="81" customWidth="1"/>
    <col min="2565" max="2565" width="4.7109375" style="81" bestFit="1" customWidth="1"/>
    <col min="2566" max="2566" width="14.42578125" style="81" customWidth="1"/>
    <col min="2567" max="2567" width="11.140625" style="81" customWidth="1"/>
    <col min="2568" max="2568" width="10.28515625" style="81" customWidth="1"/>
    <col min="2569" max="2569" width="13" style="81" customWidth="1"/>
    <col min="2570" max="2570" width="8.28515625" style="81" customWidth="1"/>
    <col min="2571" max="2816" width="9.140625" style="81"/>
    <col min="2817" max="2817" width="2.5703125" style="81" customWidth="1"/>
    <col min="2818" max="2818" width="7.140625" style="81" customWidth="1"/>
    <col min="2819" max="2819" width="12.42578125" style="81" customWidth="1"/>
    <col min="2820" max="2820" width="9.7109375" style="81" customWidth="1"/>
    <col min="2821" max="2821" width="4.7109375" style="81" bestFit="1" customWidth="1"/>
    <col min="2822" max="2822" width="14.42578125" style="81" customWidth="1"/>
    <col min="2823" max="2823" width="11.140625" style="81" customWidth="1"/>
    <col min="2824" max="2824" width="10.28515625" style="81" customWidth="1"/>
    <col min="2825" max="2825" width="13" style="81" customWidth="1"/>
    <col min="2826" max="2826" width="8.28515625" style="81" customWidth="1"/>
    <col min="2827" max="3072" width="9.140625" style="81"/>
    <col min="3073" max="3073" width="2.5703125" style="81" customWidth="1"/>
    <col min="3074" max="3074" width="7.140625" style="81" customWidth="1"/>
    <col min="3075" max="3075" width="12.42578125" style="81" customWidth="1"/>
    <col min="3076" max="3076" width="9.7109375" style="81" customWidth="1"/>
    <col min="3077" max="3077" width="4.7109375" style="81" bestFit="1" customWidth="1"/>
    <col min="3078" max="3078" width="14.42578125" style="81" customWidth="1"/>
    <col min="3079" max="3079" width="11.140625" style="81" customWidth="1"/>
    <col min="3080" max="3080" width="10.28515625" style="81" customWidth="1"/>
    <col min="3081" max="3081" width="13" style="81" customWidth="1"/>
    <col min="3082" max="3082" width="8.28515625" style="81" customWidth="1"/>
    <col min="3083" max="3328" width="9.140625" style="81"/>
    <col min="3329" max="3329" width="2.5703125" style="81" customWidth="1"/>
    <col min="3330" max="3330" width="7.140625" style="81" customWidth="1"/>
    <col min="3331" max="3331" width="12.42578125" style="81" customWidth="1"/>
    <col min="3332" max="3332" width="9.7109375" style="81" customWidth="1"/>
    <col min="3333" max="3333" width="4.7109375" style="81" bestFit="1" customWidth="1"/>
    <col min="3334" max="3334" width="14.42578125" style="81" customWidth="1"/>
    <col min="3335" max="3335" width="11.140625" style="81" customWidth="1"/>
    <col min="3336" max="3336" width="10.28515625" style="81" customWidth="1"/>
    <col min="3337" max="3337" width="13" style="81" customWidth="1"/>
    <col min="3338" max="3338" width="8.28515625" style="81" customWidth="1"/>
    <col min="3339" max="3584" width="9.140625" style="81"/>
    <col min="3585" max="3585" width="2.5703125" style="81" customWidth="1"/>
    <col min="3586" max="3586" width="7.140625" style="81" customWidth="1"/>
    <col min="3587" max="3587" width="12.42578125" style="81" customWidth="1"/>
    <col min="3588" max="3588" width="9.7109375" style="81" customWidth="1"/>
    <col min="3589" max="3589" width="4.7109375" style="81" bestFit="1" customWidth="1"/>
    <col min="3590" max="3590" width="14.42578125" style="81" customWidth="1"/>
    <col min="3591" max="3591" width="11.140625" style="81" customWidth="1"/>
    <col min="3592" max="3592" width="10.28515625" style="81" customWidth="1"/>
    <col min="3593" max="3593" width="13" style="81" customWidth="1"/>
    <col min="3594" max="3594" width="8.28515625" style="81" customWidth="1"/>
    <col min="3595" max="3840" width="9.140625" style="81"/>
    <col min="3841" max="3841" width="2.5703125" style="81" customWidth="1"/>
    <col min="3842" max="3842" width="7.140625" style="81" customWidth="1"/>
    <col min="3843" max="3843" width="12.42578125" style="81" customWidth="1"/>
    <col min="3844" max="3844" width="9.7109375" style="81" customWidth="1"/>
    <col min="3845" max="3845" width="4.7109375" style="81" bestFit="1" customWidth="1"/>
    <col min="3846" max="3846" width="14.42578125" style="81" customWidth="1"/>
    <col min="3847" max="3847" width="11.140625" style="81" customWidth="1"/>
    <col min="3848" max="3848" width="10.28515625" style="81" customWidth="1"/>
    <col min="3849" max="3849" width="13" style="81" customWidth="1"/>
    <col min="3850" max="3850" width="8.28515625" style="81" customWidth="1"/>
    <col min="3851" max="4096" width="9.140625" style="81"/>
    <col min="4097" max="4097" width="2.5703125" style="81" customWidth="1"/>
    <col min="4098" max="4098" width="7.140625" style="81" customWidth="1"/>
    <col min="4099" max="4099" width="12.42578125" style="81" customWidth="1"/>
    <col min="4100" max="4100" width="9.7109375" style="81" customWidth="1"/>
    <col min="4101" max="4101" width="4.7109375" style="81" bestFit="1" customWidth="1"/>
    <col min="4102" max="4102" width="14.42578125" style="81" customWidth="1"/>
    <col min="4103" max="4103" width="11.140625" style="81" customWidth="1"/>
    <col min="4104" max="4104" width="10.28515625" style="81" customWidth="1"/>
    <col min="4105" max="4105" width="13" style="81" customWidth="1"/>
    <col min="4106" max="4106" width="8.28515625" style="81" customWidth="1"/>
    <col min="4107" max="4352" width="9.140625" style="81"/>
    <col min="4353" max="4353" width="2.5703125" style="81" customWidth="1"/>
    <col min="4354" max="4354" width="7.140625" style="81" customWidth="1"/>
    <col min="4355" max="4355" width="12.42578125" style="81" customWidth="1"/>
    <col min="4356" max="4356" width="9.7109375" style="81" customWidth="1"/>
    <col min="4357" max="4357" width="4.7109375" style="81" bestFit="1" customWidth="1"/>
    <col min="4358" max="4358" width="14.42578125" style="81" customWidth="1"/>
    <col min="4359" max="4359" width="11.140625" style="81" customWidth="1"/>
    <col min="4360" max="4360" width="10.28515625" style="81" customWidth="1"/>
    <col min="4361" max="4361" width="13" style="81" customWidth="1"/>
    <col min="4362" max="4362" width="8.28515625" style="81" customWidth="1"/>
    <col min="4363" max="4608" width="9.140625" style="81"/>
    <col min="4609" max="4609" width="2.5703125" style="81" customWidth="1"/>
    <col min="4610" max="4610" width="7.140625" style="81" customWidth="1"/>
    <col min="4611" max="4611" width="12.42578125" style="81" customWidth="1"/>
    <col min="4612" max="4612" width="9.7109375" style="81" customWidth="1"/>
    <col min="4613" max="4613" width="4.7109375" style="81" bestFit="1" customWidth="1"/>
    <col min="4614" max="4614" width="14.42578125" style="81" customWidth="1"/>
    <col min="4615" max="4615" width="11.140625" style="81" customWidth="1"/>
    <col min="4616" max="4616" width="10.28515625" style="81" customWidth="1"/>
    <col min="4617" max="4617" width="13" style="81" customWidth="1"/>
    <col min="4618" max="4618" width="8.28515625" style="81" customWidth="1"/>
    <col min="4619" max="4864" width="9.140625" style="81"/>
    <col min="4865" max="4865" width="2.5703125" style="81" customWidth="1"/>
    <col min="4866" max="4866" width="7.140625" style="81" customWidth="1"/>
    <col min="4867" max="4867" width="12.42578125" style="81" customWidth="1"/>
    <col min="4868" max="4868" width="9.7109375" style="81" customWidth="1"/>
    <col min="4869" max="4869" width="4.7109375" style="81" bestFit="1" customWidth="1"/>
    <col min="4870" max="4870" width="14.42578125" style="81" customWidth="1"/>
    <col min="4871" max="4871" width="11.140625" style="81" customWidth="1"/>
    <col min="4872" max="4872" width="10.28515625" style="81" customWidth="1"/>
    <col min="4873" max="4873" width="13" style="81" customWidth="1"/>
    <col min="4874" max="4874" width="8.28515625" style="81" customWidth="1"/>
    <col min="4875" max="5120" width="9.140625" style="81"/>
    <col min="5121" max="5121" width="2.5703125" style="81" customWidth="1"/>
    <col min="5122" max="5122" width="7.140625" style="81" customWidth="1"/>
    <col min="5123" max="5123" width="12.42578125" style="81" customWidth="1"/>
    <col min="5124" max="5124" width="9.7109375" style="81" customWidth="1"/>
    <col min="5125" max="5125" width="4.7109375" style="81" bestFit="1" customWidth="1"/>
    <col min="5126" max="5126" width="14.42578125" style="81" customWidth="1"/>
    <col min="5127" max="5127" width="11.140625" style="81" customWidth="1"/>
    <col min="5128" max="5128" width="10.28515625" style="81" customWidth="1"/>
    <col min="5129" max="5129" width="13" style="81" customWidth="1"/>
    <col min="5130" max="5130" width="8.28515625" style="81" customWidth="1"/>
    <col min="5131" max="5376" width="9.140625" style="81"/>
    <col min="5377" max="5377" width="2.5703125" style="81" customWidth="1"/>
    <col min="5378" max="5378" width="7.140625" style="81" customWidth="1"/>
    <col min="5379" max="5379" width="12.42578125" style="81" customWidth="1"/>
    <col min="5380" max="5380" width="9.7109375" style="81" customWidth="1"/>
    <col min="5381" max="5381" width="4.7109375" style="81" bestFit="1" customWidth="1"/>
    <col min="5382" max="5382" width="14.42578125" style="81" customWidth="1"/>
    <col min="5383" max="5383" width="11.140625" style="81" customWidth="1"/>
    <col min="5384" max="5384" width="10.28515625" style="81" customWidth="1"/>
    <col min="5385" max="5385" width="13" style="81" customWidth="1"/>
    <col min="5386" max="5386" width="8.28515625" style="81" customWidth="1"/>
    <col min="5387" max="5632" width="9.140625" style="81"/>
    <col min="5633" max="5633" width="2.5703125" style="81" customWidth="1"/>
    <col min="5634" max="5634" width="7.140625" style="81" customWidth="1"/>
    <col min="5635" max="5635" width="12.42578125" style="81" customWidth="1"/>
    <col min="5636" max="5636" width="9.7109375" style="81" customWidth="1"/>
    <col min="5637" max="5637" width="4.7109375" style="81" bestFit="1" customWidth="1"/>
    <col min="5638" max="5638" width="14.42578125" style="81" customWidth="1"/>
    <col min="5639" max="5639" width="11.140625" style="81" customWidth="1"/>
    <col min="5640" max="5640" width="10.28515625" style="81" customWidth="1"/>
    <col min="5641" max="5641" width="13" style="81" customWidth="1"/>
    <col min="5642" max="5642" width="8.28515625" style="81" customWidth="1"/>
    <col min="5643" max="5888" width="9.140625" style="81"/>
    <col min="5889" max="5889" width="2.5703125" style="81" customWidth="1"/>
    <col min="5890" max="5890" width="7.140625" style="81" customWidth="1"/>
    <col min="5891" max="5891" width="12.42578125" style="81" customWidth="1"/>
    <col min="5892" max="5892" width="9.7109375" style="81" customWidth="1"/>
    <col min="5893" max="5893" width="4.7109375" style="81" bestFit="1" customWidth="1"/>
    <col min="5894" max="5894" width="14.42578125" style="81" customWidth="1"/>
    <col min="5895" max="5895" width="11.140625" style="81" customWidth="1"/>
    <col min="5896" max="5896" width="10.28515625" style="81" customWidth="1"/>
    <col min="5897" max="5897" width="13" style="81" customWidth="1"/>
    <col min="5898" max="5898" width="8.28515625" style="81" customWidth="1"/>
    <col min="5899" max="6144" width="9.140625" style="81"/>
    <col min="6145" max="6145" width="2.5703125" style="81" customWidth="1"/>
    <col min="6146" max="6146" width="7.140625" style="81" customWidth="1"/>
    <col min="6147" max="6147" width="12.42578125" style="81" customWidth="1"/>
    <col min="6148" max="6148" width="9.7109375" style="81" customWidth="1"/>
    <col min="6149" max="6149" width="4.7109375" style="81" bestFit="1" customWidth="1"/>
    <col min="6150" max="6150" width="14.42578125" style="81" customWidth="1"/>
    <col min="6151" max="6151" width="11.140625" style="81" customWidth="1"/>
    <col min="6152" max="6152" width="10.28515625" style="81" customWidth="1"/>
    <col min="6153" max="6153" width="13" style="81" customWidth="1"/>
    <col min="6154" max="6154" width="8.28515625" style="81" customWidth="1"/>
    <col min="6155" max="6400" width="9.140625" style="81"/>
    <col min="6401" max="6401" width="2.5703125" style="81" customWidth="1"/>
    <col min="6402" max="6402" width="7.140625" style="81" customWidth="1"/>
    <col min="6403" max="6403" width="12.42578125" style="81" customWidth="1"/>
    <col min="6404" max="6404" width="9.7109375" style="81" customWidth="1"/>
    <col min="6405" max="6405" width="4.7109375" style="81" bestFit="1" customWidth="1"/>
    <col min="6406" max="6406" width="14.42578125" style="81" customWidth="1"/>
    <col min="6407" max="6407" width="11.140625" style="81" customWidth="1"/>
    <col min="6408" max="6408" width="10.28515625" style="81" customWidth="1"/>
    <col min="6409" max="6409" width="13" style="81" customWidth="1"/>
    <col min="6410" max="6410" width="8.28515625" style="81" customWidth="1"/>
    <col min="6411" max="6656" width="9.140625" style="81"/>
    <col min="6657" max="6657" width="2.5703125" style="81" customWidth="1"/>
    <col min="6658" max="6658" width="7.140625" style="81" customWidth="1"/>
    <col min="6659" max="6659" width="12.42578125" style="81" customWidth="1"/>
    <col min="6660" max="6660" width="9.7109375" style="81" customWidth="1"/>
    <col min="6661" max="6661" width="4.7109375" style="81" bestFit="1" customWidth="1"/>
    <col min="6662" max="6662" width="14.42578125" style="81" customWidth="1"/>
    <col min="6663" max="6663" width="11.140625" style="81" customWidth="1"/>
    <col min="6664" max="6664" width="10.28515625" style="81" customWidth="1"/>
    <col min="6665" max="6665" width="13" style="81" customWidth="1"/>
    <col min="6666" max="6666" width="8.28515625" style="81" customWidth="1"/>
    <col min="6667" max="6912" width="9.140625" style="81"/>
    <col min="6913" max="6913" width="2.5703125" style="81" customWidth="1"/>
    <col min="6914" max="6914" width="7.140625" style="81" customWidth="1"/>
    <col min="6915" max="6915" width="12.42578125" style="81" customWidth="1"/>
    <col min="6916" max="6916" width="9.7109375" style="81" customWidth="1"/>
    <col min="6917" max="6917" width="4.7109375" style="81" bestFit="1" customWidth="1"/>
    <col min="6918" max="6918" width="14.42578125" style="81" customWidth="1"/>
    <col min="6919" max="6919" width="11.140625" style="81" customWidth="1"/>
    <col min="6920" max="6920" width="10.28515625" style="81" customWidth="1"/>
    <col min="6921" max="6921" width="13" style="81" customWidth="1"/>
    <col min="6922" max="6922" width="8.28515625" style="81" customWidth="1"/>
    <col min="6923" max="7168" width="9.140625" style="81"/>
    <col min="7169" max="7169" width="2.5703125" style="81" customWidth="1"/>
    <col min="7170" max="7170" width="7.140625" style="81" customWidth="1"/>
    <col min="7171" max="7171" width="12.42578125" style="81" customWidth="1"/>
    <col min="7172" max="7172" width="9.7109375" style="81" customWidth="1"/>
    <col min="7173" max="7173" width="4.7109375" style="81" bestFit="1" customWidth="1"/>
    <col min="7174" max="7174" width="14.42578125" style="81" customWidth="1"/>
    <col min="7175" max="7175" width="11.140625" style="81" customWidth="1"/>
    <col min="7176" max="7176" width="10.28515625" style="81" customWidth="1"/>
    <col min="7177" max="7177" width="13" style="81" customWidth="1"/>
    <col min="7178" max="7178" width="8.28515625" style="81" customWidth="1"/>
    <col min="7179" max="7424" width="9.140625" style="81"/>
    <col min="7425" max="7425" width="2.5703125" style="81" customWidth="1"/>
    <col min="7426" max="7426" width="7.140625" style="81" customWidth="1"/>
    <col min="7427" max="7427" width="12.42578125" style="81" customWidth="1"/>
    <col min="7428" max="7428" width="9.7109375" style="81" customWidth="1"/>
    <col min="7429" max="7429" width="4.7109375" style="81" bestFit="1" customWidth="1"/>
    <col min="7430" max="7430" width="14.42578125" style="81" customWidth="1"/>
    <col min="7431" max="7431" width="11.140625" style="81" customWidth="1"/>
    <col min="7432" max="7432" width="10.28515625" style="81" customWidth="1"/>
    <col min="7433" max="7433" width="13" style="81" customWidth="1"/>
    <col min="7434" max="7434" width="8.28515625" style="81" customWidth="1"/>
    <col min="7435" max="7680" width="9.140625" style="81"/>
    <col min="7681" max="7681" width="2.5703125" style="81" customWidth="1"/>
    <col min="7682" max="7682" width="7.140625" style="81" customWidth="1"/>
    <col min="7683" max="7683" width="12.42578125" style="81" customWidth="1"/>
    <col min="7684" max="7684" width="9.7109375" style="81" customWidth="1"/>
    <col min="7685" max="7685" width="4.7109375" style="81" bestFit="1" customWidth="1"/>
    <col min="7686" max="7686" width="14.42578125" style="81" customWidth="1"/>
    <col min="7687" max="7687" width="11.140625" style="81" customWidth="1"/>
    <col min="7688" max="7688" width="10.28515625" style="81" customWidth="1"/>
    <col min="7689" max="7689" width="13" style="81" customWidth="1"/>
    <col min="7690" max="7690" width="8.28515625" style="81" customWidth="1"/>
    <col min="7691" max="7936" width="9.140625" style="81"/>
    <col min="7937" max="7937" width="2.5703125" style="81" customWidth="1"/>
    <col min="7938" max="7938" width="7.140625" style="81" customWidth="1"/>
    <col min="7939" max="7939" width="12.42578125" style="81" customWidth="1"/>
    <col min="7940" max="7940" width="9.7109375" style="81" customWidth="1"/>
    <col min="7941" max="7941" width="4.7109375" style="81" bestFit="1" customWidth="1"/>
    <col min="7942" max="7942" width="14.42578125" style="81" customWidth="1"/>
    <col min="7943" max="7943" width="11.140625" style="81" customWidth="1"/>
    <col min="7944" max="7944" width="10.28515625" style="81" customWidth="1"/>
    <col min="7945" max="7945" width="13" style="81" customWidth="1"/>
    <col min="7946" max="7946" width="8.28515625" style="81" customWidth="1"/>
    <col min="7947" max="8192" width="9.140625" style="81"/>
    <col min="8193" max="8193" width="2.5703125" style="81" customWidth="1"/>
    <col min="8194" max="8194" width="7.140625" style="81" customWidth="1"/>
    <col min="8195" max="8195" width="12.42578125" style="81" customWidth="1"/>
    <col min="8196" max="8196" width="9.7109375" style="81" customWidth="1"/>
    <col min="8197" max="8197" width="4.7109375" style="81" bestFit="1" customWidth="1"/>
    <col min="8198" max="8198" width="14.42578125" style="81" customWidth="1"/>
    <col min="8199" max="8199" width="11.140625" style="81" customWidth="1"/>
    <col min="8200" max="8200" width="10.28515625" style="81" customWidth="1"/>
    <col min="8201" max="8201" width="13" style="81" customWidth="1"/>
    <col min="8202" max="8202" width="8.28515625" style="81" customWidth="1"/>
    <col min="8203" max="8448" width="9.140625" style="81"/>
    <col min="8449" max="8449" width="2.5703125" style="81" customWidth="1"/>
    <col min="8450" max="8450" width="7.140625" style="81" customWidth="1"/>
    <col min="8451" max="8451" width="12.42578125" style="81" customWidth="1"/>
    <col min="8452" max="8452" width="9.7109375" style="81" customWidth="1"/>
    <col min="8453" max="8453" width="4.7109375" style="81" bestFit="1" customWidth="1"/>
    <col min="8454" max="8454" width="14.42578125" style="81" customWidth="1"/>
    <col min="8455" max="8455" width="11.140625" style="81" customWidth="1"/>
    <col min="8456" max="8456" width="10.28515625" style="81" customWidth="1"/>
    <col min="8457" max="8457" width="13" style="81" customWidth="1"/>
    <col min="8458" max="8458" width="8.28515625" style="81" customWidth="1"/>
    <col min="8459" max="8704" width="9.140625" style="81"/>
    <col min="8705" max="8705" width="2.5703125" style="81" customWidth="1"/>
    <col min="8706" max="8706" width="7.140625" style="81" customWidth="1"/>
    <col min="8707" max="8707" width="12.42578125" style="81" customWidth="1"/>
    <col min="8708" max="8708" width="9.7109375" style="81" customWidth="1"/>
    <col min="8709" max="8709" width="4.7109375" style="81" bestFit="1" customWidth="1"/>
    <col min="8710" max="8710" width="14.42578125" style="81" customWidth="1"/>
    <col min="8711" max="8711" width="11.140625" style="81" customWidth="1"/>
    <col min="8712" max="8712" width="10.28515625" style="81" customWidth="1"/>
    <col min="8713" max="8713" width="13" style="81" customWidth="1"/>
    <col min="8714" max="8714" width="8.28515625" style="81" customWidth="1"/>
    <col min="8715" max="8960" width="9.140625" style="81"/>
    <col min="8961" max="8961" width="2.5703125" style="81" customWidth="1"/>
    <col min="8962" max="8962" width="7.140625" style="81" customWidth="1"/>
    <col min="8963" max="8963" width="12.42578125" style="81" customWidth="1"/>
    <col min="8964" max="8964" width="9.7109375" style="81" customWidth="1"/>
    <col min="8965" max="8965" width="4.7109375" style="81" bestFit="1" customWidth="1"/>
    <col min="8966" max="8966" width="14.42578125" style="81" customWidth="1"/>
    <col min="8967" max="8967" width="11.140625" style="81" customWidth="1"/>
    <col min="8968" max="8968" width="10.28515625" style="81" customWidth="1"/>
    <col min="8969" max="8969" width="13" style="81" customWidth="1"/>
    <col min="8970" max="8970" width="8.28515625" style="81" customWidth="1"/>
    <col min="8971" max="9216" width="9.140625" style="81"/>
    <col min="9217" max="9217" width="2.5703125" style="81" customWidth="1"/>
    <col min="9218" max="9218" width="7.140625" style="81" customWidth="1"/>
    <col min="9219" max="9219" width="12.42578125" style="81" customWidth="1"/>
    <col min="9220" max="9220" width="9.7109375" style="81" customWidth="1"/>
    <col min="9221" max="9221" width="4.7109375" style="81" bestFit="1" customWidth="1"/>
    <col min="9222" max="9222" width="14.42578125" style="81" customWidth="1"/>
    <col min="9223" max="9223" width="11.140625" style="81" customWidth="1"/>
    <col min="9224" max="9224" width="10.28515625" style="81" customWidth="1"/>
    <col min="9225" max="9225" width="13" style="81" customWidth="1"/>
    <col min="9226" max="9226" width="8.28515625" style="81" customWidth="1"/>
    <col min="9227" max="9472" width="9.140625" style="81"/>
    <col min="9473" max="9473" width="2.5703125" style="81" customWidth="1"/>
    <col min="9474" max="9474" width="7.140625" style="81" customWidth="1"/>
    <col min="9475" max="9475" width="12.42578125" style="81" customWidth="1"/>
    <col min="9476" max="9476" width="9.7109375" style="81" customWidth="1"/>
    <col min="9477" max="9477" width="4.7109375" style="81" bestFit="1" customWidth="1"/>
    <col min="9478" max="9478" width="14.42578125" style="81" customWidth="1"/>
    <col min="9479" max="9479" width="11.140625" style="81" customWidth="1"/>
    <col min="9480" max="9480" width="10.28515625" style="81" customWidth="1"/>
    <col min="9481" max="9481" width="13" style="81" customWidth="1"/>
    <col min="9482" max="9482" width="8.28515625" style="81" customWidth="1"/>
    <col min="9483" max="9728" width="9.140625" style="81"/>
    <col min="9729" max="9729" width="2.5703125" style="81" customWidth="1"/>
    <col min="9730" max="9730" width="7.140625" style="81" customWidth="1"/>
    <col min="9731" max="9731" width="12.42578125" style="81" customWidth="1"/>
    <col min="9732" max="9732" width="9.7109375" style="81" customWidth="1"/>
    <col min="9733" max="9733" width="4.7109375" style="81" bestFit="1" customWidth="1"/>
    <col min="9734" max="9734" width="14.42578125" style="81" customWidth="1"/>
    <col min="9735" max="9735" width="11.140625" style="81" customWidth="1"/>
    <col min="9736" max="9736" width="10.28515625" style="81" customWidth="1"/>
    <col min="9737" max="9737" width="13" style="81" customWidth="1"/>
    <col min="9738" max="9738" width="8.28515625" style="81" customWidth="1"/>
    <col min="9739" max="9984" width="9.140625" style="81"/>
    <col min="9985" max="9985" width="2.5703125" style="81" customWidth="1"/>
    <col min="9986" max="9986" width="7.140625" style="81" customWidth="1"/>
    <col min="9987" max="9987" width="12.42578125" style="81" customWidth="1"/>
    <col min="9988" max="9988" width="9.7109375" style="81" customWidth="1"/>
    <col min="9989" max="9989" width="4.7109375" style="81" bestFit="1" customWidth="1"/>
    <col min="9990" max="9990" width="14.42578125" style="81" customWidth="1"/>
    <col min="9991" max="9991" width="11.140625" style="81" customWidth="1"/>
    <col min="9992" max="9992" width="10.28515625" style="81" customWidth="1"/>
    <col min="9993" max="9993" width="13" style="81" customWidth="1"/>
    <col min="9994" max="9994" width="8.28515625" style="81" customWidth="1"/>
    <col min="9995" max="10240" width="9.140625" style="81"/>
    <col min="10241" max="10241" width="2.5703125" style="81" customWidth="1"/>
    <col min="10242" max="10242" width="7.140625" style="81" customWidth="1"/>
    <col min="10243" max="10243" width="12.42578125" style="81" customWidth="1"/>
    <col min="10244" max="10244" width="9.7109375" style="81" customWidth="1"/>
    <col min="10245" max="10245" width="4.7109375" style="81" bestFit="1" customWidth="1"/>
    <col min="10246" max="10246" width="14.42578125" style="81" customWidth="1"/>
    <col min="10247" max="10247" width="11.140625" style="81" customWidth="1"/>
    <col min="10248" max="10248" width="10.28515625" style="81" customWidth="1"/>
    <col min="10249" max="10249" width="13" style="81" customWidth="1"/>
    <col min="10250" max="10250" width="8.28515625" style="81" customWidth="1"/>
    <col min="10251" max="10496" width="9.140625" style="81"/>
    <col min="10497" max="10497" width="2.5703125" style="81" customWidth="1"/>
    <col min="10498" max="10498" width="7.140625" style="81" customWidth="1"/>
    <col min="10499" max="10499" width="12.42578125" style="81" customWidth="1"/>
    <col min="10500" max="10500" width="9.7109375" style="81" customWidth="1"/>
    <col min="10501" max="10501" width="4.7109375" style="81" bestFit="1" customWidth="1"/>
    <col min="10502" max="10502" width="14.42578125" style="81" customWidth="1"/>
    <col min="10503" max="10503" width="11.140625" style="81" customWidth="1"/>
    <col min="10504" max="10504" width="10.28515625" style="81" customWidth="1"/>
    <col min="10505" max="10505" width="13" style="81" customWidth="1"/>
    <col min="10506" max="10506" width="8.28515625" style="81" customWidth="1"/>
    <col min="10507" max="10752" width="9.140625" style="81"/>
    <col min="10753" max="10753" width="2.5703125" style="81" customWidth="1"/>
    <col min="10754" max="10754" width="7.140625" style="81" customWidth="1"/>
    <col min="10755" max="10755" width="12.42578125" style="81" customWidth="1"/>
    <col min="10756" max="10756" width="9.7109375" style="81" customWidth="1"/>
    <col min="10757" max="10757" width="4.7109375" style="81" bestFit="1" customWidth="1"/>
    <col min="10758" max="10758" width="14.42578125" style="81" customWidth="1"/>
    <col min="10759" max="10759" width="11.140625" style="81" customWidth="1"/>
    <col min="10760" max="10760" width="10.28515625" style="81" customWidth="1"/>
    <col min="10761" max="10761" width="13" style="81" customWidth="1"/>
    <col min="10762" max="10762" width="8.28515625" style="81" customWidth="1"/>
    <col min="10763" max="11008" width="9.140625" style="81"/>
    <col min="11009" max="11009" width="2.5703125" style="81" customWidth="1"/>
    <col min="11010" max="11010" width="7.140625" style="81" customWidth="1"/>
    <col min="11011" max="11011" width="12.42578125" style="81" customWidth="1"/>
    <col min="11012" max="11012" width="9.7109375" style="81" customWidth="1"/>
    <col min="11013" max="11013" width="4.7109375" style="81" bestFit="1" customWidth="1"/>
    <col min="11014" max="11014" width="14.42578125" style="81" customWidth="1"/>
    <col min="11015" max="11015" width="11.140625" style="81" customWidth="1"/>
    <col min="11016" max="11016" width="10.28515625" style="81" customWidth="1"/>
    <col min="11017" max="11017" width="13" style="81" customWidth="1"/>
    <col min="11018" max="11018" width="8.28515625" style="81" customWidth="1"/>
    <col min="11019" max="11264" width="9.140625" style="81"/>
    <col min="11265" max="11265" width="2.5703125" style="81" customWidth="1"/>
    <col min="11266" max="11266" width="7.140625" style="81" customWidth="1"/>
    <col min="11267" max="11267" width="12.42578125" style="81" customWidth="1"/>
    <col min="11268" max="11268" width="9.7109375" style="81" customWidth="1"/>
    <col min="11269" max="11269" width="4.7109375" style="81" bestFit="1" customWidth="1"/>
    <col min="11270" max="11270" width="14.42578125" style="81" customWidth="1"/>
    <col min="11271" max="11271" width="11.140625" style="81" customWidth="1"/>
    <col min="11272" max="11272" width="10.28515625" style="81" customWidth="1"/>
    <col min="11273" max="11273" width="13" style="81" customWidth="1"/>
    <col min="11274" max="11274" width="8.28515625" style="81" customWidth="1"/>
    <col min="11275" max="11520" width="9.140625" style="81"/>
    <col min="11521" max="11521" width="2.5703125" style="81" customWidth="1"/>
    <col min="11522" max="11522" width="7.140625" style="81" customWidth="1"/>
    <col min="11523" max="11523" width="12.42578125" style="81" customWidth="1"/>
    <col min="11524" max="11524" width="9.7109375" style="81" customWidth="1"/>
    <col min="11525" max="11525" width="4.7109375" style="81" bestFit="1" customWidth="1"/>
    <col min="11526" max="11526" width="14.42578125" style="81" customWidth="1"/>
    <col min="11527" max="11527" width="11.140625" style="81" customWidth="1"/>
    <col min="11528" max="11528" width="10.28515625" style="81" customWidth="1"/>
    <col min="11529" max="11529" width="13" style="81" customWidth="1"/>
    <col min="11530" max="11530" width="8.28515625" style="81" customWidth="1"/>
    <col min="11531" max="11776" width="9.140625" style="81"/>
    <col min="11777" max="11777" width="2.5703125" style="81" customWidth="1"/>
    <col min="11778" max="11778" width="7.140625" style="81" customWidth="1"/>
    <col min="11779" max="11779" width="12.42578125" style="81" customWidth="1"/>
    <col min="11780" max="11780" width="9.7109375" style="81" customWidth="1"/>
    <col min="11781" max="11781" width="4.7109375" style="81" bestFit="1" customWidth="1"/>
    <col min="11782" max="11782" width="14.42578125" style="81" customWidth="1"/>
    <col min="11783" max="11783" width="11.140625" style="81" customWidth="1"/>
    <col min="11784" max="11784" width="10.28515625" style="81" customWidth="1"/>
    <col min="11785" max="11785" width="13" style="81" customWidth="1"/>
    <col min="11786" max="11786" width="8.28515625" style="81" customWidth="1"/>
    <col min="11787" max="12032" width="9.140625" style="81"/>
    <col min="12033" max="12033" width="2.5703125" style="81" customWidth="1"/>
    <col min="12034" max="12034" width="7.140625" style="81" customWidth="1"/>
    <col min="12035" max="12035" width="12.42578125" style="81" customWidth="1"/>
    <col min="12036" max="12036" width="9.7109375" style="81" customWidth="1"/>
    <col min="12037" max="12037" width="4.7109375" style="81" bestFit="1" customWidth="1"/>
    <col min="12038" max="12038" width="14.42578125" style="81" customWidth="1"/>
    <col min="12039" max="12039" width="11.140625" style="81" customWidth="1"/>
    <col min="12040" max="12040" width="10.28515625" style="81" customWidth="1"/>
    <col min="12041" max="12041" width="13" style="81" customWidth="1"/>
    <col min="12042" max="12042" width="8.28515625" style="81" customWidth="1"/>
    <col min="12043" max="12288" width="9.140625" style="81"/>
    <col min="12289" max="12289" width="2.5703125" style="81" customWidth="1"/>
    <col min="12290" max="12290" width="7.140625" style="81" customWidth="1"/>
    <col min="12291" max="12291" width="12.42578125" style="81" customWidth="1"/>
    <col min="12292" max="12292" width="9.7109375" style="81" customWidth="1"/>
    <col min="12293" max="12293" width="4.7109375" style="81" bestFit="1" customWidth="1"/>
    <col min="12294" max="12294" width="14.42578125" style="81" customWidth="1"/>
    <col min="12295" max="12295" width="11.140625" style="81" customWidth="1"/>
    <col min="12296" max="12296" width="10.28515625" style="81" customWidth="1"/>
    <col min="12297" max="12297" width="13" style="81" customWidth="1"/>
    <col min="12298" max="12298" width="8.28515625" style="81" customWidth="1"/>
    <col min="12299" max="12544" width="9.140625" style="81"/>
    <col min="12545" max="12545" width="2.5703125" style="81" customWidth="1"/>
    <col min="12546" max="12546" width="7.140625" style="81" customWidth="1"/>
    <col min="12547" max="12547" width="12.42578125" style="81" customWidth="1"/>
    <col min="12548" max="12548" width="9.7109375" style="81" customWidth="1"/>
    <col min="12549" max="12549" width="4.7109375" style="81" bestFit="1" customWidth="1"/>
    <col min="12550" max="12550" width="14.42578125" style="81" customWidth="1"/>
    <col min="12551" max="12551" width="11.140625" style="81" customWidth="1"/>
    <col min="12552" max="12552" width="10.28515625" style="81" customWidth="1"/>
    <col min="12553" max="12553" width="13" style="81" customWidth="1"/>
    <col min="12554" max="12554" width="8.28515625" style="81" customWidth="1"/>
    <col min="12555" max="12800" width="9.140625" style="81"/>
    <col min="12801" max="12801" width="2.5703125" style="81" customWidth="1"/>
    <col min="12802" max="12802" width="7.140625" style="81" customWidth="1"/>
    <col min="12803" max="12803" width="12.42578125" style="81" customWidth="1"/>
    <col min="12804" max="12804" width="9.7109375" style="81" customWidth="1"/>
    <col min="12805" max="12805" width="4.7109375" style="81" bestFit="1" customWidth="1"/>
    <col min="12806" max="12806" width="14.42578125" style="81" customWidth="1"/>
    <col min="12807" max="12807" width="11.140625" style="81" customWidth="1"/>
    <col min="12808" max="12808" width="10.28515625" style="81" customWidth="1"/>
    <col min="12809" max="12809" width="13" style="81" customWidth="1"/>
    <col min="12810" max="12810" width="8.28515625" style="81" customWidth="1"/>
    <col min="12811" max="13056" width="9.140625" style="81"/>
    <col min="13057" max="13057" width="2.5703125" style="81" customWidth="1"/>
    <col min="13058" max="13058" width="7.140625" style="81" customWidth="1"/>
    <col min="13059" max="13059" width="12.42578125" style="81" customWidth="1"/>
    <col min="13060" max="13060" width="9.7109375" style="81" customWidth="1"/>
    <col min="13061" max="13061" width="4.7109375" style="81" bestFit="1" customWidth="1"/>
    <col min="13062" max="13062" width="14.42578125" style="81" customWidth="1"/>
    <col min="13063" max="13063" width="11.140625" style="81" customWidth="1"/>
    <col min="13064" max="13064" width="10.28515625" style="81" customWidth="1"/>
    <col min="13065" max="13065" width="13" style="81" customWidth="1"/>
    <col min="13066" max="13066" width="8.28515625" style="81" customWidth="1"/>
    <col min="13067" max="13312" width="9.140625" style="81"/>
    <col min="13313" max="13313" width="2.5703125" style="81" customWidth="1"/>
    <col min="13314" max="13314" width="7.140625" style="81" customWidth="1"/>
    <col min="13315" max="13315" width="12.42578125" style="81" customWidth="1"/>
    <col min="13316" max="13316" width="9.7109375" style="81" customWidth="1"/>
    <col min="13317" max="13317" width="4.7109375" style="81" bestFit="1" customWidth="1"/>
    <col min="13318" max="13318" width="14.42578125" style="81" customWidth="1"/>
    <col min="13319" max="13319" width="11.140625" style="81" customWidth="1"/>
    <col min="13320" max="13320" width="10.28515625" style="81" customWidth="1"/>
    <col min="13321" max="13321" width="13" style="81" customWidth="1"/>
    <col min="13322" max="13322" width="8.28515625" style="81" customWidth="1"/>
    <col min="13323" max="13568" width="9.140625" style="81"/>
    <col min="13569" max="13569" width="2.5703125" style="81" customWidth="1"/>
    <col min="13570" max="13570" width="7.140625" style="81" customWidth="1"/>
    <col min="13571" max="13571" width="12.42578125" style="81" customWidth="1"/>
    <col min="13572" max="13572" width="9.7109375" style="81" customWidth="1"/>
    <col min="13573" max="13573" width="4.7109375" style="81" bestFit="1" customWidth="1"/>
    <col min="13574" max="13574" width="14.42578125" style="81" customWidth="1"/>
    <col min="13575" max="13575" width="11.140625" style="81" customWidth="1"/>
    <col min="13576" max="13576" width="10.28515625" style="81" customWidth="1"/>
    <col min="13577" max="13577" width="13" style="81" customWidth="1"/>
    <col min="13578" max="13578" width="8.28515625" style="81" customWidth="1"/>
    <col min="13579" max="13824" width="9.140625" style="81"/>
    <col min="13825" max="13825" width="2.5703125" style="81" customWidth="1"/>
    <col min="13826" max="13826" width="7.140625" style="81" customWidth="1"/>
    <col min="13827" max="13827" width="12.42578125" style="81" customWidth="1"/>
    <col min="13828" max="13828" width="9.7109375" style="81" customWidth="1"/>
    <col min="13829" max="13829" width="4.7109375" style="81" bestFit="1" customWidth="1"/>
    <col min="13830" max="13830" width="14.42578125" style="81" customWidth="1"/>
    <col min="13831" max="13831" width="11.140625" style="81" customWidth="1"/>
    <col min="13832" max="13832" width="10.28515625" style="81" customWidth="1"/>
    <col min="13833" max="13833" width="13" style="81" customWidth="1"/>
    <col min="13834" max="13834" width="8.28515625" style="81" customWidth="1"/>
    <col min="13835" max="14080" width="9.140625" style="81"/>
    <col min="14081" max="14081" width="2.5703125" style="81" customWidth="1"/>
    <col min="14082" max="14082" width="7.140625" style="81" customWidth="1"/>
    <col min="14083" max="14083" width="12.42578125" style="81" customWidth="1"/>
    <col min="14084" max="14084" width="9.7109375" style="81" customWidth="1"/>
    <col min="14085" max="14085" width="4.7109375" style="81" bestFit="1" customWidth="1"/>
    <col min="14086" max="14086" width="14.42578125" style="81" customWidth="1"/>
    <col min="14087" max="14087" width="11.140625" style="81" customWidth="1"/>
    <col min="14088" max="14088" width="10.28515625" style="81" customWidth="1"/>
    <col min="14089" max="14089" width="13" style="81" customWidth="1"/>
    <col min="14090" max="14090" width="8.28515625" style="81" customWidth="1"/>
    <col min="14091" max="14336" width="9.140625" style="81"/>
    <col min="14337" max="14337" width="2.5703125" style="81" customWidth="1"/>
    <col min="14338" max="14338" width="7.140625" style="81" customWidth="1"/>
    <col min="14339" max="14339" width="12.42578125" style="81" customWidth="1"/>
    <col min="14340" max="14340" width="9.7109375" style="81" customWidth="1"/>
    <col min="14341" max="14341" width="4.7109375" style="81" bestFit="1" customWidth="1"/>
    <col min="14342" max="14342" width="14.42578125" style="81" customWidth="1"/>
    <col min="14343" max="14343" width="11.140625" style="81" customWidth="1"/>
    <col min="14344" max="14344" width="10.28515625" style="81" customWidth="1"/>
    <col min="14345" max="14345" width="13" style="81" customWidth="1"/>
    <col min="14346" max="14346" width="8.28515625" style="81" customWidth="1"/>
    <col min="14347" max="14592" width="9.140625" style="81"/>
    <col min="14593" max="14593" width="2.5703125" style="81" customWidth="1"/>
    <col min="14594" max="14594" width="7.140625" style="81" customWidth="1"/>
    <col min="14595" max="14595" width="12.42578125" style="81" customWidth="1"/>
    <col min="14596" max="14596" width="9.7109375" style="81" customWidth="1"/>
    <col min="14597" max="14597" width="4.7109375" style="81" bestFit="1" customWidth="1"/>
    <col min="14598" max="14598" width="14.42578125" style="81" customWidth="1"/>
    <col min="14599" max="14599" width="11.140625" style="81" customWidth="1"/>
    <col min="14600" max="14600" width="10.28515625" style="81" customWidth="1"/>
    <col min="14601" max="14601" width="13" style="81" customWidth="1"/>
    <col min="14602" max="14602" width="8.28515625" style="81" customWidth="1"/>
    <col min="14603" max="14848" width="9.140625" style="81"/>
    <col min="14849" max="14849" width="2.5703125" style="81" customWidth="1"/>
    <col min="14850" max="14850" width="7.140625" style="81" customWidth="1"/>
    <col min="14851" max="14851" width="12.42578125" style="81" customWidth="1"/>
    <col min="14852" max="14852" width="9.7109375" style="81" customWidth="1"/>
    <col min="14853" max="14853" width="4.7109375" style="81" bestFit="1" customWidth="1"/>
    <col min="14854" max="14854" width="14.42578125" style="81" customWidth="1"/>
    <col min="14855" max="14855" width="11.140625" style="81" customWidth="1"/>
    <col min="14856" max="14856" width="10.28515625" style="81" customWidth="1"/>
    <col min="14857" max="14857" width="13" style="81" customWidth="1"/>
    <col min="14858" max="14858" width="8.28515625" style="81" customWidth="1"/>
    <col min="14859" max="15104" width="9.140625" style="81"/>
    <col min="15105" max="15105" width="2.5703125" style="81" customWidth="1"/>
    <col min="15106" max="15106" width="7.140625" style="81" customWidth="1"/>
    <col min="15107" max="15107" width="12.42578125" style="81" customWidth="1"/>
    <col min="15108" max="15108" width="9.7109375" style="81" customWidth="1"/>
    <col min="15109" max="15109" width="4.7109375" style="81" bestFit="1" customWidth="1"/>
    <col min="15110" max="15110" width="14.42578125" style="81" customWidth="1"/>
    <col min="15111" max="15111" width="11.140625" style="81" customWidth="1"/>
    <col min="15112" max="15112" width="10.28515625" style="81" customWidth="1"/>
    <col min="15113" max="15113" width="13" style="81" customWidth="1"/>
    <col min="15114" max="15114" width="8.28515625" style="81" customWidth="1"/>
    <col min="15115" max="15360" width="9.140625" style="81"/>
    <col min="15361" max="15361" width="2.5703125" style="81" customWidth="1"/>
    <col min="15362" max="15362" width="7.140625" style="81" customWidth="1"/>
    <col min="15363" max="15363" width="12.42578125" style="81" customWidth="1"/>
    <col min="15364" max="15364" width="9.7109375" style="81" customWidth="1"/>
    <col min="15365" max="15365" width="4.7109375" style="81" bestFit="1" customWidth="1"/>
    <col min="15366" max="15366" width="14.42578125" style="81" customWidth="1"/>
    <col min="15367" max="15367" width="11.140625" style="81" customWidth="1"/>
    <col min="15368" max="15368" width="10.28515625" style="81" customWidth="1"/>
    <col min="15369" max="15369" width="13" style="81" customWidth="1"/>
    <col min="15370" max="15370" width="8.28515625" style="81" customWidth="1"/>
    <col min="15371" max="15616" width="9.140625" style="81"/>
    <col min="15617" max="15617" width="2.5703125" style="81" customWidth="1"/>
    <col min="15618" max="15618" width="7.140625" style="81" customWidth="1"/>
    <col min="15619" max="15619" width="12.42578125" style="81" customWidth="1"/>
    <col min="15620" max="15620" width="9.7109375" style="81" customWidth="1"/>
    <col min="15621" max="15621" width="4.7109375" style="81" bestFit="1" customWidth="1"/>
    <col min="15622" max="15622" width="14.42578125" style="81" customWidth="1"/>
    <col min="15623" max="15623" width="11.140625" style="81" customWidth="1"/>
    <col min="15624" max="15624" width="10.28515625" style="81" customWidth="1"/>
    <col min="15625" max="15625" width="13" style="81" customWidth="1"/>
    <col min="15626" max="15626" width="8.28515625" style="81" customWidth="1"/>
    <col min="15627" max="15872" width="9.140625" style="81"/>
    <col min="15873" max="15873" width="2.5703125" style="81" customWidth="1"/>
    <col min="15874" max="15874" width="7.140625" style="81" customWidth="1"/>
    <col min="15875" max="15875" width="12.42578125" style="81" customWidth="1"/>
    <col min="15876" max="15876" width="9.7109375" style="81" customWidth="1"/>
    <col min="15877" max="15877" width="4.7109375" style="81" bestFit="1" customWidth="1"/>
    <col min="15878" max="15878" width="14.42578125" style="81" customWidth="1"/>
    <col min="15879" max="15879" width="11.140625" style="81" customWidth="1"/>
    <col min="15880" max="15880" width="10.28515625" style="81" customWidth="1"/>
    <col min="15881" max="15881" width="13" style="81" customWidth="1"/>
    <col min="15882" max="15882" width="8.28515625" style="81" customWidth="1"/>
    <col min="15883" max="16128" width="9.140625" style="81"/>
    <col min="16129" max="16129" width="2.5703125" style="81" customWidth="1"/>
    <col min="16130" max="16130" width="7.140625" style="81" customWidth="1"/>
    <col min="16131" max="16131" width="12.42578125" style="81" customWidth="1"/>
    <col min="16132" max="16132" width="9.7109375" style="81" customWidth="1"/>
    <col min="16133" max="16133" width="4.7109375" style="81" bestFit="1" customWidth="1"/>
    <col min="16134" max="16134" width="14.42578125" style="81" customWidth="1"/>
    <col min="16135" max="16135" width="11.140625" style="81" customWidth="1"/>
    <col min="16136" max="16136" width="10.28515625" style="81" customWidth="1"/>
    <col min="16137" max="16137" width="13" style="81" customWidth="1"/>
    <col min="16138" max="16138" width="8.28515625" style="81" customWidth="1"/>
    <col min="16139" max="16384" width="9.140625" style="81"/>
  </cols>
  <sheetData>
    <row r="1" spans="1:10">
      <c r="A1" s="290"/>
      <c r="B1" s="291" t="s">
        <v>131</v>
      </c>
      <c r="C1" s="290"/>
      <c r="D1" s="292"/>
      <c r="E1" s="292"/>
      <c r="F1" s="292"/>
      <c r="G1" s="292"/>
      <c r="H1" s="292"/>
      <c r="I1" s="292"/>
      <c r="J1" s="293"/>
    </row>
    <row r="2" spans="1:10" ht="15.75">
      <c r="A2" s="290"/>
      <c r="B2" s="1606" t="s">
        <v>868</v>
      </c>
      <c r="C2" s="1605"/>
      <c r="D2" s="1607"/>
      <c r="E2" s="1607"/>
      <c r="F2" s="292"/>
      <c r="G2" s="292"/>
      <c r="H2" s="292"/>
      <c r="I2" s="292"/>
      <c r="J2" s="292"/>
    </row>
    <row r="3" spans="1:10">
      <c r="A3" s="290"/>
      <c r="B3" s="291" t="s">
        <v>449</v>
      </c>
      <c r="C3" s="290"/>
      <c r="D3" s="292"/>
      <c r="E3" s="292"/>
      <c r="F3" s="292"/>
      <c r="G3" s="292"/>
      <c r="H3" s="292"/>
      <c r="I3" s="292"/>
      <c r="J3" s="292"/>
    </row>
    <row r="4" spans="1:10">
      <c r="A4" s="290"/>
      <c r="B4" s="291" t="s">
        <v>1091</v>
      </c>
      <c r="C4" s="290"/>
      <c r="D4" s="292"/>
      <c r="E4" s="292"/>
      <c r="F4" s="292"/>
      <c r="G4" s="292"/>
      <c r="H4" s="292"/>
      <c r="I4" s="292"/>
      <c r="J4" s="292"/>
    </row>
    <row r="5" spans="1:10">
      <c r="A5" s="290"/>
      <c r="B5" s="290"/>
      <c r="C5" s="290"/>
      <c r="D5" s="292"/>
      <c r="E5" s="292"/>
      <c r="F5" s="292"/>
      <c r="G5" s="292"/>
      <c r="H5" s="292"/>
      <c r="I5" s="292"/>
      <c r="J5" s="292"/>
    </row>
    <row r="6" spans="1:10">
      <c r="A6" s="290"/>
      <c r="B6" s="290"/>
      <c r="C6" s="290"/>
      <c r="D6" s="292"/>
      <c r="E6" s="292"/>
      <c r="F6" s="292" t="s">
        <v>249</v>
      </c>
      <c r="G6" s="292"/>
      <c r="H6" s="292"/>
      <c r="I6" s="292" t="s">
        <v>405</v>
      </c>
      <c r="J6" s="292"/>
    </row>
    <row r="7" spans="1:10">
      <c r="A7" s="290"/>
      <c r="B7" s="290"/>
      <c r="C7" s="290"/>
      <c r="D7" s="292" t="s">
        <v>251</v>
      </c>
      <c r="E7" s="292" t="s">
        <v>252</v>
      </c>
      <c r="F7" s="292" t="s">
        <v>253</v>
      </c>
      <c r="G7" s="292" t="s">
        <v>254</v>
      </c>
      <c r="H7" s="292" t="s">
        <v>255</v>
      </c>
      <c r="I7" s="292" t="s">
        <v>256</v>
      </c>
      <c r="J7" s="292" t="s">
        <v>257</v>
      </c>
    </row>
    <row r="8" spans="1:10">
      <c r="A8" s="290"/>
      <c r="B8" s="290" t="s">
        <v>389</v>
      </c>
      <c r="C8" s="290"/>
      <c r="D8" s="294"/>
      <c r="E8" s="294"/>
      <c r="F8" s="295"/>
      <c r="G8" s="294"/>
      <c r="H8" s="294"/>
      <c r="I8" s="294"/>
      <c r="J8" s="294"/>
    </row>
    <row r="9" spans="1:10">
      <c r="A9" s="296"/>
      <c r="B9" s="297" t="s">
        <v>226</v>
      </c>
      <c r="C9" s="296"/>
      <c r="D9" s="298">
        <v>252</v>
      </c>
      <c r="E9" s="298" t="s">
        <v>260</v>
      </c>
      <c r="F9" s="299">
        <v>-6786</v>
      </c>
      <c r="G9" s="298" t="s">
        <v>291</v>
      </c>
      <c r="H9" s="300" t="s">
        <v>262</v>
      </c>
      <c r="I9" s="121">
        <v>0</v>
      </c>
      <c r="J9" s="292"/>
    </row>
    <row r="10" spans="1:10">
      <c r="A10" s="296"/>
      <c r="B10" s="297" t="s">
        <v>226</v>
      </c>
      <c r="C10" s="296"/>
      <c r="D10" s="298">
        <v>252</v>
      </c>
      <c r="E10" s="298" t="s">
        <v>260</v>
      </c>
      <c r="F10" s="299">
        <v>-59053</v>
      </c>
      <c r="G10" s="298" t="s">
        <v>294</v>
      </c>
      <c r="H10" s="300" t="s">
        <v>262</v>
      </c>
      <c r="I10" s="121">
        <v>0</v>
      </c>
      <c r="J10" s="292"/>
    </row>
    <row r="11" spans="1:10">
      <c r="A11" s="296"/>
      <c r="B11" s="115" t="s">
        <v>226</v>
      </c>
      <c r="C11" s="296"/>
      <c r="D11" s="298">
        <v>252</v>
      </c>
      <c r="E11" s="298" t="s">
        <v>260</v>
      </c>
      <c r="F11" s="123">
        <v>655056</v>
      </c>
      <c r="G11" s="146" t="s">
        <v>292</v>
      </c>
      <c r="H11" s="149" t="s">
        <v>262</v>
      </c>
      <c r="I11" s="150">
        <v>0</v>
      </c>
      <c r="J11" s="292"/>
    </row>
    <row r="12" spans="1:10">
      <c r="A12" s="296"/>
      <c r="B12" s="115" t="s">
        <v>226</v>
      </c>
      <c r="C12" s="296"/>
      <c r="D12" s="298">
        <v>252</v>
      </c>
      <c r="E12" s="298" t="s">
        <v>260</v>
      </c>
      <c r="F12" s="123">
        <v>-269430</v>
      </c>
      <c r="G12" s="146" t="s">
        <v>293</v>
      </c>
      <c r="H12" s="149" t="s">
        <v>262</v>
      </c>
      <c r="I12" s="150">
        <v>0</v>
      </c>
      <c r="J12" s="292"/>
    </row>
    <row r="13" spans="1:10">
      <c r="A13" s="296"/>
      <c r="B13" s="115" t="s">
        <v>226</v>
      </c>
      <c r="C13" s="290"/>
      <c r="D13" s="298">
        <v>252</v>
      </c>
      <c r="E13" s="298" t="s">
        <v>260</v>
      </c>
      <c r="F13" s="123">
        <v>-295536</v>
      </c>
      <c r="G13" s="146" t="s">
        <v>261</v>
      </c>
      <c r="H13" s="149" t="s">
        <v>262</v>
      </c>
      <c r="I13" s="150">
        <f>+F13</f>
        <v>-295536</v>
      </c>
      <c r="J13" s="292"/>
    </row>
    <row r="14" spans="1:10">
      <c r="A14" s="296"/>
      <c r="B14" s="115" t="s">
        <v>226</v>
      </c>
      <c r="C14" s="296"/>
      <c r="D14" s="298">
        <v>252</v>
      </c>
      <c r="E14" s="298" t="s">
        <v>260</v>
      </c>
      <c r="F14" s="123">
        <v>-1607273</v>
      </c>
      <c r="G14" s="146" t="s">
        <v>753</v>
      </c>
      <c r="H14" s="149" t="s">
        <v>262</v>
      </c>
      <c r="I14" s="150">
        <v>0</v>
      </c>
      <c r="J14" s="292"/>
    </row>
    <row r="15" spans="1:10">
      <c r="A15" s="296"/>
      <c r="B15" s="115" t="s">
        <v>226</v>
      </c>
      <c r="C15" s="296"/>
      <c r="D15" s="298">
        <v>252</v>
      </c>
      <c r="E15" s="298" t="s">
        <v>260</v>
      </c>
      <c r="F15" s="123">
        <v>3309810</v>
      </c>
      <c r="G15" s="146" t="s">
        <v>753</v>
      </c>
      <c r="H15" s="149" t="s">
        <v>262</v>
      </c>
      <c r="I15" s="150">
        <v>0</v>
      </c>
      <c r="J15" s="292"/>
    </row>
    <row r="16" spans="1:10">
      <c r="A16" s="296"/>
      <c r="B16" s="115" t="s">
        <v>226</v>
      </c>
      <c r="C16" s="296"/>
      <c r="D16" s="298">
        <v>252</v>
      </c>
      <c r="E16" s="298" t="s">
        <v>260</v>
      </c>
      <c r="F16" s="123">
        <v>-40</v>
      </c>
      <c r="G16" s="146" t="s">
        <v>365</v>
      </c>
      <c r="H16" s="149">
        <f>'WCA Allocation Factors'!E16</f>
        <v>0.22474202685414957</v>
      </c>
      <c r="I16" s="150">
        <f>+H16*F16</f>
        <v>-8.9896810741659827</v>
      </c>
      <c r="J16" s="292"/>
    </row>
    <row r="17" spans="1:10">
      <c r="A17" s="296"/>
      <c r="B17" s="115" t="s">
        <v>226</v>
      </c>
      <c r="C17" s="296"/>
      <c r="D17" s="298">
        <v>252</v>
      </c>
      <c r="E17" s="298" t="s">
        <v>260</v>
      </c>
      <c r="F17" s="123">
        <v>-1745867</v>
      </c>
      <c r="G17" s="146" t="s">
        <v>379</v>
      </c>
      <c r="H17" s="149">
        <v>0</v>
      </c>
      <c r="I17" s="150">
        <v>0</v>
      </c>
      <c r="J17" s="292"/>
    </row>
    <row r="18" spans="1:10">
      <c r="A18" s="296"/>
      <c r="B18" s="115" t="s">
        <v>226</v>
      </c>
      <c r="C18" s="296"/>
      <c r="D18" s="298">
        <v>252</v>
      </c>
      <c r="E18" s="298" t="s">
        <v>260</v>
      </c>
      <c r="F18" s="123">
        <v>19119</v>
      </c>
      <c r="G18" s="146" t="s">
        <v>267</v>
      </c>
      <c r="H18" s="149">
        <f>'WCA Allocation Factors'!E7</f>
        <v>8.1413745949899183E-2</v>
      </c>
      <c r="I18" s="150">
        <f>F18*H18</f>
        <v>1556.5494088161224</v>
      </c>
      <c r="J18" s="292"/>
    </row>
    <row r="19" spans="1:10" ht="13.5" thickBot="1">
      <c r="B19" s="115"/>
      <c r="C19" s="296"/>
      <c r="D19" s="298"/>
      <c r="E19" s="301"/>
      <c r="F19" s="302">
        <f>SUM(F9:F18)</f>
        <v>0</v>
      </c>
      <c r="G19" s="146"/>
      <c r="H19" s="149"/>
      <c r="I19" s="302">
        <f>SUM(I9:I18)</f>
        <v>-293988.44027225801</v>
      </c>
      <c r="J19" s="146" t="s">
        <v>452</v>
      </c>
    </row>
    <row r="20" spans="1:10">
      <c r="B20" s="115"/>
      <c r="C20" s="296"/>
      <c r="D20" s="298"/>
      <c r="E20" s="301"/>
      <c r="F20" s="123"/>
      <c r="G20" s="146"/>
      <c r="H20" s="225"/>
      <c r="I20" s="143"/>
    </row>
    <row r="21" spans="1:10">
      <c r="F21" s="226"/>
      <c r="H21" s="225"/>
      <c r="I21" s="226"/>
    </row>
    <row r="22" spans="1:10">
      <c r="F22" s="226"/>
      <c r="H22" s="225"/>
      <c r="I22" s="226"/>
    </row>
    <row r="23" spans="1:10">
      <c r="B23" s="114" t="s">
        <v>850</v>
      </c>
      <c r="F23" s="226"/>
      <c r="H23" s="225"/>
      <c r="I23" s="226"/>
    </row>
    <row r="24" spans="1:10">
      <c r="F24" s="226"/>
      <c r="G24" s="226"/>
      <c r="H24" s="225"/>
      <c r="I24" s="226"/>
    </row>
    <row r="25" spans="1:10">
      <c r="B25" s="133"/>
      <c r="C25" s="134"/>
      <c r="D25" s="134"/>
      <c r="E25" s="134"/>
      <c r="F25" s="228"/>
      <c r="G25" s="134"/>
      <c r="H25" s="303"/>
      <c r="I25" s="304"/>
      <c r="J25" s="115"/>
    </row>
    <row r="26" spans="1:10">
      <c r="B26" s="137"/>
      <c r="C26" s="115"/>
      <c r="D26" s="115"/>
      <c r="E26" s="115"/>
      <c r="F26" s="125"/>
      <c r="G26" s="115"/>
      <c r="H26" s="305"/>
      <c r="I26" s="306"/>
      <c r="J26" s="115"/>
    </row>
    <row r="27" spans="1:10">
      <c r="B27" s="137"/>
      <c r="C27" s="115"/>
      <c r="D27" s="115"/>
      <c r="E27" s="115"/>
      <c r="F27" s="125"/>
      <c r="G27" s="115"/>
      <c r="H27" s="305"/>
      <c r="I27" s="306"/>
      <c r="J27" s="115"/>
    </row>
    <row r="28" spans="1:10">
      <c r="B28" s="139"/>
      <c r="C28" s="140"/>
      <c r="D28" s="140"/>
      <c r="E28" s="140"/>
      <c r="F28" s="229"/>
      <c r="G28" s="140"/>
      <c r="H28" s="307"/>
      <c r="I28" s="308"/>
      <c r="J28" s="115"/>
    </row>
    <row r="29" spans="1:10">
      <c r="F29" s="227"/>
      <c r="H29" s="225"/>
      <c r="I29" s="226"/>
    </row>
    <row r="30" spans="1:10">
      <c r="F30" s="227"/>
      <c r="H30" s="225"/>
      <c r="I30" s="226"/>
    </row>
    <row r="31" spans="1:10">
      <c r="F31" s="227"/>
      <c r="H31" s="225"/>
      <c r="I31" s="226"/>
    </row>
    <row r="32" spans="1:10">
      <c r="F32" s="227"/>
      <c r="H32" s="225"/>
      <c r="I32" s="226"/>
    </row>
    <row r="33" spans="1:10">
      <c r="F33" s="227"/>
      <c r="H33" s="225"/>
      <c r="I33" s="226"/>
    </row>
    <row r="34" spans="1:10">
      <c r="F34" s="227"/>
      <c r="H34" s="225"/>
      <c r="I34" s="226"/>
    </row>
    <row r="37" spans="1:10" ht="17.25">
      <c r="J37" s="2085"/>
    </row>
    <row r="39" spans="1:10">
      <c r="A39" s="145"/>
    </row>
    <row r="40" spans="1:10" s="115" customFormat="1">
      <c r="A40" s="114"/>
      <c r="F40" s="130"/>
    </row>
    <row r="41" spans="1:10" s="115" customFormat="1"/>
    <row r="42" spans="1:10" s="115" customFormat="1"/>
    <row r="43" spans="1:10" s="115" customFormat="1"/>
    <row r="44" spans="1:10" s="115" customFormat="1"/>
    <row r="45" spans="1:10" s="115" customFormat="1"/>
    <row r="46" spans="1:10" s="115" customFormat="1"/>
    <row r="47" spans="1:10" s="115" customFormat="1"/>
    <row r="48" spans="1:10" s="115" customFormat="1"/>
    <row r="49" spans="6:6" s="115" customFormat="1">
      <c r="F49" s="309"/>
    </row>
    <row r="50" spans="6:6" s="115" customFormat="1"/>
    <row r="51" spans="6:6" s="115" customFormat="1"/>
  </sheetData>
  <conditionalFormatting sqref="J1:J2">
    <cfRule type="cellIs" dxfId="15" priority="3" stopIfTrue="1" operator="equal">
      <formula>"x.x"</formula>
    </cfRule>
  </conditionalFormatting>
  <conditionalFormatting sqref="B11">
    <cfRule type="cellIs" dxfId="14" priority="2" stopIfTrue="1" operator="equal">
      <formula>"Title"</formula>
    </cfRule>
  </conditionalFormatting>
  <conditionalFormatting sqref="B9:B10">
    <cfRule type="cellIs" dxfId="13" priority="1" stopIfTrue="1" operator="equal">
      <formula>"Adjustment to Income/Expense/Rate Base:"</formula>
    </cfRule>
  </conditionalFormatting>
  <dataValidations disablePrompts="1" count="1">
    <dataValidation type="list" errorStyle="warning" allowBlank="1" showInputMessage="1" showErrorMessage="1" errorTitle="Factor" error="This factor is not included in the drop-down list. Is this the factor you want to use?" sqref="WVM983043:WVM983054 E20 WLQ983043:WLQ983054 WBU983043:WBU983054 VRY983043:VRY983054 VIC983043:VIC983054 UYG983043:UYG983054 UOK983043:UOK983054 UEO983043:UEO983054 TUS983043:TUS983054 TKW983043:TKW983054 TBA983043:TBA983054 SRE983043:SRE983054 SHI983043:SHI983054 RXM983043:RXM983054 RNQ983043:RNQ983054 RDU983043:RDU983054 QTY983043:QTY983054 QKC983043:QKC983054 QAG983043:QAG983054 PQK983043:PQK983054 PGO983043:PGO983054 OWS983043:OWS983054 OMW983043:OMW983054 ODA983043:ODA983054 NTE983043:NTE983054 NJI983043:NJI983054 MZM983043:MZM983054 MPQ983043:MPQ983054 MFU983043:MFU983054 LVY983043:LVY983054 LMC983043:LMC983054 LCG983043:LCG983054 KSK983043:KSK983054 KIO983043:KIO983054 JYS983043:JYS983054 JOW983043:JOW983054 JFA983043:JFA983054 IVE983043:IVE983054 ILI983043:ILI983054 IBM983043:IBM983054 HRQ983043:HRQ983054 HHU983043:HHU983054 GXY983043:GXY983054 GOC983043:GOC983054 GEG983043:GEG983054 FUK983043:FUK983054 FKO983043:FKO983054 FAS983043:FAS983054 EQW983043:EQW983054 EHA983043:EHA983054 DXE983043:DXE983054 DNI983043:DNI983054 DDM983043:DDM983054 CTQ983043:CTQ983054 CJU983043:CJU983054 BZY983043:BZY983054 BQC983043:BQC983054 BGG983043:BGG983054 AWK983043:AWK983054 AMO983043:AMO983054 ACS983043:ACS983054 SW983043:SW983054 JA983043:JA983054 E983043:E983054 WVM917507:WVM917518 WLQ917507:WLQ917518 WBU917507:WBU917518 VRY917507:VRY917518 VIC917507:VIC917518 UYG917507:UYG917518 UOK917507:UOK917518 UEO917507:UEO917518 TUS917507:TUS917518 TKW917507:TKW917518 TBA917507:TBA917518 SRE917507:SRE917518 SHI917507:SHI917518 RXM917507:RXM917518 RNQ917507:RNQ917518 RDU917507:RDU917518 QTY917507:QTY917518 QKC917507:QKC917518 QAG917507:QAG917518 PQK917507:PQK917518 PGO917507:PGO917518 OWS917507:OWS917518 OMW917507:OMW917518 ODA917507:ODA917518 NTE917507:NTE917518 NJI917507:NJI917518 MZM917507:MZM917518 MPQ917507:MPQ917518 MFU917507:MFU917518 LVY917507:LVY917518 LMC917507:LMC917518 LCG917507:LCG917518 KSK917507:KSK917518 KIO917507:KIO917518 JYS917507:JYS917518 JOW917507:JOW917518 JFA917507:JFA917518 IVE917507:IVE917518 ILI917507:ILI917518 IBM917507:IBM917518 HRQ917507:HRQ917518 HHU917507:HHU917518 GXY917507:GXY917518 GOC917507:GOC917518 GEG917507:GEG917518 FUK917507:FUK917518 FKO917507:FKO917518 FAS917507:FAS917518 EQW917507:EQW917518 EHA917507:EHA917518 DXE917507:DXE917518 DNI917507:DNI917518 DDM917507:DDM917518 CTQ917507:CTQ917518 CJU917507:CJU917518 BZY917507:BZY917518 BQC917507:BQC917518 BGG917507:BGG917518 AWK917507:AWK917518 AMO917507:AMO917518 ACS917507:ACS917518 SW917507:SW917518 JA917507:JA917518 E917507:E917518 WVM851971:WVM851982 WLQ851971:WLQ851982 WBU851971:WBU851982 VRY851971:VRY851982 VIC851971:VIC851982 UYG851971:UYG851982 UOK851971:UOK851982 UEO851971:UEO851982 TUS851971:TUS851982 TKW851971:TKW851982 TBA851971:TBA851982 SRE851971:SRE851982 SHI851971:SHI851982 RXM851971:RXM851982 RNQ851971:RNQ851982 RDU851971:RDU851982 QTY851971:QTY851982 QKC851971:QKC851982 QAG851971:QAG851982 PQK851971:PQK851982 PGO851971:PGO851982 OWS851971:OWS851982 OMW851971:OMW851982 ODA851971:ODA851982 NTE851971:NTE851982 NJI851971:NJI851982 MZM851971:MZM851982 MPQ851971:MPQ851982 MFU851971:MFU851982 LVY851971:LVY851982 LMC851971:LMC851982 LCG851971:LCG851982 KSK851971:KSK851982 KIO851971:KIO851982 JYS851971:JYS851982 JOW851971:JOW851982 JFA851971:JFA851982 IVE851971:IVE851982 ILI851971:ILI851982 IBM851971:IBM851982 HRQ851971:HRQ851982 HHU851971:HHU851982 GXY851971:GXY851982 GOC851971:GOC851982 GEG851971:GEG851982 FUK851971:FUK851982 FKO851971:FKO851982 FAS851971:FAS851982 EQW851971:EQW851982 EHA851971:EHA851982 DXE851971:DXE851982 DNI851971:DNI851982 DDM851971:DDM851982 CTQ851971:CTQ851982 CJU851971:CJU851982 BZY851971:BZY851982 BQC851971:BQC851982 BGG851971:BGG851982 AWK851971:AWK851982 AMO851971:AMO851982 ACS851971:ACS851982 SW851971:SW851982 JA851971:JA851982 E851971:E851982 WVM786435:WVM786446 WLQ786435:WLQ786446 WBU786435:WBU786446 VRY786435:VRY786446 VIC786435:VIC786446 UYG786435:UYG786446 UOK786435:UOK786446 UEO786435:UEO786446 TUS786435:TUS786446 TKW786435:TKW786446 TBA786435:TBA786446 SRE786435:SRE786446 SHI786435:SHI786446 RXM786435:RXM786446 RNQ786435:RNQ786446 RDU786435:RDU786446 QTY786435:QTY786446 QKC786435:QKC786446 QAG786435:QAG786446 PQK786435:PQK786446 PGO786435:PGO786446 OWS786435:OWS786446 OMW786435:OMW786446 ODA786435:ODA786446 NTE786435:NTE786446 NJI786435:NJI786446 MZM786435:MZM786446 MPQ786435:MPQ786446 MFU786435:MFU786446 LVY786435:LVY786446 LMC786435:LMC786446 LCG786435:LCG786446 KSK786435:KSK786446 KIO786435:KIO786446 JYS786435:JYS786446 JOW786435:JOW786446 JFA786435:JFA786446 IVE786435:IVE786446 ILI786435:ILI786446 IBM786435:IBM786446 HRQ786435:HRQ786446 HHU786435:HHU786446 GXY786435:GXY786446 GOC786435:GOC786446 GEG786435:GEG786446 FUK786435:FUK786446 FKO786435:FKO786446 FAS786435:FAS786446 EQW786435:EQW786446 EHA786435:EHA786446 DXE786435:DXE786446 DNI786435:DNI786446 DDM786435:DDM786446 CTQ786435:CTQ786446 CJU786435:CJU786446 BZY786435:BZY786446 BQC786435:BQC786446 BGG786435:BGG786446 AWK786435:AWK786446 AMO786435:AMO786446 ACS786435:ACS786446 SW786435:SW786446 JA786435:JA786446 E786435:E786446 WVM720899:WVM720910 WLQ720899:WLQ720910 WBU720899:WBU720910 VRY720899:VRY720910 VIC720899:VIC720910 UYG720899:UYG720910 UOK720899:UOK720910 UEO720899:UEO720910 TUS720899:TUS720910 TKW720899:TKW720910 TBA720899:TBA720910 SRE720899:SRE720910 SHI720899:SHI720910 RXM720899:RXM720910 RNQ720899:RNQ720910 RDU720899:RDU720910 QTY720899:QTY720910 QKC720899:QKC720910 QAG720899:QAG720910 PQK720899:PQK720910 PGO720899:PGO720910 OWS720899:OWS720910 OMW720899:OMW720910 ODA720899:ODA720910 NTE720899:NTE720910 NJI720899:NJI720910 MZM720899:MZM720910 MPQ720899:MPQ720910 MFU720899:MFU720910 LVY720899:LVY720910 LMC720899:LMC720910 LCG720899:LCG720910 KSK720899:KSK720910 KIO720899:KIO720910 JYS720899:JYS720910 JOW720899:JOW720910 JFA720899:JFA720910 IVE720899:IVE720910 ILI720899:ILI720910 IBM720899:IBM720910 HRQ720899:HRQ720910 HHU720899:HHU720910 GXY720899:GXY720910 GOC720899:GOC720910 GEG720899:GEG720910 FUK720899:FUK720910 FKO720899:FKO720910 FAS720899:FAS720910 EQW720899:EQW720910 EHA720899:EHA720910 DXE720899:DXE720910 DNI720899:DNI720910 DDM720899:DDM720910 CTQ720899:CTQ720910 CJU720899:CJU720910 BZY720899:BZY720910 BQC720899:BQC720910 BGG720899:BGG720910 AWK720899:AWK720910 AMO720899:AMO720910 ACS720899:ACS720910 SW720899:SW720910 JA720899:JA720910 E720899:E720910 WVM655363:WVM655374 WLQ655363:WLQ655374 WBU655363:WBU655374 VRY655363:VRY655374 VIC655363:VIC655374 UYG655363:UYG655374 UOK655363:UOK655374 UEO655363:UEO655374 TUS655363:TUS655374 TKW655363:TKW655374 TBA655363:TBA655374 SRE655363:SRE655374 SHI655363:SHI655374 RXM655363:RXM655374 RNQ655363:RNQ655374 RDU655363:RDU655374 QTY655363:QTY655374 QKC655363:QKC655374 QAG655363:QAG655374 PQK655363:PQK655374 PGO655363:PGO655374 OWS655363:OWS655374 OMW655363:OMW655374 ODA655363:ODA655374 NTE655363:NTE655374 NJI655363:NJI655374 MZM655363:MZM655374 MPQ655363:MPQ655374 MFU655363:MFU655374 LVY655363:LVY655374 LMC655363:LMC655374 LCG655363:LCG655374 KSK655363:KSK655374 KIO655363:KIO655374 JYS655363:JYS655374 JOW655363:JOW655374 JFA655363:JFA655374 IVE655363:IVE655374 ILI655363:ILI655374 IBM655363:IBM655374 HRQ655363:HRQ655374 HHU655363:HHU655374 GXY655363:GXY655374 GOC655363:GOC655374 GEG655363:GEG655374 FUK655363:FUK655374 FKO655363:FKO655374 FAS655363:FAS655374 EQW655363:EQW655374 EHA655363:EHA655374 DXE655363:DXE655374 DNI655363:DNI655374 DDM655363:DDM655374 CTQ655363:CTQ655374 CJU655363:CJU655374 BZY655363:BZY655374 BQC655363:BQC655374 BGG655363:BGG655374 AWK655363:AWK655374 AMO655363:AMO655374 ACS655363:ACS655374 SW655363:SW655374 JA655363:JA655374 E655363:E655374 WVM589827:WVM589838 WLQ589827:WLQ589838 WBU589827:WBU589838 VRY589827:VRY589838 VIC589827:VIC589838 UYG589827:UYG589838 UOK589827:UOK589838 UEO589827:UEO589838 TUS589827:TUS589838 TKW589827:TKW589838 TBA589827:TBA589838 SRE589827:SRE589838 SHI589827:SHI589838 RXM589827:RXM589838 RNQ589827:RNQ589838 RDU589827:RDU589838 QTY589827:QTY589838 QKC589827:QKC589838 QAG589827:QAG589838 PQK589827:PQK589838 PGO589827:PGO589838 OWS589827:OWS589838 OMW589827:OMW589838 ODA589827:ODA589838 NTE589827:NTE589838 NJI589827:NJI589838 MZM589827:MZM589838 MPQ589827:MPQ589838 MFU589827:MFU589838 LVY589827:LVY589838 LMC589827:LMC589838 LCG589827:LCG589838 KSK589827:KSK589838 KIO589827:KIO589838 JYS589827:JYS589838 JOW589827:JOW589838 JFA589827:JFA589838 IVE589827:IVE589838 ILI589827:ILI589838 IBM589827:IBM589838 HRQ589827:HRQ589838 HHU589827:HHU589838 GXY589827:GXY589838 GOC589827:GOC589838 GEG589827:GEG589838 FUK589827:FUK589838 FKO589827:FKO589838 FAS589827:FAS589838 EQW589827:EQW589838 EHA589827:EHA589838 DXE589827:DXE589838 DNI589827:DNI589838 DDM589827:DDM589838 CTQ589827:CTQ589838 CJU589827:CJU589838 BZY589827:BZY589838 BQC589827:BQC589838 BGG589827:BGG589838 AWK589827:AWK589838 AMO589827:AMO589838 ACS589827:ACS589838 SW589827:SW589838 JA589827:JA589838 E589827:E589838 WVM524291:WVM524302 WLQ524291:WLQ524302 WBU524291:WBU524302 VRY524291:VRY524302 VIC524291:VIC524302 UYG524291:UYG524302 UOK524291:UOK524302 UEO524291:UEO524302 TUS524291:TUS524302 TKW524291:TKW524302 TBA524291:TBA524302 SRE524291:SRE524302 SHI524291:SHI524302 RXM524291:RXM524302 RNQ524291:RNQ524302 RDU524291:RDU524302 QTY524291:QTY524302 QKC524291:QKC524302 QAG524291:QAG524302 PQK524291:PQK524302 PGO524291:PGO524302 OWS524291:OWS524302 OMW524291:OMW524302 ODA524291:ODA524302 NTE524291:NTE524302 NJI524291:NJI524302 MZM524291:MZM524302 MPQ524291:MPQ524302 MFU524291:MFU524302 LVY524291:LVY524302 LMC524291:LMC524302 LCG524291:LCG524302 KSK524291:KSK524302 KIO524291:KIO524302 JYS524291:JYS524302 JOW524291:JOW524302 JFA524291:JFA524302 IVE524291:IVE524302 ILI524291:ILI524302 IBM524291:IBM524302 HRQ524291:HRQ524302 HHU524291:HHU524302 GXY524291:GXY524302 GOC524291:GOC524302 GEG524291:GEG524302 FUK524291:FUK524302 FKO524291:FKO524302 FAS524291:FAS524302 EQW524291:EQW524302 EHA524291:EHA524302 DXE524291:DXE524302 DNI524291:DNI524302 DDM524291:DDM524302 CTQ524291:CTQ524302 CJU524291:CJU524302 BZY524291:BZY524302 BQC524291:BQC524302 BGG524291:BGG524302 AWK524291:AWK524302 AMO524291:AMO524302 ACS524291:ACS524302 SW524291:SW524302 JA524291:JA524302 E524291:E524302 WVM458755:WVM458766 WLQ458755:WLQ458766 WBU458755:WBU458766 VRY458755:VRY458766 VIC458755:VIC458766 UYG458755:UYG458766 UOK458755:UOK458766 UEO458755:UEO458766 TUS458755:TUS458766 TKW458755:TKW458766 TBA458755:TBA458766 SRE458755:SRE458766 SHI458755:SHI458766 RXM458755:RXM458766 RNQ458755:RNQ458766 RDU458755:RDU458766 QTY458755:QTY458766 QKC458755:QKC458766 QAG458755:QAG458766 PQK458755:PQK458766 PGO458755:PGO458766 OWS458755:OWS458766 OMW458755:OMW458766 ODA458755:ODA458766 NTE458755:NTE458766 NJI458755:NJI458766 MZM458755:MZM458766 MPQ458755:MPQ458766 MFU458755:MFU458766 LVY458755:LVY458766 LMC458755:LMC458766 LCG458755:LCG458766 KSK458755:KSK458766 KIO458755:KIO458766 JYS458755:JYS458766 JOW458755:JOW458766 JFA458755:JFA458766 IVE458755:IVE458766 ILI458755:ILI458766 IBM458755:IBM458766 HRQ458755:HRQ458766 HHU458755:HHU458766 GXY458755:GXY458766 GOC458755:GOC458766 GEG458755:GEG458766 FUK458755:FUK458766 FKO458755:FKO458766 FAS458755:FAS458766 EQW458755:EQW458766 EHA458755:EHA458766 DXE458755:DXE458766 DNI458755:DNI458766 DDM458755:DDM458766 CTQ458755:CTQ458766 CJU458755:CJU458766 BZY458755:BZY458766 BQC458755:BQC458766 BGG458755:BGG458766 AWK458755:AWK458766 AMO458755:AMO458766 ACS458755:ACS458766 SW458755:SW458766 JA458755:JA458766 E458755:E458766 WVM393219:WVM393230 WLQ393219:WLQ393230 WBU393219:WBU393230 VRY393219:VRY393230 VIC393219:VIC393230 UYG393219:UYG393230 UOK393219:UOK393230 UEO393219:UEO393230 TUS393219:TUS393230 TKW393219:TKW393230 TBA393219:TBA393230 SRE393219:SRE393230 SHI393219:SHI393230 RXM393219:RXM393230 RNQ393219:RNQ393230 RDU393219:RDU393230 QTY393219:QTY393230 QKC393219:QKC393230 QAG393219:QAG393230 PQK393219:PQK393230 PGO393219:PGO393230 OWS393219:OWS393230 OMW393219:OMW393230 ODA393219:ODA393230 NTE393219:NTE393230 NJI393219:NJI393230 MZM393219:MZM393230 MPQ393219:MPQ393230 MFU393219:MFU393230 LVY393219:LVY393230 LMC393219:LMC393230 LCG393219:LCG393230 KSK393219:KSK393230 KIO393219:KIO393230 JYS393219:JYS393230 JOW393219:JOW393230 JFA393219:JFA393230 IVE393219:IVE393230 ILI393219:ILI393230 IBM393219:IBM393230 HRQ393219:HRQ393230 HHU393219:HHU393230 GXY393219:GXY393230 GOC393219:GOC393230 GEG393219:GEG393230 FUK393219:FUK393230 FKO393219:FKO393230 FAS393219:FAS393230 EQW393219:EQW393230 EHA393219:EHA393230 DXE393219:DXE393230 DNI393219:DNI393230 DDM393219:DDM393230 CTQ393219:CTQ393230 CJU393219:CJU393230 BZY393219:BZY393230 BQC393219:BQC393230 BGG393219:BGG393230 AWK393219:AWK393230 AMO393219:AMO393230 ACS393219:ACS393230 SW393219:SW393230 JA393219:JA393230 E393219:E393230 WVM327683:WVM327694 WLQ327683:WLQ327694 WBU327683:WBU327694 VRY327683:VRY327694 VIC327683:VIC327694 UYG327683:UYG327694 UOK327683:UOK327694 UEO327683:UEO327694 TUS327683:TUS327694 TKW327683:TKW327694 TBA327683:TBA327694 SRE327683:SRE327694 SHI327683:SHI327694 RXM327683:RXM327694 RNQ327683:RNQ327694 RDU327683:RDU327694 QTY327683:QTY327694 QKC327683:QKC327694 QAG327683:QAG327694 PQK327683:PQK327694 PGO327683:PGO327694 OWS327683:OWS327694 OMW327683:OMW327694 ODA327683:ODA327694 NTE327683:NTE327694 NJI327683:NJI327694 MZM327683:MZM327694 MPQ327683:MPQ327694 MFU327683:MFU327694 LVY327683:LVY327694 LMC327683:LMC327694 LCG327683:LCG327694 KSK327683:KSK327694 KIO327683:KIO327694 JYS327683:JYS327694 JOW327683:JOW327694 JFA327683:JFA327694 IVE327683:IVE327694 ILI327683:ILI327694 IBM327683:IBM327694 HRQ327683:HRQ327694 HHU327683:HHU327694 GXY327683:GXY327694 GOC327683:GOC327694 GEG327683:GEG327694 FUK327683:FUK327694 FKO327683:FKO327694 FAS327683:FAS327694 EQW327683:EQW327694 EHA327683:EHA327694 DXE327683:DXE327694 DNI327683:DNI327694 DDM327683:DDM327694 CTQ327683:CTQ327694 CJU327683:CJU327694 BZY327683:BZY327694 BQC327683:BQC327694 BGG327683:BGG327694 AWK327683:AWK327694 AMO327683:AMO327694 ACS327683:ACS327694 SW327683:SW327694 JA327683:JA327694 E327683:E327694 WVM262147:WVM262158 WLQ262147:WLQ262158 WBU262147:WBU262158 VRY262147:VRY262158 VIC262147:VIC262158 UYG262147:UYG262158 UOK262147:UOK262158 UEO262147:UEO262158 TUS262147:TUS262158 TKW262147:TKW262158 TBA262147:TBA262158 SRE262147:SRE262158 SHI262147:SHI262158 RXM262147:RXM262158 RNQ262147:RNQ262158 RDU262147:RDU262158 QTY262147:QTY262158 QKC262147:QKC262158 QAG262147:QAG262158 PQK262147:PQK262158 PGO262147:PGO262158 OWS262147:OWS262158 OMW262147:OMW262158 ODA262147:ODA262158 NTE262147:NTE262158 NJI262147:NJI262158 MZM262147:MZM262158 MPQ262147:MPQ262158 MFU262147:MFU262158 LVY262147:LVY262158 LMC262147:LMC262158 LCG262147:LCG262158 KSK262147:KSK262158 KIO262147:KIO262158 JYS262147:JYS262158 JOW262147:JOW262158 JFA262147:JFA262158 IVE262147:IVE262158 ILI262147:ILI262158 IBM262147:IBM262158 HRQ262147:HRQ262158 HHU262147:HHU262158 GXY262147:GXY262158 GOC262147:GOC262158 GEG262147:GEG262158 FUK262147:FUK262158 FKO262147:FKO262158 FAS262147:FAS262158 EQW262147:EQW262158 EHA262147:EHA262158 DXE262147:DXE262158 DNI262147:DNI262158 DDM262147:DDM262158 CTQ262147:CTQ262158 CJU262147:CJU262158 BZY262147:BZY262158 BQC262147:BQC262158 BGG262147:BGG262158 AWK262147:AWK262158 AMO262147:AMO262158 ACS262147:ACS262158 SW262147:SW262158 JA262147:JA262158 E262147:E262158 WVM196611:WVM196622 WLQ196611:WLQ196622 WBU196611:WBU196622 VRY196611:VRY196622 VIC196611:VIC196622 UYG196611:UYG196622 UOK196611:UOK196622 UEO196611:UEO196622 TUS196611:TUS196622 TKW196611:TKW196622 TBA196611:TBA196622 SRE196611:SRE196622 SHI196611:SHI196622 RXM196611:RXM196622 RNQ196611:RNQ196622 RDU196611:RDU196622 QTY196611:QTY196622 QKC196611:QKC196622 QAG196611:QAG196622 PQK196611:PQK196622 PGO196611:PGO196622 OWS196611:OWS196622 OMW196611:OMW196622 ODA196611:ODA196622 NTE196611:NTE196622 NJI196611:NJI196622 MZM196611:MZM196622 MPQ196611:MPQ196622 MFU196611:MFU196622 LVY196611:LVY196622 LMC196611:LMC196622 LCG196611:LCG196622 KSK196611:KSK196622 KIO196611:KIO196622 JYS196611:JYS196622 JOW196611:JOW196622 JFA196611:JFA196622 IVE196611:IVE196622 ILI196611:ILI196622 IBM196611:IBM196622 HRQ196611:HRQ196622 HHU196611:HHU196622 GXY196611:GXY196622 GOC196611:GOC196622 GEG196611:GEG196622 FUK196611:FUK196622 FKO196611:FKO196622 FAS196611:FAS196622 EQW196611:EQW196622 EHA196611:EHA196622 DXE196611:DXE196622 DNI196611:DNI196622 DDM196611:DDM196622 CTQ196611:CTQ196622 CJU196611:CJU196622 BZY196611:BZY196622 BQC196611:BQC196622 BGG196611:BGG196622 AWK196611:AWK196622 AMO196611:AMO196622 ACS196611:ACS196622 SW196611:SW196622 JA196611:JA196622 E196611:E196622 WVM131075:WVM131086 WLQ131075:WLQ131086 WBU131075:WBU131086 VRY131075:VRY131086 VIC131075:VIC131086 UYG131075:UYG131086 UOK131075:UOK131086 UEO131075:UEO131086 TUS131075:TUS131086 TKW131075:TKW131086 TBA131075:TBA131086 SRE131075:SRE131086 SHI131075:SHI131086 RXM131075:RXM131086 RNQ131075:RNQ131086 RDU131075:RDU131086 QTY131075:QTY131086 QKC131075:QKC131086 QAG131075:QAG131086 PQK131075:PQK131086 PGO131075:PGO131086 OWS131075:OWS131086 OMW131075:OMW131086 ODA131075:ODA131086 NTE131075:NTE131086 NJI131075:NJI131086 MZM131075:MZM131086 MPQ131075:MPQ131086 MFU131075:MFU131086 LVY131075:LVY131086 LMC131075:LMC131086 LCG131075:LCG131086 KSK131075:KSK131086 KIO131075:KIO131086 JYS131075:JYS131086 JOW131075:JOW131086 JFA131075:JFA131086 IVE131075:IVE131086 ILI131075:ILI131086 IBM131075:IBM131086 HRQ131075:HRQ131086 HHU131075:HHU131086 GXY131075:GXY131086 GOC131075:GOC131086 GEG131075:GEG131086 FUK131075:FUK131086 FKO131075:FKO131086 FAS131075:FAS131086 EQW131075:EQW131086 EHA131075:EHA131086 DXE131075:DXE131086 DNI131075:DNI131086 DDM131075:DDM131086 CTQ131075:CTQ131086 CJU131075:CJU131086 BZY131075:BZY131086 BQC131075:BQC131086 BGG131075:BGG131086 AWK131075:AWK131086 AMO131075:AMO131086 ACS131075:ACS131086 SW131075:SW131086 JA131075:JA131086 E131075:E131086 WVM65539:WVM65550 WLQ65539:WLQ65550 WBU65539:WBU65550 VRY65539:VRY65550 VIC65539:VIC65550 UYG65539:UYG65550 UOK65539:UOK65550 UEO65539:UEO65550 TUS65539:TUS65550 TKW65539:TKW65550 TBA65539:TBA65550 SRE65539:SRE65550 SHI65539:SHI65550 RXM65539:RXM65550 RNQ65539:RNQ65550 RDU65539:RDU65550 QTY65539:QTY65550 QKC65539:QKC65550 QAG65539:QAG65550 PQK65539:PQK65550 PGO65539:PGO65550 OWS65539:OWS65550 OMW65539:OMW65550 ODA65539:ODA65550 NTE65539:NTE65550 NJI65539:NJI65550 MZM65539:MZM65550 MPQ65539:MPQ65550 MFU65539:MFU65550 LVY65539:LVY65550 LMC65539:LMC65550 LCG65539:LCG65550 KSK65539:KSK65550 KIO65539:KIO65550 JYS65539:JYS65550 JOW65539:JOW65550 JFA65539:JFA65550 IVE65539:IVE65550 ILI65539:ILI65550 IBM65539:IBM65550 HRQ65539:HRQ65550 HHU65539:HHU65550 GXY65539:GXY65550 GOC65539:GOC65550 GEG65539:GEG65550 FUK65539:FUK65550 FKO65539:FKO65550 FAS65539:FAS65550 EQW65539:EQW65550 EHA65539:EHA65550 DXE65539:DXE65550 DNI65539:DNI65550 DDM65539:DDM65550 CTQ65539:CTQ65550 CJU65539:CJU65550 BZY65539:BZY65550 BQC65539:BQC65550 BGG65539:BGG65550 AWK65539:AWK65550 AMO65539:AMO65550 ACS65539:ACS65550 SW65539:SW65550 JA65539:JA65550 E65539:E65550 WVM11:WVM20 WLQ11:WLQ20 WBU11:WBU20 VRY11:VRY20 VIC11:VIC20 UYG11:UYG20 UOK11:UOK20 UEO11:UEO20 TUS11:TUS20 TKW11:TKW20 TBA11:TBA20 SRE11:SRE20 SHI11:SHI20 RXM11:RXM20 RNQ11:RNQ20 RDU11:RDU20 QTY11:QTY20 QKC11:QKC20 QAG11:QAG20 PQK11:PQK20 PGO11:PGO20 OWS11:OWS20 OMW11:OMW20 ODA11:ODA20 NTE11:NTE20 NJI11:NJI20 MZM11:MZM20 MPQ11:MPQ20 MFU11:MFU20 LVY11:LVY20 LMC11:LMC20 LCG11:LCG20 KSK11:KSK20 KIO11:KIO20 JYS11:JYS20 JOW11:JOW20 JFA11:JFA20 IVE11:IVE20 ILI11:ILI20 IBM11:IBM20 HRQ11:HRQ20 HHU11:HHU20 GXY11:GXY20 GOC11:GOC20 GEG11:GEG20 FUK11:FUK20 FKO11:FKO20 FAS11:FAS20 EQW11:EQW20 EHA11:EHA20 DXE11:DXE20 DNI11:DNI20 DDM11:DDM20 CTQ11:CTQ20 CJU11:CJU20 BZY11:BZY20 BQC11:BQC20 BGG11:BGG20 AWK11:AWK20 AMO11:AMO20 ACS11:ACS20 SW11:SW20 JA11:JA20">
      <formula1>$G$48:$G$139</formula1>
    </dataValidation>
  </dataValidations>
  <pageMargins left="0.75" right="0.75" top="1.25" bottom="1" header="0.5" footer="0.25"/>
  <pageSetup scale="67"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76"/>
  <sheetViews>
    <sheetView tabSelected="1" workbookViewId="0">
      <selection activeCell="D9" sqref="D9"/>
    </sheetView>
  </sheetViews>
  <sheetFormatPr defaultRowHeight="12.75"/>
  <cols>
    <col min="1" max="1" width="9.7109375" style="169" customWidth="1"/>
    <col min="2" max="2" width="34.28515625" style="169" bestFit="1" customWidth="1"/>
    <col min="3" max="3" width="25" style="169" customWidth="1"/>
    <col min="4" max="4" width="11.5703125" style="169" customWidth="1"/>
    <col min="5" max="5" width="5.42578125" style="169" customWidth="1"/>
    <col min="6" max="6" width="11.5703125" style="169" customWidth="1"/>
    <col min="7" max="7" width="9.42578125" style="169" customWidth="1"/>
    <col min="8" max="8" width="10.85546875" style="169" customWidth="1"/>
    <col min="9" max="9" width="16.42578125" style="169" customWidth="1"/>
    <col min="10" max="10" width="8.28515625" style="169" customWidth="1"/>
    <col min="11" max="256" width="10" style="169"/>
    <col min="257" max="257" width="2.5703125" style="169" customWidth="1"/>
    <col min="258" max="258" width="7.140625" style="169" customWidth="1"/>
    <col min="259" max="259" width="27.7109375" style="169" customWidth="1"/>
    <col min="260" max="260" width="9.7109375" style="169" customWidth="1"/>
    <col min="261" max="261" width="4.7109375" style="169" customWidth="1"/>
    <col min="262" max="262" width="14.42578125" style="169" customWidth="1"/>
    <col min="263" max="263" width="11.140625" style="169" customWidth="1"/>
    <col min="264" max="264" width="10.28515625" style="169" customWidth="1"/>
    <col min="265" max="265" width="13" style="169" customWidth="1"/>
    <col min="266" max="266" width="8.28515625" style="169" customWidth="1"/>
    <col min="267" max="512" width="10" style="169"/>
    <col min="513" max="513" width="2.5703125" style="169" customWidth="1"/>
    <col min="514" max="514" width="7.140625" style="169" customWidth="1"/>
    <col min="515" max="515" width="27.7109375" style="169" customWidth="1"/>
    <col min="516" max="516" width="9.7109375" style="169" customWidth="1"/>
    <col min="517" max="517" width="4.7109375" style="169" customWidth="1"/>
    <col min="518" max="518" width="14.42578125" style="169" customWidth="1"/>
    <col min="519" max="519" width="11.140625" style="169" customWidth="1"/>
    <col min="520" max="520" width="10.28515625" style="169" customWidth="1"/>
    <col min="521" max="521" width="13" style="169" customWidth="1"/>
    <col min="522" max="522" width="8.28515625" style="169" customWidth="1"/>
    <col min="523" max="768" width="10" style="169"/>
    <col min="769" max="769" width="2.5703125" style="169" customWidth="1"/>
    <col min="770" max="770" width="7.140625" style="169" customWidth="1"/>
    <col min="771" max="771" width="27.7109375" style="169" customWidth="1"/>
    <col min="772" max="772" width="9.7109375" style="169" customWidth="1"/>
    <col min="773" max="773" width="4.7109375" style="169" customWidth="1"/>
    <col min="774" max="774" width="14.42578125" style="169" customWidth="1"/>
    <col min="775" max="775" width="11.140625" style="169" customWidth="1"/>
    <col min="776" max="776" width="10.28515625" style="169" customWidth="1"/>
    <col min="777" max="777" width="13" style="169" customWidth="1"/>
    <col min="778" max="778" width="8.28515625" style="169" customWidth="1"/>
    <col min="779" max="1024" width="9.140625" style="169"/>
    <col min="1025" max="1025" width="2.5703125" style="169" customWidth="1"/>
    <col min="1026" max="1026" width="7.140625" style="169" customWidth="1"/>
    <col min="1027" max="1027" width="27.7109375" style="169" customWidth="1"/>
    <col min="1028" max="1028" width="9.7109375" style="169" customWidth="1"/>
    <col min="1029" max="1029" width="4.7109375" style="169" customWidth="1"/>
    <col min="1030" max="1030" width="14.42578125" style="169" customWidth="1"/>
    <col min="1031" max="1031" width="11.140625" style="169" customWidth="1"/>
    <col min="1032" max="1032" width="10.28515625" style="169" customWidth="1"/>
    <col min="1033" max="1033" width="13" style="169" customWidth="1"/>
    <col min="1034" max="1034" width="8.28515625" style="169" customWidth="1"/>
    <col min="1035" max="1280" width="10" style="169"/>
    <col min="1281" max="1281" width="2.5703125" style="169" customWidth="1"/>
    <col min="1282" max="1282" width="7.140625" style="169" customWidth="1"/>
    <col min="1283" max="1283" width="27.7109375" style="169" customWidth="1"/>
    <col min="1284" max="1284" width="9.7109375" style="169" customWidth="1"/>
    <col min="1285" max="1285" width="4.7109375" style="169" customWidth="1"/>
    <col min="1286" max="1286" width="14.42578125" style="169" customWidth="1"/>
    <col min="1287" max="1287" width="11.140625" style="169" customWidth="1"/>
    <col min="1288" max="1288" width="10.28515625" style="169" customWidth="1"/>
    <col min="1289" max="1289" width="13" style="169" customWidth="1"/>
    <col min="1290" max="1290" width="8.28515625" style="169" customWidth="1"/>
    <col min="1291" max="1536" width="10" style="169"/>
    <col min="1537" max="1537" width="2.5703125" style="169" customWidth="1"/>
    <col min="1538" max="1538" width="7.140625" style="169" customWidth="1"/>
    <col min="1539" max="1539" width="27.7109375" style="169" customWidth="1"/>
    <col min="1540" max="1540" width="9.7109375" style="169" customWidth="1"/>
    <col min="1541" max="1541" width="4.7109375" style="169" customWidth="1"/>
    <col min="1542" max="1542" width="14.42578125" style="169" customWidth="1"/>
    <col min="1543" max="1543" width="11.140625" style="169" customWidth="1"/>
    <col min="1544" max="1544" width="10.28515625" style="169" customWidth="1"/>
    <col min="1545" max="1545" width="13" style="169" customWidth="1"/>
    <col min="1546" max="1546" width="8.28515625" style="169" customWidth="1"/>
    <col min="1547" max="1792" width="10" style="169"/>
    <col min="1793" max="1793" width="2.5703125" style="169" customWidth="1"/>
    <col min="1794" max="1794" width="7.140625" style="169" customWidth="1"/>
    <col min="1795" max="1795" width="27.7109375" style="169" customWidth="1"/>
    <col min="1796" max="1796" width="9.7109375" style="169" customWidth="1"/>
    <col min="1797" max="1797" width="4.7109375" style="169" customWidth="1"/>
    <col min="1798" max="1798" width="14.42578125" style="169" customWidth="1"/>
    <col min="1799" max="1799" width="11.140625" style="169" customWidth="1"/>
    <col min="1800" max="1800" width="10.28515625" style="169" customWidth="1"/>
    <col min="1801" max="1801" width="13" style="169" customWidth="1"/>
    <col min="1802" max="1802" width="8.28515625" style="169" customWidth="1"/>
    <col min="1803" max="2048" width="9.140625" style="169"/>
    <col min="2049" max="2049" width="2.5703125" style="169" customWidth="1"/>
    <col min="2050" max="2050" width="7.140625" style="169" customWidth="1"/>
    <col min="2051" max="2051" width="27.7109375" style="169" customWidth="1"/>
    <col min="2052" max="2052" width="9.7109375" style="169" customWidth="1"/>
    <col min="2053" max="2053" width="4.7109375" style="169" customWidth="1"/>
    <col min="2054" max="2054" width="14.42578125" style="169" customWidth="1"/>
    <col min="2055" max="2055" width="11.140625" style="169" customWidth="1"/>
    <col min="2056" max="2056" width="10.28515625" style="169" customWidth="1"/>
    <col min="2057" max="2057" width="13" style="169" customWidth="1"/>
    <col min="2058" max="2058" width="8.28515625" style="169" customWidth="1"/>
    <col min="2059" max="2304" width="10" style="169"/>
    <col min="2305" max="2305" width="2.5703125" style="169" customWidth="1"/>
    <col min="2306" max="2306" width="7.140625" style="169" customWidth="1"/>
    <col min="2307" max="2307" width="27.7109375" style="169" customWidth="1"/>
    <col min="2308" max="2308" width="9.7109375" style="169" customWidth="1"/>
    <col min="2309" max="2309" width="4.7109375" style="169" customWidth="1"/>
    <col min="2310" max="2310" width="14.42578125" style="169" customWidth="1"/>
    <col min="2311" max="2311" width="11.140625" style="169" customWidth="1"/>
    <col min="2312" max="2312" width="10.28515625" style="169" customWidth="1"/>
    <col min="2313" max="2313" width="13" style="169" customWidth="1"/>
    <col min="2314" max="2314" width="8.28515625" style="169" customWidth="1"/>
    <col min="2315" max="2560" width="10" style="169"/>
    <col min="2561" max="2561" width="2.5703125" style="169" customWidth="1"/>
    <col min="2562" max="2562" width="7.140625" style="169" customWidth="1"/>
    <col min="2563" max="2563" width="27.7109375" style="169" customWidth="1"/>
    <col min="2564" max="2564" width="9.7109375" style="169" customWidth="1"/>
    <col min="2565" max="2565" width="4.7109375" style="169" customWidth="1"/>
    <col min="2566" max="2566" width="14.42578125" style="169" customWidth="1"/>
    <col min="2567" max="2567" width="11.140625" style="169" customWidth="1"/>
    <col min="2568" max="2568" width="10.28515625" style="169" customWidth="1"/>
    <col min="2569" max="2569" width="13" style="169" customWidth="1"/>
    <col min="2570" max="2570" width="8.28515625" style="169" customWidth="1"/>
    <col min="2571" max="2816" width="10" style="169"/>
    <col min="2817" max="2817" width="2.5703125" style="169" customWidth="1"/>
    <col min="2818" max="2818" width="7.140625" style="169" customWidth="1"/>
    <col min="2819" max="2819" width="27.7109375" style="169" customWidth="1"/>
    <col min="2820" max="2820" width="9.7109375" style="169" customWidth="1"/>
    <col min="2821" max="2821" width="4.7109375" style="169" customWidth="1"/>
    <col min="2822" max="2822" width="14.42578125" style="169" customWidth="1"/>
    <col min="2823" max="2823" width="11.140625" style="169" customWidth="1"/>
    <col min="2824" max="2824" width="10.28515625" style="169" customWidth="1"/>
    <col min="2825" max="2825" width="13" style="169" customWidth="1"/>
    <col min="2826" max="2826" width="8.28515625" style="169" customWidth="1"/>
    <col min="2827" max="3072" width="9.140625" style="169"/>
    <col min="3073" max="3073" width="2.5703125" style="169" customWidth="1"/>
    <col min="3074" max="3074" width="7.140625" style="169" customWidth="1"/>
    <col min="3075" max="3075" width="27.7109375" style="169" customWidth="1"/>
    <col min="3076" max="3076" width="9.7109375" style="169" customWidth="1"/>
    <col min="3077" max="3077" width="4.7109375" style="169" customWidth="1"/>
    <col min="3078" max="3078" width="14.42578125" style="169" customWidth="1"/>
    <col min="3079" max="3079" width="11.140625" style="169" customWidth="1"/>
    <col min="3080" max="3080" width="10.28515625" style="169" customWidth="1"/>
    <col min="3081" max="3081" width="13" style="169" customWidth="1"/>
    <col min="3082" max="3082" width="8.28515625" style="169" customWidth="1"/>
    <col min="3083" max="3328" width="10" style="169"/>
    <col min="3329" max="3329" width="2.5703125" style="169" customWidth="1"/>
    <col min="3330" max="3330" width="7.140625" style="169" customWidth="1"/>
    <col min="3331" max="3331" width="27.7109375" style="169" customWidth="1"/>
    <col min="3332" max="3332" width="9.7109375" style="169" customWidth="1"/>
    <col min="3333" max="3333" width="4.7109375" style="169" customWidth="1"/>
    <col min="3334" max="3334" width="14.42578125" style="169" customWidth="1"/>
    <col min="3335" max="3335" width="11.140625" style="169" customWidth="1"/>
    <col min="3336" max="3336" width="10.28515625" style="169" customWidth="1"/>
    <col min="3337" max="3337" width="13" style="169" customWidth="1"/>
    <col min="3338" max="3338" width="8.28515625" style="169" customWidth="1"/>
    <col min="3339" max="3584" width="10" style="169"/>
    <col min="3585" max="3585" width="2.5703125" style="169" customWidth="1"/>
    <col min="3586" max="3586" width="7.140625" style="169" customWidth="1"/>
    <col min="3587" max="3587" width="27.7109375" style="169" customWidth="1"/>
    <col min="3588" max="3588" width="9.7109375" style="169" customWidth="1"/>
    <col min="3589" max="3589" width="4.7109375" style="169" customWidth="1"/>
    <col min="3590" max="3590" width="14.42578125" style="169" customWidth="1"/>
    <col min="3591" max="3591" width="11.140625" style="169" customWidth="1"/>
    <col min="3592" max="3592" width="10.28515625" style="169" customWidth="1"/>
    <col min="3593" max="3593" width="13" style="169" customWidth="1"/>
    <col min="3594" max="3594" width="8.28515625" style="169" customWidth="1"/>
    <col min="3595" max="3840" width="10" style="169"/>
    <col min="3841" max="3841" width="2.5703125" style="169" customWidth="1"/>
    <col min="3842" max="3842" width="7.140625" style="169" customWidth="1"/>
    <col min="3843" max="3843" width="27.7109375" style="169" customWidth="1"/>
    <col min="3844" max="3844" width="9.7109375" style="169" customWidth="1"/>
    <col min="3845" max="3845" width="4.7109375" style="169" customWidth="1"/>
    <col min="3846" max="3846" width="14.42578125" style="169" customWidth="1"/>
    <col min="3847" max="3847" width="11.140625" style="169" customWidth="1"/>
    <col min="3848" max="3848" width="10.28515625" style="169" customWidth="1"/>
    <col min="3849" max="3849" width="13" style="169" customWidth="1"/>
    <col min="3850" max="3850" width="8.28515625" style="169" customWidth="1"/>
    <col min="3851" max="4096" width="9.140625" style="169"/>
    <col min="4097" max="4097" width="2.5703125" style="169" customWidth="1"/>
    <col min="4098" max="4098" width="7.140625" style="169" customWidth="1"/>
    <col min="4099" max="4099" width="27.7109375" style="169" customWidth="1"/>
    <col min="4100" max="4100" width="9.7109375" style="169" customWidth="1"/>
    <col min="4101" max="4101" width="4.7109375" style="169" customWidth="1"/>
    <col min="4102" max="4102" width="14.42578125" style="169" customWidth="1"/>
    <col min="4103" max="4103" width="11.140625" style="169" customWidth="1"/>
    <col min="4104" max="4104" width="10.28515625" style="169" customWidth="1"/>
    <col min="4105" max="4105" width="13" style="169" customWidth="1"/>
    <col min="4106" max="4106" width="8.28515625" style="169" customWidth="1"/>
    <col min="4107" max="4352" width="10" style="169"/>
    <col min="4353" max="4353" width="2.5703125" style="169" customWidth="1"/>
    <col min="4354" max="4354" width="7.140625" style="169" customWidth="1"/>
    <col min="4355" max="4355" width="27.7109375" style="169" customWidth="1"/>
    <col min="4356" max="4356" width="9.7109375" style="169" customWidth="1"/>
    <col min="4357" max="4357" width="4.7109375" style="169" customWidth="1"/>
    <col min="4358" max="4358" width="14.42578125" style="169" customWidth="1"/>
    <col min="4359" max="4359" width="11.140625" style="169" customWidth="1"/>
    <col min="4360" max="4360" width="10.28515625" style="169" customWidth="1"/>
    <col min="4361" max="4361" width="13" style="169" customWidth="1"/>
    <col min="4362" max="4362" width="8.28515625" style="169" customWidth="1"/>
    <col min="4363" max="4608" width="10" style="169"/>
    <col min="4609" max="4609" width="2.5703125" style="169" customWidth="1"/>
    <col min="4610" max="4610" width="7.140625" style="169" customWidth="1"/>
    <col min="4611" max="4611" width="27.7109375" style="169" customWidth="1"/>
    <col min="4612" max="4612" width="9.7109375" style="169" customWidth="1"/>
    <col min="4613" max="4613" width="4.7109375" style="169" customWidth="1"/>
    <col min="4614" max="4614" width="14.42578125" style="169" customWidth="1"/>
    <col min="4615" max="4615" width="11.140625" style="169" customWidth="1"/>
    <col min="4616" max="4616" width="10.28515625" style="169" customWidth="1"/>
    <col min="4617" max="4617" width="13" style="169" customWidth="1"/>
    <col min="4618" max="4618" width="8.28515625" style="169" customWidth="1"/>
    <col min="4619" max="4864" width="10" style="169"/>
    <col min="4865" max="4865" width="2.5703125" style="169" customWidth="1"/>
    <col min="4866" max="4866" width="7.140625" style="169" customWidth="1"/>
    <col min="4867" max="4867" width="27.7109375" style="169" customWidth="1"/>
    <col min="4868" max="4868" width="9.7109375" style="169" customWidth="1"/>
    <col min="4869" max="4869" width="4.7109375" style="169" customWidth="1"/>
    <col min="4870" max="4870" width="14.42578125" style="169" customWidth="1"/>
    <col min="4871" max="4871" width="11.140625" style="169" customWidth="1"/>
    <col min="4872" max="4872" width="10.28515625" style="169" customWidth="1"/>
    <col min="4873" max="4873" width="13" style="169" customWidth="1"/>
    <col min="4874" max="4874" width="8.28515625" style="169" customWidth="1"/>
    <col min="4875" max="5120" width="9.140625" style="169"/>
    <col min="5121" max="5121" width="2.5703125" style="169" customWidth="1"/>
    <col min="5122" max="5122" width="7.140625" style="169" customWidth="1"/>
    <col min="5123" max="5123" width="27.7109375" style="169" customWidth="1"/>
    <col min="5124" max="5124" width="9.7109375" style="169" customWidth="1"/>
    <col min="5125" max="5125" width="4.7109375" style="169" customWidth="1"/>
    <col min="5126" max="5126" width="14.42578125" style="169" customWidth="1"/>
    <col min="5127" max="5127" width="11.140625" style="169" customWidth="1"/>
    <col min="5128" max="5128" width="10.28515625" style="169" customWidth="1"/>
    <col min="5129" max="5129" width="13" style="169" customWidth="1"/>
    <col min="5130" max="5130" width="8.28515625" style="169" customWidth="1"/>
    <col min="5131" max="5376" width="10" style="169"/>
    <col min="5377" max="5377" width="2.5703125" style="169" customWidth="1"/>
    <col min="5378" max="5378" width="7.140625" style="169" customWidth="1"/>
    <col min="5379" max="5379" width="27.7109375" style="169" customWidth="1"/>
    <col min="5380" max="5380" width="9.7109375" style="169" customWidth="1"/>
    <col min="5381" max="5381" width="4.7109375" style="169" customWidth="1"/>
    <col min="5382" max="5382" width="14.42578125" style="169" customWidth="1"/>
    <col min="5383" max="5383" width="11.140625" style="169" customWidth="1"/>
    <col min="5384" max="5384" width="10.28515625" style="169" customWidth="1"/>
    <col min="5385" max="5385" width="13" style="169" customWidth="1"/>
    <col min="5386" max="5386" width="8.28515625" style="169" customWidth="1"/>
    <col min="5387" max="5632" width="10" style="169"/>
    <col min="5633" max="5633" width="2.5703125" style="169" customWidth="1"/>
    <col min="5634" max="5634" width="7.140625" style="169" customWidth="1"/>
    <col min="5635" max="5635" width="27.7109375" style="169" customWidth="1"/>
    <col min="5636" max="5636" width="9.7109375" style="169" customWidth="1"/>
    <col min="5637" max="5637" width="4.7109375" style="169" customWidth="1"/>
    <col min="5638" max="5638" width="14.42578125" style="169" customWidth="1"/>
    <col min="5639" max="5639" width="11.140625" style="169" customWidth="1"/>
    <col min="5640" max="5640" width="10.28515625" style="169" customWidth="1"/>
    <col min="5641" max="5641" width="13" style="169" customWidth="1"/>
    <col min="5642" max="5642" width="8.28515625" style="169" customWidth="1"/>
    <col min="5643" max="5888" width="10" style="169"/>
    <col min="5889" max="5889" width="2.5703125" style="169" customWidth="1"/>
    <col min="5890" max="5890" width="7.140625" style="169" customWidth="1"/>
    <col min="5891" max="5891" width="27.7109375" style="169" customWidth="1"/>
    <col min="5892" max="5892" width="9.7109375" style="169" customWidth="1"/>
    <col min="5893" max="5893" width="4.7109375" style="169" customWidth="1"/>
    <col min="5894" max="5894" width="14.42578125" style="169" customWidth="1"/>
    <col min="5895" max="5895" width="11.140625" style="169" customWidth="1"/>
    <col min="5896" max="5896" width="10.28515625" style="169" customWidth="1"/>
    <col min="5897" max="5897" width="13" style="169" customWidth="1"/>
    <col min="5898" max="5898" width="8.28515625" style="169" customWidth="1"/>
    <col min="5899" max="6144" width="9.140625" style="169"/>
    <col min="6145" max="6145" width="2.5703125" style="169" customWidth="1"/>
    <col min="6146" max="6146" width="7.140625" style="169" customWidth="1"/>
    <col min="6147" max="6147" width="27.7109375" style="169" customWidth="1"/>
    <col min="6148" max="6148" width="9.7109375" style="169" customWidth="1"/>
    <col min="6149" max="6149" width="4.7109375" style="169" customWidth="1"/>
    <col min="6150" max="6150" width="14.42578125" style="169" customWidth="1"/>
    <col min="6151" max="6151" width="11.140625" style="169" customWidth="1"/>
    <col min="6152" max="6152" width="10.28515625" style="169" customWidth="1"/>
    <col min="6153" max="6153" width="13" style="169" customWidth="1"/>
    <col min="6154" max="6154" width="8.28515625" style="169" customWidth="1"/>
    <col min="6155" max="6400" width="10" style="169"/>
    <col min="6401" max="6401" width="2.5703125" style="169" customWidth="1"/>
    <col min="6402" max="6402" width="7.140625" style="169" customWidth="1"/>
    <col min="6403" max="6403" width="27.7109375" style="169" customWidth="1"/>
    <col min="6404" max="6404" width="9.7109375" style="169" customWidth="1"/>
    <col min="6405" max="6405" width="4.7109375" style="169" customWidth="1"/>
    <col min="6406" max="6406" width="14.42578125" style="169" customWidth="1"/>
    <col min="6407" max="6407" width="11.140625" style="169" customWidth="1"/>
    <col min="6408" max="6408" width="10.28515625" style="169" customWidth="1"/>
    <col min="6409" max="6409" width="13" style="169" customWidth="1"/>
    <col min="6410" max="6410" width="8.28515625" style="169" customWidth="1"/>
    <col min="6411" max="6656" width="10" style="169"/>
    <col min="6657" max="6657" width="2.5703125" style="169" customWidth="1"/>
    <col min="6658" max="6658" width="7.140625" style="169" customWidth="1"/>
    <col min="6659" max="6659" width="27.7109375" style="169" customWidth="1"/>
    <col min="6660" max="6660" width="9.7109375" style="169" customWidth="1"/>
    <col min="6661" max="6661" width="4.7109375" style="169" customWidth="1"/>
    <col min="6662" max="6662" width="14.42578125" style="169" customWidth="1"/>
    <col min="6663" max="6663" width="11.140625" style="169" customWidth="1"/>
    <col min="6664" max="6664" width="10.28515625" style="169" customWidth="1"/>
    <col min="6665" max="6665" width="13" style="169" customWidth="1"/>
    <col min="6666" max="6666" width="8.28515625" style="169" customWidth="1"/>
    <col min="6667" max="6912" width="10" style="169"/>
    <col min="6913" max="6913" width="2.5703125" style="169" customWidth="1"/>
    <col min="6914" max="6914" width="7.140625" style="169" customWidth="1"/>
    <col min="6915" max="6915" width="27.7109375" style="169" customWidth="1"/>
    <col min="6916" max="6916" width="9.7109375" style="169" customWidth="1"/>
    <col min="6917" max="6917" width="4.7109375" style="169" customWidth="1"/>
    <col min="6918" max="6918" width="14.42578125" style="169" customWidth="1"/>
    <col min="6919" max="6919" width="11.140625" style="169" customWidth="1"/>
    <col min="6920" max="6920" width="10.28515625" style="169" customWidth="1"/>
    <col min="6921" max="6921" width="13" style="169" customWidth="1"/>
    <col min="6922" max="6922" width="8.28515625" style="169" customWidth="1"/>
    <col min="6923" max="7168" width="9.140625" style="169"/>
    <col min="7169" max="7169" width="2.5703125" style="169" customWidth="1"/>
    <col min="7170" max="7170" width="7.140625" style="169" customWidth="1"/>
    <col min="7171" max="7171" width="27.7109375" style="169" customWidth="1"/>
    <col min="7172" max="7172" width="9.7109375" style="169" customWidth="1"/>
    <col min="7173" max="7173" width="4.7109375" style="169" customWidth="1"/>
    <col min="7174" max="7174" width="14.42578125" style="169" customWidth="1"/>
    <col min="7175" max="7175" width="11.140625" style="169" customWidth="1"/>
    <col min="7176" max="7176" width="10.28515625" style="169" customWidth="1"/>
    <col min="7177" max="7177" width="13" style="169" customWidth="1"/>
    <col min="7178" max="7178" width="8.28515625" style="169" customWidth="1"/>
    <col min="7179" max="7424" width="10" style="169"/>
    <col min="7425" max="7425" width="2.5703125" style="169" customWidth="1"/>
    <col min="7426" max="7426" width="7.140625" style="169" customWidth="1"/>
    <col min="7427" max="7427" width="27.7109375" style="169" customWidth="1"/>
    <col min="7428" max="7428" width="9.7109375" style="169" customWidth="1"/>
    <col min="7429" max="7429" width="4.7109375" style="169" customWidth="1"/>
    <col min="7430" max="7430" width="14.42578125" style="169" customWidth="1"/>
    <col min="7431" max="7431" width="11.140625" style="169" customWidth="1"/>
    <col min="7432" max="7432" width="10.28515625" style="169" customWidth="1"/>
    <col min="7433" max="7433" width="13" style="169" customWidth="1"/>
    <col min="7434" max="7434" width="8.28515625" style="169" customWidth="1"/>
    <col min="7435" max="7680" width="10" style="169"/>
    <col min="7681" max="7681" width="2.5703125" style="169" customWidth="1"/>
    <col min="7682" max="7682" width="7.140625" style="169" customWidth="1"/>
    <col min="7683" max="7683" width="27.7109375" style="169" customWidth="1"/>
    <col min="7684" max="7684" width="9.7109375" style="169" customWidth="1"/>
    <col min="7685" max="7685" width="4.7109375" style="169" customWidth="1"/>
    <col min="7686" max="7686" width="14.42578125" style="169" customWidth="1"/>
    <col min="7687" max="7687" width="11.140625" style="169" customWidth="1"/>
    <col min="7688" max="7688" width="10.28515625" style="169" customWidth="1"/>
    <col min="7689" max="7689" width="13" style="169" customWidth="1"/>
    <col min="7690" max="7690" width="8.28515625" style="169" customWidth="1"/>
    <col min="7691" max="7936" width="10" style="169"/>
    <col min="7937" max="7937" width="2.5703125" style="169" customWidth="1"/>
    <col min="7938" max="7938" width="7.140625" style="169" customWidth="1"/>
    <col min="7939" max="7939" width="27.7109375" style="169" customWidth="1"/>
    <col min="7940" max="7940" width="9.7109375" style="169" customWidth="1"/>
    <col min="7941" max="7941" width="4.7109375" style="169" customWidth="1"/>
    <col min="7942" max="7942" width="14.42578125" style="169" customWidth="1"/>
    <col min="7943" max="7943" width="11.140625" style="169" customWidth="1"/>
    <col min="7944" max="7944" width="10.28515625" style="169" customWidth="1"/>
    <col min="7945" max="7945" width="13" style="169" customWidth="1"/>
    <col min="7946" max="7946" width="8.28515625" style="169" customWidth="1"/>
    <col min="7947" max="8192" width="9.140625" style="169"/>
    <col min="8193" max="8193" width="2.5703125" style="169" customWidth="1"/>
    <col min="8194" max="8194" width="7.140625" style="169" customWidth="1"/>
    <col min="8195" max="8195" width="27.7109375" style="169" customWidth="1"/>
    <col min="8196" max="8196" width="9.7109375" style="169" customWidth="1"/>
    <col min="8197" max="8197" width="4.7109375" style="169" customWidth="1"/>
    <col min="8198" max="8198" width="14.42578125" style="169" customWidth="1"/>
    <col min="8199" max="8199" width="11.140625" style="169" customWidth="1"/>
    <col min="8200" max="8200" width="10.28515625" style="169" customWidth="1"/>
    <col min="8201" max="8201" width="13" style="169" customWidth="1"/>
    <col min="8202" max="8202" width="8.28515625" style="169" customWidth="1"/>
    <col min="8203" max="8448" width="10" style="169"/>
    <col min="8449" max="8449" width="2.5703125" style="169" customWidth="1"/>
    <col min="8450" max="8450" width="7.140625" style="169" customWidth="1"/>
    <col min="8451" max="8451" width="27.7109375" style="169" customWidth="1"/>
    <col min="8452" max="8452" width="9.7109375" style="169" customWidth="1"/>
    <col min="8453" max="8453" width="4.7109375" style="169" customWidth="1"/>
    <col min="8454" max="8454" width="14.42578125" style="169" customWidth="1"/>
    <col min="8455" max="8455" width="11.140625" style="169" customWidth="1"/>
    <col min="8456" max="8456" width="10.28515625" style="169" customWidth="1"/>
    <col min="8457" max="8457" width="13" style="169" customWidth="1"/>
    <col min="8458" max="8458" width="8.28515625" style="169" customWidth="1"/>
    <col min="8459" max="8704" width="10" style="169"/>
    <col min="8705" max="8705" width="2.5703125" style="169" customWidth="1"/>
    <col min="8706" max="8706" width="7.140625" style="169" customWidth="1"/>
    <col min="8707" max="8707" width="27.7109375" style="169" customWidth="1"/>
    <col min="8708" max="8708" width="9.7109375" style="169" customWidth="1"/>
    <col min="8709" max="8709" width="4.7109375" style="169" customWidth="1"/>
    <col min="8710" max="8710" width="14.42578125" style="169" customWidth="1"/>
    <col min="8711" max="8711" width="11.140625" style="169" customWidth="1"/>
    <col min="8712" max="8712" width="10.28515625" style="169" customWidth="1"/>
    <col min="8713" max="8713" width="13" style="169" customWidth="1"/>
    <col min="8714" max="8714" width="8.28515625" style="169" customWidth="1"/>
    <col min="8715" max="8960" width="10" style="169"/>
    <col min="8961" max="8961" width="2.5703125" style="169" customWidth="1"/>
    <col min="8962" max="8962" width="7.140625" style="169" customWidth="1"/>
    <col min="8963" max="8963" width="27.7109375" style="169" customWidth="1"/>
    <col min="8964" max="8964" width="9.7109375" style="169" customWidth="1"/>
    <col min="8965" max="8965" width="4.7109375" style="169" customWidth="1"/>
    <col min="8966" max="8966" width="14.42578125" style="169" customWidth="1"/>
    <col min="8967" max="8967" width="11.140625" style="169" customWidth="1"/>
    <col min="8968" max="8968" width="10.28515625" style="169" customWidth="1"/>
    <col min="8969" max="8969" width="13" style="169" customWidth="1"/>
    <col min="8970" max="8970" width="8.28515625" style="169" customWidth="1"/>
    <col min="8971" max="9216" width="9.140625" style="169"/>
    <col min="9217" max="9217" width="2.5703125" style="169" customWidth="1"/>
    <col min="9218" max="9218" width="7.140625" style="169" customWidth="1"/>
    <col min="9219" max="9219" width="27.7109375" style="169" customWidth="1"/>
    <col min="9220" max="9220" width="9.7109375" style="169" customWidth="1"/>
    <col min="9221" max="9221" width="4.7109375" style="169" customWidth="1"/>
    <col min="9222" max="9222" width="14.42578125" style="169" customWidth="1"/>
    <col min="9223" max="9223" width="11.140625" style="169" customWidth="1"/>
    <col min="9224" max="9224" width="10.28515625" style="169" customWidth="1"/>
    <col min="9225" max="9225" width="13" style="169" customWidth="1"/>
    <col min="9226" max="9226" width="8.28515625" style="169" customWidth="1"/>
    <col min="9227" max="9472" width="10" style="169"/>
    <col min="9473" max="9473" width="2.5703125" style="169" customWidth="1"/>
    <col min="9474" max="9474" width="7.140625" style="169" customWidth="1"/>
    <col min="9475" max="9475" width="27.7109375" style="169" customWidth="1"/>
    <col min="9476" max="9476" width="9.7109375" style="169" customWidth="1"/>
    <col min="9477" max="9477" width="4.7109375" style="169" customWidth="1"/>
    <col min="9478" max="9478" width="14.42578125" style="169" customWidth="1"/>
    <col min="9479" max="9479" width="11.140625" style="169" customWidth="1"/>
    <col min="9480" max="9480" width="10.28515625" style="169" customWidth="1"/>
    <col min="9481" max="9481" width="13" style="169" customWidth="1"/>
    <col min="9482" max="9482" width="8.28515625" style="169" customWidth="1"/>
    <col min="9483" max="9728" width="10" style="169"/>
    <col min="9729" max="9729" width="2.5703125" style="169" customWidth="1"/>
    <col min="9730" max="9730" width="7.140625" style="169" customWidth="1"/>
    <col min="9731" max="9731" width="27.7109375" style="169" customWidth="1"/>
    <col min="9732" max="9732" width="9.7109375" style="169" customWidth="1"/>
    <col min="9733" max="9733" width="4.7109375" style="169" customWidth="1"/>
    <col min="9734" max="9734" width="14.42578125" style="169" customWidth="1"/>
    <col min="9735" max="9735" width="11.140625" style="169" customWidth="1"/>
    <col min="9736" max="9736" width="10.28515625" style="169" customWidth="1"/>
    <col min="9737" max="9737" width="13" style="169" customWidth="1"/>
    <col min="9738" max="9738" width="8.28515625" style="169" customWidth="1"/>
    <col min="9739" max="9984" width="10" style="169"/>
    <col min="9985" max="9985" width="2.5703125" style="169" customWidth="1"/>
    <col min="9986" max="9986" width="7.140625" style="169" customWidth="1"/>
    <col min="9987" max="9987" width="27.7109375" style="169" customWidth="1"/>
    <col min="9988" max="9988" width="9.7109375" style="169" customWidth="1"/>
    <col min="9989" max="9989" width="4.7109375" style="169" customWidth="1"/>
    <col min="9990" max="9990" width="14.42578125" style="169" customWidth="1"/>
    <col min="9991" max="9991" width="11.140625" style="169" customWidth="1"/>
    <col min="9992" max="9992" width="10.28515625" style="169" customWidth="1"/>
    <col min="9993" max="9993" width="13" style="169" customWidth="1"/>
    <col min="9994" max="9994" width="8.28515625" style="169" customWidth="1"/>
    <col min="9995" max="10240" width="9.140625" style="169"/>
    <col min="10241" max="10241" width="2.5703125" style="169" customWidth="1"/>
    <col min="10242" max="10242" width="7.140625" style="169" customWidth="1"/>
    <col min="10243" max="10243" width="27.7109375" style="169" customWidth="1"/>
    <col min="10244" max="10244" width="9.7109375" style="169" customWidth="1"/>
    <col min="10245" max="10245" width="4.7109375" style="169" customWidth="1"/>
    <col min="10246" max="10246" width="14.42578125" style="169" customWidth="1"/>
    <col min="10247" max="10247" width="11.140625" style="169" customWidth="1"/>
    <col min="10248" max="10248" width="10.28515625" style="169" customWidth="1"/>
    <col min="10249" max="10249" width="13" style="169" customWidth="1"/>
    <col min="10250" max="10250" width="8.28515625" style="169" customWidth="1"/>
    <col min="10251" max="10496" width="10" style="169"/>
    <col min="10497" max="10497" width="2.5703125" style="169" customWidth="1"/>
    <col min="10498" max="10498" width="7.140625" style="169" customWidth="1"/>
    <col min="10499" max="10499" width="27.7109375" style="169" customWidth="1"/>
    <col min="10500" max="10500" width="9.7109375" style="169" customWidth="1"/>
    <col min="10501" max="10501" width="4.7109375" style="169" customWidth="1"/>
    <col min="10502" max="10502" width="14.42578125" style="169" customWidth="1"/>
    <col min="10503" max="10503" width="11.140625" style="169" customWidth="1"/>
    <col min="10504" max="10504" width="10.28515625" style="169" customWidth="1"/>
    <col min="10505" max="10505" width="13" style="169" customWidth="1"/>
    <col min="10506" max="10506" width="8.28515625" style="169" customWidth="1"/>
    <col min="10507" max="10752" width="10" style="169"/>
    <col min="10753" max="10753" width="2.5703125" style="169" customWidth="1"/>
    <col min="10754" max="10754" width="7.140625" style="169" customWidth="1"/>
    <col min="10755" max="10755" width="27.7109375" style="169" customWidth="1"/>
    <col min="10756" max="10756" width="9.7109375" style="169" customWidth="1"/>
    <col min="10757" max="10757" width="4.7109375" style="169" customWidth="1"/>
    <col min="10758" max="10758" width="14.42578125" style="169" customWidth="1"/>
    <col min="10759" max="10759" width="11.140625" style="169" customWidth="1"/>
    <col min="10760" max="10760" width="10.28515625" style="169" customWidth="1"/>
    <col min="10761" max="10761" width="13" style="169" customWidth="1"/>
    <col min="10762" max="10762" width="8.28515625" style="169" customWidth="1"/>
    <col min="10763" max="11008" width="10" style="169"/>
    <col min="11009" max="11009" width="2.5703125" style="169" customWidth="1"/>
    <col min="11010" max="11010" width="7.140625" style="169" customWidth="1"/>
    <col min="11011" max="11011" width="27.7109375" style="169" customWidth="1"/>
    <col min="11012" max="11012" width="9.7109375" style="169" customWidth="1"/>
    <col min="11013" max="11013" width="4.7109375" style="169" customWidth="1"/>
    <col min="11014" max="11014" width="14.42578125" style="169" customWidth="1"/>
    <col min="11015" max="11015" width="11.140625" style="169" customWidth="1"/>
    <col min="11016" max="11016" width="10.28515625" style="169" customWidth="1"/>
    <col min="11017" max="11017" width="13" style="169" customWidth="1"/>
    <col min="11018" max="11018" width="8.28515625" style="169" customWidth="1"/>
    <col min="11019" max="11264" width="9.140625" style="169"/>
    <col min="11265" max="11265" width="2.5703125" style="169" customWidth="1"/>
    <col min="11266" max="11266" width="7.140625" style="169" customWidth="1"/>
    <col min="11267" max="11267" width="27.7109375" style="169" customWidth="1"/>
    <col min="11268" max="11268" width="9.7109375" style="169" customWidth="1"/>
    <col min="11269" max="11269" width="4.7109375" style="169" customWidth="1"/>
    <col min="11270" max="11270" width="14.42578125" style="169" customWidth="1"/>
    <col min="11271" max="11271" width="11.140625" style="169" customWidth="1"/>
    <col min="11272" max="11272" width="10.28515625" style="169" customWidth="1"/>
    <col min="11273" max="11273" width="13" style="169" customWidth="1"/>
    <col min="11274" max="11274" width="8.28515625" style="169" customWidth="1"/>
    <col min="11275" max="11520" width="10" style="169"/>
    <col min="11521" max="11521" width="2.5703125" style="169" customWidth="1"/>
    <col min="11522" max="11522" width="7.140625" style="169" customWidth="1"/>
    <col min="11523" max="11523" width="27.7109375" style="169" customWidth="1"/>
    <col min="11524" max="11524" width="9.7109375" style="169" customWidth="1"/>
    <col min="11525" max="11525" width="4.7109375" style="169" customWidth="1"/>
    <col min="11526" max="11526" width="14.42578125" style="169" customWidth="1"/>
    <col min="11527" max="11527" width="11.140625" style="169" customWidth="1"/>
    <col min="11528" max="11528" width="10.28515625" style="169" customWidth="1"/>
    <col min="11529" max="11529" width="13" style="169" customWidth="1"/>
    <col min="11530" max="11530" width="8.28515625" style="169" customWidth="1"/>
    <col min="11531" max="11776" width="10" style="169"/>
    <col min="11777" max="11777" width="2.5703125" style="169" customWidth="1"/>
    <col min="11778" max="11778" width="7.140625" style="169" customWidth="1"/>
    <col min="11779" max="11779" width="27.7109375" style="169" customWidth="1"/>
    <col min="11780" max="11780" width="9.7109375" style="169" customWidth="1"/>
    <col min="11781" max="11781" width="4.7109375" style="169" customWidth="1"/>
    <col min="11782" max="11782" width="14.42578125" style="169" customWidth="1"/>
    <col min="11783" max="11783" width="11.140625" style="169" customWidth="1"/>
    <col min="11784" max="11784" width="10.28515625" style="169" customWidth="1"/>
    <col min="11785" max="11785" width="13" style="169" customWidth="1"/>
    <col min="11786" max="11786" width="8.28515625" style="169" customWidth="1"/>
    <col min="11787" max="12032" width="10" style="169"/>
    <col min="12033" max="12033" width="2.5703125" style="169" customWidth="1"/>
    <col min="12034" max="12034" width="7.140625" style="169" customWidth="1"/>
    <col min="12035" max="12035" width="27.7109375" style="169" customWidth="1"/>
    <col min="12036" max="12036" width="9.7109375" style="169" customWidth="1"/>
    <col min="12037" max="12037" width="4.7109375" style="169" customWidth="1"/>
    <col min="12038" max="12038" width="14.42578125" style="169" customWidth="1"/>
    <col min="12039" max="12039" width="11.140625" style="169" customWidth="1"/>
    <col min="12040" max="12040" width="10.28515625" style="169" customWidth="1"/>
    <col min="12041" max="12041" width="13" style="169" customWidth="1"/>
    <col min="12042" max="12042" width="8.28515625" style="169" customWidth="1"/>
    <col min="12043" max="12288" width="9.140625" style="169"/>
    <col min="12289" max="12289" width="2.5703125" style="169" customWidth="1"/>
    <col min="12290" max="12290" width="7.140625" style="169" customWidth="1"/>
    <col min="12291" max="12291" width="27.7109375" style="169" customWidth="1"/>
    <col min="12292" max="12292" width="9.7109375" style="169" customWidth="1"/>
    <col min="12293" max="12293" width="4.7109375" style="169" customWidth="1"/>
    <col min="12294" max="12294" width="14.42578125" style="169" customWidth="1"/>
    <col min="12295" max="12295" width="11.140625" style="169" customWidth="1"/>
    <col min="12296" max="12296" width="10.28515625" style="169" customWidth="1"/>
    <col min="12297" max="12297" width="13" style="169" customWidth="1"/>
    <col min="12298" max="12298" width="8.28515625" style="169" customWidth="1"/>
    <col min="12299" max="12544" width="10" style="169"/>
    <col min="12545" max="12545" width="2.5703125" style="169" customWidth="1"/>
    <col min="12546" max="12546" width="7.140625" style="169" customWidth="1"/>
    <col min="12547" max="12547" width="27.7109375" style="169" customWidth="1"/>
    <col min="12548" max="12548" width="9.7109375" style="169" customWidth="1"/>
    <col min="12549" max="12549" width="4.7109375" style="169" customWidth="1"/>
    <col min="12550" max="12550" width="14.42578125" style="169" customWidth="1"/>
    <col min="12551" max="12551" width="11.140625" style="169" customWidth="1"/>
    <col min="12552" max="12552" width="10.28515625" style="169" customWidth="1"/>
    <col min="12553" max="12553" width="13" style="169" customWidth="1"/>
    <col min="12554" max="12554" width="8.28515625" style="169" customWidth="1"/>
    <col min="12555" max="12800" width="10" style="169"/>
    <col min="12801" max="12801" width="2.5703125" style="169" customWidth="1"/>
    <col min="12802" max="12802" width="7.140625" style="169" customWidth="1"/>
    <col min="12803" max="12803" width="27.7109375" style="169" customWidth="1"/>
    <col min="12804" max="12804" width="9.7109375" style="169" customWidth="1"/>
    <col min="12805" max="12805" width="4.7109375" style="169" customWidth="1"/>
    <col min="12806" max="12806" width="14.42578125" style="169" customWidth="1"/>
    <col min="12807" max="12807" width="11.140625" style="169" customWidth="1"/>
    <col min="12808" max="12808" width="10.28515625" style="169" customWidth="1"/>
    <col min="12809" max="12809" width="13" style="169" customWidth="1"/>
    <col min="12810" max="12810" width="8.28515625" style="169" customWidth="1"/>
    <col min="12811" max="13056" width="10" style="169"/>
    <col min="13057" max="13057" width="2.5703125" style="169" customWidth="1"/>
    <col min="13058" max="13058" width="7.140625" style="169" customWidth="1"/>
    <col min="13059" max="13059" width="27.7109375" style="169" customWidth="1"/>
    <col min="13060" max="13060" width="9.7109375" style="169" customWidth="1"/>
    <col min="13061" max="13061" width="4.7109375" style="169" customWidth="1"/>
    <col min="13062" max="13062" width="14.42578125" style="169" customWidth="1"/>
    <col min="13063" max="13063" width="11.140625" style="169" customWidth="1"/>
    <col min="13064" max="13064" width="10.28515625" style="169" customWidth="1"/>
    <col min="13065" max="13065" width="13" style="169" customWidth="1"/>
    <col min="13066" max="13066" width="8.28515625" style="169" customWidth="1"/>
    <col min="13067" max="13312" width="9.140625" style="169"/>
    <col min="13313" max="13313" width="2.5703125" style="169" customWidth="1"/>
    <col min="13314" max="13314" width="7.140625" style="169" customWidth="1"/>
    <col min="13315" max="13315" width="27.7109375" style="169" customWidth="1"/>
    <col min="13316" max="13316" width="9.7109375" style="169" customWidth="1"/>
    <col min="13317" max="13317" width="4.7109375" style="169" customWidth="1"/>
    <col min="13318" max="13318" width="14.42578125" style="169" customWidth="1"/>
    <col min="13319" max="13319" width="11.140625" style="169" customWidth="1"/>
    <col min="13320" max="13320" width="10.28515625" style="169" customWidth="1"/>
    <col min="13321" max="13321" width="13" style="169" customWidth="1"/>
    <col min="13322" max="13322" width="8.28515625" style="169" customWidth="1"/>
    <col min="13323" max="13568" width="10" style="169"/>
    <col min="13569" max="13569" width="2.5703125" style="169" customWidth="1"/>
    <col min="13570" max="13570" width="7.140625" style="169" customWidth="1"/>
    <col min="13571" max="13571" width="27.7109375" style="169" customWidth="1"/>
    <col min="13572" max="13572" width="9.7109375" style="169" customWidth="1"/>
    <col min="13573" max="13573" width="4.7109375" style="169" customWidth="1"/>
    <col min="13574" max="13574" width="14.42578125" style="169" customWidth="1"/>
    <col min="13575" max="13575" width="11.140625" style="169" customWidth="1"/>
    <col min="13576" max="13576" width="10.28515625" style="169" customWidth="1"/>
    <col min="13577" max="13577" width="13" style="169" customWidth="1"/>
    <col min="13578" max="13578" width="8.28515625" style="169" customWidth="1"/>
    <col min="13579" max="13824" width="10" style="169"/>
    <col min="13825" max="13825" width="2.5703125" style="169" customWidth="1"/>
    <col min="13826" max="13826" width="7.140625" style="169" customWidth="1"/>
    <col min="13827" max="13827" width="27.7109375" style="169" customWidth="1"/>
    <col min="13828" max="13828" width="9.7109375" style="169" customWidth="1"/>
    <col min="13829" max="13829" width="4.7109375" style="169" customWidth="1"/>
    <col min="13830" max="13830" width="14.42578125" style="169" customWidth="1"/>
    <col min="13831" max="13831" width="11.140625" style="169" customWidth="1"/>
    <col min="13832" max="13832" width="10.28515625" style="169" customWidth="1"/>
    <col min="13833" max="13833" width="13" style="169" customWidth="1"/>
    <col min="13834" max="13834" width="8.28515625" style="169" customWidth="1"/>
    <col min="13835" max="14080" width="10" style="169"/>
    <col min="14081" max="14081" width="2.5703125" style="169" customWidth="1"/>
    <col min="14082" max="14082" width="7.140625" style="169" customWidth="1"/>
    <col min="14083" max="14083" width="27.7109375" style="169" customWidth="1"/>
    <col min="14084" max="14084" width="9.7109375" style="169" customWidth="1"/>
    <col min="14085" max="14085" width="4.7109375" style="169" customWidth="1"/>
    <col min="14086" max="14086" width="14.42578125" style="169" customWidth="1"/>
    <col min="14087" max="14087" width="11.140625" style="169" customWidth="1"/>
    <col min="14088" max="14088" width="10.28515625" style="169" customWidth="1"/>
    <col min="14089" max="14089" width="13" style="169" customWidth="1"/>
    <col min="14090" max="14090" width="8.28515625" style="169" customWidth="1"/>
    <col min="14091" max="14336" width="9.140625" style="169"/>
    <col min="14337" max="14337" width="2.5703125" style="169" customWidth="1"/>
    <col min="14338" max="14338" width="7.140625" style="169" customWidth="1"/>
    <col min="14339" max="14339" width="27.7109375" style="169" customWidth="1"/>
    <col min="14340" max="14340" width="9.7109375" style="169" customWidth="1"/>
    <col min="14341" max="14341" width="4.7109375" style="169" customWidth="1"/>
    <col min="14342" max="14342" width="14.42578125" style="169" customWidth="1"/>
    <col min="14343" max="14343" width="11.140625" style="169" customWidth="1"/>
    <col min="14344" max="14344" width="10.28515625" style="169" customWidth="1"/>
    <col min="14345" max="14345" width="13" style="169" customWidth="1"/>
    <col min="14346" max="14346" width="8.28515625" style="169" customWidth="1"/>
    <col min="14347" max="14592" width="10" style="169"/>
    <col min="14593" max="14593" width="2.5703125" style="169" customWidth="1"/>
    <col min="14594" max="14594" width="7.140625" style="169" customWidth="1"/>
    <col min="14595" max="14595" width="27.7109375" style="169" customWidth="1"/>
    <col min="14596" max="14596" width="9.7109375" style="169" customWidth="1"/>
    <col min="14597" max="14597" width="4.7109375" style="169" customWidth="1"/>
    <col min="14598" max="14598" width="14.42578125" style="169" customWidth="1"/>
    <col min="14599" max="14599" width="11.140625" style="169" customWidth="1"/>
    <col min="14600" max="14600" width="10.28515625" style="169" customWidth="1"/>
    <col min="14601" max="14601" width="13" style="169" customWidth="1"/>
    <col min="14602" max="14602" width="8.28515625" style="169" customWidth="1"/>
    <col min="14603" max="14848" width="10" style="169"/>
    <col min="14849" max="14849" width="2.5703125" style="169" customWidth="1"/>
    <col min="14850" max="14850" width="7.140625" style="169" customWidth="1"/>
    <col min="14851" max="14851" width="27.7109375" style="169" customWidth="1"/>
    <col min="14852" max="14852" width="9.7109375" style="169" customWidth="1"/>
    <col min="14853" max="14853" width="4.7109375" style="169" customWidth="1"/>
    <col min="14854" max="14854" width="14.42578125" style="169" customWidth="1"/>
    <col min="14855" max="14855" width="11.140625" style="169" customWidth="1"/>
    <col min="14856" max="14856" width="10.28515625" style="169" customWidth="1"/>
    <col min="14857" max="14857" width="13" style="169" customWidth="1"/>
    <col min="14858" max="14858" width="8.28515625" style="169" customWidth="1"/>
    <col min="14859" max="15104" width="10" style="169"/>
    <col min="15105" max="15105" width="2.5703125" style="169" customWidth="1"/>
    <col min="15106" max="15106" width="7.140625" style="169" customWidth="1"/>
    <col min="15107" max="15107" width="27.7109375" style="169" customWidth="1"/>
    <col min="15108" max="15108" width="9.7109375" style="169" customWidth="1"/>
    <col min="15109" max="15109" width="4.7109375" style="169" customWidth="1"/>
    <col min="15110" max="15110" width="14.42578125" style="169" customWidth="1"/>
    <col min="15111" max="15111" width="11.140625" style="169" customWidth="1"/>
    <col min="15112" max="15112" width="10.28515625" style="169" customWidth="1"/>
    <col min="15113" max="15113" width="13" style="169" customWidth="1"/>
    <col min="15114" max="15114" width="8.28515625" style="169" customWidth="1"/>
    <col min="15115" max="15360" width="9.140625" style="169"/>
    <col min="15361" max="15361" width="2.5703125" style="169" customWidth="1"/>
    <col min="15362" max="15362" width="7.140625" style="169" customWidth="1"/>
    <col min="15363" max="15363" width="27.7109375" style="169" customWidth="1"/>
    <col min="15364" max="15364" width="9.7109375" style="169" customWidth="1"/>
    <col min="15365" max="15365" width="4.7109375" style="169" customWidth="1"/>
    <col min="15366" max="15366" width="14.42578125" style="169" customWidth="1"/>
    <col min="15367" max="15367" width="11.140625" style="169" customWidth="1"/>
    <col min="15368" max="15368" width="10.28515625" style="169" customWidth="1"/>
    <col min="15369" max="15369" width="13" style="169" customWidth="1"/>
    <col min="15370" max="15370" width="8.28515625" style="169" customWidth="1"/>
    <col min="15371" max="15616" width="10" style="169"/>
    <col min="15617" max="15617" width="2.5703125" style="169" customWidth="1"/>
    <col min="15618" max="15618" width="7.140625" style="169" customWidth="1"/>
    <col min="15619" max="15619" width="27.7109375" style="169" customWidth="1"/>
    <col min="15620" max="15620" width="9.7109375" style="169" customWidth="1"/>
    <col min="15621" max="15621" width="4.7109375" style="169" customWidth="1"/>
    <col min="15622" max="15622" width="14.42578125" style="169" customWidth="1"/>
    <col min="15623" max="15623" width="11.140625" style="169" customWidth="1"/>
    <col min="15624" max="15624" width="10.28515625" style="169" customWidth="1"/>
    <col min="15625" max="15625" width="13" style="169" customWidth="1"/>
    <col min="15626" max="15626" width="8.28515625" style="169" customWidth="1"/>
    <col min="15627" max="15872" width="10" style="169"/>
    <col min="15873" max="15873" width="2.5703125" style="169" customWidth="1"/>
    <col min="15874" max="15874" width="7.140625" style="169" customWidth="1"/>
    <col min="15875" max="15875" width="27.7109375" style="169" customWidth="1"/>
    <col min="15876" max="15876" width="9.7109375" style="169" customWidth="1"/>
    <col min="15877" max="15877" width="4.7109375" style="169" customWidth="1"/>
    <col min="15878" max="15878" width="14.42578125" style="169" customWidth="1"/>
    <col min="15879" max="15879" width="11.140625" style="169" customWidth="1"/>
    <col min="15880" max="15880" width="10.28515625" style="169" customWidth="1"/>
    <col min="15881" max="15881" width="13" style="169" customWidth="1"/>
    <col min="15882" max="15882" width="8.28515625" style="169" customWidth="1"/>
    <col min="15883" max="16128" width="10" style="169"/>
    <col min="16129" max="16129" width="2.5703125" style="169" customWidth="1"/>
    <col min="16130" max="16130" width="7.140625" style="169" customWidth="1"/>
    <col min="16131" max="16131" width="27.7109375" style="169" customWidth="1"/>
    <col min="16132" max="16132" width="9.7109375" style="169" customWidth="1"/>
    <col min="16133" max="16133" width="4.7109375" style="169" customWidth="1"/>
    <col min="16134" max="16134" width="14.42578125" style="169" customWidth="1"/>
    <col min="16135" max="16135" width="11.140625" style="169" customWidth="1"/>
    <col min="16136" max="16136" width="10.28515625" style="169" customWidth="1"/>
    <col min="16137" max="16137" width="13" style="169" customWidth="1"/>
    <col min="16138" max="16138" width="8.28515625" style="169" customWidth="1"/>
    <col min="16139" max="16384" width="9.140625" style="169"/>
  </cols>
  <sheetData>
    <row r="1" spans="2:12" ht="12" customHeight="1">
      <c r="B1" s="168" t="s">
        <v>131</v>
      </c>
      <c r="D1" s="170"/>
      <c r="E1" s="170"/>
      <c r="F1" s="170"/>
      <c r="G1" s="170"/>
      <c r="H1" s="170"/>
      <c r="I1" s="170"/>
      <c r="J1" s="172"/>
    </row>
    <row r="2" spans="2:12" ht="12" customHeight="1">
      <c r="B2" s="1603" t="s">
        <v>868</v>
      </c>
      <c r="C2" s="1602"/>
      <c r="D2" s="1604"/>
      <c r="E2" s="1604"/>
      <c r="F2" s="170"/>
      <c r="G2" s="170"/>
      <c r="H2" s="170"/>
      <c r="I2" s="170"/>
      <c r="J2" s="170"/>
    </row>
    <row r="3" spans="2:12" ht="12" customHeight="1">
      <c r="B3" s="168" t="s">
        <v>593</v>
      </c>
      <c r="D3" s="170"/>
      <c r="E3" s="170"/>
      <c r="F3" s="170"/>
      <c r="G3" s="170"/>
      <c r="H3" s="170"/>
      <c r="I3" s="170"/>
      <c r="J3" s="170"/>
    </row>
    <row r="4" spans="2:12" ht="12" customHeight="1">
      <c r="B4" s="168" t="s">
        <v>1092</v>
      </c>
      <c r="D4" s="170"/>
      <c r="E4" s="170"/>
      <c r="F4" s="170"/>
      <c r="G4" s="170"/>
      <c r="H4" s="170"/>
      <c r="I4" s="170"/>
      <c r="J4" s="170"/>
    </row>
    <row r="5" spans="2:12" ht="12" customHeight="1">
      <c r="D5" s="170"/>
      <c r="E5" s="170"/>
      <c r="F5" s="170"/>
      <c r="G5" s="170"/>
      <c r="H5" s="170"/>
      <c r="I5" s="170"/>
      <c r="J5" s="170"/>
    </row>
    <row r="6" spans="2:12" ht="12" customHeight="1">
      <c r="D6" s="170"/>
      <c r="E6" s="170"/>
      <c r="F6" s="170" t="s">
        <v>249</v>
      </c>
      <c r="G6" s="170"/>
      <c r="H6" s="170"/>
      <c r="I6" s="170" t="s">
        <v>405</v>
      </c>
      <c r="J6" s="170"/>
    </row>
    <row r="7" spans="2:12" ht="12" customHeight="1">
      <c r="D7" s="174" t="s">
        <v>251</v>
      </c>
      <c r="E7" s="174" t="s">
        <v>252</v>
      </c>
      <c r="F7" s="174" t="s">
        <v>253</v>
      </c>
      <c r="G7" s="174" t="s">
        <v>254</v>
      </c>
      <c r="H7" s="174" t="s">
        <v>255</v>
      </c>
      <c r="I7" s="174" t="s">
        <v>256</v>
      </c>
      <c r="J7" s="174" t="s">
        <v>257</v>
      </c>
    </row>
    <row r="8" spans="2:12" ht="12" customHeight="1">
      <c r="B8" s="177" t="s">
        <v>359</v>
      </c>
      <c r="D8" s="170"/>
      <c r="E8" s="170"/>
      <c r="F8" s="170"/>
      <c r="G8" s="170"/>
      <c r="H8" s="170"/>
      <c r="I8" s="132"/>
      <c r="J8" s="170"/>
    </row>
    <row r="9" spans="2:12" ht="12" customHeight="1">
      <c r="B9" s="179" t="s">
        <v>37</v>
      </c>
      <c r="D9" s="170" t="s">
        <v>317</v>
      </c>
      <c r="E9" s="170" t="s">
        <v>260</v>
      </c>
      <c r="F9" s="285">
        <v>-17990.552800000001</v>
      </c>
      <c r="G9" s="170" t="s">
        <v>261</v>
      </c>
      <c r="H9" s="180" t="s">
        <v>262</v>
      </c>
      <c r="I9" s="121">
        <f>+F9</f>
        <v>-17990.552800000001</v>
      </c>
      <c r="J9" s="170" t="s">
        <v>594</v>
      </c>
    </row>
    <row r="10" spans="2:12" ht="12" customHeight="1">
      <c r="B10" s="181"/>
      <c r="D10" s="116"/>
      <c r="E10" s="170"/>
      <c r="F10" s="121"/>
      <c r="G10" s="116"/>
      <c r="H10" s="182"/>
      <c r="I10" s="121"/>
      <c r="J10" s="170"/>
      <c r="K10" s="122"/>
      <c r="L10" s="115"/>
    </row>
    <row r="11" spans="2:12" ht="12" customHeight="1">
      <c r="B11" s="181"/>
      <c r="D11" s="116"/>
      <c r="E11" s="170"/>
      <c r="F11" s="121"/>
      <c r="G11" s="116"/>
      <c r="H11" s="182"/>
      <c r="I11" s="121"/>
      <c r="J11" s="170"/>
      <c r="K11" s="122"/>
      <c r="L11" s="115"/>
    </row>
    <row r="12" spans="2:12" ht="12" customHeight="1">
      <c r="B12" s="185" t="s">
        <v>402</v>
      </c>
      <c r="D12" s="116"/>
      <c r="E12" s="170"/>
      <c r="F12" s="121"/>
      <c r="G12" s="116"/>
      <c r="H12" s="182"/>
      <c r="I12" s="121"/>
      <c r="J12" s="170"/>
      <c r="K12" s="122"/>
      <c r="L12" s="115"/>
    </row>
    <row r="13" spans="2:12" ht="12" customHeight="1">
      <c r="B13" s="183" t="s">
        <v>403</v>
      </c>
      <c r="D13" s="116" t="s">
        <v>351</v>
      </c>
      <c r="E13" s="170" t="s">
        <v>260</v>
      </c>
      <c r="F13" s="121">
        <v>17991</v>
      </c>
      <c r="G13" s="132" t="s">
        <v>261</v>
      </c>
      <c r="H13" s="182" t="s">
        <v>262</v>
      </c>
      <c r="I13" s="121">
        <f>+F13</f>
        <v>17991</v>
      </c>
      <c r="J13" s="170" t="s">
        <v>594</v>
      </c>
      <c r="K13" s="122"/>
      <c r="L13" s="115"/>
    </row>
    <row r="14" spans="2:12" ht="12" customHeight="1">
      <c r="B14" s="181"/>
      <c r="D14" s="116"/>
      <c r="E14" s="170"/>
      <c r="F14" s="121"/>
      <c r="G14" s="132"/>
      <c r="H14" s="182"/>
      <c r="I14" s="121"/>
      <c r="J14" s="170"/>
      <c r="K14" s="122"/>
      <c r="L14" s="115"/>
    </row>
    <row r="15" spans="2:12" ht="12" customHeight="1">
      <c r="B15" s="179"/>
      <c r="D15" s="116"/>
      <c r="E15" s="170"/>
      <c r="F15" s="286"/>
      <c r="G15" s="132"/>
      <c r="H15" s="124"/>
      <c r="I15" s="286"/>
      <c r="K15" s="122"/>
      <c r="L15" s="115"/>
    </row>
    <row r="16" spans="2:12" ht="12" customHeight="1">
      <c r="B16" s="177" t="s">
        <v>389</v>
      </c>
      <c r="D16" s="116"/>
      <c r="E16" s="170"/>
      <c r="F16" s="121"/>
      <c r="G16" s="132"/>
      <c r="H16" s="124"/>
      <c r="I16" s="121"/>
      <c r="J16" s="170"/>
      <c r="K16" s="122"/>
      <c r="L16" s="115"/>
    </row>
    <row r="17" spans="2:10" ht="12" customHeight="1">
      <c r="B17" s="179" t="s">
        <v>404</v>
      </c>
      <c r="D17" s="170">
        <v>310</v>
      </c>
      <c r="E17" s="170" t="s">
        <v>260</v>
      </c>
      <c r="F17" s="121">
        <v>-423016</v>
      </c>
      <c r="G17" s="115" t="s">
        <v>261</v>
      </c>
      <c r="H17" s="124" t="s">
        <v>262</v>
      </c>
      <c r="I17" s="121">
        <f>+F17</f>
        <v>-423016</v>
      </c>
      <c r="J17" s="170" t="s">
        <v>594</v>
      </c>
    </row>
    <row r="18" spans="2:10" ht="12" customHeight="1">
      <c r="B18" s="181"/>
      <c r="D18" s="170"/>
      <c r="E18" s="170"/>
      <c r="F18" s="123"/>
      <c r="G18" s="116"/>
      <c r="H18" s="192"/>
      <c r="I18" s="121"/>
      <c r="J18" s="170"/>
    </row>
    <row r="19" spans="2:10" ht="12" customHeight="1">
      <c r="B19" s="181"/>
      <c r="D19" s="170"/>
      <c r="E19" s="170"/>
      <c r="F19" s="123"/>
      <c r="G19" s="116"/>
      <c r="H19" s="192"/>
      <c r="I19" s="121"/>
      <c r="J19" s="170"/>
    </row>
    <row r="20" spans="2:10" ht="12" customHeight="1">
      <c r="B20" s="181"/>
      <c r="D20" s="170"/>
      <c r="E20" s="170"/>
      <c r="F20" s="123"/>
      <c r="G20" s="116"/>
      <c r="H20" s="192"/>
      <c r="I20" s="121"/>
      <c r="J20" s="170"/>
    </row>
    <row r="21" spans="2:10" ht="12" customHeight="1">
      <c r="B21" s="168" t="s">
        <v>376</v>
      </c>
      <c r="D21" s="170"/>
      <c r="E21" s="170"/>
      <c r="F21" s="287"/>
      <c r="G21" s="170"/>
      <c r="H21" s="124"/>
      <c r="I21" s="121"/>
      <c r="J21" s="170"/>
    </row>
    <row r="22" spans="2:10" ht="12" customHeight="1">
      <c r="B22" s="168"/>
      <c r="D22" s="170"/>
      <c r="E22" s="170"/>
      <c r="F22" s="285"/>
      <c r="G22" s="170"/>
      <c r="H22" s="170"/>
      <c r="I22" s="170"/>
      <c r="J22" s="170"/>
    </row>
    <row r="23" spans="2:10" ht="12" customHeight="1">
      <c r="B23" s="188"/>
      <c r="C23" s="1593"/>
      <c r="D23" s="1594"/>
      <c r="E23" s="1594"/>
      <c r="F23" s="1595"/>
      <c r="G23" s="1594"/>
      <c r="H23" s="189"/>
      <c r="I23" s="170"/>
      <c r="J23" s="170"/>
    </row>
    <row r="24" spans="2:10" ht="12" customHeight="1">
      <c r="B24" s="1596"/>
      <c r="D24" s="170"/>
      <c r="E24" s="170"/>
      <c r="F24" s="285"/>
      <c r="G24" s="170"/>
      <c r="H24" s="190"/>
      <c r="I24" s="170"/>
      <c r="J24" s="170"/>
    </row>
    <row r="25" spans="2:10" ht="12" customHeight="1">
      <c r="B25" s="1596"/>
      <c r="D25" s="170"/>
      <c r="E25" s="170"/>
      <c r="F25" s="285"/>
      <c r="G25" s="170"/>
      <c r="H25" s="190"/>
      <c r="I25" s="170"/>
      <c r="J25" s="170"/>
    </row>
    <row r="26" spans="2:10" ht="12" customHeight="1">
      <c r="B26" s="1596"/>
      <c r="D26" s="170"/>
      <c r="E26" s="170"/>
      <c r="F26" s="285"/>
      <c r="G26" s="170"/>
      <c r="H26" s="190"/>
      <c r="I26" s="170"/>
      <c r="J26" s="170"/>
    </row>
    <row r="27" spans="2:10" ht="12" customHeight="1">
      <c r="B27" s="1597"/>
      <c r="C27" s="1598"/>
      <c r="D27" s="1599"/>
      <c r="E27" s="1599"/>
      <c r="F27" s="1600"/>
      <c r="G27" s="1599"/>
      <c r="H27" s="1601"/>
      <c r="I27" s="170"/>
      <c r="J27" s="170"/>
    </row>
    <row r="28" spans="2:10" ht="12" customHeight="1">
      <c r="B28" s="191"/>
      <c r="D28" s="170"/>
      <c r="E28" s="170"/>
      <c r="F28" s="285"/>
      <c r="G28" s="170"/>
      <c r="H28" s="170"/>
      <c r="I28" s="170"/>
      <c r="J28" s="170"/>
    </row>
    <row r="29" spans="2:10" ht="12" customHeight="1">
      <c r="B29" s="191"/>
      <c r="D29" s="170"/>
      <c r="E29" s="170"/>
      <c r="F29" s="285"/>
      <c r="G29" s="170"/>
      <c r="H29" s="170"/>
      <c r="I29" s="170"/>
      <c r="J29" s="170"/>
    </row>
    <row r="30" spans="2:10" ht="12" customHeight="1">
      <c r="B30" s="191"/>
      <c r="D30" s="170"/>
      <c r="E30" s="170"/>
      <c r="F30" s="285"/>
      <c r="G30" s="170"/>
      <c r="H30" s="170"/>
      <c r="I30" s="170"/>
      <c r="J30" s="170"/>
    </row>
    <row r="31" spans="2:10" ht="12" customHeight="1">
      <c r="B31" s="177"/>
      <c r="D31" s="122"/>
      <c r="E31" s="170"/>
      <c r="F31" s="123"/>
      <c r="G31" s="115"/>
      <c r="H31" s="124"/>
      <c r="I31" s="121"/>
      <c r="J31" s="170"/>
    </row>
    <row r="32" spans="2:10" ht="12" customHeight="1">
      <c r="B32" s="181"/>
      <c r="D32" s="170"/>
      <c r="E32" s="170"/>
      <c r="F32" s="123"/>
      <c r="G32" s="116"/>
      <c r="H32" s="192"/>
      <c r="I32" s="121"/>
      <c r="J32" s="170"/>
    </row>
    <row r="33" spans="2:10" ht="12" customHeight="1">
      <c r="B33" s="181"/>
      <c r="D33" s="170"/>
      <c r="E33" s="170"/>
      <c r="F33" s="123"/>
      <c r="G33" s="116"/>
      <c r="H33" s="192"/>
      <c r="I33" s="121"/>
      <c r="J33" s="170"/>
    </row>
    <row r="34" spans="2:10" ht="12" customHeight="1">
      <c r="B34" s="181"/>
      <c r="D34" s="170"/>
      <c r="E34" s="170"/>
      <c r="F34" s="123"/>
      <c r="G34" s="116"/>
      <c r="H34" s="124"/>
      <c r="I34" s="121"/>
      <c r="J34" s="170"/>
    </row>
    <row r="35" spans="2:10" ht="12" customHeight="1">
      <c r="B35" s="179"/>
      <c r="D35" s="122"/>
      <c r="E35" s="170"/>
      <c r="F35" s="288"/>
      <c r="G35" s="115"/>
      <c r="H35" s="124"/>
      <c r="I35" s="288"/>
      <c r="J35" s="170"/>
    </row>
    <row r="36" spans="2:10" ht="12" customHeight="1">
      <c r="B36" s="179"/>
      <c r="D36" s="122"/>
      <c r="E36" s="170"/>
      <c r="F36" s="123"/>
      <c r="G36" s="115"/>
      <c r="H36" s="124"/>
      <c r="I36" s="121"/>
      <c r="J36" s="170"/>
    </row>
    <row r="37" spans="2:10" ht="12" customHeight="1">
      <c r="B37" s="177"/>
      <c r="D37" s="122"/>
      <c r="E37" s="170"/>
      <c r="F37" s="123"/>
      <c r="G37" s="115"/>
      <c r="H37" s="124"/>
      <c r="I37" s="121"/>
      <c r="J37" s="2090"/>
    </row>
    <row r="38" spans="2:10" ht="12" customHeight="1">
      <c r="B38" s="181"/>
      <c r="D38" s="116"/>
      <c r="E38" s="170"/>
      <c r="F38" s="123"/>
      <c r="G38" s="170"/>
      <c r="H38" s="192"/>
      <c r="I38" s="121"/>
      <c r="J38" s="170"/>
    </row>
    <row r="39" spans="2:10" ht="12" customHeight="1">
      <c r="B39" s="181"/>
      <c r="D39" s="170"/>
      <c r="E39" s="170"/>
      <c r="F39" s="123"/>
      <c r="G39" s="170"/>
      <c r="H39" s="192"/>
      <c r="I39" s="121"/>
      <c r="J39" s="170"/>
    </row>
    <row r="40" spans="2:10" ht="12" customHeight="1">
      <c r="B40" s="191"/>
      <c r="D40" s="170"/>
      <c r="E40" s="170"/>
      <c r="F40" s="288"/>
      <c r="G40" s="170"/>
      <c r="H40" s="124"/>
      <c r="I40" s="286"/>
      <c r="J40" s="170"/>
    </row>
    <row r="41" spans="2:10" ht="12" customHeight="1">
      <c r="B41" s="191"/>
      <c r="D41" s="170"/>
      <c r="E41" s="193"/>
      <c r="F41" s="286"/>
      <c r="G41" s="170"/>
      <c r="H41" s="124"/>
      <c r="I41" s="121"/>
      <c r="J41" s="170"/>
    </row>
    <row r="42" spans="2:10" ht="12" hidden="1" customHeight="1">
      <c r="B42" s="177"/>
      <c r="D42" s="170"/>
      <c r="E42" s="193"/>
      <c r="F42" s="288"/>
      <c r="G42" s="170"/>
      <c r="H42" s="124"/>
      <c r="I42" s="123"/>
      <c r="J42" s="170"/>
    </row>
    <row r="43" spans="2:10" ht="12" hidden="1" customHeight="1">
      <c r="B43" s="181"/>
      <c r="D43" s="170"/>
      <c r="E43" s="193"/>
      <c r="F43" s="123"/>
      <c r="G43" s="116"/>
      <c r="H43" s="124"/>
      <c r="I43" s="121"/>
      <c r="J43" s="170"/>
    </row>
    <row r="44" spans="2:10" ht="12" hidden="1" customHeight="1">
      <c r="B44" s="181"/>
      <c r="D44" s="170"/>
      <c r="E44" s="170"/>
      <c r="F44" s="121"/>
      <c r="G44" s="116"/>
      <c r="H44" s="124"/>
      <c r="I44" s="121"/>
      <c r="J44" s="170"/>
    </row>
    <row r="45" spans="2:10" ht="12" hidden="1" customHeight="1">
      <c r="D45" s="170"/>
      <c r="E45" s="170"/>
      <c r="F45" s="286"/>
      <c r="G45" s="170"/>
      <c r="H45" s="124"/>
      <c r="I45" s="121"/>
      <c r="J45" s="170"/>
    </row>
    <row r="46" spans="2:10" ht="12" customHeight="1">
      <c r="D46" s="170"/>
      <c r="E46" s="170"/>
      <c r="F46" s="286"/>
      <c r="G46" s="170"/>
      <c r="H46" s="124"/>
      <c r="I46" s="121"/>
      <c r="J46" s="170"/>
    </row>
    <row r="47" spans="2:10" ht="12" customHeight="1">
      <c r="B47" s="181"/>
      <c r="D47" s="170"/>
      <c r="E47" s="170"/>
      <c r="F47" s="121"/>
      <c r="G47" s="170"/>
      <c r="H47" s="192"/>
      <c r="I47" s="121"/>
      <c r="J47" s="170"/>
    </row>
    <row r="48" spans="2:10" ht="12" customHeight="1">
      <c r="B48" s="181"/>
      <c r="D48" s="170"/>
      <c r="E48" s="170"/>
      <c r="F48" s="121"/>
      <c r="G48" s="170"/>
      <c r="H48" s="124"/>
      <c r="I48" s="121"/>
      <c r="J48" s="170"/>
    </row>
    <row r="49" spans="2:10" ht="12" customHeight="1">
      <c r="B49" s="181"/>
      <c r="D49" s="170"/>
      <c r="E49" s="170"/>
      <c r="F49" s="121"/>
      <c r="G49" s="170"/>
      <c r="H49" s="131"/>
      <c r="I49" s="121"/>
      <c r="J49" s="170"/>
    </row>
    <row r="50" spans="2:10" ht="12" customHeight="1">
      <c r="B50" s="181"/>
      <c r="D50" s="170"/>
      <c r="E50" s="170"/>
      <c r="F50" s="121"/>
      <c r="G50" s="170"/>
      <c r="H50" s="124"/>
      <c r="I50" s="121"/>
      <c r="J50" s="170"/>
    </row>
    <row r="51" spans="2:10" ht="12" customHeight="1"/>
    <row r="52" spans="2:10" ht="12" customHeight="1"/>
    <row r="53" spans="2:10" ht="12" customHeight="1"/>
    <row r="54" spans="2:10" ht="12" customHeight="1"/>
    <row r="55" spans="2:10" ht="12" customHeight="1"/>
    <row r="56" spans="2:10" ht="12" customHeight="1"/>
    <row r="57" spans="2:10" ht="12" customHeight="1"/>
    <row r="58" spans="2:10" ht="12" customHeight="1"/>
    <row r="59" spans="2:10" ht="12" customHeight="1"/>
    <row r="60" spans="2:10" ht="12" customHeight="1"/>
    <row r="61" spans="2:10" ht="12" customHeight="1">
      <c r="D61" s="170"/>
      <c r="E61" s="170"/>
      <c r="F61" s="170"/>
      <c r="G61" s="170"/>
      <c r="H61" s="170"/>
      <c r="I61" s="170"/>
      <c r="J61" s="170"/>
    </row>
    <row r="62" spans="2:10" ht="12" customHeight="1"/>
    <row r="64" spans="2:10">
      <c r="D64" s="174"/>
      <c r="G64" s="174"/>
    </row>
    <row r="65" spans="4:4">
      <c r="D65" s="289"/>
    </row>
    <row r="66" spans="4:4">
      <c r="D66" s="289"/>
    </row>
    <row r="67" spans="4:4">
      <c r="D67" s="289"/>
    </row>
    <row r="68" spans="4:4">
      <c r="D68" s="289"/>
    </row>
    <row r="69" spans="4:4">
      <c r="D69" s="289"/>
    </row>
    <row r="70" spans="4:4">
      <c r="D70" s="289"/>
    </row>
    <row r="71" spans="4:4">
      <c r="D71" s="289"/>
    </row>
    <row r="72" spans="4:4">
      <c r="D72" s="289"/>
    </row>
    <row r="73" spans="4:4">
      <c r="D73" s="289"/>
    </row>
    <row r="74" spans="4:4">
      <c r="D74" s="289"/>
    </row>
    <row r="75" spans="4:4">
      <c r="D75" s="289"/>
    </row>
    <row r="76" spans="4:4">
      <c r="D76" s="289"/>
    </row>
  </sheetData>
  <conditionalFormatting sqref="B10:B14">
    <cfRule type="cellIs" dxfId="12" priority="3" stopIfTrue="1" operator="equal">
      <formula>"Title"</formula>
    </cfRule>
  </conditionalFormatting>
  <conditionalFormatting sqref="J1">
    <cfRule type="cellIs" dxfId="11" priority="2" stopIfTrue="1" operator="equal">
      <formula>"x.x"</formula>
    </cfRule>
  </conditionalFormatting>
  <conditionalFormatting sqref="B8:B9">
    <cfRule type="cellIs" dxfId="10"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D39:D50 WLP983057:WLP983065 WBT983057:WBT983065 VRX983057:VRX983065 VIB983057:VIB983065 UYF983057:UYF983065 UOJ983057:UOJ983065 UEN983057:UEN983065 TUR983057:TUR983065 TKV983057:TKV983065 TAZ983057:TAZ983065 SRD983057:SRD983065 SHH983057:SHH983065 RXL983057:RXL983065 RNP983057:RNP983065 RDT983057:RDT983065 QTX983057:QTX983065 QKB983057:QKB983065 QAF983057:QAF983065 PQJ983057:PQJ983065 PGN983057:PGN983065 OWR983057:OWR983065 OMV983057:OMV983065 OCZ983057:OCZ983065 NTD983057:NTD983065 NJH983057:NJH983065 MZL983057:MZL983065 MPP983057:MPP983065 MFT983057:MFT983065 LVX983057:LVX983065 LMB983057:LMB983065 LCF983057:LCF983065 KSJ983057:KSJ983065 KIN983057:KIN983065 JYR983057:JYR983065 JOV983057:JOV983065 JEZ983057:JEZ983065 IVD983057:IVD983065 ILH983057:ILH983065 IBL983057:IBL983065 HRP983057:HRP983065 HHT983057:HHT983065 GXX983057:GXX983065 GOB983057:GOB983065 GEF983057:GEF983065 FUJ983057:FUJ983065 FKN983057:FKN983065 FAR983057:FAR983065 EQV983057:EQV983065 EGZ983057:EGZ983065 DXD983057:DXD983065 DNH983057:DNH983065 DDL983057:DDL983065 CTP983057:CTP983065 CJT983057:CJT983065 BZX983057:BZX983065 BQB983057:BQB983065 BGF983057:BGF983065 AWJ983057:AWJ983065 AMN983057:AMN983065 ACR983057:ACR983065 SV983057:SV983065 IZ983057:IZ983065 D983057:D983065 WVL917521:WVL917529 WLP917521:WLP917529 WBT917521:WBT917529 VRX917521:VRX917529 VIB917521:VIB917529 UYF917521:UYF917529 UOJ917521:UOJ917529 UEN917521:UEN917529 TUR917521:TUR917529 TKV917521:TKV917529 TAZ917521:TAZ917529 SRD917521:SRD917529 SHH917521:SHH917529 RXL917521:RXL917529 RNP917521:RNP917529 RDT917521:RDT917529 QTX917521:QTX917529 QKB917521:QKB917529 QAF917521:QAF917529 PQJ917521:PQJ917529 PGN917521:PGN917529 OWR917521:OWR917529 OMV917521:OMV917529 OCZ917521:OCZ917529 NTD917521:NTD917529 NJH917521:NJH917529 MZL917521:MZL917529 MPP917521:MPP917529 MFT917521:MFT917529 LVX917521:LVX917529 LMB917521:LMB917529 LCF917521:LCF917529 KSJ917521:KSJ917529 KIN917521:KIN917529 JYR917521:JYR917529 JOV917521:JOV917529 JEZ917521:JEZ917529 IVD917521:IVD917529 ILH917521:ILH917529 IBL917521:IBL917529 HRP917521:HRP917529 HHT917521:HHT917529 GXX917521:GXX917529 GOB917521:GOB917529 GEF917521:GEF917529 FUJ917521:FUJ917529 FKN917521:FKN917529 FAR917521:FAR917529 EQV917521:EQV917529 EGZ917521:EGZ917529 DXD917521:DXD917529 DNH917521:DNH917529 DDL917521:DDL917529 CTP917521:CTP917529 CJT917521:CJT917529 BZX917521:BZX917529 BQB917521:BQB917529 BGF917521:BGF917529 AWJ917521:AWJ917529 AMN917521:AMN917529 ACR917521:ACR917529 SV917521:SV917529 IZ917521:IZ917529 D917521:D917529 WVL851985:WVL851993 WLP851985:WLP851993 WBT851985:WBT851993 VRX851985:VRX851993 VIB851985:VIB851993 UYF851985:UYF851993 UOJ851985:UOJ851993 UEN851985:UEN851993 TUR851985:TUR851993 TKV851985:TKV851993 TAZ851985:TAZ851993 SRD851985:SRD851993 SHH851985:SHH851993 RXL851985:RXL851993 RNP851985:RNP851993 RDT851985:RDT851993 QTX851985:QTX851993 QKB851985:QKB851993 QAF851985:QAF851993 PQJ851985:PQJ851993 PGN851985:PGN851993 OWR851985:OWR851993 OMV851985:OMV851993 OCZ851985:OCZ851993 NTD851985:NTD851993 NJH851985:NJH851993 MZL851985:MZL851993 MPP851985:MPP851993 MFT851985:MFT851993 LVX851985:LVX851993 LMB851985:LMB851993 LCF851985:LCF851993 KSJ851985:KSJ851993 KIN851985:KIN851993 JYR851985:JYR851993 JOV851985:JOV851993 JEZ851985:JEZ851993 IVD851985:IVD851993 ILH851985:ILH851993 IBL851985:IBL851993 HRP851985:HRP851993 HHT851985:HHT851993 GXX851985:GXX851993 GOB851985:GOB851993 GEF851985:GEF851993 FUJ851985:FUJ851993 FKN851985:FKN851993 FAR851985:FAR851993 EQV851985:EQV851993 EGZ851985:EGZ851993 DXD851985:DXD851993 DNH851985:DNH851993 DDL851985:DDL851993 CTP851985:CTP851993 CJT851985:CJT851993 BZX851985:BZX851993 BQB851985:BQB851993 BGF851985:BGF851993 AWJ851985:AWJ851993 AMN851985:AMN851993 ACR851985:ACR851993 SV851985:SV851993 IZ851985:IZ851993 D851985:D851993 WVL786449:WVL786457 WLP786449:WLP786457 WBT786449:WBT786457 VRX786449:VRX786457 VIB786449:VIB786457 UYF786449:UYF786457 UOJ786449:UOJ786457 UEN786449:UEN786457 TUR786449:TUR786457 TKV786449:TKV786457 TAZ786449:TAZ786457 SRD786449:SRD786457 SHH786449:SHH786457 RXL786449:RXL786457 RNP786449:RNP786457 RDT786449:RDT786457 QTX786449:QTX786457 QKB786449:QKB786457 QAF786449:QAF786457 PQJ786449:PQJ786457 PGN786449:PGN786457 OWR786449:OWR786457 OMV786449:OMV786457 OCZ786449:OCZ786457 NTD786449:NTD786457 NJH786449:NJH786457 MZL786449:MZL786457 MPP786449:MPP786457 MFT786449:MFT786457 LVX786449:LVX786457 LMB786449:LMB786457 LCF786449:LCF786457 KSJ786449:KSJ786457 KIN786449:KIN786457 JYR786449:JYR786457 JOV786449:JOV786457 JEZ786449:JEZ786457 IVD786449:IVD786457 ILH786449:ILH786457 IBL786449:IBL786457 HRP786449:HRP786457 HHT786449:HHT786457 GXX786449:GXX786457 GOB786449:GOB786457 GEF786449:GEF786457 FUJ786449:FUJ786457 FKN786449:FKN786457 FAR786449:FAR786457 EQV786449:EQV786457 EGZ786449:EGZ786457 DXD786449:DXD786457 DNH786449:DNH786457 DDL786449:DDL786457 CTP786449:CTP786457 CJT786449:CJT786457 BZX786449:BZX786457 BQB786449:BQB786457 BGF786449:BGF786457 AWJ786449:AWJ786457 AMN786449:AMN786457 ACR786449:ACR786457 SV786449:SV786457 IZ786449:IZ786457 D786449:D786457 WVL720913:WVL720921 WLP720913:WLP720921 WBT720913:WBT720921 VRX720913:VRX720921 VIB720913:VIB720921 UYF720913:UYF720921 UOJ720913:UOJ720921 UEN720913:UEN720921 TUR720913:TUR720921 TKV720913:TKV720921 TAZ720913:TAZ720921 SRD720913:SRD720921 SHH720913:SHH720921 RXL720913:RXL720921 RNP720913:RNP720921 RDT720913:RDT720921 QTX720913:QTX720921 QKB720913:QKB720921 QAF720913:QAF720921 PQJ720913:PQJ720921 PGN720913:PGN720921 OWR720913:OWR720921 OMV720913:OMV720921 OCZ720913:OCZ720921 NTD720913:NTD720921 NJH720913:NJH720921 MZL720913:MZL720921 MPP720913:MPP720921 MFT720913:MFT720921 LVX720913:LVX720921 LMB720913:LMB720921 LCF720913:LCF720921 KSJ720913:KSJ720921 KIN720913:KIN720921 JYR720913:JYR720921 JOV720913:JOV720921 JEZ720913:JEZ720921 IVD720913:IVD720921 ILH720913:ILH720921 IBL720913:IBL720921 HRP720913:HRP720921 HHT720913:HHT720921 GXX720913:GXX720921 GOB720913:GOB720921 GEF720913:GEF720921 FUJ720913:FUJ720921 FKN720913:FKN720921 FAR720913:FAR720921 EQV720913:EQV720921 EGZ720913:EGZ720921 DXD720913:DXD720921 DNH720913:DNH720921 DDL720913:DDL720921 CTP720913:CTP720921 CJT720913:CJT720921 BZX720913:BZX720921 BQB720913:BQB720921 BGF720913:BGF720921 AWJ720913:AWJ720921 AMN720913:AMN720921 ACR720913:ACR720921 SV720913:SV720921 IZ720913:IZ720921 D720913:D720921 WVL655377:WVL655385 WLP655377:WLP655385 WBT655377:WBT655385 VRX655377:VRX655385 VIB655377:VIB655385 UYF655377:UYF655385 UOJ655377:UOJ655385 UEN655377:UEN655385 TUR655377:TUR655385 TKV655377:TKV655385 TAZ655377:TAZ655385 SRD655377:SRD655385 SHH655377:SHH655385 RXL655377:RXL655385 RNP655377:RNP655385 RDT655377:RDT655385 QTX655377:QTX655385 QKB655377:QKB655385 QAF655377:QAF655385 PQJ655377:PQJ655385 PGN655377:PGN655385 OWR655377:OWR655385 OMV655377:OMV655385 OCZ655377:OCZ655385 NTD655377:NTD655385 NJH655377:NJH655385 MZL655377:MZL655385 MPP655377:MPP655385 MFT655377:MFT655385 LVX655377:LVX655385 LMB655377:LMB655385 LCF655377:LCF655385 KSJ655377:KSJ655385 KIN655377:KIN655385 JYR655377:JYR655385 JOV655377:JOV655385 JEZ655377:JEZ655385 IVD655377:IVD655385 ILH655377:ILH655385 IBL655377:IBL655385 HRP655377:HRP655385 HHT655377:HHT655385 GXX655377:GXX655385 GOB655377:GOB655385 GEF655377:GEF655385 FUJ655377:FUJ655385 FKN655377:FKN655385 FAR655377:FAR655385 EQV655377:EQV655385 EGZ655377:EGZ655385 DXD655377:DXD655385 DNH655377:DNH655385 DDL655377:DDL655385 CTP655377:CTP655385 CJT655377:CJT655385 BZX655377:BZX655385 BQB655377:BQB655385 BGF655377:BGF655385 AWJ655377:AWJ655385 AMN655377:AMN655385 ACR655377:ACR655385 SV655377:SV655385 IZ655377:IZ655385 D655377:D655385 WVL589841:WVL589849 WLP589841:WLP589849 WBT589841:WBT589849 VRX589841:VRX589849 VIB589841:VIB589849 UYF589841:UYF589849 UOJ589841:UOJ589849 UEN589841:UEN589849 TUR589841:TUR589849 TKV589841:TKV589849 TAZ589841:TAZ589849 SRD589841:SRD589849 SHH589841:SHH589849 RXL589841:RXL589849 RNP589841:RNP589849 RDT589841:RDT589849 QTX589841:QTX589849 QKB589841:QKB589849 QAF589841:QAF589849 PQJ589841:PQJ589849 PGN589841:PGN589849 OWR589841:OWR589849 OMV589841:OMV589849 OCZ589841:OCZ589849 NTD589841:NTD589849 NJH589841:NJH589849 MZL589841:MZL589849 MPP589841:MPP589849 MFT589841:MFT589849 LVX589841:LVX589849 LMB589841:LMB589849 LCF589841:LCF589849 KSJ589841:KSJ589849 KIN589841:KIN589849 JYR589841:JYR589849 JOV589841:JOV589849 JEZ589841:JEZ589849 IVD589841:IVD589849 ILH589841:ILH589849 IBL589841:IBL589849 HRP589841:HRP589849 HHT589841:HHT589849 GXX589841:GXX589849 GOB589841:GOB589849 GEF589841:GEF589849 FUJ589841:FUJ589849 FKN589841:FKN589849 FAR589841:FAR589849 EQV589841:EQV589849 EGZ589841:EGZ589849 DXD589841:DXD589849 DNH589841:DNH589849 DDL589841:DDL589849 CTP589841:CTP589849 CJT589841:CJT589849 BZX589841:BZX589849 BQB589841:BQB589849 BGF589841:BGF589849 AWJ589841:AWJ589849 AMN589841:AMN589849 ACR589841:ACR589849 SV589841:SV589849 IZ589841:IZ589849 D589841:D589849 WVL524305:WVL524313 WLP524305:WLP524313 WBT524305:WBT524313 VRX524305:VRX524313 VIB524305:VIB524313 UYF524305:UYF524313 UOJ524305:UOJ524313 UEN524305:UEN524313 TUR524305:TUR524313 TKV524305:TKV524313 TAZ524305:TAZ524313 SRD524305:SRD524313 SHH524305:SHH524313 RXL524305:RXL524313 RNP524305:RNP524313 RDT524305:RDT524313 QTX524305:QTX524313 QKB524305:QKB524313 QAF524305:QAF524313 PQJ524305:PQJ524313 PGN524305:PGN524313 OWR524305:OWR524313 OMV524305:OMV524313 OCZ524305:OCZ524313 NTD524305:NTD524313 NJH524305:NJH524313 MZL524305:MZL524313 MPP524305:MPP524313 MFT524305:MFT524313 LVX524305:LVX524313 LMB524305:LMB524313 LCF524305:LCF524313 KSJ524305:KSJ524313 KIN524305:KIN524313 JYR524305:JYR524313 JOV524305:JOV524313 JEZ524305:JEZ524313 IVD524305:IVD524313 ILH524305:ILH524313 IBL524305:IBL524313 HRP524305:HRP524313 HHT524305:HHT524313 GXX524305:GXX524313 GOB524305:GOB524313 GEF524305:GEF524313 FUJ524305:FUJ524313 FKN524305:FKN524313 FAR524305:FAR524313 EQV524305:EQV524313 EGZ524305:EGZ524313 DXD524305:DXD524313 DNH524305:DNH524313 DDL524305:DDL524313 CTP524305:CTP524313 CJT524305:CJT524313 BZX524305:BZX524313 BQB524305:BQB524313 BGF524305:BGF524313 AWJ524305:AWJ524313 AMN524305:AMN524313 ACR524305:ACR524313 SV524305:SV524313 IZ524305:IZ524313 D524305:D524313 WVL458769:WVL458777 WLP458769:WLP458777 WBT458769:WBT458777 VRX458769:VRX458777 VIB458769:VIB458777 UYF458769:UYF458777 UOJ458769:UOJ458777 UEN458769:UEN458777 TUR458769:TUR458777 TKV458769:TKV458777 TAZ458769:TAZ458777 SRD458769:SRD458777 SHH458769:SHH458777 RXL458769:RXL458777 RNP458769:RNP458777 RDT458769:RDT458777 QTX458769:QTX458777 QKB458769:QKB458777 QAF458769:QAF458777 PQJ458769:PQJ458777 PGN458769:PGN458777 OWR458769:OWR458777 OMV458769:OMV458777 OCZ458769:OCZ458777 NTD458769:NTD458777 NJH458769:NJH458777 MZL458769:MZL458777 MPP458769:MPP458777 MFT458769:MFT458777 LVX458769:LVX458777 LMB458769:LMB458777 LCF458769:LCF458777 KSJ458769:KSJ458777 KIN458769:KIN458777 JYR458769:JYR458777 JOV458769:JOV458777 JEZ458769:JEZ458777 IVD458769:IVD458777 ILH458769:ILH458777 IBL458769:IBL458777 HRP458769:HRP458777 HHT458769:HHT458777 GXX458769:GXX458777 GOB458769:GOB458777 GEF458769:GEF458777 FUJ458769:FUJ458777 FKN458769:FKN458777 FAR458769:FAR458777 EQV458769:EQV458777 EGZ458769:EGZ458777 DXD458769:DXD458777 DNH458769:DNH458777 DDL458769:DDL458777 CTP458769:CTP458777 CJT458769:CJT458777 BZX458769:BZX458777 BQB458769:BQB458777 BGF458769:BGF458777 AWJ458769:AWJ458777 AMN458769:AMN458777 ACR458769:ACR458777 SV458769:SV458777 IZ458769:IZ458777 D458769:D458777 WVL393233:WVL393241 WLP393233:WLP393241 WBT393233:WBT393241 VRX393233:VRX393241 VIB393233:VIB393241 UYF393233:UYF393241 UOJ393233:UOJ393241 UEN393233:UEN393241 TUR393233:TUR393241 TKV393233:TKV393241 TAZ393233:TAZ393241 SRD393233:SRD393241 SHH393233:SHH393241 RXL393233:RXL393241 RNP393233:RNP393241 RDT393233:RDT393241 QTX393233:QTX393241 QKB393233:QKB393241 QAF393233:QAF393241 PQJ393233:PQJ393241 PGN393233:PGN393241 OWR393233:OWR393241 OMV393233:OMV393241 OCZ393233:OCZ393241 NTD393233:NTD393241 NJH393233:NJH393241 MZL393233:MZL393241 MPP393233:MPP393241 MFT393233:MFT393241 LVX393233:LVX393241 LMB393233:LMB393241 LCF393233:LCF393241 KSJ393233:KSJ393241 KIN393233:KIN393241 JYR393233:JYR393241 JOV393233:JOV393241 JEZ393233:JEZ393241 IVD393233:IVD393241 ILH393233:ILH393241 IBL393233:IBL393241 HRP393233:HRP393241 HHT393233:HHT393241 GXX393233:GXX393241 GOB393233:GOB393241 GEF393233:GEF393241 FUJ393233:FUJ393241 FKN393233:FKN393241 FAR393233:FAR393241 EQV393233:EQV393241 EGZ393233:EGZ393241 DXD393233:DXD393241 DNH393233:DNH393241 DDL393233:DDL393241 CTP393233:CTP393241 CJT393233:CJT393241 BZX393233:BZX393241 BQB393233:BQB393241 BGF393233:BGF393241 AWJ393233:AWJ393241 AMN393233:AMN393241 ACR393233:ACR393241 SV393233:SV393241 IZ393233:IZ393241 D393233:D393241 WVL327697:WVL327705 WLP327697:WLP327705 WBT327697:WBT327705 VRX327697:VRX327705 VIB327697:VIB327705 UYF327697:UYF327705 UOJ327697:UOJ327705 UEN327697:UEN327705 TUR327697:TUR327705 TKV327697:TKV327705 TAZ327697:TAZ327705 SRD327697:SRD327705 SHH327697:SHH327705 RXL327697:RXL327705 RNP327697:RNP327705 RDT327697:RDT327705 QTX327697:QTX327705 QKB327697:QKB327705 QAF327697:QAF327705 PQJ327697:PQJ327705 PGN327697:PGN327705 OWR327697:OWR327705 OMV327697:OMV327705 OCZ327697:OCZ327705 NTD327697:NTD327705 NJH327697:NJH327705 MZL327697:MZL327705 MPP327697:MPP327705 MFT327697:MFT327705 LVX327697:LVX327705 LMB327697:LMB327705 LCF327697:LCF327705 KSJ327697:KSJ327705 KIN327697:KIN327705 JYR327697:JYR327705 JOV327697:JOV327705 JEZ327697:JEZ327705 IVD327697:IVD327705 ILH327697:ILH327705 IBL327697:IBL327705 HRP327697:HRP327705 HHT327697:HHT327705 GXX327697:GXX327705 GOB327697:GOB327705 GEF327697:GEF327705 FUJ327697:FUJ327705 FKN327697:FKN327705 FAR327697:FAR327705 EQV327697:EQV327705 EGZ327697:EGZ327705 DXD327697:DXD327705 DNH327697:DNH327705 DDL327697:DDL327705 CTP327697:CTP327705 CJT327697:CJT327705 BZX327697:BZX327705 BQB327697:BQB327705 BGF327697:BGF327705 AWJ327697:AWJ327705 AMN327697:AMN327705 ACR327697:ACR327705 SV327697:SV327705 IZ327697:IZ327705 D327697:D327705 WVL262161:WVL262169 WLP262161:WLP262169 WBT262161:WBT262169 VRX262161:VRX262169 VIB262161:VIB262169 UYF262161:UYF262169 UOJ262161:UOJ262169 UEN262161:UEN262169 TUR262161:TUR262169 TKV262161:TKV262169 TAZ262161:TAZ262169 SRD262161:SRD262169 SHH262161:SHH262169 RXL262161:RXL262169 RNP262161:RNP262169 RDT262161:RDT262169 QTX262161:QTX262169 QKB262161:QKB262169 QAF262161:QAF262169 PQJ262161:PQJ262169 PGN262161:PGN262169 OWR262161:OWR262169 OMV262161:OMV262169 OCZ262161:OCZ262169 NTD262161:NTD262169 NJH262161:NJH262169 MZL262161:MZL262169 MPP262161:MPP262169 MFT262161:MFT262169 LVX262161:LVX262169 LMB262161:LMB262169 LCF262161:LCF262169 KSJ262161:KSJ262169 KIN262161:KIN262169 JYR262161:JYR262169 JOV262161:JOV262169 JEZ262161:JEZ262169 IVD262161:IVD262169 ILH262161:ILH262169 IBL262161:IBL262169 HRP262161:HRP262169 HHT262161:HHT262169 GXX262161:GXX262169 GOB262161:GOB262169 GEF262161:GEF262169 FUJ262161:FUJ262169 FKN262161:FKN262169 FAR262161:FAR262169 EQV262161:EQV262169 EGZ262161:EGZ262169 DXD262161:DXD262169 DNH262161:DNH262169 DDL262161:DDL262169 CTP262161:CTP262169 CJT262161:CJT262169 BZX262161:BZX262169 BQB262161:BQB262169 BGF262161:BGF262169 AWJ262161:AWJ262169 AMN262161:AMN262169 ACR262161:ACR262169 SV262161:SV262169 IZ262161:IZ262169 D262161:D262169 WVL196625:WVL196633 WLP196625:WLP196633 WBT196625:WBT196633 VRX196625:VRX196633 VIB196625:VIB196633 UYF196625:UYF196633 UOJ196625:UOJ196633 UEN196625:UEN196633 TUR196625:TUR196633 TKV196625:TKV196633 TAZ196625:TAZ196633 SRD196625:SRD196633 SHH196625:SHH196633 RXL196625:RXL196633 RNP196625:RNP196633 RDT196625:RDT196633 QTX196625:QTX196633 QKB196625:QKB196633 QAF196625:QAF196633 PQJ196625:PQJ196633 PGN196625:PGN196633 OWR196625:OWR196633 OMV196625:OMV196633 OCZ196625:OCZ196633 NTD196625:NTD196633 NJH196625:NJH196633 MZL196625:MZL196633 MPP196625:MPP196633 MFT196625:MFT196633 LVX196625:LVX196633 LMB196625:LMB196633 LCF196625:LCF196633 KSJ196625:KSJ196633 KIN196625:KIN196633 JYR196625:JYR196633 JOV196625:JOV196633 JEZ196625:JEZ196633 IVD196625:IVD196633 ILH196625:ILH196633 IBL196625:IBL196633 HRP196625:HRP196633 HHT196625:HHT196633 GXX196625:GXX196633 GOB196625:GOB196633 GEF196625:GEF196633 FUJ196625:FUJ196633 FKN196625:FKN196633 FAR196625:FAR196633 EQV196625:EQV196633 EGZ196625:EGZ196633 DXD196625:DXD196633 DNH196625:DNH196633 DDL196625:DDL196633 CTP196625:CTP196633 CJT196625:CJT196633 BZX196625:BZX196633 BQB196625:BQB196633 BGF196625:BGF196633 AWJ196625:AWJ196633 AMN196625:AMN196633 ACR196625:ACR196633 SV196625:SV196633 IZ196625:IZ196633 D196625:D196633 WVL131089:WVL131097 WLP131089:WLP131097 WBT131089:WBT131097 VRX131089:VRX131097 VIB131089:VIB131097 UYF131089:UYF131097 UOJ131089:UOJ131097 UEN131089:UEN131097 TUR131089:TUR131097 TKV131089:TKV131097 TAZ131089:TAZ131097 SRD131089:SRD131097 SHH131089:SHH131097 RXL131089:RXL131097 RNP131089:RNP131097 RDT131089:RDT131097 QTX131089:QTX131097 QKB131089:QKB131097 QAF131089:QAF131097 PQJ131089:PQJ131097 PGN131089:PGN131097 OWR131089:OWR131097 OMV131089:OMV131097 OCZ131089:OCZ131097 NTD131089:NTD131097 NJH131089:NJH131097 MZL131089:MZL131097 MPP131089:MPP131097 MFT131089:MFT131097 LVX131089:LVX131097 LMB131089:LMB131097 LCF131089:LCF131097 KSJ131089:KSJ131097 KIN131089:KIN131097 JYR131089:JYR131097 JOV131089:JOV131097 JEZ131089:JEZ131097 IVD131089:IVD131097 ILH131089:ILH131097 IBL131089:IBL131097 HRP131089:HRP131097 HHT131089:HHT131097 GXX131089:GXX131097 GOB131089:GOB131097 GEF131089:GEF131097 FUJ131089:FUJ131097 FKN131089:FKN131097 FAR131089:FAR131097 EQV131089:EQV131097 EGZ131089:EGZ131097 DXD131089:DXD131097 DNH131089:DNH131097 DDL131089:DDL131097 CTP131089:CTP131097 CJT131089:CJT131097 BZX131089:BZX131097 BQB131089:BQB131097 BGF131089:BGF131097 AWJ131089:AWJ131097 AMN131089:AMN131097 ACR131089:ACR131097 SV131089:SV131097 IZ131089:IZ131097 D131089:D131097 WVL65553:WVL65561 WLP65553:WLP65561 WBT65553:WBT65561 VRX65553:VRX65561 VIB65553:VIB65561 UYF65553:UYF65561 UOJ65553:UOJ65561 UEN65553:UEN65561 TUR65553:TUR65561 TKV65553:TKV65561 TAZ65553:TAZ65561 SRD65553:SRD65561 SHH65553:SHH65561 RXL65553:RXL65561 RNP65553:RNP65561 RDT65553:RDT65561 QTX65553:QTX65561 QKB65553:QKB65561 QAF65553:QAF65561 PQJ65553:PQJ65561 PGN65553:PGN65561 OWR65553:OWR65561 OMV65553:OMV65561 OCZ65553:OCZ65561 NTD65553:NTD65561 NJH65553:NJH65561 MZL65553:MZL65561 MPP65553:MPP65561 MFT65553:MFT65561 LVX65553:LVX65561 LMB65553:LMB65561 LCF65553:LCF65561 KSJ65553:KSJ65561 KIN65553:KIN65561 JYR65553:JYR65561 JOV65553:JOV65561 JEZ65553:JEZ65561 IVD65553:IVD65561 ILH65553:ILH65561 IBL65553:IBL65561 HRP65553:HRP65561 HHT65553:HHT65561 GXX65553:GXX65561 GOB65553:GOB65561 GEF65553:GEF65561 FUJ65553:FUJ65561 FKN65553:FKN65561 FAR65553:FAR65561 EQV65553:EQV65561 EGZ65553:EGZ65561 DXD65553:DXD65561 DNH65553:DNH65561 DDL65553:DDL65561 CTP65553:CTP65561 CJT65553:CJT65561 BZX65553:BZX65561 BQB65553:BQB65561 BGF65553:BGF65561 AWJ65553:AWJ65561 AMN65553:AMN65561 ACR65553:ACR65561 SV65553:SV65561 IZ65553:IZ65561 D65553:D65561 WVL17:WVL25 WLP17:WLP25 WBT17:WBT25 VRX17:VRX25 VIB17:VIB25 UYF17:UYF25 UOJ17:UOJ25 UEN17:UEN25 TUR17:TUR25 TKV17:TKV25 TAZ17:TAZ25 SRD17:SRD25 SHH17:SHH25 RXL17:RXL25 RNP17:RNP25 RDT17:RDT25 QTX17:QTX25 QKB17:QKB25 QAF17:QAF25 PQJ17:PQJ25 PGN17:PGN25 OWR17:OWR25 OMV17:OMV25 OCZ17:OCZ25 NTD17:NTD25 NJH17:NJH25 MZL17:MZL25 MPP17:MPP25 MFT17:MFT25 LVX17:LVX25 LMB17:LMB25 LCF17:LCF25 KSJ17:KSJ25 KIN17:KIN25 JYR17:JYR25 JOV17:JOV25 JEZ17:JEZ25 IVD17:IVD25 ILH17:ILH25 IBL17:IBL25 HRP17:HRP25 HHT17:HHT25 GXX17:GXX25 GOB17:GOB25 GEF17:GEF25 FUJ17:FUJ25 FKN17:FKN25 FAR17:FAR25 EQV17:EQV25 EGZ17:EGZ25 DXD17:DXD25 DNH17:DNH25 DDL17:DDL25 CTP17:CTP25 CJT17:CJT25 BZX17:BZX25 BQB17:BQB25 BGF17:BGF25 AWJ17:AWJ25 AMN17:AMN25 ACR17:ACR25 SV17:SV25 IZ17:IZ25 WVL983057:WVL983065 WVL983079:WVL983091 WLP983079:WLP983091 WBT983079:WBT983091 VRX983079:VRX983091 VIB983079:VIB983091 UYF983079:UYF983091 UOJ983079:UOJ983091 UEN983079:UEN983091 TUR983079:TUR983091 TKV983079:TKV983091 TAZ983079:TAZ983091 SRD983079:SRD983091 SHH983079:SHH983091 RXL983079:RXL983091 RNP983079:RNP983091 RDT983079:RDT983091 QTX983079:QTX983091 QKB983079:QKB983091 QAF983079:QAF983091 PQJ983079:PQJ983091 PGN983079:PGN983091 OWR983079:OWR983091 OMV983079:OMV983091 OCZ983079:OCZ983091 NTD983079:NTD983091 NJH983079:NJH983091 MZL983079:MZL983091 MPP983079:MPP983091 MFT983079:MFT983091 LVX983079:LVX983091 LMB983079:LMB983091 LCF983079:LCF983091 KSJ983079:KSJ983091 KIN983079:KIN983091 JYR983079:JYR983091 JOV983079:JOV983091 JEZ983079:JEZ983091 IVD983079:IVD983091 ILH983079:ILH983091 IBL983079:IBL983091 HRP983079:HRP983091 HHT983079:HHT983091 GXX983079:GXX983091 GOB983079:GOB983091 GEF983079:GEF983091 FUJ983079:FUJ983091 FKN983079:FKN983091 FAR983079:FAR983091 EQV983079:EQV983091 EGZ983079:EGZ983091 DXD983079:DXD983091 DNH983079:DNH983091 DDL983079:DDL983091 CTP983079:CTP983091 CJT983079:CJT983091 BZX983079:BZX983091 BQB983079:BQB983091 BGF983079:BGF983091 AWJ983079:AWJ983091 AMN983079:AMN983091 ACR983079:ACR983091 SV983079:SV983091 IZ983079:IZ983091 D983079:D983091 WVL917543:WVL917555 WLP917543:WLP917555 WBT917543:WBT917555 VRX917543:VRX917555 VIB917543:VIB917555 UYF917543:UYF917555 UOJ917543:UOJ917555 UEN917543:UEN917555 TUR917543:TUR917555 TKV917543:TKV917555 TAZ917543:TAZ917555 SRD917543:SRD917555 SHH917543:SHH917555 RXL917543:RXL917555 RNP917543:RNP917555 RDT917543:RDT917555 QTX917543:QTX917555 QKB917543:QKB917555 QAF917543:QAF917555 PQJ917543:PQJ917555 PGN917543:PGN917555 OWR917543:OWR917555 OMV917543:OMV917555 OCZ917543:OCZ917555 NTD917543:NTD917555 NJH917543:NJH917555 MZL917543:MZL917555 MPP917543:MPP917555 MFT917543:MFT917555 LVX917543:LVX917555 LMB917543:LMB917555 LCF917543:LCF917555 KSJ917543:KSJ917555 KIN917543:KIN917555 JYR917543:JYR917555 JOV917543:JOV917555 JEZ917543:JEZ917555 IVD917543:IVD917555 ILH917543:ILH917555 IBL917543:IBL917555 HRP917543:HRP917555 HHT917543:HHT917555 GXX917543:GXX917555 GOB917543:GOB917555 GEF917543:GEF917555 FUJ917543:FUJ917555 FKN917543:FKN917555 FAR917543:FAR917555 EQV917543:EQV917555 EGZ917543:EGZ917555 DXD917543:DXD917555 DNH917543:DNH917555 DDL917543:DDL917555 CTP917543:CTP917555 CJT917543:CJT917555 BZX917543:BZX917555 BQB917543:BQB917555 BGF917543:BGF917555 AWJ917543:AWJ917555 AMN917543:AMN917555 ACR917543:ACR917555 SV917543:SV917555 IZ917543:IZ917555 D917543:D917555 WVL852007:WVL852019 WLP852007:WLP852019 WBT852007:WBT852019 VRX852007:VRX852019 VIB852007:VIB852019 UYF852007:UYF852019 UOJ852007:UOJ852019 UEN852007:UEN852019 TUR852007:TUR852019 TKV852007:TKV852019 TAZ852007:TAZ852019 SRD852007:SRD852019 SHH852007:SHH852019 RXL852007:RXL852019 RNP852007:RNP852019 RDT852007:RDT852019 QTX852007:QTX852019 QKB852007:QKB852019 QAF852007:QAF852019 PQJ852007:PQJ852019 PGN852007:PGN852019 OWR852007:OWR852019 OMV852007:OMV852019 OCZ852007:OCZ852019 NTD852007:NTD852019 NJH852007:NJH852019 MZL852007:MZL852019 MPP852007:MPP852019 MFT852007:MFT852019 LVX852007:LVX852019 LMB852007:LMB852019 LCF852007:LCF852019 KSJ852007:KSJ852019 KIN852007:KIN852019 JYR852007:JYR852019 JOV852007:JOV852019 JEZ852007:JEZ852019 IVD852007:IVD852019 ILH852007:ILH852019 IBL852007:IBL852019 HRP852007:HRP852019 HHT852007:HHT852019 GXX852007:GXX852019 GOB852007:GOB852019 GEF852007:GEF852019 FUJ852007:FUJ852019 FKN852007:FKN852019 FAR852007:FAR852019 EQV852007:EQV852019 EGZ852007:EGZ852019 DXD852007:DXD852019 DNH852007:DNH852019 DDL852007:DDL852019 CTP852007:CTP852019 CJT852007:CJT852019 BZX852007:BZX852019 BQB852007:BQB852019 BGF852007:BGF852019 AWJ852007:AWJ852019 AMN852007:AMN852019 ACR852007:ACR852019 SV852007:SV852019 IZ852007:IZ852019 D852007:D852019 WVL786471:WVL786483 WLP786471:WLP786483 WBT786471:WBT786483 VRX786471:VRX786483 VIB786471:VIB786483 UYF786471:UYF786483 UOJ786471:UOJ786483 UEN786471:UEN786483 TUR786471:TUR786483 TKV786471:TKV786483 TAZ786471:TAZ786483 SRD786471:SRD786483 SHH786471:SHH786483 RXL786471:RXL786483 RNP786471:RNP786483 RDT786471:RDT786483 QTX786471:QTX786483 QKB786471:QKB786483 QAF786471:QAF786483 PQJ786471:PQJ786483 PGN786471:PGN786483 OWR786471:OWR786483 OMV786471:OMV786483 OCZ786471:OCZ786483 NTD786471:NTD786483 NJH786471:NJH786483 MZL786471:MZL786483 MPP786471:MPP786483 MFT786471:MFT786483 LVX786471:LVX786483 LMB786471:LMB786483 LCF786471:LCF786483 KSJ786471:KSJ786483 KIN786471:KIN786483 JYR786471:JYR786483 JOV786471:JOV786483 JEZ786471:JEZ786483 IVD786471:IVD786483 ILH786471:ILH786483 IBL786471:IBL786483 HRP786471:HRP786483 HHT786471:HHT786483 GXX786471:GXX786483 GOB786471:GOB786483 GEF786471:GEF786483 FUJ786471:FUJ786483 FKN786471:FKN786483 FAR786471:FAR786483 EQV786471:EQV786483 EGZ786471:EGZ786483 DXD786471:DXD786483 DNH786471:DNH786483 DDL786471:DDL786483 CTP786471:CTP786483 CJT786471:CJT786483 BZX786471:BZX786483 BQB786471:BQB786483 BGF786471:BGF786483 AWJ786471:AWJ786483 AMN786471:AMN786483 ACR786471:ACR786483 SV786471:SV786483 IZ786471:IZ786483 D786471:D786483 WVL720935:WVL720947 WLP720935:WLP720947 WBT720935:WBT720947 VRX720935:VRX720947 VIB720935:VIB720947 UYF720935:UYF720947 UOJ720935:UOJ720947 UEN720935:UEN720947 TUR720935:TUR720947 TKV720935:TKV720947 TAZ720935:TAZ720947 SRD720935:SRD720947 SHH720935:SHH720947 RXL720935:RXL720947 RNP720935:RNP720947 RDT720935:RDT720947 QTX720935:QTX720947 QKB720935:QKB720947 QAF720935:QAF720947 PQJ720935:PQJ720947 PGN720935:PGN720947 OWR720935:OWR720947 OMV720935:OMV720947 OCZ720935:OCZ720947 NTD720935:NTD720947 NJH720935:NJH720947 MZL720935:MZL720947 MPP720935:MPP720947 MFT720935:MFT720947 LVX720935:LVX720947 LMB720935:LMB720947 LCF720935:LCF720947 KSJ720935:KSJ720947 KIN720935:KIN720947 JYR720935:JYR720947 JOV720935:JOV720947 JEZ720935:JEZ720947 IVD720935:IVD720947 ILH720935:ILH720947 IBL720935:IBL720947 HRP720935:HRP720947 HHT720935:HHT720947 GXX720935:GXX720947 GOB720935:GOB720947 GEF720935:GEF720947 FUJ720935:FUJ720947 FKN720935:FKN720947 FAR720935:FAR720947 EQV720935:EQV720947 EGZ720935:EGZ720947 DXD720935:DXD720947 DNH720935:DNH720947 DDL720935:DDL720947 CTP720935:CTP720947 CJT720935:CJT720947 BZX720935:BZX720947 BQB720935:BQB720947 BGF720935:BGF720947 AWJ720935:AWJ720947 AMN720935:AMN720947 ACR720935:ACR720947 SV720935:SV720947 IZ720935:IZ720947 D720935:D720947 WVL655399:WVL655411 WLP655399:WLP655411 WBT655399:WBT655411 VRX655399:VRX655411 VIB655399:VIB655411 UYF655399:UYF655411 UOJ655399:UOJ655411 UEN655399:UEN655411 TUR655399:TUR655411 TKV655399:TKV655411 TAZ655399:TAZ655411 SRD655399:SRD655411 SHH655399:SHH655411 RXL655399:RXL655411 RNP655399:RNP655411 RDT655399:RDT655411 QTX655399:QTX655411 QKB655399:QKB655411 QAF655399:QAF655411 PQJ655399:PQJ655411 PGN655399:PGN655411 OWR655399:OWR655411 OMV655399:OMV655411 OCZ655399:OCZ655411 NTD655399:NTD655411 NJH655399:NJH655411 MZL655399:MZL655411 MPP655399:MPP655411 MFT655399:MFT655411 LVX655399:LVX655411 LMB655399:LMB655411 LCF655399:LCF655411 KSJ655399:KSJ655411 KIN655399:KIN655411 JYR655399:JYR655411 JOV655399:JOV655411 JEZ655399:JEZ655411 IVD655399:IVD655411 ILH655399:ILH655411 IBL655399:IBL655411 HRP655399:HRP655411 HHT655399:HHT655411 GXX655399:GXX655411 GOB655399:GOB655411 GEF655399:GEF655411 FUJ655399:FUJ655411 FKN655399:FKN655411 FAR655399:FAR655411 EQV655399:EQV655411 EGZ655399:EGZ655411 DXD655399:DXD655411 DNH655399:DNH655411 DDL655399:DDL655411 CTP655399:CTP655411 CJT655399:CJT655411 BZX655399:BZX655411 BQB655399:BQB655411 BGF655399:BGF655411 AWJ655399:AWJ655411 AMN655399:AMN655411 ACR655399:ACR655411 SV655399:SV655411 IZ655399:IZ655411 D655399:D655411 WVL589863:WVL589875 WLP589863:WLP589875 WBT589863:WBT589875 VRX589863:VRX589875 VIB589863:VIB589875 UYF589863:UYF589875 UOJ589863:UOJ589875 UEN589863:UEN589875 TUR589863:TUR589875 TKV589863:TKV589875 TAZ589863:TAZ589875 SRD589863:SRD589875 SHH589863:SHH589875 RXL589863:RXL589875 RNP589863:RNP589875 RDT589863:RDT589875 QTX589863:QTX589875 QKB589863:QKB589875 QAF589863:QAF589875 PQJ589863:PQJ589875 PGN589863:PGN589875 OWR589863:OWR589875 OMV589863:OMV589875 OCZ589863:OCZ589875 NTD589863:NTD589875 NJH589863:NJH589875 MZL589863:MZL589875 MPP589863:MPP589875 MFT589863:MFT589875 LVX589863:LVX589875 LMB589863:LMB589875 LCF589863:LCF589875 KSJ589863:KSJ589875 KIN589863:KIN589875 JYR589863:JYR589875 JOV589863:JOV589875 JEZ589863:JEZ589875 IVD589863:IVD589875 ILH589863:ILH589875 IBL589863:IBL589875 HRP589863:HRP589875 HHT589863:HHT589875 GXX589863:GXX589875 GOB589863:GOB589875 GEF589863:GEF589875 FUJ589863:FUJ589875 FKN589863:FKN589875 FAR589863:FAR589875 EQV589863:EQV589875 EGZ589863:EGZ589875 DXD589863:DXD589875 DNH589863:DNH589875 DDL589863:DDL589875 CTP589863:CTP589875 CJT589863:CJT589875 BZX589863:BZX589875 BQB589863:BQB589875 BGF589863:BGF589875 AWJ589863:AWJ589875 AMN589863:AMN589875 ACR589863:ACR589875 SV589863:SV589875 IZ589863:IZ589875 D589863:D589875 WVL524327:WVL524339 WLP524327:WLP524339 WBT524327:WBT524339 VRX524327:VRX524339 VIB524327:VIB524339 UYF524327:UYF524339 UOJ524327:UOJ524339 UEN524327:UEN524339 TUR524327:TUR524339 TKV524327:TKV524339 TAZ524327:TAZ524339 SRD524327:SRD524339 SHH524327:SHH524339 RXL524327:RXL524339 RNP524327:RNP524339 RDT524327:RDT524339 QTX524327:QTX524339 QKB524327:QKB524339 QAF524327:QAF524339 PQJ524327:PQJ524339 PGN524327:PGN524339 OWR524327:OWR524339 OMV524327:OMV524339 OCZ524327:OCZ524339 NTD524327:NTD524339 NJH524327:NJH524339 MZL524327:MZL524339 MPP524327:MPP524339 MFT524327:MFT524339 LVX524327:LVX524339 LMB524327:LMB524339 LCF524327:LCF524339 KSJ524327:KSJ524339 KIN524327:KIN524339 JYR524327:JYR524339 JOV524327:JOV524339 JEZ524327:JEZ524339 IVD524327:IVD524339 ILH524327:ILH524339 IBL524327:IBL524339 HRP524327:HRP524339 HHT524327:HHT524339 GXX524327:GXX524339 GOB524327:GOB524339 GEF524327:GEF524339 FUJ524327:FUJ524339 FKN524327:FKN524339 FAR524327:FAR524339 EQV524327:EQV524339 EGZ524327:EGZ524339 DXD524327:DXD524339 DNH524327:DNH524339 DDL524327:DDL524339 CTP524327:CTP524339 CJT524327:CJT524339 BZX524327:BZX524339 BQB524327:BQB524339 BGF524327:BGF524339 AWJ524327:AWJ524339 AMN524327:AMN524339 ACR524327:ACR524339 SV524327:SV524339 IZ524327:IZ524339 D524327:D524339 WVL458791:WVL458803 WLP458791:WLP458803 WBT458791:WBT458803 VRX458791:VRX458803 VIB458791:VIB458803 UYF458791:UYF458803 UOJ458791:UOJ458803 UEN458791:UEN458803 TUR458791:TUR458803 TKV458791:TKV458803 TAZ458791:TAZ458803 SRD458791:SRD458803 SHH458791:SHH458803 RXL458791:RXL458803 RNP458791:RNP458803 RDT458791:RDT458803 QTX458791:QTX458803 QKB458791:QKB458803 QAF458791:QAF458803 PQJ458791:PQJ458803 PGN458791:PGN458803 OWR458791:OWR458803 OMV458791:OMV458803 OCZ458791:OCZ458803 NTD458791:NTD458803 NJH458791:NJH458803 MZL458791:MZL458803 MPP458791:MPP458803 MFT458791:MFT458803 LVX458791:LVX458803 LMB458791:LMB458803 LCF458791:LCF458803 KSJ458791:KSJ458803 KIN458791:KIN458803 JYR458791:JYR458803 JOV458791:JOV458803 JEZ458791:JEZ458803 IVD458791:IVD458803 ILH458791:ILH458803 IBL458791:IBL458803 HRP458791:HRP458803 HHT458791:HHT458803 GXX458791:GXX458803 GOB458791:GOB458803 GEF458791:GEF458803 FUJ458791:FUJ458803 FKN458791:FKN458803 FAR458791:FAR458803 EQV458791:EQV458803 EGZ458791:EGZ458803 DXD458791:DXD458803 DNH458791:DNH458803 DDL458791:DDL458803 CTP458791:CTP458803 CJT458791:CJT458803 BZX458791:BZX458803 BQB458791:BQB458803 BGF458791:BGF458803 AWJ458791:AWJ458803 AMN458791:AMN458803 ACR458791:ACR458803 SV458791:SV458803 IZ458791:IZ458803 D458791:D458803 WVL393255:WVL393267 WLP393255:WLP393267 WBT393255:WBT393267 VRX393255:VRX393267 VIB393255:VIB393267 UYF393255:UYF393267 UOJ393255:UOJ393267 UEN393255:UEN393267 TUR393255:TUR393267 TKV393255:TKV393267 TAZ393255:TAZ393267 SRD393255:SRD393267 SHH393255:SHH393267 RXL393255:RXL393267 RNP393255:RNP393267 RDT393255:RDT393267 QTX393255:QTX393267 QKB393255:QKB393267 QAF393255:QAF393267 PQJ393255:PQJ393267 PGN393255:PGN393267 OWR393255:OWR393267 OMV393255:OMV393267 OCZ393255:OCZ393267 NTD393255:NTD393267 NJH393255:NJH393267 MZL393255:MZL393267 MPP393255:MPP393267 MFT393255:MFT393267 LVX393255:LVX393267 LMB393255:LMB393267 LCF393255:LCF393267 KSJ393255:KSJ393267 KIN393255:KIN393267 JYR393255:JYR393267 JOV393255:JOV393267 JEZ393255:JEZ393267 IVD393255:IVD393267 ILH393255:ILH393267 IBL393255:IBL393267 HRP393255:HRP393267 HHT393255:HHT393267 GXX393255:GXX393267 GOB393255:GOB393267 GEF393255:GEF393267 FUJ393255:FUJ393267 FKN393255:FKN393267 FAR393255:FAR393267 EQV393255:EQV393267 EGZ393255:EGZ393267 DXD393255:DXD393267 DNH393255:DNH393267 DDL393255:DDL393267 CTP393255:CTP393267 CJT393255:CJT393267 BZX393255:BZX393267 BQB393255:BQB393267 BGF393255:BGF393267 AWJ393255:AWJ393267 AMN393255:AMN393267 ACR393255:ACR393267 SV393255:SV393267 IZ393255:IZ393267 D393255:D393267 WVL327719:WVL327731 WLP327719:WLP327731 WBT327719:WBT327731 VRX327719:VRX327731 VIB327719:VIB327731 UYF327719:UYF327731 UOJ327719:UOJ327731 UEN327719:UEN327731 TUR327719:TUR327731 TKV327719:TKV327731 TAZ327719:TAZ327731 SRD327719:SRD327731 SHH327719:SHH327731 RXL327719:RXL327731 RNP327719:RNP327731 RDT327719:RDT327731 QTX327719:QTX327731 QKB327719:QKB327731 QAF327719:QAF327731 PQJ327719:PQJ327731 PGN327719:PGN327731 OWR327719:OWR327731 OMV327719:OMV327731 OCZ327719:OCZ327731 NTD327719:NTD327731 NJH327719:NJH327731 MZL327719:MZL327731 MPP327719:MPP327731 MFT327719:MFT327731 LVX327719:LVX327731 LMB327719:LMB327731 LCF327719:LCF327731 KSJ327719:KSJ327731 KIN327719:KIN327731 JYR327719:JYR327731 JOV327719:JOV327731 JEZ327719:JEZ327731 IVD327719:IVD327731 ILH327719:ILH327731 IBL327719:IBL327731 HRP327719:HRP327731 HHT327719:HHT327731 GXX327719:GXX327731 GOB327719:GOB327731 GEF327719:GEF327731 FUJ327719:FUJ327731 FKN327719:FKN327731 FAR327719:FAR327731 EQV327719:EQV327731 EGZ327719:EGZ327731 DXD327719:DXD327731 DNH327719:DNH327731 DDL327719:DDL327731 CTP327719:CTP327731 CJT327719:CJT327731 BZX327719:BZX327731 BQB327719:BQB327731 BGF327719:BGF327731 AWJ327719:AWJ327731 AMN327719:AMN327731 ACR327719:ACR327731 SV327719:SV327731 IZ327719:IZ327731 D327719:D327731 WVL262183:WVL262195 WLP262183:WLP262195 WBT262183:WBT262195 VRX262183:VRX262195 VIB262183:VIB262195 UYF262183:UYF262195 UOJ262183:UOJ262195 UEN262183:UEN262195 TUR262183:TUR262195 TKV262183:TKV262195 TAZ262183:TAZ262195 SRD262183:SRD262195 SHH262183:SHH262195 RXL262183:RXL262195 RNP262183:RNP262195 RDT262183:RDT262195 QTX262183:QTX262195 QKB262183:QKB262195 QAF262183:QAF262195 PQJ262183:PQJ262195 PGN262183:PGN262195 OWR262183:OWR262195 OMV262183:OMV262195 OCZ262183:OCZ262195 NTD262183:NTD262195 NJH262183:NJH262195 MZL262183:MZL262195 MPP262183:MPP262195 MFT262183:MFT262195 LVX262183:LVX262195 LMB262183:LMB262195 LCF262183:LCF262195 KSJ262183:KSJ262195 KIN262183:KIN262195 JYR262183:JYR262195 JOV262183:JOV262195 JEZ262183:JEZ262195 IVD262183:IVD262195 ILH262183:ILH262195 IBL262183:IBL262195 HRP262183:HRP262195 HHT262183:HHT262195 GXX262183:GXX262195 GOB262183:GOB262195 GEF262183:GEF262195 FUJ262183:FUJ262195 FKN262183:FKN262195 FAR262183:FAR262195 EQV262183:EQV262195 EGZ262183:EGZ262195 DXD262183:DXD262195 DNH262183:DNH262195 DDL262183:DDL262195 CTP262183:CTP262195 CJT262183:CJT262195 BZX262183:BZX262195 BQB262183:BQB262195 BGF262183:BGF262195 AWJ262183:AWJ262195 AMN262183:AMN262195 ACR262183:ACR262195 SV262183:SV262195 IZ262183:IZ262195 D262183:D262195 WVL196647:WVL196659 WLP196647:WLP196659 WBT196647:WBT196659 VRX196647:VRX196659 VIB196647:VIB196659 UYF196647:UYF196659 UOJ196647:UOJ196659 UEN196647:UEN196659 TUR196647:TUR196659 TKV196647:TKV196659 TAZ196647:TAZ196659 SRD196647:SRD196659 SHH196647:SHH196659 RXL196647:RXL196659 RNP196647:RNP196659 RDT196647:RDT196659 QTX196647:QTX196659 QKB196647:QKB196659 QAF196647:QAF196659 PQJ196647:PQJ196659 PGN196647:PGN196659 OWR196647:OWR196659 OMV196647:OMV196659 OCZ196647:OCZ196659 NTD196647:NTD196659 NJH196647:NJH196659 MZL196647:MZL196659 MPP196647:MPP196659 MFT196647:MFT196659 LVX196647:LVX196659 LMB196647:LMB196659 LCF196647:LCF196659 KSJ196647:KSJ196659 KIN196647:KIN196659 JYR196647:JYR196659 JOV196647:JOV196659 JEZ196647:JEZ196659 IVD196647:IVD196659 ILH196647:ILH196659 IBL196647:IBL196659 HRP196647:HRP196659 HHT196647:HHT196659 GXX196647:GXX196659 GOB196647:GOB196659 GEF196647:GEF196659 FUJ196647:FUJ196659 FKN196647:FKN196659 FAR196647:FAR196659 EQV196647:EQV196659 EGZ196647:EGZ196659 DXD196647:DXD196659 DNH196647:DNH196659 DDL196647:DDL196659 CTP196647:CTP196659 CJT196647:CJT196659 BZX196647:BZX196659 BQB196647:BQB196659 BGF196647:BGF196659 AWJ196647:AWJ196659 AMN196647:AMN196659 ACR196647:ACR196659 SV196647:SV196659 IZ196647:IZ196659 D196647:D196659 WVL131111:WVL131123 WLP131111:WLP131123 WBT131111:WBT131123 VRX131111:VRX131123 VIB131111:VIB131123 UYF131111:UYF131123 UOJ131111:UOJ131123 UEN131111:UEN131123 TUR131111:TUR131123 TKV131111:TKV131123 TAZ131111:TAZ131123 SRD131111:SRD131123 SHH131111:SHH131123 RXL131111:RXL131123 RNP131111:RNP131123 RDT131111:RDT131123 QTX131111:QTX131123 QKB131111:QKB131123 QAF131111:QAF131123 PQJ131111:PQJ131123 PGN131111:PGN131123 OWR131111:OWR131123 OMV131111:OMV131123 OCZ131111:OCZ131123 NTD131111:NTD131123 NJH131111:NJH131123 MZL131111:MZL131123 MPP131111:MPP131123 MFT131111:MFT131123 LVX131111:LVX131123 LMB131111:LMB131123 LCF131111:LCF131123 KSJ131111:KSJ131123 KIN131111:KIN131123 JYR131111:JYR131123 JOV131111:JOV131123 JEZ131111:JEZ131123 IVD131111:IVD131123 ILH131111:ILH131123 IBL131111:IBL131123 HRP131111:HRP131123 HHT131111:HHT131123 GXX131111:GXX131123 GOB131111:GOB131123 GEF131111:GEF131123 FUJ131111:FUJ131123 FKN131111:FKN131123 FAR131111:FAR131123 EQV131111:EQV131123 EGZ131111:EGZ131123 DXD131111:DXD131123 DNH131111:DNH131123 DDL131111:DDL131123 CTP131111:CTP131123 CJT131111:CJT131123 BZX131111:BZX131123 BQB131111:BQB131123 BGF131111:BGF131123 AWJ131111:AWJ131123 AMN131111:AMN131123 ACR131111:ACR131123 SV131111:SV131123 IZ131111:IZ131123 D131111:D131123 WVL65575:WVL65587 WLP65575:WLP65587 WBT65575:WBT65587 VRX65575:VRX65587 VIB65575:VIB65587 UYF65575:UYF65587 UOJ65575:UOJ65587 UEN65575:UEN65587 TUR65575:TUR65587 TKV65575:TKV65587 TAZ65575:TAZ65587 SRD65575:SRD65587 SHH65575:SHH65587 RXL65575:RXL65587 RNP65575:RNP65587 RDT65575:RDT65587 QTX65575:QTX65587 QKB65575:QKB65587 QAF65575:QAF65587 PQJ65575:PQJ65587 PGN65575:PGN65587 OWR65575:OWR65587 OMV65575:OMV65587 OCZ65575:OCZ65587 NTD65575:NTD65587 NJH65575:NJH65587 MZL65575:MZL65587 MPP65575:MPP65587 MFT65575:MFT65587 LVX65575:LVX65587 LMB65575:LMB65587 LCF65575:LCF65587 KSJ65575:KSJ65587 KIN65575:KIN65587 JYR65575:JYR65587 JOV65575:JOV65587 JEZ65575:JEZ65587 IVD65575:IVD65587 ILH65575:ILH65587 IBL65575:IBL65587 HRP65575:HRP65587 HHT65575:HHT65587 GXX65575:GXX65587 GOB65575:GOB65587 GEF65575:GEF65587 FUJ65575:FUJ65587 FKN65575:FKN65587 FAR65575:FAR65587 EQV65575:EQV65587 EGZ65575:EGZ65587 DXD65575:DXD65587 DNH65575:DNH65587 DDL65575:DDL65587 CTP65575:CTP65587 CJT65575:CJT65587 BZX65575:BZX65587 BQB65575:BQB65587 BGF65575:BGF65587 AWJ65575:AWJ65587 AMN65575:AMN65587 ACR65575:ACR65587 SV65575:SV65587 IZ65575:IZ65587 D65575:D65587 WVL39:WVL51 WLP39:WLP51 WBT39:WBT51 VRX39:VRX51 VIB39:VIB51 UYF39:UYF51 UOJ39:UOJ51 UEN39:UEN51 TUR39:TUR51 TKV39:TKV51 TAZ39:TAZ51 SRD39:SRD51 SHH39:SHH51 RXL39:RXL51 RNP39:RNP51 RDT39:RDT51 QTX39:QTX51 QKB39:QKB51 QAF39:QAF51 PQJ39:PQJ51 PGN39:PGN51 OWR39:OWR51 OMV39:OMV51 OCZ39:OCZ51 NTD39:NTD51 NJH39:NJH51 MZL39:MZL51 MPP39:MPP51 MFT39:MFT51 LVX39:LVX51 LMB39:LMB51 LCF39:LCF51 KSJ39:KSJ51 KIN39:KIN51 JYR39:JYR51 JOV39:JOV51 JEZ39:JEZ51 IVD39:IVD51 ILH39:ILH51 IBL39:IBL51 HRP39:HRP51 HHT39:HHT51 GXX39:GXX51 GOB39:GOB51 GEF39:GEF51 FUJ39:FUJ51 FKN39:FKN51 FAR39:FAR51 EQV39:EQV51 EGZ39:EGZ51 DXD39:DXD51 DNH39:DNH51 DDL39:DDL51 CTP39:CTP51 CJT39:CJT51 BZX39:BZX51 BQB39:BQB51 BGF39:BGF51 AWJ39:AWJ51 AMN39:AMN51 ACR39:ACR51 SV39:SV51 IZ39:IZ51 D17:D21">
      <formula1>$D$65:$D$76</formula1>
    </dataValidation>
    <dataValidation type="list" errorStyle="warning" allowBlank="1" showInputMessage="1" showErrorMessage="1" errorTitle="Factor" error="This factor is not included in the drop-down list. Is this the factor you want to use?" sqref="G45:G50 WLS983063:WLS983064 WBW983063:WBW983064 VSA983063:VSA983064 VIE983063:VIE983064 UYI983063:UYI983064 UOM983063:UOM983064 UEQ983063:UEQ983064 TUU983063:TUU983064 TKY983063:TKY983064 TBC983063:TBC983064 SRG983063:SRG983064 SHK983063:SHK983064 RXO983063:RXO983064 RNS983063:RNS983064 RDW983063:RDW983064 QUA983063:QUA983064 QKE983063:QKE983064 QAI983063:QAI983064 PQM983063:PQM983064 PGQ983063:PGQ983064 OWU983063:OWU983064 OMY983063:OMY983064 ODC983063:ODC983064 NTG983063:NTG983064 NJK983063:NJK983064 MZO983063:MZO983064 MPS983063:MPS983064 MFW983063:MFW983064 LWA983063:LWA983064 LME983063:LME983064 LCI983063:LCI983064 KSM983063:KSM983064 KIQ983063:KIQ983064 JYU983063:JYU983064 JOY983063:JOY983064 JFC983063:JFC983064 IVG983063:IVG983064 ILK983063:ILK983064 IBO983063:IBO983064 HRS983063:HRS983064 HHW983063:HHW983064 GYA983063:GYA983064 GOE983063:GOE983064 GEI983063:GEI983064 FUM983063:FUM983064 FKQ983063:FKQ983064 FAU983063:FAU983064 EQY983063:EQY983064 EHC983063:EHC983064 DXG983063:DXG983064 DNK983063:DNK983064 DDO983063:DDO983064 CTS983063:CTS983064 CJW983063:CJW983064 CAA983063:CAA983064 BQE983063:BQE983064 BGI983063:BGI983064 AWM983063:AWM983064 AMQ983063:AMQ983064 ACU983063:ACU983064 SY983063:SY983064 JC983063:JC983064 G983063:G983064 WVO917527:WVO917528 WLS917527:WLS917528 WBW917527:WBW917528 VSA917527:VSA917528 VIE917527:VIE917528 UYI917527:UYI917528 UOM917527:UOM917528 UEQ917527:UEQ917528 TUU917527:TUU917528 TKY917527:TKY917528 TBC917527:TBC917528 SRG917527:SRG917528 SHK917527:SHK917528 RXO917527:RXO917528 RNS917527:RNS917528 RDW917527:RDW917528 QUA917527:QUA917528 QKE917527:QKE917528 QAI917527:QAI917528 PQM917527:PQM917528 PGQ917527:PGQ917528 OWU917527:OWU917528 OMY917527:OMY917528 ODC917527:ODC917528 NTG917527:NTG917528 NJK917527:NJK917528 MZO917527:MZO917528 MPS917527:MPS917528 MFW917527:MFW917528 LWA917527:LWA917528 LME917527:LME917528 LCI917527:LCI917528 KSM917527:KSM917528 KIQ917527:KIQ917528 JYU917527:JYU917528 JOY917527:JOY917528 JFC917527:JFC917528 IVG917527:IVG917528 ILK917527:ILK917528 IBO917527:IBO917528 HRS917527:HRS917528 HHW917527:HHW917528 GYA917527:GYA917528 GOE917527:GOE917528 GEI917527:GEI917528 FUM917527:FUM917528 FKQ917527:FKQ917528 FAU917527:FAU917528 EQY917527:EQY917528 EHC917527:EHC917528 DXG917527:DXG917528 DNK917527:DNK917528 DDO917527:DDO917528 CTS917527:CTS917528 CJW917527:CJW917528 CAA917527:CAA917528 BQE917527:BQE917528 BGI917527:BGI917528 AWM917527:AWM917528 AMQ917527:AMQ917528 ACU917527:ACU917528 SY917527:SY917528 JC917527:JC917528 G917527:G917528 WVO851991:WVO851992 WLS851991:WLS851992 WBW851991:WBW851992 VSA851991:VSA851992 VIE851991:VIE851992 UYI851991:UYI851992 UOM851991:UOM851992 UEQ851991:UEQ851992 TUU851991:TUU851992 TKY851991:TKY851992 TBC851991:TBC851992 SRG851991:SRG851992 SHK851991:SHK851992 RXO851991:RXO851992 RNS851991:RNS851992 RDW851991:RDW851992 QUA851991:QUA851992 QKE851991:QKE851992 QAI851991:QAI851992 PQM851991:PQM851992 PGQ851991:PGQ851992 OWU851991:OWU851992 OMY851991:OMY851992 ODC851991:ODC851992 NTG851991:NTG851992 NJK851991:NJK851992 MZO851991:MZO851992 MPS851991:MPS851992 MFW851991:MFW851992 LWA851991:LWA851992 LME851991:LME851992 LCI851991:LCI851992 KSM851991:KSM851992 KIQ851991:KIQ851992 JYU851991:JYU851992 JOY851991:JOY851992 JFC851991:JFC851992 IVG851991:IVG851992 ILK851991:ILK851992 IBO851991:IBO851992 HRS851991:HRS851992 HHW851991:HHW851992 GYA851991:GYA851992 GOE851991:GOE851992 GEI851991:GEI851992 FUM851991:FUM851992 FKQ851991:FKQ851992 FAU851991:FAU851992 EQY851991:EQY851992 EHC851991:EHC851992 DXG851991:DXG851992 DNK851991:DNK851992 DDO851991:DDO851992 CTS851991:CTS851992 CJW851991:CJW851992 CAA851991:CAA851992 BQE851991:BQE851992 BGI851991:BGI851992 AWM851991:AWM851992 AMQ851991:AMQ851992 ACU851991:ACU851992 SY851991:SY851992 JC851991:JC851992 G851991:G851992 WVO786455:WVO786456 WLS786455:WLS786456 WBW786455:WBW786456 VSA786455:VSA786456 VIE786455:VIE786456 UYI786455:UYI786456 UOM786455:UOM786456 UEQ786455:UEQ786456 TUU786455:TUU786456 TKY786455:TKY786456 TBC786455:TBC786456 SRG786455:SRG786456 SHK786455:SHK786456 RXO786455:RXO786456 RNS786455:RNS786456 RDW786455:RDW786456 QUA786455:QUA786456 QKE786455:QKE786456 QAI786455:QAI786456 PQM786455:PQM786456 PGQ786455:PGQ786456 OWU786455:OWU786456 OMY786455:OMY786456 ODC786455:ODC786456 NTG786455:NTG786456 NJK786455:NJK786456 MZO786455:MZO786456 MPS786455:MPS786456 MFW786455:MFW786456 LWA786455:LWA786456 LME786455:LME786456 LCI786455:LCI786456 KSM786455:KSM786456 KIQ786455:KIQ786456 JYU786455:JYU786456 JOY786455:JOY786456 JFC786455:JFC786456 IVG786455:IVG786456 ILK786455:ILK786456 IBO786455:IBO786456 HRS786455:HRS786456 HHW786455:HHW786456 GYA786455:GYA786456 GOE786455:GOE786456 GEI786455:GEI786456 FUM786455:FUM786456 FKQ786455:FKQ786456 FAU786455:FAU786456 EQY786455:EQY786456 EHC786455:EHC786456 DXG786455:DXG786456 DNK786455:DNK786456 DDO786455:DDO786456 CTS786455:CTS786456 CJW786455:CJW786456 CAA786455:CAA786456 BQE786455:BQE786456 BGI786455:BGI786456 AWM786455:AWM786456 AMQ786455:AMQ786456 ACU786455:ACU786456 SY786455:SY786456 JC786455:JC786456 G786455:G786456 WVO720919:WVO720920 WLS720919:WLS720920 WBW720919:WBW720920 VSA720919:VSA720920 VIE720919:VIE720920 UYI720919:UYI720920 UOM720919:UOM720920 UEQ720919:UEQ720920 TUU720919:TUU720920 TKY720919:TKY720920 TBC720919:TBC720920 SRG720919:SRG720920 SHK720919:SHK720920 RXO720919:RXO720920 RNS720919:RNS720920 RDW720919:RDW720920 QUA720919:QUA720920 QKE720919:QKE720920 QAI720919:QAI720920 PQM720919:PQM720920 PGQ720919:PGQ720920 OWU720919:OWU720920 OMY720919:OMY720920 ODC720919:ODC720920 NTG720919:NTG720920 NJK720919:NJK720920 MZO720919:MZO720920 MPS720919:MPS720920 MFW720919:MFW720920 LWA720919:LWA720920 LME720919:LME720920 LCI720919:LCI720920 KSM720919:KSM720920 KIQ720919:KIQ720920 JYU720919:JYU720920 JOY720919:JOY720920 JFC720919:JFC720920 IVG720919:IVG720920 ILK720919:ILK720920 IBO720919:IBO720920 HRS720919:HRS720920 HHW720919:HHW720920 GYA720919:GYA720920 GOE720919:GOE720920 GEI720919:GEI720920 FUM720919:FUM720920 FKQ720919:FKQ720920 FAU720919:FAU720920 EQY720919:EQY720920 EHC720919:EHC720920 DXG720919:DXG720920 DNK720919:DNK720920 DDO720919:DDO720920 CTS720919:CTS720920 CJW720919:CJW720920 CAA720919:CAA720920 BQE720919:BQE720920 BGI720919:BGI720920 AWM720919:AWM720920 AMQ720919:AMQ720920 ACU720919:ACU720920 SY720919:SY720920 JC720919:JC720920 G720919:G720920 WVO655383:WVO655384 WLS655383:WLS655384 WBW655383:WBW655384 VSA655383:VSA655384 VIE655383:VIE655384 UYI655383:UYI655384 UOM655383:UOM655384 UEQ655383:UEQ655384 TUU655383:TUU655384 TKY655383:TKY655384 TBC655383:TBC655384 SRG655383:SRG655384 SHK655383:SHK655384 RXO655383:RXO655384 RNS655383:RNS655384 RDW655383:RDW655384 QUA655383:QUA655384 QKE655383:QKE655384 QAI655383:QAI655384 PQM655383:PQM655384 PGQ655383:PGQ655384 OWU655383:OWU655384 OMY655383:OMY655384 ODC655383:ODC655384 NTG655383:NTG655384 NJK655383:NJK655384 MZO655383:MZO655384 MPS655383:MPS655384 MFW655383:MFW655384 LWA655383:LWA655384 LME655383:LME655384 LCI655383:LCI655384 KSM655383:KSM655384 KIQ655383:KIQ655384 JYU655383:JYU655384 JOY655383:JOY655384 JFC655383:JFC655384 IVG655383:IVG655384 ILK655383:ILK655384 IBO655383:IBO655384 HRS655383:HRS655384 HHW655383:HHW655384 GYA655383:GYA655384 GOE655383:GOE655384 GEI655383:GEI655384 FUM655383:FUM655384 FKQ655383:FKQ655384 FAU655383:FAU655384 EQY655383:EQY655384 EHC655383:EHC655384 DXG655383:DXG655384 DNK655383:DNK655384 DDO655383:DDO655384 CTS655383:CTS655384 CJW655383:CJW655384 CAA655383:CAA655384 BQE655383:BQE655384 BGI655383:BGI655384 AWM655383:AWM655384 AMQ655383:AMQ655384 ACU655383:ACU655384 SY655383:SY655384 JC655383:JC655384 G655383:G655384 WVO589847:WVO589848 WLS589847:WLS589848 WBW589847:WBW589848 VSA589847:VSA589848 VIE589847:VIE589848 UYI589847:UYI589848 UOM589847:UOM589848 UEQ589847:UEQ589848 TUU589847:TUU589848 TKY589847:TKY589848 TBC589847:TBC589848 SRG589847:SRG589848 SHK589847:SHK589848 RXO589847:RXO589848 RNS589847:RNS589848 RDW589847:RDW589848 QUA589847:QUA589848 QKE589847:QKE589848 QAI589847:QAI589848 PQM589847:PQM589848 PGQ589847:PGQ589848 OWU589847:OWU589848 OMY589847:OMY589848 ODC589847:ODC589848 NTG589847:NTG589848 NJK589847:NJK589848 MZO589847:MZO589848 MPS589847:MPS589848 MFW589847:MFW589848 LWA589847:LWA589848 LME589847:LME589848 LCI589847:LCI589848 KSM589847:KSM589848 KIQ589847:KIQ589848 JYU589847:JYU589848 JOY589847:JOY589848 JFC589847:JFC589848 IVG589847:IVG589848 ILK589847:ILK589848 IBO589847:IBO589848 HRS589847:HRS589848 HHW589847:HHW589848 GYA589847:GYA589848 GOE589847:GOE589848 GEI589847:GEI589848 FUM589847:FUM589848 FKQ589847:FKQ589848 FAU589847:FAU589848 EQY589847:EQY589848 EHC589847:EHC589848 DXG589847:DXG589848 DNK589847:DNK589848 DDO589847:DDO589848 CTS589847:CTS589848 CJW589847:CJW589848 CAA589847:CAA589848 BQE589847:BQE589848 BGI589847:BGI589848 AWM589847:AWM589848 AMQ589847:AMQ589848 ACU589847:ACU589848 SY589847:SY589848 JC589847:JC589848 G589847:G589848 WVO524311:WVO524312 WLS524311:WLS524312 WBW524311:WBW524312 VSA524311:VSA524312 VIE524311:VIE524312 UYI524311:UYI524312 UOM524311:UOM524312 UEQ524311:UEQ524312 TUU524311:TUU524312 TKY524311:TKY524312 TBC524311:TBC524312 SRG524311:SRG524312 SHK524311:SHK524312 RXO524311:RXO524312 RNS524311:RNS524312 RDW524311:RDW524312 QUA524311:QUA524312 QKE524311:QKE524312 QAI524311:QAI524312 PQM524311:PQM524312 PGQ524311:PGQ524312 OWU524311:OWU524312 OMY524311:OMY524312 ODC524311:ODC524312 NTG524311:NTG524312 NJK524311:NJK524312 MZO524311:MZO524312 MPS524311:MPS524312 MFW524311:MFW524312 LWA524311:LWA524312 LME524311:LME524312 LCI524311:LCI524312 KSM524311:KSM524312 KIQ524311:KIQ524312 JYU524311:JYU524312 JOY524311:JOY524312 JFC524311:JFC524312 IVG524311:IVG524312 ILK524311:ILK524312 IBO524311:IBO524312 HRS524311:HRS524312 HHW524311:HHW524312 GYA524311:GYA524312 GOE524311:GOE524312 GEI524311:GEI524312 FUM524311:FUM524312 FKQ524311:FKQ524312 FAU524311:FAU524312 EQY524311:EQY524312 EHC524311:EHC524312 DXG524311:DXG524312 DNK524311:DNK524312 DDO524311:DDO524312 CTS524311:CTS524312 CJW524311:CJW524312 CAA524311:CAA524312 BQE524311:BQE524312 BGI524311:BGI524312 AWM524311:AWM524312 AMQ524311:AMQ524312 ACU524311:ACU524312 SY524311:SY524312 JC524311:JC524312 G524311:G524312 WVO458775:WVO458776 WLS458775:WLS458776 WBW458775:WBW458776 VSA458775:VSA458776 VIE458775:VIE458776 UYI458775:UYI458776 UOM458775:UOM458776 UEQ458775:UEQ458776 TUU458775:TUU458776 TKY458775:TKY458776 TBC458775:TBC458776 SRG458775:SRG458776 SHK458775:SHK458776 RXO458775:RXO458776 RNS458775:RNS458776 RDW458775:RDW458776 QUA458775:QUA458776 QKE458775:QKE458776 QAI458775:QAI458776 PQM458775:PQM458776 PGQ458775:PGQ458776 OWU458775:OWU458776 OMY458775:OMY458776 ODC458775:ODC458776 NTG458775:NTG458776 NJK458775:NJK458776 MZO458775:MZO458776 MPS458775:MPS458776 MFW458775:MFW458776 LWA458775:LWA458776 LME458775:LME458776 LCI458775:LCI458776 KSM458775:KSM458776 KIQ458775:KIQ458776 JYU458775:JYU458776 JOY458775:JOY458776 JFC458775:JFC458776 IVG458775:IVG458776 ILK458775:ILK458776 IBO458775:IBO458776 HRS458775:HRS458776 HHW458775:HHW458776 GYA458775:GYA458776 GOE458775:GOE458776 GEI458775:GEI458776 FUM458775:FUM458776 FKQ458775:FKQ458776 FAU458775:FAU458776 EQY458775:EQY458776 EHC458775:EHC458776 DXG458775:DXG458776 DNK458775:DNK458776 DDO458775:DDO458776 CTS458775:CTS458776 CJW458775:CJW458776 CAA458775:CAA458776 BQE458775:BQE458776 BGI458775:BGI458776 AWM458775:AWM458776 AMQ458775:AMQ458776 ACU458775:ACU458776 SY458775:SY458776 JC458775:JC458776 G458775:G458776 WVO393239:WVO393240 WLS393239:WLS393240 WBW393239:WBW393240 VSA393239:VSA393240 VIE393239:VIE393240 UYI393239:UYI393240 UOM393239:UOM393240 UEQ393239:UEQ393240 TUU393239:TUU393240 TKY393239:TKY393240 TBC393239:TBC393240 SRG393239:SRG393240 SHK393239:SHK393240 RXO393239:RXO393240 RNS393239:RNS393240 RDW393239:RDW393240 QUA393239:QUA393240 QKE393239:QKE393240 QAI393239:QAI393240 PQM393239:PQM393240 PGQ393239:PGQ393240 OWU393239:OWU393240 OMY393239:OMY393240 ODC393239:ODC393240 NTG393239:NTG393240 NJK393239:NJK393240 MZO393239:MZO393240 MPS393239:MPS393240 MFW393239:MFW393240 LWA393239:LWA393240 LME393239:LME393240 LCI393239:LCI393240 KSM393239:KSM393240 KIQ393239:KIQ393240 JYU393239:JYU393240 JOY393239:JOY393240 JFC393239:JFC393240 IVG393239:IVG393240 ILK393239:ILK393240 IBO393239:IBO393240 HRS393239:HRS393240 HHW393239:HHW393240 GYA393239:GYA393240 GOE393239:GOE393240 GEI393239:GEI393240 FUM393239:FUM393240 FKQ393239:FKQ393240 FAU393239:FAU393240 EQY393239:EQY393240 EHC393239:EHC393240 DXG393239:DXG393240 DNK393239:DNK393240 DDO393239:DDO393240 CTS393239:CTS393240 CJW393239:CJW393240 CAA393239:CAA393240 BQE393239:BQE393240 BGI393239:BGI393240 AWM393239:AWM393240 AMQ393239:AMQ393240 ACU393239:ACU393240 SY393239:SY393240 JC393239:JC393240 G393239:G393240 WVO327703:WVO327704 WLS327703:WLS327704 WBW327703:WBW327704 VSA327703:VSA327704 VIE327703:VIE327704 UYI327703:UYI327704 UOM327703:UOM327704 UEQ327703:UEQ327704 TUU327703:TUU327704 TKY327703:TKY327704 TBC327703:TBC327704 SRG327703:SRG327704 SHK327703:SHK327704 RXO327703:RXO327704 RNS327703:RNS327704 RDW327703:RDW327704 QUA327703:QUA327704 QKE327703:QKE327704 QAI327703:QAI327704 PQM327703:PQM327704 PGQ327703:PGQ327704 OWU327703:OWU327704 OMY327703:OMY327704 ODC327703:ODC327704 NTG327703:NTG327704 NJK327703:NJK327704 MZO327703:MZO327704 MPS327703:MPS327704 MFW327703:MFW327704 LWA327703:LWA327704 LME327703:LME327704 LCI327703:LCI327704 KSM327703:KSM327704 KIQ327703:KIQ327704 JYU327703:JYU327704 JOY327703:JOY327704 JFC327703:JFC327704 IVG327703:IVG327704 ILK327703:ILK327704 IBO327703:IBO327704 HRS327703:HRS327704 HHW327703:HHW327704 GYA327703:GYA327704 GOE327703:GOE327704 GEI327703:GEI327704 FUM327703:FUM327704 FKQ327703:FKQ327704 FAU327703:FAU327704 EQY327703:EQY327704 EHC327703:EHC327704 DXG327703:DXG327704 DNK327703:DNK327704 DDO327703:DDO327704 CTS327703:CTS327704 CJW327703:CJW327704 CAA327703:CAA327704 BQE327703:BQE327704 BGI327703:BGI327704 AWM327703:AWM327704 AMQ327703:AMQ327704 ACU327703:ACU327704 SY327703:SY327704 JC327703:JC327704 G327703:G327704 WVO262167:WVO262168 WLS262167:WLS262168 WBW262167:WBW262168 VSA262167:VSA262168 VIE262167:VIE262168 UYI262167:UYI262168 UOM262167:UOM262168 UEQ262167:UEQ262168 TUU262167:TUU262168 TKY262167:TKY262168 TBC262167:TBC262168 SRG262167:SRG262168 SHK262167:SHK262168 RXO262167:RXO262168 RNS262167:RNS262168 RDW262167:RDW262168 QUA262167:QUA262168 QKE262167:QKE262168 QAI262167:QAI262168 PQM262167:PQM262168 PGQ262167:PGQ262168 OWU262167:OWU262168 OMY262167:OMY262168 ODC262167:ODC262168 NTG262167:NTG262168 NJK262167:NJK262168 MZO262167:MZO262168 MPS262167:MPS262168 MFW262167:MFW262168 LWA262167:LWA262168 LME262167:LME262168 LCI262167:LCI262168 KSM262167:KSM262168 KIQ262167:KIQ262168 JYU262167:JYU262168 JOY262167:JOY262168 JFC262167:JFC262168 IVG262167:IVG262168 ILK262167:ILK262168 IBO262167:IBO262168 HRS262167:HRS262168 HHW262167:HHW262168 GYA262167:GYA262168 GOE262167:GOE262168 GEI262167:GEI262168 FUM262167:FUM262168 FKQ262167:FKQ262168 FAU262167:FAU262168 EQY262167:EQY262168 EHC262167:EHC262168 DXG262167:DXG262168 DNK262167:DNK262168 DDO262167:DDO262168 CTS262167:CTS262168 CJW262167:CJW262168 CAA262167:CAA262168 BQE262167:BQE262168 BGI262167:BGI262168 AWM262167:AWM262168 AMQ262167:AMQ262168 ACU262167:ACU262168 SY262167:SY262168 JC262167:JC262168 G262167:G262168 WVO196631:WVO196632 WLS196631:WLS196632 WBW196631:WBW196632 VSA196631:VSA196632 VIE196631:VIE196632 UYI196631:UYI196632 UOM196631:UOM196632 UEQ196631:UEQ196632 TUU196631:TUU196632 TKY196631:TKY196632 TBC196631:TBC196632 SRG196631:SRG196632 SHK196631:SHK196632 RXO196631:RXO196632 RNS196631:RNS196632 RDW196631:RDW196632 QUA196631:QUA196632 QKE196631:QKE196632 QAI196631:QAI196632 PQM196631:PQM196632 PGQ196631:PGQ196632 OWU196631:OWU196632 OMY196631:OMY196632 ODC196631:ODC196632 NTG196631:NTG196632 NJK196631:NJK196632 MZO196631:MZO196632 MPS196631:MPS196632 MFW196631:MFW196632 LWA196631:LWA196632 LME196631:LME196632 LCI196631:LCI196632 KSM196631:KSM196632 KIQ196631:KIQ196632 JYU196631:JYU196632 JOY196631:JOY196632 JFC196631:JFC196632 IVG196631:IVG196632 ILK196631:ILK196632 IBO196631:IBO196632 HRS196631:HRS196632 HHW196631:HHW196632 GYA196631:GYA196632 GOE196631:GOE196632 GEI196631:GEI196632 FUM196631:FUM196632 FKQ196631:FKQ196632 FAU196631:FAU196632 EQY196631:EQY196632 EHC196631:EHC196632 DXG196631:DXG196632 DNK196631:DNK196632 DDO196631:DDO196632 CTS196631:CTS196632 CJW196631:CJW196632 CAA196631:CAA196632 BQE196631:BQE196632 BGI196631:BGI196632 AWM196631:AWM196632 AMQ196631:AMQ196632 ACU196631:ACU196632 SY196631:SY196632 JC196631:JC196632 G196631:G196632 WVO131095:WVO131096 WLS131095:WLS131096 WBW131095:WBW131096 VSA131095:VSA131096 VIE131095:VIE131096 UYI131095:UYI131096 UOM131095:UOM131096 UEQ131095:UEQ131096 TUU131095:TUU131096 TKY131095:TKY131096 TBC131095:TBC131096 SRG131095:SRG131096 SHK131095:SHK131096 RXO131095:RXO131096 RNS131095:RNS131096 RDW131095:RDW131096 QUA131095:QUA131096 QKE131095:QKE131096 QAI131095:QAI131096 PQM131095:PQM131096 PGQ131095:PGQ131096 OWU131095:OWU131096 OMY131095:OMY131096 ODC131095:ODC131096 NTG131095:NTG131096 NJK131095:NJK131096 MZO131095:MZO131096 MPS131095:MPS131096 MFW131095:MFW131096 LWA131095:LWA131096 LME131095:LME131096 LCI131095:LCI131096 KSM131095:KSM131096 KIQ131095:KIQ131096 JYU131095:JYU131096 JOY131095:JOY131096 JFC131095:JFC131096 IVG131095:IVG131096 ILK131095:ILK131096 IBO131095:IBO131096 HRS131095:HRS131096 HHW131095:HHW131096 GYA131095:GYA131096 GOE131095:GOE131096 GEI131095:GEI131096 FUM131095:FUM131096 FKQ131095:FKQ131096 FAU131095:FAU131096 EQY131095:EQY131096 EHC131095:EHC131096 DXG131095:DXG131096 DNK131095:DNK131096 DDO131095:DDO131096 CTS131095:CTS131096 CJW131095:CJW131096 CAA131095:CAA131096 BQE131095:BQE131096 BGI131095:BGI131096 AWM131095:AWM131096 AMQ131095:AMQ131096 ACU131095:ACU131096 SY131095:SY131096 JC131095:JC131096 G131095:G131096 WVO65559:WVO65560 WLS65559:WLS65560 WBW65559:WBW65560 VSA65559:VSA65560 VIE65559:VIE65560 UYI65559:UYI65560 UOM65559:UOM65560 UEQ65559:UEQ65560 TUU65559:TUU65560 TKY65559:TKY65560 TBC65559:TBC65560 SRG65559:SRG65560 SHK65559:SHK65560 RXO65559:RXO65560 RNS65559:RNS65560 RDW65559:RDW65560 QUA65559:QUA65560 QKE65559:QKE65560 QAI65559:QAI65560 PQM65559:PQM65560 PGQ65559:PGQ65560 OWU65559:OWU65560 OMY65559:OMY65560 ODC65559:ODC65560 NTG65559:NTG65560 NJK65559:NJK65560 MZO65559:MZO65560 MPS65559:MPS65560 MFW65559:MFW65560 LWA65559:LWA65560 LME65559:LME65560 LCI65559:LCI65560 KSM65559:KSM65560 KIQ65559:KIQ65560 JYU65559:JYU65560 JOY65559:JOY65560 JFC65559:JFC65560 IVG65559:IVG65560 ILK65559:ILK65560 IBO65559:IBO65560 HRS65559:HRS65560 HHW65559:HHW65560 GYA65559:GYA65560 GOE65559:GOE65560 GEI65559:GEI65560 FUM65559:FUM65560 FKQ65559:FKQ65560 FAU65559:FAU65560 EQY65559:EQY65560 EHC65559:EHC65560 DXG65559:DXG65560 DNK65559:DNK65560 DDO65559:DDO65560 CTS65559:CTS65560 CJW65559:CJW65560 CAA65559:CAA65560 BQE65559:BQE65560 BGI65559:BGI65560 AWM65559:AWM65560 AMQ65559:AMQ65560 ACU65559:ACU65560 SY65559:SY65560 JC65559:JC65560 G65559:G65560 WVO23:WVO24 WLS23:WLS24 WBW23:WBW24 VSA23:VSA24 VIE23:VIE24 UYI23:UYI24 UOM23:UOM24 UEQ23:UEQ24 TUU23:TUU24 TKY23:TKY24 TBC23:TBC24 SRG23:SRG24 SHK23:SHK24 RXO23:RXO24 RNS23:RNS24 RDW23:RDW24 QUA23:QUA24 QKE23:QKE24 QAI23:QAI24 PQM23:PQM24 PGQ23:PGQ24 OWU23:OWU24 OMY23:OMY24 ODC23:ODC24 NTG23:NTG24 NJK23:NJK24 MZO23:MZO24 MPS23:MPS24 MFW23:MFW24 LWA23:LWA24 LME23:LME24 LCI23:LCI24 KSM23:KSM24 KIQ23:KIQ24 JYU23:JYU24 JOY23:JOY24 JFC23:JFC24 IVG23:IVG24 ILK23:ILK24 IBO23:IBO24 HRS23:HRS24 HHW23:HHW24 GYA23:GYA24 GOE23:GOE24 GEI23:GEI24 FUM23:FUM24 FKQ23:FKQ24 FAU23:FAU24 EQY23:EQY24 EHC23:EHC24 DXG23:DXG24 DNK23:DNK24 DDO23:DDO24 CTS23:CTS24 CJW23:CJW24 CAA23:CAA24 BQE23:BQE24 BGI23:BGI24 AWM23:AWM24 AMQ23:AMQ24 ACU23:ACU24 SY23:SY24 JC23:JC24 WVO983063:WVO983064 WVO983080:WVO983082 WLS983080:WLS983082 WBW983080:WBW983082 VSA983080:VSA983082 VIE983080:VIE983082 UYI983080:UYI983082 UOM983080:UOM983082 UEQ983080:UEQ983082 TUU983080:TUU983082 TKY983080:TKY983082 TBC983080:TBC983082 SRG983080:SRG983082 SHK983080:SHK983082 RXO983080:RXO983082 RNS983080:RNS983082 RDW983080:RDW983082 QUA983080:QUA983082 QKE983080:QKE983082 QAI983080:QAI983082 PQM983080:PQM983082 PGQ983080:PGQ983082 OWU983080:OWU983082 OMY983080:OMY983082 ODC983080:ODC983082 NTG983080:NTG983082 NJK983080:NJK983082 MZO983080:MZO983082 MPS983080:MPS983082 MFW983080:MFW983082 LWA983080:LWA983082 LME983080:LME983082 LCI983080:LCI983082 KSM983080:KSM983082 KIQ983080:KIQ983082 JYU983080:JYU983082 JOY983080:JOY983082 JFC983080:JFC983082 IVG983080:IVG983082 ILK983080:ILK983082 IBO983080:IBO983082 HRS983080:HRS983082 HHW983080:HHW983082 GYA983080:GYA983082 GOE983080:GOE983082 GEI983080:GEI983082 FUM983080:FUM983082 FKQ983080:FKQ983082 FAU983080:FAU983082 EQY983080:EQY983082 EHC983080:EHC983082 DXG983080:DXG983082 DNK983080:DNK983082 DDO983080:DDO983082 CTS983080:CTS983082 CJW983080:CJW983082 CAA983080:CAA983082 BQE983080:BQE983082 BGI983080:BGI983082 AWM983080:AWM983082 AMQ983080:AMQ983082 ACU983080:ACU983082 SY983080:SY983082 JC983080:JC983082 G983080:G983082 WVO917544:WVO917546 WLS917544:WLS917546 WBW917544:WBW917546 VSA917544:VSA917546 VIE917544:VIE917546 UYI917544:UYI917546 UOM917544:UOM917546 UEQ917544:UEQ917546 TUU917544:TUU917546 TKY917544:TKY917546 TBC917544:TBC917546 SRG917544:SRG917546 SHK917544:SHK917546 RXO917544:RXO917546 RNS917544:RNS917546 RDW917544:RDW917546 QUA917544:QUA917546 QKE917544:QKE917546 QAI917544:QAI917546 PQM917544:PQM917546 PGQ917544:PGQ917546 OWU917544:OWU917546 OMY917544:OMY917546 ODC917544:ODC917546 NTG917544:NTG917546 NJK917544:NJK917546 MZO917544:MZO917546 MPS917544:MPS917546 MFW917544:MFW917546 LWA917544:LWA917546 LME917544:LME917546 LCI917544:LCI917546 KSM917544:KSM917546 KIQ917544:KIQ917546 JYU917544:JYU917546 JOY917544:JOY917546 JFC917544:JFC917546 IVG917544:IVG917546 ILK917544:ILK917546 IBO917544:IBO917546 HRS917544:HRS917546 HHW917544:HHW917546 GYA917544:GYA917546 GOE917544:GOE917546 GEI917544:GEI917546 FUM917544:FUM917546 FKQ917544:FKQ917546 FAU917544:FAU917546 EQY917544:EQY917546 EHC917544:EHC917546 DXG917544:DXG917546 DNK917544:DNK917546 DDO917544:DDO917546 CTS917544:CTS917546 CJW917544:CJW917546 CAA917544:CAA917546 BQE917544:BQE917546 BGI917544:BGI917546 AWM917544:AWM917546 AMQ917544:AMQ917546 ACU917544:ACU917546 SY917544:SY917546 JC917544:JC917546 G917544:G917546 WVO852008:WVO852010 WLS852008:WLS852010 WBW852008:WBW852010 VSA852008:VSA852010 VIE852008:VIE852010 UYI852008:UYI852010 UOM852008:UOM852010 UEQ852008:UEQ852010 TUU852008:TUU852010 TKY852008:TKY852010 TBC852008:TBC852010 SRG852008:SRG852010 SHK852008:SHK852010 RXO852008:RXO852010 RNS852008:RNS852010 RDW852008:RDW852010 QUA852008:QUA852010 QKE852008:QKE852010 QAI852008:QAI852010 PQM852008:PQM852010 PGQ852008:PGQ852010 OWU852008:OWU852010 OMY852008:OMY852010 ODC852008:ODC852010 NTG852008:NTG852010 NJK852008:NJK852010 MZO852008:MZO852010 MPS852008:MPS852010 MFW852008:MFW852010 LWA852008:LWA852010 LME852008:LME852010 LCI852008:LCI852010 KSM852008:KSM852010 KIQ852008:KIQ852010 JYU852008:JYU852010 JOY852008:JOY852010 JFC852008:JFC852010 IVG852008:IVG852010 ILK852008:ILK852010 IBO852008:IBO852010 HRS852008:HRS852010 HHW852008:HHW852010 GYA852008:GYA852010 GOE852008:GOE852010 GEI852008:GEI852010 FUM852008:FUM852010 FKQ852008:FKQ852010 FAU852008:FAU852010 EQY852008:EQY852010 EHC852008:EHC852010 DXG852008:DXG852010 DNK852008:DNK852010 DDO852008:DDO852010 CTS852008:CTS852010 CJW852008:CJW852010 CAA852008:CAA852010 BQE852008:BQE852010 BGI852008:BGI852010 AWM852008:AWM852010 AMQ852008:AMQ852010 ACU852008:ACU852010 SY852008:SY852010 JC852008:JC852010 G852008:G852010 WVO786472:WVO786474 WLS786472:WLS786474 WBW786472:WBW786474 VSA786472:VSA786474 VIE786472:VIE786474 UYI786472:UYI786474 UOM786472:UOM786474 UEQ786472:UEQ786474 TUU786472:TUU786474 TKY786472:TKY786474 TBC786472:TBC786474 SRG786472:SRG786474 SHK786472:SHK786474 RXO786472:RXO786474 RNS786472:RNS786474 RDW786472:RDW786474 QUA786472:QUA786474 QKE786472:QKE786474 QAI786472:QAI786474 PQM786472:PQM786474 PGQ786472:PGQ786474 OWU786472:OWU786474 OMY786472:OMY786474 ODC786472:ODC786474 NTG786472:NTG786474 NJK786472:NJK786474 MZO786472:MZO786474 MPS786472:MPS786474 MFW786472:MFW786474 LWA786472:LWA786474 LME786472:LME786474 LCI786472:LCI786474 KSM786472:KSM786474 KIQ786472:KIQ786474 JYU786472:JYU786474 JOY786472:JOY786474 JFC786472:JFC786474 IVG786472:IVG786474 ILK786472:ILK786474 IBO786472:IBO786474 HRS786472:HRS786474 HHW786472:HHW786474 GYA786472:GYA786474 GOE786472:GOE786474 GEI786472:GEI786474 FUM786472:FUM786474 FKQ786472:FKQ786474 FAU786472:FAU786474 EQY786472:EQY786474 EHC786472:EHC786474 DXG786472:DXG786474 DNK786472:DNK786474 DDO786472:DDO786474 CTS786472:CTS786474 CJW786472:CJW786474 CAA786472:CAA786474 BQE786472:BQE786474 BGI786472:BGI786474 AWM786472:AWM786474 AMQ786472:AMQ786474 ACU786472:ACU786474 SY786472:SY786474 JC786472:JC786474 G786472:G786474 WVO720936:WVO720938 WLS720936:WLS720938 WBW720936:WBW720938 VSA720936:VSA720938 VIE720936:VIE720938 UYI720936:UYI720938 UOM720936:UOM720938 UEQ720936:UEQ720938 TUU720936:TUU720938 TKY720936:TKY720938 TBC720936:TBC720938 SRG720936:SRG720938 SHK720936:SHK720938 RXO720936:RXO720938 RNS720936:RNS720938 RDW720936:RDW720938 QUA720936:QUA720938 QKE720936:QKE720938 QAI720936:QAI720938 PQM720936:PQM720938 PGQ720936:PGQ720938 OWU720936:OWU720938 OMY720936:OMY720938 ODC720936:ODC720938 NTG720936:NTG720938 NJK720936:NJK720938 MZO720936:MZO720938 MPS720936:MPS720938 MFW720936:MFW720938 LWA720936:LWA720938 LME720936:LME720938 LCI720936:LCI720938 KSM720936:KSM720938 KIQ720936:KIQ720938 JYU720936:JYU720938 JOY720936:JOY720938 JFC720936:JFC720938 IVG720936:IVG720938 ILK720936:ILK720938 IBO720936:IBO720938 HRS720936:HRS720938 HHW720936:HHW720938 GYA720936:GYA720938 GOE720936:GOE720938 GEI720936:GEI720938 FUM720936:FUM720938 FKQ720936:FKQ720938 FAU720936:FAU720938 EQY720936:EQY720938 EHC720936:EHC720938 DXG720936:DXG720938 DNK720936:DNK720938 DDO720936:DDO720938 CTS720936:CTS720938 CJW720936:CJW720938 CAA720936:CAA720938 BQE720936:BQE720938 BGI720936:BGI720938 AWM720936:AWM720938 AMQ720936:AMQ720938 ACU720936:ACU720938 SY720936:SY720938 JC720936:JC720938 G720936:G720938 WVO655400:WVO655402 WLS655400:WLS655402 WBW655400:WBW655402 VSA655400:VSA655402 VIE655400:VIE655402 UYI655400:UYI655402 UOM655400:UOM655402 UEQ655400:UEQ655402 TUU655400:TUU655402 TKY655400:TKY655402 TBC655400:TBC655402 SRG655400:SRG655402 SHK655400:SHK655402 RXO655400:RXO655402 RNS655400:RNS655402 RDW655400:RDW655402 QUA655400:QUA655402 QKE655400:QKE655402 QAI655400:QAI655402 PQM655400:PQM655402 PGQ655400:PGQ655402 OWU655400:OWU655402 OMY655400:OMY655402 ODC655400:ODC655402 NTG655400:NTG655402 NJK655400:NJK655402 MZO655400:MZO655402 MPS655400:MPS655402 MFW655400:MFW655402 LWA655400:LWA655402 LME655400:LME655402 LCI655400:LCI655402 KSM655400:KSM655402 KIQ655400:KIQ655402 JYU655400:JYU655402 JOY655400:JOY655402 JFC655400:JFC655402 IVG655400:IVG655402 ILK655400:ILK655402 IBO655400:IBO655402 HRS655400:HRS655402 HHW655400:HHW655402 GYA655400:GYA655402 GOE655400:GOE655402 GEI655400:GEI655402 FUM655400:FUM655402 FKQ655400:FKQ655402 FAU655400:FAU655402 EQY655400:EQY655402 EHC655400:EHC655402 DXG655400:DXG655402 DNK655400:DNK655402 DDO655400:DDO655402 CTS655400:CTS655402 CJW655400:CJW655402 CAA655400:CAA655402 BQE655400:BQE655402 BGI655400:BGI655402 AWM655400:AWM655402 AMQ655400:AMQ655402 ACU655400:ACU655402 SY655400:SY655402 JC655400:JC655402 G655400:G655402 WVO589864:WVO589866 WLS589864:WLS589866 WBW589864:WBW589866 VSA589864:VSA589866 VIE589864:VIE589866 UYI589864:UYI589866 UOM589864:UOM589866 UEQ589864:UEQ589866 TUU589864:TUU589866 TKY589864:TKY589866 TBC589864:TBC589866 SRG589864:SRG589866 SHK589864:SHK589866 RXO589864:RXO589866 RNS589864:RNS589866 RDW589864:RDW589866 QUA589864:QUA589866 QKE589864:QKE589866 QAI589864:QAI589866 PQM589864:PQM589866 PGQ589864:PGQ589866 OWU589864:OWU589866 OMY589864:OMY589866 ODC589864:ODC589866 NTG589864:NTG589866 NJK589864:NJK589866 MZO589864:MZO589866 MPS589864:MPS589866 MFW589864:MFW589866 LWA589864:LWA589866 LME589864:LME589866 LCI589864:LCI589866 KSM589864:KSM589866 KIQ589864:KIQ589866 JYU589864:JYU589866 JOY589864:JOY589866 JFC589864:JFC589866 IVG589864:IVG589866 ILK589864:ILK589866 IBO589864:IBO589866 HRS589864:HRS589866 HHW589864:HHW589866 GYA589864:GYA589866 GOE589864:GOE589866 GEI589864:GEI589866 FUM589864:FUM589866 FKQ589864:FKQ589866 FAU589864:FAU589866 EQY589864:EQY589866 EHC589864:EHC589866 DXG589864:DXG589866 DNK589864:DNK589866 DDO589864:DDO589866 CTS589864:CTS589866 CJW589864:CJW589866 CAA589864:CAA589866 BQE589864:BQE589866 BGI589864:BGI589866 AWM589864:AWM589866 AMQ589864:AMQ589866 ACU589864:ACU589866 SY589864:SY589866 JC589864:JC589866 G589864:G589866 WVO524328:WVO524330 WLS524328:WLS524330 WBW524328:WBW524330 VSA524328:VSA524330 VIE524328:VIE524330 UYI524328:UYI524330 UOM524328:UOM524330 UEQ524328:UEQ524330 TUU524328:TUU524330 TKY524328:TKY524330 TBC524328:TBC524330 SRG524328:SRG524330 SHK524328:SHK524330 RXO524328:RXO524330 RNS524328:RNS524330 RDW524328:RDW524330 QUA524328:QUA524330 QKE524328:QKE524330 QAI524328:QAI524330 PQM524328:PQM524330 PGQ524328:PGQ524330 OWU524328:OWU524330 OMY524328:OMY524330 ODC524328:ODC524330 NTG524328:NTG524330 NJK524328:NJK524330 MZO524328:MZO524330 MPS524328:MPS524330 MFW524328:MFW524330 LWA524328:LWA524330 LME524328:LME524330 LCI524328:LCI524330 KSM524328:KSM524330 KIQ524328:KIQ524330 JYU524328:JYU524330 JOY524328:JOY524330 JFC524328:JFC524330 IVG524328:IVG524330 ILK524328:ILK524330 IBO524328:IBO524330 HRS524328:HRS524330 HHW524328:HHW524330 GYA524328:GYA524330 GOE524328:GOE524330 GEI524328:GEI524330 FUM524328:FUM524330 FKQ524328:FKQ524330 FAU524328:FAU524330 EQY524328:EQY524330 EHC524328:EHC524330 DXG524328:DXG524330 DNK524328:DNK524330 DDO524328:DDO524330 CTS524328:CTS524330 CJW524328:CJW524330 CAA524328:CAA524330 BQE524328:BQE524330 BGI524328:BGI524330 AWM524328:AWM524330 AMQ524328:AMQ524330 ACU524328:ACU524330 SY524328:SY524330 JC524328:JC524330 G524328:G524330 WVO458792:WVO458794 WLS458792:WLS458794 WBW458792:WBW458794 VSA458792:VSA458794 VIE458792:VIE458794 UYI458792:UYI458794 UOM458792:UOM458794 UEQ458792:UEQ458794 TUU458792:TUU458794 TKY458792:TKY458794 TBC458792:TBC458794 SRG458792:SRG458794 SHK458792:SHK458794 RXO458792:RXO458794 RNS458792:RNS458794 RDW458792:RDW458794 QUA458792:QUA458794 QKE458792:QKE458794 QAI458792:QAI458794 PQM458792:PQM458794 PGQ458792:PGQ458794 OWU458792:OWU458794 OMY458792:OMY458794 ODC458792:ODC458794 NTG458792:NTG458794 NJK458792:NJK458794 MZO458792:MZO458794 MPS458792:MPS458794 MFW458792:MFW458794 LWA458792:LWA458794 LME458792:LME458794 LCI458792:LCI458794 KSM458792:KSM458794 KIQ458792:KIQ458794 JYU458792:JYU458794 JOY458792:JOY458794 JFC458792:JFC458794 IVG458792:IVG458794 ILK458792:ILK458794 IBO458792:IBO458794 HRS458792:HRS458794 HHW458792:HHW458794 GYA458792:GYA458794 GOE458792:GOE458794 GEI458792:GEI458794 FUM458792:FUM458794 FKQ458792:FKQ458794 FAU458792:FAU458794 EQY458792:EQY458794 EHC458792:EHC458794 DXG458792:DXG458794 DNK458792:DNK458794 DDO458792:DDO458794 CTS458792:CTS458794 CJW458792:CJW458794 CAA458792:CAA458794 BQE458792:BQE458794 BGI458792:BGI458794 AWM458792:AWM458794 AMQ458792:AMQ458794 ACU458792:ACU458794 SY458792:SY458794 JC458792:JC458794 G458792:G458794 WVO393256:WVO393258 WLS393256:WLS393258 WBW393256:WBW393258 VSA393256:VSA393258 VIE393256:VIE393258 UYI393256:UYI393258 UOM393256:UOM393258 UEQ393256:UEQ393258 TUU393256:TUU393258 TKY393256:TKY393258 TBC393256:TBC393258 SRG393256:SRG393258 SHK393256:SHK393258 RXO393256:RXO393258 RNS393256:RNS393258 RDW393256:RDW393258 QUA393256:QUA393258 QKE393256:QKE393258 QAI393256:QAI393258 PQM393256:PQM393258 PGQ393256:PGQ393258 OWU393256:OWU393258 OMY393256:OMY393258 ODC393256:ODC393258 NTG393256:NTG393258 NJK393256:NJK393258 MZO393256:MZO393258 MPS393256:MPS393258 MFW393256:MFW393258 LWA393256:LWA393258 LME393256:LME393258 LCI393256:LCI393258 KSM393256:KSM393258 KIQ393256:KIQ393258 JYU393256:JYU393258 JOY393256:JOY393258 JFC393256:JFC393258 IVG393256:IVG393258 ILK393256:ILK393258 IBO393256:IBO393258 HRS393256:HRS393258 HHW393256:HHW393258 GYA393256:GYA393258 GOE393256:GOE393258 GEI393256:GEI393258 FUM393256:FUM393258 FKQ393256:FKQ393258 FAU393256:FAU393258 EQY393256:EQY393258 EHC393256:EHC393258 DXG393256:DXG393258 DNK393256:DNK393258 DDO393256:DDO393258 CTS393256:CTS393258 CJW393256:CJW393258 CAA393256:CAA393258 BQE393256:BQE393258 BGI393256:BGI393258 AWM393256:AWM393258 AMQ393256:AMQ393258 ACU393256:ACU393258 SY393256:SY393258 JC393256:JC393258 G393256:G393258 WVO327720:WVO327722 WLS327720:WLS327722 WBW327720:WBW327722 VSA327720:VSA327722 VIE327720:VIE327722 UYI327720:UYI327722 UOM327720:UOM327722 UEQ327720:UEQ327722 TUU327720:TUU327722 TKY327720:TKY327722 TBC327720:TBC327722 SRG327720:SRG327722 SHK327720:SHK327722 RXO327720:RXO327722 RNS327720:RNS327722 RDW327720:RDW327722 QUA327720:QUA327722 QKE327720:QKE327722 QAI327720:QAI327722 PQM327720:PQM327722 PGQ327720:PGQ327722 OWU327720:OWU327722 OMY327720:OMY327722 ODC327720:ODC327722 NTG327720:NTG327722 NJK327720:NJK327722 MZO327720:MZO327722 MPS327720:MPS327722 MFW327720:MFW327722 LWA327720:LWA327722 LME327720:LME327722 LCI327720:LCI327722 KSM327720:KSM327722 KIQ327720:KIQ327722 JYU327720:JYU327722 JOY327720:JOY327722 JFC327720:JFC327722 IVG327720:IVG327722 ILK327720:ILK327722 IBO327720:IBO327722 HRS327720:HRS327722 HHW327720:HHW327722 GYA327720:GYA327722 GOE327720:GOE327722 GEI327720:GEI327722 FUM327720:FUM327722 FKQ327720:FKQ327722 FAU327720:FAU327722 EQY327720:EQY327722 EHC327720:EHC327722 DXG327720:DXG327722 DNK327720:DNK327722 DDO327720:DDO327722 CTS327720:CTS327722 CJW327720:CJW327722 CAA327720:CAA327722 BQE327720:BQE327722 BGI327720:BGI327722 AWM327720:AWM327722 AMQ327720:AMQ327722 ACU327720:ACU327722 SY327720:SY327722 JC327720:JC327722 G327720:G327722 WVO262184:WVO262186 WLS262184:WLS262186 WBW262184:WBW262186 VSA262184:VSA262186 VIE262184:VIE262186 UYI262184:UYI262186 UOM262184:UOM262186 UEQ262184:UEQ262186 TUU262184:TUU262186 TKY262184:TKY262186 TBC262184:TBC262186 SRG262184:SRG262186 SHK262184:SHK262186 RXO262184:RXO262186 RNS262184:RNS262186 RDW262184:RDW262186 QUA262184:QUA262186 QKE262184:QKE262186 QAI262184:QAI262186 PQM262184:PQM262186 PGQ262184:PGQ262186 OWU262184:OWU262186 OMY262184:OMY262186 ODC262184:ODC262186 NTG262184:NTG262186 NJK262184:NJK262186 MZO262184:MZO262186 MPS262184:MPS262186 MFW262184:MFW262186 LWA262184:LWA262186 LME262184:LME262186 LCI262184:LCI262186 KSM262184:KSM262186 KIQ262184:KIQ262186 JYU262184:JYU262186 JOY262184:JOY262186 JFC262184:JFC262186 IVG262184:IVG262186 ILK262184:ILK262186 IBO262184:IBO262186 HRS262184:HRS262186 HHW262184:HHW262186 GYA262184:GYA262186 GOE262184:GOE262186 GEI262184:GEI262186 FUM262184:FUM262186 FKQ262184:FKQ262186 FAU262184:FAU262186 EQY262184:EQY262186 EHC262184:EHC262186 DXG262184:DXG262186 DNK262184:DNK262186 DDO262184:DDO262186 CTS262184:CTS262186 CJW262184:CJW262186 CAA262184:CAA262186 BQE262184:BQE262186 BGI262184:BGI262186 AWM262184:AWM262186 AMQ262184:AMQ262186 ACU262184:ACU262186 SY262184:SY262186 JC262184:JC262186 G262184:G262186 WVO196648:WVO196650 WLS196648:WLS196650 WBW196648:WBW196650 VSA196648:VSA196650 VIE196648:VIE196650 UYI196648:UYI196650 UOM196648:UOM196650 UEQ196648:UEQ196650 TUU196648:TUU196650 TKY196648:TKY196650 TBC196648:TBC196650 SRG196648:SRG196650 SHK196648:SHK196650 RXO196648:RXO196650 RNS196648:RNS196650 RDW196648:RDW196650 QUA196648:QUA196650 QKE196648:QKE196650 QAI196648:QAI196650 PQM196648:PQM196650 PGQ196648:PGQ196650 OWU196648:OWU196650 OMY196648:OMY196650 ODC196648:ODC196650 NTG196648:NTG196650 NJK196648:NJK196650 MZO196648:MZO196650 MPS196648:MPS196650 MFW196648:MFW196650 LWA196648:LWA196650 LME196648:LME196650 LCI196648:LCI196650 KSM196648:KSM196650 KIQ196648:KIQ196650 JYU196648:JYU196650 JOY196648:JOY196650 JFC196648:JFC196650 IVG196648:IVG196650 ILK196648:ILK196650 IBO196648:IBO196650 HRS196648:HRS196650 HHW196648:HHW196650 GYA196648:GYA196650 GOE196648:GOE196650 GEI196648:GEI196650 FUM196648:FUM196650 FKQ196648:FKQ196650 FAU196648:FAU196650 EQY196648:EQY196650 EHC196648:EHC196650 DXG196648:DXG196650 DNK196648:DNK196650 DDO196648:DDO196650 CTS196648:CTS196650 CJW196648:CJW196650 CAA196648:CAA196650 BQE196648:BQE196650 BGI196648:BGI196650 AWM196648:AWM196650 AMQ196648:AMQ196650 ACU196648:ACU196650 SY196648:SY196650 JC196648:JC196650 G196648:G196650 WVO131112:WVO131114 WLS131112:WLS131114 WBW131112:WBW131114 VSA131112:VSA131114 VIE131112:VIE131114 UYI131112:UYI131114 UOM131112:UOM131114 UEQ131112:UEQ131114 TUU131112:TUU131114 TKY131112:TKY131114 TBC131112:TBC131114 SRG131112:SRG131114 SHK131112:SHK131114 RXO131112:RXO131114 RNS131112:RNS131114 RDW131112:RDW131114 QUA131112:QUA131114 QKE131112:QKE131114 QAI131112:QAI131114 PQM131112:PQM131114 PGQ131112:PGQ131114 OWU131112:OWU131114 OMY131112:OMY131114 ODC131112:ODC131114 NTG131112:NTG131114 NJK131112:NJK131114 MZO131112:MZO131114 MPS131112:MPS131114 MFW131112:MFW131114 LWA131112:LWA131114 LME131112:LME131114 LCI131112:LCI131114 KSM131112:KSM131114 KIQ131112:KIQ131114 JYU131112:JYU131114 JOY131112:JOY131114 JFC131112:JFC131114 IVG131112:IVG131114 ILK131112:ILK131114 IBO131112:IBO131114 HRS131112:HRS131114 HHW131112:HHW131114 GYA131112:GYA131114 GOE131112:GOE131114 GEI131112:GEI131114 FUM131112:FUM131114 FKQ131112:FKQ131114 FAU131112:FAU131114 EQY131112:EQY131114 EHC131112:EHC131114 DXG131112:DXG131114 DNK131112:DNK131114 DDO131112:DDO131114 CTS131112:CTS131114 CJW131112:CJW131114 CAA131112:CAA131114 BQE131112:BQE131114 BGI131112:BGI131114 AWM131112:AWM131114 AMQ131112:AMQ131114 ACU131112:ACU131114 SY131112:SY131114 JC131112:JC131114 G131112:G131114 WVO65576:WVO65578 WLS65576:WLS65578 WBW65576:WBW65578 VSA65576:VSA65578 VIE65576:VIE65578 UYI65576:UYI65578 UOM65576:UOM65578 UEQ65576:UEQ65578 TUU65576:TUU65578 TKY65576:TKY65578 TBC65576:TBC65578 SRG65576:SRG65578 SHK65576:SHK65578 RXO65576:RXO65578 RNS65576:RNS65578 RDW65576:RDW65578 QUA65576:QUA65578 QKE65576:QKE65578 QAI65576:QAI65578 PQM65576:PQM65578 PGQ65576:PGQ65578 OWU65576:OWU65578 OMY65576:OMY65578 ODC65576:ODC65578 NTG65576:NTG65578 NJK65576:NJK65578 MZO65576:MZO65578 MPS65576:MPS65578 MFW65576:MFW65578 LWA65576:LWA65578 LME65576:LME65578 LCI65576:LCI65578 KSM65576:KSM65578 KIQ65576:KIQ65578 JYU65576:JYU65578 JOY65576:JOY65578 JFC65576:JFC65578 IVG65576:IVG65578 ILK65576:ILK65578 IBO65576:IBO65578 HRS65576:HRS65578 HHW65576:HHW65578 GYA65576:GYA65578 GOE65576:GOE65578 GEI65576:GEI65578 FUM65576:FUM65578 FKQ65576:FKQ65578 FAU65576:FAU65578 EQY65576:EQY65578 EHC65576:EHC65578 DXG65576:DXG65578 DNK65576:DNK65578 DDO65576:DDO65578 CTS65576:CTS65578 CJW65576:CJW65578 CAA65576:CAA65578 BQE65576:BQE65578 BGI65576:BGI65578 AWM65576:AWM65578 AMQ65576:AMQ65578 ACU65576:ACU65578 SY65576:SY65578 JC65576:JC65578 G65576:G65578 WVO40:WVO42 WLS40:WLS42 WBW40:WBW42 VSA40:VSA42 VIE40:VIE42 UYI40:UYI42 UOM40:UOM42 UEQ40:UEQ42 TUU40:TUU42 TKY40:TKY42 TBC40:TBC42 SRG40:SRG42 SHK40:SHK42 RXO40:RXO42 RNS40:RNS42 RDW40:RDW42 QUA40:QUA42 QKE40:QKE42 QAI40:QAI42 PQM40:PQM42 PGQ40:PGQ42 OWU40:OWU42 OMY40:OMY42 ODC40:ODC42 NTG40:NTG42 NJK40:NJK42 MZO40:MZO42 MPS40:MPS42 MFW40:MFW42 LWA40:LWA42 LME40:LME42 LCI40:LCI42 KSM40:KSM42 KIQ40:KIQ42 JYU40:JYU42 JOY40:JOY42 JFC40:JFC42 IVG40:IVG42 ILK40:ILK42 IBO40:IBO42 HRS40:HRS42 HHW40:HHW42 GYA40:GYA42 GOE40:GOE42 GEI40:GEI42 FUM40:FUM42 FKQ40:FKQ42 FAU40:FAU42 EQY40:EQY42 EHC40:EHC42 DXG40:DXG42 DNK40:DNK42 DDO40:DDO42 CTS40:CTS42 CJW40:CJW42 CAA40:CAA42 BQE40:BQE42 BGI40:BGI42 AWM40:AWM42 AMQ40:AMQ42 ACU40:ACU42 SY40:SY42 JC40:JC42 G40:G42 WVO983085:WVO983091 WLS983085:WLS983091 WBW983085:WBW983091 VSA983085:VSA983091 VIE983085:VIE983091 UYI983085:UYI983091 UOM983085:UOM983091 UEQ983085:UEQ983091 TUU983085:TUU983091 TKY983085:TKY983091 TBC983085:TBC983091 SRG983085:SRG983091 SHK983085:SHK983091 RXO983085:RXO983091 RNS983085:RNS983091 RDW983085:RDW983091 QUA983085:QUA983091 QKE983085:QKE983091 QAI983085:QAI983091 PQM983085:PQM983091 PGQ983085:PGQ983091 OWU983085:OWU983091 OMY983085:OMY983091 ODC983085:ODC983091 NTG983085:NTG983091 NJK983085:NJK983091 MZO983085:MZO983091 MPS983085:MPS983091 MFW983085:MFW983091 LWA983085:LWA983091 LME983085:LME983091 LCI983085:LCI983091 KSM983085:KSM983091 KIQ983085:KIQ983091 JYU983085:JYU983091 JOY983085:JOY983091 JFC983085:JFC983091 IVG983085:IVG983091 ILK983085:ILK983091 IBO983085:IBO983091 HRS983085:HRS983091 HHW983085:HHW983091 GYA983085:GYA983091 GOE983085:GOE983091 GEI983085:GEI983091 FUM983085:FUM983091 FKQ983085:FKQ983091 FAU983085:FAU983091 EQY983085:EQY983091 EHC983085:EHC983091 DXG983085:DXG983091 DNK983085:DNK983091 DDO983085:DDO983091 CTS983085:CTS983091 CJW983085:CJW983091 CAA983085:CAA983091 BQE983085:BQE983091 BGI983085:BGI983091 AWM983085:AWM983091 AMQ983085:AMQ983091 ACU983085:ACU983091 SY983085:SY983091 JC983085:JC983091 G983085:G983091 WVO917549:WVO917555 WLS917549:WLS917555 WBW917549:WBW917555 VSA917549:VSA917555 VIE917549:VIE917555 UYI917549:UYI917555 UOM917549:UOM917555 UEQ917549:UEQ917555 TUU917549:TUU917555 TKY917549:TKY917555 TBC917549:TBC917555 SRG917549:SRG917555 SHK917549:SHK917555 RXO917549:RXO917555 RNS917549:RNS917555 RDW917549:RDW917555 QUA917549:QUA917555 QKE917549:QKE917555 QAI917549:QAI917555 PQM917549:PQM917555 PGQ917549:PGQ917555 OWU917549:OWU917555 OMY917549:OMY917555 ODC917549:ODC917555 NTG917549:NTG917555 NJK917549:NJK917555 MZO917549:MZO917555 MPS917549:MPS917555 MFW917549:MFW917555 LWA917549:LWA917555 LME917549:LME917555 LCI917549:LCI917555 KSM917549:KSM917555 KIQ917549:KIQ917555 JYU917549:JYU917555 JOY917549:JOY917555 JFC917549:JFC917555 IVG917549:IVG917555 ILK917549:ILK917555 IBO917549:IBO917555 HRS917549:HRS917555 HHW917549:HHW917555 GYA917549:GYA917555 GOE917549:GOE917555 GEI917549:GEI917555 FUM917549:FUM917555 FKQ917549:FKQ917555 FAU917549:FAU917555 EQY917549:EQY917555 EHC917549:EHC917555 DXG917549:DXG917555 DNK917549:DNK917555 DDO917549:DDO917555 CTS917549:CTS917555 CJW917549:CJW917555 CAA917549:CAA917555 BQE917549:BQE917555 BGI917549:BGI917555 AWM917549:AWM917555 AMQ917549:AMQ917555 ACU917549:ACU917555 SY917549:SY917555 JC917549:JC917555 G917549:G917555 WVO852013:WVO852019 WLS852013:WLS852019 WBW852013:WBW852019 VSA852013:VSA852019 VIE852013:VIE852019 UYI852013:UYI852019 UOM852013:UOM852019 UEQ852013:UEQ852019 TUU852013:TUU852019 TKY852013:TKY852019 TBC852013:TBC852019 SRG852013:SRG852019 SHK852013:SHK852019 RXO852013:RXO852019 RNS852013:RNS852019 RDW852013:RDW852019 QUA852013:QUA852019 QKE852013:QKE852019 QAI852013:QAI852019 PQM852013:PQM852019 PGQ852013:PGQ852019 OWU852013:OWU852019 OMY852013:OMY852019 ODC852013:ODC852019 NTG852013:NTG852019 NJK852013:NJK852019 MZO852013:MZO852019 MPS852013:MPS852019 MFW852013:MFW852019 LWA852013:LWA852019 LME852013:LME852019 LCI852013:LCI852019 KSM852013:KSM852019 KIQ852013:KIQ852019 JYU852013:JYU852019 JOY852013:JOY852019 JFC852013:JFC852019 IVG852013:IVG852019 ILK852013:ILK852019 IBO852013:IBO852019 HRS852013:HRS852019 HHW852013:HHW852019 GYA852013:GYA852019 GOE852013:GOE852019 GEI852013:GEI852019 FUM852013:FUM852019 FKQ852013:FKQ852019 FAU852013:FAU852019 EQY852013:EQY852019 EHC852013:EHC852019 DXG852013:DXG852019 DNK852013:DNK852019 DDO852013:DDO852019 CTS852013:CTS852019 CJW852013:CJW852019 CAA852013:CAA852019 BQE852013:BQE852019 BGI852013:BGI852019 AWM852013:AWM852019 AMQ852013:AMQ852019 ACU852013:ACU852019 SY852013:SY852019 JC852013:JC852019 G852013:G852019 WVO786477:WVO786483 WLS786477:WLS786483 WBW786477:WBW786483 VSA786477:VSA786483 VIE786477:VIE786483 UYI786477:UYI786483 UOM786477:UOM786483 UEQ786477:UEQ786483 TUU786477:TUU786483 TKY786477:TKY786483 TBC786477:TBC786483 SRG786477:SRG786483 SHK786477:SHK786483 RXO786477:RXO786483 RNS786477:RNS786483 RDW786477:RDW786483 QUA786477:QUA786483 QKE786477:QKE786483 QAI786477:QAI786483 PQM786477:PQM786483 PGQ786477:PGQ786483 OWU786477:OWU786483 OMY786477:OMY786483 ODC786477:ODC786483 NTG786477:NTG786483 NJK786477:NJK786483 MZO786477:MZO786483 MPS786477:MPS786483 MFW786477:MFW786483 LWA786477:LWA786483 LME786477:LME786483 LCI786477:LCI786483 KSM786477:KSM786483 KIQ786477:KIQ786483 JYU786477:JYU786483 JOY786477:JOY786483 JFC786477:JFC786483 IVG786477:IVG786483 ILK786477:ILK786483 IBO786477:IBO786483 HRS786477:HRS786483 HHW786477:HHW786483 GYA786477:GYA786483 GOE786477:GOE786483 GEI786477:GEI786483 FUM786477:FUM786483 FKQ786477:FKQ786483 FAU786477:FAU786483 EQY786477:EQY786483 EHC786477:EHC786483 DXG786477:DXG786483 DNK786477:DNK786483 DDO786477:DDO786483 CTS786477:CTS786483 CJW786477:CJW786483 CAA786477:CAA786483 BQE786477:BQE786483 BGI786477:BGI786483 AWM786477:AWM786483 AMQ786477:AMQ786483 ACU786477:ACU786483 SY786477:SY786483 JC786477:JC786483 G786477:G786483 WVO720941:WVO720947 WLS720941:WLS720947 WBW720941:WBW720947 VSA720941:VSA720947 VIE720941:VIE720947 UYI720941:UYI720947 UOM720941:UOM720947 UEQ720941:UEQ720947 TUU720941:TUU720947 TKY720941:TKY720947 TBC720941:TBC720947 SRG720941:SRG720947 SHK720941:SHK720947 RXO720941:RXO720947 RNS720941:RNS720947 RDW720941:RDW720947 QUA720941:QUA720947 QKE720941:QKE720947 QAI720941:QAI720947 PQM720941:PQM720947 PGQ720941:PGQ720947 OWU720941:OWU720947 OMY720941:OMY720947 ODC720941:ODC720947 NTG720941:NTG720947 NJK720941:NJK720947 MZO720941:MZO720947 MPS720941:MPS720947 MFW720941:MFW720947 LWA720941:LWA720947 LME720941:LME720947 LCI720941:LCI720947 KSM720941:KSM720947 KIQ720941:KIQ720947 JYU720941:JYU720947 JOY720941:JOY720947 JFC720941:JFC720947 IVG720941:IVG720947 ILK720941:ILK720947 IBO720941:IBO720947 HRS720941:HRS720947 HHW720941:HHW720947 GYA720941:GYA720947 GOE720941:GOE720947 GEI720941:GEI720947 FUM720941:FUM720947 FKQ720941:FKQ720947 FAU720941:FAU720947 EQY720941:EQY720947 EHC720941:EHC720947 DXG720941:DXG720947 DNK720941:DNK720947 DDO720941:DDO720947 CTS720941:CTS720947 CJW720941:CJW720947 CAA720941:CAA720947 BQE720941:BQE720947 BGI720941:BGI720947 AWM720941:AWM720947 AMQ720941:AMQ720947 ACU720941:ACU720947 SY720941:SY720947 JC720941:JC720947 G720941:G720947 WVO655405:WVO655411 WLS655405:WLS655411 WBW655405:WBW655411 VSA655405:VSA655411 VIE655405:VIE655411 UYI655405:UYI655411 UOM655405:UOM655411 UEQ655405:UEQ655411 TUU655405:TUU655411 TKY655405:TKY655411 TBC655405:TBC655411 SRG655405:SRG655411 SHK655405:SHK655411 RXO655405:RXO655411 RNS655405:RNS655411 RDW655405:RDW655411 QUA655405:QUA655411 QKE655405:QKE655411 QAI655405:QAI655411 PQM655405:PQM655411 PGQ655405:PGQ655411 OWU655405:OWU655411 OMY655405:OMY655411 ODC655405:ODC655411 NTG655405:NTG655411 NJK655405:NJK655411 MZO655405:MZO655411 MPS655405:MPS655411 MFW655405:MFW655411 LWA655405:LWA655411 LME655405:LME655411 LCI655405:LCI655411 KSM655405:KSM655411 KIQ655405:KIQ655411 JYU655405:JYU655411 JOY655405:JOY655411 JFC655405:JFC655411 IVG655405:IVG655411 ILK655405:ILK655411 IBO655405:IBO655411 HRS655405:HRS655411 HHW655405:HHW655411 GYA655405:GYA655411 GOE655405:GOE655411 GEI655405:GEI655411 FUM655405:FUM655411 FKQ655405:FKQ655411 FAU655405:FAU655411 EQY655405:EQY655411 EHC655405:EHC655411 DXG655405:DXG655411 DNK655405:DNK655411 DDO655405:DDO655411 CTS655405:CTS655411 CJW655405:CJW655411 CAA655405:CAA655411 BQE655405:BQE655411 BGI655405:BGI655411 AWM655405:AWM655411 AMQ655405:AMQ655411 ACU655405:ACU655411 SY655405:SY655411 JC655405:JC655411 G655405:G655411 WVO589869:WVO589875 WLS589869:WLS589875 WBW589869:WBW589875 VSA589869:VSA589875 VIE589869:VIE589875 UYI589869:UYI589875 UOM589869:UOM589875 UEQ589869:UEQ589875 TUU589869:TUU589875 TKY589869:TKY589875 TBC589869:TBC589875 SRG589869:SRG589875 SHK589869:SHK589875 RXO589869:RXO589875 RNS589869:RNS589875 RDW589869:RDW589875 QUA589869:QUA589875 QKE589869:QKE589875 QAI589869:QAI589875 PQM589869:PQM589875 PGQ589869:PGQ589875 OWU589869:OWU589875 OMY589869:OMY589875 ODC589869:ODC589875 NTG589869:NTG589875 NJK589869:NJK589875 MZO589869:MZO589875 MPS589869:MPS589875 MFW589869:MFW589875 LWA589869:LWA589875 LME589869:LME589875 LCI589869:LCI589875 KSM589869:KSM589875 KIQ589869:KIQ589875 JYU589869:JYU589875 JOY589869:JOY589875 JFC589869:JFC589875 IVG589869:IVG589875 ILK589869:ILK589875 IBO589869:IBO589875 HRS589869:HRS589875 HHW589869:HHW589875 GYA589869:GYA589875 GOE589869:GOE589875 GEI589869:GEI589875 FUM589869:FUM589875 FKQ589869:FKQ589875 FAU589869:FAU589875 EQY589869:EQY589875 EHC589869:EHC589875 DXG589869:DXG589875 DNK589869:DNK589875 DDO589869:DDO589875 CTS589869:CTS589875 CJW589869:CJW589875 CAA589869:CAA589875 BQE589869:BQE589875 BGI589869:BGI589875 AWM589869:AWM589875 AMQ589869:AMQ589875 ACU589869:ACU589875 SY589869:SY589875 JC589869:JC589875 G589869:G589875 WVO524333:WVO524339 WLS524333:WLS524339 WBW524333:WBW524339 VSA524333:VSA524339 VIE524333:VIE524339 UYI524333:UYI524339 UOM524333:UOM524339 UEQ524333:UEQ524339 TUU524333:TUU524339 TKY524333:TKY524339 TBC524333:TBC524339 SRG524333:SRG524339 SHK524333:SHK524339 RXO524333:RXO524339 RNS524333:RNS524339 RDW524333:RDW524339 QUA524333:QUA524339 QKE524333:QKE524339 QAI524333:QAI524339 PQM524333:PQM524339 PGQ524333:PGQ524339 OWU524333:OWU524339 OMY524333:OMY524339 ODC524333:ODC524339 NTG524333:NTG524339 NJK524333:NJK524339 MZO524333:MZO524339 MPS524333:MPS524339 MFW524333:MFW524339 LWA524333:LWA524339 LME524333:LME524339 LCI524333:LCI524339 KSM524333:KSM524339 KIQ524333:KIQ524339 JYU524333:JYU524339 JOY524333:JOY524339 JFC524333:JFC524339 IVG524333:IVG524339 ILK524333:ILK524339 IBO524333:IBO524339 HRS524333:HRS524339 HHW524333:HHW524339 GYA524333:GYA524339 GOE524333:GOE524339 GEI524333:GEI524339 FUM524333:FUM524339 FKQ524333:FKQ524339 FAU524333:FAU524339 EQY524333:EQY524339 EHC524333:EHC524339 DXG524333:DXG524339 DNK524333:DNK524339 DDO524333:DDO524339 CTS524333:CTS524339 CJW524333:CJW524339 CAA524333:CAA524339 BQE524333:BQE524339 BGI524333:BGI524339 AWM524333:AWM524339 AMQ524333:AMQ524339 ACU524333:ACU524339 SY524333:SY524339 JC524333:JC524339 G524333:G524339 WVO458797:WVO458803 WLS458797:WLS458803 WBW458797:WBW458803 VSA458797:VSA458803 VIE458797:VIE458803 UYI458797:UYI458803 UOM458797:UOM458803 UEQ458797:UEQ458803 TUU458797:TUU458803 TKY458797:TKY458803 TBC458797:TBC458803 SRG458797:SRG458803 SHK458797:SHK458803 RXO458797:RXO458803 RNS458797:RNS458803 RDW458797:RDW458803 QUA458797:QUA458803 QKE458797:QKE458803 QAI458797:QAI458803 PQM458797:PQM458803 PGQ458797:PGQ458803 OWU458797:OWU458803 OMY458797:OMY458803 ODC458797:ODC458803 NTG458797:NTG458803 NJK458797:NJK458803 MZO458797:MZO458803 MPS458797:MPS458803 MFW458797:MFW458803 LWA458797:LWA458803 LME458797:LME458803 LCI458797:LCI458803 KSM458797:KSM458803 KIQ458797:KIQ458803 JYU458797:JYU458803 JOY458797:JOY458803 JFC458797:JFC458803 IVG458797:IVG458803 ILK458797:ILK458803 IBO458797:IBO458803 HRS458797:HRS458803 HHW458797:HHW458803 GYA458797:GYA458803 GOE458797:GOE458803 GEI458797:GEI458803 FUM458797:FUM458803 FKQ458797:FKQ458803 FAU458797:FAU458803 EQY458797:EQY458803 EHC458797:EHC458803 DXG458797:DXG458803 DNK458797:DNK458803 DDO458797:DDO458803 CTS458797:CTS458803 CJW458797:CJW458803 CAA458797:CAA458803 BQE458797:BQE458803 BGI458797:BGI458803 AWM458797:AWM458803 AMQ458797:AMQ458803 ACU458797:ACU458803 SY458797:SY458803 JC458797:JC458803 G458797:G458803 WVO393261:WVO393267 WLS393261:WLS393267 WBW393261:WBW393267 VSA393261:VSA393267 VIE393261:VIE393267 UYI393261:UYI393267 UOM393261:UOM393267 UEQ393261:UEQ393267 TUU393261:TUU393267 TKY393261:TKY393267 TBC393261:TBC393267 SRG393261:SRG393267 SHK393261:SHK393267 RXO393261:RXO393267 RNS393261:RNS393267 RDW393261:RDW393267 QUA393261:QUA393267 QKE393261:QKE393267 QAI393261:QAI393267 PQM393261:PQM393267 PGQ393261:PGQ393267 OWU393261:OWU393267 OMY393261:OMY393267 ODC393261:ODC393267 NTG393261:NTG393267 NJK393261:NJK393267 MZO393261:MZO393267 MPS393261:MPS393267 MFW393261:MFW393267 LWA393261:LWA393267 LME393261:LME393267 LCI393261:LCI393267 KSM393261:KSM393267 KIQ393261:KIQ393267 JYU393261:JYU393267 JOY393261:JOY393267 JFC393261:JFC393267 IVG393261:IVG393267 ILK393261:ILK393267 IBO393261:IBO393267 HRS393261:HRS393267 HHW393261:HHW393267 GYA393261:GYA393267 GOE393261:GOE393267 GEI393261:GEI393267 FUM393261:FUM393267 FKQ393261:FKQ393267 FAU393261:FAU393267 EQY393261:EQY393267 EHC393261:EHC393267 DXG393261:DXG393267 DNK393261:DNK393267 DDO393261:DDO393267 CTS393261:CTS393267 CJW393261:CJW393267 CAA393261:CAA393267 BQE393261:BQE393267 BGI393261:BGI393267 AWM393261:AWM393267 AMQ393261:AMQ393267 ACU393261:ACU393267 SY393261:SY393267 JC393261:JC393267 G393261:G393267 WVO327725:WVO327731 WLS327725:WLS327731 WBW327725:WBW327731 VSA327725:VSA327731 VIE327725:VIE327731 UYI327725:UYI327731 UOM327725:UOM327731 UEQ327725:UEQ327731 TUU327725:TUU327731 TKY327725:TKY327731 TBC327725:TBC327731 SRG327725:SRG327731 SHK327725:SHK327731 RXO327725:RXO327731 RNS327725:RNS327731 RDW327725:RDW327731 QUA327725:QUA327731 QKE327725:QKE327731 QAI327725:QAI327731 PQM327725:PQM327731 PGQ327725:PGQ327731 OWU327725:OWU327731 OMY327725:OMY327731 ODC327725:ODC327731 NTG327725:NTG327731 NJK327725:NJK327731 MZO327725:MZO327731 MPS327725:MPS327731 MFW327725:MFW327731 LWA327725:LWA327731 LME327725:LME327731 LCI327725:LCI327731 KSM327725:KSM327731 KIQ327725:KIQ327731 JYU327725:JYU327731 JOY327725:JOY327731 JFC327725:JFC327731 IVG327725:IVG327731 ILK327725:ILK327731 IBO327725:IBO327731 HRS327725:HRS327731 HHW327725:HHW327731 GYA327725:GYA327731 GOE327725:GOE327731 GEI327725:GEI327731 FUM327725:FUM327731 FKQ327725:FKQ327731 FAU327725:FAU327731 EQY327725:EQY327731 EHC327725:EHC327731 DXG327725:DXG327731 DNK327725:DNK327731 DDO327725:DDO327731 CTS327725:CTS327731 CJW327725:CJW327731 CAA327725:CAA327731 BQE327725:BQE327731 BGI327725:BGI327731 AWM327725:AWM327731 AMQ327725:AMQ327731 ACU327725:ACU327731 SY327725:SY327731 JC327725:JC327731 G327725:G327731 WVO262189:WVO262195 WLS262189:WLS262195 WBW262189:WBW262195 VSA262189:VSA262195 VIE262189:VIE262195 UYI262189:UYI262195 UOM262189:UOM262195 UEQ262189:UEQ262195 TUU262189:TUU262195 TKY262189:TKY262195 TBC262189:TBC262195 SRG262189:SRG262195 SHK262189:SHK262195 RXO262189:RXO262195 RNS262189:RNS262195 RDW262189:RDW262195 QUA262189:QUA262195 QKE262189:QKE262195 QAI262189:QAI262195 PQM262189:PQM262195 PGQ262189:PGQ262195 OWU262189:OWU262195 OMY262189:OMY262195 ODC262189:ODC262195 NTG262189:NTG262195 NJK262189:NJK262195 MZO262189:MZO262195 MPS262189:MPS262195 MFW262189:MFW262195 LWA262189:LWA262195 LME262189:LME262195 LCI262189:LCI262195 KSM262189:KSM262195 KIQ262189:KIQ262195 JYU262189:JYU262195 JOY262189:JOY262195 JFC262189:JFC262195 IVG262189:IVG262195 ILK262189:ILK262195 IBO262189:IBO262195 HRS262189:HRS262195 HHW262189:HHW262195 GYA262189:GYA262195 GOE262189:GOE262195 GEI262189:GEI262195 FUM262189:FUM262195 FKQ262189:FKQ262195 FAU262189:FAU262195 EQY262189:EQY262195 EHC262189:EHC262195 DXG262189:DXG262195 DNK262189:DNK262195 DDO262189:DDO262195 CTS262189:CTS262195 CJW262189:CJW262195 CAA262189:CAA262195 BQE262189:BQE262195 BGI262189:BGI262195 AWM262189:AWM262195 AMQ262189:AMQ262195 ACU262189:ACU262195 SY262189:SY262195 JC262189:JC262195 G262189:G262195 WVO196653:WVO196659 WLS196653:WLS196659 WBW196653:WBW196659 VSA196653:VSA196659 VIE196653:VIE196659 UYI196653:UYI196659 UOM196653:UOM196659 UEQ196653:UEQ196659 TUU196653:TUU196659 TKY196653:TKY196659 TBC196653:TBC196659 SRG196653:SRG196659 SHK196653:SHK196659 RXO196653:RXO196659 RNS196653:RNS196659 RDW196653:RDW196659 QUA196653:QUA196659 QKE196653:QKE196659 QAI196653:QAI196659 PQM196653:PQM196659 PGQ196653:PGQ196659 OWU196653:OWU196659 OMY196653:OMY196659 ODC196653:ODC196659 NTG196653:NTG196659 NJK196653:NJK196659 MZO196653:MZO196659 MPS196653:MPS196659 MFW196653:MFW196659 LWA196653:LWA196659 LME196653:LME196659 LCI196653:LCI196659 KSM196653:KSM196659 KIQ196653:KIQ196659 JYU196653:JYU196659 JOY196653:JOY196659 JFC196653:JFC196659 IVG196653:IVG196659 ILK196653:ILK196659 IBO196653:IBO196659 HRS196653:HRS196659 HHW196653:HHW196659 GYA196653:GYA196659 GOE196653:GOE196659 GEI196653:GEI196659 FUM196653:FUM196659 FKQ196653:FKQ196659 FAU196653:FAU196659 EQY196653:EQY196659 EHC196653:EHC196659 DXG196653:DXG196659 DNK196653:DNK196659 DDO196653:DDO196659 CTS196653:CTS196659 CJW196653:CJW196659 CAA196653:CAA196659 BQE196653:BQE196659 BGI196653:BGI196659 AWM196653:AWM196659 AMQ196653:AMQ196659 ACU196653:ACU196659 SY196653:SY196659 JC196653:JC196659 G196653:G196659 WVO131117:WVO131123 WLS131117:WLS131123 WBW131117:WBW131123 VSA131117:VSA131123 VIE131117:VIE131123 UYI131117:UYI131123 UOM131117:UOM131123 UEQ131117:UEQ131123 TUU131117:TUU131123 TKY131117:TKY131123 TBC131117:TBC131123 SRG131117:SRG131123 SHK131117:SHK131123 RXO131117:RXO131123 RNS131117:RNS131123 RDW131117:RDW131123 QUA131117:QUA131123 QKE131117:QKE131123 QAI131117:QAI131123 PQM131117:PQM131123 PGQ131117:PGQ131123 OWU131117:OWU131123 OMY131117:OMY131123 ODC131117:ODC131123 NTG131117:NTG131123 NJK131117:NJK131123 MZO131117:MZO131123 MPS131117:MPS131123 MFW131117:MFW131123 LWA131117:LWA131123 LME131117:LME131123 LCI131117:LCI131123 KSM131117:KSM131123 KIQ131117:KIQ131123 JYU131117:JYU131123 JOY131117:JOY131123 JFC131117:JFC131123 IVG131117:IVG131123 ILK131117:ILK131123 IBO131117:IBO131123 HRS131117:HRS131123 HHW131117:HHW131123 GYA131117:GYA131123 GOE131117:GOE131123 GEI131117:GEI131123 FUM131117:FUM131123 FKQ131117:FKQ131123 FAU131117:FAU131123 EQY131117:EQY131123 EHC131117:EHC131123 DXG131117:DXG131123 DNK131117:DNK131123 DDO131117:DDO131123 CTS131117:CTS131123 CJW131117:CJW131123 CAA131117:CAA131123 BQE131117:BQE131123 BGI131117:BGI131123 AWM131117:AWM131123 AMQ131117:AMQ131123 ACU131117:ACU131123 SY131117:SY131123 JC131117:JC131123 G131117:G131123 WVO65581:WVO65587 WLS65581:WLS65587 WBW65581:WBW65587 VSA65581:VSA65587 VIE65581:VIE65587 UYI65581:UYI65587 UOM65581:UOM65587 UEQ65581:UEQ65587 TUU65581:TUU65587 TKY65581:TKY65587 TBC65581:TBC65587 SRG65581:SRG65587 SHK65581:SHK65587 RXO65581:RXO65587 RNS65581:RNS65587 RDW65581:RDW65587 QUA65581:QUA65587 QKE65581:QKE65587 QAI65581:QAI65587 PQM65581:PQM65587 PGQ65581:PGQ65587 OWU65581:OWU65587 OMY65581:OMY65587 ODC65581:ODC65587 NTG65581:NTG65587 NJK65581:NJK65587 MZO65581:MZO65587 MPS65581:MPS65587 MFW65581:MFW65587 LWA65581:LWA65587 LME65581:LME65587 LCI65581:LCI65587 KSM65581:KSM65587 KIQ65581:KIQ65587 JYU65581:JYU65587 JOY65581:JOY65587 JFC65581:JFC65587 IVG65581:IVG65587 ILK65581:ILK65587 IBO65581:IBO65587 HRS65581:HRS65587 HHW65581:HHW65587 GYA65581:GYA65587 GOE65581:GOE65587 GEI65581:GEI65587 FUM65581:FUM65587 FKQ65581:FKQ65587 FAU65581:FAU65587 EQY65581:EQY65587 EHC65581:EHC65587 DXG65581:DXG65587 DNK65581:DNK65587 DDO65581:DDO65587 CTS65581:CTS65587 CJW65581:CJW65587 CAA65581:CAA65587 BQE65581:BQE65587 BGI65581:BGI65587 AWM65581:AWM65587 AMQ65581:AMQ65587 ACU65581:ACU65587 SY65581:SY65587 JC65581:JC65587 G65581:G65587 WVO45:WVO51 WLS45:WLS51 WBW45:WBW51 VSA45:VSA51 VIE45:VIE51 UYI45:UYI51 UOM45:UOM51 UEQ45:UEQ51 TUU45:TUU51 TKY45:TKY51 TBC45:TBC51 SRG45:SRG51 SHK45:SHK51 RXO45:RXO51 RNS45:RNS51 RDW45:RDW51 QUA45:QUA51 QKE45:QKE51 QAI45:QAI51 PQM45:PQM51 PGQ45:PGQ51 OWU45:OWU51 OMY45:OMY51 ODC45:ODC51 NTG45:NTG51 NJK45:NJK51 MZO45:MZO51 MPS45:MPS51 MFW45:MFW51 LWA45:LWA51 LME45:LME51 LCI45:LCI51 KSM45:KSM51 KIQ45:KIQ51 JYU45:JYU51 JOY45:JOY51 JFC45:JFC51 IVG45:IVG51 ILK45:ILK51 IBO45:IBO51 HRS45:HRS51 HHW45:HHW51 GYA45:GYA51 GOE45:GOE51 GEI45:GEI51 FUM45:FUM51 FKQ45:FKQ51 FAU45:FAU51 EQY45:EQY51 EHC45:EHC51 DXG45:DXG51 DNK45:DNK51 DDO45:DDO51 CTS45:CTS51 CJW45:CJW51 CAA45:CAA51 BQE45:BQE51 BGI45:BGI51 AWM45:AWM51 AMQ45:AMQ51 ACU45:ACU51 SY45:SY51 JC45:JC51 G21">
      <formula1>$G$65:$G$76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84:WVM983091 E31:E42 WLQ983084:WLQ983091 WBU983084:WBU983091 VRY983084:VRY983091 VIC983084:VIC983091 UYG983084:UYG983091 UOK983084:UOK983091 UEO983084:UEO983091 TUS983084:TUS983091 TKW983084:TKW983091 TBA983084:TBA983091 SRE983084:SRE983091 SHI983084:SHI983091 RXM983084:RXM983091 RNQ983084:RNQ983091 RDU983084:RDU983091 QTY983084:QTY983091 QKC983084:QKC983091 QAG983084:QAG983091 PQK983084:PQK983091 PGO983084:PGO983091 OWS983084:OWS983091 OMW983084:OMW983091 ODA983084:ODA983091 NTE983084:NTE983091 NJI983084:NJI983091 MZM983084:MZM983091 MPQ983084:MPQ983091 MFU983084:MFU983091 LVY983084:LVY983091 LMC983084:LMC983091 LCG983084:LCG983091 KSK983084:KSK983091 KIO983084:KIO983091 JYS983084:JYS983091 JOW983084:JOW983091 JFA983084:JFA983091 IVE983084:IVE983091 ILI983084:ILI983091 IBM983084:IBM983091 HRQ983084:HRQ983091 HHU983084:HHU983091 GXY983084:GXY983091 GOC983084:GOC983091 GEG983084:GEG983091 FUK983084:FUK983091 FKO983084:FKO983091 FAS983084:FAS983091 EQW983084:EQW983091 EHA983084:EHA983091 DXE983084:DXE983091 DNI983084:DNI983091 DDM983084:DDM983091 CTQ983084:CTQ983091 CJU983084:CJU983091 BZY983084:BZY983091 BQC983084:BQC983091 BGG983084:BGG983091 AWK983084:AWK983091 AMO983084:AMO983091 ACS983084:ACS983091 SW983084:SW983091 JA983084:JA983091 E983084:E983091 WVM917548:WVM917555 WLQ917548:WLQ917555 WBU917548:WBU917555 VRY917548:VRY917555 VIC917548:VIC917555 UYG917548:UYG917555 UOK917548:UOK917555 UEO917548:UEO917555 TUS917548:TUS917555 TKW917548:TKW917555 TBA917548:TBA917555 SRE917548:SRE917555 SHI917548:SHI917555 RXM917548:RXM917555 RNQ917548:RNQ917555 RDU917548:RDU917555 QTY917548:QTY917555 QKC917548:QKC917555 QAG917548:QAG917555 PQK917548:PQK917555 PGO917548:PGO917555 OWS917548:OWS917555 OMW917548:OMW917555 ODA917548:ODA917555 NTE917548:NTE917555 NJI917548:NJI917555 MZM917548:MZM917555 MPQ917548:MPQ917555 MFU917548:MFU917555 LVY917548:LVY917555 LMC917548:LMC917555 LCG917548:LCG917555 KSK917548:KSK917555 KIO917548:KIO917555 JYS917548:JYS917555 JOW917548:JOW917555 JFA917548:JFA917555 IVE917548:IVE917555 ILI917548:ILI917555 IBM917548:IBM917555 HRQ917548:HRQ917555 HHU917548:HHU917555 GXY917548:GXY917555 GOC917548:GOC917555 GEG917548:GEG917555 FUK917548:FUK917555 FKO917548:FKO917555 FAS917548:FAS917555 EQW917548:EQW917555 EHA917548:EHA917555 DXE917548:DXE917555 DNI917548:DNI917555 DDM917548:DDM917555 CTQ917548:CTQ917555 CJU917548:CJU917555 BZY917548:BZY917555 BQC917548:BQC917555 BGG917548:BGG917555 AWK917548:AWK917555 AMO917548:AMO917555 ACS917548:ACS917555 SW917548:SW917555 JA917548:JA917555 E917548:E917555 WVM852012:WVM852019 WLQ852012:WLQ852019 WBU852012:WBU852019 VRY852012:VRY852019 VIC852012:VIC852019 UYG852012:UYG852019 UOK852012:UOK852019 UEO852012:UEO852019 TUS852012:TUS852019 TKW852012:TKW852019 TBA852012:TBA852019 SRE852012:SRE852019 SHI852012:SHI852019 RXM852012:RXM852019 RNQ852012:RNQ852019 RDU852012:RDU852019 QTY852012:QTY852019 QKC852012:QKC852019 QAG852012:QAG852019 PQK852012:PQK852019 PGO852012:PGO852019 OWS852012:OWS852019 OMW852012:OMW852019 ODA852012:ODA852019 NTE852012:NTE852019 NJI852012:NJI852019 MZM852012:MZM852019 MPQ852012:MPQ852019 MFU852012:MFU852019 LVY852012:LVY852019 LMC852012:LMC852019 LCG852012:LCG852019 KSK852012:KSK852019 KIO852012:KIO852019 JYS852012:JYS852019 JOW852012:JOW852019 JFA852012:JFA852019 IVE852012:IVE852019 ILI852012:ILI852019 IBM852012:IBM852019 HRQ852012:HRQ852019 HHU852012:HHU852019 GXY852012:GXY852019 GOC852012:GOC852019 GEG852012:GEG852019 FUK852012:FUK852019 FKO852012:FKO852019 FAS852012:FAS852019 EQW852012:EQW852019 EHA852012:EHA852019 DXE852012:DXE852019 DNI852012:DNI852019 DDM852012:DDM852019 CTQ852012:CTQ852019 CJU852012:CJU852019 BZY852012:BZY852019 BQC852012:BQC852019 BGG852012:BGG852019 AWK852012:AWK852019 AMO852012:AMO852019 ACS852012:ACS852019 SW852012:SW852019 JA852012:JA852019 E852012:E852019 WVM786476:WVM786483 WLQ786476:WLQ786483 WBU786476:WBU786483 VRY786476:VRY786483 VIC786476:VIC786483 UYG786476:UYG786483 UOK786476:UOK786483 UEO786476:UEO786483 TUS786476:TUS786483 TKW786476:TKW786483 TBA786476:TBA786483 SRE786476:SRE786483 SHI786476:SHI786483 RXM786476:RXM786483 RNQ786476:RNQ786483 RDU786476:RDU786483 QTY786476:QTY786483 QKC786476:QKC786483 QAG786476:QAG786483 PQK786476:PQK786483 PGO786476:PGO786483 OWS786476:OWS786483 OMW786476:OMW786483 ODA786476:ODA786483 NTE786476:NTE786483 NJI786476:NJI786483 MZM786476:MZM786483 MPQ786476:MPQ786483 MFU786476:MFU786483 LVY786476:LVY786483 LMC786476:LMC786483 LCG786476:LCG786483 KSK786476:KSK786483 KIO786476:KIO786483 JYS786476:JYS786483 JOW786476:JOW786483 JFA786476:JFA786483 IVE786476:IVE786483 ILI786476:ILI786483 IBM786476:IBM786483 HRQ786476:HRQ786483 HHU786476:HHU786483 GXY786476:GXY786483 GOC786476:GOC786483 GEG786476:GEG786483 FUK786476:FUK786483 FKO786476:FKO786483 FAS786476:FAS786483 EQW786476:EQW786483 EHA786476:EHA786483 DXE786476:DXE786483 DNI786476:DNI786483 DDM786476:DDM786483 CTQ786476:CTQ786483 CJU786476:CJU786483 BZY786476:BZY786483 BQC786476:BQC786483 BGG786476:BGG786483 AWK786476:AWK786483 AMO786476:AMO786483 ACS786476:ACS786483 SW786476:SW786483 JA786476:JA786483 E786476:E786483 WVM720940:WVM720947 WLQ720940:WLQ720947 WBU720940:WBU720947 VRY720940:VRY720947 VIC720940:VIC720947 UYG720940:UYG720947 UOK720940:UOK720947 UEO720940:UEO720947 TUS720940:TUS720947 TKW720940:TKW720947 TBA720940:TBA720947 SRE720940:SRE720947 SHI720940:SHI720947 RXM720940:RXM720947 RNQ720940:RNQ720947 RDU720940:RDU720947 QTY720940:QTY720947 QKC720940:QKC720947 QAG720940:QAG720947 PQK720940:PQK720947 PGO720940:PGO720947 OWS720940:OWS720947 OMW720940:OMW720947 ODA720940:ODA720947 NTE720940:NTE720947 NJI720940:NJI720947 MZM720940:MZM720947 MPQ720940:MPQ720947 MFU720940:MFU720947 LVY720940:LVY720947 LMC720940:LMC720947 LCG720940:LCG720947 KSK720940:KSK720947 KIO720940:KIO720947 JYS720940:JYS720947 JOW720940:JOW720947 JFA720940:JFA720947 IVE720940:IVE720947 ILI720940:ILI720947 IBM720940:IBM720947 HRQ720940:HRQ720947 HHU720940:HHU720947 GXY720940:GXY720947 GOC720940:GOC720947 GEG720940:GEG720947 FUK720940:FUK720947 FKO720940:FKO720947 FAS720940:FAS720947 EQW720940:EQW720947 EHA720940:EHA720947 DXE720940:DXE720947 DNI720940:DNI720947 DDM720940:DDM720947 CTQ720940:CTQ720947 CJU720940:CJU720947 BZY720940:BZY720947 BQC720940:BQC720947 BGG720940:BGG720947 AWK720940:AWK720947 AMO720940:AMO720947 ACS720940:ACS720947 SW720940:SW720947 JA720940:JA720947 E720940:E720947 WVM655404:WVM655411 WLQ655404:WLQ655411 WBU655404:WBU655411 VRY655404:VRY655411 VIC655404:VIC655411 UYG655404:UYG655411 UOK655404:UOK655411 UEO655404:UEO655411 TUS655404:TUS655411 TKW655404:TKW655411 TBA655404:TBA655411 SRE655404:SRE655411 SHI655404:SHI655411 RXM655404:RXM655411 RNQ655404:RNQ655411 RDU655404:RDU655411 QTY655404:QTY655411 QKC655404:QKC655411 QAG655404:QAG655411 PQK655404:PQK655411 PGO655404:PGO655411 OWS655404:OWS655411 OMW655404:OMW655411 ODA655404:ODA655411 NTE655404:NTE655411 NJI655404:NJI655411 MZM655404:MZM655411 MPQ655404:MPQ655411 MFU655404:MFU655411 LVY655404:LVY655411 LMC655404:LMC655411 LCG655404:LCG655411 KSK655404:KSK655411 KIO655404:KIO655411 JYS655404:JYS655411 JOW655404:JOW655411 JFA655404:JFA655411 IVE655404:IVE655411 ILI655404:ILI655411 IBM655404:IBM655411 HRQ655404:HRQ655411 HHU655404:HHU655411 GXY655404:GXY655411 GOC655404:GOC655411 GEG655404:GEG655411 FUK655404:FUK655411 FKO655404:FKO655411 FAS655404:FAS655411 EQW655404:EQW655411 EHA655404:EHA655411 DXE655404:DXE655411 DNI655404:DNI655411 DDM655404:DDM655411 CTQ655404:CTQ655411 CJU655404:CJU655411 BZY655404:BZY655411 BQC655404:BQC655411 BGG655404:BGG655411 AWK655404:AWK655411 AMO655404:AMO655411 ACS655404:ACS655411 SW655404:SW655411 JA655404:JA655411 E655404:E655411 WVM589868:WVM589875 WLQ589868:WLQ589875 WBU589868:WBU589875 VRY589868:VRY589875 VIC589868:VIC589875 UYG589868:UYG589875 UOK589868:UOK589875 UEO589868:UEO589875 TUS589868:TUS589875 TKW589868:TKW589875 TBA589868:TBA589875 SRE589868:SRE589875 SHI589868:SHI589875 RXM589868:RXM589875 RNQ589868:RNQ589875 RDU589868:RDU589875 QTY589868:QTY589875 QKC589868:QKC589875 QAG589868:QAG589875 PQK589868:PQK589875 PGO589868:PGO589875 OWS589868:OWS589875 OMW589868:OMW589875 ODA589868:ODA589875 NTE589868:NTE589875 NJI589868:NJI589875 MZM589868:MZM589875 MPQ589868:MPQ589875 MFU589868:MFU589875 LVY589868:LVY589875 LMC589868:LMC589875 LCG589868:LCG589875 KSK589868:KSK589875 KIO589868:KIO589875 JYS589868:JYS589875 JOW589868:JOW589875 JFA589868:JFA589875 IVE589868:IVE589875 ILI589868:ILI589875 IBM589868:IBM589875 HRQ589868:HRQ589875 HHU589868:HHU589875 GXY589868:GXY589875 GOC589868:GOC589875 GEG589868:GEG589875 FUK589868:FUK589875 FKO589868:FKO589875 FAS589868:FAS589875 EQW589868:EQW589875 EHA589868:EHA589875 DXE589868:DXE589875 DNI589868:DNI589875 DDM589868:DDM589875 CTQ589868:CTQ589875 CJU589868:CJU589875 BZY589868:BZY589875 BQC589868:BQC589875 BGG589868:BGG589875 AWK589868:AWK589875 AMO589868:AMO589875 ACS589868:ACS589875 SW589868:SW589875 JA589868:JA589875 E589868:E589875 WVM524332:WVM524339 WLQ524332:WLQ524339 WBU524332:WBU524339 VRY524332:VRY524339 VIC524332:VIC524339 UYG524332:UYG524339 UOK524332:UOK524339 UEO524332:UEO524339 TUS524332:TUS524339 TKW524332:TKW524339 TBA524332:TBA524339 SRE524332:SRE524339 SHI524332:SHI524339 RXM524332:RXM524339 RNQ524332:RNQ524339 RDU524332:RDU524339 QTY524332:QTY524339 QKC524332:QKC524339 QAG524332:QAG524339 PQK524332:PQK524339 PGO524332:PGO524339 OWS524332:OWS524339 OMW524332:OMW524339 ODA524332:ODA524339 NTE524332:NTE524339 NJI524332:NJI524339 MZM524332:MZM524339 MPQ524332:MPQ524339 MFU524332:MFU524339 LVY524332:LVY524339 LMC524332:LMC524339 LCG524332:LCG524339 KSK524332:KSK524339 KIO524332:KIO524339 JYS524332:JYS524339 JOW524332:JOW524339 JFA524332:JFA524339 IVE524332:IVE524339 ILI524332:ILI524339 IBM524332:IBM524339 HRQ524332:HRQ524339 HHU524332:HHU524339 GXY524332:GXY524339 GOC524332:GOC524339 GEG524332:GEG524339 FUK524332:FUK524339 FKO524332:FKO524339 FAS524332:FAS524339 EQW524332:EQW524339 EHA524332:EHA524339 DXE524332:DXE524339 DNI524332:DNI524339 DDM524332:DDM524339 CTQ524332:CTQ524339 CJU524332:CJU524339 BZY524332:BZY524339 BQC524332:BQC524339 BGG524332:BGG524339 AWK524332:AWK524339 AMO524332:AMO524339 ACS524332:ACS524339 SW524332:SW524339 JA524332:JA524339 E524332:E524339 WVM458796:WVM458803 WLQ458796:WLQ458803 WBU458796:WBU458803 VRY458796:VRY458803 VIC458796:VIC458803 UYG458796:UYG458803 UOK458796:UOK458803 UEO458796:UEO458803 TUS458796:TUS458803 TKW458796:TKW458803 TBA458796:TBA458803 SRE458796:SRE458803 SHI458796:SHI458803 RXM458796:RXM458803 RNQ458796:RNQ458803 RDU458796:RDU458803 QTY458796:QTY458803 QKC458796:QKC458803 QAG458796:QAG458803 PQK458796:PQK458803 PGO458796:PGO458803 OWS458796:OWS458803 OMW458796:OMW458803 ODA458796:ODA458803 NTE458796:NTE458803 NJI458796:NJI458803 MZM458796:MZM458803 MPQ458796:MPQ458803 MFU458796:MFU458803 LVY458796:LVY458803 LMC458796:LMC458803 LCG458796:LCG458803 KSK458796:KSK458803 KIO458796:KIO458803 JYS458796:JYS458803 JOW458796:JOW458803 JFA458796:JFA458803 IVE458796:IVE458803 ILI458796:ILI458803 IBM458796:IBM458803 HRQ458796:HRQ458803 HHU458796:HHU458803 GXY458796:GXY458803 GOC458796:GOC458803 GEG458796:GEG458803 FUK458796:FUK458803 FKO458796:FKO458803 FAS458796:FAS458803 EQW458796:EQW458803 EHA458796:EHA458803 DXE458796:DXE458803 DNI458796:DNI458803 DDM458796:DDM458803 CTQ458796:CTQ458803 CJU458796:CJU458803 BZY458796:BZY458803 BQC458796:BQC458803 BGG458796:BGG458803 AWK458796:AWK458803 AMO458796:AMO458803 ACS458796:ACS458803 SW458796:SW458803 JA458796:JA458803 E458796:E458803 WVM393260:WVM393267 WLQ393260:WLQ393267 WBU393260:WBU393267 VRY393260:VRY393267 VIC393260:VIC393267 UYG393260:UYG393267 UOK393260:UOK393267 UEO393260:UEO393267 TUS393260:TUS393267 TKW393260:TKW393267 TBA393260:TBA393267 SRE393260:SRE393267 SHI393260:SHI393267 RXM393260:RXM393267 RNQ393260:RNQ393267 RDU393260:RDU393267 QTY393260:QTY393267 QKC393260:QKC393267 QAG393260:QAG393267 PQK393260:PQK393267 PGO393260:PGO393267 OWS393260:OWS393267 OMW393260:OMW393267 ODA393260:ODA393267 NTE393260:NTE393267 NJI393260:NJI393267 MZM393260:MZM393267 MPQ393260:MPQ393267 MFU393260:MFU393267 LVY393260:LVY393267 LMC393260:LMC393267 LCG393260:LCG393267 KSK393260:KSK393267 KIO393260:KIO393267 JYS393260:JYS393267 JOW393260:JOW393267 JFA393260:JFA393267 IVE393260:IVE393267 ILI393260:ILI393267 IBM393260:IBM393267 HRQ393260:HRQ393267 HHU393260:HHU393267 GXY393260:GXY393267 GOC393260:GOC393267 GEG393260:GEG393267 FUK393260:FUK393267 FKO393260:FKO393267 FAS393260:FAS393267 EQW393260:EQW393267 EHA393260:EHA393267 DXE393260:DXE393267 DNI393260:DNI393267 DDM393260:DDM393267 CTQ393260:CTQ393267 CJU393260:CJU393267 BZY393260:BZY393267 BQC393260:BQC393267 BGG393260:BGG393267 AWK393260:AWK393267 AMO393260:AMO393267 ACS393260:ACS393267 SW393260:SW393267 JA393260:JA393267 E393260:E393267 WVM327724:WVM327731 WLQ327724:WLQ327731 WBU327724:WBU327731 VRY327724:VRY327731 VIC327724:VIC327731 UYG327724:UYG327731 UOK327724:UOK327731 UEO327724:UEO327731 TUS327724:TUS327731 TKW327724:TKW327731 TBA327724:TBA327731 SRE327724:SRE327731 SHI327724:SHI327731 RXM327724:RXM327731 RNQ327724:RNQ327731 RDU327724:RDU327731 QTY327724:QTY327731 QKC327724:QKC327731 QAG327724:QAG327731 PQK327724:PQK327731 PGO327724:PGO327731 OWS327724:OWS327731 OMW327724:OMW327731 ODA327724:ODA327731 NTE327724:NTE327731 NJI327724:NJI327731 MZM327724:MZM327731 MPQ327724:MPQ327731 MFU327724:MFU327731 LVY327724:LVY327731 LMC327724:LMC327731 LCG327724:LCG327731 KSK327724:KSK327731 KIO327724:KIO327731 JYS327724:JYS327731 JOW327724:JOW327731 JFA327724:JFA327731 IVE327724:IVE327731 ILI327724:ILI327731 IBM327724:IBM327731 HRQ327724:HRQ327731 HHU327724:HHU327731 GXY327724:GXY327731 GOC327724:GOC327731 GEG327724:GEG327731 FUK327724:FUK327731 FKO327724:FKO327731 FAS327724:FAS327731 EQW327724:EQW327731 EHA327724:EHA327731 DXE327724:DXE327731 DNI327724:DNI327731 DDM327724:DDM327731 CTQ327724:CTQ327731 CJU327724:CJU327731 BZY327724:BZY327731 BQC327724:BQC327731 BGG327724:BGG327731 AWK327724:AWK327731 AMO327724:AMO327731 ACS327724:ACS327731 SW327724:SW327731 JA327724:JA327731 E327724:E327731 WVM262188:WVM262195 WLQ262188:WLQ262195 WBU262188:WBU262195 VRY262188:VRY262195 VIC262188:VIC262195 UYG262188:UYG262195 UOK262188:UOK262195 UEO262188:UEO262195 TUS262188:TUS262195 TKW262188:TKW262195 TBA262188:TBA262195 SRE262188:SRE262195 SHI262188:SHI262195 RXM262188:RXM262195 RNQ262188:RNQ262195 RDU262188:RDU262195 QTY262188:QTY262195 QKC262188:QKC262195 QAG262188:QAG262195 PQK262188:PQK262195 PGO262188:PGO262195 OWS262188:OWS262195 OMW262188:OMW262195 ODA262188:ODA262195 NTE262188:NTE262195 NJI262188:NJI262195 MZM262188:MZM262195 MPQ262188:MPQ262195 MFU262188:MFU262195 LVY262188:LVY262195 LMC262188:LMC262195 LCG262188:LCG262195 KSK262188:KSK262195 KIO262188:KIO262195 JYS262188:JYS262195 JOW262188:JOW262195 JFA262188:JFA262195 IVE262188:IVE262195 ILI262188:ILI262195 IBM262188:IBM262195 HRQ262188:HRQ262195 HHU262188:HHU262195 GXY262188:GXY262195 GOC262188:GOC262195 GEG262188:GEG262195 FUK262188:FUK262195 FKO262188:FKO262195 FAS262188:FAS262195 EQW262188:EQW262195 EHA262188:EHA262195 DXE262188:DXE262195 DNI262188:DNI262195 DDM262188:DDM262195 CTQ262188:CTQ262195 CJU262188:CJU262195 BZY262188:BZY262195 BQC262188:BQC262195 BGG262188:BGG262195 AWK262188:AWK262195 AMO262188:AMO262195 ACS262188:ACS262195 SW262188:SW262195 JA262188:JA262195 E262188:E262195 WVM196652:WVM196659 WLQ196652:WLQ196659 WBU196652:WBU196659 VRY196652:VRY196659 VIC196652:VIC196659 UYG196652:UYG196659 UOK196652:UOK196659 UEO196652:UEO196659 TUS196652:TUS196659 TKW196652:TKW196659 TBA196652:TBA196659 SRE196652:SRE196659 SHI196652:SHI196659 RXM196652:RXM196659 RNQ196652:RNQ196659 RDU196652:RDU196659 QTY196652:QTY196659 QKC196652:QKC196659 QAG196652:QAG196659 PQK196652:PQK196659 PGO196652:PGO196659 OWS196652:OWS196659 OMW196652:OMW196659 ODA196652:ODA196659 NTE196652:NTE196659 NJI196652:NJI196659 MZM196652:MZM196659 MPQ196652:MPQ196659 MFU196652:MFU196659 LVY196652:LVY196659 LMC196652:LMC196659 LCG196652:LCG196659 KSK196652:KSK196659 KIO196652:KIO196659 JYS196652:JYS196659 JOW196652:JOW196659 JFA196652:JFA196659 IVE196652:IVE196659 ILI196652:ILI196659 IBM196652:IBM196659 HRQ196652:HRQ196659 HHU196652:HHU196659 GXY196652:GXY196659 GOC196652:GOC196659 GEG196652:GEG196659 FUK196652:FUK196659 FKO196652:FKO196659 FAS196652:FAS196659 EQW196652:EQW196659 EHA196652:EHA196659 DXE196652:DXE196659 DNI196652:DNI196659 DDM196652:DDM196659 CTQ196652:CTQ196659 CJU196652:CJU196659 BZY196652:BZY196659 BQC196652:BQC196659 BGG196652:BGG196659 AWK196652:AWK196659 AMO196652:AMO196659 ACS196652:ACS196659 SW196652:SW196659 JA196652:JA196659 E196652:E196659 WVM131116:WVM131123 WLQ131116:WLQ131123 WBU131116:WBU131123 VRY131116:VRY131123 VIC131116:VIC131123 UYG131116:UYG131123 UOK131116:UOK131123 UEO131116:UEO131123 TUS131116:TUS131123 TKW131116:TKW131123 TBA131116:TBA131123 SRE131116:SRE131123 SHI131116:SHI131123 RXM131116:RXM131123 RNQ131116:RNQ131123 RDU131116:RDU131123 QTY131116:QTY131123 QKC131116:QKC131123 QAG131116:QAG131123 PQK131116:PQK131123 PGO131116:PGO131123 OWS131116:OWS131123 OMW131116:OMW131123 ODA131116:ODA131123 NTE131116:NTE131123 NJI131116:NJI131123 MZM131116:MZM131123 MPQ131116:MPQ131123 MFU131116:MFU131123 LVY131116:LVY131123 LMC131116:LMC131123 LCG131116:LCG131123 KSK131116:KSK131123 KIO131116:KIO131123 JYS131116:JYS131123 JOW131116:JOW131123 JFA131116:JFA131123 IVE131116:IVE131123 ILI131116:ILI131123 IBM131116:IBM131123 HRQ131116:HRQ131123 HHU131116:HHU131123 GXY131116:GXY131123 GOC131116:GOC131123 GEG131116:GEG131123 FUK131116:FUK131123 FKO131116:FKO131123 FAS131116:FAS131123 EQW131116:EQW131123 EHA131116:EHA131123 DXE131116:DXE131123 DNI131116:DNI131123 DDM131116:DDM131123 CTQ131116:CTQ131123 CJU131116:CJU131123 BZY131116:BZY131123 BQC131116:BQC131123 BGG131116:BGG131123 AWK131116:AWK131123 AMO131116:AMO131123 ACS131116:ACS131123 SW131116:SW131123 JA131116:JA131123 E131116:E131123 WVM65580:WVM65587 WLQ65580:WLQ65587 WBU65580:WBU65587 VRY65580:VRY65587 VIC65580:VIC65587 UYG65580:UYG65587 UOK65580:UOK65587 UEO65580:UEO65587 TUS65580:TUS65587 TKW65580:TKW65587 TBA65580:TBA65587 SRE65580:SRE65587 SHI65580:SHI65587 RXM65580:RXM65587 RNQ65580:RNQ65587 RDU65580:RDU65587 QTY65580:QTY65587 QKC65580:QKC65587 QAG65580:QAG65587 PQK65580:PQK65587 PGO65580:PGO65587 OWS65580:OWS65587 OMW65580:OMW65587 ODA65580:ODA65587 NTE65580:NTE65587 NJI65580:NJI65587 MZM65580:MZM65587 MPQ65580:MPQ65587 MFU65580:MFU65587 LVY65580:LVY65587 LMC65580:LMC65587 LCG65580:LCG65587 KSK65580:KSK65587 KIO65580:KIO65587 JYS65580:JYS65587 JOW65580:JOW65587 JFA65580:JFA65587 IVE65580:IVE65587 ILI65580:ILI65587 IBM65580:IBM65587 HRQ65580:HRQ65587 HHU65580:HHU65587 GXY65580:GXY65587 GOC65580:GOC65587 GEG65580:GEG65587 FUK65580:FUK65587 FKO65580:FKO65587 FAS65580:FAS65587 EQW65580:EQW65587 EHA65580:EHA65587 DXE65580:DXE65587 DNI65580:DNI65587 DDM65580:DDM65587 CTQ65580:CTQ65587 CJU65580:CJU65587 BZY65580:BZY65587 BQC65580:BQC65587 BGG65580:BGG65587 AWK65580:AWK65587 AMO65580:AMO65587 ACS65580:ACS65587 SW65580:SW65587 JA65580:JA65587 E65580:E65587 WVM44:WVM51 WLQ44:WLQ51 WBU44:WBU51 VRY44:VRY51 VIC44:VIC51 UYG44:UYG51 UOK44:UOK51 UEO44:UEO51 TUS44:TUS51 TKW44:TKW51 TBA44:TBA51 SRE44:SRE51 SHI44:SHI51 RXM44:RXM51 RNQ44:RNQ51 RDU44:RDU51 QTY44:QTY51 QKC44:QKC51 QAG44:QAG51 PQK44:PQK51 PGO44:PGO51 OWS44:OWS51 OMW44:OMW51 ODA44:ODA51 NTE44:NTE51 NJI44:NJI51 MZM44:MZM51 MPQ44:MPQ51 MFU44:MFU51 LVY44:LVY51 LMC44:LMC51 LCG44:LCG51 KSK44:KSK51 KIO44:KIO51 JYS44:JYS51 JOW44:JOW51 JFA44:JFA51 IVE44:IVE51 ILI44:ILI51 IBM44:IBM51 HRQ44:HRQ51 HHU44:HHU51 GXY44:GXY51 GOC44:GOC51 GEG44:GEG51 FUK44:FUK51 FKO44:FKO51 FAS44:FAS51 EQW44:EQW51 EHA44:EHA51 DXE44:DXE51 DNI44:DNI51 DDM44:DDM51 CTQ44:CTQ51 CJU44:CJU51 BZY44:BZY51 BQC44:BQC51 BGG44:BGG51 AWK44:AWK51 AMO44:AMO51 ACS44:ACS51 SW44:SW51 JA44:JA51 JA10:JA42 E44:E50 WVM983050:WVM983082 WLQ983050:WLQ983082 WBU983050:WBU983082 VRY983050:VRY983082 VIC983050:VIC983082 UYG983050:UYG983082 UOK983050:UOK983082 UEO983050:UEO983082 TUS983050:TUS983082 TKW983050:TKW983082 TBA983050:TBA983082 SRE983050:SRE983082 SHI983050:SHI983082 RXM983050:RXM983082 RNQ983050:RNQ983082 RDU983050:RDU983082 QTY983050:QTY983082 QKC983050:QKC983082 QAG983050:QAG983082 PQK983050:PQK983082 PGO983050:PGO983082 OWS983050:OWS983082 OMW983050:OMW983082 ODA983050:ODA983082 NTE983050:NTE983082 NJI983050:NJI983082 MZM983050:MZM983082 MPQ983050:MPQ983082 MFU983050:MFU983082 LVY983050:LVY983082 LMC983050:LMC983082 LCG983050:LCG983082 KSK983050:KSK983082 KIO983050:KIO983082 JYS983050:JYS983082 JOW983050:JOW983082 JFA983050:JFA983082 IVE983050:IVE983082 ILI983050:ILI983082 IBM983050:IBM983082 HRQ983050:HRQ983082 HHU983050:HHU983082 GXY983050:GXY983082 GOC983050:GOC983082 GEG983050:GEG983082 FUK983050:FUK983082 FKO983050:FKO983082 FAS983050:FAS983082 EQW983050:EQW983082 EHA983050:EHA983082 DXE983050:DXE983082 DNI983050:DNI983082 DDM983050:DDM983082 CTQ983050:CTQ983082 CJU983050:CJU983082 BZY983050:BZY983082 BQC983050:BQC983082 BGG983050:BGG983082 AWK983050:AWK983082 AMO983050:AMO983082 ACS983050:ACS983082 SW983050:SW983082 JA983050:JA983082 E983050:E983082 WVM917514:WVM917546 WLQ917514:WLQ917546 WBU917514:WBU917546 VRY917514:VRY917546 VIC917514:VIC917546 UYG917514:UYG917546 UOK917514:UOK917546 UEO917514:UEO917546 TUS917514:TUS917546 TKW917514:TKW917546 TBA917514:TBA917546 SRE917514:SRE917546 SHI917514:SHI917546 RXM917514:RXM917546 RNQ917514:RNQ917546 RDU917514:RDU917546 QTY917514:QTY917546 QKC917514:QKC917546 QAG917514:QAG917546 PQK917514:PQK917546 PGO917514:PGO917546 OWS917514:OWS917546 OMW917514:OMW917546 ODA917514:ODA917546 NTE917514:NTE917546 NJI917514:NJI917546 MZM917514:MZM917546 MPQ917514:MPQ917546 MFU917514:MFU917546 LVY917514:LVY917546 LMC917514:LMC917546 LCG917514:LCG917546 KSK917514:KSK917546 KIO917514:KIO917546 JYS917514:JYS917546 JOW917514:JOW917546 JFA917514:JFA917546 IVE917514:IVE917546 ILI917514:ILI917546 IBM917514:IBM917546 HRQ917514:HRQ917546 HHU917514:HHU917546 GXY917514:GXY917546 GOC917514:GOC917546 GEG917514:GEG917546 FUK917514:FUK917546 FKO917514:FKO917546 FAS917514:FAS917546 EQW917514:EQW917546 EHA917514:EHA917546 DXE917514:DXE917546 DNI917514:DNI917546 DDM917514:DDM917546 CTQ917514:CTQ917546 CJU917514:CJU917546 BZY917514:BZY917546 BQC917514:BQC917546 BGG917514:BGG917546 AWK917514:AWK917546 AMO917514:AMO917546 ACS917514:ACS917546 SW917514:SW917546 JA917514:JA917546 E917514:E917546 WVM851978:WVM852010 WLQ851978:WLQ852010 WBU851978:WBU852010 VRY851978:VRY852010 VIC851978:VIC852010 UYG851978:UYG852010 UOK851978:UOK852010 UEO851978:UEO852010 TUS851978:TUS852010 TKW851978:TKW852010 TBA851978:TBA852010 SRE851978:SRE852010 SHI851978:SHI852010 RXM851978:RXM852010 RNQ851978:RNQ852010 RDU851978:RDU852010 QTY851978:QTY852010 QKC851978:QKC852010 QAG851978:QAG852010 PQK851978:PQK852010 PGO851978:PGO852010 OWS851978:OWS852010 OMW851978:OMW852010 ODA851978:ODA852010 NTE851978:NTE852010 NJI851978:NJI852010 MZM851978:MZM852010 MPQ851978:MPQ852010 MFU851978:MFU852010 LVY851978:LVY852010 LMC851978:LMC852010 LCG851978:LCG852010 KSK851978:KSK852010 KIO851978:KIO852010 JYS851978:JYS852010 JOW851978:JOW852010 JFA851978:JFA852010 IVE851978:IVE852010 ILI851978:ILI852010 IBM851978:IBM852010 HRQ851978:HRQ852010 HHU851978:HHU852010 GXY851978:GXY852010 GOC851978:GOC852010 GEG851978:GEG852010 FUK851978:FUK852010 FKO851978:FKO852010 FAS851978:FAS852010 EQW851978:EQW852010 EHA851978:EHA852010 DXE851978:DXE852010 DNI851978:DNI852010 DDM851978:DDM852010 CTQ851978:CTQ852010 CJU851978:CJU852010 BZY851978:BZY852010 BQC851978:BQC852010 BGG851978:BGG852010 AWK851978:AWK852010 AMO851978:AMO852010 ACS851978:ACS852010 SW851978:SW852010 JA851978:JA852010 E851978:E852010 WVM786442:WVM786474 WLQ786442:WLQ786474 WBU786442:WBU786474 VRY786442:VRY786474 VIC786442:VIC786474 UYG786442:UYG786474 UOK786442:UOK786474 UEO786442:UEO786474 TUS786442:TUS786474 TKW786442:TKW786474 TBA786442:TBA786474 SRE786442:SRE786474 SHI786442:SHI786474 RXM786442:RXM786474 RNQ786442:RNQ786474 RDU786442:RDU786474 QTY786442:QTY786474 QKC786442:QKC786474 QAG786442:QAG786474 PQK786442:PQK786474 PGO786442:PGO786474 OWS786442:OWS786474 OMW786442:OMW786474 ODA786442:ODA786474 NTE786442:NTE786474 NJI786442:NJI786474 MZM786442:MZM786474 MPQ786442:MPQ786474 MFU786442:MFU786474 LVY786442:LVY786474 LMC786442:LMC786474 LCG786442:LCG786474 KSK786442:KSK786474 KIO786442:KIO786474 JYS786442:JYS786474 JOW786442:JOW786474 JFA786442:JFA786474 IVE786442:IVE786474 ILI786442:ILI786474 IBM786442:IBM786474 HRQ786442:HRQ786474 HHU786442:HHU786474 GXY786442:GXY786474 GOC786442:GOC786474 GEG786442:GEG786474 FUK786442:FUK786474 FKO786442:FKO786474 FAS786442:FAS786474 EQW786442:EQW786474 EHA786442:EHA786474 DXE786442:DXE786474 DNI786442:DNI786474 DDM786442:DDM786474 CTQ786442:CTQ786474 CJU786442:CJU786474 BZY786442:BZY786474 BQC786442:BQC786474 BGG786442:BGG786474 AWK786442:AWK786474 AMO786442:AMO786474 ACS786442:ACS786474 SW786442:SW786474 JA786442:JA786474 E786442:E786474 WVM720906:WVM720938 WLQ720906:WLQ720938 WBU720906:WBU720938 VRY720906:VRY720938 VIC720906:VIC720938 UYG720906:UYG720938 UOK720906:UOK720938 UEO720906:UEO720938 TUS720906:TUS720938 TKW720906:TKW720938 TBA720906:TBA720938 SRE720906:SRE720938 SHI720906:SHI720938 RXM720906:RXM720938 RNQ720906:RNQ720938 RDU720906:RDU720938 QTY720906:QTY720938 QKC720906:QKC720938 QAG720906:QAG720938 PQK720906:PQK720938 PGO720906:PGO720938 OWS720906:OWS720938 OMW720906:OMW720938 ODA720906:ODA720938 NTE720906:NTE720938 NJI720906:NJI720938 MZM720906:MZM720938 MPQ720906:MPQ720938 MFU720906:MFU720938 LVY720906:LVY720938 LMC720906:LMC720938 LCG720906:LCG720938 KSK720906:KSK720938 KIO720906:KIO720938 JYS720906:JYS720938 JOW720906:JOW720938 JFA720906:JFA720938 IVE720906:IVE720938 ILI720906:ILI720938 IBM720906:IBM720938 HRQ720906:HRQ720938 HHU720906:HHU720938 GXY720906:GXY720938 GOC720906:GOC720938 GEG720906:GEG720938 FUK720906:FUK720938 FKO720906:FKO720938 FAS720906:FAS720938 EQW720906:EQW720938 EHA720906:EHA720938 DXE720906:DXE720938 DNI720906:DNI720938 DDM720906:DDM720938 CTQ720906:CTQ720938 CJU720906:CJU720938 BZY720906:BZY720938 BQC720906:BQC720938 BGG720906:BGG720938 AWK720906:AWK720938 AMO720906:AMO720938 ACS720906:ACS720938 SW720906:SW720938 JA720906:JA720938 E720906:E720938 WVM655370:WVM655402 WLQ655370:WLQ655402 WBU655370:WBU655402 VRY655370:VRY655402 VIC655370:VIC655402 UYG655370:UYG655402 UOK655370:UOK655402 UEO655370:UEO655402 TUS655370:TUS655402 TKW655370:TKW655402 TBA655370:TBA655402 SRE655370:SRE655402 SHI655370:SHI655402 RXM655370:RXM655402 RNQ655370:RNQ655402 RDU655370:RDU655402 QTY655370:QTY655402 QKC655370:QKC655402 QAG655370:QAG655402 PQK655370:PQK655402 PGO655370:PGO655402 OWS655370:OWS655402 OMW655370:OMW655402 ODA655370:ODA655402 NTE655370:NTE655402 NJI655370:NJI655402 MZM655370:MZM655402 MPQ655370:MPQ655402 MFU655370:MFU655402 LVY655370:LVY655402 LMC655370:LMC655402 LCG655370:LCG655402 KSK655370:KSK655402 KIO655370:KIO655402 JYS655370:JYS655402 JOW655370:JOW655402 JFA655370:JFA655402 IVE655370:IVE655402 ILI655370:ILI655402 IBM655370:IBM655402 HRQ655370:HRQ655402 HHU655370:HHU655402 GXY655370:GXY655402 GOC655370:GOC655402 GEG655370:GEG655402 FUK655370:FUK655402 FKO655370:FKO655402 FAS655370:FAS655402 EQW655370:EQW655402 EHA655370:EHA655402 DXE655370:DXE655402 DNI655370:DNI655402 DDM655370:DDM655402 CTQ655370:CTQ655402 CJU655370:CJU655402 BZY655370:BZY655402 BQC655370:BQC655402 BGG655370:BGG655402 AWK655370:AWK655402 AMO655370:AMO655402 ACS655370:ACS655402 SW655370:SW655402 JA655370:JA655402 E655370:E655402 WVM589834:WVM589866 WLQ589834:WLQ589866 WBU589834:WBU589866 VRY589834:VRY589866 VIC589834:VIC589866 UYG589834:UYG589866 UOK589834:UOK589866 UEO589834:UEO589866 TUS589834:TUS589866 TKW589834:TKW589866 TBA589834:TBA589866 SRE589834:SRE589866 SHI589834:SHI589866 RXM589834:RXM589866 RNQ589834:RNQ589866 RDU589834:RDU589866 QTY589834:QTY589866 QKC589834:QKC589866 QAG589834:QAG589866 PQK589834:PQK589866 PGO589834:PGO589866 OWS589834:OWS589866 OMW589834:OMW589866 ODA589834:ODA589866 NTE589834:NTE589866 NJI589834:NJI589866 MZM589834:MZM589866 MPQ589834:MPQ589866 MFU589834:MFU589866 LVY589834:LVY589866 LMC589834:LMC589866 LCG589834:LCG589866 KSK589834:KSK589866 KIO589834:KIO589866 JYS589834:JYS589866 JOW589834:JOW589866 JFA589834:JFA589866 IVE589834:IVE589866 ILI589834:ILI589866 IBM589834:IBM589866 HRQ589834:HRQ589866 HHU589834:HHU589866 GXY589834:GXY589866 GOC589834:GOC589866 GEG589834:GEG589866 FUK589834:FUK589866 FKO589834:FKO589866 FAS589834:FAS589866 EQW589834:EQW589866 EHA589834:EHA589866 DXE589834:DXE589866 DNI589834:DNI589866 DDM589834:DDM589866 CTQ589834:CTQ589866 CJU589834:CJU589866 BZY589834:BZY589866 BQC589834:BQC589866 BGG589834:BGG589866 AWK589834:AWK589866 AMO589834:AMO589866 ACS589834:ACS589866 SW589834:SW589866 JA589834:JA589866 E589834:E589866 WVM524298:WVM524330 WLQ524298:WLQ524330 WBU524298:WBU524330 VRY524298:VRY524330 VIC524298:VIC524330 UYG524298:UYG524330 UOK524298:UOK524330 UEO524298:UEO524330 TUS524298:TUS524330 TKW524298:TKW524330 TBA524298:TBA524330 SRE524298:SRE524330 SHI524298:SHI524330 RXM524298:RXM524330 RNQ524298:RNQ524330 RDU524298:RDU524330 QTY524298:QTY524330 QKC524298:QKC524330 QAG524298:QAG524330 PQK524298:PQK524330 PGO524298:PGO524330 OWS524298:OWS524330 OMW524298:OMW524330 ODA524298:ODA524330 NTE524298:NTE524330 NJI524298:NJI524330 MZM524298:MZM524330 MPQ524298:MPQ524330 MFU524298:MFU524330 LVY524298:LVY524330 LMC524298:LMC524330 LCG524298:LCG524330 KSK524298:KSK524330 KIO524298:KIO524330 JYS524298:JYS524330 JOW524298:JOW524330 JFA524298:JFA524330 IVE524298:IVE524330 ILI524298:ILI524330 IBM524298:IBM524330 HRQ524298:HRQ524330 HHU524298:HHU524330 GXY524298:GXY524330 GOC524298:GOC524330 GEG524298:GEG524330 FUK524298:FUK524330 FKO524298:FKO524330 FAS524298:FAS524330 EQW524298:EQW524330 EHA524298:EHA524330 DXE524298:DXE524330 DNI524298:DNI524330 DDM524298:DDM524330 CTQ524298:CTQ524330 CJU524298:CJU524330 BZY524298:BZY524330 BQC524298:BQC524330 BGG524298:BGG524330 AWK524298:AWK524330 AMO524298:AMO524330 ACS524298:ACS524330 SW524298:SW524330 JA524298:JA524330 E524298:E524330 WVM458762:WVM458794 WLQ458762:WLQ458794 WBU458762:WBU458794 VRY458762:VRY458794 VIC458762:VIC458794 UYG458762:UYG458794 UOK458762:UOK458794 UEO458762:UEO458794 TUS458762:TUS458794 TKW458762:TKW458794 TBA458762:TBA458794 SRE458762:SRE458794 SHI458762:SHI458794 RXM458762:RXM458794 RNQ458762:RNQ458794 RDU458762:RDU458794 QTY458762:QTY458794 QKC458762:QKC458794 QAG458762:QAG458794 PQK458762:PQK458794 PGO458762:PGO458794 OWS458762:OWS458794 OMW458762:OMW458794 ODA458762:ODA458794 NTE458762:NTE458794 NJI458762:NJI458794 MZM458762:MZM458794 MPQ458762:MPQ458794 MFU458762:MFU458794 LVY458762:LVY458794 LMC458762:LMC458794 LCG458762:LCG458794 KSK458762:KSK458794 KIO458762:KIO458794 JYS458762:JYS458794 JOW458762:JOW458794 JFA458762:JFA458794 IVE458762:IVE458794 ILI458762:ILI458794 IBM458762:IBM458794 HRQ458762:HRQ458794 HHU458762:HHU458794 GXY458762:GXY458794 GOC458762:GOC458794 GEG458762:GEG458794 FUK458762:FUK458794 FKO458762:FKO458794 FAS458762:FAS458794 EQW458762:EQW458794 EHA458762:EHA458794 DXE458762:DXE458794 DNI458762:DNI458794 DDM458762:DDM458794 CTQ458762:CTQ458794 CJU458762:CJU458794 BZY458762:BZY458794 BQC458762:BQC458794 BGG458762:BGG458794 AWK458762:AWK458794 AMO458762:AMO458794 ACS458762:ACS458794 SW458762:SW458794 JA458762:JA458794 E458762:E458794 WVM393226:WVM393258 WLQ393226:WLQ393258 WBU393226:WBU393258 VRY393226:VRY393258 VIC393226:VIC393258 UYG393226:UYG393258 UOK393226:UOK393258 UEO393226:UEO393258 TUS393226:TUS393258 TKW393226:TKW393258 TBA393226:TBA393258 SRE393226:SRE393258 SHI393226:SHI393258 RXM393226:RXM393258 RNQ393226:RNQ393258 RDU393226:RDU393258 QTY393226:QTY393258 QKC393226:QKC393258 QAG393226:QAG393258 PQK393226:PQK393258 PGO393226:PGO393258 OWS393226:OWS393258 OMW393226:OMW393258 ODA393226:ODA393258 NTE393226:NTE393258 NJI393226:NJI393258 MZM393226:MZM393258 MPQ393226:MPQ393258 MFU393226:MFU393258 LVY393226:LVY393258 LMC393226:LMC393258 LCG393226:LCG393258 KSK393226:KSK393258 KIO393226:KIO393258 JYS393226:JYS393258 JOW393226:JOW393258 JFA393226:JFA393258 IVE393226:IVE393258 ILI393226:ILI393258 IBM393226:IBM393258 HRQ393226:HRQ393258 HHU393226:HHU393258 GXY393226:GXY393258 GOC393226:GOC393258 GEG393226:GEG393258 FUK393226:FUK393258 FKO393226:FKO393258 FAS393226:FAS393258 EQW393226:EQW393258 EHA393226:EHA393258 DXE393226:DXE393258 DNI393226:DNI393258 DDM393226:DDM393258 CTQ393226:CTQ393258 CJU393226:CJU393258 BZY393226:BZY393258 BQC393226:BQC393258 BGG393226:BGG393258 AWK393226:AWK393258 AMO393226:AMO393258 ACS393226:ACS393258 SW393226:SW393258 JA393226:JA393258 E393226:E393258 WVM327690:WVM327722 WLQ327690:WLQ327722 WBU327690:WBU327722 VRY327690:VRY327722 VIC327690:VIC327722 UYG327690:UYG327722 UOK327690:UOK327722 UEO327690:UEO327722 TUS327690:TUS327722 TKW327690:TKW327722 TBA327690:TBA327722 SRE327690:SRE327722 SHI327690:SHI327722 RXM327690:RXM327722 RNQ327690:RNQ327722 RDU327690:RDU327722 QTY327690:QTY327722 QKC327690:QKC327722 QAG327690:QAG327722 PQK327690:PQK327722 PGO327690:PGO327722 OWS327690:OWS327722 OMW327690:OMW327722 ODA327690:ODA327722 NTE327690:NTE327722 NJI327690:NJI327722 MZM327690:MZM327722 MPQ327690:MPQ327722 MFU327690:MFU327722 LVY327690:LVY327722 LMC327690:LMC327722 LCG327690:LCG327722 KSK327690:KSK327722 KIO327690:KIO327722 JYS327690:JYS327722 JOW327690:JOW327722 JFA327690:JFA327722 IVE327690:IVE327722 ILI327690:ILI327722 IBM327690:IBM327722 HRQ327690:HRQ327722 HHU327690:HHU327722 GXY327690:GXY327722 GOC327690:GOC327722 GEG327690:GEG327722 FUK327690:FUK327722 FKO327690:FKO327722 FAS327690:FAS327722 EQW327690:EQW327722 EHA327690:EHA327722 DXE327690:DXE327722 DNI327690:DNI327722 DDM327690:DDM327722 CTQ327690:CTQ327722 CJU327690:CJU327722 BZY327690:BZY327722 BQC327690:BQC327722 BGG327690:BGG327722 AWK327690:AWK327722 AMO327690:AMO327722 ACS327690:ACS327722 SW327690:SW327722 JA327690:JA327722 E327690:E327722 WVM262154:WVM262186 WLQ262154:WLQ262186 WBU262154:WBU262186 VRY262154:VRY262186 VIC262154:VIC262186 UYG262154:UYG262186 UOK262154:UOK262186 UEO262154:UEO262186 TUS262154:TUS262186 TKW262154:TKW262186 TBA262154:TBA262186 SRE262154:SRE262186 SHI262154:SHI262186 RXM262154:RXM262186 RNQ262154:RNQ262186 RDU262154:RDU262186 QTY262154:QTY262186 QKC262154:QKC262186 QAG262154:QAG262186 PQK262154:PQK262186 PGO262154:PGO262186 OWS262154:OWS262186 OMW262154:OMW262186 ODA262154:ODA262186 NTE262154:NTE262186 NJI262154:NJI262186 MZM262154:MZM262186 MPQ262154:MPQ262186 MFU262154:MFU262186 LVY262154:LVY262186 LMC262154:LMC262186 LCG262154:LCG262186 KSK262154:KSK262186 KIO262154:KIO262186 JYS262154:JYS262186 JOW262154:JOW262186 JFA262154:JFA262186 IVE262154:IVE262186 ILI262154:ILI262186 IBM262154:IBM262186 HRQ262154:HRQ262186 HHU262154:HHU262186 GXY262154:GXY262186 GOC262154:GOC262186 GEG262154:GEG262186 FUK262154:FUK262186 FKO262154:FKO262186 FAS262154:FAS262186 EQW262154:EQW262186 EHA262154:EHA262186 DXE262154:DXE262186 DNI262154:DNI262186 DDM262154:DDM262186 CTQ262154:CTQ262186 CJU262154:CJU262186 BZY262154:BZY262186 BQC262154:BQC262186 BGG262154:BGG262186 AWK262154:AWK262186 AMO262154:AMO262186 ACS262154:ACS262186 SW262154:SW262186 JA262154:JA262186 E262154:E262186 WVM196618:WVM196650 WLQ196618:WLQ196650 WBU196618:WBU196650 VRY196618:VRY196650 VIC196618:VIC196650 UYG196618:UYG196650 UOK196618:UOK196650 UEO196618:UEO196650 TUS196618:TUS196650 TKW196618:TKW196650 TBA196618:TBA196650 SRE196618:SRE196650 SHI196618:SHI196650 RXM196618:RXM196650 RNQ196618:RNQ196650 RDU196618:RDU196650 QTY196618:QTY196650 QKC196618:QKC196650 QAG196618:QAG196650 PQK196618:PQK196650 PGO196618:PGO196650 OWS196618:OWS196650 OMW196618:OMW196650 ODA196618:ODA196650 NTE196618:NTE196650 NJI196618:NJI196650 MZM196618:MZM196650 MPQ196618:MPQ196650 MFU196618:MFU196650 LVY196618:LVY196650 LMC196618:LMC196650 LCG196618:LCG196650 KSK196618:KSK196650 KIO196618:KIO196650 JYS196618:JYS196650 JOW196618:JOW196650 JFA196618:JFA196650 IVE196618:IVE196650 ILI196618:ILI196650 IBM196618:IBM196650 HRQ196618:HRQ196650 HHU196618:HHU196650 GXY196618:GXY196650 GOC196618:GOC196650 GEG196618:GEG196650 FUK196618:FUK196650 FKO196618:FKO196650 FAS196618:FAS196650 EQW196618:EQW196650 EHA196618:EHA196650 DXE196618:DXE196650 DNI196618:DNI196650 DDM196618:DDM196650 CTQ196618:CTQ196650 CJU196618:CJU196650 BZY196618:BZY196650 BQC196618:BQC196650 BGG196618:BGG196650 AWK196618:AWK196650 AMO196618:AMO196650 ACS196618:ACS196650 SW196618:SW196650 JA196618:JA196650 E196618:E196650 WVM131082:WVM131114 WLQ131082:WLQ131114 WBU131082:WBU131114 VRY131082:VRY131114 VIC131082:VIC131114 UYG131082:UYG131114 UOK131082:UOK131114 UEO131082:UEO131114 TUS131082:TUS131114 TKW131082:TKW131114 TBA131082:TBA131114 SRE131082:SRE131114 SHI131082:SHI131114 RXM131082:RXM131114 RNQ131082:RNQ131114 RDU131082:RDU131114 QTY131082:QTY131114 QKC131082:QKC131114 QAG131082:QAG131114 PQK131082:PQK131114 PGO131082:PGO131114 OWS131082:OWS131114 OMW131082:OMW131114 ODA131082:ODA131114 NTE131082:NTE131114 NJI131082:NJI131114 MZM131082:MZM131114 MPQ131082:MPQ131114 MFU131082:MFU131114 LVY131082:LVY131114 LMC131082:LMC131114 LCG131082:LCG131114 KSK131082:KSK131114 KIO131082:KIO131114 JYS131082:JYS131114 JOW131082:JOW131114 JFA131082:JFA131114 IVE131082:IVE131114 ILI131082:ILI131114 IBM131082:IBM131114 HRQ131082:HRQ131114 HHU131082:HHU131114 GXY131082:GXY131114 GOC131082:GOC131114 GEG131082:GEG131114 FUK131082:FUK131114 FKO131082:FKO131114 FAS131082:FAS131114 EQW131082:EQW131114 EHA131082:EHA131114 DXE131082:DXE131114 DNI131082:DNI131114 DDM131082:DDM131114 CTQ131082:CTQ131114 CJU131082:CJU131114 BZY131082:BZY131114 BQC131082:BQC131114 BGG131082:BGG131114 AWK131082:AWK131114 AMO131082:AMO131114 ACS131082:ACS131114 SW131082:SW131114 JA131082:JA131114 E131082:E131114 WVM65546:WVM65578 WLQ65546:WLQ65578 WBU65546:WBU65578 VRY65546:VRY65578 VIC65546:VIC65578 UYG65546:UYG65578 UOK65546:UOK65578 UEO65546:UEO65578 TUS65546:TUS65578 TKW65546:TKW65578 TBA65546:TBA65578 SRE65546:SRE65578 SHI65546:SHI65578 RXM65546:RXM65578 RNQ65546:RNQ65578 RDU65546:RDU65578 QTY65546:QTY65578 QKC65546:QKC65578 QAG65546:QAG65578 PQK65546:PQK65578 PGO65546:PGO65578 OWS65546:OWS65578 OMW65546:OMW65578 ODA65546:ODA65578 NTE65546:NTE65578 NJI65546:NJI65578 MZM65546:MZM65578 MPQ65546:MPQ65578 MFU65546:MFU65578 LVY65546:LVY65578 LMC65546:LMC65578 LCG65546:LCG65578 KSK65546:KSK65578 KIO65546:KIO65578 JYS65546:JYS65578 JOW65546:JOW65578 JFA65546:JFA65578 IVE65546:IVE65578 ILI65546:ILI65578 IBM65546:IBM65578 HRQ65546:HRQ65578 HHU65546:HHU65578 GXY65546:GXY65578 GOC65546:GOC65578 GEG65546:GEG65578 FUK65546:FUK65578 FKO65546:FKO65578 FAS65546:FAS65578 EQW65546:EQW65578 EHA65546:EHA65578 DXE65546:DXE65578 DNI65546:DNI65578 DDM65546:DDM65578 CTQ65546:CTQ65578 CJU65546:CJU65578 BZY65546:BZY65578 BQC65546:BQC65578 BGG65546:BGG65578 AWK65546:AWK65578 AMO65546:AMO65578 ACS65546:ACS65578 SW65546:SW65578 JA65546:JA65578 E65546:E65578 WVM10:WVM42 WLQ10:WLQ42 WBU10:WBU42 VRY10:VRY42 VIC10:VIC42 UYG10:UYG42 UOK10:UOK42 UEO10:UEO42 TUS10:TUS42 TKW10:TKW42 TBA10:TBA42 SRE10:SRE42 SHI10:SHI42 RXM10:RXM42 RNQ10:RNQ42 RDU10:RDU42 QTY10:QTY42 QKC10:QKC42 QAG10:QAG42 PQK10:PQK42 PGO10:PGO42 OWS10:OWS42 OMW10:OMW42 ODA10:ODA42 NTE10:NTE42 NJI10:NJI42 MZM10:MZM42 MPQ10:MPQ42 MFU10:MFU42 LVY10:LVY42 LMC10:LMC42 LCG10:LCG42 KSK10:KSK42 KIO10:KIO42 JYS10:JYS42 JOW10:JOW42 JFA10:JFA42 IVE10:IVE42 ILI10:ILI42 IBM10:IBM42 HRQ10:HRQ42 HHU10:HHU42 GXY10:GXY42 GOC10:GOC42 GEG10:GEG42 FUK10:FUK42 FKO10:FKO42 FAS10:FAS42 EQW10:EQW42 EHA10:EHA42 DXE10:DXE42 DNI10:DNI42 DDM10:DDM42 CTQ10:CTQ42 CJU10:CJU42 BZY10:BZY42 BQC10:BQC42 BGG10:BGG42 AWK10:AWK42 AMO10:AMO42 ACS10:ACS42 SW10:SW42 E20:E21">
      <formula1>"1, 2, 3"</formula1>
    </dataValidation>
  </dataValidations>
  <pageMargins left="0.75" right="0.75" top="1.25" bottom="1" header="0.5" footer="0.25"/>
  <pageSetup scale="63"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61"/>
  <sheetViews>
    <sheetView tabSelected="1" workbookViewId="0">
      <selection activeCell="D9" sqref="D9"/>
    </sheetView>
  </sheetViews>
  <sheetFormatPr defaultRowHeight="12.75"/>
  <cols>
    <col min="1" max="1" width="9.7109375" style="235" customWidth="1"/>
    <col min="2" max="2" width="34.28515625" style="235" bestFit="1" customWidth="1"/>
    <col min="3" max="3" width="2" style="194" customWidth="1"/>
    <col min="4" max="4" width="12.28515625" style="194" customWidth="1"/>
    <col min="5" max="5" width="5.28515625" style="196" customWidth="1"/>
    <col min="6" max="6" width="12" style="194" customWidth="1"/>
    <col min="7" max="7" width="10.5703125" style="194" customWidth="1"/>
    <col min="8" max="8" width="12.85546875" style="205" customWidth="1"/>
    <col min="9" max="9" width="16" style="194" customWidth="1"/>
    <col min="10" max="10" width="9.5703125" style="196" bestFit="1" customWidth="1"/>
    <col min="11" max="11" width="13.140625" style="194" bestFit="1" customWidth="1"/>
    <col min="12" max="13" width="10.5703125" style="194" bestFit="1" customWidth="1"/>
    <col min="14" max="61" width="9.140625" style="194"/>
    <col min="62" max="16384" width="9.140625" style="235"/>
  </cols>
  <sheetData>
    <row r="1" spans="1:10" s="235" customFormat="1">
      <c r="A1" s="81"/>
      <c r="B1" s="231" t="s">
        <v>131</v>
      </c>
      <c r="C1" s="115"/>
      <c r="D1" s="232"/>
      <c r="E1" s="233"/>
      <c r="F1" s="194"/>
      <c r="G1" s="194"/>
      <c r="H1" s="194"/>
      <c r="I1" s="194"/>
      <c r="J1" s="234"/>
    </row>
    <row r="2" spans="1:10" s="235" customFormat="1">
      <c r="A2" s="81"/>
      <c r="B2" s="1619" t="s">
        <v>868</v>
      </c>
      <c r="C2" s="232"/>
      <c r="D2" s="232"/>
      <c r="E2" s="233"/>
      <c r="F2" s="194"/>
      <c r="G2" s="194"/>
      <c r="H2" s="194"/>
      <c r="I2" s="194"/>
      <c r="J2" s="196"/>
    </row>
    <row r="3" spans="1:10" s="235" customFormat="1">
      <c r="A3" s="81"/>
      <c r="B3" s="231" t="s">
        <v>388</v>
      </c>
      <c r="C3" s="232"/>
      <c r="D3" s="232"/>
      <c r="E3" s="116"/>
      <c r="F3" s="196"/>
      <c r="G3" s="194"/>
      <c r="H3" s="194"/>
      <c r="I3" s="194"/>
      <c r="J3" s="196"/>
    </row>
    <row r="4" spans="1:10" s="235" customFormat="1">
      <c r="A4" s="81"/>
      <c r="B4" s="118" t="s">
        <v>1093</v>
      </c>
      <c r="C4" s="236"/>
      <c r="D4" s="236"/>
      <c r="E4" s="236"/>
      <c r="F4" s="236"/>
      <c r="G4" s="196"/>
      <c r="H4" s="194"/>
      <c r="I4" s="194"/>
      <c r="J4" s="196"/>
    </row>
    <row r="5" spans="1:10" s="235" customFormat="1">
      <c r="A5" s="115"/>
      <c r="B5" s="232"/>
      <c r="C5" s="233"/>
      <c r="D5" s="233"/>
      <c r="E5" s="233"/>
      <c r="F5" s="196" t="s">
        <v>249</v>
      </c>
      <c r="G5" s="194"/>
      <c r="H5" s="194"/>
      <c r="I5" s="194" t="s">
        <v>405</v>
      </c>
      <c r="J5" s="196"/>
    </row>
    <row r="6" spans="1:10" s="235" customFormat="1">
      <c r="A6" s="115"/>
      <c r="B6" s="237"/>
      <c r="C6" s="233"/>
      <c r="D6" s="233" t="s">
        <v>251</v>
      </c>
      <c r="E6" s="233" t="s">
        <v>252</v>
      </c>
      <c r="F6" s="196" t="s">
        <v>253</v>
      </c>
      <c r="G6" s="238" t="s">
        <v>254</v>
      </c>
      <c r="H6" s="238" t="s">
        <v>255</v>
      </c>
      <c r="I6" s="196" t="s">
        <v>256</v>
      </c>
      <c r="J6" s="196" t="s">
        <v>257</v>
      </c>
    </row>
    <row r="7" spans="1:10" s="235" customFormat="1">
      <c r="A7" s="115"/>
      <c r="B7" s="239" t="s">
        <v>389</v>
      </c>
      <c r="C7" s="233"/>
      <c r="D7" s="233"/>
      <c r="E7" s="233"/>
      <c r="F7" s="238"/>
      <c r="G7" s="238"/>
      <c r="H7" s="238"/>
      <c r="I7" s="238"/>
      <c r="J7" s="196"/>
    </row>
    <row r="8" spans="1:10" s="235" customFormat="1">
      <c r="A8" s="115"/>
      <c r="B8" s="240" t="s">
        <v>390</v>
      </c>
      <c r="C8" s="241"/>
      <c r="D8" s="242"/>
      <c r="E8" s="243"/>
      <c r="F8" s="242"/>
      <c r="G8" s="194"/>
      <c r="H8" s="202"/>
      <c r="I8" s="2074"/>
      <c r="J8" s="196"/>
    </row>
    <row r="9" spans="1:10" s="235" customFormat="1">
      <c r="A9" s="115"/>
      <c r="B9" s="232" t="s">
        <v>391</v>
      </c>
      <c r="C9" s="241"/>
      <c r="D9" s="243" t="s">
        <v>341</v>
      </c>
      <c r="E9" s="243" t="s">
        <v>260</v>
      </c>
      <c r="F9" s="244">
        <v>-48531707</v>
      </c>
      <c r="G9" s="196" t="s">
        <v>245</v>
      </c>
      <c r="H9" s="199">
        <f>'WCA Allocation Factors'!E12</f>
        <v>7.2043717522988007E-2</v>
      </c>
      <c r="I9" s="2074">
        <f>+F9*H9</f>
        <v>-3496404.5900164195</v>
      </c>
      <c r="J9" s="196"/>
    </row>
    <row r="10" spans="1:10" s="235" customFormat="1">
      <c r="A10" s="115"/>
      <c r="B10" s="194" t="s">
        <v>392</v>
      </c>
      <c r="C10" s="243"/>
      <c r="D10" s="243" t="s">
        <v>342</v>
      </c>
      <c r="E10" s="243" t="s">
        <v>260</v>
      </c>
      <c r="F10" s="245">
        <v>4386790</v>
      </c>
      <c r="G10" s="204" t="s">
        <v>245</v>
      </c>
      <c r="H10" s="199">
        <f>'WCA Allocation Factors'!E12</f>
        <v>7.2043717522988007E-2</v>
      </c>
      <c r="I10" s="2074">
        <f t="shared" ref="I10:I12" si="0">+F10*H10</f>
        <v>316040.65959266858</v>
      </c>
      <c r="J10" s="196"/>
    </row>
    <row r="11" spans="1:10" s="235" customFormat="1">
      <c r="A11" s="115"/>
      <c r="B11" s="194" t="s">
        <v>392</v>
      </c>
      <c r="C11" s="241"/>
      <c r="D11" s="243" t="s">
        <v>342</v>
      </c>
      <c r="E11" s="243" t="s">
        <v>260</v>
      </c>
      <c r="F11" s="244">
        <v>2202647</v>
      </c>
      <c r="G11" s="204" t="s">
        <v>440</v>
      </c>
      <c r="H11" s="199">
        <f>'WCA Allocation Factors'!E11</f>
        <v>0</v>
      </c>
      <c r="I11" s="2074">
        <f t="shared" si="0"/>
        <v>0</v>
      </c>
      <c r="J11" s="196"/>
    </row>
    <row r="12" spans="1:10" s="235" customFormat="1">
      <c r="A12" s="115"/>
      <c r="B12" s="194" t="s">
        <v>392</v>
      </c>
      <c r="C12" s="241"/>
      <c r="D12" s="243" t="s">
        <v>757</v>
      </c>
      <c r="E12" s="243" t="s">
        <v>260</v>
      </c>
      <c r="F12" s="246">
        <v>146335</v>
      </c>
      <c r="G12" s="204" t="s">
        <v>379</v>
      </c>
      <c r="H12" s="199">
        <f>'WCA Allocation Factors'!E17</f>
        <v>0</v>
      </c>
      <c r="I12" s="2074">
        <f t="shared" si="0"/>
        <v>0</v>
      </c>
      <c r="J12" s="196"/>
    </row>
    <row r="13" spans="1:10" s="235" customFormat="1">
      <c r="A13" s="115"/>
      <c r="B13" s="194" t="s">
        <v>582</v>
      </c>
      <c r="C13" s="241"/>
      <c r="D13" s="243" t="s">
        <v>343</v>
      </c>
      <c r="E13" s="243" t="s">
        <v>260</v>
      </c>
      <c r="F13" s="246">
        <v>1088361</v>
      </c>
      <c r="G13" s="204" t="s">
        <v>269</v>
      </c>
      <c r="H13" s="199">
        <f>'WCA Allocation Factors'!E9</f>
        <v>7.6865230547261701E-2</v>
      </c>
      <c r="I13" s="2074">
        <f t="shared" ref="I13:I18" si="1">+F13*H13</f>
        <v>83657.11918364829</v>
      </c>
      <c r="J13" s="198"/>
    </row>
    <row r="14" spans="1:10" s="235" customFormat="1">
      <c r="A14" s="115"/>
      <c r="B14" s="194" t="s">
        <v>582</v>
      </c>
      <c r="C14" s="241"/>
      <c r="D14" s="243" t="s">
        <v>343</v>
      </c>
      <c r="E14" s="243" t="s">
        <v>260</v>
      </c>
      <c r="F14" s="246">
        <v>5152538</v>
      </c>
      <c r="G14" s="204" t="s">
        <v>440</v>
      </c>
      <c r="H14" s="199">
        <v>0</v>
      </c>
      <c r="I14" s="2074">
        <f t="shared" si="1"/>
        <v>0</v>
      </c>
      <c r="J14" s="196"/>
    </row>
    <row r="15" spans="1:10" s="235" customFormat="1">
      <c r="A15" s="115"/>
      <c r="B15" s="194" t="s">
        <v>583</v>
      </c>
      <c r="C15" s="243"/>
      <c r="D15" s="243" t="s">
        <v>355</v>
      </c>
      <c r="E15" s="243" t="s">
        <v>260</v>
      </c>
      <c r="F15" s="244">
        <v>-17875</v>
      </c>
      <c r="G15" s="204" t="s">
        <v>269</v>
      </c>
      <c r="H15" s="199">
        <f>'WCA Allocation Factors'!E9</f>
        <v>7.6865230547261701E-2</v>
      </c>
      <c r="I15" s="2074">
        <f t="shared" si="1"/>
        <v>-1373.9659960323029</v>
      </c>
      <c r="J15" s="196"/>
    </row>
    <row r="16" spans="1:10" s="235" customFormat="1">
      <c r="A16" s="115"/>
      <c r="B16" s="194" t="s">
        <v>583</v>
      </c>
      <c r="C16" s="243"/>
      <c r="D16" s="243" t="s">
        <v>355</v>
      </c>
      <c r="E16" s="243" t="s">
        <v>260</v>
      </c>
      <c r="F16" s="244">
        <v>2546394</v>
      </c>
      <c r="G16" s="204" t="s">
        <v>440</v>
      </c>
      <c r="H16" s="199">
        <v>0</v>
      </c>
      <c r="I16" s="2074">
        <f t="shared" si="1"/>
        <v>0</v>
      </c>
      <c r="J16" s="196"/>
    </row>
    <row r="17" spans="1:10" s="235" customFormat="1">
      <c r="A17" s="115"/>
      <c r="B17" s="194" t="s">
        <v>584</v>
      </c>
      <c r="C17" s="247"/>
      <c r="D17" s="248" t="s">
        <v>585</v>
      </c>
      <c r="E17" s="243" t="s">
        <v>260</v>
      </c>
      <c r="F17" s="249">
        <v>19802.830000000002</v>
      </c>
      <c r="G17" s="204" t="s">
        <v>379</v>
      </c>
      <c r="H17" s="199">
        <v>0</v>
      </c>
      <c r="I17" s="2074">
        <f t="shared" si="1"/>
        <v>0</v>
      </c>
      <c r="J17" s="196"/>
    </row>
    <row r="18" spans="1:10" s="235" customFormat="1">
      <c r="A18" s="115"/>
      <c r="B18" s="194" t="s">
        <v>584</v>
      </c>
      <c r="C18" s="241"/>
      <c r="D18" s="243" t="s">
        <v>585</v>
      </c>
      <c r="E18" s="243" t="s">
        <v>260</v>
      </c>
      <c r="F18" s="250">
        <v>857371</v>
      </c>
      <c r="G18" s="204" t="s">
        <v>440</v>
      </c>
      <c r="H18" s="199">
        <v>0</v>
      </c>
      <c r="I18" s="2074">
        <f t="shared" si="1"/>
        <v>0</v>
      </c>
      <c r="J18" s="196"/>
    </row>
    <row r="19" spans="1:10" s="235" customFormat="1" ht="13.5" thickBot="1">
      <c r="A19" s="115"/>
      <c r="B19" s="194"/>
      <c r="C19" s="241"/>
      <c r="D19" s="243"/>
      <c r="E19" s="243"/>
      <c r="F19" s="251">
        <f>SUM(F9:F18)</f>
        <v>-32149343.170000002</v>
      </c>
      <c r="G19" s="204"/>
      <c r="H19" s="199"/>
      <c r="I19" s="2147">
        <f>SUM(I9:I18)</f>
        <v>-3098080.7772361347</v>
      </c>
      <c r="J19" s="196" t="s">
        <v>586</v>
      </c>
    </row>
    <row r="20" spans="1:10" s="235" customFormat="1">
      <c r="A20" s="115"/>
      <c r="C20" s="194"/>
      <c r="D20" s="194"/>
      <c r="E20" s="196"/>
      <c r="F20" s="194"/>
      <c r="G20" s="194"/>
      <c r="H20" s="205"/>
      <c r="I20" s="1161"/>
      <c r="J20" s="196"/>
    </row>
    <row r="21" spans="1:10" s="235" customFormat="1">
      <c r="A21" s="115"/>
      <c r="B21" s="252" t="s">
        <v>758</v>
      </c>
      <c r="C21" s="194"/>
      <c r="D21" s="194"/>
      <c r="E21" s="196"/>
      <c r="F21" s="194"/>
      <c r="G21" s="194"/>
      <c r="H21" s="205"/>
      <c r="I21" s="1161"/>
      <c r="J21" s="196"/>
    </row>
    <row r="22" spans="1:10" s="235" customFormat="1">
      <c r="A22" s="115"/>
      <c r="B22" s="235" t="s">
        <v>53</v>
      </c>
      <c r="C22" s="194"/>
      <c r="D22" s="196">
        <v>151</v>
      </c>
      <c r="E22" s="196" t="s">
        <v>260</v>
      </c>
      <c r="F22" s="205">
        <v>-161522497</v>
      </c>
      <c r="G22" s="194" t="s">
        <v>440</v>
      </c>
      <c r="H22" s="202">
        <f>'WCA Allocation Factors'!E11</f>
        <v>0</v>
      </c>
      <c r="I22" s="2073">
        <f>F22*H22</f>
        <v>0</v>
      </c>
      <c r="J22" s="196"/>
    </row>
    <row r="23" spans="1:10" s="235" customFormat="1">
      <c r="A23" s="115"/>
      <c r="B23" s="235" t="s">
        <v>53</v>
      </c>
      <c r="C23" s="194"/>
      <c r="D23" s="196">
        <v>151</v>
      </c>
      <c r="E23" s="196" t="s">
        <v>260</v>
      </c>
      <c r="F23" s="205">
        <v>-1300947</v>
      </c>
      <c r="G23" s="194" t="s">
        <v>370</v>
      </c>
      <c r="H23" s="202">
        <f>'WCA Allocation Factors'!E10</f>
        <v>0.22324454439353322</v>
      </c>
      <c r="I23" s="2073">
        <f t="shared" ref="I23:I25" si="2">F23*H23</f>
        <v>-290429.32029513386</v>
      </c>
      <c r="J23" s="196"/>
    </row>
    <row r="24" spans="1:10" s="235" customFormat="1">
      <c r="A24" s="115"/>
      <c r="B24" s="235" t="s">
        <v>53</v>
      </c>
      <c r="C24" s="194"/>
      <c r="D24" s="196">
        <v>151</v>
      </c>
      <c r="E24" s="196" t="s">
        <v>260</v>
      </c>
      <c r="F24" s="205">
        <v>-21560483</v>
      </c>
      <c r="G24" s="194" t="s">
        <v>399</v>
      </c>
      <c r="H24" s="202">
        <f>'WCA Allocation Factors'!E19</f>
        <v>0.21415849143671642</v>
      </c>
      <c r="I24" s="2073">
        <f t="shared" si="2"/>
        <v>-4617360.5139269698</v>
      </c>
      <c r="J24" s="196"/>
    </row>
    <row r="25" spans="1:10" s="235" customFormat="1">
      <c r="A25" s="115"/>
      <c r="B25" s="235" t="s">
        <v>53</v>
      </c>
      <c r="C25" s="194"/>
      <c r="D25" s="196">
        <v>151</v>
      </c>
      <c r="E25" s="196" t="s">
        <v>260</v>
      </c>
      <c r="F25" s="205">
        <v>-2559</v>
      </c>
      <c r="G25" s="194" t="s">
        <v>269</v>
      </c>
      <c r="H25" s="202">
        <f>'WCA Allocation Factors'!E9</f>
        <v>7.6865230547261701E-2</v>
      </c>
      <c r="I25" s="2073">
        <f t="shared" si="2"/>
        <v>-196.69812497044271</v>
      </c>
      <c r="J25" s="196"/>
    </row>
    <row r="26" spans="1:10" s="235" customFormat="1">
      <c r="A26" s="115"/>
      <c r="C26" s="194"/>
      <c r="D26" s="194"/>
      <c r="E26" s="196"/>
      <c r="F26" s="253">
        <f>SUM(F22:F25)</f>
        <v>-184386486</v>
      </c>
      <c r="G26" s="194"/>
      <c r="H26" s="205"/>
      <c r="I26" s="2073">
        <f>SUM(I22:I25)</f>
        <v>-4907986.5323470738</v>
      </c>
      <c r="J26" s="196"/>
    </row>
    <row r="27" spans="1:10" s="235" customFormat="1">
      <c r="A27" s="115"/>
      <c r="C27" s="194"/>
      <c r="D27" s="194"/>
      <c r="E27" s="196"/>
      <c r="F27" s="205"/>
      <c r="G27" s="194"/>
      <c r="H27" s="205"/>
      <c r="I27" s="1161"/>
      <c r="J27" s="196"/>
    </row>
    <row r="28" spans="1:10" s="235" customFormat="1">
      <c r="A28" s="115"/>
      <c r="B28" s="235" t="s">
        <v>760</v>
      </c>
      <c r="C28" s="194"/>
      <c r="D28" s="196">
        <v>154</v>
      </c>
      <c r="E28" s="196" t="s">
        <v>260</v>
      </c>
      <c r="F28" s="205">
        <v>-80740463</v>
      </c>
      <c r="G28" s="194" t="s">
        <v>379</v>
      </c>
      <c r="H28" s="202">
        <f>'WCA Allocation Factors'!E17</f>
        <v>0</v>
      </c>
      <c r="I28" s="2073">
        <f>F28*H28</f>
        <v>0</v>
      </c>
      <c r="J28" s="196"/>
    </row>
    <row r="29" spans="1:10" s="235" customFormat="1">
      <c r="A29" s="115"/>
      <c r="B29" s="235" t="s">
        <v>760</v>
      </c>
      <c r="C29" s="194"/>
      <c r="D29" s="196">
        <v>155</v>
      </c>
      <c r="E29" s="196" t="s">
        <v>260</v>
      </c>
      <c r="F29" s="205">
        <v>-9343783</v>
      </c>
      <c r="G29" s="194" t="s">
        <v>451</v>
      </c>
      <c r="H29" s="202" t="s">
        <v>262</v>
      </c>
      <c r="I29" s="2073">
        <f>0</f>
        <v>0</v>
      </c>
      <c r="J29" s="196"/>
    </row>
    <row r="30" spans="1:10" s="235" customFormat="1">
      <c r="A30" s="115"/>
      <c r="B30" s="235" t="s">
        <v>760</v>
      </c>
      <c r="C30" s="194"/>
      <c r="D30" s="196">
        <v>156</v>
      </c>
      <c r="E30" s="196" t="s">
        <v>260</v>
      </c>
      <c r="F30" s="205">
        <v>-1393999</v>
      </c>
      <c r="G30" s="194" t="s">
        <v>451</v>
      </c>
      <c r="H30" s="202" t="s">
        <v>262</v>
      </c>
      <c r="I30" s="2073">
        <f>0</f>
        <v>0</v>
      </c>
      <c r="J30" s="196"/>
    </row>
    <row r="31" spans="1:10" s="235" customFormat="1">
      <c r="A31" s="115"/>
      <c r="B31" s="235" t="s">
        <v>760</v>
      </c>
      <c r="C31" s="194"/>
      <c r="D31" s="196">
        <v>157</v>
      </c>
      <c r="E31" s="196" t="s">
        <v>260</v>
      </c>
      <c r="F31" s="205">
        <v>-7359393</v>
      </c>
      <c r="G31" s="194" t="s">
        <v>398</v>
      </c>
      <c r="H31" s="202">
        <f>'WCA Allocation Factors'!E18</f>
        <v>0.21559502636118569</v>
      </c>
      <c r="I31" s="2073">
        <f>F31*H31</f>
        <v>-1586648.5278373254</v>
      </c>
      <c r="J31" s="196"/>
    </row>
    <row r="32" spans="1:10" s="235" customFormat="1">
      <c r="A32" s="115"/>
      <c r="B32" s="235" t="s">
        <v>760</v>
      </c>
      <c r="C32" s="194"/>
      <c r="D32" s="196">
        <v>158</v>
      </c>
      <c r="E32" s="196" t="s">
        <v>260</v>
      </c>
      <c r="F32" s="205">
        <v>-28279276</v>
      </c>
      <c r="G32" s="194" t="s">
        <v>292</v>
      </c>
      <c r="H32" s="202" t="s">
        <v>262</v>
      </c>
      <c r="I32" s="2073">
        <f>0</f>
        <v>0</v>
      </c>
      <c r="J32" s="196"/>
    </row>
    <row r="33" spans="1:10" s="235" customFormat="1">
      <c r="A33" s="115"/>
      <c r="B33" s="235" t="s">
        <v>760</v>
      </c>
      <c r="C33" s="194"/>
      <c r="D33" s="196">
        <v>159</v>
      </c>
      <c r="E33" s="196" t="s">
        <v>260</v>
      </c>
      <c r="F33" s="205">
        <v>-36479537</v>
      </c>
      <c r="G33" s="194" t="s">
        <v>293</v>
      </c>
      <c r="H33" s="202" t="s">
        <v>262</v>
      </c>
      <c r="I33" s="2073">
        <f>0</f>
        <v>0</v>
      </c>
    </row>
    <row r="34" spans="1:10" s="235" customFormat="1">
      <c r="A34" s="115"/>
      <c r="B34" s="235" t="s">
        <v>760</v>
      </c>
      <c r="C34" s="194"/>
      <c r="D34" s="196">
        <v>160</v>
      </c>
      <c r="E34" s="196" t="s">
        <v>260</v>
      </c>
      <c r="F34" s="205">
        <v>-5194314</v>
      </c>
      <c r="G34" s="194" t="s">
        <v>365</v>
      </c>
      <c r="H34" s="202">
        <f>'WCA Allocation Factors'!E16</f>
        <v>0.22474202685414957</v>
      </c>
      <c r="I34" s="2073">
        <f>F34*H34</f>
        <v>-1167380.6564768851</v>
      </c>
    </row>
    <row r="35" spans="1:10" s="235" customFormat="1">
      <c r="A35" s="115"/>
      <c r="B35" s="235" t="s">
        <v>760</v>
      </c>
      <c r="C35" s="194"/>
      <c r="D35" s="196">
        <v>161</v>
      </c>
      <c r="E35" s="196" t="s">
        <v>260</v>
      </c>
      <c r="F35" s="205">
        <v>-1262810</v>
      </c>
      <c r="G35" s="194" t="s">
        <v>365</v>
      </c>
      <c r="H35" s="202" t="s">
        <v>262</v>
      </c>
      <c r="I35" s="2073">
        <f>0</f>
        <v>0</v>
      </c>
    </row>
    <row r="36" spans="1:10" s="235" customFormat="1">
      <c r="A36" s="115"/>
      <c r="B36" s="235" t="s">
        <v>760</v>
      </c>
      <c r="C36" s="194"/>
      <c r="D36" s="196">
        <v>162</v>
      </c>
      <c r="E36" s="196" t="s">
        <v>260</v>
      </c>
      <c r="F36" s="205">
        <v>-4776854</v>
      </c>
      <c r="G36" s="194" t="s">
        <v>261</v>
      </c>
      <c r="H36" s="202" t="s">
        <v>262</v>
      </c>
      <c r="I36" s="2073">
        <f>F36</f>
        <v>-4776854</v>
      </c>
    </row>
    <row r="37" spans="1:10" s="235" customFormat="1" ht="17.25">
      <c r="A37" s="115"/>
      <c r="B37" s="235" t="s">
        <v>760</v>
      </c>
      <c r="C37" s="194"/>
      <c r="D37" s="196">
        <v>163</v>
      </c>
      <c r="E37" s="196" t="s">
        <v>260</v>
      </c>
      <c r="F37" s="205">
        <v>-5046647</v>
      </c>
      <c r="G37" s="194" t="s">
        <v>294</v>
      </c>
      <c r="H37" s="202" t="s">
        <v>262</v>
      </c>
      <c r="I37" s="2073">
        <f>0</f>
        <v>0</v>
      </c>
      <c r="J37" s="2085"/>
    </row>
    <row r="38" spans="1:10" s="235" customFormat="1">
      <c r="A38" s="115"/>
      <c r="B38" s="235" t="s">
        <v>760</v>
      </c>
      <c r="C38" s="194"/>
      <c r="D38" s="196">
        <v>164</v>
      </c>
      <c r="E38" s="196" t="s">
        <v>260</v>
      </c>
      <c r="F38" s="205">
        <v>2954468</v>
      </c>
      <c r="G38" s="194" t="s">
        <v>272</v>
      </c>
      <c r="H38" s="202">
        <f>'WCA Allocation Factors'!E15</f>
        <v>6.549584753778967E-2</v>
      </c>
      <c r="I38" s="2073">
        <f>F38*H38</f>
        <v>193505.38568327838</v>
      </c>
    </row>
    <row r="39" spans="1:10" s="235" customFormat="1">
      <c r="A39" s="115"/>
      <c r="B39" s="235" t="s">
        <v>760</v>
      </c>
      <c r="C39" s="194"/>
      <c r="D39" s="196">
        <v>165</v>
      </c>
      <c r="E39" s="196" t="s">
        <v>260</v>
      </c>
      <c r="F39" s="205">
        <v>-83468</v>
      </c>
      <c r="G39" s="194" t="s">
        <v>245</v>
      </c>
      <c r="H39" s="202">
        <f>'WCA Allocation Factors'!E12</f>
        <v>7.2043717522988007E-2</v>
      </c>
      <c r="I39" s="2073">
        <f>F39*H39</f>
        <v>-6013.3450142087631</v>
      </c>
    </row>
    <row r="40" spans="1:10" s="235" customFormat="1">
      <c r="A40" s="115"/>
      <c r="B40" s="235" t="s">
        <v>760</v>
      </c>
      <c r="C40" s="194"/>
      <c r="D40" s="196">
        <v>166</v>
      </c>
      <c r="E40" s="196" t="s">
        <v>260</v>
      </c>
      <c r="F40" s="205">
        <v>-4348096</v>
      </c>
      <c r="G40" s="194" t="s">
        <v>440</v>
      </c>
      <c r="H40" s="202">
        <f>'WCA Allocation Factors'!E11</f>
        <v>0</v>
      </c>
      <c r="I40" s="2073">
        <f>F40*H40</f>
        <v>0</v>
      </c>
    </row>
    <row r="41" spans="1:10" s="235" customFormat="1">
      <c r="A41" s="115"/>
      <c r="B41" s="235" t="s">
        <v>760</v>
      </c>
      <c r="C41" s="194"/>
      <c r="D41" s="196">
        <v>166</v>
      </c>
      <c r="E41" s="196" t="s">
        <v>260</v>
      </c>
      <c r="F41" s="205">
        <v>-1133592</v>
      </c>
      <c r="G41" s="194" t="s">
        <v>267</v>
      </c>
      <c r="H41" s="202">
        <f>'WCA Allocation Factors'!E7</f>
        <v>8.1413745949899183E-2</v>
      </c>
      <c r="I41" s="2073">
        <f>F41*H41</f>
        <v>-92289.971098838112</v>
      </c>
    </row>
    <row r="42" spans="1:10" s="235" customFormat="1">
      <c r="A42" s="115"/>
      <c r="C42" s="194"/>
      <c r="D42" s="194"/>
      <c r="E42" s="196"/>
      <c r="F42" s="253">
        <f>SUM(F28:F41)</f>
        <v>-182487764</v>
      </c>
      <c r="G42" s="194"/>
      <c r="H42" s="202"/>
      <c r="I42" s="2148">
        <f>SUM(I28:I41)</f>
        <v>-7435681.1147439787</v>
      </c>
    </row>
    <row r="43" spans="1:10" s="235" customFormat="1">
      <c r="A43" s="115"/>
      <c r="B43" s="197" t="s">
        <v>393</v>
      </c>
      <c r="C43" s="241"/>
      <c r="D43" s="243"/>
      <c r="E43" s="243"/>
      <c r="F43" s="250"/>
      <c r="G43" s="204"/>
      <c r="H43" s="199"/>
      <c r="I43" s="2071"/>
    </row>
    <row r="44" spans="1:10" s="235" customFormat="1">
      <c r="A44" s="115"/>
      <c r="B44" s="194" t="s">
        <v>394</v>
      </c>
      <c r="C44" s="241"/>
      <c r="D44" s="243">
        <v>165</v>
      </c>
      <c r="E44" s="243" t="s">
        <v>260</v>
      </c>
      <c r="F44" s="206">
        <v>-10827670</v>
      </c>
      <c r="G44" s="204" t="s">
        <v>245</v>
      </c>
      <c r="H44" s="254">
        <f>'WCA Allocation Factors'!E12</f>
        <v>7.2043717522988007E-2</v>
      </c>
      <c r="I44" s="2074">
        <f t="shared" ref="I44:I51" si="3">+F44*H44</f>
        <v>-780065.59891213151</v>
      </c>
    </row>
    <row r="45" spans="1:10" s="235" customFormat="1">
      <c r="A45" s="115"/>
      <c r="B45" s="194" t="s">
        <v>395</v>
      </c>
      <c r="C45" s="241"/>
      <c r="D45" s="243">
        <v>165</v>
      </c>
      <c r="E45" s="243" t="s">
        <v>260</v>
      </c>
      <c r="F45" s="206">
        <v>-3942316</v>
      </c>
      <c r="G45" s="204" t="s">
        <v>270</v>
      </c>
      <c r="H45" s="199">
        <f>'WCA Allocation Factors'!E13</f>
        <v>7.2043717522988007E-2</v>
      </c>
      <c r="I45" s="2074">
        <f t="shared" si="3"/>
        <v>-284019.10029035597</v>
      </c>
    </row>
    <row r="46" spans="1:10" s="235" customFormat="1">
      <c r="A46" s="115"/>
      <c r="B46" s="232" t="s">
        <v>395</v>
      </c>
      <c r="C46" s="241"/>
      <c r="D46" s="243">
        <v>165</v>
      </c>
      <c r="E46" s="243" t="s">
        <v>260</v>
      </c>
      <c r="F46" s="206">
        <v>-354385</v>
      </c>
      <c r="G46" s="243" t="s">
        <v>245</v>
      </c>
      <c r="H46" s="255">
        <f>'WCA Allocation Factors'!E12</f>
        <v>7.2043717522988007E-2</v>
      </c>
      <c r="I46" s="201">
        <f t="shared" si="3"/>
        <v>-25531.212834384103</v>
      </c>
    </row>
    <row r="47" spans="1:10" s="235" customFormat="1">
      <c r="A47" s="115"/>
      <c r="B47" s="237" t="s">
        <v>759</v>
      </c>
      <c r="C47" s="243"/>
      <c r="D47" s="243">
        <v>165</v>
      </c>
      <c r="E47" s="243" t="s">
        <v>260</v>
      </c>
      <c r="F47" s="206">
        <v>-1509038</v>
      </c>
      <c r="G47" s="204" t="s">
        <v>440</v>
      </c>
      <c r="H47" s="255">
        <f>'WCA Allocation Factors'!E11</f>
        <v>0</v>
      </c>
      <c r="I47" s="201">
        <f t="shared" si="3"/>
        <v>0</v>
      </c>
    </row>
    <row r="48" spans="1:10" s="235" customFormat="1">
      <c r="A48" s="115"/>
      <c r="B48" s="232" t="s">
        <v>396</v>
      </c>
      <c r="C48" s="241"/>
      <c r="D48" s="243">
        <v>165</v>
      </c>
      <c r="E48" s="243" t="s">
        <v>260</v>
      </c>
      <c r="F48" s="256">
        <v>-7836485</v>
      </c>
      <c r="G48" s="257" t="s">
        <v>245</v>
      </c>
      <c r="H48" s="255">
        <f>'WCA Allocation Factors'!E12</f>
        <v>7.2043717522988007E-2</v>
      </c>
      <c r="I48" s="201">
        <f>F48*H48</f>
        <v>-564569.51171313273</v>
      </c>
    </row>
    <row r="49" spans="1:61">
      <c r="A49" s="115"/>
      <c r="B49" s="237" t="s">
        <v>396</v>
      </c>
      <c r="C49" s="241"/>
      <c r="D49" s="243">
        <v>165</v>
      </c>
      <c r="E49" s="243" t="s">
        <v>260</v>
      </c>
      <c r="F49" s="258">
        <v>-2346419</v>
      </c>
      <c r="G49" s="204" t="s">
        <v>267</v>
      </c>
      <c r="H49" s="199">
        <f>'WCA Allocation Factors'!E7</f>
        <v>8.1413745949899183E-2</v>
      </c>
      <c r="I49" s="201">
        <f t="shared" si="3"/>
        <v>-191030.7603580165</v>
      </c>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row>
    <row r="50" spans="1:61">
      <c r="A50" s="115"/>
      <c r="B50" s="237" t="s">
        <v>396</v>
      </c>
      <c r="C50" s="241"/>
      <c r="D50" s="243">
        <v>165</v>
      </c>
      <c r="E50" s="243" t="s">
        <v>260</v>
      </c>
      <c r="F50" s="258">
        <v>-183864</v>
      </c>
      <c r="G50" s="204" t="s">
        <v>270</v>
      </c>
      <c r="H50" s="199">
        <f>'WCA Allocation Factors'!E13</f>
        <v>7.2043717522988007E-2</v>
      </c>
      <c r="I50" s="201">
        <f t="shared" si="3"/>
        <v>-13246.246078646667</v>
      </c>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row>
    <row r="51" spans="1:61">
      <c r="A51" s="115"/>
      <c r="B51" s="237" t="s">
        <v>396</v>
      </c>
      <c r="C51" s="241"/>
      <c r="D51" s="243">
        <v>165</v>
      </c>
      <c r="E51" s="243" t="s">
        <v>260</v>
      </c>
      <c r="F51" s="258">
        <v>-322505</v>
      </c>
      <c r="G51" s="204" t="s">
        <v>285</v>
      </c>
      <c r="H51" s="199">
        <f>'WCA Allocation Factors'!E31</f>
        <v>0</v>
      </c>
      <c r="I51" s="201">
        <f t="shared" si="3"/>
        <v>0</v>
      </c>
      <c r="N51" s="235"/>
      <c r="O51" s="235"/>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row>
    <row r="52" spans="1:61">
      <c r="A52" s="115"/>
      <c r="B52" s="237" t="s">
        <v>396</v>
      </c>
      <c r="C52" s="241"/>
      <c r="D52" s="243">
        <v>165</v>
      </c>
      <c r="E52" s="243" t="s">
        <v>260</v>
      </c>
      <c r="F52" s="258">
        <v>-1891994</v>
      </c>
      <c r="G52" s="204" t="s">
        <v>293</v>
      </c>
      <c r="H52" s="199" t="s">
        <v>262</v>
      </c>
      <c r="I52" s="201">
        <v>0</v>
      </c>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row>
    <row r="53" spans="1:61" ht="15.75" customHeight="1">
      <c r="I53" s="201">
        <f>SUM(I44:I52)</f>
        <v>-1858462.4301866675</v>
      </c>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row>
    <row r="54" spans="1:61">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row>
    <row r="55" spans="1:61">
      <c r="B55" s="197" t="s">
        <v>850</v>
      </c>
      <c r="C55" s="241"/>
      <c r="D55" s="241"/>
      <c r="E55" s="243"/>
      <c r="F55" s="260"/>
      <c r="G55" s="210"/>
      <c r="H55" s="194"/>
      <c r="I55" s="210"/>
      <c r="L55" s="1164"/>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row>
    <row r="56" spans="1:61">
      <c r="B56" s="1161"/>
      <c r="C56" s="1162"/>
      <c r="D56" s="1162"/>
      <c r="E56" s="248"/>
      <c r="F56" s="1163"/>
      <c r="G56" s="210"/>
      <c r="H56" s="194"/>
      <c r="I56" s="210"/>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row>
    <row r="57" spans="1:61">
      <c r="B57" s="214"/>
      <c r="C57" s="261"/>
      <c r="D57" s="261"/>
      <c r="E57" s="262"/>
      <c r="F57" s="263"/>
      <c r="G57" s="216"/>
      <c r="H57" s="215"/>
      <c r="I57" s="264"/>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row>
    <row r="58" spans="1:61">
      <c r="B58" s="218"/>
      <c r="C58" s="241"/>
      <c r="D58" s="241"/>
      <c r="E58" s="243"/>
      <c r="G58" s="210"/>
      <c r="H58" s="210"/>
      <c r="I58" s="26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row>
    <row r="59" spans="1:61">
      <c r="B59" s="218"/>
      <c r="C59" s="266"/>
      <c r="D59" s="266"/>
      <c r="E59" s="267"/>
      <c r="G59" s="210"/>
      <c r="H59" s="194"/>
      <c r="I59" s="222"/>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row>
    <row r="60" spans="1:61">
      <c r="B60" s="218"/>
      <c r="C60" s="268"/>
      <c r="D60" s="269"/>
      <c r="G60" s="210"/>
      <c r="H60" s="194"/>
      <c r="I60" s="222"/>
      <c r="J60" s="196" t="s">
        <v>905</v>
      </c>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row>
    <row r="61" spans="1:61">
      <c r="B61" s="223"/>
      <c r="C61" s="270"/>
      <c r="D61" s="271"/>
      <c r="E61" s="272"/>
      <c r="F61" s="273"/>
      <c r="G61" s="274"/>
      <c r="H61" s="224"/>
      <c r="I61" s="27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row>
    <row r="62" spans="1:61">
      <c r="B62" s="194"/>
      <c r="C62" s="232"/>
      <c r="D62" s="276"/>
      <c r="E62" s="277"/>
      <c r="F62" s="278"/>
      <c r="G62" s="203"/>
      <c r="I62" s="203"/>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row>
    <row r="63" spans="1:61">
      <c r="B63" s="252" t="s">
        <v>1036</v>
      </c>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row>
    <row r="64" spans="1:61">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row>
    <row r="65" spans="2:61">
      <c r="B65" s="2204" t="s">
        <v>1037</v>
      </c>
      <c r="C65" s="2205"/>
      <c r="D65" s="2205"/>
      <c r="E65" s="2205"/>
      <c r="F65" s="2206"/>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row>
    <row r="66" spans="2:61">
      <c r="B66" s="2207"/>
      <c r="C66" s="2208"/>
      <c r="D66" s="2208"/>
      <c r="E66" s="2208"/>
      <c r="F66" s="2209"/>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row>
    <row r="67" spans="2:61">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row>
    <row r="68" spans="2:61">
      <c r="J68" s="196" t="s">
        <v>586</v>
      </c>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row>
    <row r="69" spans="2:61">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row>
    <row r="70" spans="2:61">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row>
    <row r="71" spans="2:61">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row>
    <row r="72" spans="2:61">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row>
    <row r="73" spans="2:61">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row>
    <row r="74" spans="2:61">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row>
    <row r="75" spans="2:61">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row>
    <row r="76" spans="2:61">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row>
    <row r="77" spans="2:61">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row>
    <row r="78" spans="2:61">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row>
    <row r="79" spans="2:61">
      <c r="J79" s="235"/>
      <c r="K79" s="235"/>
      <c r="L79" s="235"/>
      <c r="M79" s="235"/>
      <c r="N79" s="235"/>
      <c r="O79" s="235"/>
      <c r="P79" s="235"/>
      <c r="Q79" s="235"/>
      <c r="R79" s="235"/>
      <c r="S79" s="235"/>
      <c r="T79" s="235"/>
      <c r="U79" s="235"/>
      <c r="V79" s="235"/>
      <c r="W79" s="235"/>
      <c r="X79" s="235"/>
      <c r="Y79" s="235"/>
      <c r="Z79" s="235"/>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row>
    <row r="80" spans="2:61">
      <c r="J80" s="235"/>
      <c r="K80" s="235"/>
      <c r="L80" s="235"/>
      <c r="M80" s="235"/>
      <c r="N80" s="235"/>
      <c r="O80" s="235"/>
      <c r="P80" s="235"/>
      <c r="Q80" s="235"/>
      <c r="R80" s="235"/>
      <c r="S80" s="235"/>
      <c r="T80" s="235"/>
      <c r="U80" s="235"/>
      <c r="V80" s="235"/>
      <c r="W80" s="23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row>
    <row r="81" spans="1:61">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row>
    <row r="82" spans="1:61">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row>
    <row r="83" spans="1:61">
      <c r="J83" s="235"/>
      <c r="K83" s="235"/>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row>
    <row r="84" spans="1:61">
      <c r="A84" s="115"/>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row>
    <row r="85" spans="1:61">
      <c r="A85" s="115"/>
      <c r="J85" s="235"/>
      <c r="K85" s="235"/>
      <c r="L85" s="235"/>
      <c r="M85" s="235"/>
      <c r="N85" s="235"/>
      <c r="O85" s="235"/>
      <c r="P85" s="235"/>
      <c r="Q85" s="235"/>
      <c r="R85" s="235"/>
      <c r="S85" s="235"/>
      <c r="T85" s="235"/>
      <c r="U85" s="235"/>
      <c r="V85" s="235"/>
      <c r="W85" s="235"/>
      <c r="X85" s="235"/>
      <c r="Y85" s="235"/>
      <c r="Z85" s="235"/>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row>
    <row r="86" spans="1:61">
      <c r="A86" s="115"/>
      <c r="J86" s="235"/>
      <c r="K86" s="235"/>
      <c r="L86" s="235"/>
      <c r="M86" s="235"/>
      <c r="N86" s="235"/>
      <c r="O86" s="235"/>
      <c r="P86" s="235"/>
      <c r="Q86" s="235"/>
      <c r="R86" s="235"/>
      <c r="S86" s="235"/>
      <c r="T86" s="235"/>
      <c r="U86" s="235"/>
      <c r="V86" s="235"/>
      <c r="W86" s="235"/>
      <c r="X86" s="235"/>
      <c r="Y86" s="235"/>
      <c r="Z86" s="235"/>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row>
    <row r="87" spans="1:61">
      <c r="A87" s="115"/>
      <c r="J87" s="235"/>
      <c r="K87" s="235"/>
      <c r="L87" s="235"/>
      <c r="M87" s="235"/>
      <c r="N87" s="235"/>
      <c r="O87" s="235"/>
      <c r="P87" s="235"/>
      <c r="Q87" s="235"/>
      <c r="R87" s="235"/>
      <c r="S87" s="235"/>
      <c r="T87" s="235"/>
      <c r="U87" s="235"/>
      <c r="V87" s="235"/>
      <c r="W87" s="235"/>
      <c r="X87" s="235"/>
      <c r="Y87" s="235"/>
      <c r="Z87" s="235"/>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row>
    <row r="88" spans="1:61">
      <c r="A88" s="115"/>
      <c r="J88" s="235"/>
      <c r="K88" s="235"/>
      <c r="L88" s="235"/>
      <c r="M88" s="235"/>
      <c r="N88" s="235"/>
      <c r="O88" s="235"/>
      <c r="P88" s="235"/>
      <c r="Q88" s="235"/>
      <c r="R88" s="235"/>
      <c r="S88" s="235"/>
      <c r="T88" s="235"/>
      <c r="U88" s="235"/>
      <c r="V88" s="235"/>
      <c r="W88" s="235"/>
      <c r="X88" s="235"/>
      <c r="Y88" s="235"/>
      <c r="Z88" s="235"/>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row>
    <row r="89" spans="1:61">
      <c r="A89" s="115"/>
      <c r="J89" s="235"/>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row>
    <row r="90" spans="1:61">
      <c r="A90" s="11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row>
    <row r="91" spans="1:61">
      <c r="A91" s="115"/>
      <c r="J91" s="235"/>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row>
    <row r="92" spans="1:61">
      <c r="A92" s="115"/>
      <c r="J92" s="235"/>
      <c r="K92" s="235"/>
      <c r="L92" s="235"/>
      <c r="M92" s="235"/>
      <c r="N92" s="235"/>
      <c r="O92" s="235"/>
      <c r="P92" s="235"/>
      <c r="Q92" s="23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row>
    <row r="93" spans="1:61">
      <c r="A93" s="115"/>
      <c r="J93" s="235"/>
      <c r="K93" s="235"/>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row>
    <row r="94" spans="1:61">
      <c r="A94" s="11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row>
    <row r="95" spans="1:61">
      <c r="A95" s="115"/>
      <c r="C95" s="235"/>
      <c r="D95" s="235"/>
      <c r="E95" s="235"/>
      <c r="F95" s="235"/>
      <c r="G95" s="235"/>
      <c r="H95" s="235"/>
      <c r="I95" s="235"/>
      <c r="K95" s="235"/>
      <c r="L95" s="235"/>
      <c r="M95" s="235"/>
      <c r="N95" s="235"/>
      <c r="O95" s="235"/>
      <c r="P95" s="235"/>
      <c r="Q95" s="235"/>
      <c r="R95" s="235"/>
      <c r="S95" s="235"/>
      <c r="T95" s="235"/>
      <c r="U95" s="235"/>
      <c r="V95" s="235"/>
      <c r="W95" s="235"/>
      <c r="X95" s="235"/>
      <c r="Y95" s="235"/>
      <c r="Z95" s="235"/>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row>
    <row r="96" spans="1:61">
      <c r="A96" s="115"/>
      <c r="C96" s="235"/>
      <c r="D96" s="235"/>
      <c r="E96" s="235"/>
      <c r="F96" s="235"/>
      <c r="G96" s="235"/>
      <c r="H96" s="235"/>
      <c r="I96" s="235"/>
      <c r="K96" s="235"/>
      <c r="L96" s="235"/>
      <c r="M96" s="235"/>
      <c r="N96" s="235"/>
      <c r="O96" s="235"/>
      <c r="P96" s="235"/>
      <c r="Q96" s="235"/>
      <c r="R96" s="235"/>
      <c r="S96" s="235"/>
      <c r="T96" s="235"/>
      <c r="U96" s="235"/>
      <c r="V96" s="235"/>
      <c r="W96" s="235"/>
      <c r="X96" s="235"/>
      <c r="Y96" s="235"/>
      <c r="Z96" s="235"/>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row>
    <row r="97" spans="1:61">
      <c r="A97" s="115"/>
      <c r="C97" s="235"/>
      <c r="D97" s="235"/>
      <c r="E97" s="235"/>
      <c r="F97" s="235"/>
      <c r="G97" s="235"/>
      <c r="H97" s="235"/>
      <c r="I97" s="235"/>
      <c r="K97" s="235"/>
      <c r="L97" s="235"/>
      <c r="M97" s="235"/>
      <c r="N97" s="235"/>
      <c r="O97" s="235"/>
      <c r="P97" s="235"/>
      <c r="Q97" s="235"/>
      <c r="R97" s="235"/>
      <c r="S97" s="235"/>
      <c r="T97" s="235"/>
      <c r="U97" s="235"/>
      <c r="V97" s="235"/>
      <c r="W97" s="235"/>
      <c r="X97" s="235"/>
      <c r="Y97" s="235"/>
      <c r="Z97" s="235"/>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row>
    <row r="98" spans="1:61">
      <c r="A98" s="115"/>
      <c r="C98" s="235"/>
      <c r="D98" s="235"/>
      <c r="E98" s="235"/>
      <c r="F98" s="235"/>
      <c r="G98" s="235"/>
      <c r="H98" s="235"/>
      <c r="I98" s="235"/>
      <c r="K98" s="235"/>
      <c r="L98" s="235"/>
      <c r="M98" s="235"/>
      <c r="N98" s="235"/>
      <c r="O98" s="235"/>
      <c r="P98" s="235"/>
      <c r="Q98" s="235"/>
      <c r="R98" s="235"/>
      <c r="S98" s="235"/>
      <c r="T98" s="235"/>
      <c r="U98" s="235"/>
      <c r="V98" s="235"/>
      <c r="W98" s="235"/>
      <c r="X98" s="235"/>
      <c r="Y98" s="235"/>
      <c r="Z98" s="235"/>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row>
    <row r="99" spans="1:61">
      <c r="A99" s="115"/>
      <c r="C99" s="235"/>
      <c r="D99" s="235"/>
      <c r="E99" s="235"/>
      <c r="F99" s="235"/>
      <c r="G99" s="235"/>
      <c r="H99" s="235"/>
      <c r="I99" s="235"/>
      <c r="K99" s="235"/>
      <c r="L99" s="235"/>
      <c r="M99" s="235"/>
      <c r="N99" s="235"/>
      <c r="O99" s="235"/>
      <c r="P99" s="235"/>
      <c r="Q99" s="235"/>
      <c r="R99" s="235"/>
      <c r="S99" s="235"/>
      <c r="T99" s="235"/>
      <c r="U99" s="235"/>
      <c r="V99" s="235"/>
      <c r="W99" s="235"/>
      <c r="X99" s="235"/>
      <c r="Y99" s="235"/>
      <c r="Z99" s="235"/>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row>
    <row r="100" spans="1:61">
      <c r="A100" s="115"/>
      <c r="C100" s="235"/>
      <c r="D100" s="235"/>
      <c r="E100" s="235"/>
      <c r="F100" s="235"/>
      <c r="G100" s="235"/>
      <c r="H100" s="235"/>
      <c r="I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row>
    <row r="101" spans="1:61">
      <c r="A101" s="115"/>
      <c r="C101" s="235"/>
      <c r="D101" s="235"/>
      <c r="E101" s="235"/>
      <c r="F101" s="235"/>
      <c r="G101" s="235"/>
      <c r="H101" s="235"/>
      <c r="I101" s="235"/>
      <c r="K101" s="235"/>
      <c r="L101" s="235"/>
      <c r="M101" s="235"/>
      <c r="N101" s="235"/>
      <c r="O101" s="235"/>
      <c r="P101" s="235"/>
      <c r="Q101" s="235"/>
      <c r="R101" s="235"/>
      <c r="S101" s="235"/>
      <c r="T101" s="235"/>
      <c r="U101" s="235"/>
      <c r="V101" s="235"/>
      <c r="W101" s="235"/>
      <c r="X101" s="235"/>
      <c r="Y101" s="235"/>
      <c r="Z101" s="235"/>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row>
    <row r="102" spans="1:61">
      <c r="A102" s="115"/>
      <c r="B102" s="232"/>
      <c r="C102" s="259"/>
      <c r="D102" s="259"/>
      <c r="E102" s="277"/>
      <c r="G102" s="203"/>
      <c r="J102" s="235"/>
      <c r="K102" s="235"/>
      <c r="L102" s="235"/>
      <c r="M102" s="235"/>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row>
    <row r="103" spans="1:61">
      <c r="A103" s="115"/>
      <c r="B103" s="194"/>
      <c r="C103" s="259"/>
      <c r="D103" s="259"/>
      <c r="E103" s="277"/>
      <c r="G103" s="203"/>
      <c r="J103" s="235"/>
      <c r="K103" s="235"/>
      <c r="L103" s="235"/>
      <c r="M103" s="235"/>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row>
    <row r="104" spans="1:61">
      <c r="A104" s="115"/>
      <c r="B104" s="194"/>
      <c r="C104" s="259"/>
      <c r="D104" s="280"/>
      <c r="E104" s="277"/>
      <c r="F104" s="278"/>
      <c r="G104" s="203"/>
      <c r="I104" s="205"/>
      <c r="J104" s="235"/>
      <c r="K104" s="235"/>
      <c r="L104" s="235"/>
      <c r="M104" s="235"/>
      <c r="N104" s="235"/>
      <c r="O104" s="235"/>
      <c r="P104" s="235"/>
      <c r="Q104" s="235"/>
      <c r="R104" s="235"/>
      <c r="S104" s="235"/>
      <c r="T104" s="235"/>
      <c r="U104" s="235"/>
      <c r="V104" s="235"/>
      <c r="W104" s="235"/>
      <c r="X104" s="235"/>
      <c r="Y104" s="235"/>
      <c r="Z104" s="235"/>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row>
    <row r="105" spans="1:61">
      <c r="A105" s="115"/>
      <c r="B105" s="194"/>
      <c r="C105" s="259"/>
      <c r="D105" s="280"/>
      <c r="E105" s="277"/>
      <c r="F105" s="278"/>
      <c r="G105" s="203"/>
      <c r="I105" s="205"/>
      <c r="J105" s="235"/>
      <c r="K105" s="235"/>
      <c r="L105" s="235"/>
      <c r="M105" s="235"/>
      <c r="N105" s="235"/>
      <c r="O105" s="235"/>
      <c r="P105" s="235"/>
      <c r="Q105" s="235"/>
      <c r="R105" s="235"/>
      <c r="S105" s="235"/>
      <c r="T105" s="235"/>
      <c r="U105" s="235"/>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row>
    <row r="106" spans="1:61">
      <c r="A106" s="115"/>
      <c r="B106" s="194"/>
      <c r="C106" s="115"/>
      <c r="D106" s="280"/>
      <c r="E106" s="277"/>
      <c r="F106" s="278"/>
      <c r="G106" s="203"/>
      <c r="I106" s="205"/>
      <c r="J106" s="235"/>
      <c r="K106" s="235"/>
      <c r="L106" s="235"/>
      <c r="M106" s="235"/>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row>
    <row r="107" spans="1:61">
      <c r="A107" s="115"/>
      <c r="B107" s="194"/>
      <c r="C107" s="115"/>
      <c r="D107" s="280"/>
      <c r="E107" s="277"/>
      <c r="F107" s="278"/>
      <c r="G107" s="203"/>
      <c r="I107" s="205"/>
      <c r="J107" s="235"/>
      <c r="K107" s="235"/>
      <c r="L107" s="235"/>
      <c r="M107" s="235"/>
      <c r="N107" s="235"/>
      <c r="O107" s="235"/>
      <c r="P107" s="235"/>
      <c r="Q107" s="235"/>
      <c r="R107" s="235"/>
      <c r="S107" s="235"/>
      <c r="T107" s="235"/>
      <c r="U107" s="235"/>
      <c r="V107" s="235"/>
      <c r="W107" s="235"/>
      <c r="X107" s="235"/>
      <c r="Y107" s="235"/>
      <c r="Z107" s="235"/>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row>
    <row r="108" spans="1:61">
      <c r="A108" s="115"/>
      <c r="B108" s="194"/>
      <c r="D108" s="203"/>
      <c r="E108" s="277"/>
      <c r="G108" s="203"/>
      <c r="H108" s="203"/>
      <c r="I108" s="203"/>
      <c r="J108" s="235"/>
      <c r="K108" s="235"/>
      <c r="L108" s="235"/>
      <c r="M108" s="235"/>
      <c r="N108" s="235"/>
      <c r="O108" s="235"/>
      <c r="P108" s="235"/>
      <c r="Q108" s="235"/>
      <c r="R108" s="235"/>
      <c r="S108" s="235"/>
      <c r="T108" s="235"/>
      <c r="U108" s="235"/>
      <c r="V108" s="235"/>
      <c r="W108" s="235"/>
      <c r="X108" s="235"/>
      <c r="Y108" s="235"/>
      <c r="Z108" s="235"/>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row>
    <row r="109" spans="1:61">
      <c r="A109" s="115"/>
      <c r="B109" s="194"/>
      <c r="D109" s="203"/>
      <c r="E109" s="281"/>
      <c r="G109" s="203"/>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row>
    <row r="110" spans="1:61">
      <c r="A110" s="115"/>
      <c r="B110" s="194"/>
      <c r="D110" s="203"/>
      <c r="G110" s="203"/>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row>
    <row r="111" spans="1:61">
      <c r="A111" s="115"/>
      <c r="B111" s="194"/>
      <c r="D111" s="280"/>
      <c r="E111" s="277"/>
      <c r="F111" s="278"/>
      <c r="G111" s="203"/>
      <c r="I111" s="205"/>
      <c r="J111" s="235"/>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row>
    <row r="112" spans="1:61">
      <c r="A112" s="81"/>
      <c r="B112" s="194"/>
      <c r="D112" s="280"/>
      <c r="E112" s="277"/>
      <c r="F112" s="278"/>
      <c r="G112" s="205"/>
      <c r="I112" s="205"/>
      <c r="J112" s="235"/>
      <c r="K112" s="235"/>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row>
    <row r="113" spans="1:61">
      <c r="A113" s="81"/>
      <c r="B113" s="194"/>
      <c r="D113" s="280"/>
      <c r="E113" s="277"/>
      <c r="F113" s="278"/>
      <c r="G113" s="205"/>
      <c r="I113" s="205"/>
      <c r="J113" s="235"/>
      <c r="K113" s="235"/>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row>
    <row r="114" spans="1:61">
      <c r="A114" s="81"/>
      <c r="B114" s="194"/>
      <c r="D114" s="201"/>
      <c r="G114" s="201"/>
      <c r="H114" s="201"/>
      <c r="I114" s="201"/>
      <c r="J114" s="235"/>
      <c r="K114" s="235"/>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row>
    <row r="115" spans="1:61">
      <c r="A115" s="81"/>
      <c r="B115" s="232"/>
      <c r="I115" s="205"/>
      <c r="J115" s="235"/>
      <c r="K115" s="235"/>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row>
    <row r="116" spans="1:61">
      <c r="A116" s="81"/>
      <c r="B116" s="194"/>
      <c r="D116" s="201"/>
      <c r="G116" s="201"/>
      <c r="H116" s="201"/>
      <c r="I116" s="201"/>
      <c r="J116" s="235"/>
      <c r="K116" s="235"/>
      <c r="L116" s="235"/>
      <c r="M116" s="235"/>
      <c r="N116" s="235"/>
      <c r="O116" s="235"/>
      <c r="P116" s="235"/>
      <c r="Q116" s="235"/>
      <c r="R116" s="235"/>
      <c r="S116" s="235"/>
      <c r="T116" s="235"/>
      <c r="U116" s="235"/>
      <c r="V116" s="235"/>
      <c r="W116" s="235"/>
      <c r="X116" s="235"/>
      <c r="Y116" s="235"/>
      <c r="Z116" s="235"/>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row>
    <row r="117" spans="1:61">
      <c r="A117" s="81"/>
      <c r="B117" s="282"/>
      <c r="C117" s="259"/>
      <c r="D117" s="259"/>
      <c r="E117" s="277"/>
      <c r="J117" s="235"/>
      <c r="K117" s="235"/>
      <c r="L117" s="235"/>
      <c r="M117" s="235"/>
      <c r="N117" s="235"/>
      <c r="O117" s="235"/>
      <c r="P117" s="235"/>
      <c r="Q117" s="235"/>
      <c r="R117" s="235"/>
      <c r="S117" s="235"/>
      <c r="T117" s="235"/>
      <c r="U117" s="235"/>
      <c r="V117" s="235"/>
      <c r="W117" s="235"/>
      <c r="X117" s="235"/>
      <c r="Y117" s="235"/>
      <c r="Z117" s="235"/>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row>
    <row r="118" spans="1:61">
      <c r="A118" s="81"/>
      <c r="B118" s="232"/>
      <c r="C118" s="259"/>
      <c r="D118" s="259"/>
      <c r="E118" s="277"/>
      <c r="J118" s="235"/>
      <c r="K118" s="235"/>
      <c r="L118" s="235"/>
      <c r="M118" s="235"/>
      <c r="N118" s="235"/>
      <c r="O118" s="235"/>
      <c r="P118" s="235"/>
      <c r="Q118" s="235"/>
      <c r="R118" s="235"/>
      <c r="S118" s="235"/>
      <c r="T118" s="235"/>
      <c r="U118" s="235"/>
      <c r="V118" s="235"/>
      <c r="W118" s="235"/>
      <c r="X118" s="235"/>
      <c r="Y118" s="235"/>
      <c r="Z118" s="235"/>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row>
    <row r="119" spans="1:61">
      <c r="A119" s="81"/>
      <c r="B119" s="237"/>
      <c r="C119" s="115"/>
      <c r="D119" s="280"/>
      <c r="E119" s="277"/>
      <c r="F119" s="278"/>
      <c r="G119" s="205"/>
      <c r="I119" s="205"/>
      <c r="J119" s="235"/>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row>
    <row r="120" spans="1:61">
      <c r="A120" s="81"/>
      <c r="B120" s="237"/>
      <c r="C120" s="115"/>
      <c r="D120" s="280"/>
      <c r="E120" s="277"/>
      <c r="F120" s="278"/>
      <c r="G120" s="205"/>
      <c r="I120" s="205"/>
      <c r="J120" s="235"/>
      <c r="K120" s="235"/>
      <c r="L120" s="235"/>
      <c r="M120" s="235"/>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row>
    <row r="121" spans="1:61">
      <c r="A121" s="81"/>
      <c r="B121" s="237"/>
      <c r="C121" s="115"/>
      <c r="D121" s="280"/>
      <c r="E121" s="277"/>
      <c r="F121" s="278"/>
      <c r="G121" s="205"/>
      <c r="I121" s="205"/>
      <c r="J121" s="235"/>
      <c r="K121" s="235"/>
      <c r="L121" s="235"/>
      <c r="M121" s="235"/>
      <c r="N121" s="235"/>
      <c r="O121" s="235"/>
      <c r="P121" s="235"/>
      <c r="Q121" s="235"/>
      <c r="R121" s="235"/>
      <c r="S121" s="235"/>
      <c r="T121" s="235"/>
      <c r="U121" s="235"/>
      <c r="V121" s="235"/>
      <c r="W121" s="235"/>
      <c r="X121" s="235"/>
      <c r="Y121" s="235"/>
      <c r="Z121" s="235"/>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row>
    <row r="122" spans="1:61">
      <c r="B122" s="237"/>
      <c r="D122" s="201"/>
      <c r="G122" s="205"/>
      <c r="I122" s="205"/>
      <c r="J122" s="235"/>
      <c r="K122" s="235"/>
      <c r="L122" s="235"/>
      <c r="M122" s="235"/>
      <c r="N122" s="235"/>
      <c r="O122" s="235"/>
      <c r="P122" s="235"/>
      <c r="Q122" s="235"/>
      <c r="R122" s="235"/>
      <c r="S122" s="235"/>
      <c r="T122" s="235"/>
      <c r="U122" s="235"/>
      <c r="V122" s="235"/>
      <c r="W122" s="235"/>
      <c r="X122" s="235"/>
      <c r="Y122" s="235"/>
      <c r="Z122" s="235"/>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row>
    <row r="124" spans="1:61">
      <c r="C124" s="283"/>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row>
    <row r="125" spans="1:61">
      <c r="B125" s="194"/>
      <c r="J125" s="235"/>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row>
    <row r="126" spans="1:61">
      <c r="B126" s="194"/>
      <c r="D126" s="280"/>
      <c r="E126" s="277"/>
      <c r="F126" s="278"/>
      <c r="G126" s="205"/>
      <c r="I126" s="20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row>
    <row r="127" spans="1:61">
      <c r="B127" s="194"/>
      <c r="D127" s="280"/>
      <c r="E127" s="277"/>
      <c r="F127" s="278"/>
      <c r="G127" s="205"/>
      <c r="I127" s="205"/>
      <c r="J127" s="284"/>
      <c r="K127" s="235"/>
      <c r="L127" s="235"/>
      <c r="M127" s="235"/>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row>
    <row r="128" spans="1:61">
      <c r="B128" s="194"/>
      <c r="D128" s="280"/>
      <c r="E128" s="277"/>
      <c r="F128" s="278"/>
      <c r="G128" s="205"/>
      <c r="I128" s="20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row>
    <row r="129" spans="2:61">
      <c r="B129" s="194"/>
      <c r="D129" s="280"/>
      <c r="E129" s="277"/>
      <c r="F129" s="278"/>
      <c r="G129" s="205"/>
      <c r="I129" s="205"/>
      <c r="K129" s="235"/>
      <c r="L129" s="235"/>
      <c r="M129" s="235"/>
      <c r="N129" s="235"/>
      <c r="O129" s="235"/>
      <c r="P129" s="235"/>
      <c r="Q129" s="235"/>
      <c r="R129" s="235"/>
      <c r="S129" s="235"/>
      <c r="T129" s="235"/>
      <c r="U129" s="235"/>
      <c r="V129" s="235"/>
      <c r="W129" s="235"/>
      <c r="X129" s="235"/>
      <c r="Y129" s="235"/>
      <c r="Z129" s="235"/>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row>
    <row r="130" spans="2:61">
      <c r="B130" s="194"/>
      <c r="D130" s="201"/>
      <c r="G130" s="205"/>
      <c r="I130" s="205"/>
      <c r="K130" s="235"/>
      <c r="L130" s="235"/>
      <c r="M130" s="235"/>
      <c r="N130" s="235"/>
      <c r="O130" s="235"/>
      <c r="P130" s="235"/>
      <c r="Q130" s="235"/>
      <c r="R130" s="235"/>
      <c r="S130" s="235"/>
      <c r="T130" s="235"/>
      <c r="U130" s="235"/>
      <c r="V130" s="235"/>
      <c r="W130" s="235"/>
      <c r="X130" s="235"/>
      <c r="Y130" s="235"/>
      <c r="Z130" s="235"/>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row>
    <row r="131" spans="2:61">
      <c r="B131" s="194"/>
      <c r="K131" s="235"/>
      <c r="L131" s="235"/>
      <c r="M131" s="235"/>
      <c r="N131" s="235"/>
      <c r="O131" s="235"/>
      <c r="P131" s="235"/>
      <c r="Q131" s="235"/>
      <c r="R131" s="235"/>
      <c r="S131" s="235"/>
      <c r="T131" s="235"/>
      <c r="U131" s="235"/>
      <c r="V131" s="235"/>
      <c r="W131" s="235"/>
      <c r="X131" s="235"/>
      <c r="Y131" s="235"/>
      <c r="Z131" s="235"/>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row>
    <row r="132" spans="2:61">
      <c r="B132" s="194"/>
      <c r="D132" s="280"/>
      <c r="E132" s="277"/>
      <c r="F132" s="278"/>
      <c r="G132" s="205"/>
      <c r="I132" s="205"/>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row>
    <row r="133" spans="2:61">
      <c r="B133" s="194"/>
      <c r="D133" s="280"/>
      <c r="E133" s="277"/>
      <c r="F133" s="278"/>
      <c r="G133" s="205"/>
      <c r="I133" s="205"/>
      <c r="K133" s="235"/>
      <c r="L133" s="235"/>
      <c r="M133" s="235"/>
      <c r="N133" s="235"/>
      <c r="O133" s="235"/>
      <c r="P133" s="235"/>
      <c r="Q133" s="235"/>
      <c r="R133" s="235"/>
      <c r="S133" s="235"/>
      <c r="T133" s="235"/>
      <c r="U133" s="235"/>
      <c r="V133" s="235"/>
      <c r="W133" s="235"/>
      <c r="X133" s="235"/>
      <c r="Y133" s="235"/>
      <c r="Z133" s="235"/>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row>
    <row r="134" spans="2:61">
      <c r="B134" s="194"/>
      <c r="D134" s="280"/>
      <c r="E134" s="277"/>
      <c r="F134" s="278"/>
      <c r="G134" s="205"/>
      <c r="I134" s="205"/>
      <c r="K134" s="235"/>
      <c r="L134" s="235"/>
      <c r="M134" s="235"/>
      <c r="N134" s="235"/>
      <c r="O134" s="235"/>
      <c r="P134" s="235"/>
      <c r="Q134" s="235"/>
      <c r="R134" s="235"/>
      <c r="S134" s="235"/>
      <c r="T134" s="235"/>
      <c r="U134" s="235"/>
      <c r="V134" s="235"/>
      <c r="W134" s="235"/>
      <c r="X134" s="235"/>
      <c r="Y134" s="235"/>
      <c r="Z134" s="235"/>
      <c r="AA134" s="23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row>
    <row r="135" spans="2:61">
      <c r="B135" s="194"/>
      <c r="D135" s="201"/>
      <c r="G135" s="205"/>
      <c r="I135" s="205"/>
      <c r="K135" s="235"/>
      <c r="L135" s="235"/>
      <c r="M135" s="235"/>
      <c r="N135" s="235"/>
      <c r="O135" s="235"/>
      <c r="P135" s="235"/>
      <c r="Q135" s="235"/>
      <c r="R135" s="235"/>
      <c r="S135" s="235"/>
      <c r="T135" s="235"/>
      <c r="U135" s="235"/>
      <c r="V135" s="235"/>
      <c r="W135" s="235"/>
      <c r="X135" s="235"/>
      <c r="Y135" s="235"/>
      <c r="Z135" s="235"/>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row>
    <row r="136" spans="2:61">
      <c r="B136" s="237"/>
      <c r="D136" s="280"/>
      <c r="E136" s="277"/>
      <c r="F136" s="278"/>
      <c r="G136" s="205"/>
      <c r="I136" s="205"/>
      <c r="K136" s="235"/>
      <c r="L136" s="235"/>
      <c r="M136" s="235"/>
      <c r="N136" s="235"/>
      <c r="O136" s="235"/>
      <c r="P136" s="235"/>
      <c r="Q136" s="235"/>
      <c r="R136" s="235"/>
      <c r="S136" s="235"/>
      <c r="T136" s="235"/>
      <c r="U136" s="235"/>
      <c r="V136" s="235"/>
      <c r="W136" s="235"/>
      <c r="X136" s="235"/>
      <c r="Y136" s="235"/>
      <c r="Z136" s="235"/>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row>
    <row r="137" spans="2:61">
      <c r="B137" s="237"/>
      <c r="D137" s="280"/>
      <c r="E137" s="277"/>
      <c r="F137" s="278"/>
      <c r="G137" s="205"/>
      <c r="I137" s="205"/>
      <c r="K137" s="235"/>
      <c r="L137" s="235"/>
      <c r="M137" s="235"/>
      <c r="N137" s="235"/>
      <c r="O137" s="235"/>
      <c r="P137" s="235"/>
      <c r="Q137" s="235"/>
      <c r="R137" s="235"/>
      <c r="S137" s="235"/>
      <c r="T137" s="235"/>
      <c r="U137" s="235"/>
      <c r="V137" s="235"/>
      <c r="W137" s="235"/>
      <c r="X137" s="235"/>
      <c r="Y137" s="235"/>
      <c r="Z137" s="235"/>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row>
    <row r="138" spans="2:61">
      <c r="B138" s="237"/>
      <c r="D138" s="280"/>
      <c r="E138" s="277"/>
      <c r="F138" s="278"/>
      <c r="G138" s="205"/>
      <c r="I138" s="205"/>
      <c r="K138" s="235"/>
      <c r="L138" s="235"/>
      <c r="M138" s="235"/>
      <c r="N138" s="235"/>
      <c r="O138" s="235"/>
      <c r="P138" s="235"/>
      <c r="Q138" s="235"/>
      <c r="R138" s="235"/>
      <c r="S138" s="235"/>
      <c r="T138" s="235"/>
      <c r="U138" s="235"/>
      <c r="V138" s="235"/>
      <c r="W138" s="235"/>
      <c r="X138" s="235"/>
      <c r="Y138" s="235"/>
      <c r="Z138" s="235"/>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row>
    <row r="139" spans="2:61">
      <c r="B139" s="232"/>
      <c r="D139" s="201"/>
      <c r="G139" s="205"/>
      <c r="I139" s="205"/>
      <c r="K139" s="235"/>
      <c r="L139" s="235"/>
      <c r="M139" s="235"/>
      <c r="N139" s="235"/>
      <c r="O139" s="235"/>
      <c r="P139" s="235"/>
      <c r="Q139" s="235"/>
      <c r="R139" s="235"/>
      <c r="S139" s="235"/>
      <c r="T139" s="235"/>
      <c r="U139" s="235"/>
      <c r="V139" s="235"/>
      <c r="W139" s="235"/>
      <c r="X139" s="235"/>
      <c r="Y139" s="235"/>
      <c r="Z139" s="235"/>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row>
    <row r="140" spans="2:61">
      <c r="B140" s="232"/>
      <c r="H140" s="203"/>
      <c r="I140" s="205"/>
      <c r="K140" s="235"/>
      <c r="L140" s="235"/>
      <c r="M140" s="235"/>
      <c r="N140" s="235"/>
      <c r="O140" s="235"/>
      <c r="P140" s="235"/>
      <c r="Q140" s="235"/>
      <c r="R140" s="235"/>
      <c r="S140" s="235"/>
      <c r="T140" s="235"/>
      <c r="U140" s="235"/>
      <c r="V140" s="235"/>
      <c r="W140" s="235"/>
      <c r="X140" s="235"/>
      <c r="Y140" s="235"/>
      <c r="Z140" s="235"/>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row>
    <row r="141" spans="2:61">
      <c r="B141" s="232"/>
      <c r="D141" s="201"/>
      <c r="G141" s="205"/>
      <c r="I141" s="205"/>
      <c r="K141" s="235"/>
      <c r="L141" s="235"/>
      <c r="M141" s="235"/>
      <c r="N141" s="235"/>
      <c r="O141" s="235"/>
      <c r="P141" s="235"/>
      <c r="Q141" s="235"/>
      <c r="R141" s="235"/>
      <c r="S141" s="235"/>
      <c r="T141" s="235"/>
      <c r="U141" s="235"/>
      <c r="V141" s="235"/>
      <c r="W141" s="235"/>
      <c r="X141" s="235"/>
      <c r="Y141" s="235"/>
      <c r="Z141" s="235"/>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row>
    <row r="144" spans="2:61">
      <c r="B144" s="194"/>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row>
    <row r="145" spans="2:61">
      <c r="B145" s="194"/>
      <c r="D145" s="280"/>
      <c r="E145" s="277"/>
      <c r="F145" s="278"/>
      <c r="G145" s="205"/>
      <c r="I145" s="20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row>
    <row r="146" spans="2:61">
      <c r="B146" s="194"/>
      <c r="D146" s="280"/>
      <c r="E146" s="277"/>
      <c r="F146" s="278"/>
      <c r="G146" s="205"/>
      <c r="I146" s="205"/>
      <c r="J146" s="235"/>
      <c r="K146" s="235"/>
      <c r="L146" s="235"/>
      <c r="M146" s="235"/>
      <c r="N146" s="235"/>
      <c r="O146" s="235"/>
      <c r="P146" s="235"/>
      <c r="Q146" s="235"/>
      <c r="R146" s="235"/>
      <c r="S146" s="235"/>
      <c r="T146" s="235"/>
      <c r="U146" s="235"/>
      <c r="V146" s="235"/>
      <c r="W146" s="235"/>
      <c r="X146" s="235"/>
      <c r="Y146" s="235"/>
      <c r="Z146" s="235"/>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row>
    <row r="147" spans="2:61">
      <c r="B147" s="194"/>
      <c r="D147" s="280"/>
      <c r="E147" s="277"/>
      <c r="F147" s="278"/>
      <c r="G147" s="205"/>
      <c r="I147" s="205"/>
      <c r="J147" s="235"/>
      <c r="K147" s="235"/>
      <c r="L147" s="235"/>
      <c r="M147" s="235"/>
      <c r="N147" s="235"/>
      <c r="O147" s="235"/>
      <c r="P147" s="235"/>
      <c r="Q147" s="235"/>
      <c r="R147" s="235"/>
      <c r="S147" s="235"/>
      <c r="T147" s="235"/>
      <c r="U147" s="235"/>
      <c r="V147" s="235"/>
      <c r="W147" s="235"/>
      <c r="X147" s="235"/>
      <c r="Y147" s="235"/>
      <c r="Z147" s="235"/>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row>
    <row r="148" spans="2:61">
      <c r="B148" s="194"/>
      <c r="D148" s="280"/>
      <c r="E148" s="277"/>
      <c r="F148" s="278"/>
      <c r="G148" s="205"/>
      <c r="I148" s="205"/>
      <c r="J148" s="235"/>
      <c r="K148" s="235"/>
      <c r="L148" s="235"/>
      <c r="M148" s="235"/>
      <c r="N148" s="235"/>
      <c r="O148" s="235"/>
      <c r="P148" s="235"/>
      <c r="Q148" s="235"/>
      <c r="R148" s="235"/>
      <c r="S148" s="235"/>
      <c r="T148" s="235"/>
      <c r="U148" s="235"/>
      <c r="V148" s="235"/>
      <c r="W148" s="235"/>
      <c r="X148" s="235"/>
      <c r="Y148" s="235"/>
      <c r="Z148" s="235"/>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row>
    <row r="149" spans="2:61">
      <c r="B149" s="194"/>
      <c r="D149" s="201"/>
      <c r="G149" s="201"/>
      <c r="H149" s="201"/>
      <c r="I149" s="201"/>
      <c r="J149" s="235"/>
      <c r="K149" s="235"/>
      <c r="L149" s="235"/>
      <c r="M149" s="235"/>
      <c r="N149" s="235"/>
      <c r="O149" s="235"/>
      <c r="P149" s="235"/>
      <c r="Q149" s="235"/>
      <c r="R149" s="235"/>
      <c r="S149" s="235"/>
      <c r="T149" s="235"/>
      <c r="U149" s="235"/>
      <c r="V149" s="235"/>
      <c r="W149" s="235"/>
      <c r="X149" s="235"/>
      <c r="Y149" s="235"/>
      <c r="Z149" s="235"/>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row>
    <row r="150" spans="2:61">
      <c r="B150" s="194"/>
      <c r="J150" s="235"/>
      <c r="K150" s="235"/>
      <c r="L150" s="235"/>
      <c r="M150" s="235"/>
      <c r="N150" s="235"/>
      <c r="O150" s="235"/>
      <c r="P150" s="235"/>
      <c r="Q150" s="235"/>
      <c r="R150" s="235"/>
      <c r="S150" s="235"/>
      <c r="T150" s="235"/>
      <c r="U150" s="235"/>
      <c r="V150" s="235"/>
      <c r="W150" s="235"/>
      <c r="X150" s="235"/>
      <c r="Y150" s="235"/>
      <c r="Z150" s="235"/>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row>
    <row r="151" spans="2:61">
      <c r="B151" s="194"/>
      <c r="D151" s="280"/>
      <c r="E151" s="277"/>
      <c r="F151" s="278"/>
      <c r="G151" s="205"/>
      <c r="I151" s="205"/>
      <c r="J151" s="235"/>
      <c r="K151" s="235"/>
      <c r="L151" s="235"/>
      <c r="M151" s="235"/>
      <c r="N151" s="235"/>
      <c r="O151" s="235"/>
      <c r="P151" s="235"/>
      <c r="Q151" s="235"/>
      <c r="R151" s="235"/>
      <c r="S151" s="235"/>
      <c r="T151" s="235"/>
      <c r="U151" s="235"/>
      <c r="V151" s="235"/>
      <c r="W151" s="235"/>
      <c r="X151" s="235"/>
      <c r="Y151" s="235"/>
      <c r="Z151" s="235"/>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row>
    <row r="152" spans="2:61">
      <c r="B152" s="194"/>
      <c r="D152" s="280"/>
      <c r="E152" s="277"/>
      <c r="F152" s="278"/>
      <c r="G152" s="205"/>
      <c r="I152" s="205"/>
      <c r="J152" s="235"/>
      <c r="K152" s="235"/>
      <c r="L152" s="235"/>
      <c r="M152" s="235"/>
      <c r="N152" s="235"/>
      <c r="O152" s="235"/>
      <c r="P152" s="235"/>
      <c r="Q152" s="235"/>
      <c r="R152" s="235"/>
      <c r="S152" s="235"/>
      <c r="T152" s="235"/>
      <c r="U152" s="235"/>
      <c r="V152" s="235"/>
      <c r="W152" s="235"/>
      <c r="X152" s="235"/>
      <c r="Y152" s="235"/>
      <c r="Z152" s="235"/>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row>
    <row r="153" spans="2:61">
      <c r="B153" s="194"/>
      <c r="D153" s="280"/>
      <c r="E153" s="277"/>
      <c r="F153" s="278"/>
      <c r="G153" s="205"/>
      <c r="I153" s="205"/>
      <c r="J153" s="235"/>
      <c r="K153" s="235"/>
      <c r="L153" s="235"/>
      <c r="M153" s="235"/>
      <c r="N153" s="235"/>
      <c r="O153" s="235"/>
      <c r="P153" s="235"/>
      <c r="Q153" s="235"/>
      <c r="R153" s="235"/>
      <c r="S153" s="235"/>
      <c r="T153" s="235"/>
      <c r="U153" s="235"/>
      <c r="V153" s="235"/>
      <c r="W153" s="235"/>
      <c r="X153" s="235"/>
      <c r="Y153" s="235"/>
      <c r="Z153" s="235"/>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row>
    <row r="154" spans="2:61">
      <c r="B154" s="194"/>
      <c r="D154" s="201"/>
      <c r="G154" s="201"/>
      <c r="H154" s="201"/>
      <c r="I154" s="201"/>
      <c r="J154" s="235"/>
      <c r="K154" s="235"/>
      <c r="L154" s="235"/>
      <c r="M154" s="235"/>
      <c r="N154" s="235"/>
      <c r="O154" s="235"/>
      <c r="P154" s="235"/>
      <c r="Q154" s="235"/>
      <c r="R154" s="235"/>
      <c r="S154" s="235"/>
      <c r="T154" s="235"/>
      <c r="U154" s="235"/>
      <c r="V154" s="235"/>
      <c r="W154" s="235"/>
      <c r="X154" s="235"/>
      <c r="Y154" s="235"/>
      <c r="Z154" s="235"/>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row>
    <row r="155" spans="2:61">
      <c r="B155" s="237"/>
      <c r="D155" s="280"/>
      <c r="E155" s="277"/>
      <c r="F155" s="278"/>
      <c r="G155" s="205"/>
      <c r="I155" s="205"/>
      <c r="J155" s="235"/>
      <c r="K155" s="235"/>
      <c r="L155" s="235"/>
      <c r="M155" s="235"/>
      <c r="N155" s="235"/>
      <c r="O155" s="235"/>
      <c r="P155" s="235"/>
      <c r="Q155" s="235"/>
      <c r="R155" s="235"/>
      <c r="S155" s="235"/>
      <c r="T155" s="235"/>
      <c r="U155" s="235"/>
      <c r="V155" s="235"/>
      <c r="W155" s="235"/>
      <c r="X155" s="235"/>
      <c r="Y155" s="235"/>
      <c r="Z155" s="235"/>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row>
    <row r="156" spans="2:61">
      <c r="B156" s="237"/>
      <c r="D156" s="280"/>
      <c r="E156" s="277"/>
      <c r="F156" s="278"/>
      <c r="G156" s="205"/>
      <c r="I156" s="205"/>
      <c r="J156" s="235"/>
      <c r="K156" s="235"/>
      <c r="L156" s="235"/>
      <c r="M156" s="235"/>
      <c r="N156" s="235"/>
      <c r="O156" s="235"/>
      <c r="P156" s="235"/>
      <c r="Q156" s="235"/>
      <c r="R156" s="235"/>
      <c r="S156" s="235"/>
      <c r="T156" s="235"/>
      <c r="U156" s="235"/>
      <c r="V156" s="235"/>
      <c r="W156" s="235"/>
      <c r="X156" s="235"/>
      <c r="Y156" s="235"/>
      <c r="Z156" s="235"/>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row>
    <row r="157" spans="2:61">
      <c r="B157" s="237"/>
      <c r="D157" s="280"/>
      <c r="E157" s="277"/>
      <c r="F157" s="278"/>
      <c r="G157" s="205"/>
      <c r="I157" s="205"/>
      <c r="J157" s="235"/>
      <c r="K157" s="235"/>
      <c r="L157" s="235"/>
      <c r="M157" s="235"/>
      <c r="N157" s="235"/>
      <c r="O157" s="235"/>
      <c r="P157" s="235"/>
      <c r="Q157" s="235"/>
      <c r="R157" s="235"/>
      <c r="S157" s="235"/>
      <c r="T157" s="235"/>
      <c r="U157" s="235"/>
      <c r="V157" s="235"/>
      <c r="W157" s="235"/>
      <c r="X157" s="235"/>
      <c r="Y157" s="235"/>
      <c r="Z157" s="235"/>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row>
    <row r="158" spans="2:61">
      <c r="B158" s="232"/>
      <c r="D158" s="201"/>
      <c r="G158" s="201"/>
      <c r="H158" s="201"/>
      <c r="I158" s="201"/>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row>
    <row r="159" spans="2:61">
      <c r="B159" s="232"/>
      <c r="I159" s="205"/>
      <c r="J159" s="235"/>
      <c r="K159" s="235"/>
      <c r="L159" s="235"/>
      <c r="M159" s="235"/>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row>
    <row r="160" spans="2:61">
      <c r="D160" s="201"/>
      <c r="G160" s="201"/>
      <c r="H160" s="201"/>
      <c r="I160" s="201"/>
      <c r="J160" s="235"/>
      <c r="K160" s="235"/>
      <c r="L160" s="235"/>
      <c r="M160" s="235"/>
      <c r="N160" s="235"/>
      <c r="O160" s="235"/>
      <c r="P160" s="235"/>
      <c r="Q160" s="235"/>
      <c r="R160" s="235"/>
      <c r="S160" s="235"/>
      <c r="T160" s="235"/>
      <c r="U160" s="235"/>
      <c r="V160" s="235"/>
      <c r="W160" s="235"/>
      <c r="X160" s="235"/>
      <c r="Y160" s="235"/>
      <c r="Z160" s="235"/>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row>
    <row r="161" spans="9:61">
      <c r="I161" s="205"/>
      <c r="J161" s="235"/>
      <c r="K161" s="235"/>
      <c r="L161" s="235"/>
      <c r="M161" s="235"/>
      <c r="N161" s="235"/>
      <c r="O161" s="235"/>
      <c r="P161" s="235"/>
      <c r="Q161" s="235"/>
      <c r="R161" s="235"/>
      <c r="S161" s="235"/>
      <c r="T161" s="235"/>
      <c r="U161" s="235"/>
      <c r="V161" s="235"/>
      <c r="W161" s="235"/>
      <c r="X161" s="235"/>
      <c r="Y161" s="235"/>
      <c r="Z161" s="235"/>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row>
  </sheetData>
  <mergeCells count="1">
    <mergeCell ref="B65:F66"/>
  </mergeCells>
  <pageMargins left="0.75" right="0.75" top="1.25" bottom="1" header="0.5" footer="0.25"/>
  <pageSetup scale="55"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tabSelected="1" topLeftCell="A29" workbookViewId="0">
      <selection activeCell="D9" sqref="D9"/>
    </sheetView>
  </sheetViews>
  <sheetFormatPr defaultRowHeight="15"/>
  <cols>
    <col min="1" max="1" width="9.140625" style="1736"/>
    <col min="2" max="2" width="31.28515625" style="1736" bestFit="1" customWidth="1"/>
    <col min="3" max="3" width="9.140625" style="1736"/>
    <col min="4" max="4" width="9.28515625" style="1736" bestFit="1" customWidth="1"/>
    <col min="5" max="5" width="9.140625" style="1736"/>
    <col min="6" max="6" width="13.5703125" style="1736" bestFit="1" customWidth="1"/>
    <col min="7" max="7" width="9.140625" style="1736"/>
    <col min="8" max="8" width="12.85546875" style="1736" bestFit="1" customWidth="1"/>
    <col min="9" max="9" width="12.28515625" style="1736" bestFit="1" customWidth="1"/>
    <col min="10" max="16384" width="9.140625" style="1736"/>
  </cols>
  <sheetData>
    <row r="1" spans="1:9">
      <c r="B1" s="231" t="s">
        <v>131</v>
      </c>
    </row>
    <row r="2" spans="1:9">
      <c r="B2" s="1619" t="s">
        <v>868</v>
      </c>
    </row>
    <row r="3" spans="1:9">
      <c r="B3" s="231" t="s">
        <v>388</v>
      </c>
    </row>
    <row r="4" spans="1:9" ht="15.75" customHeight="1">
      <c r="B4" s="118" t="s">
        <v>1094</v>
      </c>
    </row>
    <row r="6" spans="1:9" ht="15.75">
      <c r="B6" s="1748" t="s">
        <v>956</v>
      </c>
    </row>
    <row r="7" spans="1:9" ht="15.75">
      <c r="A7" s="342"/>
      <c r="B7" s="356" t="s">
        <v>396</v>
      </c>
      <c r="C7" s="353"/>
      <c r="D7" s="346">
        <v>165</v>
      </c>
      <c r="E7" s="346" t="s">
        <v>260</v>
      </c>
      <c r="F7" s="1732">
        <v>-135986</v>
      </c>
      <c r="G7" s="1733" t="s">
        <v>294</v>
      </c>
      <c r="H7" s="1734" t="s">
        <v>262</v>
      </c>
      <c r="I7" s="1735">
        <f>0</f>
        <v>0</v>
      </c>
    </row>
    <row r="8" spans="1:9" ht="15.75">
      <c r="A8" s="342"/>
      <c r="B8" s="356" t="s">
        <v>396</v>
      </c>
      <c r="C8" s="353"/>
      <c r="D8" s="346">
        <v>165</v>
      </c>
      <c r="E8" s="346" t="s">
        <v>260</v>
      </c>
      <c r="F8" s="1737">
        <v>-1049262</v>
      </c>
      <c r="G8" s="1733" t="s">
        <v>292</v>
      </c>
      <c r="H8" s="1738" t="s">
        <v>262</v>
      </c>
      <c r="I8" s="1735">
        <f>0</f>
        <v>0</v>
      </c>
    </row>
    <row r="9" spans="1:9" ht="15.75">
      <c r="A9" s="342"/>
      <c r="B9" s="356" t="s">
        <v>396</v>
      </c>
      <c r="C9" s="353"/>
      <c r="D9" s="346">
        <v>165</v>
      </c>
      <c r="E9" s="346" t="s">
        <v>260</v>
      </c>
      <c r="F9" s="1737">
        <v>-73089</v>
      </c>
      <c r="G9" s="1733" t="s">
        <v>451</v>
      </c>
      <c r="H9" s="1738" t="s">
        <v>262</v>
      </c>
      <c r="I9" s="1735">
        <f>0</f>
        <v>0</v>
      </c>
    </row>
    <row r="10" spans="1:9" ht="15.75">
      <c r="A10" s="342"/>
      <c r="B10" s="356" t="s">
        <v>396</v>
      </c>
      <c r="C10" s="353"/>
      <c r="D10" s="346">
        <v>165</v>
      </c>
      <c r="E10" s="346" t="s">
        <v>260</v>
      </c>
      <c r="F10" s="1737">
        <v>-422434</v>
      </c>
      <c r="G10" s="1733" t="s">
        <v>379</v>
      </c>
      <c r="H10" s="1738">
        <f>'WCA Allocation Factors'!E17</f>
        <v>0</v>
      </c>
      <c r="I10" s="1735">
        <f>F10*H10</f>
        <v>0</v>
      </c>
    </row>
    <row r="11" spans="1:9" ht="15.75">
      <c r="A11" s="828"/>
      <c r="B11" s="356" t="s">
        <v>396</v>
      </c>
      <c r="C11" s="353"/>
      <c r="D11" s="346">
        <v>165</v>
      </c>
      <c r="E11" s="346" t="s">
        <v>260</v>
      </c>
      <c r="F11" s="1737">
        <v>-3208260</v>
      </c>
      <c r="G11" s="1733" t="s">
        <v>440</v>
      </c>
      <c r="H11" s="1738">
        <f>'WCA Allocation Factors'!E11</f>
        <v>0</v>
      </c>
      <c r="I11" s="1735">
        <f>F11*H11</f>
        <v>0</v>
      </c>
    </row>
    <row r="12" spans="1:9" ht="15.75">
      <c r="A12" s="828"/>
      <c r="B12" s="356" t="s">
        <v>396</v>
      </c>
      <c r="C12" s="353"/>
      <c r="D12" s="346">
        <v>165</v>
      </c>
      <c r="E12" s="346" t="s">
        <v>260</v>
      </c>
      <c r="F12" s="1737">
        <v>-4055</v>
      </c>
      <c r="G12" s="1733" t="s">
        <v>370</v>
      </c>
      <c r="H12" s="1738">
        <f>'WCA Allocation Factors'!E10</f>
        <v>0.22324454439353322</v>
      </c>
      <c r="I12" s="1735">
        <f>F12*H12</f>
        <v>-905.25662751577727</v>
      </c>
    </row>
    <row r="13" spans="1:9" ht="15.75">
      <c r="A13" s="828"/>
      <c r="B13" s="356" t="s">
        <v>396</v>
      </c>
      <c r="C13" s="353"/>
      <c r="D13" s="346">
        <v>165</v>
      </c>
      <c r="E13" s="346" t="s">
        <v>260</v>
      </c>
      <c r="F13" s="1737">
        <v>-1695912</v>
      </c>
      <c r="G13" s="1733" t="s">
        <v>365</v>
      </c>
      <c r="H13" s="1738">
        <f>'WCA Allocation Factors'!E16</f>
        <v>0.22474202685414957</v>
      </c>
      <c r="I13" s="1735">
        <f>F13*H13</f>
        <v>-381142.70024627453</v>
      </c>
    </row>
    <row r="14" spans="1:9" ht="16.5" thickBot="1">
      <c r="A14" s="828"/>
      <c r="B14" s="827"/>
      <c r="C14" s="353"/>
      <c r="D14" s="346"/>
      <c r="E14" s="346"/>
      <c r="F14" s="1739">
        <f>SUM(F7:F13)</f>
        <v>-6588998</v>
      </c>
      <c r="G14" s="346"/>
      <c r="H14" s="1734"/>
      <c r="I14" s="1739">
        <f>SUM(I7:I13)</f>
        <v>-382047.9568737903</v>
      </c>
    </row>
    <row r="15" spans="1:9" ht="15.75">
      <c r="A15" s="828"/>
      <c r="B15" s="828"/>
      <c r="C15" s="827"/>
      <c r="D15" s="827"/>
      <c r="E15" s="1740"/>
      <c r="F15" s="827"/>
      <c r="G15" s="827"/>
      <c r="H15" s="1741"/>
      <c r="I15" s="827"/>
    </row>
    <row r="16" spans="1:9" ht="15.75">
      <c r="A16" s="828"/>
      <c r="B16" s="1742" t="s">
        <v>397</v>
      </c>
      <c r="C16" s="353"/>
      <c r="D16" s="346"/>
      <c r="E16" s="346"/>
      <c r="F16" s="1732"/>
      <c r="G16" s="1733"/>
      <c r="H16" s="1734"/>
      <c r="I16" s="1743"/>
    </row>
    <row r="17" spans="1:9" ht="15.75">
      <c r="A17" s="342"/>
      <c r="B17" s="827" t="s">
        <v>397</v>
      </c>
      <c r="C17" s="353"/>
      <c r="D17" s="346" t="s">
        <v>311</v>
      </c>
      <c r="E17" s="346" t="s">
        <v>260</v>
      </c>
      <c r="F17" s="1732">
        <v>-24896147</v>
      </c>
      <c r="G17" s="1733" t="s">
        <v>267</v>
      </c>
      <c r="H17" s="1734">
        <f>'WCA Allocation Factors'!E7</f>
        <v>8.1413745949899183E-2</v>
      </c>
      <c r="I17" s="1735">
        <f>+F17*H17</f>
        <v>-2026888.5869893448</v>
      </c>
    </row>
    <row r="18" spans="1:9" ht="15.75">
      <c r="A18" s="342"/>
      <c r="B18" s="827" t="s">
        <v>397</v>
      </c>
      <c r="C18" s="353"/>
      <c r="D18" s="346" t="s">
        <v>311</v>
      </c>
      <c r="E18" s="346" t="s">
        <v>260</v>
      </c>
      <c r="F18" s="1732">
        <v>-17170</v>
      </c>
      <c r="G18" s="1733" t="s">
        <v>245</v>
      </c>
      <c r="H18" s="1734">
        <f>'WCA Allocation Factors'!E12</f>
        <v>7.2043717522988007E-2</v>
      </c>
      <c r="I18" s="1735">
        <f>+F18*H18</f>
        <v>-1236.990629869704</v>
      </c>
    </row>
    <row r="19" spans="1:9" ht="15.75">
      <c r="A19" s="342"/>
      <c r="B19" s="827" t="s">
        <v>397</v>
      </c>
      <c r="C19" s="353"/>
      <c r="D19" s="396" t="s">
        <v>311</v>
      </c>
      <c r="E19" s="346" t="s">
        <v>260</v>
      </c>
      <c r="F19" s="1744">
        <v>-11466482</v>
      </c>
      <c r="G19" s="1733" t="s">
        <v>440</v>
      </c>
      <c r="H19" s="1738">
        <v>0</v>
      </c>
      <c r="I19" s="1735">
        <f>+F19*H19</f>
        <v>0</v>
      </c>
    </row>
    <row r="20" spans="1:9" ht="15.75">
      <c r="A20" s="342"/>
      <c r="B20" s="827" t="s">
        <v>397</v>
      </c>
      <c r="C20" s="353"/>
      <c r="D20" s="346" t="s">
        <v>311</v>
      </c>
      <c r="E20" s="346" t="s">
        <v>260</v>
      </c>
      <c r="F20" s="1744">
        <v>-17334677</v>
      </c>
      <c r="G20" s="1740" t="s">
        <v>379</v>
      </c>
      <c r="H20" s="1734">
        <v>0</v>
      </c>
      <c r="I20" s="1735">
        <f>+F20*H20</f>
        <v>0</v>
      </c>
    </row>
    <row r="21" spans="1:9" ht="15.75">
      <c r="A21" s="342"/>
      <c r="B21" s="827" t="s">
        <v>397</v>
      </c>
      <c r="C21" s="353"/>
      <c r="D21" s="346" t="s">
        <v>311</v>
      </c>
      <c r="E21" s="346" t="s">
        <v>260</v>
      </c>
      <c r="F21" s="358">
        <v>-15568214</v>
      </c>
      <c r="G21" s="1733" t="s">
        <v>285</v>
      </c>
      <c r="H21" s="1734">
        <v>0</v>
      </c>
      <c r="I21" s="1735">
        <f>+F21*H21</f>
        <v>0</v>
      </c>
    </row>
    <row r="22" spans="1:9" s="111" customFormat="1" ht="15.75">
      <c r="A22" s="342"/>
      <c r="B22" s="408" t="s">
        <v>397</v>
      </c>
      <c r="C22" s="1578"/>
      <c r="D22" s="410" t="s">
        <v>311</v>
      </c>
      <c r="E22" s="410" t="s">
        <v>260</v>
      </c>
      <c r="F22" s="530">
        <f>+'[6]Lead Sheet - AMA'!$F$70</f>
        <v>-4066669.467916667</v>
      </c>
      <c r="G22" s="2035" t="s">
        <v>365</v>
      </c>
      <c r="H22" s="1592">
        <v>0.22474202685414957</v>
      </c>
      <c r="I22" s="414">
        <f t="shared" ref="I22" si="0">H22*F22</f>
        <v>-913951.53876547772</v>
      </c>
    </row>
    <row r="23" spans="1:9" ht="16.5" thickBot="1">
      <c r="A23" s="342"/>
      <c r="B23" s="827"/>
      <c r="C23" s="353"/>
      <c r="D23" s="346"/>
      <c r="E23" s="346"/>
      <c r="F23" s="1739">
        <f>SUM(F17:F22)</f>
        <v>-73349359.467916667</v>
      </c>
      <c r="G23" s="1733"/>
      <c r="H23" s="1734"/>
      <c r="I23" s="1739">
        <f>SUM(I17:I22)</f>
        <v>-2942077.1163846925</v>
      </c>
    </row>
    <row r="24" spans="1:9" ht="15.75">
      <c r="A24" s="342"/>
      <c r="B24" s="356"/>
      <c r="C24" s="353"/>
      <c r="D24" s="346"/>
      <c r="E24" s="1442"/>
      <c r="F24" s="358"/>
      <c r="G24" s="1733"/>
      <c r="H24" s="1734"/>
      <c r="I24" s="1743"/>
    </row>
    <row r="25" spans="1:9" ht="15.75">
      <c r="A25" s="342"/>
      <c r="B25" s="1742" t="s">
        <v>388</v>
      </c>
      <c r="C25" s="353"/>
      <c r="D25" s="346"/>
      <c r="E25" s="346"/>
      <c r="F25" s="1732"/>
      <c r="G25" s="1733"/>
      <c r="H25" s="1734"/>
      <c r="I25" s="1743"/>
    </row>
    <row r="26" spans="1:9" ht="15.75">
      <c r="A26" s="342"/>
      <c r="B26" s="827" t="s">
        <v>388</v>
      </c>
      <c r="C26" s="353"/>
      <c r="D26" s="396" t="s">
        <v>310</v>
      </c>
      <c r="E26" s="1442" t="s">
        <v>260</v>
      </c>
      <c r="F26" s="361">
        <v>-64975</v>
      </c>
      <c r="G26" s="1733" t="s">
        <v>291</v>
      </c>
      <c r="H26" s="1738" t="s">
        <v>262</v>
      </c>
      <c r="I26" s="1735">
        <f>0</f>
        <v>0</v>
      </c>
    </row>
    <row r="27" spans="1:9" ht="15.75">
      <c r="A27" s="342"/>
      <c r="B27" s="356" t="s">
        <v>388</v>
      </c>
      <c r="C27" s="353"/>
      <c r="D27" s="346" t="s">
        <v>310</v>
      </c>
      <c r="E27" s="1442" t="s">
        <v>260</v>
      </c>
      <c r="F27" s="358">
        <v>10608209</v>
      </c>
      <c r="G27" s="1733" t="s">
        <v>440</v>
      </c>
      <c r="H27" s="1734">
        <v>0</v>
      </c>
      <c r="I27" s="1743">
        <v>0</v>
      </c>
    </row>
    <row r="28" spans="1:9" ht="15.75">
      <c r="A28" s="342"/>
      <c r="B28" s="356" t="s">
        <v>388</v>
      </c>
      <c r="C28" s="353"/>
      <c r="D28" s="346" t="s">
        <v>310</v>
      </c>
      <c r="E28" s="1442" t="s">
        <v>260</v>
      </c>
      <c r="F28" s="358">
        <v>-7950511</v>
      </c>
      <c r="G28" s="1733" t="s">
        <v>440</v>
      </c>
      <c r="H28" s="1734">
        <v>0</v>
      </c>
      <c r="I28" s="1743">
        <v>0</v>
      </c>
    </row>
    <row r="29" spans="1:9" ht="15.75">
      <c r="A29" s="342"/>
      <c r="B29" s="338" t="s">
        <v>388</v>
      </c>
      <c r="C29" s="353"/>
      <c r="D29" s="346" t="s">
        <v>310</v>
      </c>
      <c r="E29" s="1442" t="s">
        <v>260</v>
      </c>
      <c r="F29" s="1735">
        <v>-50084</v>
      </c>
      <c r="G29" s="1733" t="s">
        <v>294</v>
      </c>
      <c r="H29" s="1738" t="s">
        <v>262</v>
      </c>
      <c r="I29" s="1743">
        <f>0</f>
        <v>0</v>
      </c>
    </row>
    <row r="30" spans="1:9" ht="15.75">
      <c r="A30" s="342"/>
      <c r="B30" s="338" t="s">
        <v>388</v>
      </c>
      <c r="C30" s="353"/>
      <c r="D30" s="346" t="s">
        <v>310</v>
      </c>
      <c r="E30" s="1442" t="s">
        <v>260</v>
      </c>
      <c r="F30" s="1735">
        <v>381176</v>
      </c>
      <c r="G30" s="1733" t="s">
        <v>292</v>
      </c>
      <c r="H30" s="1738" t="s">
        <v>262</v>
      </c>
      <c r="I30" s="1743">
        <f>0</f>
        <v>0</v>
      </c>
    </row>
    <row r="31" spans="1:9" ht="15.75">
      <c r="A31" s="342"/>
      <c r="B31" s="338" t="s">
        <v>388</v>
      </c>
      <c r="C31" s="353"/>
      <c r="D31" s="346" t="s">
        <v>310</v>
      </c>
      <c r="E31" s="1442" t="s">
        <v>260</v>
      </c>
      <c r="F31" s="1735">
        <v>-56343797</v>
      </c>
      <c r="G31" s="1733" t="s">
        <v>285</v>
      </c>
      <c r="H31" s="1738">
        <v>0</v>
      </c>
      <c r="I31" s="1743">
        <f>F31*H31</f>
        <v>0</v>
      </c>
    </row>
    <row r="32" spans="1:9" ht="15.75">
      <c r="A32" s="342"/>
      <c r="B32" s="338" t="s">
        <v>388</v>
      </c>
      <c r="C32" s="353"/>
      <c r="D32" s="346" t="s">
        <v>310</v>
      </c>
      <c r="E32" s="1442" t="s">
        <v>260</v>
      </c>
      <c r="F32" s="1735">
        <v>-10608209</v>
      </c>
      <c r="G32" s="1733" t="s">
        <v>269</v>
      </c>
      <c r="H32" s="1738">
        <f>'WCA Allocation Factors'!E9</f>
        <v>7.6865230547261701E-2</v>
      </c>
      <c r="I32" s="1743">
        <f>F32*H32</f>
        <v>-815402.43047853652</v>
      </c>
    </row>
    <row r="33" spans="1:10" ht="15.75">
      <c r="A33" s="342"/>
      <c r="B33" s="338" t="s">
        <v>388</v>
      </c>
      <c r="C33" s="353"/>
      <c r="D33" s="346" t="s">
        <v>310</v>
      </c>
      <c r="E33" s="1442" t="s">
        <v>260</v>
      </c>
      <c r="F33" s="1735">
        <v>-940867</v>
      </c>
      <c r="G33" s="1733" t="s">
        <v>293</v>
      </c>
      <c r="H33" s="1738" t="s">
        <v>262</v>
      </c>
      <c r="I33" s="1743">
        <f>0</f>
        <v>0</v>
      </c>
    </row>
    <row r="34" spans="1:10" ht="15.75">
      <c r="A34" s="342"/>
      <c r="B34" s="338" t="s">
        <v>388</v>
      </c>
      <c r="C34" s="353"/>
      <c r="D34" s="346" t="s">
        <v>310</v>
      </c>
      <c r="E34" s="1442" t="s">
        <v>260</v>
      </c>
      <c r="F34" s="1735">
        <v>96511</v>
      </c>
      <c r="G34" s="1733" t="s">
        <v>451</v>
      </c>
      <c r="H34" s="1738" t="s">
        <v>262</v>
      </c>
      <c r="I34" s="1743">
        <f>0</f>
        <v>0</v>
      </c>
    </row>
    <row r="35" spans="1:10" ht="15.75">
      <c r="A35" s="342"/>
      <c r="B35" s="338" t="s">
        <v>388</v>
      </c>
      <c r="C35" s="353"/>
      <c r="D35" s="396">
        <v>18222</v>
      </c>
      <c r="E35" s="1442" t="s">
        <v>260</v>
      </c>
      <c r="F35" s="1735">
        <v>39640</v>
      </c>
      <c r="G35" s="1733" t="s">
        <v>292</v>
      </c>
      <c r="H35" s="1738" t="s">
        <v>262</v>
      </c>
      <c r="I35" s="1743">
        <f>0</f>
        <v>0</v>
      </c>
    </row>
    <row r="36" spans="1:10" ht="16.5" thickBot="1">
      <c r="A36" s="342"/>
      <c r="B36" s="338"/>
      <c r="C36" s="353"/>
      <c r="D36" s="396"/>
      <c r="E36" s="346"/>
      <c r="F36" s="1745">
        <f>SUM(F26:F35)</f>
        <v>-64832907</v>
      </c>
      <c r="G36" s="1733"/>
      <c r="H36" s="1733"/>
      <c r="I36" s="1745">
        <f>SUM(I26:I35)</f>
        <v>-815402.43047853652</v>
      </c>
    </row>
    <row r="37" spans="1:10" ht="15.75">
      <c r="A37" s="342"/>
      <c r="B37" s="338"/>
      <c r="C37" s="353"/>
      <c r="D37" s="396"/>
      <c r="E37" s="346"/>
      <c r="F37" s="349"/>
      <c r="G37" s="1733"/>
      <c r="H37" s="1738"/>
      <c r="I37" s="1746"/>
    </row>
    <row r="38" spans="1:10" ht="15.75">
      <c r="A38" s="342"/>
      <c r="B38" s="338" t="s">
        <v>400</v>
      </c>
      <c r="C38" s="353"/>
      <c r="D38" s="346">
        <v>25318</v>
      </c>
      <c r="E38" s="346" t="s">
        <v>260</v>
      </c>
      <c r="F38" s="1747">
        <v>-273000</v>
      </c>
      <c r="G38" s="1733" t="s">
        <v>379</v>
      </c>
      <c r="H38" s="1734">
        <v>0</v>
      </c>
      <c r="I38" s="1747">
        <f>+F38*H38</f>
        <v>0</v>
      </c>
    </row>
    <row r="41" spans="1:10" ht="17.25">
      <c r="B41" s="1748" t="s">
        <v>1050</v>
      </c>
      <c r="J41" s="2085"/>
    </row>
    <row r="43" spans="1:10">
      <c r="B43" s="2210" t="s">
        <v>1051</v>
      </c>
      <c r="C43" s="2211"/>
      <c r="D43" s="2211"/>
      <c r="E43" s="2211"/>
      <c r="F43" s="2211"/>
      <c r="G43" s="2211"/>
      <c r="H43" s="2211"/>
      <c r="I43" s="2212"/>
    </row>
    <row r="44" spans="1:10">
      <c r="B44" s="2213"/>
      <c r="C44" s="2214"/>
      <c r="D44" s="2214"/>
      <c r="E44" s="2214"/>
      <c r="F44" s="2214"/>
      <c r="G44" s="2214"/>
      <c r="H44" s="2214"/>
      <c r="I44" s="2215"/>
    </row>
    <row r="45" spans="1:10">
      <c r="B45" s="2213"/>
      <c r="C45" s="2214"/>
      <c r="D45" s="2214"/>
      <c r="E45" s="2214"/>
      <c r="F45" s="2214"/>
      <c r="G45" s="2214"/>
      <c r="H45" s="2214"/>
      <c r="I45" s="2215"/>
    </row>
    <row r="46" spans="1:10">
      <c r="B46" s="2213"/>
      <c r="C46" s="2214"/>
      <c r="D46" s="2214"/>
      <c r="E46" s="2214"/>
      <c r="F46" s="2214"/>
      <c r="G46" s="2214"/>
      <c r="H46" s="2214"/>
      <c r="I46" s="2215"/>
    </row>
    <row r="47" spans="1:10">
      <c r="B47" s="2216"/>
      <c r="C47" s="2217"/>
      <c r="D47" s="2217"/>
      <c r="E47" s="2217"/>
      <c r="F47" s="2217"/>
      <c r="G47" s="2217"/>
      <c r="H47" s="2217"/>
      <c r="I47" s="2218"/>
    </row>
  </sheetData>
  <mergeCells count="1">
    <mergeCell ref="B43:I47"/>
  </mergeCells>
  <dataValidations count="1">
    <dataValidation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2"/>
  </dataValidations>
  <pageMargins left="0.75" right="0.75" top="1.25" bottom="1" header="0.5" footer="0.25"/>
  <pageSetup paperSize="0" scale="72" orientation="portrait" r:id="rId1"/>
  <headerFooter scaleWithDoc="0" alignWithMargins="0">
    <oddHeader>&amp;R&amp;"Times New Roman,Regular"PacifiCorp Docket UE-111190
Exhibit No. ___ (MDF-2)
Page &amp;P of &amp;N</oddHeader>
    <oddFooter>&amp;C&amp;P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5"/>
  <sheetViews>
    <sheetView tabSelected="1" workbookViewId="0">
      <selection activeCell="D9" sqref="D9"/>
    </sheetView>
  </sheetViews>
  <sheetFormatPr defaultRowHeight="15.75"/>
  <cols>
    <col min="1" max="1" width="4.28515625" style="111" customWidth="1"/>
    <col min="2" max="2" width="45.5703125" style="111" customWidth="1"/>
    <col min="3" max="3" width="5.42578125" style="111" customWidth="1"/>
    <col min="4" max="4" width="10.42578125" style="369" bestFit="1" customWidth="1"/>
    <col min="5" max="5" width="5.42578125" style="369" bestFit="1" customWidth="1"/>
    <col min="6" max="6" width="12.28515625" style="111" bestFit="1" customWidth="1"/>
    <col min="7" max="7" width="8.5703125" style="369" bestFit="1" customWidth="1"/>
    <col min="8" max="8" width="10.7109375" style="111" bestFit="1" customWidth="1"/>
    <col min="9" max="9" width="14.42578125" style="111" bestFit="1" customWidth="1"/>
    <col min="10" max="10" width="5.5703125" style="369" bestFit="1" customWidth="1"/>
    <col min="11" max="11" width="9.140625" style="111"/>
    <col min="12" max="12" width="10.5703125" style="111" bestFit="1" customWidth="1"/>
    <col min="13" max="16384" width="9.140625" style="111"/>
  </cols>
  <sheetData>
    <row r="1" spans="2:12">
      <c r="B1" s="370" t="s">
        <v>131</v>
      </c>
      <c r="J1" s="514"/>
    </row>
    <row r="2" spans="2:12">
      <c r="B2" s="1616" t="s">
        <v>868</v>
      </c>
    </row>
    <row r="3" spans="2:12">
      <c r="B3" s="370" t="s">
        <v>587</v>
      </c>
    </row>
    <row r="4" spans="2:12">
      <c r="B4" s="2149" t="s">
        <v>1094</v>
      </c>
    </row>
    <row r="5" spans="2:12">
      <c r="F5" s="369" t="s">
        <v>249</v>
      </c>
      <c r="I5" s="369" t="s">
        <v>405</v>
      </c>
    </row>
    <row r="6" spans="2:12">
      <c r="D6" s="369" t="s">
        <v>251</v>
      </c>
      <c r="E6" s="369" t="s">
        <v>252</v>
      </c>
      <c r="F6" s="369" t="s">
        <v>253</v>
      </c>
      <c r="G6" s="369" t="s">
        <v>254</v>
      </c>
      <c r="H6" s="111" t="s">
        <v>255</v>
      </c>
      <c r="I6" s="369" t="s">
        <v>256</v>
      </c>
      <c r="J6" s="369" t="s">
        <v>257</v>
      </c>
    </row>
    <row r="7" spans="2:12">
      <c r="B7" s="111" t="s">
        <v>545</v>
      </c>
    </row>
    <row r="8" spans="2:12">
      <c r="H8" s="373"/>
      <c r="I8" s="372"/>
    </row>
    <row r="9" spans="2:12">
      <c r="F9" s="455"/>
      <c r="H9" s="373"/>
      <c r="I9" s="372"/>
    </row>
    <row r="10" spans="2:12">
      <c r="B10" s="111" t="s">
        <v>588</v>
      </c>
      <c r="D10" s="369" t="s">
        <v>348</v>
      </c>
      <c r="E10" s="369" t="s">
        <v>260</v>
      </c>
      <c r="F10" s="455">
        <v>-137381</v>
      </c>
      <c r="G10" s="369" t="s">
        <v>365</v>
      </c>
      <c r="H10" s="373">
        <f>'WCA Allocation Factors'!E16</f>
        <v>0.22474202685414957</v>
      </c>
      <c r="I10" s="372">
        <f>+F10*H10</f>
        <v>-30875.284391249923</v>
      </c>
      <c r="J10" s="369" t="s">
        <v>589</v>
      </c>
    </row>
    <row r="11" spans="2:12">
      <c r="F11" s="372"/>
      <c r="H11" s="373"/>
      <c r="I11" s="372"/>
    </row>
    <row r="12" spans="2:12">
      <c r="B12" s="111" t="s">
        <v>590</v>
      </c>
      <c r="D12" s="369" t="s">
        <v>348</v>
      </c>
      <c r="E12" s="369" t="s">
        <v>260</v>
      </c>
      <c r="F12" s="372">
        <v>-171693</v>
      </c>
      <c r="G12" s="369" t="s">
        <v>365</v>
      </c>
      <c r="H12" s="373">
        <f>'WCA Allocation Factors'!E16</f>
        <v>0.22474202685414957</v>
      </c>
      <c r="I12" s="372">
        <f t="shared" ref="I12" si="0">+F12*H12</f>
        <v>-38586.632816669502</v>
      </c>
      <c r="J12" s="369" t="s">
        <v>589</v>
      </c>
    </row>
    <row r="13" spans="2:12">
      <c r="F13" s="455"/>
      <c r="H13" s="373"/>
      <c r="I13" s="372"/>
      <c r="L13" s="372"/>
    </row>
    <row r="14" spans="2:12">
      <c r="B14" s="111" t="s">
        <v>591</v>
      </c>
      <c r="D14" s="369" t="s">
        <v>351</v>
      </c>
      <c r="E14" s="369" t="s">
        <v>260</v>
      </c>
      <c r="F14" s="455">
        <v>-4907666</v>
      </c>
      <c r="G14" s="369" t="s">
        <v>270</v>
      </c>
      <c r="H14" s="373">
        <f>'WCA Allocation Factors'!E13</f>
        <v>7.2043717522988007E-2</v>
      </c>
      <c r="I14" s="372">
        <f t="shared" ref="I14" si="1">+F14*H14</f>
        <v>-353566.50300117244</v>
      </c>
      <c r="J14" s="369" t="s">
        <v>589</v>
      </c>
    </row>
    <row r="15" spans="2:12">
      <c r="F15" s="455"/>
      <c r="H15" s="373"/>
      <c r="I15" s="372"/>
    </row>
    <row r="16" spans="2:12">
      <c r="B16" s="111" t="s">
        <v>592</v>
      </c>
      <c r="D16" s="369" t="s">
        <v>351</v>
      </c>
      <c r="E16" s="369" t="s">
        <v>260</v>
      </c>
      <c r="F16" s="455">
        <v>-1096630</v>
      </c>
      <c r="G16" s="369" t="s">
        <v>245</v>
      </c>
      <c r="H16" s="373">
        <f>'WCA Allocation Factors'!E12</f>
        <v>7.2043717522988007E-2</v>
      </c>
      <c r="I16" s="372">
        <f t="shared" ref="I16" si="2">+F16*H16</f>
        <v>-79005.301947234344</v>
      </c>
      <c r="J16" s="369" t="s">
        <v>589</v>
      </c>
    </row>
    <row r="17" spans="2:10">
      <c r="F17" s="455"/>
      <c r="H17" s="373"/>
      <c r="I17" s="372"/>
    </row>
    <row r="18" spans="2:10">
      <c r="B18" s="111" t="s">
        <v>806</v>
      </c>
      <c r="D18" s="369" t="s">
        <v>348</v>
      </c>
      <c r="E18" s="369" t="s">
        <v>260</v>
      </c>
      <c r="F18" s="455">
        <v>-3606</v>
      </c>
      <c r="G18" s="369" t="s">
        <v>379</v>
      </c>
      <c r="H18" s="373">
        <v>0</v>
      </c>
      <c r="I18" s="372">
        <f t="shared" ref="I18" si="3">+F18*H18</f>
        <v>0</v>
      </c>
      <c r="J18" s="369" t="s">
        <v>589</v>
      </c>
    </row>
    <row r="19" spans="2:10">
      <c r="F19" s="455"/>
      <c r="H19" s="373"/>
      <c r="I19" s="372"/>
      <c r="J19" s="111"/>
    </row>
    <row r="20" spans="2:10">
      <c r="F20" s="455"/>
      <c r="H20" s="373"/>
      <c r="I20" s="372"/>
      <c r="J20" s="111"/>
    </row>
    <row r="21" spans="2:10">
      <c r="B21" s="370" t="s">
        <v>850</v>
      </c>
      <c r="F21" s="455"/>
      <c r="H21" s="373"/>
      <c r="I21" s="372"/>
      <c r="J21" s="111"/>
    </row>
    <row r="22" spans="2:10">
      <c r="F22" s="455"/>
      <c r="H22" s="373"/>
      <c r="I22" s="372"/>
      <c r="J22" s="111"/>
    </row>
    <row r="23" spans="2:10">
      <c r="B23" s="375"/>
      <c r="C23" s="376"/>
      <c r="D23" s="377"/>
      <c r="E23" s="377"/>
      <c r="F23" s="460"/>
      <c r="G23" s="377"/>
      <c r="H23" s="1615"/>
      <c r="I23" s="372"/>
      <c r="J23" s="111"/>
    </row>
    <row r="24" spans="2:10">
      <c r="B24" s="379"/>
      <c r="C24" s="342"/>
      <c r="D24" s="341"/>
      <c r="E24" s="341"/>
      <c r="F24" s="385"/>
      <c r="G24" s="341"/>
      <c r="H24" s="1614"/>
      <c r="I24" s="372"/>
      <c r="J24" s="111"/>
    </row>
    <row r="25" spans="2:10">
      <c r="B25" s="379"/>
      <c r="C25" s="342"/>
      <c r="D25" s="341"/>
      <c r="E25" s="341"/>
      <c r="F25" s="465"/>
      <c r="G25" s="341"/>
      <c r="H25" s="1614"/>
      <c r="I25" s="372"/>
      <c r="J25" s="111"/>
    </row>
    <row r="26" spans="2:10">
      <c r="B26" s="381"/>
      <c r="C26" s="382"/>
      <c r="D26" s="383"/>
      <c r="E26" s="383"/>
      <c r="F26" s="1613"/>
      <c r="G26" s="383"/>
      <c r="H26" s="1612"/>
      <c r="I26" s="455"/>
      <c r="J26" s="111"/>
    </row>
    <row r="27" spans="2:10">
      <c r="F27" s="455"/>
      <c r="H27" s="373"/>
      <c r="I27" s="372"/>
      <c r="J27" s="111"/>
    </row>
    <row r="28" spans="2:10">
      <c r="F28" s="372"/>
      <c r="H28" s="373"/>
      <c r="I28" s="372"/>
      <c r="J28" s="111"/>
    </row>
    <row r="29" spans="2:10">
      <c r="F29" s="372"/>
      <c r="H29" s="373"/>
      <c r="I29" s="372"/>
      <c r="J29" s="111"/>
    </row>
    <row r="30" spans="2:10">
      <c r="F30" s="372"/>
      <c r="H30" s="373"/>
      <c r="I30" s="372"/>
      <c r="J30" s="111"/>
    </row>
    <row r="31" spans="2:10">
      <c r="F31" s="372"/>
      <c r="H31" s="373"/>
      <c r="I31" s="372"/>
      <c r="J31" s="111"/>
    </row>
    <row r="32" spans="2:10">
      <c r="F32" s="372"/>
      <c r="H32" s="373"/>
      <c r="I32" s="372"/>
      <c r="J32" s="111"/>
    </row>
    <row r="33" spans="4:10">
      <c r="F33" s="372"/>
      <c r="I33" s="372"/>
      <c r="J33" s="111"/>
    </row>
    <row r="34" spans="4:10">
      <c r="F34" s="372"/>
      <c r="H34" s="373"/>
      <c r="I34" s="372"/>
      <c r="J34" s="111"/>
    </row>
    <row r="35" spans="4:10">
      <c r="D35" s="111"/>
      <c r="E35" s="111"/>
      <c r="F35" s="372"/>
      <c r="H35" s="373"/>
      <c r="I35" s="372"/>
      <c r="J35" s="111"/>
    </row>
    <row r="36" spans="4:10">
      <c r="D36" s="111"/>
      <c r="E36" s="111"/>
      <c r="F36" s="372"/>
      <c r="J36" s="111"/>
    </row>
    <row r="37" spans="4:10" ht="17.25">
      <c r="D37" s="111"/>
      <c r="E37" s="111"/>
      <c r="F37" s="567"/>
      <c r="H37" s="373"/>
      <c r="I37" s="372"/>
      <c r="J37" s="2085"/>
    </row>
    <row r="38" spans="4:10">
      <c r="D38" s="111"/>
      <c r="E38" s="111"/>
      <c r="F38" s="567"/>
      <c r="J38" s="111"/>
    </row>
    <row r="39" spans="4:10">
      <c r="D39" s="111"/>
      <c r="E39" s="111"/>
      <c r="F39" s="567"/>
      <c r="J39" s="111"/>
    </row>
    <row r="40" spans="4:10">
      <c r="D40" s="111"/>
      <c r="E40" s="111"/>
      <c r="F40" s="567"/>
      <c r="J40" s="111"/>
    </row>
    <row r="41" spans="4:10">
      <c r="D41" s="111"/>
      <c r="E41" s="111"/>
      <c r="F41" s="567"/>
      <c r="J41" s="111"/>
    </row>
    <row r="42" spans="4:10">
      <c r="D42" s="111"/>
      <c r="E42" s="111"/>
      <c r="F42" s="567"/>
      <c r="J42" s="111"/>
    </row>
    <row r="43" spans="4:10">
      <c r="D43" s="111"/>
      <c r="E43" s="111"/>
      <c r="F43" s="567"/>
      <c r="J43" s="111"/>
    </row>
    <row r="44" spans="4:10">
      <c r="D44" s="111"/>
      <c r="E44" s="111"/>
      <c r="F44" s="567"/>
      <c r="J44" s="111"/>
    </row>
    <row r="45" spans="4:10">
      <c r="D45" s="111"/>
      <c r="E45" s="111"/>
      <c r="F45" s="567"/>
      <c r="J45" s="111"/>
    </row>
  </sheetData>
  <pageMargins left="0.75" right="0.75" top="1.25" bottom="1" header="0.5" footer="0.25"/>
  <pageSetup paperSize="0" scale="74"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90"/>
  <sheetViews>
    <sheetView tabSelected="1" topLeftCell="A13" workbookViewId="0">
      <selection activeCell="D9" sqref="D9"/>
    </sheetView>
  </sheetViews>
  <sheetFormatPr defaultRowHeight="12.75"/>
  <cols>
    <col min="1" max="1" width="9.7109375" style="194" customWidth="1"/>
    <col min="2" max="2" width="36.85546875" style="194" bestFit="1" customWidth="1"/>
    <col min="3" max="3" width="2" style="194" customWidth="1"/>
    <col min="4" max="4" width="8.85546875" style="194" customWidth="1"/>
    <col min="5" max="5" width="9.5703125" style="194" customWidth="1"/>
    <col min="6" max="6" width="14.42578125" style="194" customWidth="1"/>
    <col min="7" max="7" width="11.28515625" style="194" customWidth="1"/>
    <col min="8" max="8" width="11.5703125" style="194" customWidth="1"/>
    <col min="9" max="9" width="14.5703125" style="194" customWidth="1"/>
    <col min="10" max="10" width="9.7109375" style="194" customWidth="1"/>
    <col min="11" max="11" width="10.28515625" style="194" bestFit="1" customWidth="1"/>
    <col min="12" max="16384" width="9.140625" style="194"/>
  </cols>
  <sheetData>
    <row r="1" spans="2:13">
      <c r="B1" s="197" t="s">
        <v>131</v>
      </c>
      <c r="J1" s="195"/>
    </row>
    <row r="2" spans="2:13">
      <c r="B2" s="1620" t="s">
        <v>868</v>
      </c>
    </row>
    <row r="3" spans="2:13">
      <c r="B3" s="197" t="s">
        <v>233</v>
      </c>
    </row>
    <row r="4" spans="2:13">
      <c r="B4" s="197" t="s">
        <v>1095</v>
      </c>
      <c r="F4" s="196"/>
      <c r="G4" s="196"/>
    </row>
    <row r="5" spans="2:13">
      <c r="F5" s="196"/>
      <c r="G5" s="196"/>
    </row>
    <row r="6" spans="2:13">
      <c r="B6" s="197"/>
      <c r="C6" s="197"/>
      <c r="D6" s="196"/>
      <c r="E6" s="196"/>
      <c r="F6" s="196" t="s">
        <v>249</v>
      </c>
      <c r="G6" s="196"/>
      <c r="I6" s="194" t="s">
        <v>405</v>
      </c>
    </row>
    <row r="7" spans="2:13">
      <c r="D7" s="196" t="s">
        <v>251</v>
      </c>
      <c r="E7" s="196" t="s">
        <v>252</v>
      </c>
      <c r="F7" s="196" t="s">
        <v>253</v>
      </c>
      <c r="G7" s="196" t="s">
        <v>254</v>
      </c>
      <c r="H7" s="194" t="s">
        <v>255</v>
      </c>
      <c r="I7" s="194" t="s">
        <v>256</v>
      </c>
      <c r="J7" s="194" t="s">
        <v>257</v>
      </c>
    </row>
    <row r="8" spans="2:13">
      <c r="B8" s="197" t="s">
        <v>359</v>
      </c>
      <c r="D8" s="196"/>
      <c r="E8" s="196"/>
      <c r="F8" s="196"/>
      <c r="G8" s="196"/>
    </row>
    <row r="9" spans="2:13">
      <c r="B9" s="1636" t="s">
        <v>906</v>
      </c>
      <c r="C9" s="196"/>
      <c r="D9" s="196">
        <v>535</v>
      </c>
      <c r="E9" s="196" t="s">
        <v>660</v>
      </c>
      <c r="F9" s="198">
        <v>-6385</v>
      </c>
      <c r="G9" s="196" t="s">
        <v>365</v>
      </c>
      <c r="H9" s="199">
        <f>'WCA Allocation Factors'!E16</f>
        <v>0.22474202685414957</v>
      </c>
      <c r="I9" s="198">
        <f>+H9*F9</f>
        <v>-1434.9778414637449</v>
      </c>
    </row>
    <row r="10" spans="2:13">
      <c r="B10" s="1636" t="s">
        <v>907</v>
      </c>
      <c r="C10" s="196"/>
      <c r="D10" s="196">
        <v>537</v>
      </c>
      <c r="E10" s="196" t="s">
        <v>660</v>
      </c>
      <c r="F10" s="198">
        <v>-10783</v>
      </c>
      <c r="G10" s="196" t="s">
        <v>365</v>
      </c>
      <c r="H10" s="199">
        <f>'WCA Allocation Factors'!E16</f>
        <v>0.22474202685414957</v>
      </c>
      <c r="I10" s="198">
        <f>+H10*F10</f>
        <v>-2423.3932755682949</v>
      </c>
      <c r="J10" s="196"/>
    </row>
    <row r="11" spans="2:13">
      <c r="B11" s="1636" t="s">
        <v>908</v>
      </c>
      <c r="C11" s="196"/>
      <c r="D11" s="196">
        <v>539</v>
      </c>
      <c r="E11" s="196" t="s">
        <v>660</v>
      </c>
      <c r="F11" s="198">
        <v>-41983</v>
      </c>
      <c r="G11" s="196" t="s">
        <v>365</v>
      </c>
      <c r="H11" s="199">
        <f>'WCA Allocation Factors'!E16</f>
        <v>0.22474202685414957</v>
      </c>
      <c r="I11" s="198">
        <f t="shared" ref="I11:I14" si="0">+H11*F11</f>
        <v>-9435.3445134177618</v>
      </c>
      <c r="J11" s="196"/>
    </row>
    <row r="12" spans="2:13">
      <c r="B12" s="1636" t="s">
        <v>909</v>
      </c>
      <c r="C12" s="196"/>
      <c r="D12" s="196">
        <v>542</v>
      </c>
      <c r="E12" s="196" t="s">
        <v>660</v>
      </c>
      <c r="F12" s="198">
        <v>-688</v>
      </c>
      <c r="G12" s="196" t="s">
        <v>365</v>
      </c>
      <c r="H12" s="199">
        <f>'WCA Allocation Factors'!E16</f>
        <v>0.22474202685414957</v>
      </c>
      <c r="I12" s="198">
        <f t="shared" si="0"/>
        <v>-154.6225144756549</v>
      </c>
      <c r="J12" s="196"/>
    </row>
    <row r="13" spans="2:13">
      <c r="B13" s="1636" t="s">
        <v>910</v>
      </c>
      <c r="C13" s="196"/>
      <c r="D13" s="196">
        <v>543</v>
      </c>
      <c r="E13" s="196" t="s">
        <v>660</v>
      </c>
      <c r="F13" s="198">
        <v>-249</v>
      </c>
      <c r="G13" s="196" t="s">
        <v>365</v>
      </c>
      <c r="H13" s="199">
        <f>'WCA Allocation Factors'!E16</f>
        <v>0.22474202685414957</v>
      </c>
      <c r="I13" s="198">
        <f t="shared" si="0"/>
        <v>-55.960764686683241</v>
      </c>
      <c r="J13" s="196"/>
    </row>
    <row r="14" spans="2:13">
      <c r="B14" s="1636" t="s">
        <v>911</v>
      </c>
      <c r="C14" s="196"/>
      <c r="D14" s="196">
        <v>545</v>
      </c>
      <c r="E14" s="196" t="s">
        <v>660</v>
      </c>
      <c r="F14" s="198">
        <v>-6790</v>
      </c>
      <c r="G14" s="196" t="s">
        <v>365</v>
      </c>
      <c r="H14" s="199">
        <f>'WCA Allocation Factors'!E16</f>
        <v>0.22474202685414957</v>
      </c>
      <c r="I14" s="198">
        <f t="shared" si="0"/>
        <v>-1525.9983623396756</v>
      </c>
      <c r="J14" s="196"/>
    </row>
    <row r="15" spans="2:13">
      <c r="C15" s="196"/>
      <c r="D15" s="196"/>
      <c r="E15" s="196"/>
      <c r="F15" s="200">
        <f>SUM(F9:F14)</f>
        <v>-66878</v>
      </c>
      <c r="G15" s="196"/>
      <c r="H15" s="199"/>
      <c r="I15" s="200">
        <f>SUM(I9:I14)</f>
        <v>-15030.297271951815</v>
      </c>
      <c r="J15" s="196" t="s">
        <v>596</v>
      </c>
    </row>
    <row r="16" spans="2:13">
      <c r="C16" s="196"/>
      <c r="D16" s="196"/>
      <c r="E16" s="196"/>
      <c r="F16" s="198"/>
      <c r="G16" s="196"/>
      <c r="H16" s="199"/>
      <c r="I16" s="2069"/>
      <c r="J16" s="2070"/>
      <c r="K16" s="1161"/>
      <c r="L16" s="1161"/>
      <c r="M16" s="1161"/>
    </row>
    <row r="17" spans="2:13">
      <c r="B17" s="194" t="s">
        <v>595</v>
      </c>
      <c r="C17" s="196"/>
      <c r="D17" s="196">
        <v>407</v>
      </c>
      <c r="E17" s="196" t="s">
        <v>660</v>
      </c>
      <c r="F17" s="198">
        <v>-2860972</v>
      </c>
      <c r="G17" s="196" t="s">
        <v>365</v>
      </c>
      <c r="H17" s="199">
        <f>'WCA Allocation Factors'!E16</f>
        <v>0.22474202685414957</v>
      </c>
      <c r="I17" s="2069">
        <f>F17*H17</f>
        <v>-642980.64605296997</v>
      </c>
      <c r="J17" s="2070" t="s">
        <v>596</v>
      </c>
      <c r="K17" s="1161"/>
      <c r="L17" s="1161"/>
      <c r="M17" s="1161"/>
    </row>
    <row r="18" spans="2:13">
      <c r="C18" s="196"/>
      <c r="D18" s="196"/>
      <c r="E18" s="196"/>
      <c r="F18" s="198"/>
      <c r="G18" s="196"/>
      <c r="H18" s="199"/>
      <c r="I18" s="2069"/>
      <c r="J18" s="2070"/>
      <c r="K18" s="1161"/>
      <c r="L18" s="1161"/>
      <c r="M18" s="1161"/>
    </row>
    <row r="19" spans="2:13">
      <c r="B19" s="197" t="s">
        <v>597</v>
      </c>
      <c r="D19" s="132"/>
      <c r="E19" s="196"/>
      <c r="F19" s="201"/>
      <c r="G19" s="196"/>
      <c r="H19" s="202"/>
      <c r="I19" s="2071"/>
      <c r="J19" s="2072"/>
      <c r="K19" s="2073"/>
      <c r="L19" s="1161"/>
      <c r="M19" s="1161"/>
    </row>
    <row r="20" spans="2:13">
      <c r="B20" s="1637" t="s">
        <v>912</v>
      </c>
      <c r="D20" s="132" t="s">
        <v>310</v>
      </c>
      <c r="E20" s="196" t="s">
        <v>660</v>
      </c>
      <c r="F20" s="206">
        <v>-1327321</v>
      </c>
      <c r="G20" s="196" t="s">
        <v>365</v>
      </c>
      <c r="H20" s="202">
        <f>'WCA Allocation Factors'!E16</f>
        <v>0.22474202685414957</v>
      </c>
      <c r="I20" s="2069">
        <f>+H20*F20</f>
        <v>-298304.81182607665</v>
      </c>
      <c r="J20" s="2072" t="s">
        <v>598</v>
      </c>
      <c r="K20" s="2073"/>
      <c r="L20" s="1161"/>
      <c r="M20" s="1161"/>
    </row>
    <row r="21" spans="2:13">
      <c r="D21" s="132"/>
      <c r="E21" s="196"/>
      <c r="F21" s="206"/>
      <c r="G21" s="196"/>
      <c r="H21" s="202"/>
      <c r="I21" s="2071"/>
      <c r="J21" s="2072"/>
      <c r="K21" s="1161"/>
      <c r="L21" s="1161"/>
      <c r="M21" s="1161"/>
    </row>
    <row r="22" spans="2:13">
      <c r="B22" s="197" t="s">
        <v>599</v>
      </c>
      <c r="D22" s="132"/>
      <c r="E22" s="196"/>
      <c r="F22" s="201"/>
      <c r="G22" s="196"/>
      <c r="H22" s="202"/>
      <c r="I22" s="2074"/>
      <c r="J22" s="2072"/>
      <c r="K22" s="2074"/>
      <c r="L22" s="1161"/>
      <c r="M22" s="1161"/>
    </row>
    <row r="23" spans="2:13">
      <c r="B23" s="194" t="s">
        <v>761</v>
      </c>
      <c r="D23" s="132">
        <v>407</v>
      </c>
      <c r="E23" s="196" t="s">
        <v>660</v>
      </c>
      <c r="F23" s="201">
        <v>1070334</v>
      </c>
      <c r="G23" s="196" t="s">
        <v>365</v>
      </c>
      <c r="H23" s="202">
        <f>'WCA Allocation Factors'!E16</f>
        <v>0.22474202685414957</v>
      </c>
      <c r="I23" s="2074">
        <f>F23*H23</f>
        <v>240549.03257090933</v>
      </c>
      <c r="J23" s="2072"/>
      <c r="K23" s="2074"/>
      <c r="L23" s="1161"/>
      <c r="M23" s="1161"/>
    </row>
    <row r="24" spans="2:13">
      <c r="B24" s="194" t="s">
        <v>600</v>
      </c>
      <c r="C24" s="197"/>
      <c r="D24" s="132" t="s">
        <v>310</v>
      </c>
      <c r="E24" s="196" t="s">
        <v>660</v>
      </c>
      <c r="F24" s="201">
        <v>3819551</v>
      </c>
      <c r="G24" s="196" t="s">
        <v>365</v>
      </c>
      <c r="H24" s="202">
        <f>'WCA Allocation Factors'!E16</f>
        <v>0.22474202685414957</v>
      </c>
      <c r="I24" s="2074">
        <f t="shared" ref="I24:I25" si="1">F24*H24</f>
        <v>858413.63341279386</v>
      </c>
      <c r="J24" s="2072" t="s">
        <v>601</v>
      </c>
      <c r="K24" s="1161"/>
      <c r="L24" s="1161"/>
      <c r="M24" s="1161"/>
    </row>
    <row r="25" spans="2:13">
      <c r="B25" s="194" t="s">
        <v>602</v>
      </c>
      <c r="D25" s="132" t="s">
        <v>310</v>
      </c>
      <c r="E25" s="196" t="s">
        <v>660</v>
      </c>
      <c r="F25" s="206">
        <v>-483520</v>
      </c>
      <c r="G25" s="196" t="s">
        <v>365</v>
      </c>
      <c r="H25" s="202">
        <f>'WCA Allocation Factors'!E16</f>
        <v>0.22474202685414957</v>
      </c>
      <c r="I25" s="2074">
        <f t="shared" si="1"/>
        <v>-108667.2648245184</v>
      </c>
      <c r="J25" s="2072" t="s">
        <v>601</v>
      </c>
      <c r="K25" s="1161"/>
      <c r="L25" s="1161"/>
      <c r="M25" s="1161"/>
    </row>
    <row r="26" spans="2:13">
      <c r="B26" s="194" t="s">
        <v>762</v>
      </c>
      <c r="C26" s="196"/>
      <c r="D26" s="196" t="s">
        <v>310</v>
      </c>
      <c r="E26" s="196" t="s">
        <v>660</v>
      </c>
      <c r="F26" s="198">
        <v>-664758</v>
      </c>
      <c r="G26" s="196" t="s">
        <v>261</v>
      </c>
      <c r="H26" s="199" t="s">
        <v>262</v>
      </c>
      <c r="I26" s="2074">
        <f>F26</f>
        <v>-664758</v>
      </c>
      <c r="J26" s="2070"/>
      <c r="K26" s="1161"/>
      <c r="L26" s="1161"/>
      <c r="M26" s="1161"/>
    </row>
    <row r="27" spans="2:13">
      <c r="C27" s="196"/>
      <c r="D27" s="196"/>
      <c r="E27" s="196"/>
      <c r="F27" s="198"/>
      <c r="G27" s="196"/>
      <c r="H27" s="199"/>
      <c r="I27" s="1161"/>
      <c r="J27" s="2070"/>
      <c r="K27" s="2069"/>
      <c r="L27" s="1161"/>
      <c r="M27" s="1161"/>
    </row>
    <row r="28" spans="2:13">
      <c r="B28" s="194" t="s">
        <v>448</v>
      </c>
      <c r="C28" s="196"/>
      <c r="D28" s="196" t="s">
        <v>348</v>
      </c>
      <c r="E28" s="196" t="s">
        <v>660</v>
      </c>
      <c r="F28" s="198">
        <v>559294</v>
      </c>
      <c r="G28" s="196" t="s">
        <v>365</v>
      </c>
      <c r="H28" s="199">
        <f>'WCA Allocation Factors'!E16</f>
        <v>0.22474202685414957</v>
      </c>
      <c r="I28" s="2069">
        <f>F28*H28</f>
        <v>125696.86716736473</v>
      </c>
      <c r="J28" s="2070"/>
      <c r="K28" s="1161"/>
      <c r="L28" s="1161"/>
      <c r="M28" s="2074"/>
    </row>
    <row r="29" spans="2:13">
      <c r="B29" s="194" t="s">
        <v>433</v>
      </c>
      <c r="C29" s="196"/>
      <c r="D29" s="196">
        <v>4110</v>
      </c>
      <c r="E29" s="196" t="s">
        <v>660</v>
      </c>
      <c r="F29" s="198">
        <v>-212257</v>
      </c>
      <c r="G29" s="196" t="s">
        <v>365</v>
      </c>
      <c r="H29" s="199">
        <f>'WCA Allocation Factors'!E16</f>
        <v>0.22474202685414957</v>
      </c>
      <c r="I29" s="2069">
        <f>F29*H29</f>
        <v>-47703.068393981222</v>
      </c>
      <c r="J29" s="2070"/>
      <c r="K29" s="1161"/>
      <c r="L29" s="1161"/>
      <c r="M29" s="1161"/>
    </row>
    <row r="30" spans="2:13">
      <c r="B30" s="194" t="s">
        <v>794</v>
      </c>
      <c r="C30" s="196"/>
      <c r="D30" s="196">
        <v>283</v>
      </c>
      <c r="E30" s="196" t="s">
        <v>660</v>
      </c>
      <c r="F30" s="198">
        <v>-1288983</v>
      </c>
      <c r="G30" s="196" t="s">
        <v>365</v>
      </c>
      <c r="H30" s="199">
        <f>'WCA Allocation Factors'!E16</f>
        <v>0.22474202685414957</v>
      </c>
      <c r="I30" s="2069">
        <f>F30*H30</f>
        <v>-289688.65200054226</v>
      </c>
      <c r="J30" s="2070"/>
      <c r="K30" s="1161"/>
      <c r="L30" s="1161"/>
      <c r="M30" s="1161"/>
    </row>
    <row r="31" spans="2:13">
      <c r="C31" s="196"/>
      <c r="D31" s="196"/>
      <c r="E31" s="196"/>
      <c r="F31" s="198"/>
      <c r="G31" s="196"/>
      <c r="H31" s="199"/>
      <c r="I31" s="2069"/>
      <c r="J31" s="2070"/>
      <c r="K31" s="1161"/>
      <c r="L31" s="1161"/>
      <c r="M31" s="1161"/>
    </row>
    <row r="32" spans="2:13">
      <c r="B32" s="194" t="s">
        <v>763</v>
      </c>
      <c r="C32" s="196"/>
      <c r="D32" s="196" t="s">
        <v>348</v>
      </c>
      <c r="E32" s="196" t="s">
        <v>660</v>
      </c>
      <c r="F32" s="207">
        <v>-103976</v>
      </c>
      <c r="G32" s="196" t="s">
        <v>365</v>
      </c>
      <c r="H32" s="208">
        <f>'WCA Allocation Factors'!E16</f>
        <v>0.22474202685414957</v>
      </c>
      <c r="I32" s="2069">
        <f t="shared" ref="I32:I34" si="2">+H32*F32</f>
        <v>-23367.776984187054</v>
      </c>
      <c r="J32" s="2070" t="s">
        <v>603</v>
      </c>
      <c r="K32" s="1161"/>
      <c r="L32" s="1161"/>
      <c r="M32" s="1161"/>
    </row>
    <row r="33" spans="2:16">
      <c r="B33" s="194" t="s">
        <v>406</v>
      </c>
      <c r="D33" s="132">
        <v>41110</v>
      </c>
      <c r="E33" s="196" t="s">
        <v>660</v>
      </c>
      <c r="F33" s="206">
        <v>39460</v>
      </c>
      <c r="G33" s="196" t="s">
        <v>365</v>
      </c>
      <c r="H33" s="202">
        <f>'WCA Allocation Factors'!E16</f>
        <v>0.22474202685414957</v>
      </c>
      <c r="I33" s="2069">
        <f t="shared" si="2"/>
        <v>8868.3203796647413</v>
      </c>
      <c r="J33" s="2072" t="s">
        <v>603</v>
      </c>
      <c r="K33" s="2074"/>
      <c r="L33" s="1161"/>
      <c r="M33" s="1161"/>
    </row>
    <row r="34" spans="2:16">
      <c r="B34" s="194" t="s">
        <v>539</v>
      </c>
      <c r="D34" s="132">
        <v>283</v>
      </c>
      <c r="E34" s="196" t="s">
        <v>660</v>
      </c>
      <c r="F34" s="206">
        <v>773342</v>
      </c>
      <c r="G34" s="196" t="s">
        <v>365</v>
      </c>
      <c r="H34" s="202">
        <f>'WCA Allocation Factors'!E16</f>
        <v>0.22474202685414957</v>
      </c>
      <c r="I34" s="2069">
        <f t="shared" si="2"/>
        <v>173802.44853144174</v>
      </c>
      <c r="J34" s="2072" t="s">
        <v>603</v>
      </c>
      <c r="K34" s="1161"/>
      <c r="L34" s="2074"/>
      <c r="M34" s="1161"/>
    </row>
    <row r="35" spans="2:16">
      <c r="D35" s="132"/>
      <c r="E35" s="196"/>
      <c r="F35" s="206"/>
      <c r="G35" s="196"/>
      <c r="H35" s="202"/>
      <c r="I35" s="2071"/>
      <c r="J35" s="2072"/>
      <c r="K35" s="1161"/>
      <c r="L35" s="1161"/>
      <c r="M35" s="1161"/>
    </row>
    <row r="36" spans="2:16">
      <c r="D36" s="132"/>
      <c r="E36" s="196"/>
      <c r="F36" s="201"/>
      <c r="G36" s="196"/>
      <c r="H36" s="202"/>
      <c r="I36" s="2074"/>
      <c r="J36" s="2072"/>
      <c r="K36" s="1161"/>
      <c r="L36" s="1161"/>
      <c r="M36" s="1161"/>
    </row>
    <row r="37" spans="2:16" ht="17.25">
      <c r="B37" s="194" t="s">
        <v>763</v>
      </c>
      <c r="D37" s="132" t="s">
        <v>348</v>
      </c>
      <c r="E37" s="196" t="s">
        <v>660</v>
      </c>
      <c r="F37" s="206">
        <v>-851788</v>
      </c>
      <c r="G37" s="196" t="s">
        <v>261</v>
      </c>
      <c r="H37" s="202" t="s">
        <v>262</v>
      </c>
      <c r="I37" s="2069">
        <f>F37</f>
        <v>-851788</v>
      </c>
      <c r="J37" s="2091"/>
      <c r="K37" s="1161"/>
      <c r="L37" s="1161"/>
      <c r="M37" s="1161"/>
    </row>
    <row r="38" spans="2:16">
      <c r="B38" s="194" t="s">
        <v>406</v>
      </c>
      <c r="D38" s="196">
        <v>41110</v>
      </c>
      <c r="E38" s="196" t="s">
        <v>660</v>
      </c>
      <c r="F38" s="201">
        <v>-323262</v>
      </c>
      <c r="G38" s="196" t="s">
        <v>261</v>
      </c>
      <c r="H38" s="202" t="s">
        <v>262</v>
      </c>
      <c r="I38" s="2069">
        <f t="shared" ref="I38:I39" si="3">F38</f>
        <v>-323262</v>
      </c>
      <c r="J38" s="2072" t="s">
        <v>601</v>
      </c>
      <c r="K38" s="2074"/>
      <c r="L38" s="2074"/>
      <c r="M38" s="1161"/>
    </row>
    <row r="39" spans="2:16">
      <c r="B39" s="194" t="s">
        <v>604</v>
      </c>
      <c r="D39" s="196">
        <v>283</v>
      </c>
      <c r="E39" s="196" t="s">
        <v>660</v>
      </c>
      <c r="F39" s="201">
        <v>13469</v>
      </c>
      <c r="G39" s="196" t="s">
        <v>261</v>
      </c>
      <c r="H39" s="202" t="s">
        <v>262</v>
      </c>
      <c r="I39" s="2069">
        <f t="shared" si="3"/>
        <v>13469</v>
      </c>
      <c r="J39" s="2072" t="s">
        <v>601</v>
      </c>
      <c r="K39" s="2074"/>
      <c r="L39" s="1161"/>
      <c r="M39" s="1161"/>
    </row>
    <row r="40" spans="2:16">
      <c r="E40" s="209"/>
      <c r="F40" s="201"/>
      <c r="G40" s="196"/>
      <c r="H40" s="202"/>
      <c r="I40" s="2074"/>
      <c r="J40" s="2072"/>
      <c r="K40" s="1161"/>
      <c r="L40" s="1161"/>
      <c r="M40" s="1161"/>
    </row>
    <row r="41" spans="2:16">
      <c r="E41" s="210"/>
      <c r="F41" s="206"/>
      <c r="G41" s="196"/>
      <c r="H41" s="202"/>
      <c r="I41" s="206"/>
      <c r="J41" s="204"/>
    </row>
    <row r="42" spans="2:16">
      <c r="D42" s="196"/>
      <c r="E42" s="196"/>
      <c r="F42" s="207"/>
      <c r="G42" s="196"/>
      <c r="H42" s="202"/>
      <c r="I42" s="198"/>
      <c r="J42" s="204"/>
    </row>
    <row r="43" spans="2:16">
      <c r="B43" s="197" t="s">
        <v>850</v>
      </c>
      <c r="D43" s="196"/>
      <c r="E43" s="211"/>
      <c r="F43" s="212"/>
      <c r="G43" s="204"/>
      <c r="H43" s="202"/>
      <c r="I43" s="201"/>
      <c r="J43" s="204"/>
    </row>
    <row r="44" spans="2:16">
      <c r="K44" s="201"/>
    </row>
    <row r="45" spans="2:16">
      <c r="B45" s="214"/>
      <c r="C45" s="1635"/>
      <c r="D45" s="1634"/>
      <c r="E45" s="1634"/>
      <c r="F45" s="1633"/>
      <c r="G45" s="1632"/>
      <c r="H45" s="1631"/>
      <c r="I45" s="217"/>
      <c r="J45" s="204"/>
    </row>
    <row r="46" spans="2:16">
      <c r="B46" s="1630"/>
      <c r="D46" s="210"/>
      <c r="E46" s="211"/>
      <c r="F46" s="212"/>
      <c r="G46" s="204"/>
      <c r="H46" s="202"/>
      <c r="I46" s="219"/>
      <c r="J46" s="204"/>
      <c r="P46" s="213"/>
    </row>
    <row r="47" spans="2:16">
      <c r="B47" s="1630"/>
      <c r="D47" s="196"/>
      <c r="E47" s="211"/>
      <c r="F47" s="212"/>
      <c r="G47" s="196"/>
      <c r="H47" s="202"/>
      <c r="I47" s="220"/>
      <c r="J47" s="204"/>
    </row>
    <row r="48" spans="2:16">
      <c r="B48" s="1630"/>
      <c r="D48" s="210"/>
      <c r="E48" s="210"/>
      <c r="F48" s="212"/>
      <c r="G48" s="204"/>
      <c r="H48" s="202"/>
      <c r="I48" s="220"/>
      <c r="J48" s="204"/>
    </row>
    <row r="49" spans="2:11">
      <c r="B49" s="1630"/>
      <c r="F49" s="212"/>
      <c r="G49" s="204"/>
      <c r="H49" s="202"/>
      <c r="I49" s="219"/>
      <c r="J49" s="204"/>
    </row>
    <row r="50" spans="2:11">
      <c r="B50" s="1630"/>
      <c r="F50" s="201"/>
      <c r="G50" s="196"/>
      <c r="H50" s="202"/>
      <c r="I50" s="219"/>
      <c r="J50" s="196"/>
    </row>
    <row r="51" spans="2:11">
      <c r="B51" s="1630"/>
      <c r="F51" s="206"/>
      <c r="G51" s="196"/>
      <c r="H51" s="202"/>
      <c r="I51" s="220"/>
      <c r="J51" s="204"/>
      <c r="K51" s="201"/>
    </row>
    <row r="52" spans="2:11">
      <c r="B52" s="1629"/>
      <c r="C52" s="197"/>
      <c r="F52" s="206"/>
      <c r="I52" s="221"/>
      <c r="J52" s="210"/>
    </row>
    <row r="53" spans="2:11">
      <c r="B53" s="1630"/>
      <c r="F53" s="206"/>
      <c r="I53" s="222"/>
      <c r="J53" s="210"/>
    </row>
    <row r="54" spans="2:11">
      <c r="B54" s="1630"/>
      <c r="F54" s="206"/>
      <c r="I54" s="222"/>
      <c r="J54" s="210"/>
    </row>
    <row r="55" spans="2:11">
      <c r="B55" s="1630"/>
      <c r="I55" s="222"/>
    </row>
    <row r="56" spans="2:11">
      <c r="B56" s="1628"/>
      <c r="C56" s="1627"/>
      <c r="D56" s="1627"/>
      <c r="E56" s="1627"/>
      <c r="F56" s="1627"/>
      <c r="G56" s="1627"/>
      <c r="H56" s="1627"/>
      <c r="I56" s="1626"/>
    </row>
    <row r="62" spans="2:11">
      <c r="C62" s="196"/>
      <c r="D62" s="196"/>
      <c r="E62" s="196"/>
      <c r="F62" s="207"/>
      <c r="G62" s="196"/>
      <c r="H62" s="199"/>
      <c r="I62" s="198"/>
      <c r="J62" s="196"/>
    </row>
    <row r="63" spans="2:11">
      <c r="E63" s="196"/>
      <c r="F63" s="198"/>
      <c r="G63" s="196"/>
      <c r="H63" s="196"/>
      <c r="I63" s="196"/>
      <c r="J63" s="196"/>
    </row>
    <row r="64" spans="2:11">
      <c r="E64" s="196"/>
      <c r="F64" s="198"/>
      <c r="G64" s="196"/>
      <c r="H64" s="196"/>
      <c r="I64" s="196"/>
      <c r="J64" s="196"/>
    </row>
    <row r="65" spans="3:11">
      <c r="F65" s="201"/>
    </row>
    <row r="66" spans="3:11">
      <c r="F66" s="201"/>
    </row>
    <row r="67" spans="3:11">
      <c r="F67" s="203"/>
      <c r="I67" s="210"/>
      <c r="J67" s="210"/>
      <c r="K67" s="203"/>
    </row>
    <row r="68" spans="3:11">
      <c r="F68" s="203"/>
      <c r="I68" s="210"/>
      <c r="J68" s="210"/>
      <c r="K68" s="203"/>
    </row>
    <row r="69" spans="3:11">
      <c r="F69" s="201"/>
      <c r="K69" s="205"/>
    </row>
    <row r="70" spans="3:11">
      <c r="F70" s="201"/>
      <c r="J70" s="210"/>
      <c r="K70" s="203"/>
    </row>
    <row r="71" spans="3:11">
      <c r="F71" s="201"/>
      <c r="J71" s="210"/>
      <c r="K71" s="203"/>
    </row>
    <row r="72" spans="3:11">
      <c r="F72" s="203"/>
      <c r="I72" s="210"/>
      <c r="J72" s="210"/>
      <c r="K72" s="203"/>
    </row>
    <row r="73" spans="3:11" ht="40.9" customHeight="1">
      <c r="C73" s="2219"/>
      <c r="D73" s="2219"/>
      <c r="E73" s="2219"/>
      <c r="J73" s="210"/>
      <c r="K73" s="203"/>
    </row>
    <row r="74" spans="3:11">
      <c r="J74" s="203"/>
      <c r="K74" s="203"/>
    </row>
    <row r="75" spans="3:11">
      <c r="J75" s="203"/>
      <c r="K75" s="203"/>
    </row>
    <row r="76" spans="3:11">
      <c r="F76" s="203"/>
      <c r="I76" s="203"/>
      <c r="J76" s="203"/>
      <c r="K76" s="203"/>
    </row>
    <row r="77" spans="3:11" ht="27.6" customHeight="1">
      <c r="C77" s="2219"/>
      <c r="D77" s="2219"/>
      <c r="E77" s="2219"/>
      <c r="F77" s="203"/>
      <c r="I77" s="203"/>
      <c r="J77" s="203"/>
      <c r="K77" s="203"/>
    </row>
    <row r="78" spans="3:11">
      <c r="J78" s="203"/>
      <c r="K78" s="203"/>
    </row>
    <row r="79" spans="3:11">
      <c r="F79" s="203"/>
      <c r="I79" s="203"/>
      <c r="J79" s="203"/>
      <c r="K79" s="203"/>
    </row>
    <row r="80" spans="3:11" ht="25.9" customHeight="1">
      <c r="C80" s="2219"/>
      <c r="D80" s="2219"/>
      <c r="E80" s="2219"/>
      <c r="J80" s="203"/>
      <c r="K80" s="203"/>
    </row>
    <row r="81" spans="6:11">
      <c r="J81" s="203"/>
      <c r="K81" s="203"/>
    </row>
    <row r="82" spans="6:11">
      <c r="F82" s="205"/>
      <c r="I82" s="203"/>
      <c r="J82" s="203"/>
      <c r="K82" s="203"/>
    </row>
    <row r="83" spans="6:11">
      <c r="F83" s="205"/>
      <c r="I83" s="203"/>
      <c r="J83" s="203"/>
      <c r="K83" s="203"/>
    </row>
    <row r="84" spans="6:11">
      <c r="F84" s="205"/>
      <c r="I84" s="203"/>
      <c r="J84" s="203"/>
      <c r="K84" s="203"/>
    </row>
    <row r="85" spans="6:11">
      <c r="F85" s="205"/>
      <c r="I85" s="203"/>
      <c r="J85" s="203"/>
      <c r="K85" s="203"/>
    </row>
    <row r="86" spans="6:11">
      <c r="F86" s="205"/>
      <c r="I86" s="203"/>
      <c r="J86" s="203"/>
      <c r="K86" s="203"/>
    </row>
    <row r="87" spans="6:11">
      <c r="J87" s="203"/>
      <c r="K87" s="203"/>
    </row>
    <row r="88" spans="6:11">
      <c r="F88" s="201"/>
      <c r="I88" s="201"/>
      <c r="J88" s="201"/>
      <c r="K88" s="201"/>
    </row>
    <row r="90" spans="6:11">
      <c r="I90" s="205"/>
    </row>
  </sheetData>
  <mergeCells count="3">
    <mergeCell ref="C73:E73"/>
    <mergeCell ref="C77:E77"/>
    <mergeCell ref="C80:E80"/>
  </mergeCells>
  <pageMargins left="0.75" right="0.75" top="1.25" bottom="1" header="0.5" footer="0.25"/>
  <pageSetup scale="70"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H85"/>
  <sheetViews>
    <sheetView topLeftCell="A51" workbookViewId="0">
      <selection activeCell="H61" sqref="H61"/>
    </sheetView>
  </sheetViews>
  <sheetFormatPr defaultColWidth="9.140625" defaultRowHeight="12.75"/>
  <cols>
    <col min="1" max="1" width="3.28515625" style="14" customWidth="1"/>
    <col min="2" max="2" width="33" style="14" customWidth="1"/>
    <col min="3" max="3" width="10.85546875" style="77" bestFit="1" customWidth="1"/>
    <col min="4" max="4" width="14.7109375" style="14" customWidth="1"/>
    <col min="5" max="5" width="4.7109375" style="14" customWidth="1"/>
    <col min="6" max="6" width="16" style="14" bestFit="1" customWidth="1"/>
    <col min="7" max="7" width="15.5703125" style="14" bestFit="1" customWidth="1"/>
    <col min="8" max="8" width="20.7109375" style="14" customWidth="1"/>
    <col min="9" max="16384" width="9.140625" style="14"/>
  </cols>
  <sheetData>
    <row r="1" spans="1:8" ht="18.75">
      <c r="A1" s="1"/>
      <c r="B1" s="2155" t="s">
        <v>136</v>
      </c>
      <c r="C1" s="2155"/>
      <c r="D1" s="2155"/>
      <c r="E1" s="61"/>
      <c r="F1" s="61"/>
      <c r="G1" s="10"/>
      <c r="H1" s="10"/>
    </row>
    <row r="2" spans="1:8" ht="18.75">
      <c r="A2" s="1"/>
      <c r="B2" s="2155" t="s">
        <v>139</v>
      </c>
      <c r="C2" s="2155"/>
      <c r="D2" s="2155"/>
      <c r="E2" s="61"/>
      <c r="F2" s="61"/>
      <c r="G2" s="1"/>
      <c r="H2" s="1"/>
    </row>
    <row r="3" spans="1:8" ht="15.75">
      <c r="A3" s="1"/>
      <c r="C3" s="73" t="s">
        <v>158</v>
      </c>
      <c r="D3" s="7" t="s">
        <v>182</v>
      </c>
      <c r="E3" s="1"/>
      <c r="F3" s="1"/>
      <c r="G3" s="1"/>
      <c r="H3" s="1"/>
    </row>
    <row r="4" spans="1:8" ht="15.75">
      <c r="A4" s="1"/>
      <c r="B4" s="3"/>
      <c r="C4" s="74" t="s">
        <v>125</v>
      </c>
      <c r="D4" s="68" t="s">
        <v>209</v>
      </c>
      <c r="E4" s="68"/>
      <c r="F4" s="66"/>
      <c r="G4" s="1"/>
      <c r="H4" s="1"/>
    </row>
    <row r="5" spans="1:8" ht="15.75">
      <c r="A5" s="1"/>
      <c r="B5" s="4"/>
      <c r="C5" s="75"/>
      <c r="D5" s="5"/>
      <c r="E5" s="5"/>
      <c r="F5" s="5"/>
      <c r="G5" s="68"/>
      <c r="H5" s="68"/>
    </row>
    <row r="6" spans="1:8" ht="15.75">
      <c r="A6" s="1">
        <v>1</v>
      </c>
      <c r="B6" s="7" t="s">
        <v>145</v>
      </c>
      <c r="C6" s="74"/>
      <c r="D6" s="58">
        <f>+'staff v company'!D8</f>
        <v>39356668.22132659</v>
      </c>
      <c r="E6" s="7"/>
      <c r="F6" s="21"/>
      <c r="G6" s="68"/>
      <c r="H6" s="68"/>
    </row>
    <row r="7" spans="1:8" ht="15.75">
      <c r="A7" s="1">
        <v>2</v>
      </c>
      <c r="B7" s="9" t="s">
        <v>216</v>
      </c>
      <c r="C7" s="70"/>
      <c r="D7" s="20"/>
      <c r="E7" s="68"/>
      <c r="F7" s="21"/>
      <c r="G7" s="1"/>
      <c r="H7" s="1"/>
    </row>
    <row r="8" spans="1:8" ht="15.75">
      <c r="A8" s="1">
        <v>3</v>
      </c>
      <c r="B8" s="16" t="str">
        <f>+'staff v company'!B11</f>
        <v>Temperature Normalization</v>
      </c>
      <c r="C8" s="76">
        <v>3.1</v>
      </c>
      <c r="D8" s="59">
        <f>+'staff v company'!D11</f>
        <v>2065366</v>
      </c>
      <c r="E8" s="68"/>
      <c r="F8" s="21"/>
      <c r="G8" s="1"/>
      <c r="H8" s="1"/>
    </row>
    <row r="9" spans="1:8" ht="15.75">
      <c r="A9" s="1">
        <v>4</v>
      </c>
      <c r="B9" s="16" t="str">
        <f>+'staff v company'!B12</f>
        <v>Revenue Normalizing</v>
      </c>
      <c r="C9" s="76">
        <v>3.2</v>
      </c>
      <c r="D9" s="59">
        <f>+'staff v company'!D12</f>
        <v>7302805</v>
      </c>
      <c r="E9" s="68"/>
      <c r="F9" s="21"/>
      <c r="G9" s="1"/>
      <c r="H9" s="1"/>
    </row>
    <row r="10" spans="1:8" ht="15.75">
      <c r="A10" s="1">
        <v>5</v>
      </c>
      <c r="B10" s="16" t="str">
        <f>+'staff v company'!B13</f>
        <v>Effective Price Change</v>
      </c>
      <c r="C10" s="76" t="s">
        <v>637</v>
      </c>
      <c r="D10" s="59">
        <f>+'staff v company'!D13</f>
        <v>21569261</v>
      </c>
      <c r="E10" s="68"/>
      <c r="F10" s="21"/>
      <c r="G10" s="1"/>
      <c r="H10" s="1"/>
    </row>
    <row r="11" spans="1:8" ht="15.75">
      <c r="A11" s="1">
        <v>6</v>
      </c>
      <c r="B11" s="16" t="str">
        <f>+'staff v company'!B14</f>
        <v>SO2 Emission Allowances</v>
      </c>
      <c r="C11" s="76" t="s">
        <v>638</v>
      </c>
      <c r="D11" s="59">
        <f>+'staff v company'!D14</f>
        <v>425744.29280633223</v>
      </c>
      <c r="E11" s="68"/>
      <c r="F11" s="21"/>
      <c r="G11" s="1"/>
      <c r="H11" s="1"/>
    </row>
    <row r="12" spans="1:8" ht="15.75">
      <c r="A12" s="1">
        <v>7</v>
      </c>
      <c r="B12" s="16" t="s">
        <v>244</v>
      </c>
      <c r="C12" s="71" t="s">
        <v>507</v>
      </c>
      <c r="D12" s="59">
        <f>'staff v company'!D15</f>
        <v>-5352009.8315951927</v>
      </c>
      <c r="E12" s="68"/>
      <c r="F12" s="21"/>
      <c r="G12" s="1"/>
      <c r="H12" s="1"/>
    </row>
    <row r="13" spans="1:8" ht="15.75">
      <c r="A13" s="1">
        <v>8</v>
      </c>
      <c r="B13" s="16" t="str">
        <f>+'staff v company'!B16</f>
        <v>Wheeling Revenue</v>
      </c>
      <c r="C13" s="76" t="s">
        <v>639</v>
      </c>
      <c r="D13" s="59">
        <f>+'staff v company'!D16</f>
        <v>112253</v>
      </c>
      <c r="E13" s="68"/>
      <c r="F13" s="21"/>
      <c r="G13" s="1"/>
      <c r="H13" s="1"/>
    </row>
    <row r="14" spans="1:8" ht="15.75">
      <c r="A14" s="1">
        <v>9</v>
      </c>
      <c r="B14" s="16" t="str">
        <f>+'staff v company'!B19</f>
        <v>O &amp; M</v>
      </c>
      <c r="C14" s="76"/>
      <c r="D14" s="59"/>
      <c r="E14" s="68"/>
      <c r="F14" s="21"/>
      <c r="G14" s="1"/>
      <c r="H14" s="1"/>
    </row>
    <row r="15" spans="1:8" customFormat="1"/>
    <row r="16" spans="1:8" ht="15.75">
      <c r="A16" s="1">
        <v>10</v>
      </c>
      <c r="B16" s="16" t="str">
        <f>+'staff v company'!B20</f>
        <v>Miscellaneous General Expense</v>
      </c>
      <c r="C16" s="76" t="s">
        <v>512</v>
      </c>
      <c r="D16" s="59">
        <f>+'staff v company'!D20</f>
        <v>89669.516271259432</v>
      </c>
      <c r="E16" s="68"/>
      <c r="F16" s="21"/>
      <c r="G16" s="1"/>
      <c r="H16" s="1"/>
    </row>
    <row r="17" spans="1:8" ht="15.75">
      <c r="A17" s="1">
        <v>11</v>
      </c>
      <c r="B17" s="16" t="str">
        <f>+'staff v company'!B21</f>
        <v>Wage &amp; Employee Benefits Annualization</v>
      </c>
      <c r="C17" s="76" t="s">
        <v>517</v>
      </c>
      <c r="D17" s="59">
        <f>+'staff v company'!D21</f>
        <v>331406.67292035307</v>
      </c>
      <c r="E17" s="68"/>
      <c r="F17" s="21"/>
      <c r="G17" s="1"/>
      <c r="H17" s="1"/>
    </row>
    <row r="18" spans="1:8" ht="15.75">
      <c r="A18" s="1">
        <v>12</v>
      </c>
      <c r="B18" s="16" t="str">
        <f>+'staff v company'!B22</f>
        <v>Wage &amp; Employee Benefits - Pro Forma</v>
      </c>
      <c r="C18" s="76" t="s">
        <v>531</v>
      </c>
      <c r="D18" s="59">
        <f>+'staff v company'!D22</f>
        <v>0</v>
      </c>
      <c r="E18" s="68"/>
      <c r="F18" s="21"/>
      <c r="G18" s="1"/>
      <c r="H18" s="1"/>
    </row>
    <row r="19" spans="1:8" ht="15.75">
      <c r="A19" s="1">
        <v>13</v>
      </c>
      <c r="B19" s="16" t="str">
        <f>+'staff v company'!B23</f>
        <v>AMR Savings</v>
      </c>
      <c r="C19" s="76" t="s">
        <v>533</v>
      </c>
      <c r="D19" s="59">
        <f>+'staff v company'!D23</f>
        <v>775308</v>
      </c>
      <c r="E19" s="68"/>
      <c r="F19" s="21"/>
      <c r="G19" s="1"/>
      <c r="H19" s="1"/>
    </row>
    <row r="20" spans="1:8" ht="15.75">
      <c r="A20" s="1">
        <v>14</v>
      </c>
      <c r="B20" s="16" t="str">
        <f>+'staff v company'!B24</f>
        <v>Remove Non-Recurring Entries</v>
      </c>
      <c r="C20" s="76" t="s">
        <v>640</v>
      </c>
      <c r="D20" s="59">
        <f>+'staff v company'!D24</f>
        <v>-61216.488786468995</v>
      </c>
      <c r="E20" s="68"/>
      <c r="F20" s="21"/>
      <c r="G20" s="1"/>
      <c r="H20" s="1"/>
    </row>
    <row r="21" spans="1:8" ht="15.75">
      <c r="A21" s="1">
        <v>15</v>
      </c>
      <c r="B21" s="16" t="str">
        <f>+'staff v company'!B25</f>
        <v>Pension &amp; Post-retirement Curtailment</v>
      </c>
      <c r="C21" s="76" t="s">
        <v>536</v>
      </c>
      <c r="D21" s="59">
        <f>+'staff v company'!D25</f>
        <v>-2</v>
      </c>
      <c r="E21" s="68"/>
      <c r="F21" s="21"/>
      <c r="G21" s="1"/>
      <c r="H21" s="1"/>
    </row>
    <row r="22" spans="1:8" ht="15.75">
      <c r="A22" s="1">
        <v>16</v>
      </c>
      <c r="B22" s="16" t="e">
        <f>+'staff v company'!#REF!</f>
        <v>#REF!</v>
      </c>
      <c r="C22" s="76" t="s">
        <v>540</v>
      </c>
      <c r="D22" s="59">
        <f>+'staff v company'!D26</f>
        <v>714065</v>
      </c>
      <c r="E22" s="68"/>
      <c r="F22" s="21"/>
      <c r="G22" s="1"/>
      <c r="H22" s="1"/>
    </row>
    <row r="23" spans="1:8" ht="15.75">
      <c r="A23" s="1">
        <v>17</v>
      </c>
      <c r="B23" s="16" t="str">
        <f>+'staff v company'!B26</f>
        <v>DSM Revenue &amp; Expense Removal</v>
      </c>
      <c r="C23" s="76" t="s">
        <v>543</v>
      </c>
      <c r="D23" s="59">
        <f>+'staff v company'!D27</f>
        <v>-2384.9492345489057</v>
      </c>
      <c r="E23" s="68"/>
      <c r="F23" s="21"/>
      <c r="G23" s="1"/>
      <c r="H23" s="1"/>
    </row>
    <row r="24" spans="1:8" ht="15.75">
      <c r="A24" s="1"/>
      <c r="B24" s="16"/>
      <c r="C24" s="76"/>
      <c r="D24" s="59"/>
      <c r="E24" s="68"/>
      <c r="F24" s="21"/>
      <c r="G24" s="1"/>
      <c r="H24" s="1"/>
    </row>
    <row r="25" spans="1:8" ht="15.75">
      <c r="A25" s="1">
        <v>28</v>
      </c>
      <c r="B25" s="16" t="str">
        <f>+'staff v company'!B34</f>
        <v>POWER COSTS</v>
      </c>
      <c r="C25" s="76"/>
      <c r="D25" s="59"/>
      <c r="E25" s="68"/>
      <c r="F25" s="21"/>
      <c r="G25" s="1"/>
      <c r="H25" s="1"/>
    </row>
    <row r="26" spans="1:8" ht="15.75">
      <c r="A26" s="1">
        <v>29</v>
      </c>
      <c r="B26" s="16" t="str">
        <f>+'staff v company'!B35</f>
        <v>Net Power Costs Restating</v>
      </c>
      <c r="C26" s="76">
        <f>+'staff v company'!C35</f>
        <v>5.0999999999999996</v>
      </c>
      <c r="D26" s="59">
        <f>+'staff v company'!D35</f>
        <v>1059367.4911994815</v>
      </c>
      <c r="E26" s="68"/>
      <c r="F26" s="21"/>
      <c r="G26" s="1"/>
      <c r="H26" s="1"/>
    </row>
    <row r="27" spans="1:8" ht="15.75">
      <c r="A27" s="1">
        <v>30</v>
      </c>
      <c r="B27" s="16" t="str">
        <f>+'staff v company'!B36</f>
        <v>Net Power Costs Pro Forma</v>
      </c>
      <c r="C27" s="76" t="str">
        <f>+'staff v company'!C36</f>
        <v>5.1.1</v>
      </c>
      <c r="D27" s="59">
        <f>+'staff v company'!D36</f>
        <v>-10103740.404211689</v>
      </c>
      <c r="E27" s="68"/>
      <c r="F27" s="21"/>
      <c r="G27" s="1"/>
      <c r="H27" s="1"/>
    </row>
    <row r="28" spans="1:8" ht="15.75">
      <c r="A28" s="1">
        <v>31</v>
      </c>
      <c r="B28" s="16" t="e">
        <f>+'staff v company'!#REF!</f>
        <v>#REF!</v>
      </c>
      <c r="C28" s="76" t="str">
        <f>+'staff v company'!C37</f>
        <v>5.2</v>
      </c>
      <c r="D28" s="59">
        <f>+'staff v company'!D37</f>
        <v>715348.53439776273</v>
      </c>
      <c r="E28" s="68"/>
      <c r="F28" s="21"/>
      <c r="G28" s="1"/>
      <c r="H28" s="1"/>
    </row>
    <row r="29" spans="1:8" ht="15.75">
      <c r="A29" s="1">
        <v>32</v>
      </c>
      <c r="B29" s="16" t="str">
        <f>+'staff v company'!B38</f>
        <v>BPA Residential Exchange</v>
      </c>
      <c r="C29" s="76" t="str">
        <f>+'staff v company'!C38</f>
        <v>5.3</v>
      </c>
      <c r="D29" s="59">
        <f>+'staff v company'!D38</f>
        <v>-5703247</v>
      </c>
      <c r="E29" s="68"/>
      <c r="F29" s="21"/>
      <c r="G29" s="1"/>
      <c r="H29" s="1"/>
    </row>
    <row r="30" spans="1:8" ht="15.75">
      <c r="A30" s="1"/>
      <c r="B30" s="8" t="s">
        <v>562</v>
      </c>
      <c r="C30" s="70">
        <v>5.5</v>
      </c>
      <c r="D30" s="59">
        <f>'staff v company'!D39</f>
        <v>305298.46310357959</v>
      </c>
      <c r="E30" s="72"/>
      <c r="F30" s="21"/>
      <c r="G30" s="1"/>
      <c r="H30" s="1"/>
    </row>
    <row r="31" spans="1:8" ht="15.75">
      <c r="A31" s="1"/>
      <c r="B31" s="8" t="s">
        <v>237</v>
      </c>
      <c r="C31" s="70">
        <v>5.6</v>
      </c>
      <c r="D31" s="59" t="e">
        <f>'staff v company'!#REF!</f>
        <v>#REF!</v>
      </c>
      <c r="E31" s="72"/>
      <c r="F31" s="21"/>
      <c r="G31" s="1"/>
      <c r="H31" s="1"/>
    </row>
    <row r="32" spans="1:8" ht="15.75">
      <c r="A32" s="1"/>
      <c r="B32" s="16"/>
      <c r="C32" s="76"/>
      <c r="D32" s="59"/>
      <c r="E32" s="68"/>
      <c r="F32" s="21"/>
      <c r="G32" s="1"/>
      <c r="H32" s="1"/>
    </row>
    <row r="33" spans="1:8" ht="15.75">
      <c r="A33" s="1">
        <v>34</v>
      </c>
      <c r="B33" s="16" t="str">
        <f>+'staff v company'!B41</f>
        <v>DEPRECIATION/AMORTIZATION</v>
      </c>
      <c r="C33" s="76"/>
      <c r="D33" s="59"/>
      <c r="E33" s="68"/>
      <c r="F33" s="21"/>
      <c r="G33" s="1"/>
      <c r="H33" s="1"/>
    </row>
    <row r="34" spans="1:8" ht="15.75">
      <c r="A34" s="1">
        <v>35</v>
      </c>
      <c r="B34" s="16" t="str">
        <f>+'staff v company'!B42</f>
        <v>Hydro Decommissioning</v>
      </c>
      <c r="C34" s="76" t="s">
        <v>564</v>
      </c>
      <c r="D34" s="59">
        <f>+'staff v company'!D42</f>
        <v>-78582.86596369883</v>
      </c>
      <c r="E34" s="68"/>
      <c r="F34" s="21"/>
      <c r="G34" s="1"/>
      <c r="H34" s="1"/>
    </row>
    <row r="35" spans="1:8" ht="15.75">
      <c r="A35" s="1">
        <v>37</v>
      </c>
      <c r="B35" s="16"/>
      <c r="C35" s="76"/>
      <c r="D35" s="59"/>
      <c r="E35" s="68"/>
      <c r="F35" s="21"/>
      <c r="G35" s="1"/>
      <c r="H35" s="1"/>
    </row>
    <row r="36" spans="1:8" ht="15.75">
      <c r="A36" s="1">
        <v>38</v>
      </c>
      <c r="B36" s="16" t="str">
        <f>+'staff v company'!B44</f>
        <v>TAX ADJUSTMENTS</v>
      </c>
      <c r="C36" s="76"/>
      <c r="D36" s="59"/>
      <c r="E36" s="68"/>
      <c r="F36" s="21"/>
      <c r="G36" s="1"/>
      <c r="H36" s="1"/>
    </row>
    <row r="37" spans="1:8" ht="15.75">
      <c r="A37" s="1">
        <v>39</v>
      </c>
      <c r="B37" s="16" t="str">
        <f>+'staff v company'!B45</f>
        <v>Interest True Up</v>
      </c>
      <c r="C37" s="76">
        <f>+'staff v company'!C45</f>
        <v>7.1</v>
      </c>
      <c r="D37" s="59">
        <f>+'staff v company'!D45</f>
        <v>-405903</v>
      </c>
      <c r="G37" s="1"/>
      <c r="H37" s="1"/>
    </row>
    <row r="38" spans="1:8" ht="15.75">
      <c r="A38" s="1">
        <v>40</v>
      </c>
      <c r="B38" s="16" t="str">
        <f>+'staff v company'!B46</f>
        <v>Renewable Energy Tax Credit</v>
      </c>
      <c r="C38" s="76">
        <f>+'staff v company'!C46</f>
        <v>7.2</v>
      </c>
      <c r="D38" s="59">
        <f>+'staff v company'!D46</f>
        <v>786766.39813783136</v>
      </c>
      <c r="E38" s="68"/>
      <c r="F38" s="21"/>
      <c r="G38" s="1"/>
      <c r="H38" s="1"/>
    </row>
    <row r="39" spans="1:8" ht="15.75">
      <c r="A39" s="1">
        <v>41</v>
      </c>
      <c r="B39" s="16" t="str">
        <f>+'staff v company'!B47</f>
        <v>Malin Midpoint Adjustment</v>
      </c>
      <c r="C39" s="76">
        <f>+'staff v company'!C47</f>
        <v>7.3</v>
      </c>
      <c r="D39" s="59">
        <f>+'staff v company'!D47</f>
        <v>296778.81346373697</v>
      </c>
      <c r="E39" s="68"/>
      <c r="F39" s="21"/>
      <c r="G39" s="1"/>
      <c r="H39" s="1"/>
    </row>
    <row r="40" spans="1:8" ht="15.75">
      <c r="A40" s="1">
        <v>42</v>
      </c>
      <c r="B40" s="16" t="str">
        <f>+'staff v company'!B48</f>
        <v>WA Public Utility Tax Adj.</v>
      </c>
      <c r="C40" s="76">
        <f>+'staff v company'!C48</f>
        <v>7.4</v>
      </c>
      <c r="D40" s="59">
        <f>+'staff v company'!D48</f>
        <v>-1132118.1743899994</v>
      </c>
      <c r="E40" s="68"/>
      <c r="F40" s="21"/>
      <c r="G40" s="1"/>
      <c r="H40" s="1"/>
    </row>
    <row r="41" spans="1:8" ht="15.75">
      <c r="A41" s="1">
        <v>43</v>
      </c>
      <c r="B41" s="16" t="e">
        <f>+'staff v company'!#REF!</f>
        <v>#REF!</v>
      </c>
      <c r="C41" s="76">
        <f>+'staff v company'!C49</f>
        <v>7.5</v>
      </c>
      <c r="D41" s="59">
        <f>+'staff v company'!D49</f>
        <v>83729</v>
      </c>
      <c r="E41" s="68"/>
      <c r="F41" s="21"/>
      <c r="G41" s="1"/>
      <c r="H41" s="1"/>
    </row>
    <row r="42" spans="1:8" ht="15.75">
      <c r="A42" s="1">
        <v>44</v>
      </c>
      <c r="B42" s="16" t="str">
        <f>+'staff v company'!B49</f>
        <v>AFUDC - Equity</v>
      </c>
      <c r="C42" s="76">
        <f>+'staff v company'!C50</f>
        <v>7.6</v>
      </c>
      <c r="D42" s="59">
        <f>+'staff v company'!D50</f>
        <v>0</v>
      </c>
      <c r="E42" s="68"/>
      <c r="F42" s="21"/>
      <c r="G42" s="1"/>
      <c r="H42" s="1"/>
    </row>
    <row r="43" spans="1:8" ht="15.75">
      <c r="A43" s="1">
        <v>45</v>
      </c>
      <c r="B43" s="16" t="e">
        <f>+'staff v company'!#REF!</f>
        <v>#REF!</v>
      </c>
      <c r="C43" s="76" t="str">
        <f>+'staff v company'!C51</f>
        <v>7.6.1</v>
      </c>
      <c r="D43" s="59">
        <f>+'staff v company'!D51</f>
        <v>-396343</v>
      </c>
      <c r="E43" s="68"/>
      <c r="F43" s="21"/>
      <c r="G43" s="1"/>
      <c r="H43" s="1"/>
    </row>
    <row r="44" spans="1:8" ht="15.75">
      <c r="A44" s="1">
        <v>46</v>
      </c>
      <c r="B44" s="16" t="str">
        <f>+'staff v company'!B52</f>
        <v>Remove Deferred State Tax Expense</v>
      </c>
      <c r="C44" s="76">
        <f>+'staff v company'!C53</f>
        <v>7.8</v>
      </c>
      <c r="D44" s="59">
        <f>+'staff v company'!D53</f>
        <v>-20913</v>
      </c>
      <c r="E44" s="68"/>
      <c r="F44" s="21"/>
      <c r="G44" s="1"/>
      <c r="H44" s="1"/>
    </row>
    <row r="45" spans="1:8" ht="15.75">
      <c r="A45" s="1">
        <v>47</v>
      </c>
      <c r="B45" s="16" t="e">
        <f>+'staff v company'!#REF!</f>
        <v>#REF!</v>
      </c>
      <c r="C45" s="76" t="e">
        <f>+'staff v company'!#REF!</f>
        <v>#REF!</v>
      </c>
      <c r="D45" s="59" t="e">
        <f>+'staff v company'!#REF!</f>
        <v>#REF!</v>
      </c>
      <c r="E45" s="68"/>
      <c r="F45" s="21"/>
      <c r="G45" s="1"/>
      <c r="H45" s="1"/>
    </row>
    <row r="46" spans="1:8" ht="15.75">
      <c r="A46" s="1">
        <v>48</v>
      </c>
      <c r="B46" s="16" t="e">
        <f>+'staff v company'!#REF!</f>
        <v>#REF!</v>
      </c>
      <c r="C46" s="76" t="e">
        <f>+'staff v company'!#REF!</f>
        <v>#REF!</v>
      </c>
      <c r="D46" s="59" t="e">
        <f>+'staff v company'!#REF!</f>
        <v>#REF!</v>
      </c>
      <c r="E46" s="68"/>
      <c r="F46" s="21"/>
      <c r="G46" s="1"/>
      <c r="H46" s="1"/>
    </row>
    <row r="47" spans="1:8" ht="15.75">
      <c r="A47" s="1">
        <v>49</v>
      </c>
      <c r="B47" s="16" t="e">
        <f>+'staff v company'!#REF!</f>
        <v>#REF!</v>
      </c>
      <c r="C47" s="76" t="e">
        <f>+'staff v company'!#REF!</f>
        <v>#REF!</v>
      </c>
      <c r="D47" s="59" t="e">
        <f>+'staff v company'!#REF!</f>
        <v>#REF!</v>
      </c>
      <c r="E47" s="68"/>
      <c r="F47" s="21"/>
      <c r="G47" s="1"/>
      <c r="H47" s="1"/>
    </row>
    <row r="48" spans="1:8" ht="15.75">
      <c r="A48" s="1">
        <v>50</v>
      </c>
      <c r="B48" s="16" t="e">
        <f>+'staff v company'!#REF!</f>
        <v>#REF!</v>
      </c>
      <c r="C48" s="76" t="e">
        <f>+'staff v company'!#REF!</f>
        <v>#REF!</v>
      </c>
      <c r="D48" s="59" t="e">
        <f>+'staff v company'!#REF!</f>
        <v>#REF!</v>
      </c>
      <c r="E48" s="68"/>
      <c r="F48" s="21"/>
      <c r="G48" s="1"/>
      <c r="H48" s="1"/>
    </row>
    <row r="49" spans="1:8" ht="15.75">
      <c r="A49" s="1">
        <v>52</v>
      </c>
      <c r="B49" s="16"/>
      <c r="C49" s="76"/>
      <c r="D49" s="59"/>
      <c r="E49" s="68"/>
      <c r="F49" s="21"/>
      <c r="G49" s="1"/>
      <c r="H49" s="1"/>
    </row>
    <row r="50" spans="1:8" ht="15.75">
      <c r="A50" s="1">
        <v>53</v>
      </c>
      <c r="B50" s="16" t="str">
        <f>+'staff v company'!B55</f>
        <v>RATE BASE</v>
      </c>
      <c r="C50" s="76"/>
      <c r="D50" s="59"/>
      <c r="E50" s="68"/>
      <c r="F50" s="21"/>
      <c r="G50" s="1"/>
      <c r="H50" s="1"/>
    </row>
    <row r="51" spans="1:8" ht="15.75">
      <c r="A51" s="1">
        <v>54</v>
      </c>
      <c r="B51" s="16" t="e">
        <f>+'staff v company'!#REF!</f>
        <v>#REF!</v>
      </c>
      <c r="C51" s="76">
        <f>+'staff v company'!C56</f>
        <v>8.1</v>
      </c>
      <c r="D51" s="59">
        <f>+'staff v company'!D56</f>
        <v>-6548</v>
      </c>
      <c r="E51" s="68"/>
      <c r="F51" s="21"/>
      <c r="G51" s="1"/>
      <c r="H51" s="1"/>
    </row>
    <row r="52" spans="1:8" ht="15.75">
      <c r="A52" s="1">
        <v>55</v>
      </c>
      <c r="B52" s="16" t="str">
        <f>+'staff v company'!B57</f>
        <v>Jim Bridger Mine Rate Base Adjustment</v>
      </c>
      <c r="C52" s="76">
        <f>+'staff v company'!C57</f>
        <v>8.1999999999999993</v>
      </c>
      <c r="D52" s="59">
        <f>+'staff v company'!D57</f>
        <v>0</v>
      </c>
      <c r="E52" s="68"/>
      <c r="F52" s="21"/>
      <c r="G52" s="1"/>
      <c r="H52" s="1"/>
    </row>
    <row r="53" spans="1:8" ht="15.75">
      <c r="A53" s="1">
        <v>56</v>
      </c>
      <c r="B53" s="16" t="str">
        <f>+'staff v company'!B58</f>
        <v>Environmental Remediation</v>
      </c>
      <c r="C53" s="76">
        <f>+'staff v company'!C58</f>
        <v>8.3000000000000007</v>
      </c>
      <c r="D53" s="59">
        <f>+'staff v company'!D58</f>
        <v>-220085.86958928389</v>
      </c>
      <c r="E53" s="68"/>
      <c r="F53" s="21"/>
      <c r="G53" s="1"/>
      <c r="H53" s="1"/>
    </row>
    <row r="54" spans="1:8" ht="15.75">
      <c r="A54" s="1">
        <v>57</v>
      </c>
      <c r="B54" s="16" t="str">
        <f>+'staff v company'!B59</f>
        <v>Customer Advances for Construction</v>
      </c>
      <c r="C54" s="76">
        <f>+'staff v company'!C59</f>
        <v>8.4</v>
      </c>
      <c r="D54" s="59">
        <f>+'staff v company'!D59</f>
        <v>0</v>
      </c>
      <c r="E54" s="68"/>
      <c r="F54" s="21"/>
      <c r="G54" s="1"/>
      <c r="H54" s="1"/>
    </row>
    <row r="55" spans="1:8" ht="15.75">
      <c r="A55" s="1">
        <v>58</v>
      </c>
      <c r="B55" s="16" t="e">
        <f>+'staff v company'!#REF!</f>
        <v>#REF!</v>
      </c>
      <c r="C55" s="76">
        <f>+'staff v company'!C60</f>
        <v>8.5</v>
      </c>
      <c r="D55" s="59">
        <f>+'staff v company'!D60</f>
        <v>17990.552800000001</v>
      </c>
      <c r="E55" s="68"/>
      <c r="F55" s="21"/>
      <c r="G55" s="1"/>
      <c r="H55" s="1"/>
    </row>
    <row r="56" spans="1:8" ht="15.75">
      <c r="A56" s="1">
        <v>59</v>
      </c>
      <c r="B56" s="16" t="e">
        <f>+'staff v company'!#REF!</f>
        <v>#REF!</v>
      </c>
      <c r="C56" s="76" t="str">
        <f>+'staff v company'!C62</f>
        <v>8.6.1</v>
      </c>
      <c r="D56" s="59">
        <f>+'staff v company'!D62</f>
        <v>0</v>
      </c>
      <c r="E56" s="68"/>
      <c r="F56" s="21"/>
      <c r="G56" s="1"/>
      <c r="H56" s="1"/>
    </row>
    <row r="57" spans="1:8" ht="15.75">
      <c r="A57" s="1">
        <v>60</v>
      </c>
      <c r="B57" s="16" t="str">
        <f>+'staff v company'!B60</f>
        <v>Removal of Colstrip #4 AFUDC</v>
      </c>
      <c r="C57" s="76">
        <f>+'staff v company'!C61</f>
        <v>8.6</v>
      </c>
      <c r="D57" s="59">
        <f>+'staff v company'!D61</f>
        <v>0</v>
      </c>
      <c r="E57" s="68"/>
      <c r="F57" s="21"/>
      <c r="G57" s="1"/>
      <c r="H57" s="1"/>
    </row>
    <row r="58" spans="1:8" ht="15.75">
      <c r="A58" s="1">
        <v>61</v>
      </c>
      <c r="B58" s="16" t="str">
        <f>+'staff v company'!B64</f>
        <v>Powerdale Hydro Removal</v>
      </c>
      <c r="C58" s="76">
        <f>+'staff v company'!C64</f>
        <v>8.6999999999999993</v>
      </c>
      <c r="D58" s="59">
        <f>+'staff v company'!D64</f>
        <v>299505.6587683289</v>
      </c>
      <c r="E58" s="68"/>
      <c r="F58" s="21"/>
      <c r="G58" s="1"/>
      <c r="H58" s="1"/>
    </row>
    <row r="59" spans="1:8" ht="15.75">
      <c r="A59" s="1">
        <v>62</v>
      </c>
      <c r="B59" s="16" t="str">
        <f>+'staff v company'!B66</f>
        <v>Trojan Unrecovered Plant Adjustment</v>
      </c>
      <c r="C59" s="76">
        <f>+'staff v company'!C65</f>
        <v>8.8000000000000007</v>
      </c>
      <c r="D59" s="59">
        <f>+'staff v company'!D65</f>
        <v>-1935443</v>
      </c>
      <c r="E59" s="68"/>
      <c r="F59" s="21"/>
      <c r="G59" s="1"/>
      <c r="H59" s="1"/>
    </row>
    <row r="60" spans="1:8" ht="15.75">
      <c r="A60" s="1">
        <v>63</v>
      </c>
      <c r="B60" s="16" t="str">
        <f>+'staff v company'!B56</f>
        <v>Customer Service Deposits</v>
      </c>
      <c r="C60" s="76">
        <f>+'staff v company'!C66</f>
        <v>8.9</v>
      </c>
      <c r="D60" s="59">
        <f>+'staff v company'!D66</f>
        <v>166473.87755490927</v>
      </c>
      <c r="E60" s="68"/>
      <c r="F60" s="21"/>
      <c r="G60" s="1"/>
      <c r="H60" s="1"/>
    </row>
    <row r="61" spans="1:8" ht="15.75">
      <c r="A61" s="1">
        <v>64</v>
      </c>
      <c r="B61" s="16" t="str">
        <f>+'staff v company'!B67</f>
        <v>Condit Hydro Removal</v>
      </c>
      <c r="C61" s="76" t="str">
        <f>+'staff v company'!C67</f>
        <v>8.10</v>
      </c>
      <c r="D61" s="59">
        <f>+'staff v company'!D67</f>
        <v>59961</v>
      </c>
      <c r="E61" s="68"/>
      <c r="F61" s="21"/>
      <c r="G61" s="1"/>
      <c r="H61" s="1"/>
    </row>
    <row r="62" spans="1:8" ht="15.75">
      <c r="A62" s="1">
        <v>70</v>
      </c>
      <c r="B62" s="16"/>
      <c r="C62" s="76"/>
      <c r="D62" s="59"/>
      <c r="E62" s="68"/>
      <c r="F62" s="21"/>
      <c r="G62" s="1"/>
      <c r="H62" s="1"/>
    </row>
    <row r="63" spans="1:8" ht="15.75">
      <c r="A63" s="1">
        <v>71</v>
      </c>
      <c r="B63" s="16" t="e">
        <f>+'staff v company'!#REF!</f>
        <v>#REF!</v>
      </c>
      <c r="C63" s="76"/>
      <c r="D63" s="59"/>
      <c r="E63" s="1"/>
      <c r="F63" s="1"/>
      <c r="G63" s="1"/>
      <c r="H63" s="1"/>
    </row>
    <row r="64" spans="1:8" ht="15.75">
      <c r="A64" s="1">
        <v>72</v>
      </c>
      <c r="B64" s="16" t="e">
        <f>+'staff v company'!#REF!</f>
        <v>#REF!</v>
      </c>
      <c r="C64" s="76" t="e">
        <f>+'staff v company'!#REF!</f>
        <v>#REF!</v>
      </c>
      <c r="D64" s="59" t="e">
        <f>+'staff v company'!#REF!</f>
        <v>#REF!</v>
      </c>
      <c r="E64" s="1"/>
      <c r="F64" s="11"/>
      <c r="G64" s="1"/>
      <c r="H64" s="1"/>
    </row>
    <row r="65" spans="1:8" ht="15.75">
      <c r="A65" s="1">
        <v>73</v>
      </c>
      <c r="B65" s="16" t="e">
        <f>+'staff v company'!#REF!</f>
        <v>#REF!</v>
      </c>
      <c r="C65" s="76" t="e">
        <f>+'staff v company'!#REF!</f>
        <v>#REF!</v>
      </c>
      <c r="D65" s="59" t="e">
        <f>+'staff v company'!#REF!</f>
        <v>#REF!</v>
      </c>
      <c r="E65" s="1"/>
      <c r="F65" s="1"/>
      <c r="G65" s="1"/>
      <c r="H65" s="1"/>
    </row>
    <row r="66" spans="1:8" ht="15.75">
      <c r="A66" s="1">
        <v>74</v>
      </c>
      <c r="B66" s="16" t="e">
        <f>+'staff v company'!#REF!</f>
        <v>#REF!</v>
      </c>
      <c r="C66" s="76"/>
      <c r="D66" s="59" t="e">
        <f>+'staff v company'!#REF!</f>
        <v>#REF!</v>
      </c>
      <c r="G66" s="1"/>
      <c r="H66" s="1"/>
    </row>
    <row r="67" spans="1:8" ht="15.75">
      <c r="A67" s="1">
        <v>75</v>
      </c>
      <c r="B67" s="16"/>
      <c r="C67" s="76"/>
      <c r="D67" s="59"/>
      <c r="E67" s="1"/>
      <c r="F67" s="18"/>
      <c r="G67" s="1"/>
      <c r="H67" s="1"/>
    </row>
    <row r="68" spans="1:8" ht="15.75">
      <c r="A68" s="1">
        <v>76</v>
      </c>
      <c r="B68" s="16"/>
      <c r="C68" s="76"/>
      <c r="D68" s="59"/>
      <c r="E68" s="1"/>
      <c r="F68" s="18"/>
      <c r="G68" s="1"/>
      <c r="H68" s="1"/>
    </row>
    <row r="69" spans="1:8" ht="15.75">
      <c r="A69" s="1">
        <v>77</v>
      </c>
      <c r="B69" s="16"/>
      <c r="C69" s="76"/>
      <c r="D69" s="59"/>
      <c r="E69" s="1"/>
      <c r="F69" s="21"/>
      <c r="G69" s="1"/>
      <c r="H69" s="1"/>
    </row>
    <row r="70" spans="1:8" ht="15.75">
      <c r="A70" s="1">
        <v>78</v>
      </c>
      <c r="B70" s="16"/>
      <c r="C70" s="76"/>
      <c r="D70" s="59"/>
      <c r="E70" s="1"/>
      <c r="F70" s="21"/>
      <c r="G70" s="1"/>
      <c r="H70" s="1"/>
    </row>
    <row r="71" spans="1:8" ht="15.75">
      <c r="A71" s="1">
        <v>79</v>
      </c>
      <c r="B71" s="16"/>
      <c r="C71" s="76"/>
      <c r="D71" s="59"/>
      <c r="E71" s="68"/>
      <c r="F71" s="66"/>
      <c r="G71" s="1"/>
      <c r="H71" s="1"/>
    </row>
    <row r="72" spans="1:8" ht="15.75">
      <c r="A72" s="1">
        <v>80</v>
      </c>
      <c r="B72" s="16"/>
      <c r="C72" s="76"/>
      <c r="D72" s="59"/>
      <c r="E72" s="5"/>
      <c r="F72" s="5"/>
      <c r="G72" s="1"/>
      <c r="H72" s="1"/>
    </row>
    <row r="73" spans="1:8" ht="15.75">
      <c r="A73" s="1">
        <v>81</v>
      </c>
      <c r="B73" s="16"/>
      <c r="C73" s="76"/>
      <c r="D73" s="59"/>
      <c r="E73" s="1"/>
      <c r="F73" s="21"/>
      <c r="G73" s="1"/>
      <c r="H73" s="1"/>
    </row>
    <row r="74" spans="1:8" ht="18">
      <c r="A74" s="1">
        <v>82</v>
      </c>
      <c r="B74" s="16"/>
      <c r="C74" s="76"/>
      <c r="D74" s="59"/>
      <c r="E74" s="1"/>
      <c r="F74" s="33"/>
      <c r="G74" s="1"/>
      <c r="H74" s="1"/>
    </row>
    <row r="75" spans="1:8" ht="15.75">
      <c r="A75" s="1">
        <v>83</v>
      </c>
      <c r="B75" s="16"/>
      <c r="C75" s="76"/>
      <c r="D75" s="59"/>
      <c r="E75" s="1"/>
      <c r="F75" s="21"/>
      <c r="G75" s="1"/>
      <c r="H75" s="1"/>
    </row>
    <row r="76" spans="1:8" ht="15.75">
      <c r="A76" s="1">
        <v>84</v>
      </c>
      <c r="B76" s="1"/>
      <c r="C76" s="73"/>
      <c r="D76" s="11"/>
      <c r="E76" s="1"/>
      <c r="F76" s="12"/>
      <c r="G76" s="1"/>
      <c r="H76" s="1"/>
    </row>
    <row r="77" spans="1:8" ht="15.75">
      <c r="A77" s="1">
        <v>85</v>
      </c>
      <c r="B77" s="1"/>
      <c r="C77" s="73"/>
      <c r="D77" s="11"/>
      <c r="E77" s="1"/>
      <c r="F77" s="11"/>
      <c r="G77" s="1"/>
      <c r="H77" s="1"/>
    </row>
    <row r="78" spans="1:8" ht="18">
      <c r="A78" s="1">
        <v>86</v>
      </c>
      <c r="B78" s="1"/>
      <c r="C78" s="73"/>
      <c r="D78" s="11"/>
      <c r="E78" s="1"/>
      <c r="F78" s="32"/>
      <c r="G78" s="1"/>
      <c r="H78" s="1"/>
    </row>
    <row r="79" spans="1:8" ht="15.75">
      <c r="A79" s="1">
        <v>87</v>
      </c>
      <c r="B79" s="1"/>
      <c r="C79" s="73"/>
      <c r="D79" s="11"/>
      <c r="E79" s="1"/>
      <c r="F79" s="11"/>
      <c r="G79" s="1"/>
      <c r="H79" s="1"/>
    </row>
    <row r="80" spans="1:8" ht="15.75">
      <c r="A80" s="1">
        <v>88</v>
      </c>
      <c r="B80" s="1"/>
      <c r="C80" s="73"/>
      <c r="D80" s="11"/>
      <c r="E80" s="1"/>
      <c r="F80" s="11"/>
      <c r="G80" s="1"/>
      <c r="H80" s="1"/>
    </row>
    <row r="81" spans="1:8" ht="15.75">
      <c r="A81" s="1"/>
      <c r="E81" s="1"/>
      <c r="F81" s="1"/>
      <c r="G81" s="1"/>
      <c r="H81" s="1"/>
    </row>
    <row r="82" spans="1:8" ht="15.75">
      <c r="A82" s="1"/>
      <c r="E82" s="1"/>
      <c r="F82" s="1"/>
      <c r="G82" s="1"/>
      <c r="H82" s="1"/>
    </row>
    <row r="83" spans="1:8" ht="15.75">
      <c r="A83" s="1"/>
      <c r="E83" s="1"/>
      <c r="F83" s="1"/>
      <c r="G83" s="1"/>
      <c r="H83" s="1"/>
    </row>
    <row r="84" spans="1:8" ht="15.75">
      <c r="A84" s="1"/>
      <c r="E84" s="1"/>
      <c r="F84" s="1"/>
      <c r="G84" s="1"/>
      <c r="H84" s="1"/>
    </row>
    <row r="85" spans="1:8" ht="15.75">
      <c r="A85" s="1"/>
      <c r="E85" s="1"/>
      <c r="F85" s="1"/>
      <c r="G85" s="1"/>
      <c r="H85" s="1"/>
    </row>
  </sheetData>
  <mergeCells count="2">
    <mergeCell ref="B1:D1"/>
    <mergeCell ref="B2:D2"/>
  </mergeCells>
  <phoneticPr fontId="5" type="noConversion"/>
  <printOptions horizontalCentered="1"/>
  <pageMargins left="1.5" right="0.75" top="1" bottom="1" header="0.5" footer="0.25"/>
  <pageSetup scale="60" orientation="portrait" r:id="rId1"/>
  <headerFooter alignWithMargins="0">
    <oddHeader>&amp;R&amp;"Times New Roman,Regular"PacifiCorp Docket UE-061546
Exhibit ___ (TES-2)</oddHeader>
    <oddFooter>&amp;R&amp;"Times New Roman,Regular"Page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6"/>
  <sheetViews>
    <sheetView tabSelected="1" workbookViewId="0">
      <selection activeCell="D9" sqref="D9"/>
    </sheetView>
  </sheetViews>
  <sheetFormatPr defaultRowHeight="12.75"/>
  <cols>
    <col min="1" max="1" width="9.7109375" style="169" customWidth="1"/>
    <col min="2" max="2" width="34.28515625" style="169" bestFit="1" customWidth="1"/>
    <col min="3" max="3" width="25" style="169" customWidth="1"/>
    <col min="4" max="4" width="11.5703125" style="170" customWidth="1"/>
    <col min="5" max="5" width="5.42578125" style="169" customWidth="1"/>
    <col min="6" max="6" width="11.5703125" style="171" customWidth="1"/>
    <col min="7" max="7" width="9.42578125" style="170" customWidth="1"/>
    <col min="8" max="8" width="10.85546875" style="169" customWidth="1"/>
    <col min="9" max="9" width="16.42578125" style="171" customWidth="1"/>
    <col min="10" max="10" width="8.28515625" style="169" customWidth="1"/>
    <col min="11" max="256" width="10" style="169"/>
    <col min="257" max="257" width="2.5703125" style="169" customWidth="1"/>
    <col min="258" max="258" width="7.140625" style="169" customWidth="1"/>
    <col min="259" max="259" width="27.7109375" style="169" customWidth="1"/>
    <col min="260" max="260" width="9.7109375" style="169" customWidth="1"/>
    <col min="261" max="261" width="4.7109375" style="169" customWidth="1"/>
    <col min="262" max="262" width="14.42578125" style="169" customWidth="1"/>
    <col min="263" max="263" width="11.140625" style="169" customWidth="1"/>
    <col min="264" max="264" width="10.28515625" style="169" customWidth="1"/>
    <col min="265" max="265" width="13" style="169" customWidth="1"/>
    <col min="266" max="266" width="8.28515625" style="169" customWidth="1"/>
    <col min="267" max="512" width="10" style="169"/>
    <col min="513" max="513" width="2.5703125" style="169" customWidth="1"/>
    <col min="514" max="514" width="7.140625" style="169" customWidth="1"/>
    <col min="515" max="515" width="27.7109375" style="169" customWidth="1"/>
    <col min="516" max="516" width="9.7109375" style="169" customWidth="1"/>
    <col min="517" max="517" width="4.7109375" style="169" customWidth="1"/>
    <col min="518" max="518" width="14.42578125" style="169" customWidth="1"/>
    <col min="519" max="519" width="11.140625" style="169" customWidth="1"/>
    <col min="520" max="520" width="10.28515625" style="169" customWidth="1"/>
    <col min="521" max="521" width="13" style="169" customWidth="1"/>
    <col min="522" max="522" width="8.28515625" style="169" customWidth="1"/>
    <col min="523" max="768" width="10" style="169"/>
    <col min="769" max="769" width="2.5703125" style="169" customWidth="1"/>
    <col min="770" max="770" width="7.140625" style="169" customWidth="1"/>
    <col min="771" max="771" width="27.7109375" style="169" customWidth="1"/>
    <col min="772" max="772" width="9.7109375" style="169" customWidth="1"/>
    <col min="773" max="773" width="4.7109375" style="169" customWidth="1"/>
    <col min="774" max="774" width="14.42578125" style="169" customWidth="1"/>
    <col min="775" max="775" width="11.140625" style="169" customWidth="1"/>
    <col min="776" max="776" width="10.28515625" style="169" customWidth="1"/>
    <col min="777" max="777" width="13" style="169" customWidth="1"/>
    <col min="778" max="778" width="8.28515625" style="169" customWidth="1"/>
    <col min="779" max="1024" width="9.140625" style="169"/>
    <col min="1025" max="1025" width="2.5703125" style="169" customWidth="1"/>
    <col min="1026" max="1026" width="7.140625" style="169" customWidth="1"/>
    <col min="1027" max="1027" width="27.7109375" style="169" customWidth="1"/>
    <col min="1028" max="1028" width="9.7109375" style="169" customWidth="1"/>
    <col min="1029" max="1029" width="4.7109375" style="169" customWidth="1"/>
    <col min="1030" max="1030" width="14.42578125" style="169" customWidth="1"/>
    <col min="1031" max="1031" width="11.140625" style="169" customWidth="1"/>
    <col min="1032" max="1032" width="10.28515625" style="169" customWidth="1"/>
    <col min="1033" max="1033" width="13" style="169" customWidth="1"/>
    <col min="1034" max="1034" width="8.28515625" style="169" customWidth="1"/>
    <col min="1035" max="1280" width="10" style="169"/>
    <col min="1281" max="1281" width="2.5703125" style="169" customWidth="1"/>
    <col min="1282" max="1282" width="7.140625" style="169" customWidth="1"/>
    <col min="1283" max="1283" width="27.7109375" style="169" customWidth="1"/>
    <col min="1284" max="1284" width="9.7109375" style="169" customWidth="1"/>
    <col min="1285" max="1285" width="4.7109375" style="169" customWidth="1"/>
    <col min="1286" max="1286" width="14.42578125" style="169" customWidth="1"/>
    <col min="1287" max="1287" width="11.140625" style="169" customWidth="1"/>
    <col min="1288" max="1288" width="10.28515625" style="169" customWidth="1"/>
    <col min="1289" max="1289" width="13" style="169" customWidth="1"/>
    <col min="1290" max="1290" width="8.28515625" style="169" customWidth="1"/>
    <col min="1291" max="1536" width="10" style="169"/>
    <col min="1537" max="1537" width="2.5703125" style="169" customWidth="1"/>
    <col min="1538" max="1538" width="7.140625" style="169" customWidth="1"/>
    <col min="1539" max="1539" width="27.7109375" style="169" customWidth="1"/>
    <col min="1540" max="1540" width="9.7109375" style="169" customWidth="1"/>
    <col min="1541" max="1541" width="4.7109375" style="169" customWidth="1"/>
    <col min="1542" max="1542" width="14.42578125" style="169" customWidth="1"/>
    <col min="1543" max="1543" width="11.140625" style="169" customWidth="1"/>
    <col min="1544" max="1544" width="10.28515625" style="169" customWidth="1"/>
    <col min="1545" max="1545" width="13" style="169" customWidth="1"/>
    <col min="1546" max="1546" width="8.28515625" style="169" customWidth="1"/>
    <col min="1547" max="1792" width="10" style="169"/>
    <col min="1793" max="1793" width="2.5703125" style="169" customWidth="1"/>
    <col min="1794" max="1794" width="7.140625" style="169" customWidth="1"/>
    <col min="1795" max="1795" width="27.7109375" style="169" customWidth="1"/>
    <col min="1796" max="1796" width="9.7109375" style="169" customWidth="1"/>
    <col min="1797" max="1797" width="4.7109375" style="169" customWidth="1"/>
    <col min="1798" max="1798" width="14.42578125" style="169" customWidth="1"/>
    <col min="1799" max="1799" width="11.140625" style="169" customWidth="1"/>
    <col min="1800" max="1800" width="10.28515625" style="169" customWidth="1"/>
    <col min="1801" max="1801" width="13" style="169" customWidth="1"/>
    <col min="1802" max="1802" width="8.28515625" style="169" customWidth="1"/>
    <col min="1803" max="2048" width="9.140625" style="169"/>
    <col min="2049" max="2049" width="2.5703125" style="169" customWidth="1"/>
    <col min="2050" max="2050" width="7.140625" style="169" customWidth="1"/>
    <col min="2051" max="2051" width="27.7109375" style="169" customWidth="1"/>
    <col min="2052" max="2052" width="9.7109375" style="169" customWidth="1"/>
    <col min="2053" max="2053" width="4.7109375" style="169" customWidth="1"/>
    <col min="2054" max="2054" width="14.42578125" style="169" customWidth="1"/>
    <col min="2055" max="2055" width="11.140625" style="169" customWidth="1"/>
    <col min="2056" max="2056" width="10.28515625" style="169" customWidth="1"/>
    <col min="2057" max="2057" width="13" style="169" customWidth="1"/>
    <col min="2058" max="2058" width="8.28515625" style="169" customWidth="1"/>
    <col min="2059" max="2304" width="10" style="169"/>
    <col min="2305" max="2305" width="2.5703125" style="169" customWidth="1"/>
    <col min="2306" max="2306" width="7.140625" style="169" customWidth="1"/>
    <col min="2307" max="2307" width="27.7109375" style="169" customWidth="1"/>
    <col min="2308" max="2308" width="9.7109375" style="169" customWidth="1"/>
    <col min="2309" max="2309" width="4.7109375" style="169" customWidth="1"/>
    <col min="2310" max="2310" width="14.42578125" style="169" customWidth="1"/>
    <col min="2311" max="2311" width="11.140625" style="169" customWidth="1"/>
    <col min="2312" max="2312" width="10.28515625" style="169" customWidth="1"/>
    <col min="2313" max="2313" width="13" style="169" customWidth="1"/>
    <col min="2314" max="2314" width="8.28515625" style="169" customWidth="1"/>
    <col min="2315" max="2560" width="10" style="169"/>
    <col min="2561" max="2561" width="2.5703125" style="169" customWidth="1"/>
    <col min="2562" max="2562" width="7.140625" style="169" customWidth="1"/>
    <col min="2563" max="2563" width="27.7109375" style="169" customWidth="1"/>
    <col min="2564" max="2564" width="9.7109375" style="169" customWidth="1"/>
    <col min="2565" max="2565" width="4.7109375" style="169" customWidth="1"/>
    <col min="2566" max="2566" width="14.42578125" style="169" customWidth="1"/>
    <col min="2567" max="2567" width="11.140625" style="169" customWidth="1"/>
    <col min="2568" max="2568" width="10.28515625" style="169" customWidth="1"/>
    <col min="2569" max="2569" width="13" style="169" customWidth="1"/>
    <col min="2570" max="2570" width="8.28515625" style="169" customWidth="1"/>
    <col min="2571" max="2816" width="10" style="169"/>
    <col min="2817" max="2817" width="2.5703125" style="169" customWidth="1"/>
    <col min="2818" max="2818" width="7.140625" style="169" customWidth="1"/>
    <col min="2819" max="2819" width="27.7109375" style="169" customWidth="1"/>
    <col min="2820" max="2820" width="9.7109375" style="169" customWidth="1"/>
    <col min="2821" max="2821" width="4.7109375" style="169" customWidth="1"/>
    <col min="2822" max="2822" width="14.42578125" style="169" customWidth="1"/>
    <col min="2823" max="2823" width="11.140625" style="169" customWidth="1"/>
    <col min="2824" max="2824" width="10.28515625" style="169" customWidth="1"/>
    <col min="2825" max="2825" width="13" style="169" customWidth="1"/>
    <col min="2826" max="2826" width="8.28515625" style="169" customWidth="1"/>
    <col min="2827" max="3072" width="9.140625" style="169"/>
    <col min="3073" max="3073" width="2.5703125" style="169" customWidth="1"/>
    <col min="3074" max="3074" width="7.140625" style="169" customWidth="1"/>
    <col min="3075" max="3075" width="27.7109375" style="169" customWidth="1"/>
    <col min="3076" max="3076" width="9.7109375" style="169" customWidth="1"/>
    <col min="3077" max="3077" width="4.7109375" style="169" customWidth="1"/>
    <col min="3078" max="3078" width="14.42578125" style="169" customWidth="1"/>
    <col min="3079" max="3079" width="11.140625" style="169" customWidth="1"/>
    <col min="3080" max="3080" width="10.28515625" style="169" customWidth="1"/>
    <col min="3081" max="3081" width="13" style="169" customWidth="1"/>
    <col min="3082" max="3082" width="8.28515625" style="169" customWidth="1"/>
    <col min="3083" max="3328" width="10" style="169"/>
    <col min="3329" max="3329" width="2.5703125" style="169" customWidth="1"/>
    <col min="3330" max="3330" width="7.140625" style="169" customWidth="1"/>
    <col min="3331" max="3331" width="27.7109375" style="169" customWidth="1"/>
    <col min="3332" max="3332" width="9.7109375" style="169" customWidth="1"/>
    <col min="3333" max="3333" width="4.7109375" style="169" customWidth="1"/>
    <col min="3334" max="3334" width="14.42578125" style="169" customWidth="1"/>
    <col min="3335" max="3335" width="11.140625" style="169" customWidth="1"/>
    <col min="3336" max="3336" width="10.28515625" style="169" customWidth="1"/>
    <col min="3337" max="3337" width="13" style="169" customWidth="1"/>
    <col min="3338" max="3338" width="8.28515625" style="169" customWidth="1"/>
    <col min="3339" max="3584" width="10" style="169"/>
    <col min="3585" max="3585" width="2.5703125" style="169" customWidth="1"/>
    <col min="3586" max="3586" width="7.140625" style="169" customWidth="1"/>
    <col min="3587" max="3587" width="27.7109375" style="169" customWidth="1"/>
    <col min="3588" max="3588" width="9.7109375" style="169" customWidth="1"/>
    <col min="3589" max="3589" width="4.7109375" style="169" customWidth="1"/>
    <col min="3590" max="3590" width="14.42578125" style="169" customWidth="1"/>
    <col min="3591" max="3591" width="11.140625" style="169" customWidth="1"/>
    <col min="3592" max="3592" width="10.28515625" style="169" customWidth="1"/>
    <col min="3593" max="3593" width="13" style="169" customWidth="1"/>
    <col min="3594" max="3594" width="8.28515625" style="169" customWidth="1"/>
    <col min="3595" max="3840" width="10" style="169"/>
    <col min="3841" max="3841" width="2.5703125" style="169" customWidth="1"/>
    <col min="3842" max="3842" width="7.140625" style="169" customWidth="1"/>
    <col min="3843" max="3843" width="27.7109375" style="169" customWidth="1"/>
    <col min="3844" max="3844" width="9.7109375" style="169" customWidth="1"/>
    <col min="3845" max="3845" width="4.7109375" style="169" customWidth="1"/>
    <col min="3846" max="3846" width="14.42578125" style="169" customWidth="1"/>
    <col min="3847" max="3847" width="11.140625" style="169" customWidth="1"/>
    <col min="3848" max="3848" width="10.28515625" style="169" customWidth="1"/>
    <col min="3849" max="3849" width="13" style="169" customWidth="1"/>
    <col min="3850" max="3850" width="8.28515625" style="169" customWidth="1"/>
    <col min="3851" max="4096" width="9.140625" style="169"/>
    <col min="4097" max="4097" width="2.5703125" style="169" customWidth="1"/>
    <col min="4098" max="4098" width="7.140625" style="169" customWidth="1"/>
    <col min="4099" max="4099" width="27.7109375" style="169" customWidth="1"/>
    <col min="4100" max="4100" width="9.7109375" style="169" customWidth="1"/>
    <col min="4101" max="4101" width="4.7109375" style="169" customWidth="1"/>
    <col min="4102" max="4102" width="14.42578125" style="169" customWidth="1"/>
    <col min="4103" max="4103" width="11.140625" style="169" customWidth="1"/>
    <col min="4104" max="4104" width="10.28515625" style="169" customWidth="1"/>
    <col min="4105" max="4105" width="13" style="169" customWidth="1"/>
    <col min="4106" max="4106" width="8.28515625" style="169" customWidth="1"/>
    <col min="4107" max="4352" width="10" style="169"/>
    <col min="4353" max="4353" width="2.5703125" style="169" customWidth="1"/>
    <col min="4354" max="4354" width="7.140625" style="169" customWidth="1"/>
    <col min="4355" max="4355" width="27.7109375" style="169" customWidth="1"/>
    <col min="4356" max="4356" width="9.7109375" style="169" customWidth="1"/>
    <col min="4357" max="4357" width="4.7109375" style="169" customWidth="1"/>
    <col min="4358" max="4358" width="14.42578125" style="169" customWidth="1"/>
    <col min="4359" max="4359" width="11.140625" style="169" customWidth="1"/>
    <col min="4360" max="4360" width="10.28515625" style="169" customWidth="1"/>
    <col min="4361" max="4361" width="13" style="169" customWidth="1"/>
    <col min="4362" max="4362" width="8.28515625" style="169" customWidth="1"/>
    <col min="4363" max="4608" width="10" style="169"/>
    <col min="4609" max="4609" width="2.5703125" style="169" customWidth="1"/>
    <col min="4610" max="4610" width="7.140625" style="169" customWidth="1"/>
    <col min="4611" max="4611" width="27.7109375" style="169" customWidth="1"/>
    <col min="4612" max="4612" width="9.7109375" style="169" customWidth="1"/>
    <col min="4613" max="4613" width="4.7109375" style="169" customWidth="1"/>
    <col min="4614" max="4614" width="14.42578125" style="169" customWidth="1"/>
    <col min="4615" max="4615" width="11.140625" style="169" customWidth="1"/>
    <col min="4616" max="4616" width="10.28515625" style="169" customWidth="1"/>
    <col min="4617" max="4617" width="13" style="169" customWidth="1"/>
    <col min="4618" max="4618" width="8.28515625" style="169" customWidth="1"/>
    <col min="4619" max="4864" width="10" style="169"/>
    <col min="4865" max="4865" width="2.5703125" style="169" customWidth="1"/>
    <col min="4866" max="4866" width="7.140625" style="169" customWidth="1"/>
    <col min="4867" max="4867" width="27.7109375" style="169" customWidth="1"/>
    <col min="4868" max="4868" width="9.7109375" style="169" customWidth="1"/>
    <col min="4869" max="4869" width="4.7109375" style="169" customWidth="1"/>
    <col min="4870" max="4870" width="14.42578125" style="169" customWidth="1"/>
    <col min="4871" max="4871" width="11.140625" style="169" customWidth="1"/>
    <col min="4872" max="4872" width="10.28515625" style="169" customWidth="1"/>
    <col min="4873" max="4873" width="13" style="169" customWidth="1"/>
    <col min="4874" max="4874" width="8.28515625" style="169" customWidth="1"/>
    <col min="4875" max="5120" width="9.140625" style="169"/>
    <col min="5121" max="5121" width="2.5703125" style="169" customWidth="1"/>
    <col min="5122" max="5122" width="7.140625" style="169" customWidth="1"/>
    <col min="5123" max="5123" width="27.7109375" style="169" customWidth="1"/>
    <col min="5124" max="5124" width="9.7109375" style="169" customWidth="1"/>
    <col min="5125" max="5125" width="4.7109375" style="169" customWidth="1"/>
    <col min="5126" max="5126" width="14.42578125" style="169" customWidth="1"/>
    <col min="5127" max="5127" width="11.140625" style="169" customWidth="1"/>
    <col min="5128" max="5128" width="10.28515625" style="169" customWidth="1"/>
    <col min="5129" max="5129" width="13" style="169" customWidth="1"/>
    <col min="5130" max="5130" width="8.28515625" style="169" customWidth="1"/>
    <col min="5131" max="5376" width="10" style="169"/>
    <col min="5377" max="5377" width="2.5703125" style="169" customWidth="1"/>
    <col min="5378" max="5378" width="7.140625" style="169" customWidth="1"/>
    <col min="5379" max="5379" width="27.7109375" style="169" customWidth="1"/>
    <col min="5380" max="5380" width="9.7109375" style="169" customWidth="1"/>
    <col min="5381" max="5381" width="4.7109375" style="169" customWidth="1"/>
    <col min="5382" max="5382" width="14.42578125" style="169" customWidth="1"/>
    <col min="5383" max="5383" width="11.140625" style="169" customWidth="1"/>
    <col min="5384" max="5384" width="10.28515625" style="169" customWidth="1"/>
    <col min="5385" max="5385" width="13" style="169" customWidth="1"/>
    <col min="5386" max="5386" width="8.28515625" style="169" customWidth="1"/>
    <col min="5387" max="5632" width="10" style="169"/>
    <col min="5633" max="5633" width="2.5703125" style="169" customWidth="1"/>
    <col min="5634" max="5634" width="7.140625" style="169" customWidth="1"/>
    <col min="5635" max="5635" width="27.7109375" style="169" customWidth="1"/>
    <col min="5636" max="5636" width="9.7109375" style="169" customWidth="1"/>
    <col min="5637" max="5637" width="4.7109375" style="169" customWidth="1"/>
    <col min="5638" max="5638" width="14.42578125" style="169" customWidth="1"/>
    <col min="5639" max="5639" width="11.140625" style="169" customWidth="1"/>
    <col min="5640" max="5640" width="10.28515625" style="169" customWidth="1"/>
    <col min="5641" max="5641" width="13" style="169" customWidth="1"/>
    <col min="5642" max="5642" width="8.28515625" style="169" customWidth="1"/>
    <col min="5643" max="5888" width="10" style="169"/>
    <col min="5889" max="5889" width="2.5703125" style="169" customWidth="1"/>
    <col min="5890" max="5890" width="7.140625" style="169" customWidth="1"/>
    <col min="5891" max="5891" width="27.7109375" style="169" customWidth="1"/>
    <col min="5892" max="5892" width="9.7109375" style="169" customWidth="1"/>
    <col min="5893" max="5893" width="4.7109375" style="169" customWidth="1"/>
    <col min="5894" max="5894" width="14.42578125" style="169" customWidth="1"/>
    <col min="5895" max="5895" width="11.140625" style="169" customWidth="1"/>
    <col min="5896" max="5896" width="10.28515625" style="169" customWidth="1"/>
    <col min="5897" max="5897" width="13" style="169" customWidth="1"/>
    <col min="5898" max="5898" width="8.28515625" style="169" customWidth="1"/>
    <col min="5899" max="6144" width="9.140625" style="169"/>
    <col min="6145" max="6145" width="2.5703125" style="169" customWidth="1"/>
    <col min="6146" max="6146" width="7.140625" style="169" customWidth="1"/>
    <col min="6147" max="6147" width="27.7109375" style="169" customWidth="1"/>
    <col min="6148" max="6148" width="9.7109375" style="169" customWidth="1"/>
    <col min="6149" max="6149" width="4.7109375" style="169" customWidth="1"/>
    <col min="6150" max="6150" width="14.42578125" style="169" customWidth="1"/>
    <col min="6151" max="6151" width="11.140625" style="169" customWidth="1"/>
    <col min="6152" max="6152" width="10.28515625" style="169" customWidth="1"/>
    <col min="6153" max="6153" width="13" style="169" customWidth="1"/>
    <col min="6154" max="6154" width="8.28515625" style="169" customWidth="1"/>
    <col min="6155" max="6400" width="10" style="169"/>
    <col min="6401" max="6401" width="2.5703125" style="169" customWidth="1"/>
    <col min="6402" max="6402" width="7.140625" style="169" customWidth="1"/>
    <col min="6403" max="6403" width="27.7109375" style="169" customWidth="1"/>
    <col min="6404" max="6404" width="9.7109375" style="169" customWidth="1"/>
    <col min="6405" max="6405" width="4.7109375" style="169" customWidth="1"/>
    <col min="6406" max="6406" width="14.42578125" style="169" customWidth="1"/>
    <col min="6407" max="6407" width="11.140625" style="169" customWidth="1"/>
    <col min="6408" max="6408" width="10.28515625" style="169" customWidth="1"/>
    <col min="6409" max="6409" width="13" style="169" customWidth="1"/>
    <col min="6410" max="6410" width="8.28515625" style="169" customWidth="1"/>
    <col min="6411" max="6656" width="10" style="169"/>
    <col min="6657" max="6657" width="2.5703125" style="169" customWidth="1"/>
    <col min="6658" max="6658" width="7.140625" style="169" customWidth="1"/>
    <col min="6659" max="6659" width="27.7109375" style="169" customWidth="1"/>
    <col min="6660" max="6660" width="9.7109375" style="169" customWidth="1"/>
    <col min="6661" max="6661" width="4.7109375" style="169" customWidth="1"/>
    <col min="6662" max="6662" width="14.42578125" style="169" customWidth="1"/>
    <col min="6663" max="6663" width="11.140625" style="169" customWidth="1"/>
    <col min="6664" max="6664" width="10.28515625" style="169" customWidth="1"/>
    <col min="6665" max="6665" width="13" style="169" customWidth="1"/>
    <col min="6666" max="6666" width="8.28515625" style="169" customWidth="1"/>
    <col min="6667" max="6912" width="10" style="169"/>
    <col min="6913" max="6913" width="2.5703125" style="169" customWidth="1"/>
    <col min="6914" max="6914" width="7.140625" style="169" customWidth="1"/>
    <col min="6915" max="6915" width="27.7109375" style="169" customWidth="1"/>
    <col min="6916" max="6916" width="9.7109375" style="169" customWidth="1"/>
    <col min="6917" max="6917" width="4.7109375" style="169" customWidth="1"/>
    <col min="6918" max="6918" width="14.42578125" style="169" customWidth="1"/>
    <col min="6919" max="6919" width="11.140625" style="169" customWidth="1"/>
    <col min="6920" max="6920" width="10.28515625" style="169" customWidth="1"/>
    <col min="6921" max="6921" width="13" style="169" customWidth="1"/>
    <col min="6922" max="6922" width="8.28515625" style="169" customWidth="1"/>
    <col min="6923" max="7168" width="9.140625" style="169"/>
    <col min="7169" max="7169" width="2.5703125" style="169" customWidth="1"/>
    <col min="7170" max="7170" width="7.140625" style="169" customWidth="1"/>
    <col min="7171" max="7171" width="27.7109375" style="169" customWidth="1"/>
    <col min="7172" max="7172" width="9.7109375" style="169" customWidth="1"/>
    <col min="7173" max="7173" width="4.7109375" style="169" customWidth="1"/>
    <col min="7174" max="7174" width="14.42578125" style="169" customWidth="1"/>
    <col min="7175" max="7175" width="11.140625" style="169" customWidth="1"/>
    <col min="7176" max="7176" width="10.28515625" style="169" customWidth="1"/>
    <col min="7177" max="7177" width="13" style="169" customWidth="1"/>
    <col min="7178" max="7178" width="8.28515625" style="169" customWidth="1"/>
    <col min="7179" max="7424" width="10" style="169"/>
    <col min="7425" max="7425" width="2.5703125" style="169" customWidth="1"/>
    <col min="7426" max="7426" width="7.140625" style="169" customWidth="1"/>
    <col min="7427" max="7427" width="27.7109375" style="169" customWidth="1"/>
    <col min="7428" max="7428" width="9.7109375" style="169" customWidth="1"/>
    <col min="7429" max="7429" width="4.7109375" style="169" customWidth="1"/>
    <col min="7430" max="7430" width="14.42578125" style="169" customWidth="1"/>
    <col min="7431" max="7431" width="11.140625" style="169" customWidth="1"/>
    <col min="7432" max="7432" width="10.28515625" style="169" customWidth="1"/>
    <col min="7433" max="7433" width="13" style="169" customWidth="1"/>
    <col min="7434" max="7434" width="8.28515625" style="169" customWidth="1"/>
    <col min="7435" max="7680" width="10" style="169"/>
    <col min="7681" max="7681" width="2.5703125" style="169" customWidth="1"/>
    <col min="7682" max="7682" width="7.140625" style="169" customWidth="1"/>
    <col min="7683" max="7683" width="27.7109375" style="169" customWidth="1"/>
    <col min="7684" max="7684" width="9.7109375" style="169" customWidth="1"/>
    <col min="7685" max="7685" width="4.7109375" style="169" customWidth="1"/>
    <col min="7686" max="7686" width="14.42578125" style="169" customWidth="1"/>
    <col min="7687" max="7687" width="11.140625" style="169" customWidth="1"/>
    <col min="7688" max="7688" width="10.28515625" style="169" customWidth="1"/>
    <col min="7689" max="7689" width="13" style="169" customWidth="1"/>
    <col min="7690" max="7690" width="8.28515625" style="169" customWidth="1"/>
    <col min="7691" max="7936" width="10" style="169"/>
    <col min="7937" max="7937" width="2.5703125" style="169" customWidth="1"/>
    <col min="7938" max="7938" width="7.140625" style="169" customWidth="1"/>
    <col min="7939" max="7939" width="27.7109375" style="169" customWidth="1"/>
    <col min="7940" max="7940" width="9.7109375" style="169" customWidth="1"/>
    <col min="7941" max="7941" width="4.7109375" style="169" customWidth="1"/>
    <col min="7942" max="7942" width="14.42578125" style="169" customWidth="1"/>
    <col min="7943" max="7943" width="11.140625" style="169" customWidth="1"/>
    <col min="7944" max="7944" width="10.28515625" style="169" customWidth="1"/>
    <col min="7945" max="7945" width="13" style="169" customWidth="1"/>
    <col min="7946" max="7946" width="8.28515625" style="169" customWidth="1"/>
    <col min="7947" max="8192" width="9.140625" style="169"/>
    <col min="8193" max="8193" width="2.5703125" style="169" customWidth="1"/>
    <col min="8194" max="8194" width="7.140625" style="169" customWidth="1"/>
    <col min="8195" max="8195" width="27.7109375" style="169" customWidth="1"/>
    <col min="8196" max="8196" width="9.7109375" style="169" customWidth="1"/>
    <col min="8197" max="8197" width="4.7109375" style="169" customWidth="1"/>
    <col min="8198" max="8198" width="14.42578125" style="169" customWidth="1"/>
    <col min="8199" max="8199" width="11.140625" style="169" customWidth="1"/>
    <col min="8200" max="8200" width="10.28515625" style="169" customWidth="1"/>
    <col min="8201" max="8201" width="13" style="169" customWidth="1"/>
    <col min="8202" max="8202" width="8.28515625" style="169" customWidth="1"/>
    <col min="8203" max="8448" width="10" style="169"/>
    <col min="8449" max="8449" width="2.5703125" style="169" customWidth="1"/>
    <col min="8450" max="8450" width="7.140625" style="169" customWidth="1"/>
    <col min="8451" max="8451" width="27.7109375" style="169" customWidth="1"/>
    <col min="8452" max="8452" width="9.7109375" style="169" customWidth="1"/>
    <col min="8453" max="8453" width="4.7109375" style="169" customWidth="1"/>
    <col min="8454" max="8454" width="14.42578125" style="169" customWidth="1"/>
    <col min="8455" max="8455" width="11.140625" style="169" customWidth="1"/>
    <col min="8456" max="8456" width="10.28515625" style="169" customWidth="1"/>
    <col min="8457" max="8457" width="13" style="169" customWidth="1"/>
    <col min="8458" max="8458" width="8.28515625" style="169" customWidth="1"/>
    <col min="8459" max="8704" width="10" style="169"/>
    <col min="8705" max="8705" width="2.5703125" style="169" customWidth="1"/>
    <col min="8706" max="8706" width="7.140625" style="169" customWidth="1"/>
    <col min="8707" max="8707" width="27.7109375" style="169" customWidth="1"/>
    <col min="8708" max="8708" width="9.7109375" style="169" customWidth="1"/>
    <col min="8709" max="8709" width="4.7109375" style="169" customWidth="1"/>
    <col min="8710" max="8710" width="14.42578125" style="169" customWidth="1"/>
    <col min="8711" max="8711" width="11.140625" style="169" customWidth="1"/>
    <col min="8712" max="8712" width="10.28515625" style="169" customWidth="1"/>
    <col min="8713" max="8713" width="13" style="169" customWidth="1"/>
    <col min="8714" max="8714" width="8.28515625" style="169" customWidth="1"/>
    <col min="8715" max="8960" width="10" style="169"/>
    <col min="8961" max="8961" width="2.5703125" style="169" customWidth="1"/>
    <col min="8962" max="8962" width="7.140625" style="169" customWidth="1"/>
    <col min="8963" max="8963" width="27.7109375" style="169" customWidth="1"/>
    <col min="8964" max="8964" width="9.7109375" style="169" customWidth="1"/>
    <col min="8965" max="8965" width="4.7109375" style="169" customWidth="1"/>
    <col min="8966" max="8966" width="14.42578125" style="169" customWidth="1"/>
    <col min="8967" max="8967" width="11.140625" style="169" customWidth="1"/>
    <col min="8968" max="8968" width="10.28515625" style="169" customWidth="1"/>
    <col min="8969" max="8969" width="13" style="169" customWidth="1"/>
    <col min="8970" max="8970" width="8.28515625" style="169" customWidth="1"/>
    <col min="8971" max="9216" width="9.140625" style="169"/>
    <col min="9217" max="9217" width="2.5703125" style="169" customWidth="1"/>
    <col min="9218" max="9218" width="7.140625" style="169" customWidth="1"/>
    <col min="9219" max="9219" width="27.7109375" style="169" customWidth="1"/>
    <col min="9220" max="9220" width="9.7109375" style="169" customWidth="1"/>
    <col min="9221" max="9221" width="4.7109375" style="169" customWidth="1"/>
    <col min="9222" max="9222" width="14.42578125" style="169" customWidth="1"/>
    <col min="9223" max="9223" width="11.140625" style="169" customWidth="1"/>
    <col min="9224" max="9224" width="10.28515625" style="169" customWidth="1"/>
    <col min="9225" max="9225" width="13" style="169" customWidth="1"/>
    <col min="9226" max="9226" width="8.28515625" style="169" customWidth="1"/>
    <col min="9227" max="9472" width="10" style="169"/>
    <col min="9473" max="9473" width="2.5703125" style="169" customWidth="1"/>
    <col min="9474" max="9474" width="7.140625" style="169" customWidth="1"/>
    <col min="9475" max="9475" width="27.7109375" style="169" customWidth="1"/>
    <col min="9476" max="9476" width="9.7109375" style="169" customWidth="1"/>
    <col min="9477" max="9477" width="4.7109375" style="169" customWidth="1"/>
    <col min="9478" max="9478" width="14.42578125" style="169" customWidth="1"/>
    <col min="9479" max="9479" width="11.140625" style="169" customWidth="1"/>
    <col min="9480" max="9480" width="10.28515625" style="169" customWidth="1"/>
    <col min="9481" max="9481" width="13" style="169" customWidth="1"/>
    <col min="9482" max="9482" width="8.28515625" style="169" customWidth="1"/>
    <col min="9483" max="9728" width="10" style="169"/>
    <col min="9729" max="9729" width="2.5703125" style="169" customWidth="1"/>
    <col min="9730" max="9730" width="7.140625" style="169" customWidth="1"/>
    <col min="9731" max="9731" width="27.7109375" style="169" customWidth="1"/>
    <col min="9732" max="9732" width="9.7109375" style="169" customWidth="1"/>
    <col min="9733" max="9733" width="4.7109375" style="169" customWidth="1"/>
    <col min="9734" max="9734" width="14.42578125" style="169" customWidth="1"/>
    <col min="9735" max="9735" width="11.140625" style="169" customWidth="1"/>
    <col min="9736" max="9736" width="10.28515625" style="169" customWidth="1"/>
    <col min="9737" max="9737" width="13" style="169" customWidth="1"/>
    <col min="9738" max="9738" width="8.28515625" style="169" customWidth="1"/>
    <col min="9739" max="9984" width="10" style="169"/>
    <col min="9985" max="9985" width="2.5703125" style="169" customWidth="1"/>
    <col min="9986" max="9986" width="7.140625" style="169" customWidth="1"/>
    <col min="9987" max="9987" width="27.7109375" style="169" customWidth="1"/>
    <col min="9988" max="9988" width="9.7109375" style="169" customWidth="1"/>
    <col min="9989" max="9989" width="4.7109375" style="169" customWidth="1"/>
    <col min="9990" max="9990" width="14.42578125" style="169" customWidth="1"/>
    <col min="9991" max="9991" width="11.140625" style="169" customWidth="1"/>
    <col min="9992" max="9992" width="10.28515625" style="169" customWidth="1"/>
    <col min="9993" max="9993" width="13" style="169" customWidth="1"/>
    <col min="9994" max="9994" width="8.28515625" style="169" customWidth="1"/>
    <col min="9995" max="10240" width="9.140625" style="169"/>
    <col min="10241" max="10241" width="2.5703125" style="169" customWidth="1"/>
    <col min="10242" max="10242" width="7.140625" style="169" customWidth="1"/>
    <col min="10243" max="10243" width="27.7109375" style="169" customWidth="1"/>
    <col min="10244" max="10244" width="9.7109375" style="169" customWidth="1"/>
    <col min="10245" max="10245" width="4.7109375" style="169" customWidth="1"/>
    <col min="10246" max="10246" width="14.42578125" style="169" customWidth="1"/>
    <col min="10247" max="10247" width="11.140625" style="169" customWidth="1"/>
    <col min="10248" max="10248" width="10.28515625" style="169" customWidth="1"/>
    <col min="10249" max="10249" width="13" style="169" customWidth="1"/>
    <col min="10250" max="10250" width="8.28515625" style="169" customWidth="1"/>
    <col min="10251" max="10496" width="10" style="169"/>
    <col min="10497" max="10497" width="2.5703125" style="169" customWidth="1"/>
    <col min="10498" max="10498" width="7.140625" style="169" customWidth="1"/>
    <col min="10499" max="10499" width="27.7109375" style="169" customWidth="1"/>
    <col min="10500" max="10500" width="9.7109375" style="169" customWidth="1"/>
    <col min="10501" max="10501" width="4.7109375" style="169" customWidth="1"/>
    <col min="10502" max="10502" width="14.42578125" style="169" customWidth="1"/>
    <col min="10503" max="10503" width="11.140625" style="169" customWidth="1"/>
    <col min="10504" max="10504" width="10.28515625" style="169" customWidth="1"/>
    <col min="10505" max="10505" width="13" style="169" customWidth="1"/>
    <col min="10506" max="10506" width="8.28515625" style="169" customWidth="1"/>
    <col min="10507" max="10752" width="10" style="169"/>
    <col min="10753" max="10753" width="2.5703125" style="169" customWidth="1"/>
    <col min="10754" max="10754" width="7.140625" style="169" customWidth="1"/>
    <col min="10755" max="10755" width="27.7109375" style="169" customWidth="1"/>
    <col min="10756" max="10756" width="9.7109375" style="169" customWidth="1"/>
    <col min="10757" max="10757" width="4.7109375" style="169" customWidth="1"/>
    <col min="10758" max="10758" width="14.42578125" style="169" customWidth="1"/>
    <col min="10759" max="10759" width="11.140625" style="169" customWidth="1"/>
    <col min="10760" max="10760" width="10.28515625" style="169" customWidth="1"/>
    <col min="10761" max="10761" width="13" style="169" customWidth="1"/>
    <col min="10762" max="10762" width="8.28515625" style="169" customWidth="1"/>
    <col min="10763" max="11008" width="10" style="169"/>
    <col min="11009" max="11009" width="2.5703125" style="169" customWidth="1"/>
    <col min="11010" max="11010" width="7.140625" style="169" customWidth="1"/>
    <col min="11011" max="11011" width="27.7109375" style="169" customWidth="1"/>
    <col min="11012" max="11012" width="9.7109375" style="169" customWidth="1"/>
    <col min="11013" max="11013" width="4.7109375" style="169" customWidth="1"/>
    <col min="11014" max="11014" width="14.42578125" style="169" customWidth="1"/>
    <col min="11015" max="11015" width="11.140625" style="169" customWidth="1"/>
    <col min="11016" max="11016" width="10.28515625" style="169" customWidth="1"/>
    <col min="11017" max="11017" width="13" style="169" customWidth="1"/>
    <col min="11018" max="11018" width="8.28515625" style="169" customWidth="1"/>
    <col min="11019" max="11264" width="9.140625" style="169"/>
    <col min="11265" max="11265" width="2.5703125" style="169" customWidth="1"/>
    <col min="11266" max="11266" width="7.140625" style="169" customWidth="1"/>
    <col min="11267" max="11267" width="27.7109375" style="169" customWidth="1"/>
    <col min="11268" max="11268" width="9.7109375" style="169" customWidth="1"/>
    <col min="11269" max="11269" width="4.7109375" style="169" customWidth="1"/>
    <col min="11270" max="11270" width="14.42578125" style="169" customWidth="1"/>
    <col min="11271" max="11271" width="11.140625" style="169" customWidth="1"/>
    <col min="11272" max="11272" width="10.28515625" style="169" customWidth="1"/>
    <col min="11273" max="11273" width="13" style="169" customWidth="1"/>
    <col min="11274" max="11274" width="8.28515625" style="169" customWidth="1"/>
    <col min="11275" max="11520" width="10" style="169"/>
    <col min="11521" max="11521" width="2.5703125" style="169" customWidth="1"/>
    <col min="11522" max="11522" width="7.140625" style="169" customWidth="1"/>
    <col min="11523" max="11523" width="27.7109375" style="169" customWidth="1"/>
    <col min="11524" max="11524" width="9.7109375" style="169" customWidth="1"/>
    <col min="11525" max="11525" width="4.7109375" style="169" customWidth="1"/>
    <col min="11526" max="11526" width="14.42578125" style="169" customWidth="1"/>
    <col min="11527" max="11527" width="11.140625" style="169" customWidth="1"/>
    <col min="11528" max="11528" width="10.28515625" style="169" customWidth="1"/>
    <col min="11529" max="11529" width="13" style="169" customWidth="1"/>
    <col min="11530" max="11530" width="8.28515625" style="169" customWidth="1"/>
    <col min="11531" max="11776" width="10" style="169"/>
    <col min="11777" max="11777" width="2.5703125" style="169" customWidth="1"/>
    <col min="11778" max="11778" width="7.140625" style="169" customWidth="1"/>
    <col min="11779" max="11779" width="27.7109375" style="169" customWidth="1"/>
    <col min="11780" max="11780" width="9.7109375" style="169" customWidth="1"/>
    <col min="11781" max="11781" width="4.7109375" style="169" customWidth="1"/>
    <col min="11782" max="11782" width="14.42578125" style="169" customWidth="1"/>
    <col min="11783" max="11783" width="11.140625" style="169" customWidth="1"/>
    <col min="11784" max="11784" width="10.28515625" style="169" customWidth="1"/>
    <col min="11785" max="11785" width="13" style="169" customWidth="1"/>
    <col min="11786" max="11786" width="8.28515625" style="169" customWidth="1"/>
    <col min="11787" max="12032" width="10" style="169"/>
    <col min="12033" max="12033" width="2.5703125" style="169" customWidth="1"/>
    <col min="12034" max="12034" width="7.140625" style="169" customWidth="1"/>
    <col min="12035" max="12035" width="27.7109375" style="169" customWidth="1"/>
    <col min="12036" max="12036" width="9.7109375" style="169" customWidth="1"/>
    <col min="12037" max="12037" width="4.7109375" style="169" customWidth="1"/>
    <col min="12038" max="12038" width="14.42578125" style="169" customWidth="1"/>
    <col min="12039" max="12039" width="11.140625" style="169" customWidth="1"/>
    <col min="12040" max="12040" width="10.28515625" style="169" customWidth="1"/>
    <col min="12041" max="12041" width="13" style="169" customWidth="1"/>
    <col min="12042" max="12042" width="8.28515625" style="169" customWidth="1"/>
    <col min="12043" max="12288" width="9.140625" style="169"/>
    <col min="12289" max="12289" width="2.5703125" style="169" customWidth="1"/>
    <col min="12290" max="12290" width="7.140625" style="169" customWidth="1"/>
    <col min="12291" max="12291" width="27.7109375" style="169" customWidth="1"/>
    <col min="12292" max="12292" width="9.7109375" style="169" customWidth="1"/>
    <col min="12293" max="12293" width="4.7109375" style="169" customWidth="1"/>
    <col min="12294" max="12294" width="14.42578125" style="169" customWidth="1"/>
    <col min="12295" max="12295" width="11.140625" style="169" customWidth="1"/>
    <col min="12296" max="12296" width="10.28515625" style="169" customWidth="1"/>
    <col min="12297" max="12297" width="13" style="169" customWidth="1"/>
    <col min="12298" max="12298" width="8.28515625" style="169" customWidth="1"/>
    <col min="12299" max="12544" width="10" style="169"/>
    <col min="12545" max="12545" width="2.5703125" style="169" customWidth="1"/>
    <col min="12546" max="12546" width="7.140625" style="169" customWidth="1"/>
    <col min="12547" max="12547" width="27.7109375" style="169" customWidth="1"/>
    <col min="12548" max="12548" width="9.7109375" style="169" customWidth="1"/>
    <col min="12549" max="12549" width="4.7109375" style="169" customWidth="1"/>
    <col min="12550" max="12550" width="14.42578125" style="169" customWidth="1"/>
    <col min="12551" max="12551" width="11.140625" style="169" customWidth="1"/>
    <col min="12552" max="12552" width="10.28515625" style="169" customWidth="1"/>
    <col min="12553" max="12553" width="13" style="169" customWidth="1"/>
    <col min="12554" max="12554" width="8.28515625" style="169" customWidth="1"/>
    <col min="12555" max="12800" width="10" style="169"/>
    <col min="12801" max="12801" width="2.5703125" style="169" customWidth="1"/>
    <col min="12802" max="12802" width="7.140625" style="169" customWidth="1"/>
    <col min="12803" max="12803" width="27.7109375" style="169" customWidth="1"/>
    <col min="12804" max="12804" width="9.7109375" style="169" customWidth="1"/>
    <col min="12805" max="12805" width="4.7109375" style="169" customWidth="1"/>
    <col min="12806" max="12806" width="14.42578125" style="169" customWidth="1"/>
    <col min="12807" max="12807" width="11.140625" style="169" customWidth="1"/>
    <col min="12808" max="12808" width="10.28515625" style="169" customWidth="1"/>
    <col min="12809" max="12809" width="13" style="169" customWidth="1"/>
    <col min="12810" max="12810" width="8.28515625" style="169" customWidth="1"/>
    <col min="12811" max="13056" width="10" style="169"/>
    <col min="13057" max="13057" width="2.5703125" style="169" customWidth="1"/>
    <col min="13058" max="13058" width="7.140625" style="169" customWidth="1"/>
    <col min="13059" max="13059" width="27.7109375" style="169" customWidth="1"/>
    <col min="13060" max="13060" width="9.7109375" style="169" customWidth="1"/>
    <col min="13061" max="13061" width="4.7109375" style="169" customWidth="1"/>
    <col min="13062" max="13062" width="14.42578125" style="169" customWidth="1"/>
    <col min="13063" max="13063" width="11.140625" style="169" customWidth="1"/>
    <col min="13064" max="13064" width="10.28515625" style="169" customWidth="1"/>
    <col min="13065" max="13065" width="13" style="169" customWidth="1"/>
    <col min="13066" max="13066" width="8.28515625" style="169" customWidth="1"/>
    <col min="13067" max="13312" width="9.140625" style="169"/>
    <col min="13313" max="13313" width="2.5703125" style="169" customWidth="1"/>
    <col min="13314" max="13314" width="7.140625" style="169" customWidth="1"/>
    <col min="13315" max="13315" width="27.7109375" style="169" customWidth="1"/>
    <col min="13316" max="13316" width="9.7109375" style="169" customWidth="1"/>
    <col min="13317" max="13317" width="4.7109375" style="169" customWidth="1"/>
    <col min="13318" max="13318" width="14.42578125" style="169" customWidth="1"/>
    <col min="13319" max="13319" width="11.140625" style="169" customWidth="1"/>
    <col min="13320" max="13320" width="10.28515625" style="169" customWidth="1"/>
    <col min="13321" max="13321" width="13" style="169" customWidth="1"/>
    <col min="13322" max="13322" width="8.28515625" style="169" customWidth="1"/>
    <col min="13323" max="13568" width="10" style="169"/>
    <col min="13569" max="13569" width="2.5703125" style="169" customWidth="1"/>
    <col min="13570" max="13570" width="7.140625" style="169" customWidth="1"/>
    <col min="13571" max="13571" width="27.7109375" style="169" customWidth="1"/>
    <col min="13572" max="13572" width="9.7109375" style="169" customWidth="1"/>
    <col min="13573" max="13573" width="4.7109375" style="169" customWidth="1"/>
    <col min="13574" max="13574" width="14.42578125" style="169" customWidth="1"/>
    <col min="13575" max="13575" width="11.140625" style="169" customWidth="1"/>
    <col min="13576" max="13576" width="10.28515625" style="169" customWidth="1"/>
    <col min="13577" max="13577" width="13" style="169" customWidth="1"/>
    <col min="13578" max="13578" width="8.28515625" style="169" customWidth="1"/>
    <col min="13579" max="13824" width="10" style="169"/>
    <col min="13825" max="13825" width="2.5703125" style="169" customWidth="1"/>
    <col min="13826" max="13826" width="7.140625" style="169" customWidth="1"/>
    <col min="13827" max="13827" width="27.7109375" style="169" customWidth="1"/>
    <col min="13828" max="13828" width="9.7109375" style="169" customWidth="1"/>
    <col min="13829" max="13829" width="4.7109375" style="169" customWidth="1"/>
    <col min="13830" max="13830" width="14.42578125" style="169" customWidth="1"/>
    <col min="13831" max="13831" width="11.140625" style="169" customWidth="1"/>
    <col min="13832" max="13832" width="10.28515625" style="169" customWidth="1"/>
    <col min="13833" max="13833" width="13" style="169" customWidth="1"/>
    <col min="13834" max="13834" width="8.28515625" style="169" customWidth="1"/>
    <col min="13835" max="14080" width="10" style="169"/>
    <col min="14081" max="14081" width="2.5703125" style="169" customWidth="1"/>
    <col min="14082" max="14082" width="7.140625" style="169" customWidth="1"/>
    <col min="14083" max="14083" width="27.7109375" style="169" customWidth="1"/>
    <col min="14084" max="14084" width="9.7109375" style="169" customWidth="1"/>
    <col min="14085" max="14085" width="4.7109375" style="169" customWidth="1"/>
    <col min="14086" max="14086" width="14.42578125" style="169" customWidth="1"/>
    <col min="14087" max="14087" width="11.140625" style="169" customWidth="1"/>
    <col min="14088" max="14088" width="10.28515625" style="169" customWidth="1"/>
    <col min="14089" max="14089" width="13" style="169" customWidth="1"/>
    <col min="14090" max="14090" width="8.28515625" style="169" customWidth="1"/>
    <col min="14091" max="14336" width="9.140625" style="169"/>
    <col min="14337" max="14337" width="2.5703125" style="169" customWidth="1"/>
    <col min="14338" max="14338" width="7.140625" style="169" customWidth="1"/>
    <col min="14339" max="14339" width="27.7109375" style="169" customWidth="1"/>
    <col min="14340" max="14340" width="9.7109375" style="169" customWidth="1"/>
    <col min="14341" max="14341" width="4.7109375" style="169" customWidth="1"/>
    <col min="14342" max="14342" width="14.42578125" style="169" customWidth="1"/>
    <col min="14343" max="14343" width="11.140625" style="169" customWidth="1"/>
    <col min="14344" max="14344" width="10.28515625" style="169" customWidth="1"/>
    <col min="14345" max="14345" width="13" style="169" customWidth="1"/>
    <col min="14346" max="14346" width="8.28515625" style="169" customWidth="1"/>
    <col min="14347" max="14592" width="10" style="169"/>
    <col min="14593" max="14593" width="2.5703125" style="169" customWidth="1"/>
    <col min="14594" max="14594" width="7.140625" style="169" customWidth="1"/>
    <col min="14595" max="14595" width="27.7109375" style="169" customWidth="1"/>
    <col min="14596" max="14596" width="9.7109375" style="169" customWidth="1"/>
    <col min="14597" max="14597" width="4.7109375" style="169" customWidth="1"/>
    <col min="14598" max="14598" width="14.42578125" style="169" customWidth="1"/>
    <col min="14599" max="14599" width="11.140625" style="169" customWidth="1"/>
    <col min="14600" max="14600" width="10.28515625" style="169" customWidth="1"/>
    <col min="14601" max="14601" width="13" style="169" customWidth="1"/>
    <col min="14602" max="14602" width="8.28515625" style="169" customWidth="1"/>
    <col min="14603" max="14848" width="10" style="169"/>
    <col min="14849" max="14849" width="2.5703125" style="169" customWidth="1"/>
    <col min="14850" max="14850" width="7.140625" style="169" customWidth="1"/>
    <col min="14851" max="14851" width="27.7109375" style="169" customWidth="1"/>
    <col min="14852" max="14852" width="9.7109375" style="169" customWidth="1"/>
    <col min="14853" max="14853" width="4.7109375" style="169" customWidth="1"/>
    <col min="14854" max="14854" width="14.42578125" style="169" customWidth="1"/>
    <col min="14855" max="14855" width="11.140625" style="169" customWidth="1"/>
    <col min="14856" max="14856" width="10.28515625" style="169" customWidth="1"/>
    <col min="14857" max="14857" width="13" style="169" customWidth="1"/>
    <col min="14858" max="14858" width="8.28515625" style="169" customWidth="1"/>
    <col min="14859" max="15104" width="10" style="169"/>
    <col min="15105" max="15105" width="2.5703125" style="169" customWidth="1"/>
    <col min="15106" max="15106" width="7.140625" style="169" customWidth="1"/>
    <col min="15107" max="15107" width="27.7109375" style="169" customWidth="1"/>
    <col min="15108" max="15108" width="9.7109375" style="169" customWidth="1"/>
    <col min="15109" max="15109" width="4.7109375" style="169" customWidth="1"/>
    <col min="15110" max="15110" width="14.42578125" style="169" customWidth="1"/>
    <col min="15111" max="15111" width="11.140625" style="169" customWidth="1"/>
    <col min="15112" max="15112" width="10.28515625" style="169" customWidth="1"/>
    <col min="15113" max="15113" width="13" style="169" customWidth="1"/>
    <col min="15114" max="15114" width="8.28515625" style="169" customWidth="1"/>
    <col min="15115" max="15360" width="9.140625" style="169"/>
    <col min="15361" max="15361" width="2.5703125" style="169" customWidth="1"/>
    <col min="15362" max="15362" width="7.140625" style="169" customWidth="1"/>
    <col min="15363" max="15363" width="27.7109375" style="169" customWidth="1"/>
    <col min="15364" max="15364" width="9.7109375" style="169" customWidth="1"/>
    <col min="15365" max="15365" width="4.7109375" style="169" customWidth="1"/>
    <col min="15366" max="15366" width="14.42578125" style="169" customWidth="1"/>
    <col min="15367" max="15367" width="11.140625" style="169" customWidth="1"/>
    <col min="15368" max="15368" width="10.28515625" style="169" customWidth="1"/>
    <col min="15369" max="15369" width="13" style="169" customWidth="1"/>
    <col min="15370" max="15370" width="8.28515625" style="169" customWidth="1"/>
    <col min="15371" max="15616" width="10" style="169"/>
    <col min="15617" max="15617" width="2.5703125" style="169" customWidth="1"/>
    <col min="15618" max="15618" width="7.140625" style="169" customWidth="1"/>
    <col min="15619" max="15619" width="27.7109375" style="169" customWidth="1"/>
    <col min="15620" max="15620" width="9.7109375" style="169" customWidth="1"/>
    <col min="15621" max="15621" width="4.7109375" style="169" customWidth="1"/>
    <col min="15622" max="15622" width="14.42578125" style="169" customWidth="1"/>
    <col min="15623" max="15623" width="11.140625" style="169" customWidth="1"/>
    <col min="15624" max="15624" width="10.28515625" style="169" customWidth="1"/>
    <col min="15625" max="15625" width="13" style="169" customWidth="1"/>
    <col min="15626" max="15626" width="8.28515625" style="169" customWidth="1"/>
    <col min="15627" max="15872" width="10" style="169"/>
    <col min="15873" max="15873" width="2.5703125" style="169" customWidth="1"/>
    <col min="15874" max="15874" width="7.140625" style="169" customWidth="1"/>
    <col min="15875" max="15875" width="27.7109375" style="169" customWidth="1"/>
    <col min="15876" max="15876" width="9.7109375" style="169" customWidth="1"/>
    <col min="15877" max="15877" width="4.7109375" style="169" customWidth="1"/>
    <col min="15878" max="15878" width="14.42578125" style="169" customWidth="1"/>
    <col min="15879" max="15879" width="11.140625" style="169" customWidth="1"/>
    <col min="15880" max="15880" width="10.28515625" style="169" customWidth="1"/>
    <col min="15881" max="15881" width="13" style="169" customWidth="1"/>
    <col min="15882" max="15882" width="8.28515625" style="169" customWidth="1"/>
    <col min="15883" max="16128" width="10" style="169"/>
    <col min="16129" max="16129" width="2.5703125" style="169" customWidth="1"/>
    <col min="16130" max="16130" width="7.140625" style="169" customWidth="1"/>
    <col min="16131" max="16131" width="27.7109375" style="169" customWidth="1"/>
    <col min="16132" max="16132" width="9.7109375" style="169" customWidth="1"/>
    <col min="16133" max="16133" width="4.7109375" style="169" customWidth="1"/>
    <col min="16134" max="16134" width="14.42578125" style="169" customWidth="1"/>
    <col min="16135" max="16135" width="11.140625" style="169" customWidth="1"/>
    <col min="16136" max="16136" width="10.28515625" style="169" customWidth="1"/>
    <col min="16137" max="16137" width="13" style="169" customWidth="1"/>
    <col min="16138" max="16138" width="8.28515625" style="169" customWidth="1"/>
    <col min="16139" max="16384" width="9.140625" style="169"/>
  </cols>
  <sheetData>
    <row r="1" spans="2:12">
      <c r="B1" s="168" t="s">
        <v>131</v>
      </c>
      <c r="E1" s="170"/>
      <c r="H1" s="170"/>
      <c r="J1" s="172"/>
    </row>
    <row r="2" spans="2:12">
      <c r="B2" s="1658" t="s">
        <v>868</v>
      </c>
      <c r="E2" s="170"/>
      <c r="H2" s="170"/>
      <c r="J2" s="170"/>
    </row>
    <row r="3" spans="2:12">
      <c r="B3" s="168" t="s">
        <v>764</v>
      </c>
      <c r="E3" s="170"/>
      <c r="H3" s="170"/>
      <c r="J3" s="170"/>
    </row>
    <row r="4" spans="2:12">
      <c r="B4" s="168" t="s">
        <v>1096</v>
      </c>
      <c r="E4" s="170"/>
      <c r="H4" s="170"/>
      <c r="J4" s="170"/>
    </row>
    <row r="5" spans="2:12">
      <c r="E5" s="170"/>
      <c r="H5" s="170"/>
      <c r="J5" s="170"/>
    </row>
    <row r="6" spans="2:12">
      <c r="E6" s="170"/>
      <c r="F6" s="171" t="s">
        <v>249</v>
      </c>
      <c r="H6" s="170"/>
      <c r="I6" s="173" t="s">
        <v>405</v>
      </c>
      <c r="J6" s="170"/>
    </row>
    <row r="7" spans="2:12">
      <c r="D7" s="174" t="s">
        <v>251</v>
      </c>
      <c r="E7" s="174" t="s">
        <v>252</v>
      </c>
      <c r="F7" s="175" t="s">
        <v>253</v>
      </c>
      <c r="G7" s="174" t="s">
        <v>254</v>
      </c>
      <c r="H7" s="174" t="s">
        <v>255</v>
      </c>
      <c r="I7" s="176" t="s">
        <v>256</v>
      </c>
      <c r="J7" s="174" t="s">
        <v>257</v>
      </c>
    </row>
    <row r="8" spans="2:12">
      <c r="B8" s="177" t="s">
        <v>359</v>
      </c>
      <c r="E8" s="170"/>
      <c r="H8" s="170"/>
      <c r="I8" s="178"/>
      <c r="J8" s="170"/>
    </row>
    <row r="9" spans="2:12">
      <c r="B9" s="179" t="s">
        <v>766</v>
      </c>
      <c r="D9" s="170">
        <v>456</v>
      </c>
      <c r="E9" s="170" t="s">
        <v>660</v>
      </c>
      <c r="F9" s="171">
        <v>-3000000</v>
      </c>
      <c r="G9" s="170" t="s">
        <v>261</v>
      </c>
      <c r="H9" s="180" t="s">
        <v>262</v>
      </c>
      <c r="I9" s="178">
        <f>+F9</f>
        <v>-3000000</v>
      </c>
      <c r="J9" s="170" t="s">
        <v>594</v>
      </c>
    </row>
    <row r="10" spans="2:12">
      <c r="B10" s="183" t="s">
        <v>767</v>
      </c>
      <c r="D10" s="116">
        <v>904</v>
      </c>
      <c r="E10" s="170" t="s">
        <v>660</v>
      </c>
      <c r="F10" s="178">
        <v>-23470</v>
      </c>
      <c r="G10" s="116" t="s">
        <v>261</v>
      </c>
      <c r="H10" s="182" t="s">
        <v>262</v>
      </c>
      <c r="I10" s="178">
        <f>+F10</f>
        <v>-23470</v>
      </c>
      <c r="J10" s="170"/>
      <c r="K10" s="122"/>
      <c r="L10" s="115"/>
    </row>
    <row r="11" spans="2:12">
      <c r="B11" s="181"/>
      <c r="D11" s="116"/>
      <c r="E11" s="170"/>
      <c r="F11" s="178"/>
      <c r="G11" s="116"/>
      <c r="H11" s="182"/>
      <c r="I11" s="178"/>
      <c r="J11" s="170"/>
      <c r="K11" s="122"/>
      <c r="L11" s="115"/>
    </row>
    <row r="12" spans="2:12">
      <c r="B12" s="177" t="s">
        <v>389</v>
      </c>
      <c r="D12" s="116"/>
      <c r="E12" s="170"/>
      <c r="F12" s="178"/>
      <c r="G12" s="132"/>
      <c r="H12" s="124"/>
      <c r="I12" s="178"/>
      <c r="J12" s="170"/>
      <c r="L12" s="115"/>
    </row>
    <row r="13" spans="2:12">
      <c r="B13" s="179" t="s">
        <v>768</v>
      </c>
      <c r="D13" s="170">
        <v>310</v>
      </c>
      <c r="E13" s="170" t="s">
        <v>660</v>
      </c>
      <c r="F13" s="178">
        <v>-3000000</v>
      </c>
      <c r="G13" s="116" t="s">
        <v>261</v>
      </c>
      <c r="H13" s="124" t="s">
        <v>262</v>
      </c>
      <c r="I13" s="178">
        <f>+F13</f>
        <v>-3000000</v>
      </c>
      <c r="J13" s="170" t="s">
        <v>594</v>
      </c>
      <c r="L13" s="115"/>
    </row>
    <row r="14" spans="2:12">
      <c r="B14" s="183" t="s">
        <v>769</v>
      </c>
      <c r="D14" s="116" t="s">
        <v>311</v>
      </c>
      <c r="E14" s="170" t="s">
        <v>660</v>
      </c>
      <c r="F14" s="178">
        <v>-41073</v>
      </c>
      <c r="G14" s="132" t="s">
        <v>261</v>
      </c>
      <c r="H14" s="182" t="s">
        <v>262</v>
      </c>
      <c r="I14" s="178">
        <f>+F14</f>
        <v>-41073</v>
      </c>
      <c r="J14" s="170"/>
      <c r="K14" s="122"/>
      <c r="L14" s="115"/>
    </row>
    <row r="15" spans="2:12">
      <c r="B15" s="179"/>
      <c r="D15" s="116"/>
      <c r="E15" s="170"/>
      <c r="F15" s="184"/>
      <c r="G15" s="132"/>
      <c r="H15" s="124"/>
      <c r="I15" s="184"/>
      <c r="K15" s="122"/>
      <c r="L15" s="115"/>
    </row>
    <row r="16" spans="2:12">
      <c r="B16" s="185" t="s">
        <v>402</v>
      </c>
      <c r="D16" s="116"/>
      <c r="E16" s="170"/>
      <c r="F16" s="178"/>
      <c r="G16" s="116"/>
      <c r="H16" s="182"/>
      <c r="I16" s="178"/>
      <c r="J16" s="170"/>
      <c r="K16" s="122"/>
      <c r="L16" s="115"/>
    </row>
    <row r="17" spans="2:13">
      <c r="B17" s="183" t="s">
        <v>770</v>
      </c>
      <c r="D17" s="116">
        <v>283</v>
      </c>
      <c r="E17" s="170" t="s">
        <v>660</v>
      </c>
      <c r="F17" s="178">
        <v>1660365</v>
      </c>
      <c r="G17" s="132" t="s">
        <v>261</v>
      </c>
      <c r="H17" s="182" t="s">
        <v>262</v>
      </c>
      <c r="I17" s="178">
        <f>+F17</f>
        <v>1660365</v>
      </c>
      <c r="J17" s="170" t="s">
        <v>594</v>
      </c>
    </row>
    <row r="18" spans="2:13">
      <c r="E18" s="170"/>
      <c r="K18" s="122"/>
    </row>
    <row r="19" spans="2:13">
      <c r="B19" s="169" t="s">
        <v>448</v>
      </c>
      <c r="D19" s="170" t="s">
        <v>348</v>
      </c>
      <c r="E19" s="170" t="s">
        <v>260</v>
      </c>
      <c r="F19" s="171">
        <v>-46941</v>
      </c>
      <c r="G19" s="170" t="s">
        <v>261</v>
      </c>
      <c r="H19" s="169" t="s">
        <v>262</v>
      </c>
      <c r="I19" s="171">
        <f>F19</f>
        <v>-46941</v>
      </c>
      <c r="K19" s="122"/>
      <c r="L19" s="1158"/>
    </row>
    <row r="20" spans="2:13">
      <c r="B20" s="183" t="s">
        <v>406</v>
      </c>
      <c r="D20" s="170">
        <v>41110</v>
      </c>
      <c r="E20" s="170" t="s">
        <v>260</v>
      </c>
      <c r="F20" s="178">
        <v>17815</v>
      </c>
      <c r="G20" s="116" t="s">
        <v>261</v>
      </c>
      <c r="H20" s="186" t="s">
        <v>262</v>
      </c>
      <c r="I20" s="178">
        <f>F20</f>
        <v>17815</v>
      </c>
      <c r="J20" s="170"/>
    </row>
    <row r="21" spans="2:13">
      <c r="B21" s="169" t="s">
        <v>770</v>
      </c>
      <c r="D21" s="170">
        <v>283</v>
      </c>
      <c r="E21" s="170" t="s">
        <v>260</v>
      </c>
      <c r="F21" s="171">
        <v>25979</v>
      </c>
      <c r="G21" s="170" t="s">
        <v>261</v>
      </c>
      <c r="H21" s="169" t="s">
        <v>262</v>
      </c>
      <c r="I21" s="178">
        <f>F21</f>
        <v>25979</v>
      </c>
      <c r="J21" s="170"/>
    </row>
    <row r="22" spans="2:13">
      <c r="E22" s="170"/>
      <c r="J22" s="170"/>
    </row>
    <row r="23" spans="2:13">
      <c r="B23" s="169" t="s">
        <v>448</v>
      </c>
      <c r="D23" s="170" t="s">
        <v>348</v>
      </c>
      <c r="E23" s="170" t="s">
        <v>660</v>
      </c>
      <c r="F23" s="171">
        <v>23470</v>
      </c>
      <c r="G23" s="170" t="s">
        <v>261</v>
      </c>
      <c r="H23" s="169" t="s">
        <v>262</v>
      </c>
      <c r="I23" s="171">
        <f>F23</f>
        <v>23470</v>
      </c>
      <c r="J23" s="170"/>
    </row>
    <row r="24" spans="2:13">
      <c r="B24" s="179" t="s">
        <v>406</v>
      </c>
      <c r="D24" s="170">
        <v>41110</v>
      </c>
      <c r="E24" s="170" t="s">
        <v>660</v>
      </c>
      <c r="F24" s="171">
        <v>-8902</v>
      </c>
      <c r="G24" s="170" t="s">
        <v>261</v>
      </c>
      <c r="H24" s="169" t="s">
        <v>262</v>
      </c>
      <c r="I24" s="171">
        <f>F24</f>
        <v>-8902</v>
      </c>
      <c r="J24" s="170"/>
      <c r="K24" s="1158"/>
      <c r="M24" s="1158"/>
    </row>
    <row r="25" spans="2:13">
      <c r="B25" s="169" t="s">
        <v>770</v>
      </c>
      <c r="D25" s="170">
        <v>283</v>
      </c>
      <c r="E25" s="170" t="s">
        <v>660</v>
      </c>
      <c r="F25" s="171">
        <v>-2224</v>
      </c>
      <c r="G25" s="170" t="s">
        <v>261</v>
      </c>
      <c r="H25" s="169" t="s">
        <v>262</v>
      </c>
      <c r="I25" s="171">
        <f>F25</f>
        <v>-2224</v>
      </c>
      <c r="J25" s="170"/>
    </row>
    <row r="26" spans="2:13">
      <c r="J26" s="170"/>
    </row>
    <row r="27" spans="2:13">
      <c r="J27" s="170"/>
    </row>
    <row r="28" spans="2:13">
      <c r="J28" s="170"/>
    </row>
    <row r="29" spans="2:13">
      <c r="B29" s="168" t="s">
        <v>850</v>
      </c>
      <c r="E29" s="170"/>
      <c r="F29" s="187"/>
      <c r="H29" s="124"/>
      <c r="I29" s="178"/>
      <c r="J29" s="170"/>
    </row>
    <row r="30" spans="2:13">
      <c r="B30" s="168"/>
      <c r="E30" s="170"/>
      <c r="H30" s="170"/>
      <c r="J30" s="170"/>
    </row>
    <row r="31" spans="2:13">
      <c r="B31" s="188"/>
      <c r="C31" s="1593"/>
      <c r="D31" s="1594"/>
      <c r="E31" s="1594"/>
      <c r="F31" s="1624"/>
      <c r="G31" s="1594"/>
      <c r="H31" s="1594"/>
      <c r="I31" s="1651"/>
      <c r="J31" s="170"/>
    </row>
    <row r="32" spans="2:13">
      <c r="B32" s="1596"/>
      <c r="E32" s="170"/>
      <c r="H32" s="170"/>
      <c r="I32" s="1610"/>
      <c r="J32" s="170"/>
    </row>
    <row r="33" spans="2:10">
      <c r="B33" s="1596"/>
      <c r="E33" s="170"/>
      <c r="H33" s="170"/>
      <c r="I33" s="1610"/>
      <c r="J33" s="170"/>
    </row>
    <row r="34" spans="2:10">
      <c r="B34" s="1596"/>
      <c r="E34" s="170"/>
      <c r="H34" s="170"/>
      <c r="I34" s="1610"/>
      <c r="J34" s="170"/>
    </row>
    <row r="35" spans="2:10">
      <c r="B35" s="1642"/>
      <c r="E35" s="170"/>
      <c r="F35" s="178"/>
      <c r="G35" s="116"/>
      <c r="H35" s="192"/>
      <c r="I35" s="1623"/>
      <c r="J35" s="170"/>
    </row>
    <row r="36" spans="2:10">
      <c r="B36" s="1642"/>
      <c r="E36" s="170"/>
      <c r="F36" s="178"/>
      <c r="G36" s="116"/>
      <c r="H36" s="124"/>
      <c r="I36" s="1623"/>
      <c r="J36" s="170"/>
    </row>
    <row r="37" spans="2:10" ht="17.25">
      <c r="B37" s="1643"/>
      <c r="D37" s="116"/>
      <c r="E37" s="170"/>
      <c r="F37" s="184"/>
      <c r="G37" s="116"/>
      <c r="H37" s="124"/>
      <c r="I37" s="1648"/>
      <c r="J37" s="2090"/>
    </row>
    <row r="38" spans="2:10">
      <c r="B38" s="1643"/>
      <c r="D38" s="116"/>
      <c r="E38" s="170"/>
      <c r="F38" s="178"/>
      <c r="G38" s="116"/>
      <c r="H38" s="124"/>
      <c r="I38" s="1623"/>
      <c r="J38" s="170"/>
    </row>
    <row r="39" spans="2:10">
      <c r="B39" s="1622"/>
      <c r="D39" s="116"/>
      <c r="E39" s="170"/>
      <c r="F39" s="178"/>
      <c r="G39" s="116"/>
      <c r="H39" s="124"/>
      <c r="I39" s="1623"/>
      <c r="J39" s="170"/>
    </row>
    <row r="40" spans="2:10">
      <c r="B40" s="1649"/>
      <c r="C40" s="1652"/>
      <c r="D40" s="1650"/>
      <c r="E40" s="1657"/>
      <c r="F40" s="1655"/>
      <c r="G40" s="1657"/>
      <c r="H40" s="1653"/>
      <c r="I40" s="1638"/>
      <c r="J40" s="170"/>
    </row>
    <row r="41" spans="2:10">
      <c r="B41" s="181"/>
      <c r="E41" s="170"/>
      <c r="F41" s="178"/>
      <c r="H41" s="192"/>
      <c r="I41" s="178"/>
      <c r="J41" s="170"/>
    </row>
    <row r="42" spans="2:10">
      <c r="B42" s="191"/>
      <c r="E42" s="170"/>
      <c r="F42" s="184"/>
      <c r="H42" s="124"/>
      <c r="I42" s="184"/>
      <c r="J42" s="170"/>
    </row>
    <row r="43" spans="2:10">
      <c r="B43" s="191"/>
      <c r="E43" s="193"/>
      <c r="F43" s="184"/>
      <c r="H43" s="124"/>
      <c r="I43" s="178"/>
      <c r="J43" s="170"/>
    </row>
    <row r="44" spans="2:10">
      <c r="B44" s="177"/>
      <c r="E44" s="193"/>
      <c r="F44" s="184"/>
      <c r="H44" s="124"/>
      <c r="I44" s="178"/>
      <c r="J44" s="170"/>
    </row>
    <row r="45" spans="2:10">
      <c r="B45" s="181"/>
      <c r="E45" s="193"/>
      <c r="F45" s="178"/>
      <c r="G45" s="116"/>
      <c r="H45" s="124"/>
      <c r="I45" s="178"/>
      <c r="J45" s="170"/>
    </row>
    <row r="46" spans="2:10">
      <c r="B46" s="181"/>
      <c r="E46" s="170"/>
      <c r="F46" s="178"/>
      <c r="G46" s="116"/>
      <c r="H46" s="124"/>
      <c r="I46" s="178"/>
      <c r="J46" s="170"/>
    </row>
    <row r="47" spans="2:10">
      <c r="E47" s="170"/>
      <c r="F47" s="184"/>
      <c r="H47" s="124"/>
      <c r="I47" s="178"/>
      <c r="J47" s="170"/>
    </row>
    <row r="48" spans="2:10">
      <c r="E48" s="170"/>
      <c r="F48" s="184"/>
      <c r="H48" s="124"/>
      <c r="I48" s="178"/>
      <c r="J48" s="170"/>
    </row>
    <row r="49" spans="2:10">
      <c r="B49" s="181"/>
      <c r="E49" s="170"/>
      <c r="F49" s="178"/>
      <c r="H49" s="192"/>
      <c r="I49" s="178"/>
      <c r="J49" s="170"/>
    </row>
    <row r="50" spans="2:10">
      <c r="B50" s="181"/>
      <c r="E50" s="170"/>
      <c r="F50" s="178"/>
      <c r="H50" s="124"/>
      <c r="I50" s="178"/>
      <c r="J50" s="170"/>
    </row>
    <row r="51" spans="2:10">
      <c r="B51" s="181"/>
      <c r="E51" s="170"/>
      <c r="F51" s="178"/>
      <c r="H51" s="131"/>
      <c r="I51" s="178"/>
      <c r="J51" s="170"/>
    </row>
    <row r="52" spans="2:10">
      <c r="B52" s="181"/>
      <c r="E52" s="170"/>
      <c r="F52" s="178"/>
      <c r="H52" s="124"/>
      <c r="I52" s="178"/>
      <c r="J52" s="170"/>
    </row>
    <row r="63" spans="2:10">
      <c r="E63" s="170"/>
      <c r="H63" s="170"/>
      <c r="J63" s="170"/>
    </row>
    <row r="66" spans="4:7">
      <c r="D66" s="174"/>
      <c r="G66" s="174"/>
    </row>
  </sheetData>
  <conditionalFormatting sqref="B10:B11 B16:B17 B14">
    <cfRule type="cellIs" dxfId="9" priority="3" stopIfTrue="1" operator="equal">
      <formula>"Title"</formula>
    </cfRule>
  </conditionalFormatting>
  <conditionalFormatting sqref="J1">
    <cfRule type="cellIs" dxfId="8" priority="2" stopIfTrue="1" operator="equal">
      <formula>"x.x"</formula>
    </cfRule>
  </conditionalFormatting>
  <conditionalFormatting sqref="B8:B9">
    <cfRule type="cellIs" dxfId="7"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86:WVM983093 E29 WLQ983086:WLQ983093 WBU983086:WBU983093 VRY983086:VRY983093 VIC983086:VIC983093 UYG983086:UYG983093 UOK983086:UOK983093 UEO983086:UEO983093 TUS983086:TUS983093 TKW983086:TKW983093 TBA983086:TBA983093 SRE983086:SRE983093 SHI983086:SHI983093 RXM983086:RXM983093 RNQ983086:RNQ983093 RDU983086:RDU983093 QTY983086:QTY983093 QKC983086:QKC983093 QAG983086:QAG983093 PQK983086:PQK983093 PGO983086:PGO983093 OWS983086:OWS983093 OMW983086:OMW983093 ODA983086:ODA983093 NTE983086:NTE983093 NJI983086:NJI983093 MZM983086:MZM983093 MPQ983086:MPQ983093 MFU983086:MFU983093 LVY983086:LVY983093 LMC983086:LMC983093 LCG983086:LCG983093 KSK983086:KSK983093 KIO983086:KIO983093 JYS983086:JYS983093 JOW983086:JOW983093 JFA983086:JFA983093 IVE983086:IVE983093 ILI983086:ILI983093 IBM983086:IBM983093 HRQ983086:HRQ983093 HHU983086:HHU983093 GXY983086:GXY983093 GOC983086:GOC983093 GEG983086:GEG983093 FUK983086:FUK983093 FKO983086:FKO983093 FAS983086:FAS983093 EQW983086:EQW983093 EHA983086:EHA983093 DXE983086:DXE983093 DNI983086:DNI983093 DDM983086:DDM983093 CTQ983086:CTQ983093 CJU983086:CJU983093 BZY983086:BZY983093 BQC983086:BQC983093 BGG983086:BGG983093 AWK983086:AWK983093 AMO983086:AMO983093 ACS983086:ACS983093 SW983086:SW983093 JA983086:JA983093 E983086:E983093 WVM917550:WVM917557 WLQ917550:WLQ917557 WBU917550:WBU917557 VRY917550:VRY917557 VIC917550:VIC917557 UYG917550:UYG917557 UOK917550:UOK917557 UEO917550:UEO917557 TUS917550:TUS917557 TKW917550:TKW917557 TBA917550:TBA917557 SRE917550:SRE917557 SHI917550:SHI917557 RXM917550:RXM917557 RNQ917550:RNQ917557 RDU917550:RDU917557 QTY917550:QTY917557 QKC917550:QKC917557 QAG917550:QAG917557 PQK917550:PQK917557 PGO917550:PGO917557 OWS917550:OWS917557 OMW917550:OMW917557 ODA917550:ODA917557 NTE917550:NTE917557 NJI917550:NJI917557 MZM917550:MZM917557 MPQ917550:MPQ917557 MFU917550:MFU917557 LVY917550:LVY917557 LMC917550:LMC917557 LCG917550:LCG917557 KSK917550:KSK917557 KIO917550:KIO917557 JYS917550:JYS917557 JOW917550:JOW917557 JFA917550:JFA917557 IVE917550:IVE917557 ILI917550:ILI917557 IBM917550:IBM917557 HRQ917550:HRQ917557 HHU917550:HHU917557 GXY917550:GXY917557 GOC917550:GOC917557 GEG917550:GEG917557 FUK917550:FUK917557 FKO917550:FKO917557 FAS917550:FAS917557 EQW917550:EQW917557 EHA917550:EHA917557 DXE917550:DXE917557 DNI917550:DNI917557 DDM917550:DDM917557 CTQ917550:CTQ917557 CJU917550:CJU917557 BZY917550:BZY917557 BQC917550:BQC917557 BGG917550:BGG917557 AWK917550:AWK917557 AMO917550:AMO917557 ACS917550:ACS917557 SW917550:SW917557 JA917550:JA917557 E917550:E917557 WVM852014:WVM852021 WLQ852014:WLQ852021 WBU852014:WBU852021 VRY852014:VRY852021 VIC852014:VIC852021 UYG852014:UYG852021 UOK852014:UOK852021 UEO852014:UEO852021 TUS852014:TUS852021 TKW852014:TKW852021 TBA852014:TBA852021 SRE852014:SRE852021 SHI852014:SHI852021 RXM852014:RXM852021 RNQ852014:RNQ852021 RDU852014:RDU852021 QTY852014:QTY852021 QKC852014:QKC852021 QAG852014:QAG852021 PQK852014:PQK852021 PGO852014:PGO852021 OWS852014:OWS852021 OMW852014:OMW852021 ODA852014:ODA852021 NTE852014:NTE852021 NJI852014:NJI852021 MZM852014:MZM852021 MPQ852014:MPQ852021 MFU852014:MFU852021 LVY852014:LVY852021 LMC852014:LMC852021 LCG852014:LCG852021 KSK852014:KSK852021 KIO852014:KIO852021 JYS852014:JYS852021 JOW852014:JOW852021 JFA852014:JFA852021 IVE852014:IVE852021 ILI852014:ILI852021 IBM852014:IBM852021 HRQ852014:HRQ852021 HHU852014:HHU852021 GXY852014:GXY852021 GOC852014:GOC852021 GEG852014:GEG852021 FUK852014:FUK852021 FKO852014:FKO852021 FAS852014:FAS852021 EQW852014:EQW852021 EHA852014:EHA852021 DXE852014:DXE852021 DNI852014:DNI852021 DDM852014:DDM852021 CTQ852014:CTQ852021 CJU852014:CJU852021 BZY852014:BZY852021 BQC852014:BQC852021 BGG852014:BGG852021 AWK852014:AWK852021 AMO852014:AMO852021 ACS852014:ACS852021 SW852014:SW852021 JA852014:JA852021 E852014:E852021 WVM786478:WVM786485 WLQ786478:WLQ786485 WBU786478:WBU786485 VRY786478:VRY786485 VIC786478:VIC786485 UYG786478:UYG786485 UOK786478:UOK786485 UEO786478:UEO786485 TUS786478:TUS786485 TKW786478:TKW786485 TBA786478:TBA786485 SRE786478:SRE786485 SHI786478:SHI786485 RXM786478:RXM786485 RNQ786478:RNQ786485 RDU786478:RDU786485 QTY786478:QTY786485 QKC786478:QKC786485 QAG786478:QAG786485 PQK786478:PQK786485 PGO786478:PGO786485 OWS786478:OWS786485 OMW786478:OMW786485 ODA786478:ODA786485 NTE786478:NTE786485 NJI786478:NJI786485 MZM786478:MZM786485 MPQ786478:MPQ786485 MFU786478:MFU786485 LVY786478:LVY786485 LMC786478:LMC786485 LCG786478:LCG786485 KSK786478:KSK786485 KIO786478:KIO786485 JYS786478:JYS786485 JOW786478:JOW786485 JFA786478:JFA786485 IVE786478:IVE786485 ILI786478:ILI786485 IBM786478:IBM786485 HRQ786478:HRQ786485 HHU786478:HHU786485 GXY786478:GXY786485 GOC786478:GOC786485 GEG786478:GEG786485 FUK786478:FUK786485 FKO786478:FKO786485 FAS786478:FAS786485 EQW786478:EQW786485 EHA786478:EHA786485 DXE786478:DXE786485 DNI786478:DNI786485 DDM786478:DDM786485 CTQ786478:CTQ786485 CJU786478:CJU786485 BZY786478:BZY786485 BQC786478:BQC786485 BGG786478:BGG786485 AWK786478:AWK786485 AMO786478:AMO786485 ACS786478:ACS786485 SW786478:SW786485 JA786478:JA786485 E786478:E786485 WVM720942:WVM720949 WLQ720942:WLQ720949 WBU720942:WBU720949 VRY720942:VRY720949 VIC720942:VIC720949 UYG720942:UYG720949 UOK720942:UOK720949 UEO720942:UEO720949 TUS720942:TUS720949 TKW720942:TKW720949 TBA720942:TBA720949 SRE720942:SRE720949 SHI720942:SHI720949 RXM720942:RXM720949 RNQ720942:RNQ720949 RDU720942:RDU720949 QTY720942:QTY720949 QKC720942:QKC720949 QAG720942:QAG720949 PQK720942:PQK720949 PGO720942:PGO720949 OWS720942:OWS720949 OMW720942:OMW720949 ODA720942:ODA720949 NTE720942:NTE720949 NJI720942:NJI720949 MZM720942:MZM720949 MPQ720942:MPQ720949 MFU720942:MFU720949 LVY720942:LVY720949 LMC720942:LMC720949 LCG720942:LCG720949 KSK720942:KSK720949 KIO720942:KIO720949 JYS720942:JYS720949 JOW720942:JOW720949 JFA720942:JFA720949 IVE720942:IVE720949 ILI720942:ILI720949 IBM720942:IBM720949 HRQ720942:HRQ720949 HHU720942:HHU720949 GXY720942:GXY720949 GOC720942:GOC720949 GEG720942:GEG720949 FUK720942:FUK720949 FKO720942:FKO720949 FAS720942:FAS720949 EQW720942:EQW720949 EHA720942:EHA720949 DXE720942:DXE720949 DNI720942:DNI720949 DDM720942:DDM720949 CTQ720942:CTQ720949 CJU720942:CJU720949 BZY720942:BZY720949 BQC720942:BQC720949 BGG720942:BGG720949 AWK720942:AWK720949 AMO720942:AMO720949 ACS720942:ACS720949 SW720942:SW720949 JA720942:JA720949 E720942:E720949 WVM655406:WVM655413 WLQ655406:WLQ655413 WBU655406:WBU655413 VRY655406:VRY655413 VIC655406:VIC655413 UYG655406:UYG655413 UOK655406:UOK655413 UEO655406:UEO655413 TUS655406:TUS655413 TKW655406:TKW655413 TBA655406:TBA655413 SRE655406:SRE655413 SHI655406:SHI655413 RXM655406:RXM655413 RNQ655406:RNQ655413 RDU655406:RDU655413 QTY655406:QTY655413 QKC655406:QKC655413 QAG655406:QAG655413 PQK655406:PQK655413 PGO655406:PGO655413 OWS655406:OWS655413 OMW655406:OMW655413 ODA655406:ODA655413 NTE655406:NTE655413 NJI655406:NJI655413 MZM655406:MZM655413 MPQ655406:MPQ655413 MFU655406:MFU655413 LVY655406:LVY655413 LMC655406:LMC655413 LCG655406:LCG655413 KSK655406:KSK655413 KIO655406:KIO655413 JYS655406:JYS655413 JOW655406:JOW655413 JFA655406:JFA655413 IVE655406:IVE655413 ILI655406:ILI655413 IBM655406:IBM655413 HRQ655406:HRQ655413 HHU655406:HHU655413 GXY655406:GXY655413 GOC655406:GOC655413 GEG655406:GEG655413 FUK655406:FUK655413 FKO655406:FKO655413 FAS655406:FAS655413 EQW655406:EQW655413 EHA655406:EHA655413 DXE655406:DXE655413 DNI655406:DNI655413 DDM655406:DDM655413 CTQ655406:CTQ655413 CJU655406:CJU655413 BZY655406:BZY655413 BQC655406:BQC655413 BGG655406:BGG655413 AWK655406:AWK655413 AMO655406:AMO655413 ACS655406:ACS655413 SW655406:SW655413 JA655406:JA655413 E655406:E655413 WVM589870:WVM589877 WLQ589870:WLQ589877 WBU589870:WBU589877 VRY589870:VRY589877 VIC589870:VIC589877 UYG589870:UYG589877 UOK589870:UOK589877 UEO589870:UEO589877 TUS589870:TUS589877 TKW589870:TKW589877 TBA589870:TBA589877 SRE589870:SRE589877 SHI589870:SHI589877 RXM589870:RXM589877 RNQ589870:RNQ589877 RDU589870:RDU589877 QTY589870:QTY589877 QKC589870:QKC589877 QAG589870:QAG589877 PQK589870:PQK589877 PGO589870:PGO589877 OWS589870:OWS589877 OMW589870:OMW589877 ODA589870:ODA589877 NTE589870:NTE589877 NJI589870:NJI589877 MZM589870:MZM589877 MPQ589870:MPQ589877 MFU589870:MFU589877 LVY589870:LVY589877 LMC589870:LMC589877 LCG589870:LCG589877 KSK589870:KSK589877 KIO589870:KIO589877 JYS589870:JYS589877 JOW589870:JOW589877 JFA589870:JFA589877 IVE589870:IVE589877 ILI589870:ILI589877 IBM589870:IBM589877 HRQ589870:HRQ589877 HHU589870:HHU589877 GXY589870:GXY589877 GOC589870:GOC589877 GEG589870:GEG589877 FUK589870:FUK589877 FKO589870:FKO589877 FAS589870:FAS589877 EQW589870:EQW589877 EHA589870:EHA589877 DXE589870:DXE589877 DNI589870:DNI589877 DDM589870:DDM589877 CTQ589870:CTQ589877 CJU589870:CJU589877 BZY589870:BZY589877 BQC589870:BQC589877 BGG589870:BGG589877 AWK589870:AWK589877 AMO589870:AMO589877 ACS589870:ACS589877 SW589870:SW589877 JA589870:JA589877 E589870:E589877 WVM524334:WVM524341 WLQ524334:WLQ524341 WBU524334:WBU524341 VRY524334:VRY524341 VIC524334:VIC524341 UYG524334:UYG524341 UOK524334:UOK524341 UEO524334:UEO524341 TUS524334:TUS524341 TKW524334:TKW524341 TBA524334:TBA524341 SRE524334:SRE524341 SHI524334:SHI524341 RXM524334:RXM524341 RNQ524334:RNQ524341 RDU524334:RDU524341 QTY524334:QTY524341 QKC524334:QKC524341 QAG524334:QAG524341 PQK524334:PQK524341 PGO524334:PGO524341 OWS524334:OWS524341 OMW524334:OMW524341 ODA524334:ODA524341 NTE524334:NTE524341 NJI524334:NJI524341 MZM524334:MZM524341 MPQ524334:MPQ524341 MFU524334:MFU524341 LVY524334:LVY524341 LMC524334:LMC524341 LCG524334:LCG524341 KSK524334:KSK524341 KIO524334:KIO524341 JYS524334:JYS524341 JOW524334:JOW524341 JFA524334:JFA524341 IVE524334:IVE524341 ILI524334:ILI524341 IBM524334:IBM524341 HRQ524334:HRQ524341 HHU524334:HHU524341 GXY524334:GXY524341 GOC524334:GOC524341 GEG524334:GEG524341 FUK524334:FUK524341 FKO524334:FKO524341 FAS524334:FAS524341 EQW524334:EQW524341 EHA524334:EHA524341 DXE524334:DXE524341 DNI524334:DNI524341 DDM524334:DDM524341 CTQ524334:CTQ524341 CJU524334:CJU524341 BZY524334:BZY524341 BQC524334:BQC524341 BGG524334:BGG524341 AWK524334:AWK524341 AMO524334:AMO524341 ACS524334:ACS524341 SW524334:SW524341 JA524334:JA524341 E524334:E524341 WVM458798:WVM458805 WLQ458798:WLQ458805 WBU458798:WBU458805 VRY458798:VRY458805 VIC458798:VIC458805 UYG458798:UYG458805 UOK458798:UOK458805 UEO458798:UEO458805 TUS458798:TUS458805 TKW458798:TKW458805 TBA458798:TBA458805 SRE458798:SRE458805 SHI458798:SHI458805 RXM458798:RXM458805 RNQ458798:RNQ458805 RDU458798:RDU458805 QTY458798:QTY458805 QKC458798:QKC458805 QAG458798:QAG458805 PQK458798:PQK458805 PGO458798:PGO458805 OWS458798:OWS458805 OMW458798:OMW458805 ODA458798:ODA458805 NTE458798:NTE458805 NJI458798:NJI458805 MZM458798:MZM458805 MPQ458798:MPQ458805 MFU458798:MFU458805 LVY458798:LVY458805 LMC458798:LMC458805 LCG458798:LCG458805 KSK458798:KSK458805 KIO458798:KIO458805 JYS458798:JYS458805 JOW458798:JOW458805 JFA458798:JFA458805 IVE458798:IVE458805 ILI458798:ILI458805 IBM458798:IBM458805 HRQ458798:HRQ458805 HHU458798:HHU458805 GXY458798:GXY458805 GOC458798:GOC458805 GEG458798:GEG458805 FUK458798:FUK458805 FKO458798:FKO458805 FAS458798:FAS458805 EQW458798:EQW458805 EHA458798:EHA458805 DXE458798:DXE458805 DNI458798:DNI458805 DDM458798:DDM458805 CTQ458798:CTQ458805 CJU458798:CJU458805 BZY458798:BZY458805 BQC458798:BQC458805 BGG458798:BGG458805 AWK458798:AWK458805 AMO458798:AMO458805 ACS458798:ACS458805 SW458798:SW458805 JA458798:JA458805 E458798:E458805 WVM393262:WVM393269 WLQ393262:WLQ393269 WBU393262:WBU393269 VRY393262:VRY393269 VIC393262:VIC393269 UYG393262:UYG393269 UOK393262:UOK393269 UEO393262:UEO393269 TUS393262:TUS393269 TKW393262:TKW393269 TBA393262:TBA393269 SRE393262:SRE393269 SHI393262:SHI393269 RXM393262:RXM393269 RNQ393262:RNQ393269 RDU393262:RDU393269 QTY393262:QTY393269 QKC393262:QKC393269 QAG393262:QAG393269 PQK393262:PQK393269 PGO393262:PGO393269 OWS393262:OWS393269 OMW393262:OMW393269 ODA393262:ODA393269 NTE393262:NTE393269 NJI393262:NJI393269 MZM393262:MZM393269 MPQ393262:MPQ393269 MFU393262:MFU393269 LVY393262:LVY393269 LMC393262:LMC393269 LCG393262:LCG393269 KSK393262:KSK393269 KIO393262:KIO393269 JYS393262:JYS393269 JOW393262:JOW393269 JFA393262:JFA393269 IVE393262:IVE393269 ILI393262:ILI393269 IBM393262:IBM393269 HRQ393262:HRQ393269 HHU393262:HHU393269 GXY393262:GXY393269 GOC393262:GOC393269 GEG393262:GEG393269 FUK393262:FUK393269 FKO393262:FKO393269 FAS393262:FAS393269 EQW393262:EQW393269 EHA393262:EHA393269 DXE393262:DXE393269 DNI393262:DNI393269 DDM393262:DDM393269 CTQ393262:CTQ393269 CJU393262:CJU393269 BZY393262:BZY393269 BQC393262:BQC393269 BGG393262:BGG393269 AWK393262:AWK393269 AMO393262:AMO393269 ACS393262:ACS393269 SW393262:SW393269 JA393262:JA393269 E393262:E393269 WVM327726:WVM327733 WLQ327726:WLQ327733 WBU327726:WBU327733 VRY327726:VRY327733 VIC327726:VIC327733 UYG327726:UYG327733 UOK327726:UOK327733 UEO327726:UEO327733 TUS327726:TUS327733 TKW327726:TKW327733 TBA327726:TBA327733 SRE327726:SRE327733 SHI327726:SHI327733 RXM327726:RXM327733 RNQ327726:RNQ327733 RDU327726:RDU327733 QTY327726:QTY327733 QKC327726:QKC327733 QAG327726:QAG327733 PQK327726:PQK327733 PGO327726:PGO327733 OWS327726:OWS327733 OMW327726:OMW327733 ODA327726:ODA327733 NTE327726:NTE327733 NJI327726:NJI327733 MZM327726:MZM327733 MPQ327726:MPQ327733 MFU327726:MFU327733 LVY327726:LVY327733 LMC327726:LMC327733 LCG327726:LCG327733 KSK327726:KSK327733 KIO327726:KIO327733 JYS327726:JYS327733 JOW327726:JOW327733 JFA327726:JFA327733 IVE327726:IVE327733 ILI327726:ILI327733 IBM327726:IBM327733 HRQ327726:HRQ327733 HHU327726:HHU327733 GXY327726:GXY327733 GOC327726:GOC327733 GEG327726:GEG327733 FUK327726:FUK327733 FKO327726:FKO327733 FAS327726:FAS327733 EQW327726:EQW327733 EHA327726:EHA327733 DXE327726:DXE327733 DNI327726:DNI327733 DDM327726:DDM327733 CTQ327726:CTQ327733 CJU327726:CJU327733 BZY327726:BZY327733 BQC327726:BQC327733 BGG327726:BGG327733 AWK327726:AWK327733 AMO327726:AMO327733 ACS327726:ACS327733 SW327726:SW327733 JA327726:JA327733 E327726:E327733 WVM262190:WVM262197 WLQ262190:WLQ262197 WBU262190:WBU262197 VRY262190:VRY262197 VIC262190:VIC262197 UYG262190:UYG262197 UOK262190:UOK262197 UEO262190:UEO262197 TUS262190:TUS262197 TKW262190:TKW262197 TBA262190:TBA262197 SRE262190:SRE262197 SHI262190:SHI262197 RXM262190:RXM262197 RNQ262190:RNQ262197 RDU262190:RDU262197 QTY262190:QTY262197 QKC262190:QKC262197 QAG262190:QAG262197 PQK262190:PQK262197 PGO262190:PGO262197 OWS262190:OWS262197 OMW262190:OMW262197 ODA262190:ODA262197 NTE262190:NTE262197 NJI262190:NJI262197 MZM262190:MZM262197 MPQ262190:MPQ262197 MFU262190:MFU262197 LVY262190:LVY262197 LMC262190:LMC262197 LCG262190:LCG262197 KSK262190:KSK262197 KIO262190:KIO262197 JYS262190:JYS262197 JOW262190:JOW262197 JFA262190:JFA262197 IVE262190:IVE262197 ILI262190:ILI262197 IBM262190:IBM262197 HRQ262190:HRQ262197 HHU262190:HHU262197 GXY262190:GXY262197 GOC262190:GOC262197 GEG262190:GEG262197 FUK262190:FUK262197 FKO262190:FKO262197 FAS262190:FAS262197 EQW262190:EQW262197 EHA262190:EHA262197 DXE262190:DXE262197 DNI262190:DNI262197 DDM262190:DDM262197 CTQ262190:CTQ262197 CJU262190:CJU262197 BZY262190:BZY262197 BQC262190:BQC262197 BGG262190:BGG262197 AWK262190:AWK262197 AMO262190:AMO262197 ACS262190:ACS262197 SW262190:SW262197 JA262190:JA262197 E262190:E262197 WVM196654:WVM196661 WLQ196654:WLQ196661 WBU196654:WBU196661 VRY196654:VRY196661 VIC196654:VIC196661 UYG196654:UYG196661 UOK196654:UOK196661 UEO196654:UEO196661 TUS196654:TUS196661 TKW196654:TKW196661 TBA196654:TBA196661 SRE196654:SRE196661 SHI196654:SHI196661 RXM196654:RXM196661 RNQ196654:RNQ196661 RDU196654:RDU196661 QTY196654:QTY196661 QKC196654:QKC196661 QAG196654:QAG196661 PQK196654:PQK196661 PGO196654:PGO196661 OWS196654:OWS196661 OMW196654:OMW196661 ODA196654:ODA196661 NTE196654:NTE196661 NJI196654:NJI196661 MZM196654:MZM196661 MPQ196654:MPQ196661 MFU196654:MFU196661 LVY196654:LVY196661 LMC196654:LMC196661 LCG196654:LCG196661 KSK196654:KSK196661 KIO196654:KIO196661 JYS196654:JYS196661 JOW196654:JOW196661 JFA196654:JFA196661 IVE196654:IVE196661 ILI196654:ILI196661 IBM196654:IBM196661 HRQ196654:HRQ196661 HHU196654:HHU196661 GXY196654:GXY196661 GOC196654:GOC196661 GEG196654:GEG196661 FUK196654:FUK196661 FKO196654:FKO196661 FAS196654:FAS196661 EQW196654:EQW196661 EHA196654:EHA196661 DXE196654:DXE196661 DNI196654:DNI196661 DDM196654:DDM196661 CTQ196654:CTQ196661 CJU196654:CJU196661 BZY196654:BZY196661 BQC196654:BQC196661 BGG196654:BGG196661 AWK196654:AWK196661 AMO196654:AMO196661 ACS196654:ACS196661 SW196654:SW196661 JA196654:JA196661 E196654:E196661 WVM131118:WVM131125 WLQ131118:WLQ131125 WBU131118:WBU131125 VRY131118:VRY131125 VIC131118:VIC131125 UYG131118:UYG131125 UOK131118:UOK131125 UEO131118:UEO131125 TUS131118:TUS131125 TKW131118:TKW131125 TBA131118:TBA131125 SRE131118:SRE131125 SHI131118:SHI131125 RXM131118:RXM131125 RNQ131118:RNQ131125 RDU131118:RDU131125 QTY131118:QTY131125 QKC131118:QKC131125 QAG131118:QAG131125 PQK131118:PQK131125 PGO131118:PGO131125 OWS131118:OWS131125 OMW131118:OMW131125 ODA131118:ODA131125 NTE131118:NTE131125 NJI131118:NJI131125 MZM131118:MZM131125 MPQ131118:MPQ131125 MFU131118:MFU131125 LVY131118:LVY131125 LMC131118:LMC131125 LCG131118:LCG131125 KSK131118:KSK131125 KIO131118:KIO131125 JYS131118:JYS131125 JOW131118:JOW131125 JFA131118:JFA131125 IVE131118:IVE131125 ILI131118:ILI131125 IBM131118:IBM131125 HRQ131118:HRQ131125 HHU131118:HHU131125 GXY131118:GXY131125 GOC131118:GOC131125 GEG131118:GEG131125 FUK131118:FUK131125 FKO131118:FKO131125 FAS131118:FAS131125 EQW131118:EQW131125 EHA131118:EHA131125 DXE131118:DXE131125 DNI131118:DNI131125 DDM131118:DDM131125 CTQ131118:CTQ131125 CJU131118:CJU131125 BZY131118:BZY131125 BQC131118:BQC131125 BGG131118:BGG131125 AWK131118:AWK131125 AMO131118:AMO131125 ACS131118:ACS131125 SW131118:SW131125 JA131118:JA131125 E131118:E131125 WVM65582:WVM65589 WLQ65582:WLQ65589 WBU65582:WBU65589 VRY65582:VRY65589 VIC65582:VIC65589 UYG65582:UYG65589 UOK65582:UOK65589 UEO65582:UEO65589 TUS65582:TUS65589 TKW65582:TKW65589 TBA65582:TBA65589 SRE65582:SRE65589 SHI65582:SHI65589 RXM65582:RXM65589 RNQ65582:RNQ65589 RDU65582:RDU65589 QTY65582:QTY65589 QKC65582:QKC65589 QAG65582:QAG65589 PQK65582:PQK65589 PGO65582:PGO65589 OWS65582:OWS65589 OMW65582:OMW65589 ODA65582:ODA65589 NTE65582:NTE65589 NJI65582:NJI65589 MZM65582:MZM65589 MPQ65582:MPQ65589 MFU65582:MFU65589 LVY65582:LVY65589 LMC65582:LMC65589 LCG65582:LCG65589 KSK65582:KSK65589 KIO65582:KIO65589 JYS65582:JYS65589 JOW65582:JOW65589 JFA65582:JFA65589 IVE65582:IVE65589 ILI65582:ILI65589 IBM65582:IBM65589 HRQ65582:HRQ65589 HHU65582:HHU65589 GXY65582:GXY65589 GOC65582:GOC65589 GEG65582:GEG65589 FUK65582:FUK65589 FKO65582:FKO65589 FAS65582:FAS65589 EQW65582:EQW65589 EHA65582:EHA65589 DXE65582:DXE65589 DNI65582:DNI65589 DDM65582:DDM65589 CTQ65582:CTQ65589 CJU65582:CJU65589 BZY65582:BZY65589 BQC65582:BQC65589 BGG65582:BGG65589 AWK65582:AWK65589 AMO65582:AMO65589 ACS65582:ACS65589 SW65582:SW65589 JA65582:JA65589 E65582:E65589 WVM46:WVM53 WLQ46:WLQ53 WBU46:WBU53 VRY46:VRY53 VIC46:VIC53 UYG46:UYG53 UOK46:UOK53 UEO46:UEO53 TUS46:TUS53 TKW46:TKW53 TBA46:TBA53 SRE46:SRE53 SHI46:SHI53 RXM46:RXM53 RNQ46:RNQ53 RDU46:RDU53 QTY46:QTY53 QKC46:QKC53 QAG46:QAG53 PQK46:PQK53 PGO46:PGO53 OWS46:OWS53 OMW46:OMW53 ODA46:ODA53 NTE46:NTE53 NJI46:NJI53 MZM46:MZM53 MPQ46:MPQ53 MFU46:MFU53 LVY46:LVY53 LMC46:LMC53 LCG46:LCG53 KSK46:KSK53 KIO46:KIO53 JYS46:JYS53 JOW46:JOW53 JFA46:JFA53 IVE46:IVE53 ILI46:ILI53 IBM46:IBM53 HRQ46:HRQ53 HHU46:HHU53 GXY46:GXY53 GOC46:GOC53 GEG46:GEG53 FUK46:FUK53 FKO46:FKO53 FAS46:FAS53 EQW46:EQW53 EHA46:EHA53 DXE46:DXE53 DNI46:DNI53 DDM46:DDM53 CTQ46:CTQ53 CJU46:CJU53 BZY46:BZY53 BQC46:BQC53 BGG46:BGG53 AWK46:AWK53 AMO46:AMO53 ACS46:ACS53 SW46:SW53 JA46:JA53 JA10:JA44 E46:E52 WVM983052:WVM983084 WLQ983052:WLQ983084 WBU983052:WBU983084 VRY983052:VRY983084 VIC983052:VIC983084 UYG983052:UYG983084 UOK983052:UOK983084 UEO983052:UEO983084 TUS983052:TUS983084 TKW983052:TKW983084 TBA983052:TBA983084 SRE983052:SRE983084 SHI983052:SHI983084 RXM983052:RXM983084 RNQ983052:RNQ983084 RDU983052:RDU983084 QTY983052:QTY983084 QKC983052:QKC983084 QAG983052:QAG983084 PQK983052:PQK983084 PGO983052:PGO983084 OWS983052:OWS983084 OMW983052:OMW983084 ODA983052:ODA983084 NTE983052:NTE983084 NJI983052:NJI983084 MZM983052:MZM983084 MPQ983052:MPQ983084 MFU983052:MFU983084 LVY983052:LVY983084 LMC983052:LMC983084 LCG983052:LCG983084 KSK983052:KSK983084 KIO983052:KIO983084 JYS983052:JYS983084 JOW983052:JOW983084 JFA983052:JFA983084 IVE983052:IVE983084 ILI983052:ILI983084 IBM983052:IBM983084 HRQ983052:HRQ983084 HHU983052:HHU983084 GXY983052:GXY983084 GOC983052:GOC983084 GEG983052:GEG983084 FUK983052:FUK983084 FKO983052:FKO983084 FAS983052:FAS983084 EQW983052:EQW983084 EHA983052:EHA983084 DXE983052:DXE983084 DNI983052:DNI983084 DDM983052:DDM983084 CTQ983052:CTQ983084 CJU983052:CJU983084 BZY983052:BZY983084 BQC983052:BQC983084 BGG983052:BGG983084 AWK983052:AWK983084 AMO983052:AMO983084 ACS983052:ACS983084 SW983052:SW983084 JA983052:JA983084 E983052:E983084 WVM917516:WVM917548 WLQ917516:WLQ917548 WBU917516:WBU917548 VRY917516:VRY917548 VIC917516:VIC917548 UYG917516:UYG917548 UOK917516:UOK917548 UEO917516:UEO917548 TUS917516:TUS917548 TKW917516:TKW917548 TBA917516:TBA917548 SRE917516:SRE917548 SHI917516:SHI917548 RXM917516:RXM917548 RNQ917516:RNQ917548 RDU917516:RDU917548 QTY917516:QTY917548 QKC917516:QKC917548 QAG917516:QAG917548 PQK917516:PQK917548 PGO917516:PGO917548 OWS917516:OWS917548 OMW917516:OMW917548 ODA917516:ODA917548 NTE917516:NTE917548 NJI917516:NJI917548 MZM917516:MZM917548 MPQ917516:MPQ917548 MFU917516:MFU917548 LVY917516:LVY917548 LMC917516:LMC917548 LCG917516:LCG917548 KSK917516:KSK917548 KIO917516:KIO917548 JYS917516:JYS917548 JOW917516:JOW917548 JFA917516:JFA917548 IVE917516:IVE917548 ILI917516:ILI917548 IBM917516:IBM917548 HRQ917516:HRQ917548 HHU917516:HHU917548 GXY917516:GXY917548 GOC917516:GOC917548 GEG917516:GEG917548 FUK917516:FUK917548 FKO917516:FKO917548 FAS917516:FAS917548 EQW917516:EQW917548 EHA917516:EHA917548 DXE917516:DXE917548 DNI917516:DNI917548 DDM917516:DDM917548 CTQ917516:CTQ917548 CJU917516:CJU917548 BZY917516:BZY917548 BQC917516:BQC917548 BGG917516:BGG917548 AWK917516:AWK917548 AMO917516:AMO917548 ACS917516:ACS917548 SW917516:SW917548 JA917516:JA917548 E917516:E917548 WVM851980:WVM852012 WLQ851980:WLQ852012 WBU851980:WBU852012 VRY851980:VRY852012 VIC851980:VIC852012 UYG851980:UYG852012 UOK851980:UOK852012 UEO851980:UEO852012 TUS851980:TUS852012 TKW851980:TKW852012 TBA851980:TBA852012 SRE851980:SRE852012 SHI851980:SHI852012 RXM851980:RXM852012 RNQ851980:RNQ852012 RDU851980:RDU852012 QTY851980:QTY852012 QKC851980:QKC852012 QAG851980:QAG852012 PQK851980:PQK852012 PGO851980:PGO852012 OWS851980:OWS852012 OMW851980:OMW852012 ODA851980:ODA852012 NTE851980:NTE852012 NJI851980:NJI852012 MZM851980:MZM852012 MPQ851980:MPQ852012 MFU851980:MFU852012 LVY851980:LVY852012 LMC851980:LMC852012 LCG851980:LCG852012 KSK851980:KSK852012 KIO851980:KIO852012 JYS851980:JYS852012 JOW851980:JOW852012 JFA851980:JFA852012 IVE851980:IVE852012 ILI851980:ILI852012 IBM851980:IBM852012 HRQ851980:HRQ852012 HHU851980:HHU852012 GXY851980:GXY852012 GOC851980:GOC852012 GEG851980:GEG852012 FUK851980:FUK852012 FKO851980:FKO852012 FAS851980:FAS852012 EQW851980:EQW852012 EHA851980:EHA852012 DXE851980:DXE852012 DNI851980:DNI852012 DDM851980:DDM852012 CTQ851980:CTQ852012 CJU851980:CJU852012 BZY851980:BZY852012 BQC851980:BQC852012 BGG851980:BGG852012 AWK851980:AWK852012 AMO851980:AMO852012 ACS851980:ACS852012 SW851980:SW852012 JA851980:JA852012 E851980:E852012 WVM786444:WVM786476 WLQ786444:WLQ786476 WBU786444:WBU786476 VRY786444:VRY786476 VIC786444:VIC786476 UYG786444:UYG786476 UOK786444:UOK786476 UEO786444:UEO786476 TUS786444:TUS786476 TKW786444:TKW786476 TBA786444:TBA786476 SRE786444:SRE786476 SHI786444:SHI786476 RXM786444:RXM786476 RNQ786444:RNQ786476 RDU786444:RDU786476 QTY786444:QTY786476 QKC786444:QKC786476 QAG786444:QAG786476 PQK786444:PQK786476 PGO786444:PGO786476 OWS786444:OWS786476 OMW786444:OMW786476 ODA786444:ODA786476 NTE786444:NTE786476 NJI786444:NJI786476 MZM786444:MZM786476 MPQ786444:MPQ786476 MFU786444:MFU786476 LVY786444:LVY786476 LMC786444:LMC786476 LCG786444:LCG786476 KSK786444:KSK786476 KIO786444:KIO786476 JYS786444:JYS786476 JOW786444:JOW786476 JFA786444:JFA786476 IVE786444:IVE786476 ILI786444:ILI786476 IBM786444:IBM786476 HRQ786444:HRQ786476 HHU786444:HHU786476 GXY786444:GXY786476 GOC786444:GOC786476 GEG786444:GEG786476 FUK786444:FUK786476 FKO786444:FKO786476 FAS786444:FAS786476 EQW786444:EQW786476 EHA786444:EHA786476 DXE786444:DXE786476 DNI786444:DNI786476 DDM786444:DDM786476 CTQ786444:CTQ786476 CJU786444:CJU786476 BZY786444:BZY786476 BQC786444:BQC786476 BGG786444:BGG786476 AWK786444:AWK786476 AMO786444:AMO786476 ACS786444:ACS786476 SW786444:SW786476 JA786444:JA786476 E786444:E786476 WVM720908:WVM720940 WLQ720908:WLQ720940 WBU720908:WBU720940 VRY720908:VRY720940 VIC720908:VIC720940 UYG720908:UYG720940 UOK720908:UOK720940 UEO720908:UEO720940 TUS720908:TUS720940 TKW720908:TKW720940 TBA720908:TBA720940 SRE720908:SRE720940 SHI720908:SHI720940 RXM720908:RXM720940 RNQ720908:RNQ720940 RDU720908:RDU720940 QTY720908:QTY720940 QKC720908:QKC720940 QAG720908:QAG720940 PQK720908:PQK720940 PGO720908:PGO720940 OWS720908:OWS720940 OMW720908:OMW720940 ODA720908:ODA720940 NTE720908:NTE720940 NJI720908:NJI720940 MZM720908:MZM720940 MPQ720908:MPQ720940 MFU720908:MFU720940 LVY720908:LVY720940 LMC720908:LMC720940 LCG720908:LCG720940 KSK720908:KSK720940 KIO720908:KIO720940 JYS720908:JYS720940 JOW720908:JOW720940 JFA720908:JFA720940 IVE720908:IVE720940 ILI720908:ILI720940 IBM720908:IBM720940 HRQ720908:HRQ720940 HHU720908:HHU720940 GXY720908:GXY720940 GOC720908:GOC720940 GEG720908:GEG720940 FUK720908:FUK720940 FKO720908:FKO720940 FAS720908:FAS720940 EQW720908:EQW720940 EHA720908:EHA720940 DXE720908:DXE720940 DNI720908:DNI720940 DDM720908:DDM720940 CTQ720908:CTQ720940 CJU720908:CJU720940 BZY720908:BZY720940 BQC720908:BQC720940 BGG720908:BGG720940 AWK720908:AWK720940 AMO720908:AMO720940 ACS720908:ACS720940 SW720908:SW720940 JA720908:JA720940 E720908:E720940 WVM655372:WVM655404 WLQ655372:WLQ655404 WBU655372:WBU655404 VRY655372:VRY655404 VIC655372:VIC655404 UYG655372:UYG655404 UOK655372:UOK655404 UEO655372:UEO655404 TUS655372:TUS655404 TKW655372:TKW655404 TBA655372:TBA655404 SRE655372:SRE655404 SHI655372:SHI655404 RXM655372:RXM655404 RNQ655372:RNQ655404 RDU655372:RDU655404 QTY655372:QTY655404 QKC655372:QKC655404 QAG655372:QAG655404 PQK655372:PQK655404 PGO655372:PGO655404 OWS655372:OWS655404 OMW655372:OMW655404 ODA655372:ODA655404 NTE655372:NTE655404 NJI655372:NJI655404 MZM655372:MZM655404 MPQ655372:MPQ655404 MFU655372:MFU655404 LVY655372:LVY655404 LMC655372:LMC655404 LCG655372:LCG655404 KSK655372:KSK655404 KIO655372:KIO655404 JYS655372:JYS655404 JOW655372:JOW655404 JFA655372:JFA655404 IVE655372:IVE655404 ILI655372:ILI655404 IBM655372:IBM655404 HRQ655372:HRQ655404 HHU655372:HHU655404 GXY655372:GXY655404 GOC655372:GOC655404 GEG655372:GEG655404 FUK655372:FUK655404 FKO655372:FKO655404 FAS655372:FAS655404 EQW655372:EQW655404 EHA655372:EHA655404 DXE655372:DXE655404 DNI655372:DNI655404 DDM655372:DDM655404 CTQ655372:CTQ655404 CJU655372:CJU655404 BZY655372:BZY655404 BQC655372:BQC655404 BGG655372:BGG655404 AWK655372:AWK655404 AMO655372:AMO655404 ACS655372:ACS655404 SW655372:SW655404 JA655372:JA655404 E655372:E655404 WVM589836:WVM589868 WLQ589836:WLQ589868 WBU589836:WBU589868 VRY589836:VRY589868 VIC589836:VIC589868 UYG589836:UYG589868 UOK589836:UOK589868 UEO589836:UEO589868 TUS589836:TUS589868 TKW589836:TKW589868 TBA589836:TBA589868 SRE589836:SRE589868 SHI589836:SHI589868 RXM589836:RXM589868 RNQ589836:RNQ589868 RDU589836:RDU589868 QTY589836:QTY589868 QKC589836:QKC589868 QAG589836:QAG589868 PQK589836:PQK589868 PGO589836:PGO589868 OWS589836:OWS589868 OMW589836:OMW589868 ODA589836:ODA589868 NTE589836:NTE589868 NJI589836:NJI589868 MZM589836:MZM589868 MPQ589836:MPQ589868 MFU589836:MFU589868 LVY589836:LVY589868 LMC589836:LMC589868 LCG589836:LCG589868 KSK589836:KSK589868 KIO589836:KIO589868 JYS589836:JYS589868 JOW589836:JOW589868 JFA589836:JFA589868 IVE589836:IVE589868 ILI589836:ILI589868 IBM589836:IBM589868 HRQ589836:HRQ589868 HHU589836:HHU589868 GXY589836:GXY589868 GOC589836:GOC589868 GEG589836:GEG589868 FUK589836:FUK589868 FKO589836:FKO589868 FAS589836:FAS589868 EQW589836:EQW589868 EHA589836:EHA589868 DXE589836:DXE589868 DNI589836:DNI589868 DDM589836:DDM589868 CTQ589836:CTQ589868 CJU589836:CJU589868 BZY589836:BZY589868 BQC589836:BQC589868 BGG589836:BGG589868 AWK589836:AWK589868 AMO589836:AMO589868 ACS589836:ACS589868 SW589836:SW589868 JA589836:JA589868 E589836:E589868 WVM524300:WVM524332 WLQ524300:WLQ524332 WBU524300:WBU524332 VRY524300:VRY524332 VIC524300:VIC524332 UYG524300:UYG524332 UOK524300:UOK524332 UEO524300:UEO524332 TUS524300:TUS524332 TKW524300:TKW524332 TBA524300:TBA524332 SRE524300:SRE524332 SHI524300:SHI524332 RXM524300:RXM524332 RNQ524300:RNQ524332 RDU524300:RDU524332 QTY524300:QTY524332 QKC524300:QKC524332 QAG524300:QAG524332 PQK524300:PQK524332 PGO524300:PGO524332 OWS524300:OWS524332 OMW524300:OMW524332 ODA524300:ODA524332 NTE524300:NTE524332 NJI524300:NJI524332 MZM524300:MZM524332 MPQ524300:MPQ524332 MFU524300:MFU524332 LVY524300:LVY524332 LMC524300:LMC524332 LCG524300:LCG524332 KSK524300:KSK524332 KIO524300:KIO524332 JYS524300:JYS524332 JOW524300:JOW524332 JFA524300:JFA524332 IVE524300:IVE524332 ILI524300:ILI524332 IBM524300:IBM524332 HRQ524300:HRQ524332 HHU524300:HHU524332 GXY524300:GXY524332 GOC524300:GOC524332 GEG524300:GEG524332 FUK524300:FUK524332 FKO524300:FKO524332 FAS524300:FAS524332 EQW524300:EQW524332 EHA524300:EHA524332 DXE524300:DXE524332 DNI524300:DNI524332 DDM524300:DDM524332 CTQ524300:CTQ524332 CJU524300:CJU524332 BZY524300:BZY524332 BQC524300:BQC524332 BGG524300:BGG524332 AWK524300:AWK524332 AMO524300:AMO524332 ACS524300:ACS524332 SW524300:SW524332 JA524300:JA524332 E524300:E524332 WVM458764:WVM458796 WLQ458764:WLQ458796 WBU458764:WBU458796 VRY458764:VRY458796 VIC458764:VIC458796 UYG458764:UYG458796 UOK458764:UOK458796 UEO458764:UEO458796 TUS458764:TUS458796 TKW458764:TKW458796 TBA458764:TBA458796 SRE458764:SRE458796 SHI458764:SHI458796 RXM458764:RXM458796 RNQ458764:RNQ458796 RDU458764:RDU458796 QTY458764:QTY458796 QKC458764:QKC458796 QAG458764:QAG458796 PQK458764:PQK458796 PGO458764:PGO458796 OWS458764:OWS458796 OMW458764:OMW458796 ODA458764:ODA458796 NTE458764:NTE458796 NJI458764:NJI458796 MZM458764:MZM458796 MPQ458764:MPQ458796 MFU458764:MFU458796 LVY458764:LVY458796 LMC458764:LMC458796 LCG458764:LCG458796 KSK458764:KSK458796 KIO458764:KIO458796 JYS458764:JYS458796 JOW458764:JOW458796 JFA458764:JFA458796 IVE458764:IVE458796 ILI458764:ILI458796 IBM458764:IBM458796 HRQ458764:HRQ458796 HHU458764:HHU458796 GXY458764:GXY458796 GOC458764:GOC458796 GEG458764:GEG458796 FUK458764:FUK458796 FKO458764:FKO458796 FAS458764:FAS458796 EQW458764:EQW458796 EHA458764:EHA458796 DXE458764:DXE458796 DNI458764:DNI458796 DDM458764:DDM458796 CTQ458764:CTQ458796 CJU458764:CJU458796 BZY458764:BZY458796 BQC458764:BQC458796 BGG458764:BGG458796 AWK458764:AWK458796 AMO458764:AMO458796 ACS458764:ACS458796 SW458764:SW458796 JA458764:JA458796 E458764:E458796 WVM393228:WVM393260 WLQ393228:WLQ393260 WBU393228:WBU393260 VRY393228:VRY393260 VIC393228:VIC393260 UYG393228:UYG393260 UOK393228:UOK393260 UEO393228:UEO393260 TUS393228:TUS393260 TKW393228:TKW393260 TBA393228:TBA393260 SRE393228:SRE393260 SHI393228:SHI393260 RXM393228:RXM393260 RNQ393228:RNQ393260 RDU393228:RDU393260 QTY393228:QTY393260 QKC393228:QKC393260 QAG393228:QAG393260 PQK393228:PQK393260 PGO393228:PGO393260 OWS393228:OWS393260 OMW393228:OMW393260 ODA393228:ODA393260 NTE393228:NTE393260 NJI393228:NJI393260 MZM393228:MZM393260 MPQ393228:MPQ393260 MFU393228:MFU393260 LVY393228:LVY393260 LMC393228:LMC393260 LCG393228:LCG393260 KSK393228:KSK393260 KIO393228:KIO393260 JYS393228:JYS393260 JOW393228:JOW393260 JFA393228:JFA393260 IVE393228:IVE393260 ILI393228:ILI393260 IBM393228:IBM393260 HRQ393228:HRQ393260 HHU393228:HHU393260 GXY393228:GXY393260 GOC393228:GOC393260 GEG393228:GEG393260 FUK393228:FUK393260 FKO393228:FKO393260 FAS393228:FAS393260 EQW393228:EQW393260 EHA393228:EHA393260 DXE393228:DXE393260 DNI393228:DNI393260 DDM393228:DDM393260 CTQ393228:CTQ393260 CJU393228:CJU393260 BZY393228:BZY393260 BQC393228:BQC393260 BGG393228:BGG393260 AWK393228:AWK393260 AMO393228:AMO393260 ACS393228:ACS393260 SW393228:SW393260 JA393228:JA393260 E393228:E393260 WVM327692:WVM327724 WLQ327692:WLQ327724 WBU327692:WBU327724 VRY327692:VRY327724 VIC327692:VIC327724 UYG327692:UYG327724 UOK327692:UOK327724 UEO327692:UEO327724 TUS327692:TUS327724 TKW327692:TKW327724 TBA327692:TBA327724 SRE327692:SRE327724 SHI327692:SHI327724 RXM327692:RXM327724 RNQ327692:RNQ327724 RDU327692:RDU327724 QTY327692:QTY327724 QKC327692:QKC327724 QAG327692:QAG327724 PQK327692:PQK327724 PGO327692:PGO327724 OWS327692:OWS327724 OMW327692:OMW327724 ODA327692:ODA327724 NTE327692:NTE327724 NJI327692:NJI327724 MZM327692:MZM327724 MPQ327692:MPQ327724 MFU327692:MFU327724 LVY327692:LVY327724 LMC327692:LMC327724 LCG327692:LCG327724 KSK327692:KSK327724 KIO327692:KIO327724 JYS327692:JYS327724 JOW327692:JOW327724 JFA327692:JFA327724 IVE327692:IVE327724 ILI327692:ILI327724 IBM327692:IBM327724 HRQ327692:HRQ327724 HHU327692:HHU327724 GXY327692:GXY327724 GOC327692:GOC327724 GEG327692:GEG327724 FUK327692:FUK327724 FKO327692:FKO327724 FAS327692:FAS327724 EQW327692:EQW327724 EHA327692:EHA327724 DXE327692:DXE327724 DNI327692:DNI327724 DDM327692:DDM327724 CTQ327692:CTQ327724 CJU327692:CJU327724 BZY327692:BZY327724 BQC327692:BQC327724 BGG327692:BGG327724 AWK327692:AWK327724 AMO327692:AMO327724 ACS327692:ACS327724 SW327692:SW327724 JA327692:JA327724 E327692:E327724 WVM262156:WVM262188 WLQ262156:WLQ262188 WBU262156:WBU262188 VRY262156:VRY262188 VIC262156:VIC262188 UYG262156:UYG262188 UOK262156:UOK262188 UEO262156:UEO262188 TUS262156:TUS262188 TKW262156:TKW262188 TBA262156:TBA262188 SRE262156:SRE262188 SHI262156:SHI262188 RXM262156:RXM262188 RNQ262156:RNQ262188 RDU262156:RDU262188 QTY262156:QTY262188 QKC262156:QKC262188 QAG262156:QAG262188 PQK262156:PQK262188 PGO262156:PGO262188 OWS262156:OWS262188 OMW262156:OMW262188 ODA262156:ODA262188 NTE262156:NTE262188 NJI262156:NJI262188 MZM262156:MZM262188 MPQ262156:MPQ262188 MFU262156:MFU262188 LVY262156:LVY262188 LMC262156:LMC262188 LCG262156:LCG262188 KSK262156:KSK262188 KIO262156:KIO262188 JYS262156:JYS262188 JOW262156:JOW262188 JFA262156:JFA262188 IVE262156:IVE262188 ILI262156:ILI262188 IBM262156:IBM262188 HRQ262156:HRQ262188 HHU262156:HHU262188 GXY262156:GXY262188 GOC262156:GOC262188 GEG262156:GEG262188 FUK262156:FUK262188 FKO262156:FKO262188 FAS262156:FAS262188 EQW262156:EQW262188 EHA262156:EHA262188 DXE262156:DXE262188 DNI262156:DNI262188 DDM262156:DDM262188 CTQ262156:CTQ262188 CJU262156:CJU262188 BZY262156:BZY262188 BQC262156:BQC262188 BGG262156:BGG262188 AWK262156:AWK262188 AMO262156:AMO262188 ACS262156:ACS262188 SW262156:SW262188 JA262156:JA262188 E262156:E262188 WVM196620:WVM196652 WLQ196620:WLQ196652 WBU196620:WBU196652 VRY196620:VRY196652 VIC196620:VIC196652 UYG196620:UYG196652 UOK196620:UOK196652 UEO196620:UEO196652 TUS196620:TUS196652 TKW196620:TKW196652 TBA196620:TBA196652 SRE196620:SRE196652 SHI196620:SHI196652 RXM196620:RXM196652 RNQ196620:RNQ196652 RDU196620:RDU196652 QTY196620:QTY196652 QKC196620:QKC196652 QAG196620:QAG196652 PQK196620:PQK196652 PGO196620:PGO196652 OWS196620:OWS196652 OMW196620:OMW196652 ODA196620:ODA196652 NTE196620:NTE196652 NJI196620:NJI196652 MZM196620:MZM196652 MPQ196620:MPQ196652 MFU196620:MFU196652 LVY196620:LVY196652 LMC196620:LMC196652 LCG196620:LCG196652 KSK196620:KSK196652 KIO196620:KIO196652 JYS196620:JYS196652 JOW196620:JOW196652 JFA196620:JFA196652 IVE196620:IVE196652 ILI196620:ILI196652 IBM196620:IBM196652 HRQ196620:HRQ196652 HHU196620:HHU196652 GXY196620:GXY196652 GOC196620:GOC196652 GEG196620:GEG196652 FUK196620:FUK196652 FKO196620:FKO196652 FAS196620:FAS196652 EQW196620:EQW196652 EHA196620:EHA196652 DXE196620:DXE196652 DNI196620:DNI196652 DDM196620:DDM196652 CTQ196620:CTQ196652 CJU196620:CJU196652 BZY196620:BZY196652 BQC196620:BQC196652 BGG196620:BGG196652 AWK196620:AWK196652 AMO196620:AMO196652 ACS196620:ACS196652 SW196620:SW196652 JA196620:JA196652 E196620:E196652 WVM131084:WVM131116 WLQ131084:WLQ131116 WBU131084:WBU131116 VRY131084:VRY131116 VIC131084:VIC131116 UYG131084:UYG131116 UOK131084:UOK131116 UEO131084:UEO131116 TUS131084:TUS131116 TKW131084:TKW131116 TBA131084:TBA131116 SRE131084:SRE131116 SHI131084:SHI131116 RXM131084:RXM131116 RNQ131084:RNQ131116 RDU131084:RDU131116 QTY131084:QTY131116 QKC131084:QKC131116 QAG131084:QAG131116 PQK131084:PQK131116 PGO131084:PGO131116 OWS131084:OWS131116 OMW131084:OMW131116 ODA131084:ODA131116 NTE131084:NTE131116 NJI131084:NJI131116 MZM131084:MZM131116 MPQ131084:MPQ131116 MFU131084:MFU131116 LVY131084:LVY131116 LMC131084:LMC131116 LCG131084:LCG131116 KSK131084:KSK131116 KIO131084:KIO131116 JYS131084:JYS131116 JOW131084:JOW131116 JFA131084:JFA131116 IVE131084:IVE131116 ILI131084:ILI131116 IBM131084:IBM131116 HRQ131084:HRQ131116 HHU131084:HHU131116 GXY131084:GXY131116 GOC131084:GOC131116 GEG131084:GEG131116 FUK131084:FUK131116 FKO131084:FKO131116 FAS131084:FAS131116 EQW131084:EQW131116 EHA131084:EHA131116 DXE131084:DXE131116 DNI131084:DNI131116 DDM131084:DDM131116 CTQ131084:CTQ131116 CJU131084:CJU131116 BZY131084:BZY131116 BQC131084:BQC131116 BGG131084:BGG131116 AWK131084:AWK131116 AMO131084:AMO131116 ACS131084:ACS131116 SW131084:SW131116 JA131084:JA131116 E131084:E131116 WVM65548:WVM65580 WLQ65548:WLQ65580 WBU65548:WBU65580 VRY65548:VRY65580 VIC65548:VIC65580 UYG65548:UYG65580 UOK65548:UOK65580 UEO65548:UEO65580 TUS65548:TUS65580 TKW65548:TKW65580 TBA65548:TBA65580 SRE65548:SRE65580 SHI65548:SHI65580 RXM65548:RXM65580 RNQ65548:RNQ65580 RDU65548:RDU65580 QTY65548:QTY65580 QKC65548:QKC65580 QAG65548:QAG65580 PQK65548:PQK65580 PGO65548:PGO65580 OWS65548:OWS65580 OMW65548:OMW65580 ODA65548:ODA65580 NTE65548:NTE65580 NJI65548:NJI65580 MZM65548:MZM65580 MPQ65548:MPQ65580 MFU65548:MFU65580 LVY65548:LVY65580 LMC65548:LMC65580 LCG65548:LCG65580 KSK65548:KSK65580 KIO65548:KIO65580 JYS65548:JYS65580 JOW65548:JOW65580 JFA65548:JFA65580 IVE65548:IVE65580 ILI65548:ILI65580 IBM65548:IBM65580 HRQ65548:HRQ65580 HHU65548:HHU65580 GXY65548:GXY65580 GOC65548:GOC65580 GEG65548:GEG65580 FUK65548:FUK65580 FKO65548:FKO65580 FAS65548:FAS65580 EQW65548:EQW65580 EHA65548:EHA65580 DXE65548:DXE65580 DNI65548:DNI65580 DDM65548:DDM65580 CTQ65548:CTQ65580 CJU65548:CJU65580 BZY65548:BZY65580 BQC65548:BQC65580 BGG65548:BGG65580 AWK65548:AWK65580 AMO65548:AMO65580 ACS65548:ACS65580 SW65548:SW65580 JA65548:JA65580 E65548:E65580 WVM10:WVM44 WLQ10:WLQ44 WBU10:WBU44 VRY10:VRY44 VIC10:VIC44 UYG10:UYG44 UOK10:UOK44 UEO10:UEO44 TUS10:TUS44 TKW10:TKW44 TBA10:TBA44 SRE10:SRE44 SHI10:SHI44 RXM10:RXM44 RNQ10:RNQ44 RDU10:RDU44 QTY10:QTY44 QKC10:QKC44 QAG10:QAG44 PQK10:PQK44 PGO10:PGO44 OWS10:OWS44 OMW10:OMW44 ODA10:ODA44 NTE10:NTE44 NJI10:NJI44 MZM10:MZM44 MPQ10:MPQ44 MFU10:MFU44 LVY10:LVY44 LMC10:LMC44 LCG10:LCG44 KSK10:KSK44 KIO10:KIO44 JYS10:JYS44 JOW10:JOW44 JFA10:JFA44 IVE10:IVE44 ILI10:ILI44 IBM10:IBM44 HRQ10:HRQ44 HHU10:HHU44 GXY10:GXY44 GOC10:GOC44 GEG10:GEG44 FUK10:FUK44 FKO10:FKO44 FAS10:FAS44 EQW10:EQW44 EHA10:EHA44 DXE10:DXE44 DNI10:DNI44 DDM10:DDM44 CTQ10:CTQ44 CJU10:CJU44 BZY10:BZY44 BQC10:BQC44 BGG10:BGG44 AWK10:AWK44 AMO10:AMO44 ACS10:ACS44 SW10:SW44 E35:E44">
      <formula1>"1, 2, 3"</formula1>
    </dataValidation>
    <dataValidation type="list" errorStyle="warning" allowBlank="1" showInputMessage="1" showErrorMessage="1" errorTitle="Factor" error="This factor is not included in the drop-down list. Is this the factor you want to use?" sqref="G47:G52 WLS983065:WLS983066 WBW983065:WBW983066 VSA983065:VSA983066 VIE983065:VIE983066 UYI983065:UYI983066 UOM983065:UOM983066 UEQ983065:UEQ983066 TUU983065:TUU983066 TKY983065:TKY983066 TBC983065:TBC983066 SRG983065:SRG983066 SHK983065:SHK983066 RXO983065:RXO983066 RNS983065:RNS983066 RDW983065:RDW983066 QUA983065:QUA983066 QKE983065:QKE983066 QAI983065:QAI983066 PQM983065:PQM983066 PGQ983065:PGQ983066 OWU983065:OWU983066 OMY983065:OMY983066 ODC983065:ODC983066 NTG983065:NTG983066 NJK983065:NJK983066 MZO983065:MZO983066 MPS983065:MPS983066 MFW983065:MFW983066 LWA983065:LWA983066 LME983065:LME983066 LCI983065:LCI983066 KSM983065:KSM983066 KIQ983065:KIQ983066 JYU983065:JYU983066 JOY983065:JOY983066 JFC983065:JFC983066 IVG983065:IVG983066 ILK983065:ILK983066 IBO983065:IBO983066 HRS983065:HRS983066 HHW983065:HHW983066 GYA983065:GYA983066 GOE983065:GOE983066 GEI983065:GEI983066 FUM983065:FUM983066 FKQ983065:FKQ983066 FAU983065:FAU983066 EQY983065:EQY983066 EHC983065:EHC983066 DXG983065:DXG983066 DNK983065:DNK983066 DDO983065:DDO983066 CTS983065:CTS983066 CJW983065:CJW983066 CAA983065:CAA983066 BQE983065:BQE983066 BGI983065:BGI983066 AWM983065:AWM983066 AMQ983065:AMQ983066 ACU983065:ACU983066 SY983065:SY983066 JC983065:JC983066 G983065:G983066 WVO917529:WVO917530 WLS917529:WLS917530 WBW917529:WBW917530 VSA917529:VSA917530 VIE917529:VIE917530 UYI917529:UYI917530 UOM917529:UOM917530 UEQ917529:UEQ917530 TUU917529:TUU917530 TKY917529:TKY917530 TBC917529:TBC917530 SRG917529:SRG917530 SHK917529:SHK917530 RXO917529:RXO917530 RNS917529:RNS917530 RDW917529:RDW917530 QUA917529:QUA917530 QKE917529:QKE917530 QAI917529:QAI917530 PQM917529:PQM917530 PGQ917529:PGQ917530 OWU917529:OWU917530 OMY917529:OMY917530 ODC917529:ODC917530 NTG917529:NTG917530 NJK917529:NJK917530 MZO917529:MZO917530 MPS917529:MPS917530 MFW917529:MFW917530 LWA917529:LWA917530 LME917529:LME917530 LCI917529:LCI917530 KSM917529:KSM917530 KIQ917529:KIQ917530 JYU917529:JYU917530 JOY917529:JOY917530 JFC917529:JFC917530 IVG917529:IVG917530 ILK917529:ILK917530 IBO917529:IBO917530 HRS917529:HRS917530 HHW917529:HHW917530 GYA917529:GYA917530 GOE917529:GOE917530 GEI917529:GEI917530 FUM917529:FUM917530 FKQ917529:FKQ917530 FAU917529:FAU917530 EQY917529:EQY917530 EHC917529:EHC917530 DXG917529:DXG917530 DNK917529:DNK917530 DDO917529:DDO917530 CTS917529:CTS917530 CJW917529:CJW917530 CAA917529:CAA917530 BQE917529:BQE917530 BGI917529:BGI917530 AWM917529:AWM917530 AMQ917529:AMQ917530 ACU917529:ACU917530 SY917529:SY917530 JC917529:JC917530 G917529:G917530 WVO851993:WVO851994 WLS851993:WLS851994 WBW851993:WBW851994 VSA851993:VSA851994 VIE851993:VIE851994 UYI851993:UYI851994 UOM851993:UOM851994 UEQ851993:UEQ851994 TUU851993:TUU851994 TKY851993:TKY851994 TBC851993:TBC851994 SRG851993:SRG851994 SHK851993:SHK851994 RXO851993:RXO851994 RNS851993:RNS851994 RDW851993:RDW851994 QUA851993:QUA851994 QKE851993:QKE851994 QAI851993:QAI851994 PQM851993:PQM851994 PGQ851993:PGQ851994 OWU851993:OWU851994 OMY851993:OMY851994 ODC851993:ODC851994 NTG851993:NTG851994 NJK851993:NJK851994 MZO851993:MZO851994 MPS851993:MPS851994 MFW851993:MFW851994 LWA851993:LWA851994 LME851993:LME851994 LCI851993:LCI851994 KSM851993:KSM851994 KIQ851993:KIQ851994 JYU851993:JYU851994 JOY851993:JOY851994 JFC851993:JFC851994 IVG851993:IVG851994 ILK851993:ILK851994 IBO851993:IBO851994 HRS851993:HRS851994 HHW851993:HHW851994 GYA851993:GYA851994 GOE851993:GOE851994 GEI851993:GEI851994 FUM851993:FUM851994 FKQ851993:FKQ851994 FAU851993:FAU851994 EQY851993:EQY851994 EHC851993:EHC851994 DXG851993:DXG851994 DNK851993:DNK851994 DDO851993:DDO851994 CTS851993:CTS851994 CJW851993:CJW851994 CAA851993:CAA851994 BQE851993:BQE851994 BGI851993:BGI851994 AWM851993:AWM851994 AMQ851993:AMQ851994 ACU851993:ACU851994 SY851993:SY851994 JC851993:JC851994 G851993:G851994 WVO786457:WVO786458 WLS786457:WLS786458 WBW786457:WBW786458 VSA786457:VSA786458 VIE786457:VIE786458 UYI786457:UYI786458 UOM786457:UOM786458 UEQ786457:UEQ786458 TUU786457:TUU786458 TKY786457:TKY786458 TBC786457:TBC786458 SRG786457:SRG786458 SHK786457:SHK786458 RXO786457:RXO786458 RNS786457:RNS786458 RDW786457:RDW786458 QUA786457:QUA786458 QKE786457:QKE786458 QAI786457:QAI786458 PQM786457:PQM786458 PGQ786457:PGQ786458 OWU786457:OWU786458 OMY786457:OMY786458 ODC786457:ODC786458 NTG786457:NTG786458 NJK786457:NJK786458 MZO786457:MZO786458 MPS786457:MPS786458 MFW786457:MFW786458 LWA786457:LWA786458 LME786457:LME786458 LCI786457:LCI786458 KSM786457:KSM786458 KIQ786457:KIQ786458 JYU786457:JYU786458 JOY786457:JOY786458 JFC786457:JFC786458 IVG786457:IVG786458 ILK786457:ILK786458 IBO786457:IBO786458 HRS786457:HRS786458 HHW786457:HHW786458 GYA786457:GYA786458 GOE786457:GOE786458 GEI786457:GEI786458 FUM786457:FUM786458 FKQ786457:FKQ786458 FAU786457:FAU786458 EQY786457:EQY786458 EHC786457:EHC786458 DXG786457:DXG786458 DNK786457:DNK786458 DDO786457:DDO786458 CTS786457:CTS786458 CJW786457:CJW786458 CAA786457:CAA786458 BQE786457:BQE786458 BGI786457:BGI786458 AWM786457:AWM786458 AMQ786457:AMQ786458 ACU786457:ACU786458 SY786457:SY786458 JC786457:JC786458 G786457:G786458 WVO720921:WVO720922 WLS720921:WLS720922 WBW720921:WBW720922 VSA720921:VSA720922 VIE720921:VIE720922 UYI720921:UYI720922 UOM720921:UOM720922 UEQ720921:UEQ720922 TUU720921:TUU720922 TKY720921:TKY720922 TBC720921:TBC720922 SRG720921:SRG720922 SHK720921:SHK720922 RXO720921:RXO720922 RNS720921:RNS720922 RDW720921:RDW720922 QUA720921:QUA720922 QKE720921:QKE720922 QAI720921:QAI720922 PQM720921:PQM720922 PGQ720921:PGQ720922 OWU720921:OWU720922 OMY720921:OMY720922 ODC720921:ODC720922 NTG720921:NTG720922 NJK720921:NJK720922 MZO720921:MZO720922 MPS720921:MPS720922 MFW720921:MFW720922 LWA720921:LWA720922 LME720921:LME720922 LCI720921:LCI720922 KSM720921:KSM720922 KIQ720921:KIQ720922 JYU720921:JYU720922 JOY720921:JOY720922 JFC720921:JFC720922 IVG720921:IVG720922 ILK720921:ILK720922 IBO720921:IBO720922 HRS720921:HRS720922 HHW720921:HHW720922 GYA720921:GYA720922 GOE720921:GOE720922 GEI720921:GEI720922 FUM720921:FUM720922 FKQ720921:FKQ720922 FAU720921:FAU720922 EQY720921:EQY720922 EHC720921:EHC720922 DXG720921:DXG720922 DNK720921:DNK720922 DDO720921:DDO720922 CTS720921:CTS720922 CJW720921:CJW720922 CAA720921:CAA720922 BQE720921:BQE720922 BGI720921:BGI720922 AWM720921:AWM720922 AMQ720921:AMQ720922 ACU720921:ACU720922 SY720921:SY720922 JC720921:JC720922 G720921:G720922 WVO655385:WVO655386 WLS655385:WLS655386 WBW655385:WBW655386 VSA655385:VSA655386 VIE655385:VIE655386 UYI655385:UYI655386 UOM655385:UOM655386 UEQ655385:UEQ655386 TUU655385:TUU655386 TKY655385:TKY655386 TBC655385:TBC655386 SRG655385:SRG655386 SHK655385:SHK655386 RXO655385:RXO655386 RNS655385:RNS655386 RDW655385:RDW655386 QUA655385:QUA655386 QKE655385:QKE655386 QAI655385:QAI655386 PQM655385:PQM655386 PGQ655385:PGQ655386 OWU655385:OWU655386 OMY655385:OMY655386 ODC655385:ODC655386 NTG655385:NTG655386 NJK655385:NJK655386 MZO655385:MZO655386 MPS655385:MPS655386 MFW655385:MFW655386 LWA655385:LWA655386 LME655385:LME655386 LCI655385:LCI655386 KSM655385:KSM655386 KIQ655385:KIQ655386 JYU655385:JYU655386 JOY655385:JOY655386 JFC655385:JFC655386 IVG655385:IVG655386 ILK655385:ILK655386 IBO655385:IBO655386 HRS655385:HRS655386 HHW655385:HHW655386 GYA655385:GYA655386 GOE655385:GOE655386 GEI655385:GEI655386 FUM655385:FUM655386 FKQ655385:FKQ655386 FAU655385:FAU655386 EQY655385:EQY655386 EHC655385:EHC655386 DXG655385:DXG655386 DNK655385:DNK655386 DDO655385:DDO655386 CTS655385:CTS655386 CJW655385:CJW655386 CAA655385:CAA655386 BQE655385:BQE655386 BGI655385:BGI655386 AWM655385:AWM655386 AMQ655385:AMQ655386 ACU655385:ACU655386 SY655385:SY655386 JC655385:JC655386 G655385:G655386 WVO589849:WVO589850 WLS589849:WLS589850 WBW589849:WBW589850 VSA589849:VSA589850 VIE589849:VIE589850 UYI589849:UYI589850 UOM589849:UOM589850 UEQ589849:UEQ589850 TUU589849:TUU589850 TKY589849:TKY589850 TBC589849:TBC589850 SRG589849:SRG589850 SHK589849:SHK589850 RXO589849:RXO589850 RNS589849:RNS589850 RDW589849:RDW589850 QUA589849:QUA589850 QKE589849:QKE589850 QAI589849:QAI589850 PQM589849:PQM589850 PGQ589849:PGQ589850 OWU589849:OWU589850 OMY589849:OMY589850 ODC589849:ODC589850 NTG589849:NTG589850 NJK589849:NJK589850 MZO589849:MZO589850 MPS589849:MPS589850 MFW589849:MFW589850 LWA589849:LWA589850 LME589849:LME589850 LCI589849:LCI589850 KSM589849:KSM589850 KIQ589849:KIQ589850 JYU589849:JYU589850 JOY589849:JOY589850 JFC589849:JFC589850 IVG589849:IVG589850 ILK589849:ILK589850 IBO589849:IBO589850 HRS589849:HRS589850 HHW589849:HHW589850 GYA589849:GYA589850 GOE589849:GOE589850 GEI589849:GEI589850 FUM589849:FUM589850 FKQ589849:FKQ589850 FAU589849:FAU589850 EQY589849:EQY589850 EHC589849:EHC589850 DXG589849:DXG589850 DNK589849:DNK589850 DDO589849:DDO589850 CTS589849:CTS589850 CJW589849:CJW589850 CAA589849:CAA589850 BQE589849:BQE589850 BGI589849:BGI589850 AWM589849:AWM589850 AMQ589849:AMQ589850 ACU589849:ACU589850 SY589849:SY589850 JC589849:JC589850 G589849:G589850 WVO524313:WVO524314 WLS524313:WLS524314 WBW524313:WBW524314 VSA524313:VSA524314 VIE524313:VIE524314 UYI524313:UYI524314 UOM524313:UOM524314 UEQ524313:UEQ524314 TUU524313:TUU524314 TKY524313:TKY524314 TBC524313:TBC524314 SRG524313:SRG524314 SHK524313:SHK524314 RXO524313:RXO524314 RNS524313:RNS524314 RDW524313:RDW524314 QUA524313:QUA524314 QKE524313:QKE524314 QAI524313:QAI524314 PQM524313:PQM524314 PGQ524313:PGQ524314 OWU524313:OWU524314 OMY524313:OMY524314 ODC524313:ODC524314 NTG524313:NTG524314 NJK524313:NJK524314 MZO524313:MZO524314 MPS524313:MPS524314 MFW524313:MFW524314 LWA524313:LWA524314 LME524313:LME524314 LCI524313:LCI524314 KSM524313:KSM524314 KIQ524313:KIQ524314 JYU524313:JYU524314 JOY524313:JOY524314 JFC524313:JFC524314 IVG524313:IVG524314 ILK524313:ILK524314 IBO524313:IBO524314 HRS524313:HRS524314 HHW524313:HHW524314 GYA524313:GYA524314 GOE524313:GOE524314 GEI524313:GEI524314 FUM524313:FUM524314 FKQ524313:FKQ524314 FAU524313:FAU524314 EQY524313:EQY524314 EHC524313:EHC524314 DXG524313:DXG524314 DNK524313:DNK524314 DDO524313:DDO524314 CTS524313:CTS524314 CJW524313:CJW524314 CAA524313:CAA524314 BQE524313:BQE524314 BGI524313:BGI524314 AWM524313:AWM524314 AMQ524313:AMQ524314 ACU524313:ACU524314 SY524313:SY524314 JC524313:JC524314 G524313:G524314 WVO458777:WVO458778 WLS458777:WLS458778 WBW458777:WBW458778 VSA458777:VSA458778 VIE458777:VIE458778 UYI458777:UYI458778 UOM458777:UOM458778 UEQ458777:UEQ458778 TUU458777:TUU458778 TKY458777:TKY458778 TBC458777:TBC458778 SRG458777:SRG458778 SHK458777:SHK458778 RXO458777:RXO458778 RNS458777:RNS458778 RDW458777:RDW458778 QUA458777:QUA458778 QKE458777:QKE458778 QAI458777:QAI458778 PQM458777:PQM458778 PGQ458777:PGQ458778 OWU458777:OWU458778 OMY458777:OMY458778 ODC458777:ODC458778 NTG458777:NTG458778 NJK458777:NJK458778 MZO458777:MZO458778 MPS458777:MPS458778 MFW458777:MFW458778 LWA458777:LWA458778 LME458777:LME458778 LCI458777:LCI458778 KSM458777:KSM458778 KIQ458777:KIQ458778 JYU458777:JYU458778 JOY458777:JOY458778 JFC458777:JFC458778 IVG458777:IVG458778 ILK458777:ILK458778 IBO458777:IBO458778 HRS458777:HRS458778 HHW458777:HHW458778 GYA458777:GYA458778 GOE458777:GOE458778 GEI458777:GEI458778 FUM458777:FUM458778 FKQ458777:FKQ458778 FAU458777:FAU458778 EQY458777:EQY458778 EHC458777:EHC458778 DXG458777:DXG458778 DNK458777:DNK458778 DDO458777:DDO458778 CTS458777:CTS458778 CJW458777:CJW458778 CAA458777:CAA458778 BQE458777:BQE458778 BGI458777:BGI458778 AWM458777:AWM458778 AMQ458777:AMQ458778 ACU458777:ACU458778 SY458777:SY458778 JC458777:JC458778 G458777:G458778 WVO393241:WVO393242 WLS393241:WLS393242 WBW393241:WBW393242 VSA393241:VSA393242 VIE393241:VIE393242 UYI393241:UYI393242 UOM393241:UOM393242 UEQ393241:UEQ393242 TUU393241:TUU393242 TKY393241:TKY393242 TBC393241:TBC393242 SRG393241:SRG393242 SHK393241:SHK393242 RXO393241:RXO393242 RNS393241:RNS393242 RDW393241:RDW393242 QUA393241:QUA393242 QKE393241:QKE393242 QAI393241:QAI393242 PQM393241:PQM393242 PGQ393241:PGQ393242 OWU393241:OWU393242 OMY393241:OMY393242 ODC393241:ODC393242 NTG393241:NTG393242 NJK393241:NJK393242 MZO393241:MZO393242 MPS393241:MPS393242 MFW393241:MFW393242 LWA393241:LWA393242 LME393241:LME393242 LCI393241:LCI393242 KSM393241:KSM393242 KIQ393241:KIQ393242 JYU393241:JYU393242 JOY393241:JOY393242 JFC393241:JFC393242 IVG393241:IVG393242 ILK393241:ILK393242 IBO393241:IBO393242 HRS393241:HRS393242 HHW393241:HHW393242 GYA393241:GYA393242 GOE393241:GOE393242 GEI393241:GEI393242 FUM393241:FUM393242 FKQ393241:FKQ393242 FAU393241:FAU393242 EQY393241:EQY393242 EHC393241:EHC393242 DXG393241:DXG393242 DNK393241:DNK393242 DDO393241:DDO393242 CTS393241:CTS393242 CJW393241:CJW393242 CAA393241:CAA393242 BQE393241:BQE393242 BGI393241:BGI393242 AWM393241:AWM393242 AMQ393241:AMQ393242 ACU393241:ACU393242 SY393241:SY393242 JC393241:JC393242 G393241:G393242 WVO327705:WVO327706 WLS327705:WLS327706 WBW327705:WBW327706 VSA327705:VSA327706 VIE327705:VIE327706 UYI327705:UYI327706 UOM327705:UOM327706 UEQ327705:UEQ327706 TUU327705:TUU327706 TKY327705:TKY327706 TBC327705:TBC327706 SRG327705:SRG327706 SHK327705:SHK327706 RXO327705:RXO327706 RNS327705:RNS327706 RDW327705:RDW327706 QUA327705:QUA327706 QKE327705:QKE327706 QAI327705:QAI327706 PQM327705:PQM327706 PGQ327705:PGQ327706 OWU327705:OWU327706 OMY327705:OMY327706 ODC327705:ODC327706 NTG327705:NTG327706 NJK327705:NJK327706 MZO327705:MZO327706 MPS327705:MPS327706 MFW327705:MFW327706 LWA327705:LWA327706 LME327705:LME327706 LCI327705:LCI327706 KSM327705:KSM327706 KIQ327705:KIQ327706 JYU327705:JYU327706 JOY327705:JOY327706 JFC327705:JFC327706 IVG327705:IVG327706 ILK327705:ILK327706 IBO327705:IBO327706 HRS327705:HRS327706 HHW327705:HHW327706 GYA327705:GYA327706 GOE327705:GOE327706 GEI327705:GEI327706 FUM327705:FUM327706 FKQ327705:FKQ327706 FAU327705:FAU327706 EQY327705:EQY327706 EHC327705:EHC327706 DXG327705:DXG327706 DNK327705:DNK327706 DDO327705:DDO327706 CTS327705:CTS327706 CJW327705:CJW327706 CAA327705:CAA327706 BQE327705:BQE327706 BGI327705:BGI327706 AWM327705:AWM327706 AMQ327705:AMQ327706 ACU327705:ACU327706 SY327705:SY327706 JC327705:JC327706 G327705:G327706 WVO262169:WVO262170 WLS262169:WLS262170 WBW262169:WBW262170 VSA262169:VSA262170 VIE262169:VIE262170 UYI262169:UYI262170 UOM262169:UOM262170 UEQ262169:UEQ262170 TUU262169:TUU262170 TKY262169:TKY262170 TBC262169:TBC262170 SRG262169:SRG262170 SHK262169:SHK262170 RXO262169:RXO262170 RNS262169:RNS262170 RDW262169:RDW262170 QUA262169:QUA262170 QKE262169:QKE262170 QAI262169:QAI262170 PQM262169:PQM262170 PGQ262169:PGQ262170 OWU262169:OWU262170 OMY262169:OMY262170 ODC262169:ODC262170 NTG262169:NTG262170 NJK262169:NJK262170 MZO262169:MZO262170 MPS262169:MPS262170 MFW262169:MFW262170 LWA262169:LWA262170 LME262169:LME262170 LCI262169:LCI262170 KSM262169:KSM262170 KIQ262169:KIQ262170 JYU262169:JYU262170 JOY262169:JOY262170 JFC262169:JFC262170 IVG262169:IVG262170 ILK262169:ILK262170 IBO262169:IBO262170 HRS262169:HRS262170 HHW262169:HHW262170 GYA262169:GYA262170 GOE262169:GOE262170 GEI262169:GEI262170 FUM262169:FUM262170 FKQ262169:FKQ262170 FAU262169:FAU262170 EQY262169:EQY262170 EHC262169:EHC262170 DXG262169:DXG262170 DNK262169:DNK262170 DDO262169:DDO262170 CTS262169:CTS262170 CJW262169:CJW262170 CAA262169:CAA262170 BQE262169:BQE262170 BGI262169:BGI262170 AWM262169:AWM262170 AMQ262169:AMQ262170 ACU262169:ACU262170 SY262169:SY262170 JC262169:JC262170 G262169:G262170 WVO196633:WVO196634 WLS196633:WLS196634 WBW196633:WBW196634 VSA196633:VSA196634 VIE196633:VIE196634 UYI196633:UYI196634 UOM196633:UOM196634 UEQ196633:UEQ196634 TUU196633:TUU196634 TKY196633:TKY196634 TBC196633:TBC196634 SRG196633:SRG196634 SHK196633:SHK196634 RXO196633:RXO196634 RNS196633:RNS196634 RDW196633:RDW196634 QUA196633:QUA196634 QKE196633:QKE196634 QAI196633:QAI196634 PQM196633:PQM196634 PGQ196633:PGQ196634 OWU196633:OWU196634 OMY196633:OMY196634 ODC196633:ODC196634 NTG196633:NTG196634 NJK196633:NJK196634 MZO196633:MZO196634 MPS196633:MPS196634 MFW196633:MFW196634 LWA196633:LWA196634 LME196633:LME196634 LCI196633:LCI196634 KSM196633:KSM196634 KIQ196633:KIQ196634 JYU196633:JYU196634 JOY196633:JOY196634 JFC196633:JFC196634 IVG196633:IVG196634 ILK196633:ILK196634 IBO196633:IBO196634 HRS196633:HRS196634 HHW196633:HHW196634 GYA196633:GYA196634 GOE196633:GOE196634 GEI196633:GEI196634 FUM196633:FUM196634 FKQ196633:FKQ196634 FAU196633:FAU196634 EQY196633:EQY196634 EHC196633:EHC196634 DXG196633:DXG196634 DNK196633:DNK196634 DDO196633:DDO196634 CTS196633:CTS196634 CJW196633:CJW196634 CAA196633:CAA196634 BQE196633:BQE196634 BGI196633:BGI196634 AWM196633:AWM196634 AMQ196633:AMQ196634 ACU196633:ACU196634 SY196633:SY196634 JC196633:JC196634 G196633:G196634 WVO131097:WVO131098 WLS131097:WLS131098 WBW131097:WBW131098 VSA131097:VSA131098 VIE131097:VIE131098 UYI131097:UYI131098 UOM131097:UOM131098 UEQ131097:UEQ131098 TUU131097:TUU131098 TKY131097:TKY131098 TBC131097:TBC131098 SRG131097:SRG131098 SHK131097:SHK131098 RXO131097:RXO131098 RNS131097:RNS131098 RDW131097:RDW131098 QUA131097:QUA131098 QKE131097:QKE131098 QAI131097:QAI131098 PQM131097:PQM131098 PGQ131097:PGQ131098 OWU131097:OWU131098 OMY131097:OMY131098 ODC131097:ODC131098 NTG131097:NTG131098 NJK131097:NJK131098 MZO131097:MZO131098 MPS131097:MPS131098 MFW131097:MFW131098 LWA131097:LWA131098 LME131097:LME131098 LCI131097:LCI131098 KSM131097:KSM131098 KIQ131097:KIQ131098 JYU131097:JYU131098 JOY131097:JOY131098 JFC131097:JFC131098 IVG131097:IVG131098 ILK131097:ILK131098 IBO131097:IBO131098 HRS131097:HRS131098 HHW131097:HHW131098 GYA131097:GYA131098 GOE131097:GOE131098 GEI131097:GEI131098 FUM131097:FUM131098 FKQ131097:FKQ131098 FAU131097:FAU131098 EQY131097:EQY131098 EHC131097:EHC131098 DXG131097:DXG131098 DNK131097:DNK131098 DDO131097:DDO131098 CTS131097:CTS131098 CJW131097:CJW131098 CAA131097:CAA131098 BQE131097:BQE131098 BGI131097:BGI131098 AWM131097:AWM131098 AMQ131097:AMQ131098 ACU131097:ACU131098 SY131097:SY131098 JC131097:JC131098 G131097:G131098 WVO65561:WVO65562 WLS65561:WLS65562 WBW65561:WBW65562 VSA65561:VSA65562 VIE65561:VIE65562 UYI65561:UYI65562 UOM65561:UOM65562 UEQ65561:UEQ65562 TUU65561:TUU65562 TKY65561:TKY65562 TBC65561:TBC65562 SRG65561:SRG65562 SHK65561:SHK65562 RXO65561:RXO65562 RNS65561:RNS65562 RDW65561:RDW65562 QUA65561:QUA65562 QKE65561:QKE65562 QAI65561:QAI65562 PQM65561:PQM65562 PGQ65561:PGQ65562 OWU65561:OWU65562 OMY65561:OMY65562 ODC65561:ODC65562 NTG65561:NTG65562 NJK65561:NJK65562 MZO65561:MZO65562 MPS65561:MPS65562 MFW65561:MFW65562 LWA65561:LWA65562 LME65561:LME65562 LCI65561:LCI65562 KSM65561:KSM65562 KIQ65561:KIQ65562 JYU65561:JYU65562 JOY65561:JOY65562 JFC65561:JFC65562 IVG65561:IVG65562 ILK65561:ILK65562 IBO65561:IBO65562 HRS65561:HRS65562 HHW65561:HHW65562 GYA65561:GYA65562 GOE65561:GOE65562 GEI65561:GEI65562 FUM65561:FUM65562 FKQ65561:FKQ65562 FAU65561:FAU65562 EQY65561:EQY65562 EHC65561:EHC65562 DXG65561:DXG65562 DNK65561:DNK65562 DDO65561:DDO65562 CTS65561:CTS65562 CJW65561:CJW65562 CAA65561:CAA65562 BQE65561:BQE65562 BGI65561:BGI65562 AWM65561:AWM65562 AMQ65561:AMQ65562 ACU65561:ACU65562 SY65561:SY65562 JC65561:JC65562 G65561:G65562 WVO23:WVO26 WLS23:WLS26 WBW23:WBW26 VSA23:VSA26 VIE23:VIE26 UYI23:UYI26 UOM23:UOM26 UEQ23:UEQ26 TUU23:TUU26 TKY23:TKY26 TBC23:TBC26 SRG23:SRG26 SHK23:SHK26 RXO23:RXO26 RNS23:RNS26 RDW23:RDW26 QUA23:QUA26 QKE23:QKE26 QAI23:QAI26 PQM23:PQM26 PGQ23:PGQ26 OWU23:OWU26 OMY23:OMY26 ODC23:ODC26 NTG23:NTG26 NJK23:NJK26 MZO23:MZO26 MPS23:MPS26 MFW23:MFW26 LWA23:LWA26 LME23:LME26 LCI23:LCI26 KSM23:KSM26 KIQ23:KIQ26 JYU23:JYU26 JOY23:JOY26 JFC23:JFC26 IVG23:IVG26 ILK23:ILK26 IBO23:IBO26 HRS23:HRS26 HHW23:HHW26 GYA23:GYA26 GOE23:GOE26 GEI23:GEI26 FUM23:FUM26 FKQ23:FKQ26 FAU23:FAU26 EQY23:EQY26 EHC23:EHC26 DXG23:DXG26 DNK23:DNK26 DDO23:DDO26 CTS23:CTS26 CJW23:CJW26 CAA23:CAA26 BQE23:BQE26 BGI23:BGI26 AWM23:AWM26 AMQ23:AMQ26 ACU23:ACU26 SY23:SY26 JC23:JC26 WVO983065:WVO983066 WVO983082:WVO983084 WLS983082:WLS983084 WBW983082:WBW983084 VSA983082:VSA983084 VIE983082:VIE983084 UYI983082:UYI983084 UOM983082:UOM983084 UEQ983082:UEQ983084 TUU983082:TUU983084 TKY983082:TKY983084 TBC983082:TBC983084 SRG983082:SRG983084 SHK983082:SHK983084 RXO983082:RXO983084 RNS983082:RNS983084 RDW983082:RDW983084 QUA983082:QUA983084 QKE983082:QKE983084 QAI983082:QAI983084 PQM983082:PQM983084 PGQ983082:PGQ983084 OWU983082:OWU983084 OMY983082:OMY983084 ODC983082:ODC983084 NTG983082:NTG983084 NJK983082:NJK983084 MZO983082:MZO983084 MPS983082:MPS983084 MFW983082:MFW983084 LWA983082:LWA983084 LME983082:LME983084 LCI983082:LCI983084 KSM983082:KSM983084 KIQ983082:KIQ983084 JYU983082:JYU983084 JOY983082:JOY983084 JFC983082:JFC983084 IVG983082:IVG983084 ILK983082:ILK983084 IBO983082:IBO983084 HRS983082:HRS983084 HHW983082:HHW983084 GYA983082:GYA983084 GOE983082:GOE983084 GEI983082:GEI983084 FUM983082:FUM983084 FKQ983082:FKQ983084 FAU983082:FAU983084 EQY983082:EQY983084 EHC983082:EHC983084 DXG983082:DXG983084 DNK983082:DNK983084 DDO983082:DDO983084 CTS983082:CTS983084 CJW983082:CJW983084 CAA983082:CAA983084 BQE983082:BQE983084 BGI983082:BGI983084 AWM983082:AWM983084 AMQ983082:AMQ983084 ACU983082:ACU983084 SY983082:SY983084 JC983082:JC983084 G983082:G983084 WVO917546:WVO917548 WLS917546:WLS917548 WBW917546:WBW917548 VSA917546:VSA917548 VIE917546:VIE917548 UYI917546:UYI917548 UOM917546:UOM917548 UEQ917546:UEQ917548 TUU917546:TUU917548 TKY917546:TKY917548 TBC917546:TBC917548 SRG917546:SRG917548 SHK917546:SHK917548 RXO917546:RXO917548 RNS917546:RNS917548 RDW917546:RDW917548 QUA917546:QUA917548 QKE917546:QKE917548 QAI917546:QAI917548 PQM917546:PQM917548 PGQ917546:PGQ917548 OWU917546:OWU917548 OMY917546:OMY917548 ODC917546:ODC917548 NTG917546:NTG917548 NJK917546:NJK917548 MZO917546:MZO917548 MPS917546:MPS917548 MFW917546:MFW917548 LWA917546:LWA917548 LME917546:LME917548 LCI917546:LCI917548 KSM917546:KSM917548 KIQ917546:KIQ917548 JYU917546:JYU917548 JOY917546:JOY917548 JFC917546:JFC917548 IVG917546:IVG917548 ILK917546:ILK917548 IBO917546:IBO917548 HRS917546:HRS917548 HHW917546:HHW917548 GYA917546:GYA917548 GOE917546:GOE917548 GEI917546:GEI917548 FUM917546:FUM917548 FKQ917546:FKQ917548 FAU917546:FAU917548 EQY917546:EQY917548 EHC917546:EHC917548 DXG917546:DXG917548 DNK917546:DNK917548 DDO917546:DDO917548 CTS917546:CTS917548 CJW917546:CJW917548 CAA917546:CAA917548 BQE917546:BQE917548 BGI917546:BGI917548 AWM917546:AWM917548 AMQ917546:AMQ917548 ACU917546:ACU917548 SY917546:SY917548 JC917546:JC917548 G917546:G917548 WVO852010:WVO852012 WLS852010:WLS852012 WBW852010:WBW852012 VSA852010:VSA852012 VIE852010:VIE852012 UYI852010:UYI852012 UOM852010:UOM852012 UEQ852010:UEQ852012 TUU852010:TUU852012 TKY852010:TKY852012 TBC852010:TBC852012 SRG852010:SRG852012 SHK852010:SHK852012 RXO852010:RXO852012 RNS852010:RNS852012 RDW852010:RDW852012 QUA852010:QUA852012 QKE852010:QKE852012 QAI852010:QAI852012 PQM852010:PQM852012 PGQ852010:PGQ852012 OWU852010:OWU852012 OMY852010:OMY852012 ODC852010:ODC852012 NTG852010:NTG852012 NJK852010:NJK852012 MZO852010:MZO852012 MPS852010:MPS852012 MFW852010:MFW852012 LWA852010:LWA852012 LME852010:LME852012 LCI852010:LCI852012 KSM852010:KSM852012 KIQ852010:KIQ852012 JYU852010:JYU852012 JOY852010:JOY852012 JFC852010:JFC852012 IVG852010:IVG852012 ILK852010:ILK852012 IBO852010:IBO852012 HRS852010:HRS852012 HHW852010:HHW852012 GYA852010:GYA852012 GOE852010:GOE852012 GEI852010:GEI852012 FUM852010:FUM852012 FKQ852010:FKQ852012 FAU852010:FAU852012 EQY852010:EQY852012 EHC852010:EHC852012 DXG852010:DXG852012 DNK852010:DNK852012 DDO852010:DDO852012 CTS852010:CTS852012 CJW852010:CJW852012 CAA852010:CAA852012 BQE852010:BQE852012 BGI852010:BGI852012 AWM852010:AWM852012 AMQ852010:AMQ852012 ACU852010:ACU852012 SY852010:SY852012 JC852010:JC852012 G852010:G852012 WVO786474:WVO786476 WLS786474:WLS786476 WBW786474:WBW786476 VSA786474:VSA786476 VIE786474:VIE786476 UYI786474:UYI786476 UOM786474:UOM786476 UEQ786474:UEQ786476 TUU786474:TUU786476 TKY786474:TKY786476 TBC786474:TBC786476 SRG786474:SRG786476 SHK786474:SHK786476 RXO786474:RXO786476 RNS786474:RNS786476 RDW786474:RDW786476 QUA786474:QUA786476 QKE786474:QKE786476 QAI786474:QAI786476 PQM786474:PQM786476 PGQ786474:PGQ786476 OWU786474:OWU786476 OMY786474:OMY786476 ODC786474:ODC786476 NTG786474:NTG786476 NJK786474:NJK786476 MZO786474:MZO786476 MPS786474:MPS786476 MFW786474:MFW786476 LWA786474:LWA786476 LME786474:LME786476 LCI786474:LCI786476 KSM786474:KSM786476 KIQ786474:KIQ786476 JYU786474:JYU786476 JOY786474:JOY786476 JFC786474:JFC786476 IVG786474:IVG786476 ILK786474:ILK786476 IBO786474:IBO786476 HRS786474:HRS786476 HHW786474:HHW786476 GYA786474:GYA786476 GOE786474:GOE786476 GEI786474:GEI786476 FUM786474:FUM786476 FKQ786474:FKQ786476 FAU786474:FAU786476 EQY786474:EQY786476 EHC786474:EHC786476 DXG786474:DXG786476 DNK786474:DNK786476 DDO786474:DDO786476 CTS786474:CTS786476 CJW786474:CJW786476 CAA786474:CAA786476 BQE786474:BQE786476 BGI786474:BGI786476 AWM786474:AWM786476 AMQ786474:AMQ786476 ACU786474:ACU786476 SY786474:SY786476 JC786474:JC786476 G786474:G786476 WVO720938:WVO720940 WLS720938:WLS720940 WBW720938:WBW720940 VSA720938:VSA720940 VIE720938:VIE720940 UYI720938:UYI720940 UOM720938:UOM720940 UEQ720938:UEQ720940 TUU720938:TUU720940 TKY720938:TKY720940 TBC720938:TBC720940 SRG720938:SRG720940 SHK720938:SHK720940 RXO720938:RXO720940 RNS720938:RNS720940 RDW720938:RDW720940 QUA720938:QUA720940 QKE720938:QKE720940 QAI720938:QAI720940 PQM720938:PQM720940 PGQ720938:PGQ720940 OWU720938:OWU720940 OMY720938:OMY720940 ODC720938:ODC720940 NTG720938:NTG720940 NJK720938:NJK720940 MZO720938:MZO720940 MPS720938:MPS720940 MFW720938:MFW720940 LWA720938:LWA720940 LME720938:LME720940 LCI720938:LCI720940 KSM720938:KSM720940 KIQ720938:KIQ720940 JYU720938:JYU720940 JOY720938:JOY720940 JFC720938:JFC720940 IVG720938:IVG720940 ILK720938:ILK720940 IBO720938:IBO720940 HRS720938:HRS720940 HHW720938:HHW720940 GYA720938:GYA720940 GOE720938:GOE720940 GEI720938:GEI720940 FUM720938:FUM720940 FKQ720938:FKQ720940 FAU720938:FAU720940 EQY720938:EQY720940 EHC720938:EHC720940 DXG720938:DXG720940 DNK720938:DNK720940 DDO720938:DDO720940 CTS720938:CTS720940 CJW720938:CJW720940 CAA720938:CAA720940 BQE720938:BQE720940 BGI720938:BGI720940 AWM720938:AWM720940 AMQ720938:AMQ720940 ACU720938:ACU720940 SY720938:SY720940 JC720938:JC720940 G720938:G720940 WVO655402:WVO655404 WLS655402:WLS655404 WBW655402:WBW655404 VSA655402:VSA655404 VIE655402:VIE655404 UYI655402:UYI655404 UOM655402:UOM655404 UEQ655402:UEQ655404 TUU655402:TUU655404 TKY655402:TKY655404 TBC655402:TBC655404 SRG655402:SRG655404 SHK655402:SHK655404 RXO655402:RXO655404 RNS655402:RNS655404 RDW655402:RDW655404 QUA655402:QUA655404 QKE655402:QKE655404 QAI655402:QAI655404 PQM655402:PQM655404 PGQ655402:PGQ655404 OWU655402:OWU655404 OMY655402:OMY655404 ODC655402:ODC655404 NTG655402:NTG655404 NJK655402:NJK655404 MZO655402:MZO655404 MPS655402:MPS655404 MFW655402:MFW655404 LWA655402:LWA655404 LME655402:LME655404 LCI655402:LCI655404 KSM655402:KSM655404 KIQ655402:KIQ655404 JYU655402:JYU655404 JOY655402:JOY655404 JFC655402:JFC655404 IVG655402:IVG655404 ILK655402:ILK655404 IBO655402:IBO655404 HRS655402:HRS655404 HHW655402:HHW655404 GYA655402:GYA655404 GOE655402:GOE655404 GEI655402:GEI655404 FUM655402:FUM655404 FKQ655402:FKQ655404 FAU655402:FAU655404 EQY655402:EQY655404 EHC655402:EHC655404 DXG655402:DXG655404 DNK655402:DNK655404 DDO655402:DDO655404 CTS655402:CTS655404 CJW655402:CJW655404 CAA655402:CAA655404 BQE655402:BQE655404 BGI655402:BGI655404 AWM655402:AWM655404 AMQ655402:AMQ655404 ACU655402:ACU655404 SY655402:SY655404 JC655402:JC655404 G655402:G655404 WVO589866:WVO589868 WLS589866:WLS589868 WBW589866:WBW589868 VSA589866:VSA589868 VIE589866:VIE589868 UYI589866:UYI589868 UOM589866:UOM589868 UEQ589866:UEQ589868 TUU589866:TUU589868 TKY589866:TKY589868 TBC589866:TBC589868 SRG589866:SRG589868 SHK589866:SHK589868 RXO589866:RXO589868 RNS589866:RNS589868 RDW589866:RDW589868 QUA589866:QUA589868 QKE589866:QKE589868 QAI589866:QAI589868 PQM589866:PQM589868 PGQ589866:PGQ589868 OWU589866:OWU589868 OMY589866:OMY589868 ODC589866:ODC589868 NTG589866:NTG589868 NJK589866:NJK589868 MZO589866:MZO589868 MPS589866:MPS589868 MFW589866:MFW589868 LWA589866:LWA589868 LME589866:LME589868 LCI589866:LCI589868 KSM589866:KSM589868 KIQ589866:KIQ589868 JYU589866:JYU589868 JOY589866:JOY589868 JFC589866:JFC589868 IVG589866:IVG589868 ILK589866:ILK589868 IBO589866:IBO589868 HRS589866:HRS589868 HHW589866:HHW589868 GYA589866:GYA589868 GOE589866:GOE589868 GEI589866:GEI589868 FUM589866:FUM589868 FKQ589866:FKQ589868 FAU589866:FAU589868 EQY589866:EQY589868 EHC589866:EHC589868 DXG589866:DXG589868 DNK589866:DNK589868 DDO589866:DDO589868 CTS589866:CTS589868 CJW589866:CJW589868 CAA589866:CAA589868 BQE589866:BQE589868 BGI589866:BGI589868 AWM589866:AWM589868 AMQ589866:AMQ589868 ACU589866:ACU589868 SY589866:SY589868 JC589866:JC589868 G589866:G589868 WVO524330:WVO524332 WLS524330:WLS524332 WBW524330:WBW524332 VSA524330:VSA524332 VIE524330:VIE524332 UYI524330:UYI524332 UOM524330:UOM524332 UEQ524330:UEQ524332 TUU524330:TUU524332 TKY524330:TKY524332 TBC524330:TBC524332 SRG524330:SRG524332 SHK524330:SHK524332 RXO524330:RXO524332 RNS524330:RNS524332 RDW524330:RDW524332 QUA524330:QUA524332 QKE524330:QKE524332 QAI524330:QAI524332 PQM524330:PQM524332 PGQ524330:PGQ524332 OWU524330:OWU524332 OMY524330:OMY524332 ODC524330:ODC524332 NTG524330:NTG524332 NJK524330:NJK524332 MZO524330:MZO524332 MPS524330:MPS524332 MFW524330:MFW524332 LWA524330:LWA524332 LME524330:LME524332 LCI524330:LCI524332 KSM524330:KSM524332 KIQ524330:KIQ524332 JYU524330:JYU524332 JOY524330:JOY524332 JFC524330:JFC524332 IVG524330:IVG524332 ILK524330:ILK524332 IBO524330:IBO524332 HRS524330:HRS524332 HHW524330:HHW524332 GYA524330:GYA524332 GOE524330:GOE524332 GEI524330:GEI524332 FUM524330:FUM524332 FKQ524330:FKQ524332 FAU524330:FAU524332 EQY524330:EQY524332 EHC524330:EHC524332 DXG524330:DXG524332 DNK524330:DNK524332 DDO524330:DDO524332 CTS524330:CTS524332 CJW524330:CJW524332 CAA524330:CAA524332 BQE524330:BQE524332 BGI524330:BGI524332 AWM524330:AWM524332 AMQ524330:AMQ524332 ACU524330:ACU524332 SY524330:SY524332 JC524330:JC524332 G524330:G524332 WVO458794:WVO458796 WLS458794:WLS458796 WBW458794:WBW458796 VSA458794:VSA458796 VIE458794:VIE458796 UYI458794:UYI458796 UOM458794:UOM458796 UEQ458794:UEQ458796 TUU458794:TUU458796 TKY458794:TKY458796 TBC458794:TBC458796 SRG458794:SRG458796 SHK458794:SHK458796 RXO458794:RXO458796 RNS458794:RNS458796 RDW458794:RDW458796 QUA458794:QUA458796 QKE458794:QKE458796 QAI458794:QAI458796 PQM458794:PQM458796 PGQ458794:PGQ458796 OWU458794:OWU458796 OMY458794:OMY458796 ODC458794:ODC458796 NTG458794:NTG458796 NJK458794:NJK458796 MZO458794:MZO458796 MPS458794:MPS458796 MFW458794:MFW458796 LWA458794:LWA458796 LME458794:LME458796 LCI458794:LCI458796 KSM458794:KSM458796 KIQ458794:KIQ458796 JYU458794:JYU458796 JOY458794:JOY458796 JFC458794:JFC458796 IVG458794:IVG458796 ILK458794:ILK458796 IBO458794:IBO458796 HRS458794:HRS458796 HHW458794:HHW458796 GYA458794:GYA458796 GOE458794:GOE458796 GEI458794:GEI458796 FUM458794:FUM458796 FKQ458794:FKQ458796 FAU458794:FAU458796 EQY458794:EQY458796 EHC458794:EHC458796 DXG458794:DXG458796 DNK458794:DNK458796 DDO458794:DDO458796 CTS458794:CTS458796 CJW458794:CJW458796 CAA458794:CAA458796 BQE458794:BQE458796 BGI458794:BGI458796 AWM458794:AWM458796 AMQ458794:AMQ458796 ACU458794:ACU458796 SY458794:SY458796 JC458794:JC458796 G458794:G458796 WVO393258:WVO393260 WLS393258:WLS393260 WBW393258:WBW393260 VSA393258:VSA393260 VIE393258:VIE393260 UYI393258:UYI393260 UOM393258:UOM393260 UEQ393258:UEQ393260 TUU393258:TUU393260 TKY393258:TKY393260 TBC393258:TBC393260 SRG393258:SRG393260 SHK393258:SHK393260 RXO393258:RXO393260 RNS393258:RNS393260 RDW393258:RDW393260 QUA393258:QUA393260 QKE393258:QKE393260 QAI393258:QAI393260 PQM393258:PQM393260 PGQ393258:PGQ393260 OWU393258:OWU393260 OMY393258:OMY393260 ODC393258:ODC393260 NTG393258:NTG393260 NJK393258:NJK393260 MZO393258:MZO393260 MPS393258:MPS393260 MFW393258:MFW393260 LWA393258:LWA393260 LME393258:LME393260 LCI393258:LCI393260 KSM393258:KSM393260 KIQ393258:KIQ393260 JYU393258:JYU393260 JOY393258:JOY393260 JFC393258:JFC393260 IVG393258:IVG393260 ILK393258:ILK393260 IBO393258:IBO393260 HRS393258:HRS393260 HHW393258:HHW393260 GYA393258:GYA393260 GOE393258:GOE393260 GEI393258:GEI393260 FUM393258:FUM393260 FKQ393258:FKQ393260 FAU393258:FAU393260 EQY393258:EQY393260 EHC393258:EHC393260 DXG393258:DXG393260 DNK393258:DNK393260 DDO393258:DDO393260 CTS393258:CTS393260 CJW393258:CJW393260 CAA393258:CAA393260 BQE393258:BQE393260 BGI393258:BGI393260 AWM393258:AWM393260 AMQ393258:AMQ393260 ACU393258:ACU393260 SY393258:SY393260 JC393258:JC393260 G393258:G393260 WVO327722:WVO327724 WLS327722:WLS327724 WBW327722:WBW327724 VSA327722:VSA327724 VIE327722:VIE327724 UYI327722:UYI327724 UOM327722:UOM327724 UEQ327722:UEQ327724 TUU327722:TUU327724 TKY327722:TKY327724 TBC327722:TBC327724 SRG327722:SRG327724 SHK327722:SHK327724 RXO327722:RXO327724 RNS327722:RNS327724 RDW327722:RDW327724 QUA327722:QUA327724 QKE327722:QKE327724 QAI327722:QAI327724 PQM327722:PQM327724 PGQ327722:PGQ327724 OWU327722:OWU327724 OMY327722:OMY327724 ODC327722:ODC327724 NTG327722:NTG327724 NJK327722:NJK327724 MZO327722:MZO327724 MPS327722:MPS327724 MFW327722:MFW327724 LWA327722:LWA327724 LME327722:LME327724 LCI327722:LCI327724 KSM327722:KSM327724 KIQ327722:KIQ327724 JYU327722:JYU327724 JOY327722:JOY327724 JFC327722:JFC327724 IVG327722:IVG327724 ILK327722:ILK327724 IBO327722:IBO327724 HRS327722:HRS327724 HHW327722:HHW327724 GYA327722:GYA327724 GOE327722:GOE327724 GEI327722:GEI327724 FUM327722:FUM327724 FKQ327722:FKQ327724 FAU327722:FAU327724 EQY327722:EQY327724 EHC327722:EHC327724 DXG327722:DXG327724 DNK327722:DNK327724 DDO327722:DDO327724 CTS327722:CTS327724 CJW327722:CJW327724 CAA327722:CAA327724 BQE327722:BQE327724 BGI327722:BGI327724 AWM327722:AWM327724 AMQ327722:AMQ327724 ACU327722:ACU327724 SY327722:SY327724 JC327722:JC327724 G327722:G327724 WVO262186:WVO262188 WLS262186:WLS262188 WBW262186:WBW262188 VSA262186:VSA262188 VIE262186:VIE262188 UYI262186:UYI262188 UOM262186:UOM262188 UEQ262186:UEQ262188 TUU262186:TUU262188 TKY262186:TKY262188 TBC262186:TBC262188 SRG262186:SRG262188 SHK262186:SHK262188 RXO262186:RXO262188 RNS262186:RNS262188 RDW262186:RDW262188 QUA262186:QUA262188 QKE262186:QKE262188 QAI262186:QAI262188 PQM262186:PQM262188 PGQ262186:PGQ262188 OWU262186:OWU262188 OMY262186:OMY262188 ODC262186:ODC262188 NTG262186:NTG262188 NJK262186:NJK262188 MZO262186:MZO262188 MPS262186:MPS262188 MFW262186:MFW262188 LWA262186:LWA262188 LME262186:LME262188 LCI262186:LCI262188 KSM262186:KSM262188 KIQ262186:KIQ262188 JYU262186:JYU262188 JOY262186:JOY262188 JFC262186:JFC262188 IVG262186:IVG262188 ILK262186:ILK262188 IBO262186:IBO262188 HRS262186:HRS262188 HHW262186:HHW262188 GYA262186:GYA262188 GOE262186:GOE262188 GEI262186:GEI262188 FUM262186:FUM262188 FKQ262186:FKQ262188 FAU262186:FAU262188 EQY262186:EQY262188 EHC262186:EHC262188 DXG262186:DXG262188 DNK262186:DNK262188 DDO262186:DDO262188 CTS262186:CTS262188 CJW262186:CJW262188 CAA262186:CAA262188 BQE262186:BQE262188 BGI262186:BGI262188 AWM262186:AWM262188 AMQ262186:AMQ262188 ACU262186:ACU262188 SY262186:SY262188 JC262186:JC262188 G262186:G262188 WVO196650:WVO196652 WLS196650:WLS196652 WBW196650:WBW196652 VSA196650:VSA196652 VIE196650:VIE196652 UYI196650:UYI196652 UOM196650:UOM196652 UEQ196650:UEQ196652 TUU196650:TUU196652 TKY196650:TKY196652 TBC196650:TBC196652 SRG196650:SRG196652 SHK196650:SHK196652 RXO196650:RXO196652 RNS196650:RNS196652 RDW196650:RDW196652 QUA196650:QUA196652 QKE196650:QKE196652 QAI196650:QAI196652 PQM196650:PQM196652 PGQ196650:PGQ196652 OWU196650:OWU196652 OMY196650:OMY196652 ODC196650:ODC196652 NTG196650:NTG196652 NJK196650:NJK196652 MZO196650:MZO196652 MPS196650:MPS196652 MFW196650:MFW196652 LWA196650:LWA196652 LME196650:LME196652 LCI196650:LCI196652 KSM196650:KSM196652 KIQ196650:KIQ196652 JYU196650:JYU196652 JOY196650:JOY196652 JFC196650:JFC196652 IVG196650:IVG196652 ILK196650:ILK196652 IBO196650:IBO196652 HRS196650:HRS196652 HHW196650:HHW196652 GYA196650:GYA196652 GOE196650:GOE196652 GEI196650:GEI196652 FUM196650:FUM196652 FKQ196650:FKQ196652 FAU196650:FAU196652 EQY196650:EQY196652 EHC196650:EHC196652 DXG196650:DXG196652 DNK196650:DNK196652 DDO196650:DDO196652 CTS196650:CTS196652 CJW196650:CJW196652 CAA196650:CAA196652 BQE196650:BQE196652 BGI196650:BGI196652 AWM196650:AWM196652 AMQ196650:AMQ196652 ACU196650:ACU196652 SY196650:SY196652 JC196650:JC196652 G196650:G196652 WVO131114:WVO131116 WLS131114:WLS131116 WBW131114:WBW131116 VSA131114:VSA131116 VIE131114:VIE131116 UYI131114:UYI131116 UOM131114:UOM131116 UEQ131114:UEQ131116 TUU131114:TUU131116 TKY131114:TKY131116 TBC131114:TBC131116 SRG131114:SRG131116 SHK131114:SHK131116 RXO131114:RXO131116 RNS131114:RNS131116 RDW131114:RDW131116 QUA131114:QUA131116 QKE131114:QKE131116 QAI131114:QAI131116 PQM131114:PQM131116 PGQ131114:PGQ131116 OWU131114:OWU131116 OMY131114:OMY131116 ODC131114:ODC131116 NTG131114:NTG131116 NJK131114:NJK131116 MZO131114:MZO131116 MPS131114:MPS131116 MFW131114:MFW131116 LWA131114:LWA131116 LME131114:LME131116 LCI131114:LCI131116 KSM131114:KSM131116 KIQ131114:KIQ131116 JYU131114:JYU131116 JOY131114:JOY131116 JFC131114:JFC131116 IVG131114:IVG131116 ILK131114:ILK131116 IBO131114:IBO131116 HRS131114:HRS131116 HHW131114:HHW131116 GYA131114:GYA131116 GOE131114:GOE131116 GEI131114:GEI131116 FUM131114:FUM131116 FKQ131114:FKQ131116 FAU131114:FAU131116 EQY131114:EQY131116 EHC131114:EHC131116 DXG131114:DXG131116 DNK131114:DNK131116 DDO131114:DDO131116 CTS131114:CTS131116 CJW131114:CJW131116 CAA131114:CAA131116 BQE131114:BQE131116 BGI131114:BGI131116 AWM131114:AWM131116 AMQ131114:AMQ131116 ACU131114:ACU131116 SY131114:SY131116 JC131114:JC131116 G131114:G131116 WVO65578:WVO65580 WLS65578:WLS65580 WBW65578:WBW65580 VSA65578:VSA65580 VIE65578:VIE65580 UYI65578:UYI65580 UOM65578:UOM65580 UEQ65578:UEQ65580 TUU65578:TUU65580 TKY65578:TKY65580 TBC65578:TBC65580 SRG65578:SRG65580 SHK65578:SHK65580 RXO65578:RXO65580 RNS65578:RNS65580 RDW65578:RDW65580 QUA65578:QUA65580 QKE65578:QKE65580 QAI65578:QAI65580 PQM65578:PQM65580 PGQ65578:PGQ65580 OWU65578:OWU65580 OMY65578:OMY65580 ODC65578:ODC65580 NTG65578:NTG65580 NJK65578:NJK65580 MZO65578:MZO65580 MPS65578:MPS65580 MFW65578:MFW65580 LWA65578:LWA65580 LME65578:LME65580 LCI65578:LCI65580 KSM65578:KSM65580 KIQ65578:KIQ65580 JYU65578:JYU65580 JOY65578:JOY65580 JFC65578:JFC65580 IVG65578:IVG65580 ILK65578:ILK65580 IBO65578:IBO65580 HRS65578:HRS65580 HHW65578:HHW65580 GYA65578:GYA65580 GOE65578:GOE65580 GEI65578:GEI65580 FUM65578:FUM65580 FKQ65578:FKQ65580 FAU65578:FAU65580 EQY65578:EQY65580 EHC65578:EHC65580 DXG65578:DXG65580 DNK65578:DNK65580 DDO65578:DDO65580 CTS65578:CTS65580 CJW65578:CJW65580 CAA65578:CAA65580 BQE65578:BQE65580 BGI65578:BGI65580 AWM65578:AWM65580 AMQ65578:AMQ65580 ACU65578:ACU65580 SY65578:SY65580 JC65578:JC65580 G65578:G65580 WVO42:WVO44 WLS42:WLS44 WBW42:WBW44 VSA42:VSA44 VIE42:VIE44 UYI42:UYI44 UOM42:UOM44 UEQ42:UEQ44 TUU42:TUU44 TKY42:TKY44 TBC42:TBC44 SRG42:SRG44 SHK42:SHK44 RXO42:RXO44 RNS42:RNS44 RDW42:RDW44 QUA42:QUA44 QKE42:QKE44 QAI42:QAI44 PQM42:PQM44 PGQ42:PGQ44 OWU42:OWU44 OMY42:OMY44 ODC42:ODC44 NTG42:NTG44 NJK42:NJK44 MZO42:MZO44 MPS42:MPS44 MFW42:MFW44 LWA42:LWA44 LME42:LME44 LCI42:LCI44 KSM42:KSM44 KIQ42:KIQ44 JYU42:JYU44 JOY42:JOY44 JFC42:JFC44 IVG42:IVG44 ILK42:ILK44 IBO42:IBO44 HRS42:HRS44 HHW42:HHW44 GYA42:GYA44 GOE42:GOE44 GEI42:GEI44 FUM42:FUM44 FKQ42:FKQ44 FAU42:FAU44 EQY42:EQY44 EHC42:EHC44 DXG42:DXG44 DNK42:DNK44 DDO42:DDO44 CTS42:CTS44 CJW42:CJW44 CAA42:CAA44 BQE42:BQE44 BGI42:BGI44 AWM42:AWM44 AMQ42:AMQ44 ACU42:ACU44 SY42:SY44 JC42:JC44 G42:G44 WVO983087:WVO983093 WLS983087:WLS983093 WBW983087:WBW983093 VSA983087:VSA983093 VIE983087:VIE983093 UYI983087:UYI983093 UOM983087:UOM983093 UEQ983087:UEQ983093 TUU983087:TUU983093 TKY983087:TKY983093 TBC983087:TBC983093 SRG983087:SRG983093 SHK983087:SHK983093 RXO983087:RXO983093 RNS983087:RNS983093 RDW983087:RDW983093 QUA983087:QUA983093 QKE983087:QKE983093 QAI983087:QAI983093 PQM983087:PQM983093 PGQ983087:PGQ983093 OWU983087:OWU983093 OMY983087:OMY983093 ODC983087:ODC983093 NTG983087:NTG983093 NJK983087:NJK983093 MZO983087:MZO983093 MPS983087:MPS983093 MFW983087:MFW983093 LWA983087:LWA983093 LME983087:LME983093 LCI983087:LCI983093 KSM983087:KSM983093 KIQ983087:KIQ983093 JYU983087:JYU983093 JOY983087:JOY983093 JFC983087:JFC983093 IVG983087:IVG983093 ILK983087:ILK983093 IBO983087:IBO983093 HRS983087:HRS983093 HHW983087:HHW983093 GYA983087:GYA983093 GOE983087:GOE983093 GEI983087:GEI983093 FUM983087:FUM983093 FKQ983087:FKQ983093 FAU983087:FAU983093 EQY983087:EQY983093 EHC983087:EHC983093 DXG983087:DXG983093 DNK983087:DNK983093 DDO983087:DDO983093 CTS983087:CTS983093 CJW983087:CJW983093 CAA983087:CAA983093 BQE983087:BQE983093 BGI983087:BGI983093 AWM983087:AWM983093 AMQ983087:AMQ983093 ACU983087:ACU983093 SY983087:SY983093 JC983087:JC983093 G983087:G983093 WVO917551:WVO917557 WLS917551:WLS917557 WBW917551:WBW917557 VSA917551:VSA917557 VIE917551:VIE917557 UYI917551:UYI917557 UOM917551:UOM917557 UEQ917551:UEQ917557 TUU917551:TUU917557 TKY917551:TKY917557 TBC917551:TBC917557 SRG917551:SRG917557 SHK917551:SHK917557 RXO917551:RXO917557 RNS917551:RNS917557 RDW917551:RDW917557 QUA917551:QUA917557 QKE917551:QKE917557 QAI917551:QAI917557 PQM917551:PQM917557 PGQ917551:PGQ917557 OWU917551:OWU917557 OMY917551:OMY917557 ODC917551:ODC917557 NTG917551:NTG917557 NJK917551:NJK917557 MZO917551:MZO917557 MPS917551:MPS917557 MFW917551:MFW917557 LWA917551:LWA917557 LME917551:LME917557 LCI917551:LCI917557 KSM917551:KSM917557 KIQ917551:KIQ917557 JYU917551:JYU917557 JOY917551:JOY917557 JFC917551:JFC917557 IVG917551:IVG917557 ILK917551:ILK917557 IBO917551:IBO917557 HRS917551:HRS917557 HHW917551:HHW917557 GYA917551:GYA917557 GOE917551:GOE917557 GEI917551:GEI917557 FUM917551:FUM917557 FKQ917551:FKQ917557 FAU917551:FAU917557 EQY917551:EQY917557 EHC917551:EHC917557 DXG917551:DXG917557 DNK917551:DNK917557 DDO917551:DDO917557 CTS917551:CTS917557 CJW917551:CJW917557 CAA917551:CAA917557 BQE917551:BQE917557 BGI917551:BGI917557 AWM917551:AWM917557 AMQ917551:AMQ917557 ACU917551:ACU917557 SY917551:SY917557 JC917551:JC917557 G917551:G917557 WVO852015:WVO852021 WLS852015:WLS852021 WBW852015:WBW852021 VSA852015:VSA852021 VIE852015:VIE852021 UYI852015:UYI852021 UOM852015:UOM852021 UEQ852015:UEQ852021 TUU852015:TUU852021 TKY852015:TKY852021 TBC852015:TBC852021 SRG852015:SRG852021 SHK852015:SHK852021 RXO852015:RXO852021 RNS852015:RNS852021 RDW852015:RDW852021 QUA852015:QUA852021 QKE852015:QKE852021 QAI852015:QAI852021 PQM852015:PQM852021 PGQ852015:PGQ852021 OWU852015:OWU852021 OMY852015:OMY852021 ODC852015:ODC852021 NTG852015:NTG852021 NJK852015:NJK852021 MZO852015:MZO852021 MPS852015:MPS852021 MFW852015:MFW852021 LWA852015:LWA852021 LME852015:LME852021 LCI852015:LCI852021 KSM852015:KSM852021 KIQ852015:KIQ852021 JYU852015:JYU852021 JOY852015:JOY852021 JFC852015:JFC852021 IVG852015:IVG852021 ILK852015:ILK852021 IBO852015:IBO852021 HRS852015:HRS852021 HHW852015:HHW852021 GYA852015:GYA852021 GOE852015:GOE852021 GEI852015:GEI852021 FUM852015:FUM852021 FKQ852015:FKQ852021 FAU852015:FAU852021 EQY852015:EQY852021 EHC852015:EHC852021 DXG852015:DXG852021 DNK852015:DNK852021 DDO852015:DDO852021 CTS852015:CTS852021 CJW852015:CJW852021 CAA852015:CAA852021 BQE852015:BQE852021 BGI852015:BGI852021 AWM852015:AWM852021 AMQ852015:AMQ852021 ACU852015:ACU852021 SY852015:SY852021 JC852015:JC852021 G852015:G852021 WVO786479:WVO786485 WLS786479:WLS786485 WBW786479:WBW786485 VSA786479:VSA786485 VIE786479:VIE786485 UYI786479:UYI786485 UOM786479:UOM786485 UEQ786479:UEQ786485 TUU786479:TUU786485 TKY786479:TKY786485 TBC786479:TBC786485 SRG786479:SRG786485 SHK786479:SHK786485 RXO786479:RXO786485 RNS786479:RNS786485 RDW786479:RDW786485 QUA786479:QUA786485 QKE786479:QKE786485 QAI786479:QAI786485 PQM786479:PQM786485 PGQ786479:PGQ786485 OWU786479:OWU786485 OMY786479:OMY786485 ODC786479:ODC786485 NTG786479:NTG786485 NJK786479:NJK786485 MZO786479:MZO786485 MPS786479:MPS786485 MFW786479:MFW786485 LWA786479:LWA786485 LME786479:LME786485 LCI786479:LCI786485 KSM786479:KSM786485 KIQ786479:KIQ786485 JYU786479:JYU786485 JOY786479:JOY786485 JFC786479:JFC786485 IVG786479:IVG786485 ILK786479:ILK786485 IBO786479:IBO786485 HRS786479:HRS786485 HHW786479:HHW786485 GYA786479:GYA786485 GOE786479:GOE786485 GEI786479:GEI786485 FUM786479:FUM786485 FKQ786479:FKQ786485 FAU786479:FAU786485 EQY786479:EQY786485 EHC786479:EHC786485 DXG786479:DXG786485 DNK786479:DNK786485 DDO786479:DDO786485 CTS786479:CTS786485 CJW786479:CJW786485 CAA786479:CAA786485 BQE786479:BQE786485 BGI786479:BGI786485 AWM786479:AWM786485 AMQ786479:AMQ786485 ACU786479:ACU786485 SY786479:SY786485 JC786479:JC786485 G786479:G786485 WVO720943:WVO720949 WLS720943:WLS720949 WBW720943:WBW720949 VSA720943:VSA720949 VIE720943:VIE720949 UYI720943:UYI720949 UOM720943:UOM720949 UEQ720943:UEQ720949 TUU720943:TUU720949 TKY720943:TKY720949 TBC720943:TBC720949 SRG720943:SRG720949 SHK720943:SHK720949 RXO720943:RXO720949 RNS720943:RNS720949 RDW720943:RDW720949 QUA720943:QUA720949 QKE720943:QKE720949 QAI720943:QAI720949 PQM720943:PQM720949 PGQ720943:PGQ720949 OWU720943:OWU720949 OMY720943:OMY720949 ODC720943:ODC720949 NTG720943:NTG720949 NJK720943:NJK720949 MZO720943:MZO720949 MPS720943:MPS720949 MFW720943:MFW720949 LWA720943:LWA720949 LME720943:LME720949 LCI720943:LCI720949 KSM720943:KSM720949 KIQ720943:KIQ720949 JYU720943:JYU720949 JOY720943:JOY720949 JFC720943:JFC720949 IVG720943:IVG720949 ILK720943:ILK720949 IBO720943:IBO720949 HRS720943:HRS720949 HHW720943:HHW720949 GYA720943:GYA720949 GOE720943:GOE720949 GEI720943:GEI720949 FUM720943:FUM720949 FKQ720943:FKQ720949 FAU720943:FAU720949 EQY720943:EQY720949 EHC720943:EHC720949 DXG720943:DXG720949 DNK720943:DNK720949 DDO720943:DDO720949 CTS720943:CTS720949 CJW720943:CJW720949 CAA720943:CAA720949 BQE720943:BQE720949 BGI720943:BGI720949 AWM720943:AWM720949 AMQ720943:AMQ720949 ACU720943:ACU720949 SY720943:SY720949 JC720943:JC720949 G720943:G720949 WVO655407:WVO655413 WLS655407:WLS655413 WBW655407:WBW655413 VSA655407:VSA655413 VIE655407:VIE655413 UYI655407:UYI655413 UOM655407:UOM655413 UEQ655407:UEQ655413 TUU655407:TUU655413 TKY655407:TKY655413 TBC655407:TBC655413 SRG655407:SRG655413 SHK655407:SHK655413 RXO655407:RXO655413 RNS655407:RNS655413 RDW655407:RDW655413 QUA655407:QUA655413 QKE655407:QKE655413 QAI655407:QAI655413 PQM655407:PQM655413 PGQ655407:PGQ655413 OWU655407:OWU655413 OMY655407:OMY655413 ODC655407:ODC655413 NTG655407:NTG655413 NJK655407:NJK655413 MZO655407:MZO655413 MPS655407:MPS655413 MFW655407:MFW655413 LWA655407:LWA655413 LME655407:LME655413 LCI655407:LCI655413 KSM655407:KSM655413 KIQ655407:KIQ655413 JYU655407:JYU655413 JOY655407:JOY655413 JFC655407:JFC655413 IVG655407:IVG655413 ILK655407:ILK655413 IBO655407:IBO655413 HRS655407:HRS655413 HHW655407:HHW655413 GYA655407:GYA655413 GOE655407:GOE655413 GEI655407:GEI655413 FUM655407:FUM655413 FKQ655407:FKQ655413 FAU655407:FAU655413 EQY655407:EQY655413 EHC655407:EHC655413 DXG655407:DXG655413 DNK655407:DNK655413 DDO655407:DDO655413 CTS655407:CTS655413 CJW655407:CJW655413 CAA655407:CAA655413 BQE655407:BQE655413 BGI655407:BGI655413 AWM655407:AWM655413 AMQ655407:AMQ655413 ACU655407:ACU655413 SY655407:SY655413 JC655407:JC655413 G655407:G655413 WVO589871:WVO589877 WLS589871:WLS589877 WBW589871:WBW589877 VSA589871:VSA589877 VIE589871:VIE589877 UYI589871:UYI589877 UOM589871:UOM589877 UEQ589871:UEQ589877 TUU589871:TUU589877 TKY589871:TKY589877 TBC589871:TBC589877 SRG589871:SRG589877 SHK589871:SHK589877 RXO589871:RXO589877 RNS589871:RNS589877 RDW589871:RDW589877 QUA589871:QUA589877 QKE589871:QKE589877 QAI589871:QAI589877 PQM589871:PQM589877 PGQ589871:PGQ589877 OWU589871:OWU589877 OMY589871:OMY589877 ODC589871:ODC589877 NTG589871:NTG589877 NJK589871:NJK589877 MZO589871:MZO589877 MPS589871:MPS589877 MFW589871:MFW589877 LWA589871:LWA589877 LME589871:LME589877 LCI589871:LCI589877 KSM589871:KSM589877 KIQ589871:KIQ589877 JYU589871:JYU589877 JOY589871:JOY589877 JFC589871:JFC589877 IVG589871:IVG589877 ILK589871:ILK589877 IBO589871:IBO589877 HRS589871:HRS589877 HHW589871:HHW589877 GYA589871:GYA589877 GOE589871:GOE589877 GEI589871:GEI589877 FUM589871:FUM589877 FKQ589871:FKQ589877 FAU589871:FAU589877 EQY589871:EQY589877 EHC589871:EHC589877 DXG589871:DXG589877 DNK589871:DNK589877 DDO589871:DDO589877 CTS589871:CTS589877 CJW589871:CJW589877 CAA589871:CAA589877 BQE589871:BQE589877 BGI589871:BGI589877 AWM589871:AWM589877 AMQ589871:AMQ589877 ACU589871:ACU589877 SY589871:SY589877 JC589871:JC589877 G589871:G589877 WVO524335:WVO524341 WLS524335:WLS524341 WBW524335:WBW524341 VSA524335:VSA524341 VIE524335:VIE524341 UYI524335:UYI524341 UOM524335:UOM524341 UEQ524335:UEQ524341 TUU524335:TUU524341 TKY524335:TKY524341 TBC524335:TBC524341 SRG524335:SRG524341 SHK524335:SHK524341 RXO524335:RXO524341 RNS524335:RNS524341 RDW524335:RDW524341 QUA524335:QUA524341 QKE524335:QKE524341 QAI524335:QAI524341 PQM524335:PQM524341 PGQ524335:PGQ524341 OWU524335:OWU524341 OMY524335:OMY524341 ODC524335:ODC524341 NTG524335:NTG524341 NJK524335:NJK524341 MZO524335:MZO524341 MPS524335:MPS524341 MFW524335:MFW524341 LWA524335:LWA524341 LME524335:LME524341 LCI524335:LCI524341 KSM524335:KSM524341 KIQ524335:KIQ524341 JYU524335:JYU524341 JOY524335:JOY524341 JFC524335:JFC524341 IVG524335:IVG524341 ILK524335:ILK524341 IBO524335:IBO524341 HRS524335:HRS524341 HHW524335:HHW524341 GYA524335:GYA524341 GOE524335:GOE524341 GEI524335:GEI524341 FUM524335:FUM524341 FKQ524335:FKQ524341 FAU524335:FAU524341 EQY524335:EQY524341 EHC524335:EHC524341 DXG524335:DXG524341 DNK524335:DNK524341 DDO524335:DDO524341 CTS524335:CTS524341 CJW524335:CJW524341 CAA524335:CAA524341 BQE524335:BQE524341 BGI524335:BGI524341 AWM524335:AWM524341 AMQ524335:AMQ524341 ACU524335:ACU524341 SY524335:SY524341 JC524335:JC524341 G524335:G524341 WVO458799:WVO458805 WLS458799:WLS458805 WBW458799:WBW458805 VSA458799:VSA458805 VIE458799:VIE458805 UYI458799:UYI458805 UOM458799:UOM458805 UEQ458799:UEQ458805 TUU458799:TUU458805 TKY458799:TKY458805 TBC458799:TBC458805 SRG458799:SRG458805 SHK458799:SHK458805 RXO458799:RXO458805 RNS458799:RNS458805 RDW458799:RDW458805 QUA458799:QUA458805 QKE458799:QKE458805 QAI458799:QAI458805 PQM458799:PQM458805 PGQ458799:PGQ458805 OWU458799:OWU458805 OMY458799:OMY458805 ODC458799:ODC458805 NTG458799:NTG458805 NJK458799:NJK458805 MZO458799:MZO458805 MPS458799:MPS458805 MFW458799:MFW458805 LWA458799:LWA458805 LME458799:LME458805 LCI458799:LCI458805 KSM458799:KSM458805 KIQ458799:KIQ458805 JYU458799:JYU458805 JOY458799:JOY458805 JFC458799:JFC458805 IVG458799:IVG458805 ILK458799:ILK458805 IBO458799:IBO458805 HRS458799:HRS458805 HHW458799:HHW458805 GYA458799:GYA458805 GOE458799:GOE458805 GEI458799:GEI458805 FUM458799:FUM458805 FKQ458799:FKQ458805 FAU458799:FAU458805 EQY458799:EQY458805 EHC458799:EHC458805 DXG458799:DXG458805 DNK458799:DNK458805 DDO458799:DDO458805 CTS458799:CTS458805 CJW458799:CJW458805 CAA458799:CAA458805 BQE458799:BQE458805 BGI458799:BGI458805 AWM458799:AWM458805 AMQ458799:AMQ458805 ACU458799:ACU458805 SY458799:SY458805 JC458799:JC458805 G458799:G458805 WVO393263:WVO393269 WLS393263:WLS393269 WBW393263:WBW393269 VSA393263:VSA393269 VIE393263:VIE393269 UYI393263:UYI393269 UOM393263:UOM393269 UEQ393263:UEQ393269 TUU393263:TUU393269 TKY393263:TKY393269 TBC393263:TBC393269 SRG393263:SRG393269 SHK393263:SHK393269 RXO393263:RXO393269 RNS393263:RNS393269 RDW393263:RDW393269 QUA393263:QUA393269 QKE393263:QKE393269 QAI393263:QAI393269 PQM393263:PQM393269 PGQ393263:PGQ393269 OWU393263:OWU393269 OMY393263:OMY393269 ODC393263:ODC393269 NTG393263:NTG393269 NJK393263:NJK393269 MZO393263:MZO393269 MPS393263:MPS393269 MFW393263:MFW393269 LWA393263:LWA393269 LME393263:LME393269 LCI393263:LCI393269 KSM393263:KSM393269 KIQ393263:KIQ393269 JYU393263:JYU393269 JOY393263:JOY393269 JFC393263:JFC393269 IVG393263:IVG393269 ILK393263:ILK393269 IBO393263:IBO393269 HRS393263:HRS393269 HHW393263:HHW393269 GYA393263:GYA393269 GOE393263:GOE393269 GEI393263:GEI393269 FUM393263:FUM393269 FKQ393263:FKQ393269 FAU393263:FAU393269 EQY393263:EQY393269 EHC393263:EHC393269 DXG393263:DXG393269 DNK393263:DNK393269 DDO393263:DDO393269 CTS393263:CTS393269 CJW393263:CJW393269 CAA393263:CAA393269 BQE393263:BQE393269 BGI393263:BGI393269 AWM393263:AWM393269 AMQ393263:AMQ393269 ACU393263:ACU393269 SY393263:SY393269 JC393263:JC393269 G393263:G393269 WVO327727:WVO327733 WLS327727:WLS327733 WBW327727:WBW327733 VSA327727:VSA327733 VIE327727:VIE327733 UYI327727:UYI327733 UOM327727:UOM327733 UEQ327727:UEQ327733 TUU327727:TUU327733 TKY327727:TKY327733 TBC327727:TBC327733 SRG327727:SRG327733 SHK327727:SHK327733 RXO327727:RXO327733 RNS327727:RNS327733 RDW327727:RDW327733 QUA327727:QUA327733 QKE327727:QKE327733 QAI327727:QAI327733 PQM327727:PQM327733 PGQ327727:PGQ327733 OWU327727:OWU327733 OMY327727:OMY327733 ODC327727:ODC327733 NTG327727:NTG327733 NJK327727:NJK327733 MZO327727:MZO327733 MPS327727:MPS327733 MFW327727:MFW327733 LWA327727:LWA327733 LME327727:LME327733 LCI327727:LCI327733 KSM327727:KSM327733 KIQ327727:KIQ327733 JYU327727:JYU327733 JOY327727:JOY327733 JFC327727:JFC327733 IVG327727:IVG327733 ILK327727:ILK327733 IBO327727:IBO327733 HRS327727:HRS327733 HHW327727:HHW327733 GYA327727:GYA327733 GOE327727:GOE327733 GEI327727:GEI327733 FUM327727:FUM327733 FKQ327727:FKQ327733 FAU327727:FAU327733 EQY327727:EQY327733 EHC327727:EHC327733 DXG327727:DXG327733 DNK327727:DNK327733 DDO327727:DDO327733 CTS327727:CTS327733 CJW327727:CJW327733 CAA327727:CAA327733 BQE327727:BQE327733 BGI327727:BGI327733 AWM327727:AWM327733 AMQ327727:AMQ327733 ACU327727:ACU327733 SY327727:SY327733 JC327727:JC327733 G327727:G327733 WVO262191:WVO262197 WLS262191:WLS262197 WBW262191:WBW262197 VSA262191:VSA262197 VIE262191:VIE262197 UYI262191:UYI262197 UOM262191:UOM262197 UEQ262191:UEQ262197 TUU262191:TUU262197 TKY262191:TKY262197 TBC262191:TBC262197 SRG262191:SRG262197 SHK262191:SHK262197 RXO262191:RXO262197 RNS262191:RNS262197 RDW262191:RDW262197 QUA262191:QUA262197 QKE262191:QKE262197 QAI262191:QAI262197 PQM262191:PQM262197 PGQ262191:PGQ262197 OWU262191:OWU262197 OMY262191:OMY262197 ODC262191:ODC262197 NTG262191:NTG262197 NJK262191:NJK262197 MZO262191:MZO262197 MPS262191:MPS262197 MFW262191:MFW262197 LWA262191:LWA262197 LME262191:LME262197 LCI262191:LCI262197 KSM262191:KSM262197 KIQ262191:KIQ262197 JYU262191:JYU262197 JOY262191:JOY262197 JFC262191:JFC262197 IVG262191:IVG262197 ILK262191:ILK262197 IBO262191:IBO262197 HRS262191:HRS262197 HHW262191:HHW262197 GYA262191:GYA262197 GOE262191:GOE262197 GEI262191:GEI262197 FUM262191:FUM262197 FKQ262191:FKQ262197 FAU262191:FAU262197 EQY262191:EQY262197 EHC262191:EHC262197 DXG262191:DXG262197 DNK262191:DNK262197 DDO262191:DDO262197 CTS262191:CTS262197 CJW262191:CJW262197 CAA262191:CAA262197 BQE262191:BQE262197 BGI262191:BGI262197 AWM262191:AWM262197 AMQ262191:AMQ262197 ACU262191:ACU262197 SY262191:SY262197 JC262191:JC262197 G262191:G262197 WVO196655:WVO196661 WLS196655:WLS196661 WBW196655:WBW196661 VSA196655:VSA196661 VIE196655:VIE196661 UYI196655:UYI196661 UOM196655:UOM196661 UEQ196655:UEQ196661 TUU196655:TUU196661 TKY196655:TKY196661 TBC196655:TBC196661 SRG196655:SRG196661 SHK196655:SHK196661 RXO196655:RXO196661 RNS196655:RNS196661 RDW196655:RDW196661 QUA196655:QUA196661 QKE196655:QKE196661 QAI196655:QAI196661 PQM196655:PQM196661 PGQ196655:PGQ196661 OWU196655:OWU196661 OMY196655:OMY196661 ODC196655:ODC196661 NTG196655:NTG196661 NJK196655:NJK196661 MZO196655:MZO196661 MPS196655:MPS196661 MFW196655:MFW196661 LWA196655:LWA196661 LME196655:LME196661 LCI196655:LCI196661 KSM196655:KSM196661 KIQ196655:KIQ196661 JYU196655:JYU196661 JOY196655:JOY196661 JFC196655:JFC196661 IVG196655:IVG196661 ILK196655:ILK196661 IBO196655:IBO196661 HRS196655:HRS196661 HHW196655:HHW196661 GYA196655:GYA196661 GOE196655:GOE196661 GEI196655:GEI196661 FUM196655:FUM196661 FKQ196655:FKQ196661 FAU196655:FAU196661 EQY196655:EQY196661 EHC196655:EHC196661 DXG196655:DXG196661 DNK196655:DNK196661 DDO196655:DDO196661 CTS196655:CTS196661 CJW196655:CJW196661 CAA196655:CAA196661 BQE196655:BQE196661 BGI196655:BGI196661 AWM196655:AWM196661 AMQ196655:AMQ196661 ACU196655:ACU196661 SY196655:SY196661 JC196655:JC196661 G196655:G196661 WVO131119:WVO131125 WLS131119:WLS131125 WBW131119:WBW131125 VSA131119:VSA131125 VIE131119:VIE131125 UYI131119:UYI131125 UOM131119:UOM131125 UEQ131119:UEQ131125 TUU131119:TUU131125 TKY131119:TKY131125 TBC131119:TBC131125 SRG131119:SRG131125 SHK131119:SHK131125 RXO131119:RXO131125 RNS131119:RNS131125 RDW131119:RDW131125 QUA131119:QUA131125 QKE131119:QKE131125 QAI131119:QAI131125 PQM131119:PQM131125 PGQ131119:PGQ131125 OWU131119:OWU131125 OMY131119:OMY131125 ODC131119:ODC131125 NTG131119:NTG131125 NJK131119:NJK131125 MZO131119:MZO131125 MPS131119:MPS131125 MFW131119:MFW131125 LWA131119:LWA131125 LME131119:LME131125 LCI131119:LCI131125 KSM131119:KSM131125 KIQ131119:KIQ131125 JYU131119:JYU131125 JOY131119:JOY131125 JFC131119:JFC131125 IVG131119:IVG131125 ILK131119:ILK131125 IBO131119:IBO131125 HRS131119:HRS131125 HHW131119:HHW131125 GYA131119:GYA131125 GOE131119:GOE131125 GEI131119:GEI131125 FUM131119:FUM131125 FKQ131119:FKQ131125 FAU131119:FAU131125 EQY131119:EQY131125 EHC131119:EHC131125 DXG131119:DXG131125 DNK131119:DNK131125 DDO131119:DDO131125 CTS131119:CTS131125 CJW131119:CJW131125 CAA131119:CAA131125 BQE131119:BQE131125 BGI131119:BGI131125 AWM131119:AWM131125 AMQ131119:AMQ131125 ACU131119:ACU131125 SY131119:SY131125 JC131119:JC131125 G131119:G131125 WVO65583:WVO65589 WLS65583:WLS65589 WBW65583:WBW65589 VSA65583:VSA65589 VIE65583:VIE65589 UYI65583:UYI65589 UOM65583:UOM65589 UEQ65583:UEQ65589 TUU65583:TUU65589 TKY65583:TKY65589 TBC65583:TBC65589 SRG65583:SRG65589 SHK65583:SHK65589 RXO65583:RXO65589 RNS65583:RNS65589 RDW65583:RDW65589 QUA65583:QUA65589 QKE65583:QKE65589 QAI65583:QAI65589 PQM65583:PQM65589 PGQ65583:PGQ65589 OWU65583:OWU65589 OMY65583:OMY65589 ODC65583:ODC65589 NTG65583:NTG65589 NJK65583:NJK65589 MZO65583:MZO65589 MPS65583:MPS65589 MFW65583:MFW65589 LWA65583:LWA65589 LME65583:LME65589 LCI65583:LCI65589 KSM65583:KSM65589 KIQ65583:KIQ65589 JYU65583:JYU65589 JOY65583:JOY65589 JFC65583:JFC65589 IVG65583:IVG65589 ILK65583:ILK65589 IBO65583:IBO65589 HRS65583:HRS65589 HHW65583:HHW65589 GYA65583:GYA65589 GOE65583:GOE65589 GEI65583:GEI65589 FUM65583:FUM65589 FKQ65583:FKQ65589 FAU65583:FAU65589 EQY65583:EQY65589 EHC65583:EHC65589 DXG65583:DXG65589 DNK65583:DNK65589 DDO65583:DDO65589 CTS65583:CTS65589 CJW65583:CJW65589 CAA65583:CAA65589 BQE65583:BQE65589 BGI65583:BGI65589 AWM65583:AWM65589 AMQ65583:AMQ65589 ACU65583:ACU65589 SY65583:SY65589 JC65583:JC65589 G65583:G65589 WVO47:WVO53 WLS47:WLS53 WBW47:WBW53 VSA47:VSA53 VIE47:VIE53 UYI47:UYI53 UOM47:UOM53 UEQ47:UEQ53 TUU47:TUU53 TKY47:TKY53 TBC47:TBC53 SRG47:SRG53 SHK47:SHK53 RXO47:RXO53 RNS47:RNS53 RDW47:RDW53 QUA47:QUA53 QKE47:QKE53 QAI47:QAI53 PQM47:PQM53 PGQ47:PGQ53 OWU47:OWU53 OMY47:OMY53 ODC47:ODC53 NTG47:NTG53 NJK47:NJK53 MZO47:MZO53 MPS47:MPS53 MFW47:MFW53 LWA47:LWA53 LME47:LME53 LCI47:LCI53 KSM47:KSM53 KIQ47:KIQ53 JYU47:JYU53 JOY47:JOY53 JFC47:JFC53 IVG47:IVG53 ILK47:ILK53 IBO47:IBO53 HRS47:HRS53 HHW47:HHW53 GYA47:GYA53 GOE47:GOE53 GEI47:GEI53 FUM47:FUM53 FKQ47:FKQ53 FAU47:FAU53 EQY47:EQY53 EHC47:EHC53 DXG47:DXG53 DNK47:DNK53 DDO47:DDO53 CTS47:CTS53 CJW47:CJW53 CAA47:CAA53 BQE47:BQE53 BGI47:BGI53 AWM47:AWM53 AMQ47:AMQ53 ACU47:ACU53 SY47:SY53 JC47:JC53 G29">
      <formula1>$G$67:$G$78</formula1>
    </dataValidation>
    <dataValidation type="list" errorStyle="warning" allowBlank="1" showInputMessage="1" showErrorMessage="1" errorTitle="FERC ACCOUNT" error="This FERC Account is not included in the drop-down list. Is this the account you want to use?" sqref="D41:D52 WLP983059:WLP983067 WBT983059:WBT983067 VRX983059:VRX983067 VIB983059:VIB983067 UYF983059:UYF983067 UOJ983059:UOJ983067 UEN983059:UEN983067 TUR983059:TUR983067 TKV983059:TKV983067 TAZ983059:TAZ983067 SRD983059:SRD983067 SHH983059:SHH983067 RXL983059:RXL983067 RNP983059:RNP983067 RDT983059:RDT983067 QTX983059:QTX983067 QKB983059:QKB983067 QAF983059:QAF983067 PQJ983059:PQJ983067 PGN983059:PGN983067 OWR983059:OWR983067 OMV983059:OMV983067 OCZ983059:OCZ983067 NTD983059:NTD983067 NJH983059:NJH983067 MZL983059:MZL983067 MPP983059:MPP983067 MFT983059:MFT983067 LVX983059:LVX983067 LMB983059:LMB983067 LCF983059:LCF983067 KSJ983059:KSJ983067 KIN983059:KIN983067 JYR983059:JYR983067 JOV983059:JOV983067 JEZ983059:JEZ983067 IVD983059:IVD983067 ILH983059:ILH983067 IBL983059:IBL983067 HRP983059:HRP983067 HHT983059:HHT983067 GXX983059:GXX983067 GOB983059:GOB983067 GEF983059:GEF983067 FUJ983059:FUJ983067 FKN983059:FKN983067 FAR983059:FAR983067 EQV983059:EQV983067 EGZ983059:EGZ983067 DXD983059:DXD983067 DNH983059:DNH983067 DDL983059:DDL983067 CTP983059:CTP983067 CJT983059:CJT983067 BZX983059:BZX983067 BQB983059:BQB983067 BGF983059:BGF983067 AWJ983059:AWJ983067 AMN983059:AMN983067 ACR983059:ACR983067 SV983059:SV983067 IZ983059:IZ983067 D983059:D983067 WVL917523:WVL917531 WLP917523:WLP917531 WBT917523:WBT917531 VRX917523:VRX917531 VIB917523:VIB917531 UYF917523:UYF917531 UOJ917523:UOJ917531 UEN917523:UEN917531 TUR917523:TUR917531 TKV917523:TKV917531 TAZ917523:TAZ917531 SRD917523:SRD917531 SHH917523:SHH917531 RXL917523:RXL917531 RNP917523:RNP917531 RDT917523:RDT917531 QTX917523:QTX917531 QKB917523:QKB917531 QAF917523:QAF917531 PQJ917523:PQJ917531 PGN917523:PGN917531 OWR917523:OWR917531 OMV917523:OMV917531 OCZ917523:OCZ917531 NTD917523:NTD917531 NJH917523:NJH917531 MZL917523:MZL917531 MPP917523:MPP917531 MFT917523:MFT917531 LVX917523:LVX917531 LMB917523:LMB917531 LCF917523:LCF917531 KSJ917523:KSJ917531 KIN917523:KIN917531 JYR917523:JYR917531 JOV917523:JOV917531 JEZ917523:JEZ917531 IVD917523:IVD917531 ILH917523:ILH917531 IBL917523:IBL917531 HRP917523:HRP917531 HHT917523:HHT917531 GXX917523:GXX917531 GOB917523:GOB917531 GEF917523:GEF917531 FUJ917523:FUJ917531 FKN917523:FKN917531 FAR917523:FAR917531 EQV917523:EQV917531 EGZ917523:EGZ917531 DXD917523:DXD917531 DNH917523:DNH917531 DDL917523:DDL917531 CTP917523:CTP917531 CJT917523:CJT917531 BZX917523:BZX917531 BQB917523:BQB917531 BGF917523:BGF917531 AWJ917523:AWJ917531 AMN917523:AMN917531 ACR917523:ACR917531 SV917523:SV917531 IZ917523:IZ917531 D917523:D917531 WVL851987:WVL851995 WLP851987:WLP851995 WBT851987:WBT851995 VRX851987:VRX851995 VIB851987:VIB851995 UYF851987:UYF851995 UOJ851987:UOJ851995 UEN851987:UEN851995 TUR851987:TUR851995 TKV851987:TKV851995 TAZ851987:TAZ851995 SRD851987:SRD851995 SHH851987:SHH851995 RXL851987:RXL851995 RNP851987:RNP851995 RDT851987:RDT851995 QTX851987:QTX851995 QKB851987:QKB851995 QAF851987:QAF851995 PQJ851987:PQJ851995 PGN851987:PGN851995 OWR851987:OWR851995 OMV851987:OMV851995 OCZ851987:OCZ851995 NTD851987:NTD851995 NJH851987:NJH851995 MZL851987:MZL851995 MPP851987:MPP851995 MFT851987:MFT851995 LVX851987:LVX851995 LMB851987:LMB851995 LCF851987:LCF851995 KSJ851987:KSJ851995 KIN851987:KIN851995 JYR851987:JYR851995 JOV851987:JOV851995 JEZ851987:JEZ851995 IVD851987:IVD851995 ILH851987:ILH851995 IBL851987:IBL851995 HRP851987:HRP851995 HHT851987:HHT851995 GXX851987:GXX851995 GOB851987:GOB851995 GEF851987:GEF851995 FUJ851987:FUJ851995 FKN851987:FKN851995 FAR851987:FAR851995 EQV851987:EQV851995 EGZ851987:EGZ851995 DXD851987:DXD851995 DNH851987:DNH851995 DDL851987:DDL851995 CTP851987:CTP851995 CJT851987:CJT851995 BZX851987:BZX851995 BQB851987:BQB851995 BGF851987:BGF851995 AWJ851987:AWJ851995 AMN851987:AMN851995 ACR851987:ACR851995 SV851987:SV851995 IZ851987:IZ851995 D851987:D851995 WVL786451:WVL786459 WLP786451:WLP786459 WBT786451:WBT786459 VRX786451:VRX786459 VIB786451:VIB786459 UYF786451:UYF786459 UOJ786451:UOJ786459 UEN786451:UEN786459 TUR786451:TUR786459 TKV786451:TKV786459 TAZ786451:TAZ786459 SRD786451:SRD786459 SHH786451:SHH786459 RXL786451:RXL786459 RNP786451:RNP786459 RDT786451:RDT786459 QTX786451:QTX786459 QKB786451:QKB786459 QAF786451:QAF786459 PQJ786451:PQJ786459 PGN786451:PGN786459 OWR786451:OWR786459 OMV786451:OMV786459 OCZ786451:OCZ786459 NTD786451:NTD786459 NJH786451:NJH786459 MZL786451:MZL786459 MPP786451:MPP786459 MFT786451:MFT786459 LVX786451:LVX786459 LMB786451:LMB786459 LCF786451:LCF786459 KSJ786451:KSJ786459 KIN786451:KIN786459 JYR786451:JYR786459 JOV786451:JOV786459 JEZ786451:JEZ786459 IVD786451:IVD786459 ILH786451:ILH786459 IBL786451:IBL786459 HRP786451:HRP786459 HHT786451:HHT786459 GXX786451:GXX786459 GOB786451:GOB786459 GEF786451:GEF786459 FUJ786451:FUJ786459 FKN786451:FKN786459 FAR786451:FAR786459 EQV786451:EQV786459 EGZ786451:EGZ786459 DXD786451:DXD786459 DNH786451:DNH786459 DDL786451:DDL786459 CTP786451:CTP786459 CJT786451:CJT786459 BZX786451:BZX786459 BQB786451:BQB786459 BGF786451:BGF786459 AWJ786451:AWJ786459 AMN786451:AMN786459 ACR786451:ACR786459 SV786451:SV786459 IZ786451:IZ786459 D786451:D786459 WVL720915:WVL720923 WLP720915:WLP720923 WBT720915:WBT720923 VRX720915:VRX720923 VIB720915:VIB720923 UYF720915:UYF720923 UOJ720915:UOJ720923 UEN720915:UEN720923 TUR720915:TUR720923 TKV720915:TKV720923 TAZ720915:TAZ720923 SRD720915:SRD720923 SHH720915:SHH720923 RXL720915:RXL720923 RNP720915:RNP720923 RDT720915:RDT720923 QTX720915:QTX720923 QKB720915:QKB720923 QAF720915:QAF720923 PQJ720915:PQJ720923 PGN720915:PGN720923 OWR720915:OWR720923 OMV720915:OMV720923 OCZ720915:OCZ720923 NTD720915:NTD720923 NJH720915:NJH720923 MZL720915:MZL720923 MPP720915:MPP720923 MFT720915:MFT720923 LVX720915:LVX720923 LMB720915:LMB720923 LCF720915:LCF720923 KSJ720915:KSJ720923 KIN720915:KIN720923 JYR720915:JYR720923 JOV720915:JOV720923 JEZ720915:JEZ720923 IVD720915:IVD720923 ILH720915:ILH720923 IBL720915:IBL720923 HRP720915:HRP720923 HHT720915:HHT720923 GXX720915:GXX720923 GOB720915:GOB720923 GEF720915:GEF720923 FUJ720915:FUJ720923 FKN720915:FKN720923 FAR720915:FAR720923 EQV720915:EQV720923 EGZ720915:EGZ720923 DXD720915:DXD720923 DNH720915:DNH720923 DDL720915:DDL720923 CTP720915:CTP720923 CJT720915:CJT720923 BZX720915:BZX720923 BQB720915:BQB720923 BGF720915:BGF720923 AWJ720915:AWJ720923 AMN720915:AMN720923 ACR720915:ACR720923 SV720915:SV720923 IZ720915:IZ720923 D720915:D720923 WVL655379:WVL655387 WLP655379:WLP655387 WBT655379:WBT655387 VRX655379:VRX655387 VIB655379:VIB655387 UYF655379:UYF655387 UOJ655379:UOJ655387 UEN655379:UEN655387 TUR655379:TUR655387 TKV655379:TKV655387 TAZ655379:TAZ655387 SRD655379:SRD655387 SHH655379:SHH655387 RXL655379:RXL655387 RNP655379:RNP655387 RDT655379:RDT655387 QTX655379:QTX655387 QKB655379:QKB655387 QAF655379:QAF655387 PQJ655379:PQJ655387 PGN655379:PGN655387 OWR655379:OWR655387 OMV655379:OMV655387 OCZ655379:OCZ655387 NTD655379:NTD655387 NJH655379:NJH655387 MZL655379:MZL655387 MPP655379:MPP655387 MFT655379:MFT655387 LVX655379:LVX655387 LMB655379:LMB655387 LCF655379:LCF655387 KSJ655379:KSJ655387 KIN655379:KIN655387 JYR655379:JYR655387 JOV655379:JOV655387 JEZ655379:JEZ655387 IVD655379:IVD655387 ILH655379:ILH655387 IBL655379:IBL655387 HRP655379:HRP655387 HHT655379:HHT655387 GXX655379:GXX655387 GOB655379:GOB655387 GEF655379:GEF655387 FUJ655379:FUJ655387 FKN655379:FKN655387 FAR655379:FAR655387 EQV655379:EQV655387 EGZ655379:EGZ655387 DXD655379:DXD655387 DNH655379:DNH655387 DDL655379:DDL655387 CTP655379:CTP655387 CJT655379:CJT655387 BZX655379:BZX655387 BQB655379:BQB655387 BGF655379:BGF655387 AWJ655379:AWJ655387 AMN655379:AMN655387 ACR655379:ACR655387 SV655379:SV655387 IZ655379:IZ655387 D655379:D655387 WVL589843:WVL589851 WLP589843:WLP589851 WBT589843:WBT589851 VRX589843:VRX589851 VIB589843:VIB589851 UYF589843:UYF589851 UOJ589843:UOJ589851 UEN589843:UEN589851 TUR589843:TUR589851 TKV589843:TKV589851 TAZ589843:TAZ589851 SRD589843:SRD589851 SHH589843:SHH589851 RXL589843:RXL589851 RNP589843:RNP589851 RDT589843:RDT589851 QTX589843:QTX589851 QKB589843:QKB589851 QAF589843:QAF589851 PQJ589843:PQJ589851 PGN589843:PGN589851 OWR589843:OWR589851 OMV589843:OMV589851 OCZ589843:OCZ589851 NTD589843:NTD589851 NJH589843:NJH589851 MZL589843:MZL589851 MPP589843:MPP589851 MFT589843:MFT589851 LVX589843:LVX589851 LMB589843:LMB589851 LCF589843:LCF589851 KSJ589843:KSJ589851 KIN589843:KIN589851 JYR589843:JYR589851 JOV589843:JOV589851 JEZ589843:JEZ589851 IVD589843:IVD589851 ILH589843:ILH589851 IBL589843:IBL589851 HRP589843:HRP589851 HHT589843:HHT589851 GXX589843:GXX589851 GOB589843:GOB589851 GEF589843:GEF589851 FUJ589843:FUJ589851 FKN589843:FKN589851 FAR589843:FAR589851 EQV589843:EQV589851 EGZ589843:EGZ589851 DXD589843:DXD589851 DNH589843:DNH589851 DDL589843:DDL589851 CTP589843:CTP589851 CJT589843:CJT589851 BZX589843:BZX589851 BQB589843:BQB589851 BGF589843:BGF589851 AWJ589843:AWJ589851 AMN589843:AMN589851 ACR589843:ACR589851 SV589843:SV589851 IZ589843:IZ589851 D589843:D589851 WVL524307:WVL524315 WLP524307:WLP524315 WBT524307:WBT524315 VRX524307:VRX524315 VIB524307:VIB524315 UYF524307:UYF524315 UOJ524307:UOJ524315 UEN524307:UEN524315 TUR524307:TUR524315 TKV524307:TKV524315 TAZ524307:TAZ524315 SRD524307:SRD524315 SHH524307:SHH524315 RXL524307:RXL524315 RNP524307:RNP524315 RDT524307:RDT524315 QTX524307:QTX524315 QKB524307:QKB524315 QAF524307:QAF524315 PQJ524307:PQJ524315 PGN524307:PGN524315 OWR524307:OWR524315 OMV524307:OMV524315 OCZ524307:OCZ524315 NTD524307:NTD524315 NJH524307:NJH524315 MZL524307:MZL524315 MPP524307:MPP524315 MFT524307:MFT524315 LVX524307:LVX524315 LMB524307:LMB524315 LCF524307:LCF524315 KSJ524307:KSJ524315 KIN524307:KIN524315 JYR524307:JYR524315 JOV524307:JOV524315 JEZ524307:JEZ524315 IVD524307:IVD524315 ILH524307:ILH524315 IBL524307:IBL524315 HRP524307:HRP524315 HHT524307:HHT524315 GXX524307:GXX524315 GOB524307:GOB524315 GEF524307:GEF524315 FUJ524307:FUJ524315 FKN524307:FKN524315 FAR524307:FAR524315 EQV524307:EQV524315 EGZ524307:EGZ524315 DXD524307:DXD524315 DNH524307:DNH524315 DDL524307:DDL524315 CTP524307:CTP524315 CJT524307:CJT524315 BZX524307:BZX524315 BQB524307:BQB524315 BGF524307:BGF524315 AWJ524307:AWJ524315 AMN524307:AMN524315 ACR524307:ACR524315 SV524307:SV524315 IZ524307:IZ524315 D524307:D524315 WVL458771:WVL458779 WLP458771:WLP458779 WBT458771:WBT458779 VRX458771:VRX458779 VIB458771:VIB458779 UYF458771:UYF458779 UOJ458771:UOJ458779 UEN458771:UEN458779 TUR458771:TUR458779 TKV458771:TKV458779 TAZ458771:TAZ458779 SRD458771:SRD458779 SHH458771:SHH458779 RXL458771:RXL458779 RNP458771:RNP458779 RDT458771:RDT458779 QTX458771:QTX458779 QKB458771:QKB458779 QAF458771:QAF458779 PQJ458771:PQJ458779 PGN458771:PGN458779 OWR458771:OWR458779 OMV458771:OMV458779 OCZ458771:OCZ458779 NTD458771:NTD458779 NJH458771:NJH458779 MZL458771:MZL458779 MPP458771:MPP458779 MFT458771:MFT458779 LVX458771:LVX458779 LMB458771:LMB458779 LCF458771:LCF458779 KSJ458771:KSJ458779 KIN458771:KIN458779 JYR458771:JYR458779 JOV458771:JOV458779 JEZ458771:JEZ458779 IVD458771:IVD458779 ILH458771:ILH458779 IBL458771:IBL458779 HRP458771:HRP458779 HHT458771:HHT458779 GXX458771:GXX458779 GOB458771:GOB458779 GEF458771:GEF458779 FUJ458771:FUJ458779 FKN458771:FKN458779 FAR458771:FAR458779 EQV458771:EQV458779 EGZ458771:EGZ458779 DXD458771:DXD458779 DNH458771:DNH458779 DDL458771:DDL458779 CTP458771:CTP458779 CJT458771:CJT458779 BZX458771:BZX458779 BQB458771:BQB458779 BGF458771:BGF458779 AWJ458771:AWJ458779 AMN458771:AMN458779 ACR458771:ACR458779 SV458771:SV458779 IZ458771:IZ458779 D458771:D458779 WVL393235:WVL393243 WLP393235:WLP393243 WBT393235:WBT393243 VRX393235:VRX393243 VIB393235:VIB393243 UYF393235:UYF393243 UOJ393235:UOJ393243 UEN393235:UEN393243 TUR393235:TUR393243 TKV393235:TKV393243 TAZ393235:TAZ393243 SRD393235:SRD393243 SHH393235:SHH393243 RXL393235:RXL393243 RNP393235:RNP393243 RDT393235:RDT393243 QTX393235:QTX393243 QKB393235:QKB393243 QAF393235:QAF393243 PQJ393235:PQJ393243 PGN393235:PGN393243 OWR393235:OWR393243 OMV393235:OMV393243 OCZ393235:OCZ393243 NTD393235:NTD393243 NJH393235:NJH393243 MZL393235:MZL393243 MPP393235:MPP393243 MFT393235:MFT393243 LVX393235:LVX393243 LMB393235:LMB393243 LCF393235:LCF393243 KSJ393235:KSJ393243 KIN393235:KIN393243 JYR393235:JYR393243 JOV393235:JOV393243 JEZ393235:JEZ393243 IVD393235:IVD393243 ILH393235:ILH393243 IBL393235:IBL393243 HRP393235:HRP393243 HHT393235:HHT393243 GXX393235:GXX393243 GOB393235:GOB393243 GEF393235:GEF393243 FUJ393235:FUJ393243 FKN393235:FKN393243 FAR393235:FAR393243 EQV393235:EQV393243 EGZ393235:EGZ393243 DXD393235:DXD393243 DNH393235:DNH393243 DDL393235:DDL393243 CTP393235:CTP393243 CJT393235:CJT393243 BZX393235:BZX393243 BQB393235:BQB393243 BGF393235:BGF393243 AWJ393235:AWJ393243 AMN393235:AMN393243 ACR393235:ACR393243 SV393235:SV393243 IZ393235:IZ393243 D393235:D393243 WVL327699:WVL327707 WLP327699:WLP327707 WBT327699:WBT327707 VRX327699:VRX327707 VIB327699:VIB327707 UYF327699:UYF327707 UOJ327699:UOJ327707 UEN327699:UEN327707 TUR327699:TUR327707 TKV327699:TKV327707 TAZ327699:TAZ327707 SRD327699:SRD327707 SHH327699:SHH327707 RXL327699:RXL327707 RNP327699:RNP327707 RDT327699:RDT327707 QTX327699:QTX327707 QKB327699:QKB327707 QAF327699:QAF327707 PQJ327699:PQJ327707 PGN327699:PGN327707 OWR327699:OWR327707 OMV327699:OMV327707 OCZ327699:OCZ327707 NTD327699:NTD327707 NJH327699:NJH327707 MZL327699:MZL327707 MPP327699:MPP327707 MFT327699:MFT327707 LVX327699:LVX327707 LMB327699:LMB327707 LCF327699:LCF327707 KSJ327699:KSJ327707 KIN327699:KIN327707 JYR327699:JYR327707 JOV327699:JOV327707 JEZ327699:JEZ327707 IVD327699:IVD327707 ILH327699:ILH327707 IBL327699:IBL327707 HRP327699:HRP327707 HHT327699:HHT327707 GXX327699:GXX327707 GOB327699:GOB327707 GEF327699:GEF327707 FUJ327699:FUJ327707 FKN327699:FKN327707 FAR327699:FAR327707 EQV327699:EQV327707 EGZ327699:EGZ327707 DXD327699:DXD327707 DNH327699:DNH327707 DDL327699:DDL327707 CTP327699:CTP327707 CJT327699:CJT327707 BZX327699:BZX327707 BQB327699:BQB327707 BGF327699:BGF327707 AWJ327699:AWJ327707 AMN327699:AMN327707 ACR327699:ACR327707 SV327699:SV327707 IZ327699:IZ327707 D327699:D327707 WVL262163:WVL262171 WLP262163:WLP262171 WBT262163:WBT262171 VRX262163:VRX262171 VIB262163:VIB262171 UYF262163:UYF262171 UOJ262163:UOJ262171 UEN262163:UEN262171 TUR262163:TUR262171 TKV262163:TKV262171 TAZ262163:TAZ262171 SRD262163:SRD262171 SHH262163:SHH262171 RXL262163:RXL262171 RNP262163:RNP262171 RDT262163:RDT262171 QTX262163:QTX262171 QKB262163:QKB262171 QAF262163:QAF262171 PQJ262163:PQJ262171 PGN262163:PGN262171 OWR262163:OWR262171 OMV262163:OMV262171 OCZ262163:OCZ262171 NTD262163:NTD262171 NJH262163:NJH262171 MZL262163:MZL262171 MPP262163:MPP262171 MFT262163:MFT262171 LVX262163:LVX262171 LMB262163:LMB262171 LCF262163:LCF262171 KSJ262163:KSJ262171 KIN262163:KIN262171 JYR262163:JYR262171 JOV262163:JOV262171 JEZ262163:JEZ262171 IVD262163:IVD262171 ILH262163:ILH262171 IBL262163:IBL262171 HRP262163:HRP262171 HHT262163:HHT262171 GXX262163:GXX262171 GOB262163:GOB262171 GEF262163:GEF262171 FUJ262163:FUJ262171 FKN262163:FKN262171 FAR262163:FAR262171 EQV262163:EQV262171 EGZ262163:EGZ262171 DXD262163:DXD262171 DNH262163:DNH262171 DDL262163:DDL262171 CTP262163:CTP262171 CJT262163:CJT262171 BZX262163:BZX262171 BQB262163:BQB262171 BGF262163:BGF262171 AWJ262163:AWJ262171 AMN262163:AMN262171 ACR262163:ACR262171 SV262163:SV262171 IZ262163:IZ262171 D262163:D262171 WVL196627:WVL196635 WLP196627:WLP196635 WBT196627:WBT196635 VRX196627:VRX196635 VIB196627:VIB196635 UYF196627:UYF196635 UOJ196627:UOJ196635 UEN196627:UEN196635 TUR196627:TUR196635 TKV196627:TKV196635 TAZ196627:TAZ196635 SRD196627:SRD196635 SHH196627:SHH196635 RXL196627:RXL196635 RNP196627:RNP196635 RDT196627:RDT196635 QTX196627:QTX196635 QKB196627:QKB196635 QAF196627:QAF196635 PQJ196627:PQJ196635 PGN196627:PGN196635 OWR196627:OWR196635 OMV196627:OMV196635 OCZ196627:OCZ196635 NTD196627:NTD196635 NJH196627:NJH196635 MZL196627:MZL196635 MPP196627:MPP196635 MFT196627:MFT196635 LVX196627:LVX196635 LMB196627:LMB196635 LCF196627:LCF196635 KSJ196627:KSJ196635 KIN196627:KIN196635 JYR196627:JYR196635 JOV196627:JOV196635 JEZ196627:JEZ196635 IVD196627:IVD196635 ILH196627:ILH196635 IBL196627:IBL196635 HRP196627:HRP196635 HHT196627:HHT196635 GXX196627:GXX196635 GOB196627:GOB196635 GEF196627:GEF196635 FUJ196627:FUJ196635 FKN196627:FKN196635 FAR196627:FAR196635 EQV196627:EQV196635 EGZ196627:EGZ196635 DXD196627:DXD196635 DNH196627:DNH196635 DDL196627:DDL196635 CTP196627:CTP196635 CJT196627:CJT196635 BZX196627:BZX196635 BQB196627:BQB196635 BGF196627:BGF196635 AWJ196627:AWJ196635 AMN196627:AMN196635 ACR196627:ACR196635 SV196627:SV196635 IZ196627:IZ196635 D196627:D196635 WVL131091:WVL131099 WLP131091:WLP131099 WBT131091:WBT131099 VRX131091:VRX131099 VIB131091:VIB131099 UYF131091:UYF131099 UOJ131091:UOJ131099 UEN131091:UEN131099 TUR131091:TUR131099 TKV131091:TKV131099 TAZ131091:TAZ131099 SRD131091:SRD131099 SHH131091:SHH131099 RXL131091:RXL131099 RNP131091:RNP131099 RDT131091:RDT131099 QTX131091:QTX131099 QKB131091:QKB131099 QAF131091:QAF131099 PQJ131091:PQJ131099 PGN131091:PGN131099 OWR131091:OWR131099 OMV131091:OMV131099 OCZ131091:OCZ131099 NTD131091:NTD131099 NJH131091:NJH131099 MZL131091:MZL131099 MPP131091:MPP131099 MFT131091:MFT131099 LVX131091:LVX131099 LMB131091:LMB131099 LCF131091:LCF131099 KSJ131091:KSJ131099 KIN131091:KIN131099 JYR131091:JYR131099 JOV131091:JOV131099 JEZ131091:JEZ131099 IVD131091:IVD131099 ILH131091:ILH131099 IBL131091:IBL131099 HRP131091:HRP131099 HHT131091:HHT131099 GXX131091:GXX131099 GOB131091:GOB131099 GEF131091:GEF131099 FUJ131091:FUJ131099 FKN131091:FKN131099 FAR131091:FAR131099 EQV131091:EQV131099 EGZ131091:EGZ131099 DXD131091:DXD131099 DNH131091:DNH131099 DDL131091:DDL131099 CTP131091:CTP131099 CJT131091:CJT131099 BZX131091:BZX131099 BQB131091:BQB131099 BGF131091:BGF131099 AWJ131091:AWJ131099 AMN131091:AMN131099 ACR131091:ACR131099 SV131091:SV131099 IZ131091:IZ131099 D131091:D131099 WVL65555:WVL65563 WLP65555:WLP65563 WBT65555:WBT65563 VRX65555:VRX65563 VIB65555:VIB65563 UYF65555:UYF65563 UOJ65555:UOJ65563 UEN65555:UEN65563 TUR65555:TUR65563 TKV65555:TKV65563 TAZ65555:TAZ65563 SRD65555:SRD65563 SHH65555:SHH65563 RXL65555:RXL65563 RNP65555:RNP65563 RDT65555:RDT65563 QTX65555:QTX65563 QKB65555:QKB65563 QAF65555:QAF65563 PQJ65555:PQJ65563 PGN65555:PGN65563 OWR65555:OWR65563 OMV65555:OMV65563 OCZ65555:OCZ65563 NTD65555:NTD65563 NJH65555:NJH65563 MZL65555:MZL65563 MPP65555:MPP65563 MFT65555:MFT65563 LVX65555:LVX65563 LMB65555:LMB65563 LCF65555:LCF65563 KSJ65555:KSJ65563 KIN65555:KIN65563 JYR65555:JYR65563 JOV65555:JOV65563 JEZ65555:JEZ65563 IVD65555:IVD65563 ILH65555:ILH65563 IBL65555:IBL65563 HRP65555:HRP65563 HHT65555:HHT65563 GXX65555:GXX65563 GOB65555:GOB65563 GEF65555:GEF65563 FUJ65555:FUJ65563 FKN65555:FKN65563 FAR65555:FAR65563 EQV65555:EQV65563 EGZ65555:EGZ65563 DXD65555:DXD65563 DNH65555:DNH65563 DDL65555:DDL65563 CTP65555:CTP65563 CJT65555:CJT65563 BZX65555:BZX65563 BQB65555:BQB65563 BGF65555:BGF65563 AWJ65555:AWJ65563 AMN65555:AMN65563 ACR65555:ACR65563 SV65555:SV65563 IZ65555:IZ65563 D65555:D65563 WVL17:WVL27 WLP17:WLP27 WBT17:WBT27 VRX17:VRX27 VIB17:VIB27 UYF17:UYF27 UOJ17:UOJ27 UEN17:UEN27 TUR17:TUR27 TKV17:TKV27 TAZ17:TAZ27 SRD17:SRD27 SHH17:SHH27 RXL17:RXL27 RNP17:RNP27 RDT17:RDT27 QTX17:QTX27 QKB17:QKB27 QAF17:QAF27 PQJ17:PQJ27 PGN17:PGN27 OWR17:OWR27 OMV17:OMV27 OCZ17:OCZ27 NTD17:NTD27 NJH17:NJH27 MZL17:MZL27 MPP17:MPP27 MFT17:MFT27 LVX17:LVX27 LMB17:LMB27 LCF17:LCF27 KSJ17:KSJ27 KIN17:KIN27 JYR17:JYR27 JOV17:JOV27 JEZ17:JEZ27 IVD17:IVD27 ILH17:ILH27 IBL17:IBL27 HRP17:HRP27 HHT17:HHT27 GXX17:GXX27 GOB17:GOB27 GEF17:GEF27 FUJ17:FUJ27 FKN17:FKN27 FAR17:FAR27 EQV17:EQV27 EGZ17:EGZ27 DXD17:DXD27 DNH17:DNH27 DDL17:DDL27 CTP17:CTP27 CJT17:CJT27 BZX17:BZX27 BQB17:BQB27 BGF17:BGF27 AWJ17:AWJ27 AMN17:AMN27 ACR17:ACR27 SV17:SV27 IZ17:IZ27 WVL983059:WVL983067 WVL983081:WVL983093 WLP983081:WLP983093 WBT983081:WBT983093 VRX983081:VRX983093 VIB983081:VIB983093 UYF983081:UYF983093 UOJ983081:UOJ983093 UEN983081:UEN983093 TUR983081:TUR983093 TKV983081:TKV983093 TAZ983081:TAZ983093 SRD983081:SRD983093 SHH983081:SHH983093 RXL983081:RXL983093 RNP983081:RNP983093 RDT983081:RDT983093 QTX983081:QTX983093 QKB983081:QKB983093 QAF983081:QAF983093 PQJ983081:PQJ983093 PGN983081:PGN983093 OWR983081:OWR983093 OMV983081:OMV983093 OCZ983081:OCZ983093 NTD983081:NTD983093 NJH983081:NJH983093 MZL983081:MZL983093 MPP983081:MPP983093 MFT983081:MFT983093 LVX983081:LVX983093 LMB983081:LMB983093 LCF983081:LCF983093 KSJ983081:KSJ983093 KIN983081:KIN983093 JYR983081:JYR983093 JOV983081:JOV983093 JEZ983081:JEZ983093 IVD983081:IVD983093 ILH983081:ILH983093 IBL983081:IBL983093 HRP983081:HRP983093 HHT983081:HHT983093 GXX983081:GXX983093 GOB983081:GOB983093 GEF983081:GEF983093 FUJ983081:FUJ983093 FKN983081:FKN983093 FAR983081:FAR983093 EQV983081:EQV983093 EGZ983081:EGZ983093 DXD983081:DXD983093 DNH983081:DNH983093 DDL983081:DDL983093 CTP983081:CTP983093 CJT983081:CJT983093 BZX983081:BZX983093 BQB983081:BQB983093 BGF983081:BGF983093 AWJ983081:AWJ983093 AMN983081:AMN983093 ACR983081:ACR983093 SV983081:SV983093 IZ983081:IZ983093 D983081:D983093 WVL917545:WVL917557 WLP917545:WLP917557 WBT917545:WBT917557 VRX917545:VRX917557 VIB917545:VIB917557 UYF917545:UYF917557 UOJ917545:UOJ917557 UEN917545:UEN917557 TUR917545:TUR917557 TKV917545:TKV917557 TAZ917545:TAZ917557 SRD917545:SRD917557 SHH917545:SHH917557 RXL917545:RXL917557 RNP917545:RNP917557 RDT917545:RDT917557 QTX917545:QTX917557 QKB917545:QKB917557 QAF917545:QAF917557 PQJ917545:PQJ917557 PGN917545:PGN917557 OWR917545:OWR917557 OMV917545:OMV917557 OCZ917545:OCZ917557 NTD917545:NTD917557 NJH917545:NJH917557 MZL917545:MZL917557 MPP917545:MPP917557 MFT917545:MFT917557 LVX917545:LVX917557 LMB917545:LMB917557 LCF917545:LCF917557 KSJ917545:KSJ917557 KIN917545:KIN917557 JYR917545:JYR917557 JOV917545:JOV917557 JEZ917545:JEZ917557 IVD917545:IVD917557 ILH917545:ILH917557 IBL917545:IBL917557 HRP917545:HRP917557 HHT917545:HHT917557 GXX917545:GXX917557 GOB917545:GOB917557 GEF917545:GEF917557 FUJ917545:FUJ917557 FKN917545:FKN917557 FAR917545:FAR917557 EQV917545:EQV917557 EGZ917545:EGZ917557 DXD917545:DXD917557 DNH917545:DNH917557 DDL917545:DDL917557 CTP917545:CTP917557 CJT917545:CJT917557 BZX917545:BZX917557 BQB917545:BQB917557 BGF917545:BGF917557 AWJ917545:AWJ917557 AMN917545:AMN917557 ACR917545:ACR917557 SV917545:SV917557 IZ917545:IZ917557 D917545:D917557 WVL852009:WVL852021 WLP852009:WLP852021 WBT852009:WBT852021 VRX852009:VRX852021 VIB852009:VIB852021 UYF852009:UYF852021 UOJ852009:UOJ852021 UEN852009:UEN852021 TUR852009:TUR852021 TKV852009:TKV852021 TAZ852009:TAZ852021 SRD852009:SRD852021 SHH852009:SHH852021 RXL852009:RXL852021 RNP852009:RNP852021 RDT852009:RDT852021 QTX852009:QTX852021 QKB852009:QKB852021 QAF852009:QAF852021 PQJ852009:PQJ852021 PGN852009:PGN852021 OWR852009:OWR852021 OMV852009:OMV852021 OCZ852009:OCZ852021 NTD852009:NTD852021 NJH852009:NJH852021 MZL852009:MZL852021 MPP852009:MPP852021 MFT852009:MFT852021 LVX852009:LVX852021 LMB852009:LMB852021 LCF852009:LCF852021 KSJ852009:KSJ852021 KIN852009:KIN852021 JYR852009:JYR852021 JOV852009:JOV852021 JEZ852009:JEZ852021 IVD852009:IVD852021 ILH852009:ILH852021 IBL852009:IBL852021 HRP852009:HRP852021 HHT852009:HHT852021 GXX852009:GXX852021 GOB852009:GOB852021 GEF852009:GEF852021 FUJ852009:FUJ852021 FKN852009:FKN852021 FAR852009:FAR852021 EQV852009:EQV852021 EGZ852009:EGZ852021 DXD852009:DXD852021 DNH852009:DNH852021 DDL852009:DDL852021 CTP852009:CTP852021 CJT852009:CJT852021 BZX852009:BZX852021 BQB852009:BQB852021 BGF852009:BGF852021 AWJ852009:AWJ852021 AMN852009:AMN852021 ACR852009:ACR852021 SV852009:SV852021 IZ852009:IZ852021 D852009:D852021 WVL786473:WVL786485 WLP786473:WLP786485 WBT786473:WBT786485 VRX786473:VRX786485 VIB786473:VIB786485 UYF786473:UYF786485 UOJ786473:UOJ786485 UEN786473:UEN786485 TUR786473:TUR786485 TKV786473:TKV786485 TAZ786473:TAZ786485 SRD786473:SRD786485 SHH786473:SHH786485 RXL786473:RXL786485 RNP786473:RNP786485 RDT786473:RDT786485 QTX786473:QTX786485 QKB786473:QKB786485 QAF786473:QAF786485 PQJ786473:PQJ786485 PGN786473:PGN786485 OWR786473:OWR786485 OMV786473:OMV786485 OCZ786473:OCZ786485 NTD786473:NTD786485 NJH786473:NJH786485 MZL786473:MZL786485 MPP786473:MPP786485 MFT786473:MFT786485 LVX786473:LVX786485 LMB786473:LMB786485 LCF786473:LCF786485 KSJ786473:KSJ786485 KIN786473:KIN786485 JYR786473:JYR786485 JOV786473:JOV786485 JEZ786473:JEZ786485 IVD786473:IVD786485 ILH786473:ILH786485 IBL786473:IBL786485 HRP786473:HRP786485 HHT786473:HHT786485 GXX786473:GXX786485 GOB786473:GOB786485 GEF786473:GEF786485 FUJ786473:FUJ786485 FKN786473:FKN786485 FAR786473:FAR786485 EQV786473:EQV786485 EGZ786473:EGZ786485 DXD786473:DXD786485 DNH786473:DNH786485 DDL786473:DDL786485 CTP786473:CTP786485 CJT786473:CJT786485 BZX786473:BZX786485 BQB786473:BQB786485 BGF786473:BGF786485 AWJ786473:AWJ786485 AMN786473:AMN786485 ACR786473:ACR786485 SV786473:SV786485 IZ786473:IZ786485 D786473:D786485 WVL720937:WVL720949 WLP720937:WLP720949 WBT720937:WBT720949 VRX720937:VRX720949 VIB720937:VIB720949 UYF720937:UYF720949 UOJ720937:UOJ720949 UEN720937:UEN720949 TUR720937:TUR720949 TKV720937:TKV720949 TAZ720937:TAZ720949 SRD720937:SRD720949 SHH720937:SHH720949 RXL720937:RXL720949 RNP720937:RNP720949 RDT720937:RDT720949 QTX720937:QTX720949 QKB720937:QKB720949 QAF720937:QAF720949 PQJ720937:PQJ720949 PGN720937:PGN720949 OWR720937:OWR720949 OMV720937:OMV720949 OCZ720937:OCZ720949 NTD720937:NTD720949 NJH720937:NJH720949 MZL720937:MZL720949 MPP720937:MPP720949 MFT720937:MFT720949 LVX720937:LVX720949 LMB720937:LMB720949 LCF720937:LCF720949 KSJ720937:KSJ720949 KIN720937:KIN720949 JYR720937:JYR720949 JOV720937:JOV720949 JEZ720937:JEZ720949 IVD720937:IVD720949 ILH720937:ILH720949 IBL720937:IBL720949 HRP720937:HRP720949 HHT720937:HHT720949 GXX720937:GXX720949 GOB720937:GOB720949 GEF720937:GEF720949 FUJ720937:FUJ720949 FKN720937:FKN720949 FAR720937:FAR720949 EQV720937:EQV720949 EGZ720937:EGZ720949 DXD720937:DXD720949 DNH720937:DNH720949 DDL720937:DDL720949 CTP720937:CTP720949 CJT720937:CJT720949 BZX720937:BZX720949 BQB720937:BQB720949 BGF720937:BGF720949 AWJ720937:AWJ720949 AMN720937:AMN720949 ACR720937:ACR720949 SV720937:SV720949 IZ720937:IZ720949 D720937:D720949 WVL655401:WVL655413 WLP655401:WLP655413 WBT655401:WBT655413 VRX655401:VRX655413 VIB655401:VIB655413 UYF655401:UYF655413 UOJ655401:UOJ655413 UEN655401:UEN655413 TUR655401:TUR655413 TKV655401:TKV655413 TAZ655401:TAZ655413 SRD655401:SRD655413 SHH655401:SHH655413 RXL655401:RXL655413 RNP655401:RNP655413 RDT655401:RDT655413 QTX655401:QTX655413 QKB655401:QKB655413 QAF655401:QAF655413 PQJ655401:PQJ655413 PGN655401:PGN655413 OWR655401:OWR655413 OMV655401:OMV655413 OCZ655401:OCZ655413 NTD655401:NTD655413 NJH655401:NJH655413 MZL655401:MZL655413 MPP655401:MPP655413 MFT655401:MFT655413 LVX655401:LVX655413 LMB655401:LMB655413 LCF655401:LCF655413 KSJ655401:KSJ655413 KIN655401:KIN655413 JYR655401:JYR655413 JOV655401:JOV655413 JEZ655401:JEZ655413 IVD655401:IVD655413 ILH655401:ILH655413 IBL655401:IBL655413 HRP655401:HRP655413 HHT655401:HHT655413 GXX655401:GXX655413 GOB655401:GOB655413 GEF655401:GEF655413 FUJ655401:FUJ655413 FKN655401:FKN655413 FAR655401:FAR655413 EQV655401:EQV655413 EGZ655401:EGZ655413 DXD655401:DXD655413 DNH655401:DNH655413 DDL655401:DDL655413 CTP655401:CTP655413 CJT655401:CJT655413 BZX655401:BZX655413 BQB655401:BQB655413 BGF655401:BGF655413 AWJ655401:AWJ655413 AMN655401:AMN655413 ACR655401:ACR655413 SV655401:SV655413 IZ655401:IZ655413 D655401:D655413 WVL589865:WVL589877 WLP589865:WLP589877 WBT589865:WBT589877 VRX589865:VRX589877 VIB589865:VIB589877 UYF589865:UYF589877 UOJ589865:UOJ589877 UEN589865:UEN589877 TUR589865:TUR589877 TKV589865:TKV589877 TAZ589865:TAZ589877 SRD589865:SRD589877 SHH589865:SHH589877 RXL589865:RXL589877 RNP589865:RNP589877 RDT589865:RDT589877 QTX589865:QTX589877 QKB589865:QKB589877 QAF589865:QAF589877 PQJ589865:PQJ589877 PGN589865:PGN589877 OWR589865:OWR589877 OMV589865:OMV589877 OCZ589865:OCZ589877 NTD589865:NTD589877 NJH589865:NJH589877 MZL589865:MZL589877 MPP589865:MPP589877 MFT589865:MFT589877 LVX589865:LVX589877 LMB589865:LMB589877 LCF589865:LCF589877 KSJ589865:KSJ589877 KIN589865:KIN589877 JYR589865:JYR589877 JOV589865:JOV589877 JEZ589865:JEZ589877 IVD589865:IVD589877 ILH589865:ILH589877 IBL589865:IBL589877 HRP589865:HRP589877 HHT589865:HHT589877 GXX589865:GXX589877 GOB589865:GOB589877 GEF589865:GEF589877 FUJ589865:FUJ589877 FKN589865:FKN589877 FAR589865:FAR589877 EQV589865:EQV589877 EGZ589865:EGZ589877 DXD589865:DXD589877 DNH589865:DNH589877 DDL589865:DDL589877 CTP589865:CTP589877 CJT589865:CJT589877 BZX589865:BZX589877 BQB589865:BQB589877 BGF589865:BGF589877 AWJ589865:AWJ589877 AMN589865:AMN589877 ACR589865:ACR589877 SV589865:SV589877 IZ589865:IZ589877 D589865:D589877 WVL524329:WVL524341 WLP524329:WLP524341 WBT524329:WBT524341 VRX524329:VRX524341 VIB524329:VIB524341 UYF524329:UYF524341 UOJ524329:UOJ524341 UEN524329:UEN524341 TUR524329:TUR524341 TKV524329:TKV524341 TAZ524329:TAZ524341 SRD524329:SRD524341 SHH524329:SHH524341 RXL524329:RXL524341 RNP524329:RNP524341 RDT524329:RDT524341 QTX524329:QTX524341 QKB524329:QKB524341 QAF524329:QAF524341 PQJ524329:PQJ524341 PGN524329:PGN524341 OWR524329:OWR524341 OMV524329:OMV524341 OCZ524329:OCZ524341 NTD524329:NTD524341 NJH524329:NJH524341 MZL524329:MZL524341 MPP524329:MPP524341 MFT524329:MFT524341 LVX524329:LVX524341 LMB524329:LMB524341 LCF524329:LCF524341 KSJ524329:KSJ524341 KIN524329:KIN524341 JYR524329:JYR524341 JOV524329:JOV524341 JEZ524329:JEZ524341 IVD524329:IVD524341 ILH524329:ILH524341 IBL524329:IBL524341 HRP524329:HRP524341 HHT524329:HHT524341 GXX524329:GXX524341 GOB524329:GOB524341 GEF524329:GEF524341 FUJ524329:FUJ524341 FKN524329:FKN524341 FAR524329:FAR524341 EQV524329:EQV524341 EGZ524329:EGZ524341 DXD524329:DXD524341 DNH524329:DNH524341 DDL524329:DDL524341 CTP524329:CTP524341 CJT524329:CJT524341 BZX524329:BZX524341 BQB524329:BQB524341 BGF524329:BGF524341 AWJ524329:AWJ524341 AMN524329:AMN524341 ACR524329:ACR524341 SV524329:SV524341 IZ524329:IZ524341 D524329:D524341 WVL458793:WVL458805 WLP458793:WLP458805 WBT458793:WBT458805 VRX458793:VRX458805 VIB458793:VIB458805 UYF458793:UYF458805 UOJ458793:UOJ458805 UEN458793:UEN458805 TUR458793:TUR458805 TKV458793:TKV458805 TAZ458793:TAZ458805 SRD458793:SRD458805 SHH458793:SHH458805 RXL458793:RXL458805 RNP458793:RNP458805 RDT458793:RDT458805 QTX458793:QTX458805 QKB458793:QKB458805 QAF458793:QAF458805 PQJ458793:PQJ458805 PGN458793:PGN458805 OWR458793:OWR458805 OMV458793:OMV458805 OCZ458793:OCZ458805 NTD458793:NTD458805 NJH458793:NJH458805 MZL458793:MZL458805 MPP458793:MPP458805 MFT458793:MFT458805 LVX458793:LVX458805 LMB458793:LMB458805 LCF458793:LCF458805 KSJ458793:KSJ458805 KIN458793:KIN458805 JYR458793:JYR458805 JOV458793:JOV458805 JEZ458793:JEZ458805 IVD458793:IVD458805 ILH458793:ILH458805 IBL458793:IBL458805 HRP458793:HRP458805 HHT458793:HHT458805 GXX458793:GXX458805 GOB458793:GOB458805 GEF458793:GEF458805 FUJ458793:FUJ458805 FKN458793:FKN458805 FAR458793:FAR458805 EQV458793:EQV458805 EGZ458793:EGZ458805 DXD458793:DXD458805 DNH458793:DNH458805 DDL458793:DDL458805 CTP458793:CTP458805 CJT458793:CJT458805 BZX458793:BZX458805 BQB458793:BQB458805 BGF458793:BGF458805 AWJ458793:AWJ458805 AMN458793:AMN458805 ACR458793:ACR458805 SV458793:SV458805 IZ458793:IZ458805 D458793:D458805 WVL393257:WVL393269 WLP393257:WLP393269 WBT393257:WBT393269 VRX393257:VRX393269 VIB393257:VIB393269 UYF393257:UYF393269 UOJ393257:UOJ393269 UEN393257:UEN393269 TUR393257:TUR393269 TKV393257:TKV393269 TAZ393257:TAZ393269 SRD393257:SRD393269 SHH393257:SHH393269 RXL393257:RXL393269 RNP393257:RNP393269 RDT393257:RDT393269 QTX393257:QTX393269 QKB393257:QKB393269 QAF393257:QAF393269 PQJ393257:PQJ393269 PGN393257:PGN393269 OWR393257:OWR393269 OMV393257:OMV393269 OCZ393257:OCZ393269 NTD393257:NTD393269 NJH393257:NJH393269 MZL393257:MZL393269 MPP393257:MPP393269 MFT393257:MFT393269 LVX393257:LVX393269 LMB393257:LMB393269 LCF393257:LCF393269 KSJ393257:KSJ393269 KIN393257:KIN393269 JYR393257:JYR393269 JOV393257:JOV393269 JEZ393257:JEZ393269 IVD393257:IVD393269 ILH393257:ILH393269 IBL393257:IBL393269 HRP393257:HRP393269 HHT393257:HHT393269 GXX393257:GXX393269 GOB393257:GOB393269 GEF393257:GEF393269 FUJ393257:FUJ393269 FKN393257:FKN393269 FAR393257:FAR393269 EQV393257:EQV393269 EGZ393257:EGZ393269 DXD393257:DXD393269 DNH393257:DNH393269 DDL393257:DDL393269 CTP393257:CTP393269 CJT393257:CJT393269 BZX393257:BZX393269 BQB393257:BQB393269 BGF393257:BGF393269 AWJ393257:AWJ393269 AMN393257:AMN393269 ACR393257:ACR393269 SV393257:SV393269 IZ393257:IZ393269 D393257:D393269 WVL327721:WVL327733 WLP327721:WLP327733 WBT327721:WBT327733 VRX327721:VRX327733 VIB327721:VIB327733 UYF327721:UYF327733 UOJ327721:UOJ327733 UEN327721:UEN327733 TUR327721:TUR327733 TKV327721:TKV327733 TAZ327721:TAZ327733 SRD327721:SRD327733 SHH327721:SHH327733 RXL327721:RXL327733 RNP327721:RNP327733 RDT327721:RDT327733 QTX327721:QTX327733 QKB327721:QKB327733 QAF327721:QAF327733 PQJ327721:PQJ327733 PGN327721:PGN327733 OWR327721:OWR327733 OMV327721:OMV327733 OCZ327721:OCZ327733 NTD327721:NTD327733 NJH327721:NJH327733 MZL327721:MZL327733 MPP327721:MPP327733 MFT327721:MFT327733 LVX327721:LVX327733 LMB327721:LMB327733 LCF327721:LCF327733 KSJ327721:KSJ327733 KIN327721:KIN327733 JYR327721:JYR327733 JOV327721:JOV327733 JEZ327721:JEZ327733 IVD327721:IVD327733 ILH327721:ILH327733 IBL327721:IBL327733 HRP327721:HRP327733 HHT327721:HHT327733 GXX327721:GXX327733 GOB327721:GOB327733 GEF327721:GEF327733 FUJ327721:FUJ327733 FKN327721:FKN327733 FAR327721:FAR327733 EQV327721:EQV327733 EGZ327721:EGZ327733 DXD327721:DXD327733 DNH327721:DNH327733 DDL327721:DDL327733 CTP327721:CTP327733 CJT327721:CJT327733 BZX327721:BZX327733 BQB327721:BQB327733 BGF327721:BGF327733 AWJ327721:AWJ327733 AMN327721:AMN327733 ACR327721:ACR327733 SV327721:SV327733 IZ327721:IZ327733 D327721:D327733 WVL262185:WVL262197 WLP262185:WLP262197 WBT262185:WBT262197 VRX262185:VRX262197 VIB262185:VIB262197 UYF262185:UYF262197 UOJ262185:UOJ262197 UEN262185:UEN262197 TUR262185:TUR262197 TKV262185:TKV262197 TAZ262185:TAZ262197 SRD262185:SRD262197 SHH262185:SHH262197 RXL262185:RXL262197 RNP262185:RNP262197 RDT262185:RDT262197 QTX262185:QTX262197 QKB262185:QKB262197 QAF262185:QAF262197 PQJ262185:PQJ262197 PGN262185:PGN262197 OWR262185:OWR262197 OMV262185:OMV262197 OCZ262185:OCZ262197 NTD262185:NTD262197 NJH262185:NJH262197 MZL262185:MZL262197 MPP262185:MPP262197 MFT262185:MFT262197 LVX262185:LVX262197 LMB262185:LMB262197 LCF262185:LCF262197 KSJ262185:KSJ262197 KIN262185:KIN262197 JYR262185:JYR262197 JOV262185:JOV262197 JEZ262185:JEZ262197 IVD262185:IVD262197 ILH262185:ILH262197 IBL262185:IBL262197 HRP262185:HRP262197 HHT262185:HHT262197 GXX262185:GXX262197 GOB262185:GOB262197 GEF262185:GEF262197 FUJ262185:FUJ262197 FKN262185:FKN262197 FAR262185:FAR262197 EQV262185:EQV262197 EGZ262185:EGZ262197 DXD262185:DXD262197 DNH262185:DNH262197 DDL262185:DDL262197 CTP262185:CTP262197 CJT262185:CJT262197 BZX262185:BZX262197 BQB262185:BQB262197 BGF262185:BGF262197 AWJ262185:AWJ262197 AMN262185:AMN262197 ACR262185:ACR262197 SV262185:SV262197 IZ262185:IZ262197 D262185:D262197 WVL196649:WVL196661 WLP196649:WLP196661 WBT196649:WBT196661 VRX196649:VRX196661 VIB196649:VIB196661 UYF196649:UYF196661 UOJ196649:UOJ196661 UEN196649:UEN196661 TUR196649:TUR196661 TKV196649:TKV196661 TAZ196649:TAZ196661 SRD196649:SRD196661 SHH196649:SHH196661 RXL196649:RXL196661 RNP196649:RNP196661 RDT196649:RDT196661 QTX196649:QTX196661 QKB196649:QKB196661 QAF196649:QAF196661 PQJ196649:PQJ196661 PGN196649:PGN196661 OWR196649:OWR196661 OMV196649:OMV196661 OCZ196649:OCZ196661 NTD196649:NTD196661 NJH196649:NJH196661 MZL196649:MZL196661 MPP196649:MPP196661 MFT196649:MFT196661 LVX196649:LVX196661 LMB196649:LMB196661 LCF196649:LCF196661 KSJ196649:KSJ196661 KIN196649:KIN196661 JYR196649:JYR196661 JOV196649:JOV196661 JEZ196649:JEZ196661 IVD196649:IVD196661 ILH196649:ILH196661 IBL196649:IBL196661 HRP196649:HRP196661 HHT196649:HHT196661 GXX196649:GXX196661 GOB196649:GOB196661 GEF196649:GEF196661 FUJ196649:FUJ196661 FKN196649:FKN196661 FAR196649:FAR196661 EQV196649:EQV196661 EGZ196649:EGZ196661 DXD196649:DXD196661 DNH196649:DNH196661 DDL196649:DDL196661 CTP196649:CTP196661 CJT196649:CJT196661 BZX196649:BZX196661 BQB196649:BQB196661 BGF196649:BGF196661 AWJ196649:AWJ196661 AMN196649:AMN196661 ACR196649:ACR196661 SV196649:SV196661 IZ196649:IZ196661 D196649:D196661 WVL131113:WVL131125 WLP131113:WLP131125 WBT131113:WBT131125 VRX131113:VRX131125 VIB131113:VIB131125 UYF131113:UYF131125 UOJ131113:UOJ131125 UEN131113:UEN131125 TUR131113:TUR131125 TKV131113:TKV131125 TAZ131113:TAZ131125 SRD131113:SRD131125 SHH131113:SHH131125 RXL131113:RXL131125 RNP131113:RNP131125 RDT131113:RDT131125 QTX131113:QTX131125 QKB131113:QKB131125 QAF131113:QAF131125 PQJ131113:PQJ131125 PGN131113:PGN131125 OWR131113:OWR131125 OMV131113:OMV131125 OCZ131113:OCZ131125 NTD131113:NTD131125 NJH131113:NJH131125 MZL131113:MZL131125 MPP131113:MPP131125 MFT131113:MFT131125 LVX131113:LVX131125 LMB131113:LMB131125 LCF131113:LCF131125 KSJ131113:KSJ131125 KIN131113:KIN131125 JYR131113:JYR131125 JOV131113:JOV131125 JEZ131113:JEZ131125 IVD131113:IVD131125 ILH131113:ILH131125 IBL131113:IBL131125 HRP131113:HRP131125 HHT131113:HHT131125 GXX131113:GXX131125 GOB131113:GOB131125 GEF131113:GEF131125 FUJ131113:FUJ131125 FKN131113:FKN131125 FAR131113:FAR131125 EQV131113:EQV131125 EGZ131113:EGZ131125 DXD131113:DXD131125 DNH131113:DNH131125 DDL131113:DDL131125 CTP131113:CTP131125 CJT131113:CJT131125 BZX131113:BZX131125 BQB131113:BQB131125 BGF131113:BGF131125 AWJ131113:AWJ131125 AMN131113:AMN131125 ACR131113:ACR131125 SV131113:SV131125 IZ131113:IZ131125 D131113:D131125 WVL65577:WVL65589 WLP65577:WLP65589 WBT65577:WBT65589 VRX65577:VRX65589 VIB65577:VIB65589 UYF65577:UYF65589 UOJ65577:UOJ65589 UEN65577:UEN65589 TUR65577:TUR65589 TKV65577:TKV65589 TAZ65577:TAZ65589 SRD65577:SRD65589 SHH65577:SHH65589 RXL65577:RXL65589 RNP65577:RNP65589 RDT65577:RDT65589 QTX65577:QTX65589 QKB65577:QKB65589 QAF65577:QAF65589 PQJ65577:PQJ65589 PGN65577:PGN65589 OWR65577:OWR65589 OMV65577:OMV65589 OCZ65577:OCZ65589 NTD65577:NTD65589 NJH65577:NJH65589 MZL65577:MZL65589 MPP65577:MPP65589 MFT65577:MFT65589 LVX65577:LVX65589 LMB65577:LMB65589 LCF65577:LCF65589 KSJ65577:KSJ65589 KIN65577:KIN65589 JYR65577:JYR65589 JOV65577:JOV65589 JEZ65577:JEZ65589 IVD65577:IVD65589 ILH65577:ILH65589 IBL65577:IBL65589 HRP65577:HRP65589 HHT65577:HHT65589 GXX65577:GXX65589 GOB65577:GOB65589 GEF65577:GEF65589 FUJ65577:FUJ65589 FKN65577:FKN65589 FAR65577:FAR65589 EQV65577:EQV65589 EGZ65577:EGZ65589 DXD65577:DXD65589 DNH65577:DNH65589 DDL65577:DDL65589 CTP65577:CTP65589 CJT65577:CJT65589 BZX65577:BZX65589 BQB65577:BQB65589 BGF65577:BGF65589 AWJ65577:AWJ65589 AMN65577:AMN65589 ACR65577:ACR65589 SV65577:SV65589 IZ65577:IZ65589 D65577:D65589 WVL41:WVL53 WLP41:WLP53 WBT41:WBT53 VRX41:VRX53 VIB41:VIB53 UYF41:UYF53 UOJ41:UOJ53 UEN41:UEN53 TUR41:TUR53 TKV41:TKV53 TAZ41:TAZ53 SRD41:SRD53 SHH41:SHH53 RXL41:RXL53 RNP41:RNP53 RDT41:RDT53 QTX41:QTX53 QKB41:QKB53 QAF41:QAF53 PQJ41:PQJ53 PGN41:PGN53 OWR41:OWR53 OMV41:OMV53 OCZ41:OCZ53 NTD41:NTD53 NJH41:NJH53 MZL41:MZL53 MPP41:MPP53 MFT41:MFT53 LVX41:LVX53 LMB41:LMB53 LCF41:LCF53 KSJ41:KSJ53 KIN41:KIN53 JYR41:JYR53 JOV41:JOV53 JEZ41:JEZ53 IVD41:IVD53 ILH41:ILH53 IBL41:IBL53 HRP41:HRP53 HHT41:HHT53 GXX41:GXX53 GOB41:GOB53 GEF41:GEF53 FUJ41:FUJ53 FKN41:FKN53 FAR41:FAR53 EQV41:EQV53 EGZ41:EGZ53 DXD41:DXD53 DNH41:DNH53 DDL41:DDL53 CTP41:CTP53 CJT41:CJT53 BZX41:BZX53 BQB41:BQB53 BGF41:BGF53 AWJ41:AWJ53 AMN41:AMN53 ACR41:ACR53 SV41:SV53 IZ41:IZ53 D29">
      <formula1>$D$67:$D$78</formula1>
    </dataValidation>
  </dataValidations>
  <pageMargins left="0.75" right="0.75" top="1.25" bottom="1" header="0.5" footer="0.25"/>
  <pageSetup paperSize="0" scale="63"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8"/>
  <sheetViews>
    <sheetView tabSelected="1" workbookViewId="0">
      <selection activeCell="D9" sqref="D9"/>
    </sheetView>
  </sheetViews>
  <sheetFormatPr defaultRowHeight="12.75"/>
  <cols>
    <col min="1" max="1" width="9.7109375" style="81" customWidth="1"/>
    <col min="2" max="2" width="34.28515625" style="81" bestFit="1" customWidth="1"/>
    <col min="3" max="3" width="23.5703125" style="81" customWidth="1"/>
    <col min="4" max="4" width="9.7109375" style="81" customWidth="1"/>
    <col min="5" max="5" width="4.7109375" style="81" customWidth="1"/>
    <col min="6" max="6" width="14.42578125" style="81" customWidth="1"/>
    <col min="7" max="7" width="11.140625" style="81" customWidth="1"/>
    <col min="8" max="8" width="10.28515625" style="81" customWidth="1"/>
    <col min="9" max="9" width="13" style="81" customWidth="1"/>
    <col min="10" max="10" width="8.28515625" style="81" customWidth="1"/>
    <col min="11" max="16384" width="9.140625" style="81"/>
  </cols>
  <sheetData>
    <row r="1" spans="1:10" ht="12" customHeight="1">
      <c r="B1" s="145" t="s">
        <v>131</v>
      </c>
      <c r="D1" s="146"/>
      <c r="E1" s="146"/>
      <c r="F1" s="146"/>
      <c r="G1" s="146"/>
      <c r="H1" s="146"/>
      <c r="I1" s="146"/>
      <c r="J1" s="147"/>
    </row>
    <row r="2" spans="1:10" ht="12" customHeight="1">
      <c r="B2" s="1646" t="s">
        <v>868</v>
      </c>
      <c r="D2" s="146"/>
      <c r="E2" s="146"/>
      <c r="F2" s="146"/>
      <c r="G2" s="146"/>
      <c r="H2" s="146"/>
      <c r="I2" s="146"/>
      <c r="J2" s="146"/>
    </row>
    <row r="3" spans="1:10" ht="12" customHeight="1">
      <c r="B3" s="145" t="s">
        <v>765</v>
      </c>
      <c r="D3" s="146"/>
      <c r="E3" s="146"/>
      <c r="F3" s="146"/>
      <c r="G3" s="146"/>
      <c r="H3" s="146"/>
      <c r="I3" s="146"/>
      <c r="J3" s="146"/>
    </row>
    <row r="4" spans="1:10" ht="12" customHeight="1">
      <c r="B4" s="145" t="s">
        <v>1097</v>
      </c>
      <c r="D4" s="146"/>
      <c r="E4" s="146"/>
      <c r="F4" s="146"/>
      <c r="G4" s="146"/>
      <c r="H4" s="146"/>
      <c r="I4" s="146"/>
      <c r="J4" s="146"/>
    </row>
    <row r="5" spans="1:10" ht="12" customHeight="1">
      <c r="D5" s="146"/>
      <c r="E5" s="146"/>
      <c r="F5" s="146"/>
      <c r="G5" s="146"/>
      <c r="H5" s="146"/>
      <c r="I5" s="146"/>
      <c r="J5" s="146"/>
    </row>
    <row r="6" spans="1:10" ht="12" customHeight="1">
      <c r="D6" s="146"/>
      <c r="E6" s="146"/>
      <c r="F6" s="146" t="s">
        <v>249</v>
      </c>
      <c r="G6" s="146"/>
      <c r="H6" s="146"/>
      <c r="I6" s="146" t="s">
        <v>405</v>
      </c>
      <c r="J6" s="146"/>
    </row>
    <row r="7" spans="1:10" ht="12" customHeight="1">
      <c r="D7" s="148" t="s">
        <v>251</v>
      </c>
      <c r="E7" s="148" t="s">
        <v>252</v>
      </c>
      <c r="F7" s="148" t="s">
        <v>253</v>
      </c>
      <c r="G7" s="148" t="s">
        <v>254</v>
      </c>
      <c r="H7" s="148" t="s">
        <v>255</v>
      </c>
      <c r="I7" s="148" t="s">
        <v>256</v>
      </c>
      <c r="J7" s="148" t="s">
        <v>257</v>
      </c>
    </row>
    <row r="8" spans="1:10" ht="12" customHeight="1">
      <c r="A8" s="115"/>
      <c r="B8" s="118" t="s">
        <v>359</v>
      </c>
      <c r="C8" s="115"/>
      <c r="D8" s="116"/>
      <c r="E8" s="116"/>
      <c r="F8" s="116"/>
      <c r="G8" s="116"/>
      <c r="H8" s="116"/>
      <c r="I8" s="132"/>
      <c r="J8" s="146"/>
    </row>
    <row r="9" spans="1:10" ht="12" customHeight="1">
      <c r="A9" s="115"/>
      <c r="B9" s="81" t="s">
        <v>771</v>
      </c>
      <c r="C9" s="115"/>
      <c r="D9" s="116">
        <v>407</v>
      </c>
      <c r="E9" s="116" t="s">
        <v>260</v>
      </c>
      <c r="F9" s="123">
        <v>-2006526</v>
      </c>
      <c r="G9" s="116" t="s">
        <v>288</v>
      </c>
      <c r="H9" s="149">
        <f>'WCA Allocation Factors'!E34</f>
        <v>0.22451454780795729</v>
      </c>
      <c r="I9" s="150">
        <f>+F9*H9</f>
        <v>-450494.27755490929</v>
      </c>
      <c r="J9" s="146" t="s">
        <v>606</v>
      </c>
    </row>
    <row r="10" spans="1:10" ht="12" customHeight="1">
      <c r="A10" s="115"/>
      <c r="B10" s="151" t="s">
        <v>771</v>
      </c>
      <c r="C10" s="115"/>
      <c r="D10" s="116">
        <v>407</v>
      </c>
      <c r="E10" s="116" t="s">
        <v>260</v>
      </c>
      <c r="F10" s="123">
        <v>275765.40000000002</v>
      </c>
      <c r="G10" s="116" t="s">
        <v>261</v>
      </c>
      <c r="H10" s="149" t="s">
        <v>262</v>
      </c>
      <c r="I10" s="150">
        <f>+F10</f>
        <v>275765.40000000002</v>
      </c>
      <c r="J10" s="146"/>
    </row>
    <row r="11" spans="1:10" ht="12" customHeight="1" thickBot="1">
      <c r="A11" s="115"/>
      <c r="B11" s="118" t="s">
        <v>453</v>
      </c>
      <c r="C11" s="115"/>
      <c r="D11" s="116"/>
      <c r="E11" s="116"/>
      <c r="F11" s="152">
        <f>SUM(F9:F10)</f>
        <v>-1730760.6</v>
      </c>
      <c r="G11" s="116"/>
      <c r="H11" s="149"/>
      <c r="I11" s="152">
        <f>SUM(I9:I10)</f>
        <v>-174728.87755490927</v>
      </c>
      <c r="J11" s="146"/>
    </row>
    <row r="12" spans="1:10" ht="12" customHeight="1">
      <c r="A12" s="115"/>
      <c r="B12" s="118"/>
      <c r="C12" s="115"/>
      <c r="D12" s="116"/>
      <c r="E12" s="116"/>
      <c r="F12" s="123"/>
      <c r="G12" s="116"/>
      <c r="H12" s="149"/>
      <c r="I12" s="150"/>
      <c r="J12" s="146"/>
    </row>
    <row r="13" spans="1:10" ht="12" customHeight="1">
      <c r="A13" s="115"/>
      <c r="C13" s="115"/>
      <c r="D13" s="116"/>
      <c r="E13" s="116"/>
      <c r="F13" s="123"/>
      <c r="G13" s="116"/>
      <c r="H13" s="149"/>
      <c r="I13" s="150"/>
      <c r="J13" s="146"/>
    </row>
    <row r="14" spans="1:10" ht="12" customHeight="1">
      <c r="A14" s="115"/>
      <c r="B14" s="118" t="s">
        <v>389</v>
      </c>
      <c r="C14" s="115"/>
      <c r="D14" s="116"/>
      <c r="E14" s="116"/>
      <c r="F14" s="123"/>
      <c r="G14" s="116"/>
      <c r="H14" s="149"/>
      <c r="I14" s="150"/>
      <c r="J14" s="146"/>
    </row>
    <row r="15" spans="1:10" ht="12" customHeight="1">
      <c r="A15" s="115"/>
      <c r="B15" s="81" t="s">
        <v>234</v>
      </c>
      <c r="C15" s="115"/>
      <c r="D15" s="116">
        <v>18222</v>
      </c>
      <c r="E15" s="116" t="s">
        <v>260</v>
      </c>
      <c r="F15" s="123">
        <v>160864</v>
      </c>
      <c r="G15" s="116" t="s">
        <v>261</v>
      </c>
      <c r="H15" s="149" t="s">
        <v>262</v>
      </c>
      <c r="I15" s="150">
        <f>F15</f>
        <v>160864</v>
      </c>
      <c r="J15" s="146" t="s">
        <v>606</v>
      </c>
    </row>
    <row r="16" spans="1:10" ht="12" customHeight="1">
      <c r="A16" s="115"/>
      <c r="B16" s="122" t="s">
        <v>772</v>
      </c>
      <c r="C16" s="115"/>
      <c r="D16" s="116">
        <v>18222</v>
      </c>
      <c r="E16" s="116" t="s">
        <v>260</v>
      </c>
      <c r="F16" s="123">
        <v>-697992</v>
      </c>
      <c r="G16" s="116" t="s">
        <v>289</v>
      </c>
      <c r="H16" s="149">
        <f>'WCA Allocation Factors'!E35</f>
        <v>0.22447437041103502</v>
      </c>
      <c r="I16" s="150">
        <f>+H16*F16</f>
        <v>-156681.31475193915</v>
      </c>
      <c r="J16" s="146" t="s">
        <v>606</v>
      </c>
    </row>
    <row r="17" spans="1:10" ht="12" customHeight="1">
      <c r="A17" s="115"/>
      <c r="B17" s="81" t="s">
        <v>234</v>
      </c>
      <c r="C17" s="115"/>
      <c r="D17" s="116">
        <v>18222</v>
      </c>
      <c r="E17" s="116" t="s">
        <v>260</v>
      </c>
      <c r="F17" s="123">
        <v>-475031</v>
      </c>
      <c r="G17" s="116" t="s">
        <v>288</v>
      </c>
      <c r="H17" s="149">
        <f>'WCA Allocation Factors'!E34</f>
        <v>0.22451454780795729</v>
      </c>
      <c r="I17" s="150">
        <f t="shared" ref="I17:I20" si="0">+H17*F17</f>
        <v>-106651.37015976176</v>
      </c>
      <c r="J17" s="146" t="s">
        <v>606</v>
      </c>
    </row>
    <row r="18" spans="1:10" ht="12" customHeight="1">
      <c r="A18" s="115"/>
      <c r="B18" s="151" t="s">
        <v>454</v>
      </c>
      <c r="C18" s="115"/>
      <c r="D18" s="116">
        <v>22842</v>
      </c>
      <c r="E18" s="116" t="s">
        <v>260</v>
      </c>
      <c r="F18" s="123">
        <v>0</v>
      </c>
      <c r="G18" s="116" t="s">
        <v>289</v>
      </c>
      <c r="H18" s="149">
        <v>0.221198741120954</v>
      </c>
      <c r="I18" s="150">
        <f t="shared" si="0"/>
        <v>0</v>
      </c>
      <c r="J18" s="146" t="s">
        <v>606</v>
      </c>
    </row>
    <row r="19" spans="1:10" ht="12" customHeight="1">
      <c r="A19" s="115"/>
      <c r="B19" s="151" t="s">
        <v>455</v>
      </c>
      <c r="C19" s="115"/>
      <c r="D19" s="116">
        <v>230</v>
      </c>
      <c r="E19" s="116" t="s">
        <v>260</v>
      </c>
      <c r="F19" s="123">
        <v>1691133</v>
      </c>
      <c r="G19" s="116" t="s">
        <v>288</v>
      </c>
      <c r="H19" s="149">
        <f>'WCA Allocation Factors'!E34</f>
        <v>0.22451454780795729</v>
      </c>
      <c r="I19" s="150">
        <f t="shared" si="0"/>
        <v>379683.96077811427</v>
      </c>
      <c r="J19" s="146" t="s">
        <v>606</v>
      </c>
    </row>
    <row r="20" spans="1:10" ht="12" customHeight="1">
      <c r="A20" s="115"/>
      <c r="B20" s="151" t="s">
        <v>456</v>
      </c>
      <c r="C20" s="115"/>
      <c r="D20" s="116">
        <v>254105</v>
      </c>
      <c r="E20" s="116" t="s">
        <v>260</v>
      </c>
      <c r="F20" s="123">
        <v>3568856</v>
      </c>
      <c r="G20" s="116" t="s">
        <v>288</v>
      </c>
      <c r="H20" s="149">
        <f>'WCA Allocation Factors'!E34</f>
        <v>0.22451454780795729</v>
      </c>
      <c r="I20" s="150">
        <f t="shared" si="0"/>
        <v>801260.09103171527</v>
      </c>
      <c r="J20" s="146" t="s">
        <v>606</v>
      </c>
    </row>
    <row r="21" spans="1:10" ht="12" customHeight="1" thickBot="1">
      <c r="A21" s="115"/>
      <c r="B21" s="151" t="s">
        <v>457</v>
      </c>
      <c r="C21" s="115"/>
      <c r="D21" s="116"/>
      <c r="E21" s="116"/>
      <c r="F21" s="152">
        <f>SUM(F15:F20)</f>
        <v>4247830</v>
      </c>
      <c r="G21" s="116"/>
      <c r="H21" s="149"/>
      <c r="I21" s="152">
        <f>SUM(I15:I20)</f>
        <v>1078475.3668981288</v>
      </c>
      <c r="J21" s="146"/>
    </row>
    <row r="22" spans="1:10" ht="12" customHeight="1">
      <c r="A22" s="115"/>
      <c r="B22" s="151"/>
      <c r="C22" s="115"/>
      <c r="D22" s="116"/>
      <c r="E22" s="116"/>
      <c r="F22" s="123"/>
      <c r="G22" s="116"/>
      <c r="H22" s="149"/>
      <c r="I22" s="150"/>
      <c r="J22" s="146"/>
    </row>
    <row r="23" spans="1:10" ht="12" customHeight="1">
      <c r="A23" s="115"/>
      <c r="B23" s="151"/>
      <c r="C23" s="115"/>
      <c r="D23" s="116"/>
      <c r="E23" s="116"/>
      <c r="F23" s="123"/>
      <c r="G23" s="116"/>
      <c r="H23" s="149"/>
      <c r="I23" s="150"/>
      <c r="J23" s="146"/>
    </row>
    <row r="24" spans="1:10" ht="12" customHeight="1">
      <c r="A24" s="115"/>
      <c r="B24" s="153" t="s">
        <v>402</v>
      </c>
      <c r="C24" s="115"/>
      <c r="D24" s="116"/>
      <c r="E24" s="116"/>
      <c r="F24" s="123"/>
      <c r="G24" s="116"/>
      <c r="H24" s="149"/>
      <c r="I24" s="150"/>
      <c r="J24" s="146"/>
    </row>
    <row r="25" spans="1:10" ht="12" customHeight="1">
      <c r="A25" s="115"/>
      <c r="B25" s="151" t="s">
        <v>387</v>
      </c>
      <c r="C25" s="115"/>
      <c r="D25" s="116" t="s">
        <v>348</v>
      </c>
      <c r="E25" s="116" t="s">
        <v>260</v>
      </c>
      <c r="F25" s="123">
        <v>-1901813</v>
      </c>
      <c r="G25" s="116" t="s">
        <v>289</v>
      </c>
      <c r="H25" s="149">
        <f>'WCA Allocation Factors'!E35</f>
        <v>0.22447437041103502</v>
      </c>
      <c r="I25" s="150">
        <f>H25*F25</f>
        <v>-426908.27581452177</v>
      </c>
      <c r="J25" s="146"/>
    </row>
    <row r="26" spans="1:10" ht="12" customHeight="1">
      <c r="A26" s="115"/>
      <c r="B26" s="151" t="s">
        <v>387</v>
      </c>
      <c r="C26" s="115"/>
      <c r="D26" s="116" t="s">
        <v>348</v>
      </c>
      <c r="E26" s="116" t="s">
        <v>260</v>
      </c>
      <c r="F26" s="123">
        <v>-275765</v>
      </c>
      <c r="G26" s="116" t="s">
        <v>261</v>
      </c>
      <c r="H26" s="149" t="s">
        <v>262</v>
      </c>
      <c r="I26" s="150">
        <f>F26</f>
        <v>-275765</v>
      </c>
      <c r="J26" s="146"/>
    </row>
    <row r="27" spans="1:10" ht="12" customHeight="1">
      <c r="A27" s="115"/>
      <c r="B27" s="151" t="s">
        <v>387</v>
      </c>
      <c r="C27" s="115"/>
      <c r="D27" s="116" t="s">
        <v>348</v>
      </c>
      <c r="E27" s="116" t="s">
        <v>260</v>
      </c>
      <c r="F27" s="121">
        <v>-67953</v>
      </c>
      <c r="G27" s="116" t="s">
        <v>292</v>
      </c>
      <c r="H27" s="149" t="s">
        <v>262</v>
      </c>
      <c r="I27" s="150">
        <f>0</f>
        <v>0</v>
      </c>
      <c r="J27" s="146"/>
    </row>
    <row r="28" spans="1:10" ht="12" customHeight="1">
      <c r="A28" s="115"/>
      <c r="B28" s="151"/>
      <c r="C28" s="115"/>
      <c r="D28" s="116"/>
      <c r="E28" s="116"/>
      <c r="F28" s="121"/>
      <c r="G28" s="116"/>
      <c r="H28" s="149"/>
      <c r="I28" s="150"/>
      <c r="J28" s="146"/>
    </row>
    <row r="29" spans="1:10" ht="12" customHeight="1">
      <c r="A29" s="115"/>
      <c r="B29" s="151"/>
      <c r="C29" s="115"/>
      <c r="D29" s="116"/>
      <c r="E29" s="116"/>
      <c r="F29" s="123"/>
      <c r="G29" s="116"/>
      <c r="H29" s="149"/>
      <c r="I29" s="150"/>
      <c r="J29" s="146"/>
    </row>
    <row r="30" spans="1:10" ht="12" customHeight="1">
      <c r="A30" s="115"/>
      <c r="B30" s="151"/>
      <c r="C30" s="115"/>
      <c r="D30" s="116"/>
      <c r="E30" s="116"/>
      <c r="F30" s="121"/>
      <c r="G30" s="116"/>
      <c r="H30" s="149"/>
      <c r="I30" s="150"/>
      <c r="J30" s="146"/>
    </row>
    <row r="31" spans="1:10" ht="12" customHeight="1">
      <c r="A31" s="115"/>
      <c r="B31" s="151"/>
      <c r="C31" s="115"/>
      <c r="D31" s="116"/>
      <c r="E31" s="116"/>
      <c r="F31" s="121"/>
      <c r="G31" s="116"/>
      <c r="H31" s="149"/>
      <c r="I31" s="150"/>
      <c r="J31" s="146"/>
    </row>
    <row r="32" spans="1:10" ht="12" customHeight="1">
      <c r="A32" s="115"/>
      <c r="B32" s="151"/>
      <c r="C32" s="115"/>
      <c r="D32" s="116"/>
      <c r="E32" s="116"/>
      <c r="F32" s="123"/>
      <c r="G32" s="116"/>
      <c r="H32" s="149"/>
      <c r="I32" s="150"/>
      <c r="J32" s="146"/>
    </row>
    <row r="33" spans="1:10" ht="12" customHeight="1">
      <c r="A33" s="115"/>
      <c r="B33" s="145" t="s">
        <v>850</v>
      </c>
      <c r="C33" s="115"/>
      <c r="D33" s="116"/>
      <c r="E33" s="116"/>
      <c r="F33" s="123"/>
      <c r="G33" s="116"/>
      <c r="H33" s="149"/>
      <c r="I33" s="150"/>
      <c r="J33" s="146"/>
    </row>
    <row r="34" spans="1:10" ht="12" customHeight="1">
      <c r="A34" s="115"/>
      <c r="B34" s="151"/>
      <c r="C34" s="115"/>
      <c r="D34" s="116"/>
      <c r="E34" s="116"/>
      <c r="F34" s="123"/>
      <c r="G34" s="119"/>
      <c r="H34" s="149"/>
      <c r="I34" s="150"/>
      <c r="J34" s="146"/>
    </row>
    <row r="35" spans="1:10" ht="12" customHeight="1">
      <c r="A35" s="115"/>
      <c r="B35" s="154"/>
      <c r="C35" s="134"/>
      <c r="D35" s="135"/>
      <c r="E35" s="135"/>
      <c r="F35" s="155"/>
      <c r="G35" s="135"/>
      <c r="H35" s="156"/>
      <c r="I35" s="157"/>
      <c r="J35" s="146"/>
    </row>
    <row r="36" spans="1:10" ht="12" customHeight="1">
      <c r="B36" s="158"/>
      <c r="C36" s="115"/>
      <c r="D36" s="116"/>
      <c r="E36" s="116"/>
      <c r="F36" s="123"/>
      <c r="G36" s="116"/>
      <c r="H36" s="124"/>
      <c r="I36" s="159"/>
      <c r="J36" s="146"/>
    </row>
    <row r="37" spans="1:10" ht="12" customHeight="1">
      <c r="B37" s="158"/>
      <c r="C37" s="115"/>
      <c r="D37" s="116"/>
      <c r="E37" s="116"/>
      <c r="F37" s="123"/>
      <c r="G37" s="116"/>
      <c r="H37" s="124"/>
      <c r="I37" s="159"/>
      <c r="J37" s="2089"/>
    </row>
    <row r="38" spans="1:10" ht="12" customHeight="1">
      <c r="B38" s="158"/>
      <c r="C38" s="115"/>
      <c r="D38" s="116"/>
      <c r="E38" s="116"/>
      <c r="F38" s="123"/>
      <c r="G38" s="116"/>
      <c r="H38" s="124"/>
      <c r="I38" s="159"/>
      <c r="J38" s="146"/>
    </row>
    <row r="39" spans="1:10" ht="12" customHeight="1">
      <c r="B39" s="160"/>
      <c r="C39" s="140"/>
      <c r="D39" s="141"/>
      <c r="E39" s="141"/>
      <c r="F39" s="161"/>
      <c r="G39" s="141"/>
      <c r="H39" s="162"/>
      <c r="I39" s="163"/>
      <c r="J39" s="146"/>
    </row>
    <row r="40" spans="1:10" ht="12" customHeight="1">
      <c r="B40" s="151"/>
      <c r="C40" s="115"/>
      <c r="D40" s="116"/>
      <c r="E40" s="116"/>
      <c r="F40" s="121"/>
      <c r="G40" s="116"/>
      <c r="H40" s="149"/>
      <c r="I40" s="150"/>
      <c r="J40" s="146"/>
    </row>
    <row r="41" spans="1:10" ht="12" customHeight="1">
      <c r="B41" s="151"/>
      <c r="C41" s="115"/>
      <c r="D41" s="116"/>
      <c r="E41" s="116"/>
      <c r="F41" s="121"/>
      <c r="G41" s="116"/>
      <c r="H41" s="149"/>
      <c r="I41" s="150"/>
      <c r="J41" s="146"/>
    </row>
    <row r="42" spans="1:10" ht="12" customHeight="1">
      <c r="B42" s="151"/>
      <c r="C42" s="115"/>
      <c r="D42" s="116"/>
      <c r="E42" s="116"/>
      <c r="F42" s="121"/>
      <c r="G42" s="116"/>
      <c r="H42" s="149"/>
      <c r="I42" s="150"/>
      <c r="J42" s="146"/>
    </row>
    <row r="43" spans="1:10" ht="12" customHeight="1">
      <c r="B43" s="151"/>
      <c r="C43" s="115"/>
      <c r="D43" s="116"/>
      <c r="E43" s="116"/>
      <c r="F43" s="121"/>
      <c r="G43" s="116"/>
      <c r="H43" s="149"/>
      <c r="I43" s="150"/>
      <c r="J43" s="146"/>
    </row>
    <row r="44" spans="1:10" ht="12" customHeight="1">
      <c r="B44" s="151"/>
      <c r="C44" s="115"/>
      <c r="D44" s="116"/>
      <c r="E44" s="116"/>
      <c r="F44" s="121"/>
      <c r="G44" s="116"/>
      <c r="H44" s="149"/>
      <c r="I44" s="150"/>
      <c r="J44" s="146"/>
    </row>
    <row r="45" spans="1:10" ht="12" customHeight="1">
      <c r="B45" s="151"/>
      <c r="C45" s="115"/>
      <c r="D45" s="116"/>
      <c r="E45" s="116"/>
      <c r="F45" s="121"/>
      <c r="G45" s="116"/>
      <c r="H45" s="149"/>
      <c r="I45" s="150"/>
      <c r="J45" s="146"/>
    </row>
    <row r="46" spans="1:10" ht="12" customHeight="1">
      <c r="A46" s="115"/>
      <c r="B46" s="151"/>
      <c r="C46" s="115"/>
      <c r="D46" s="116"/>
      <c r="E46" s="116"/>
      <c r="F46" s="121"/>
      <c r="G46" s="142"/>
      <c r="H46" s="164"/>
      <c r="I46" s="150"/>
      <c r="J46" s="146"/>
    </row>
    <row r="47" spans="1:10" ht="12" customHeight="1">
      <c r="A47" s="115"/>
      <c r="B47" s="151"/>
      <c r="C47" s="115"/>
      <c r="D47" s="116"/>
      <c r="E47" s="116"/>
      <c r="F47" s="132"/>
      <c r="G47" s="116"/>
      <c r="H47" s="164"/>
      <c r="I47" s="165"/>
      <c r="J47" s="146"/>
    </row>
    <row r="48" spans="1:10" ht="12" customHeight="1">
      <c r="A48" s="115"/>
      <c r="B48" s="151"/>
      <c r="C48" s="115"/>
      <c r="D48" s="116"/>
      <c r="E48" s="116"/>
      <c r="F48" s="132"/>
      <c r="G48" s="116"/>
      <c r="H48" s="164"/>
      <c r="I48" s="165"/>
      <c r="J48" s="146"/>
    </row>
    <row r="49" spans="1:10" ht="12" customHeight="1">
      <c r="A49" s="115"/>
      <c r="B49" s="151"/>
      <c r="C49" s="115"/>
      <c r="D49" s="116"/>
      <c r="E49" s="116"/>
      <c r="F49" s="132"/>
      <c r="G49" s="116"/>
      <c r="H49" s="164"/>
      <c r="I49" s="165"/>
      <c r="J49" s="146"/>
    </row>
    <row r="50" spans="1:10" ht="12" customHeight="1"/>
    <row r="51" spans="1:10" ht="12" customHeight="1"/>
    <row r="52" spans="1:10" ht="12" customHeight="1"/>
    <row r="53" spans="1:10" ht="12" customHeight="1"/>
    <row r="54" spans="1:10" ht="12" customHeight="1"/>
    <row r="55" spans="1:10" ht="12" customHeight="1"/>
    <row r="56" spans="1:10" ht="12" customHeight="1"/>
    <row r="57" spans="1:10" ht="12" customHeight="1">
      <c r="F57" s="166"/>
    </row>
    <row r="58" spans="1:10" ht="12" customHeight="1"/>
    <row r="59" spans="1:10" ht="12" customHeight="1"/>
    <row r="60" spans="1:10" ht="12" customHeight="1"/>
    <row r="61" spans="1:10" ht="12" customHeight="1"/>
    <row r="65" spans="4:4">
      <c r="D65" s="167"/>
    </row>
    <row r="66" spans="4:4">
      <c r="D66" s="167"/>
    </row>
    <row r="67" spans="4:4">
      <c r="D67" s="167"/>
    </row>
    <row r="68" spans="4:4">
      <c r="D68" s="167"/>
    </row>
    <row r="69" spans="4:4">
      <c r="D69" s="167"/>
    </row>
    <row r="70" spans="4:4">
      <c r="D70" s="167"/>
    </row>
    <row r="71" spans="4:4">
      <c r="D71" s="167"/>
    </row>
    <row r="72" spans="4:4">
      <c r="D72" s="167"/>
    </row>
    <row r="73" spans="4:4">
      <c r="D73" s="167"/>
    </row>
    <row r="74" spans="4:4">
      <c r="D74" s="167"/>
    </row>
    <row r="75" spans="4:4">
      <c r="D75" s="167"/>
    </row>
    <row r="76" spans="4:4">
      <c r="D76" s="167"/>
    </row>
    <row r="77" spans="4:4">
      <c r="D77" s="167"/>
    </row>
    <row r="78" spans="4:4">
      <c r="D78" s="167"/>
    </row>
    <row r="79" spans="4:4">
      <c r="D79" s="167"/>
    </row>
    <row r="80" spans="4:4">
      <c r="D80" s="167"/>
    </row>
    <row r="81" spans="4:4">
      <c r="D81" s="167"/>
    </row>
    <row r="82" spans="4:4">
      <c r="D82" s="167"/>
    </row>
    <row r="83" spans="4:4">
      <c r="D83" s="167"/>
    </row>
    <row r="84" spans="4:4">
      <c r="D84" s="167"/>
    </row>
    <row r="85" spans="4:4">
      <c r="D85" s="167"/>
    </row>
    <row r="86" spans="4:4">
      <c r="D86" s="167"/>
    </row>
    <row r="87" spans="4:4">
      <c r="D87" s="167"/>
    </row>
    <row r="88" spans="4:4">
      <c r="D88" s="167"/>
    </row>
    <row r="89" spans="4:4">
      <c r="D89" s="167"/>
    </row>
    <row r="90" spans="4:4">
      <c r="D90" s="167"/>
    </row>
    <row r="91" spans="4:4">
      <c r="D91" s="167"/>
    </row>
    <row r="92" spans="4:4">
      <c r="D92" s="167"/>
    </row>
    <row r="93" spans="4:4">
      <c r="D93" s="167"/>
    </row>
    <row r="94" spans="4:4">
      <c r="D94" s="167"/>
    </row>
    <row r="95" spans="4:4">
      <c r="D95" s="167"/>
    </row>
    <row r="96" spans="4:4">
      <c r="D96" s="167"/>
    </row>
    <row r="97" spans="4:4">
      <c r="D97" s="167"/>
    </row>
    <row r="98" spans="4:4">
      <c r="D98" s="167"/>
    </row>
    <row r="99" spans="4:4">
      <c r="D99" s="167"/>
    </row>
    <row r="100" spans="4:4">
      <c r="D100" s="167"/>
    </row>
    <row r="101" spans="4:4">
      <c r="D101" s="167"/>
    </row>
    <row r="102" spans="4:4">
      <c r="D102" s="167"/>
    </row>
    <row r="103" spans="4:4">
      <c r="D103" s="167"/>
    </row>
    <row r="104" spans="4:4">
      <c r="D104" s="167"/>
    </row>
    <row r="105" spans="4:4">
      <c r="D105" s="167"/>
    </row>
    <row r="106" spans="4:4">
      <c r="D106" s="167"/>
    </row>
    <row r="107" spans="4:4">
      <c r="D107" s="167"/>
    </row>
    <row r="108" spans="4:4">
      <c r="D108" s="167"/>
    </row>
    <row r="109" spans="4:4">
      <c r="D109" s="167"/>
    </row>
    <row r="110" spans="4:4">
      <c r="D110" s="167"/>
    </row>
    <row r="111" spans="4:4">
      <c r="D111" s="167"/>
    </row>
    <row r="112" spans="4:4">
      <c r="D112" s="167"/>
    </row>
    <row r="113" spans="4:4">
      <c r="D113" s="167"/>
    </row>
    <row r="114" spans="4:4">
      <c r="D114" s="167"/>
    </row>
    <row r="115" spans="4:4">
      <c r="D115" s="167"/>
    </row>
    <row r="116" spans="4:4">
      <c r="D116" s="167"/>
    </row>
    <row r="117" spans="4:4">
      <c r="D117" s="167"/>
    </row>
    <row r="118" spans="4:4">
      <c r="D118" s="167"/>
    </row>
    <row r="119" spans="4:4">
      <c r="D119" s="167"/>
    </row>
    <row r="120" spans="4:4">
      <c r="D120" s="167"/>
    </row>
    <row r="121" spans="4:4">
      <c r="D121" s="167"/>
    </row>
    <row r="122" spans="4:4">
      <c r="D122" s="167"/>
    </row>
    <row r="123" spans="4:4">
      <c r="D123" s="167"/>
    </row>
    <row r="124" spans="4:4">
      <c r="D124" s="167"/>
    </row>
    <row r="125" spans="4:4">
      <c r="D125" s="167"/>
    </row>
    <row r="126" spans="4:4">
      <c r="D126" s="167"/>
    </row>
    <row r="127" spans="4:4">
      <c r="D127" s="167"/>
    </row>
    <row r="128" spans="4:4">
      <c r="D128" s="167"/>
    </row>
    <row r="129" spans="4:4">
      <c r="D129" s="167"/>
    </row>
    <row r="130" spans="4:4">
      <c r="D130" s="167"/>
    </row>
    <row r="131" spans="4:4">
      <c r="D131" s="167"/>
    </row>
    <row r="132" spans="4:4">
      <c r="D132" s="167"/>
    </row>
    <row r="133" spans="4:4">
      <c r="D133" s="167"/>
    </row>
    <row r="134" spans="4:4">
      <c r="D134" s="167"/>
    </row>
    <row r="135" spans="4:4">
      <c r="D135" s="167"/>
    </row>
    <row r="136" spans="4:4">
      <c r="D136" s="167"/>
    </row>
    <row r="137" spans="4:4">
      <c r="D137" s="167"/>
    </row>
    <row r="138" spans="4:4">
      <c r="D138" s="167"/>
    </row>
    <row r="139" spans="4:4">
      <c r="D139" s="167"/>
    </row>
    <row r="140" spans="4:4">
      <c r="D140" s="167"/>
    </row>
    <row r="141" spans="4:4">
      <c r="D141" s="167"/>
    </row>
    <row r="142" spans="4:4">
      <c r="D142" s="167"/>
    </row>
    <row r="143" spans="4:4">
      <c r="D143" s="167"/>
    </row>
    <row r="144" spans="4:4">
      <c r="D144" s="167"/>
    </row>
    <row r="145" spans="4:4">
      <c r="D145" s="167"/>
    </row>
    <row r="146" spans="4:4">
      <c r="D146" s="167"/>
    </row>
    <row r="147" spans="4:4">
      <c r="D147" s="167"/>
    </row>
    <row r="148" spans="4:4">
      <c r="D148" s="167"/>
    </row>
    <row r="149" spans="4:4">
      <c r="D149" s="167"/>
    </row>
    <row r="150" spans="4:4">
      <c r="D150" s="167"/>
    </row>
    <row r="151" spans="4:4">
      <c r="D151" s="167"/>
    </row>
    <row r="152" spans="4:4">
      <c r="D152" s="167"/>
    </row>
    <row r="153" spans="4:4">
      <c r="D153" s="167"/>
    </row>
    <row r="154" spans="4:4">
      <c r="D154" s="167"/>
    </row>
    <row r="155" spans="4:4">
      <c r="D155" s="167"/>
    </row>
    <row r="156" spans="4:4">
      <c r="D156" s="167"/>
    </row>
    <row r="157" spans="4:4">
      <c r="D157" s="167"/>
    </row>
    <row r="158" spans="4:4">
      <c r="D158" s="167"/>
    </row>
    <row r="159" spans="4:4">
      <c r="D159" s="167"/>
    </row>
    <row r="160" spans="4:4">
      <c r="D160" s="167"/>
    </row>
    <row r="161" spans="4:4">
      <c r="D161" s="167"/>
    </row>
    <row r="162" spans="4:4">
      <c r="D162" s="167"/>
    </row>
    <row r="163" spans="4:4">
      <c r="D163" s="167"/>
    </row>
    <row r="164" spans="4:4">
      <c r="D164" s="167"/>
    </row>
    <row r="165" spans="4:4">
      <c r="D165" s="167"/>
    </row>
    <row r="166" spans="4:4">
      <c r="D166" s="167"/>
    </row>
    <row r="167" spans="4:4">
      <c r="D167" s="167"/>
    </row>
    <row r="168" spans="4:4">
      <c r="D168" s="167"/>
    </row>
    <row r="169" spans="4:4">
      <c r="D169" s="167"/>
    </row>
    <row r="170" spans="4:4">
      <c r="D170" s="167"/>
    </row>
    <row r="171" spans="4:4">
      <c r="D171" s="167"/>
    </row>
    <row r="172" spans="4:4">
      <c r="D172" s="167"/>
    </row>
    <row r="173" spans="4:4">
      <c r="D173" s="167"/>
    </row>
    <row r="174" spans="4:4">
      <c r="D174" s="167"/>
    </row>
    <row r="175" spans="4:4">
      <c r="D175" s="167"/>
    </row>
    <row r="176" spans="4:4">
      <c r="D176" s="167"/>
    </row>
    <row r="177" spans="4:4">
      <c r="D177" s="167"/>
    </row>
    <row r="178" spans="4:4">
      <c r="D178" s="167"/>
    </row>
    <row r="179" spans="4:4">
      <c r="D179" s="167"/>
    </row>
    <row r="180" spans="4:4">
      <c r="D180" s="167"/>
    </row>
    <row r="181" spans="4:4">
      <c r="D181" s="167"/>
    </row>
    <row r="182" spans="4:4">
      <c r="D182" s="167"/>
    </row>
    <row r="183" spans="4:4">
      <c r="D183" s="167"/>
    </row>
    <row r="184" spans="4:4">
      <c r="D184" s="167"/>
    </row>
    <row r="185" spans="4:4">
      <c r="D185" s="167"/>
    </row>
    <row r="186" spans="4:4">
      <c r="D186" s="167"/>
    </row>
    <row r="187" spans="4:4">
      <c r="D187" s="167"/>
    </row>
    <row r="188" spans="4:4">
      <c r="D188" s="167"/>
    </row>
    <row r="189" spans="4:4">
      <c r="D189" s="167"/>
    </row>
    <row r="190" spans="4:4">
      <c r="D190" s="167"/>
    </row>
    <row r="191" spans="4:4">
      <c r="D191" s="167"/>
    </row>
    <row r="192" spans="4:4">
      <c r="D192" s="167"/>
    </row>
    <row r="193" spans="4:4">
      <c r="D193" s="167"/>
    </row>
    <row r="194" spans="4:4">
      <c r="D194" s="167"/>
    </row>
    <row r="195" spans="4:4">
      <c r="D195" s="167"/>
    </row>
    <row r="196" spans="4:4">
      <c r="D196" s="167"/>
    </row>
    <row r="197" spans="4:4">
      <c r="D197" s="167"/>
    </row>
    <row r="198" spans="4:4">
      <c r="D198" s="167"/>
    </row>
    <row r="199" spans="4:4">
      <c r="D199" s="167"/>
    </row>
    <row r="200" spans="4:4">
      <c r="D200" s="167"/>
    </row>
    <row r="201" spans="4:4">
      <c r="D201" s="167"/>
    </row>
    <row r="202" spans="4:4">
      <c r="D202" s="167"/>
    </row>
    <row r="203" spans="4:4">
      <c r="D203" s="167"/>
    </row>
    <row r="204" spans="4:4">
      <c r="D204" s="167"/>
    </row>
    <row r="205" spans="4:4">
      <c r="D205" s="167"/>
    </row>
    <row r="206" spans="4:4">
      <c r="D206" s="167"/>
    </row>
    <row r="207" spans="4:4">
      <c r="D207" s="167"/>
    </row>
    <row r="208" spans="4:4">
      <c r="D208" s="167"/>
    </row>
    <row r="209" spans="4:4">
      <c r="D209" s="167"/>
    </row>
    <row r="210" spans="4:4">
      <c r="D210" s="167"/>
    </row>
    <row r="211" spans="4:4">
      <c r="D211" s="167"/>
    </row>
    <row r="212" spans="4:4">
      <c r="D212" s="167"/>
    </row>
    <row r="213" spans="4:4">
      <c r="D213" s="167"/>
    </row>
    <row r="214" spans="4:4">
      <c r="D214" s="167"/>
    </row>
    <row r="215" spans="4:4">
      <c r="D215" s="167"/>
    </row>
    <row r="216" spans="4:4">
      <c r="D216" s="167"/>
    </row>
    <row r="217" spans="4:4">
      <c r="D217" s="167"/>
    </row>
    <row r="218" spans="4:4">
      <c r="D218" s="167"/>
    </row>
    <row r="219" spans="4:4">
      <c r="D219" s="167"/>
    </row>
    <row r="220" spans="4:4">
      <c r="D220" s="167"/>
    </row>
    <row r="221" spans="4:4">
      <c r="D221" s="167"/>
    </row>
    <row r="222" spans="4:4">
      <c r="D222" s="167"/>
    </row>
    <row r="223" spans="4:4">
      <c r="D223" s="167"/>
    </row>
    <row r="224" spans="4:4">
      <c r="D224" s="167"/>
    </row>
    <row r="225" spans="4:4">
      <c r="D225" s="167"/>
    </row>
    <row r="226" spans="4:4">
      <c r="D226" s="167"/>
    </row>
    <row r="227" spans="4:4">
      <c r="D227" s="167"/>
    </row>
    <row r="228" spans="4:4">
      <c r="D228" s="167"/>
    </row>
    <row r="229" spans="4:4">
      <c r="D229" s="167"/>
    </row>
    <row r="230" spans="4:4">
      <c r="D230" s="167"/>
    </row>
    <row r="231" spans="4:4">
      <c r="D231" s="167"/>
    </row>
    <row r="232" spans="4:4">
      <c r="D232" s="167"/>
    </row>
    <row r="233" spans="4:4">
      <c r="D233" s="167"/>
    </row>
    <row r="234" spans="4:4">
      <c r="D234" s="167"/>
    </row>
    <row r="235" spans="4:4">
      <c r="D235" s="167"/>
    </row>
    <row r="236" spans="4:4">
      <c r="D236" s="167"/>
    </row>
    <row r="237" spans="4:4">
      <c r="D237" s="167"/>
    </row>
    <row r="238" spans="4:4">
      <c r="D238" s="167"/>
    </row>
    <row r="239" spans="4:4">
      <c r="D239" s="167"/>
    </row>
    <row r="240" spans="4:4">
      <c r="D240" s="167"/>
    </row>
    <row r="241" spans="4:4">
      <c r="D241" s="167"/>
    </row>
    <row r="242" spans="4:4">
      <c r="D242" s="167"/>
    </row>
    <row r="243" spans="4:4">
      <c r="D243" s="167"/>
    </row>
    <row r="244" spans="4:4">
      <c r="D244" s="167"/>
    </row>
    <row r="245" spans="4:4">
      <c r="D245" s="167"/>
    </row>
    <row r="246" spans="4:4">
      <c r="D246" s="167"/>
    </row>
    <row r="247" spans="4:4">
      <c r="D247" s="167"/>
    </row>
    <row r="248" spans="4:4">
      <c r="D248" s="167"/>
    </row>
    <row r="249" spans="4:4">
      <c r="D249" s="167"/>
    </row>
    <row r="250" spans="4:4">
      <c r="D250" s="167"/>
    </row>
    <row r="251" spans="4:4">
      <c r="D251" s="167"/>
    </row>
    <row r="252" spans="4:4">
      <c r="D252" s="167"/>
    </row>
    <row r="253" spans="4:4">
      <c r="D253" s="167"/>
    </row>
    <row r="254" spans="4:4">
      <c r="D254" s="167"/>
    </row>
    <row r="255" spans="4:4">
      <c r="D255" s="167"/>
    </row>
    <row r="256" spans="4:4">
      <c r="D256" s="167"/>
    </row>
    <row r="257" spans="4:4">
      <c r="D257" s="167"/>
    </row>
    <row r="258" spans="4:4">
      <c r="D258" s="167"/>
    </row>
    <row r="259" spans="4:4">
      <c r="D259" s="167"/>
    </row>
    <row r="260" spans="4:4">
      <c r="D260" s="167"/>
    </row>
    <row r="261" spans="4:4">
      <c r="D261" s="167"/>
    </row>
    <row r="262" spans="4:4">
      <c r="D262" s="167"/>
    </row>
    <row r="263" spans="4:4">
      <c r="D263" s="167"/>
    </row>
    <row r="264" spans="4:4">
      <c r="D264" s="167"/>
    </row>
    <row r="265" spans="4:4">
      <c r="D265" s="167"/>
    </row>
    <row r="266" spans="4:4">
      <c r="D266" s="167"/>
    </row>
    <row r="267" spans="4:4">
      <c r="D267" s="167"/>
    </row>
    <row r="268" spans="4:4">
      <c r="D268" s="167"/>
    </row>
    <row r="269" spans="4:4">
      <c r="D269" s="167"/>
    </row>
    <row r="270" spans="4:4">
      <c r="D270" s="167"/>
    </row>
    <row r="271" spans="4:4">
      <c r="D271" s="167"/>
    </row>
    <row r="272" spans="4:4">
      <c r="D272" s="167"/>
    </row>
    <row r="273" spans="4:4">
      <c r="D273" s="167"/>
    </row>
    <row r="274" spans="4:4">
      <c r="D274" s="167"/>
    </row>
    <row r="275" spans="4:4">
      <c r="D275" s="167"/>
    </row>
    <row r="276" spans="4:4">
      <c r="D276" s="167"/>
    </row>
    <row r="277" spans="4:4">
      <c r="D277" s="167"/>
    </row>
    <row r="278" spans="4:4">
      <c r="D278" s="167"/>
    </row>
    <row r="279" spans="4:4">
      <c r="D279" s="167"/>
    </row>
    <row r="280" spans="4:4">
      <c r="D280" s="167"/>
    </row>
    <row r="281" spans="4:4">
      <c r="D281" s="167"/>
    </row>
    <row r="282" spans="4:4">
      <c r="D282" s="167"/>
    </row>
    <row r="283" spans="4:4">
      <c r="D283" s="167"/>
    </row>
    <row r="284" spans="4:4">
      <c r="D284" s="167"/>
    </row>
    <row r="285" spans="4:4">
      <c r="D285" s="167"/>
    </row>
    <row r="286" spans="4:4">
      <c r="D286" s="167"/>
    </row>
    <row r="287" spans="4:4">
      <c r="D287" s="167"/>
    </row>
    <row r="288" spans="4:4">
      <c r="D288" s="167"/>
    </row>
    <row r="289" spans="4:4">
      <c r="D289" s="167"/>
    </row>
    <row r="290" spans="4:4">
      <c r="D290" s="167"/>
    </row>
    <row r="291" spans="4:4">
      <c r="D291" s="167"/>
    </row>
    <row r="292" spans="4:4">
      <c r="D292" s="167"/>
    </row>
    <row r="293" spans="4:4">
      <c r="D293" s="167"/>
    </row>
    <row r="294" spans="4:4">
      <c r="D294" s="167"/>
    </row>
    <row r="295" spans="4:4">
      <c r="D295" s="167"/>
    </row>
    <row r="296" spans="4:4">
      <c r="D296" s="167"/>
    </row>
    <row r="297" spans="4:4">
      <c r="D297" s="167"/>
    </row>
    <row r="298" spans="4:4">
      <c r="D298" s="167"/>
    </row>
    <row r="299" spans="4:4">
      <c r="D299" s="167"/>
    </row>
    <row r="300" spans="4:4">
      <c r="D300" s="167"/>
    </row>
    <row r="301" spans="4:4">
      <c r="D301" s="167"/>
    </row>
    <row r="302" spans="4:4">
      <c r="D302" s="167"/>
    </row>
    <row r="303" spans="4:4">
      <c r="D303" s="167"/>
    </row>
    <row r="304" spans="4:4">
      <c r="D304" s="167"/>
    </row>
    <row r="305" spans="4:4">
      <c r="D305" s="167"/>
    </row>
    <row r="306" spans="4:4">
      <c r="D306" s="167"/>
    </row>
    <row r="307" spans="4:4">
      <c r="D307" s="167"/>
    </row>
    <row r="308" spans="4:4">
      <c r="D308" s="167"/>
    </row>
    <row r="309" spans="4:4">
      <c r="D309" s="167"/>
    </row>
    <row r="310" spans="4:4">
      <c r="D310" s="167"/>
    </row>
    <row r="311" spans="4:4">
      <c r="D311" s="167"/>
    </row>
    <row r="312" spans="4:4">
      <c r="D312" s="167"/>
    </row>
    <row r="313" spans="4:4">
      <c r="D313" s="167"/>
    </row>
    <row r="314" spans="4:4">
      <c r="D314" s="167"/>
    </row>
    <row r="315" spans="4:4">
      <c r="D315" s="167"/>
    </row>
    <row r="316" spans="4:4">
      <c r="D316" s="167"/>
    </row>
    <row r="317" spans="4:4">
      <c r="D317" s="167"/>
    </row>
    <row r="318" spans="4:4">
      <c r="D318" s="167"/>
    </row>
    <row r="319" spans="4:4">
      <c r="D319" s="167"/>
    </row>
    <row r="320" spans="4:4">
      <c r="D320" s="167"/>
    </row>
    <row r="321" spans="4:4">
      <c r="D321" s="167"/>
    </row>
    <row r="322" spans="4:4">
      <c r="D322" s="167"/>
    </row>
    <row r="323" spans="4:4">
      <c r="D323" s="167"/>
    </row>
    <row r="324" spans="4:4">
      <c r="D324" s="167"/>
    </row>
    <row r="325" spans="4:4">
      <c r="D325" s="167"/>
    </row>
    <row r="326" spans="4:4">
      <c r="D326" s="167"/>
    </row>
    <row r="327" spans="4:4">
      <c r="D327" s="167"/>
    </row>
    <row r="328" spans="4:4">
      <c r="D328" s="167"/>
    </row>
    <row r="329" spans="4:4">
      <c r="D329" s="167"/>
    </row>
    <row r="330" spans="4:4">
      <c r="D330" s="167"/>
    </row>
    <row r="331" spans="4:4">
      <c r="D331" s="167"/>
    </row>
    <row r="332" spans="4:4">
      <c r="D332" s="167"/>
    </row>
    <row r="333" spans="4:4">
      <c r="D333" s="167"/>
    </row>
    <row r="334" spans="4:4">
      <c r="D334" s="167"/>
    </row>
    <row r="335" spans="4:4">
      <c r="D335" s="167"/>
    </row>
    <row r="336" spans="4:4">
      <c r="D336" s="167"/>
    </row>
    <row r="337" spans="4:4">
      <c r="D337" s="167"/>
    </row>
    <row r="338" spans="4:4">
      <c r="D338" s="167"/>
    </row>
    <row r="339" spans="4:4">
      <c r="D339" s="167"/>
    </row>
    <row r="340" spans="4:4">
      <c r="D340" s="167"/>
    </row>
    <row r="341" spans="4:4">
      <c r="D341" s="167"/>
    </row>
    <row r="342" spans="4:4">
      <c r="D342" s="167"/>
    </row>
    <row r="343" spans="4:4">
      <c r="D343" s="167"/>
    </row>
    <row r="344" spans="4:4">
      <c r="D344" s="167"/>
    </row>
    <row r="345" spans="4:4">
      <c r="D345" s="167"/>
    </row>
    <row r="346" spans="4:4">
      <c r="D346" s="167"/>
    </row>
    <row r="347" spans="4:4">
      <c r="D347" s="167"/>
    </row>
    <row r="348" spans="4:4">
      <c r="D348" s="167"/>
    </row>
    <row r="349" spans="4:4">
      <c r="D349" s="167"/>
    </row>
    <row r="350" spans="4:4">
      <c r="D350" s="167"/>
    </row>
    <row r="351" spans="4:4">
      <c r="D351" s="167"/>
    </row>
    <row r="352" spans="4:4">
      <c r="D352" s="167"/>
    </row>
    <row r="353" spans="4:4">
      <c r="D353" s="167"/>
    </row>
    <row r="354" spans="4:4">
      <c r="D354" s="167"/>
    </row>
    <row r="355" spans="4:4">
      <c r="D355" s="167"/>
    </row>
    <row r="356" spans="4:4">
      <c r="D356" s="167"/>
    </row>
    <row r="357" spans="4:4">
      <c r="D357" s="167"/>
    </row>
    <row r="358" spans="4:4">
      <c r="D358" s="167"/>
    </row>
    <row r="359" spans="4:4">
      <c r="D359" s="167"/>
    </row>
    <row r="360" spans="4:4">
      <c r="D360" s="167"/>
    </row>
    <row r="361" spans="4:4">
      <c r="D361" s="167"/>
    </row>
    <row r="362" spans="4:4">
      <c r="D362" s="167"/>
    </row>
    <row r="363" spans="4:4">
      <c r="D363" s="167"/>
    </row>
    <row r="364" spans="4:4">
      <c r="D364" s="167"/>
    </row>
    <row r="365" spans="4:4">
      <c r="D365" s="167"/>
    </row>
    <row r="366" spans="4:4">
      <c r="D366" s="167"/>
    </row>
    <row r="367" spans="4:4">
      <c r="D367" s="167"/>
    </row>
    <row r="368" spans="4:4">
      <c r="D368" s="167"/>
    </row>
    <row r="369" spans="4:4">
      <c r="D369" s="167"/>
    </row>
    <row r="370" spans="4:4">
      <c r="D370" s="167"/>
    </row>
    <row r="371" spans="4:4">
      <c r="D371" s="167"/>
    </row>
    <row r="372" spans="4:4">
      <c r="D372" s="167"/>
    </row>
    <row r="373" spans="4:4">
      <c r="D373" s="167"/>
    </row>
    <row r="374" spans="4:4">
      <c r="D374" s="167"/>
    </row>
    <row r="375" spans="4:4">
      <c r="D375" s="167"/>
    </row>
    <row r="376" spans="4:4">
      <c r="D376" s="167"/>
    </row>
    <row r="377" spans="4:4">
      <c r="D377" s="167"/>
    </row>
    <row r="378" spans="4:4">
      <c r="D378" s="167"/>
    </row>
    <row r="379" spans="4:4">
      <c r="D379" s="167"/>
    </row>
    <row r="380" spans="4:4">
      <c r="D380" s="167"/>
    </row>
    <row r="381" spans="4:4">
      <c r="D381" s="167"/>
    </row>
    <row r="382" spans="4:4">
      <c r="D382" s="167"/>
    </row>
    <row r="383" spans="4:4">
      <c r="D383" s="167"/>
    </row>
    <row r="384" spans="4:4">
      <c r="D384" s="167"/>
    </row>
    <row r="385" spans="4:4">
      <c r="D385" s="167"/>
    </row>
    <row r="386" spans="4:4">
      <c r="D386" s="167"/>
    </row>
    <row r="387" spans="4:4">
      <c r="D387" s="167"/>
    </row>
    <row r="388" spans="4:4">
      <c r="D388" s="167"/>
    </row>
    <row r="389" spans="4:4">
      <c r="D389" s="167"/>
    </row>
    <row r="390" spans="4:4">
      <c r="D390" s="167"/>
    </row>
    <row r="391" spans="4:4">
      <c r="D391" s="167"/>
    </row>
    <row r="392" spans="4:4">
      <c r="D392" s="167"/>
    </row>
    <row r="393" spans="4:4">
      <c r="D393" s="167"/>
    </row>
    <row r="394" spans="4:4">
      <c r="D394" s="167"/>
    </row>
    <row r="395" spans="4:4">
      <c r="D395" s="167"/>
    </row>
    <row r="396" spans="4:4">
      <c r="D396" s="167"/>
    </row>
    <row r="397" spans="4:4">
      <c r="D397" s="167"/>
    </row>
    <row r="398" spans="4:4">
      <c r="D398" s="167"/>
    </row>
  </sheetData>
  <conditionalFormatting sqref="J1">
    <cfRule type="cellIs" dxfId="6" priority="4" stopIfTrue="1" operator="equal">
      <formula>"x.x"</formula>
    </cfRule>
  </conditionalFormatting>
  <conditionalFormatting sqref="B9 B15 B13 B17">
    <cfRule type="cellIs" dxfId="5" priority="3" stopIfTrue="1" operator="equal">
      <formula>"Title"</formula>
    </cfRule>
  </conditionalFormatting>
  <conditionalFormatting sqref="B8 B14 B11:B12 B16">
    <cfRule type="cellIs" dxfId="4" priority="2" stopIfTrue="1" operator="equal">
      <formula>"Adjustment to Income/Expense/Rate Base:"</formula>
    </cfRule>
  </conditionalFormatting>
  <conditionalFormatting sqref="I6">
    <cfRule type="cellIs" dxfId="3"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
      <formula1>$I$65:$I$71</formula1>
    </dataValidation>
    <dataValidation type="list" errorStyle="warning" allowBlank="1" showInputMessage="1" showErrorMessage="1" errorTitle="Factor" error="This factor is not included in the drop-down list. Is this the factor you want to use?" sqref="G33:G49">
      <formula1>$G$65:$G$155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33:E49">
      <formula1>"1, 2, 3"</formula1>
    </dataValidation>
    <dataValidation type="list" errorStyle="warning" allowBlank="1" showInputMessage="1" showErrorMessage="1" errorTitle="FERC ACCOUNT" error="This FERC Account is not included in the drop-down list. Is this the account you want to use?" sqref="D33:D49">
      <formula1>$D$65:$D$398</formula1>
    </dataValidation>
  </dataValidations>
  <pageMargins left="0.75" right="0.75" top="1.25" bottom="1" header="0.5" footer="0.25"/>
  <pageSetup scale="65"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00"/>
  <sheetViews>
    <sheetView tabSelected="1" workbookViewId="0">
      <selection activeCell="D9" sqref="D9"/>
    </sheetView>
  </sheetViews>
  <sheetFormatPr defaultRowHeight="15.75"/>
  <cols>
    <col min="1" max="1" width="3" style="342" customWidth="1"/>
    <col min="2" max="2" width="26.140625" style="342" customWidth="1"/>
    <col min="3" max="3" width="35.140625" style="342" customWidth="1"/>
    <col min="4" max="4" width="9.7109375" style="342" customWidth="1"/>
    <col min="5" max="5" width="4.7109375" style="342" customWidth="1"/>
    <col min="6" max="6" width="14.42578125" style="342" customWidth="1"/>
    <col min="7" max="7" width="11.140625" style="342" customWidth="1"/>
    <col min="8" max="8" width="10.28515625" style="342" customWidth="1"/>
    <col min="9" max="9" width="13" style="342" customWidth="1"/>
    <col min="10" max="10" width="8.28515625" style="342" customWidth="1"/>
    <col min="11" max="256" width="10" style="342"/>
    <col min="257" max="257" width="2.5703125" style="342" customWidth="1"/>
    <col min="258" max="258" width="7.140625" style="342" customWidth="1"/>
    <col min="259" max="259" width="27.85546875" style="342" customWidth="1"/>
    <col min="260" max="260" width="9.7109375" style="342" customWidth="1"/>
    <col min="261" max="261" width="4.7109375" style="342" customWidth="1"/>
    <col min="262" max="262" width="14.42578125" style="342" customWidth="1"/>
    <col min="263" max="263" width="11.140625" style="342" customWidth="1"/>
    <col min="264" max="264" width="10.28515625" style="342" customWidth="1"/>
    <col min="265" max="265" width="13" style="342" customWidth="1"/>
    <col min="266" max="266" width="8.28515625" style="342" customWidth="1"/>
    <col min="267" max="512" width="10" style="342"/>
    <col min="513" max="513" width="2.5703125" style="342" customWidth="1"/>
    <col min="514" max="514" width="7.140625" style="342" customWidth="1"/>
    <col min="515" max="515" width="27.85546875" style="342" customWidth="1"/>
    <col min="516" max="516" width="9.7109375" style="342" customWidth="1"/>
    <col min="517" max="517" width="4.7109375" style="342" customWidth="1"/>
    <col min="518" max="518" width="14.42578125" style="342" customWidth="1"/>
    <col min="519" max="519" width="11.140625" style="342" customWidth="1"/>
    <col min="520" max="520" width="10.28515625" style="342" customWidth="1"/>
    <col min="521" max="521" width="13" style="342" customWidth="1"/>
    <col min="522" max="522" width="8.28515625" style="342" customWidth="1"/>
    <col min="523" max="768" width="10" style="342"/>
    <col min="769" max="769" width="2.5703125" style="342" customWidth="1"/>
    <col min="770" max="770" width="7.140625" style="342" customWidth="1"/>
    <col min="771" max="771" width="27.85546875" style="342" customWidth="1"/>
    <col min="772" max="772" width="9.7109375" style="342" customWidth="1"/>
    <col min="773" max="773" width="4.7109375" style="342" customWidth="1"/>
    <col min="774" max="774" width="14.42578125" style="342" customWidth="1"/>
    <col min="775" max="775" width="11.140625" style="342" customWidth="1"/>
    <col min="776" max="776" width="10.28515625" style="342" customWidth="1"/>
    <col min="777" max="777" width="13" style="342" customWidth="1"/>
    <col min="778" max="778" width="8.28515625" style="342" customWidth="1"/>
    <col min="779" max="1024" width="9.140625" style="342"/>
    <col min="1025" max="1025" width="2.5703125" style="342" customWidth="1"/>
    <col min="1026" max="1026" width="7.140625" style="342" customWidth="1"/>
    <col min="1027" max="1027" width="27.85546875" style="342" customWidth="1"/>
    <col min="1028" max="1028" width="9.7109375" style="342" customWidth="1"/>
    <col min="1029" max="1029" width="4.7109375" style="342" customWidth="1"/>
    <col min="1030" max="1030" width="14.42578125" style="342" customWidth="1"/>
    <col min="1031" max="1031" width="11.140625" style="342" customWidth="1"/>
    <col min="1032" max="1032" width="10.28515625" style="342" customWidth="1"/>
    <col min="1033" max="1033" width="13" style="342" customWidth="1"/>
    <col min="1034" max="1034" width="8.28515625" style="342" customWidth="1"/>
    <col min="1035" max="1280" width="10" style="342"/>
    <col min="1281" max="1281" width="2.5703125" style="342" customWidth="1"/>
    <col min="1282" max="1282" width="7.140625" style="342" customWidth="1"/>
    <col min="1283" max="1283" width="27.85546875" style="342" customWidth="1"/>
    <col min="1284" max="1284" width="9.7109375" style="342" customWidth="1"/>
    <col min="1285" max="1285" width="4.7109375" style="342" customWidth="1"/>
    <col min="1286" max="1286" width="14.42578125" style="342" customWidth="1"/>
    <col min="1287" max="1287" width="11.140625" style="342" customWidth="1"/>
    <col min="1288" max="1288" width="10.28515625" style="342" customWidth="1"/>
    <col min="1289" max="1289" width="13" style="342" customWidth="1"/>
    <col min="1290" max="1290" width="8.28515625" style="342" customWidth="1"/>
    <col min="1291" max="1536" width="10" style="342"/>
    <col min="1537" max="1537" width="2.5703125" style="342" customWidth="1"/>
    <col min="1538" max="1538" width="7.140625" style="342" customWidth="1"/>
    <col min="1539" max="1539" width="27.85546875" style="342" customWidth="1"/>
    <col min="1540" max="1540" width="9.7109375" style="342" customWidth="1"/>
    <col min="1541" max="1541" width="4.7109375" style="342" customWidth="1"/>
    <col min="1542" max="1542" width="14.42578125" style="342" customWidth="1"/>
    <col min="1543" max="1543" width="11.140625" style="342" customWidth="1"/>
    <col min="1544" max="1544" width="10.28515625" style="342" customWidth="1"/>
    <col min="1545" max="1545" width="13" style="342" customWidth="1"/>
    <col min="1546" max="1546" width="8.28515625" style="342" customWidth="1"/>
    <col min="1547" max="1792" width="10" style="342"/>
    <col min="1793" max="1793" width="2.5703125" style="342" customWidth="1"/>
    <col min="1794" max="1794" width="7.140625" style="342" customWidth="1"/>
    <col min="1795" max="1795" width="27.85546875" style="342" customWidth="1"/>
    <col min="1796" max="1796" width="9.7109375" style="342" customWidth="1"/>
    <col min="1797" max="1797" width="4.7109375" style="342" customWidth="1"/>
    <col min="1798" max="1798" width="14.42578125" style="342" customWidth="1"/>
    <col min="1799" max="1799" width="11.140625" style="342" customWidth="1"/>
    <col min="1800" max="1800" width="10.28515625" style="342" customWidth="1"/>
    <col min="1801" max="1801" width="13" style="342" customWidth="1"/>
    <col min="1802" max="1802" width="8.28515625" style="342" customWidth="1"/>
    <col min="1803" max="2048" width="9.140625" style="342"/>
    <col min="2049" max="2049" width="2.5703125" style="342" customWidth="1"/>
    <col min="2050" max="2050" width="7.140625" style="342" customWidth="1"/>
    <col min="2051" max="2051" width="27.85546875" style="342" customWidth="1"/>
    <col min="2052" max="2052" width="9.7109375" style="342" customWidth="1"/>
    <col min="2053" max="2053" width="4.7109375" style="342" customWidth="1"/>
    <col min="2054" max="2054" width="14.42578125" style="342" customWidth="1"/>
    <col min="2055" max="2055" width="11.140625" style="342" customWidth="1"/>
    <col min="2056" max="2056" width="10.28515625" style="342" customWidth="1"/>
    <col min="2057" max="2057" width="13" style="342" customWidth="1"/>
    <col min="2058" max="2058" width="8.28515625" style="342" customWidth="1"/>
    <col min="2059" max="2304" width="10" style="342"/>
    <col min="2305" max="2305" width="2.5703125" style="342" customWidth="1"/>
    <col min="2306" max="2306" width="7.140625" style="342" customWidth="1"/>
    <col min="2307" max="2307" width="27.85546875" style="342" customWidth="1"/>
    <col min="2308" max="2308" width="9.7109375" style="342" customWidth="1"/>
    <col min="2309" max="2309" width="4.7109375" style="342" customWidth="1"/>
    <col min="2310" max="2310" width="14.42578125" style="342" customWidth="1"/>
    <col min="2311" max="2311" width="11.140625" style="342" customWidth="1"/>
    <col min="2312" max="2312" width="10.28515625" style="342" customWidth="1"/>
    <col min="2313" max="2313" width="13" style="342" customWidth="1"/>
    <col min="2314" max="2314" width="8.28515625" style="342" customWidth="1"/>
    <col min="2315" max="2560" width="10" style="342"/>
    <col min="2561" max="2561" width="2.5703125" style="342" customWidth="1"/>
    <col min="2562" max="2562" width="7.140625" style="342" customWidth="1"/>
    <col min="2563" max="2563" width="27.85546875" style="342" customWidth="1"/>
    <col min="2564" max="2564" width="9.7109375" style="342" customWidth="1"/>
    <col min="2565" max="2565" width="4.7109375" style="342" customWidth="1"/>
    <col min="2566" max="2566" width="14.42578125" style="342" customWidth="1"/>
    <col min="2567" max="2567" width="11.140625" style="342" customWidth="1"/>
    <col min="2568" max="2568" width="10.28515625" style="342" customWidth="1"/>
    <col min="2569" max="2569" width="13" style="342" customWidth="1"/>
    <col min="2570" max="2570" width="8.28515625" style="342" customWidth="1"/>
    <col min="2571" max="2816" width="10" style="342"/>
    <col min="2817" max="2817" width="2.5703125" style="342" customWidth="1"/>
    <col min="2818" max="2818" width="7.140625" style="342" customWidth="1"/>
    <col min="2819" max="2819" width="27.85546875" style="342" customWidth="1"/>
    <col min="2820" max="2820" width="9.7109375" style="342" customWidth="1"/>
    <col min="2821" max="2821" width="4.7109375" style="342" customWidth="1"/>
    <col min="2822" max="2822" width="14.42578125" style="342" customWidth="1"/>
    <col min="2823" max="2823" width="11.140625" style="342" customWidth="1"/>
    <col min="2824" max="2824" width="10.28515625" style="342" customWidth="1"/>
    <col min="2825" max="2825" width="13" style="342" customWidth="1"/>
    <col min="2826" max="2826" width="8.28515625" style="342" customWidth="1"/>
    <col min="2827" max="3072" width="9.140625" style="342"/>
    <col min="3073" max="3073" width="2.5703125" style="342" customWidth="1"/>
    <col min="3074" max="3074" width="7.140625" style="342" customWidth="1"/>
    <col min="3075" max="3075" width="27.85546875" style="342" customWidth="1"/>
    <col min="3076" max="3076" width="9.7109375" style="342" customWidth="1"/>
    <col min="3077" max="3077" width="4.7109375" style="342" customWidth="1"/>
    <col min="3078" max="3078" width="14.42578125" style="342" customWidth="1"/>
    <col min="3079" max="3079" width="11.140625" style="342" customWidth="1"/>
    <col min="3080" max="3080" width="10.28515625" style="342" customWidth="1"/>
    <col min="3081" max="3081" width="13" style="342" customWidth="1"/>
    <col min="3082" max="3082" width="8.28515625" style="342" customWidth="1"/>
    <col min="3083" max="3328" width="10" style="342"/>
    <col min="3329" max="3329" width="2.5703125" style="342" customWidth="1"/>
    <col min="3330" max="3330" width="7.140625" style="342" customWidth="1"/>
    <col min="3331" max="3331" width="27.85546875" style="342" customWidth="1"/>
    <col min="3332" max="3332" width="9.7109375" style="342" customWidth="1"/>
    <col min="3333" max="3333" width="4.7109375" style="342" customWidth="1"/>
    <col min="3334" max="3334" width="14.42578125" style="342" customWidth="1"/>
    <col min="3335" max="3335" width="11.140625" style="342" customWidth="1"/>
    <col min="3336" max="3336" width="10.28515625" style="342" customWidth="1"/>
    <col min="3337" max="3337" width="13" style="342" customWidth="1"/>
    <col min="3338" max="3338" width="8.28515625" style="342" customWidth="1"/>
    <col min="3339" max="3584" width="10" style="342"/>
    <col min="3585" max="3585" width="2.5703125" style="342" customWidth="1"/>
    <col min="3586" max="3586" width="7.140625" style="342" customWidth="1"/>
    <col min="3587" max="3587" width="27.85546875" style="342" customWidth="1"/>
    <col min="3588" max="3588" width="9.7109375" style="342" customWidth="1"/>
    <col min="3589" max="3589" width="4.7109375" style="342" customWidth="1"/>
    <col min="3590" max="3590" width="14.42578125" style="342" customWidth="1"/>
    <col min="3591" max="3591" width="11.140625" style="342" customWidth="1"/>
    <col min="3592" max="3592" width="10.28515625" style="342" customWidth="1"/>
    <col min="3593" max="3593" width="13" style="342" customWidth="1"/>
    <col min="3594" max="3594" width="8.28515625" style="342" customWidth="1"/>
    <col min="3595" max="3840" width="10" style="342"/>
    <col min="3841" max="3841" width="2.5703125" style="342" customWidth="1"/>
    <col min="3842" max="3842" width="7.140625" style="342" customWidth="1"/>
    <col min="3843" max="3843" width="27.85546875" style="342" customWidth="1"/>
    <col min="3844" max="3844" width="9.7109375" style="342" customWidth="1"/>
    <col min="3845" max="3845" width="4.7109375" style="342" customWidth="1"/>
    <col min="3846" max="3846" width="14.42578125" style="342" customWidth="1"/>
    <col min="3847" max="3847" width="11.140625" style="342" customWidth="1"/>
    <col min="3848" max="3848" width="10.28515625" style="342" customWidth="1"/>
    <col min="3849" max="3849" width="13" style="342" customWidth="1"/>
    <col min="3850" max="3850" width="8.28515625" style="342" customWidth="1"/>
    <col min="3851" max="4096" width="9.140625" style="342"/>
    <col min="4097" max="4097" width="2.5703125" style="342" customWidth="1"/>
    <col min="4098" max="4098" width="7.140625" style="342" customWidth="1"/>
    <col min="4099" max="4099" width="27.85546875" style="342" customWidth="1"/>
    <col min="4100" max="4100" width="9.7109375" style="342" customWidth="1"/>
    <col min="4101" max="4101" width="4.7109375" style="342" customWidth="1"/>
    <col min="4102" max="4102" width="14.42578125" style="342" customWidth="1"/>
    <col min="4103" max="4103" width="11.140625" style="342" customWidth="1"/>
    <col min="4104" max="4104" width="10.28515625" style="342" customWidth="1"/>
    <col min="4105" max="4105" width="13" style="342" customWidth="1"/>
    <col min="4106" max="4106" width="8.28515625" style="342" customWidth="1"/>
    <col min="4107" max="4352" width="10" style="342"/>
    <col min="4353" max="4353" width="2.5703125" style="342" customWidth="1"/>
    <col min="4354" max="4354" width="7.140625" style="342" customWidth="1"/>
    <col min="4355" max="4355" width="27.85546875" style="342" customWidth="1"/>
    <col min="4356" max="4356" width="9.7109375" style="342" customWidth="1"/>
    <col min="4357" max="4357" width="4.7109375" style="342" customWidth="1"/>
    <col min="4358" max="4358" width="14.42578125" style="342" customWidth="1"/>
    <col min="4359" max="4359" width="11.140625" style="342" customWidth="1"/>
    <col min="4360" max="4360" width="10.28515625" style="342" customWidth="1"/>
    <col min="4361" max="4361" width="13" style="342" customWidth="1"/>
    <col min="4362" max="4362" width="8.28515625" style="342" customWidth="1"/>
    <col min="4363" max="4608" width="10" style="342"/>
    <col min="4609" max="4609" width="2.5703125" style="342" customWidth="1"/>
    <col min="4610" max="4610" width="7.140625" style="342" customWidth="1"/>
    <col min="4611" max="4611" width="27.85546875" style="342" customWidth="1"/>
    <col min="4612" max="4612" width="9.7109375" style="342" customWidth="1"/>
    <col min="4613" max="4613" width="4.7109375" style="342" customWidth="1"/>
    <col min="4614" max="4614" width="14.42578125" style="342" customWidth="1"/>
    <col min="4615" max="4615" width="11.140625" style="342" customWidth="1"/>
    <col min="4616" max="4616" width="10.28515625" style="342" customWidth="1"/>
    <col min="4617" max="4617" width="13" style="342" customWidth="1"/>
    <col min="4618" max="4618" width="8.28515625" style="342" customWidth="1"/>
    <col min="4619" max="4864" width="10" style="342"/>
    <col min="4865" max="4865" width="2.5703125" style="342" customWidth="1"/>
    <col min="4866" max="4866" width="7.140625" style="342" customWidth="1"/>
    <col min="4867" max="4867" width="27.85546875" style="342" customWidth="1"/>
    <col min="4868" max="4868" width="9.7109375" style="342" customWidth="1"/>
    <col min="4869" max="4869" width="4.7109375" style="342" customWidth="1"/>
    <col min="4870" max="4870" width="14.42578125" style="342" customWidth="1"/>
    <col min="4871" max="4871" width="11.140625" style="342" customWidth="1"/>
    <col min="4872" max="4872" width="10.28515625" style="342" customWidth="1"/>
    <col min="4873" max="4873" width="13" style="342" customWidth="1"/>
    <col min="4874" max="4874" width="8.28515625" style="342" customWidth="1"/>
    <col min="4875" max="5120" width="9.140625" style="342"/>
    <col min="5121" max="5121" width="2.5703125" style="342" customWidth="1"/>
    <col min="5122" max="5122" width="7.140625" style="342" customWidth="1"/>
    <col min="5123" max="5123" width="27.85546875" style="342" customWidth="1"/>
    <col min="5124" max="5124" width="9.7109375" style="342" customWidth="1"/>
    <col min="5125" max="5125" width="4.7109375" style="342" customWidth="1"/>
    <col min="5126" max="5126" width="14.42578125" style="342" customWidth="1"/>
    <col min="5127" max="5127" width="11.140625" style="342" customWidth="1"/>
    <col min="5128" max="5128" width="10.28515625" style="342" customWidth="1"/>
    <col min="5129" max="5129" width="13" style="342" customWidth="1"/>
    <col min="5130" max="5130" width="8.28515625" style="342" customWidth="1"/>
    <col min="5131" max="5376" width="10" style="342"/>
    <col min="5377" max="5377" width="2.5703125" style="342" customWidth="1"/>
    <col min="5378" max="5378" width="7.140625" style="342" customWidth="1"/>
    <col min="5379" max="5379" width="27.85546875" style="342" customWidth="1"/>
    <col min="5380" max="5380" width="9.7109375" style="342" customWidth="1"/>
    <col min="5381" max="5381" width="4.7109375" style="342" customWidth="1"/>
    <col min="5382" max="5382" width="14.42578125" style="342" customWidth="1"/>
    <col min="5383" max="5383" width="11.140625" style="342" customWidth="1"/>
    <col min="5384" max="5384" width="10.28515625" style="342" customWidth="1"/>
    <col min="5385" max="5385" width="13" style="342" customWidth="1"/>
    <col min="5386" max="5386" width="8.28515625" style="342" customWidth="1"/>
    <col min="5387" max="5632" width="10" style="342"/>
    <col min="5633" max="5633" width="2.5703125" style="342" customWidth="1"/>
    <col min="5634" max="5634" width="7.140625" style="342" customWidth="1"/>
    <col min="5635" max="5635" width="27.85546875" style="342" customWidth="1"/>
    <col min="5636" max="5636" width="9.7109375" style="342" customWidth="1"/>
    <col min="5637" max="5637" width="4.7109375" style="342" customWidth="1"/>
    <col min="5638" max="5638" width="14.42578125" style="342" customWidth="1"/>
    <col min="5639" max="5639" width="11.140625" style="342" customWidth="1"/>
    <col min="5640" max="5640" width="10.28515625" style="342" customWidth="1"/>
    <col min="5641" max="5641" width="13" style="342" customWidth="1"/>
    <col min="5642" max="5642" width="8.28515625" style="342" customWidth="1"/>
    <col min="5643" max="5888" width="10" style="342"/>
    <col min="5889" max="5889" width="2.5703125" style="342" customWidth="1"/>
    <col min="5890" max="5890" width="7.140625" style="342" customWidth="1"/>
    <col min="5891" max="5891" width="27.85546875" style="342" customWidth="1"/>
    <col min="5892" max="5892" width="9.7109375" style="342" customWidth="1"/>
    <col min="5893" max="5893" width="4.7109375" style="342" customWidth="1"/>
    <col min="5894" max="5894" width="14.42578125" style="342" customWidth="1"/>
    <col min="5895" max="5895" width="11.140625" style="342" customWidth="1"/>
    <col min="5896" max="5896" width="10.28515625" style="342" customWidth="1"/>
    <col min="5897" max="5897" width="13" style="342" customWidth="1"/>
    <col min="5898" max="5898" width="8.28515625" style="342" customWidth="1"/>
    <col min="5899" max="6144" width="9.140625" style="342"/>
    <col min="6145" max="6145" width="2.5703125" style="342" customWidth="1"/>
    <col min="6146" max="6146" width="7.140625" style="342" customWidth="1"/>
    <col min="6147" max="6147" width="27.85546875" style="342" customWidth="1"/>
    <col min="6148" max="6148" width="9.7109375" style="342" customWidth="1"/>
    <col min="6149" max="6149" width="4.7109375" style="342" customWidth="1"/>
    <col min="6150" max="6150" width="14.42578125" style="342" customWidth="1"/>
    <col min="6151" max="6151" width="11.140625" style="342" customWidth="1"/>
    <col min="6152" max="6152" width="10.28515625" style="342" customWidth="1"/>
    <col min="6153" max="6153" width="13" style="342" customWidth="1"/>
    <col min="6154" max="6154" width="8.28515625" style="342" customWidth="1"/>
    <col min="6155" max="6400" width="10" style="342"/>
    <col min="6401" max="6401" width="2.5703125" style="342" customWidth="1"/>
    <col min="6402" max="6402" width="7.140625" style="342" customWidth="1"/>
    <col min="6403" max="6403" width="27.85546875" style="342" customWidth="1"/>
    <col min="6404" max="6404" width="9.7109375" style="342" customWidth="1"/>
    <col min="6405" max="6405" width="4.7109375" style="342" customWidth="1"/>
    <col min="6406" max="6406" width="14.42578125" style="342" customWidth="1"/>
    <col min="6407" max="6407" width="11.140625" style="342" customWidth="1"/>
    <col min="6408" max="6408" width="10.28515625" style="342" customWidth="1"/>
    <col min="6409" max="6409" width="13" style="342" customWidth="1"/>
    <col min="6410" max="6410" width="8.28515625" style="342" customWidth="1"/>
    <col min="6411" max="6656" width="10" style="342"/>
    <col min="6657" max="6657" width="2.5703125" style="342" customWidth="1"/>
    <col min="6658" max="6658" width="7.140625" style="342" customWidth="1"/>
    <col min="6659" max="6659" width="27.85546875" style="342" customWidth="1"/>
    <col min="6660" max="6660" width="9.7109375" style="342" customWidth="1"/>
    <col min="6661" max="6661" width="4.7109375" style="342" customWidth="1"/>
    <col min="6662" max="6662" width="14.42578125" style="342" customWidth="1"/>
    <col min="6663" max="6663" width="11.140625" style="342" customWidth="1"/>
    <col min="6664" max="6664" width="10.28515625" style="342" customWidth="1"/>
    <col min="6665" max="6665" width="13" style="342" customWidth="1"/>
    <col min="6666" max="6666" width="8.28515625" style="342" customWidth="1"/>
    <col min="6667" max="6912" width="10" style="342"/>
    <col min="6913" max="6913" width="2.5703125" style="342" customWidth="1"/>
    <col min="6914" max="6914" width="7.140625" style="342" customWidth="1"/>
    <col min="6915" max="6915" width="27.85546875" style="342" customWidth="1"/>
    <col min="6916" max="6916" width="9.7109375" style="342" customWidth="1"/>
    <col min="6917" max="6917" width="4.7109375" style="342" customWidth="1"/>
    <col min="6918" max="6918" width="14.42578125" style="342" customWidth="1"/>
    <col min="6919" max="6919" width="11.140625" style="342" customWidth="1"/>
    <col min="6920" max="6920" width="10.28515625" style="342" customWidth="1"/>
    <col min="6921" max="6921" width="13" style="342" customWidth="1"/>
    <col min="6922" max="6922" width="8.28515625" style="342" customWidth="1"/>
    <col min="6923" max="7168" width="9.140625" style="342"/>
    <col min="7169" max="7169" width="2.5703125" style="342" customWidth="1"/>
    <col min="7170" max="7170" width="7.140625" style="342" customWidth="1"/>
    <col min="7171" max="7171" width="27.85546875" style="342" customWidth="1"/>
    <col min="7172" max="7172" width="9.7109375" style="342" customWidth="1"/>
    <col min="7173" max="7173" width="4.7109375" style="342" customWidth="1"/>
    <col min="7174" max="7174" width="14.42578125" style="342" customWidth="1"/>
    <col min="7175" max="7175" width="11.140625" style="342" customWidth="1"/>
    <col min="7176" max="7176" width="10.28515625" style="342" customWidth="1"/>
    <col min="7177" max="7177" width="13" style="342" customWidth="1"/>
    <col min="7178" max="7178" width="8.28515625" style="342" customWidth="1"/>
    <col min="7179" max="7424" width="10" style="342"/>
    <col min="7425" max="7425" width="2.5703125" style="342" customWidth="1"/>
    <col min="7426" max="7426" width="7.140625" style="342" customWidth="1"/>
    <col min="7427" max="7427" width="27.85546875" style="342" customWidth="1"/>
    <col min="7428" max="7428" width="9.7109375" style="342" customWidth="1"/>
    <col min="7429" max="7429" width="4.7109375" style="342" customWidth="1"/>
    <col min="7430" max="7430" width="14.42578125" style="342" customWidth="1"/>
    <col min="7431" max="7431" width="11.140625" style="342" customWidth="1"/>
    <col min="7432" max="7432" width="10.28515625" style="342" customWidth="1"/>
    <col min="7433" max="7433" width="13" style="342" customWidth="1"/>
    <col min="7434" max="7434" width="8.28515625" style="342" customWidth="1"/>
    <col min="7435" max="7680" width="10" style="342"/>
    <col min="7681" max="7681" width="2.5703125" style="342" customWidth="1"/>
    <col min="7682" max="7682" width="7.140625" style="342" customWidth="1"/>
    <col min="7683" max="7683" width="27.85546875" style="342" customWidth="1"/>
    <col min="7684" max="7684" width="9.7109375" style="342" customWidth="1"/>
    <col min="7685" max="7685" width="4.7109375" style="342" customWidth="1"/>
    <col min="7686" max="7686" width="14.42578125" style="342" customWidth="1"/>
    <col min="7687" max="7687" width="11.140625" style="342" customWidth="1"/>
    <col min="7688" max="7688" width="10.28515625" style="342" customWidth="1"/>
    <col min="7689" max="7689" width="13" style="342" customWidth="1"/>
    <col min="7690" max="7690" width="8.28515625" style="342" customWidth="1"/>
    <col min="7691" max="7936" width="10" style="342"/>
    <col min="7937" max="7937" width="2.5703125" style="342" customWidth="1"/>
    <col min="7938" max="7938" width="7.140625" style="342" customWidth="1"/>
    <col min="7939" max="7939" width="27.85546875" style="342" customWidth="1"/>
    <col min="7940" max="7940" width="9.7109375" style="342" customWidth="1"/>
    <col min="7941" max="7941" width="4.7109375" style="342" customWidth="1"/>
    <col min="7942" max="7942" width="14.42578125" style="342" customWidth="1"/>
    <col min="7943" max="7943" width="11.140625" style="342" customWidth="1"/>
    <col min="7944" max="7944" width="10.28515625" style="342" customWidth="1"/>
    <col min="7945" max="7945" width="13" style="342" customWidth="1"/>
    <col min="7946" max="7946" width="8.28515625" style="342" customWidth="1"/>
    <col min="7947" max="8192" width="9.140625" style="342"/>
    <col min="8193" max="8193" width="2.5703125" style="342" customWidth="1"/>
    <col min="8194" max="8194" width="7.140625" style="342" customWidth="1"/>
    <col min="8195" max="8195" width="27.85546875" style="342" customWidth="1"/>
    <col min="8196" max="8196" width="9.7109375" style="342" customWidth="1"/>
    <col min="8197" max="8197" width="4.7109375" style="342" customWidth="1"/>
    <col min="8198" max="8198" width="14.42578125" style="342" customWidth="1"/>
    <col min="8199" max="8199" width="11.140625" style="342" customWidth="1"/>
    <col min="8200" max="8200" width="10.28515625" style="342" customWidth="1"/>
    <col min="8201" max="8201" width="13" style="342" customWidth="1"/>
    <col min="8202" max="8202" width="8.28515625" style="342" customWidth="1"/>
    <col min="8203" max="8448" width="10" style="342"/>
    <col min="8449" max="8449" width="2.5703125" style="342" customWidth="1"/>
    <col min="8450" max="8450" width="7.140625" style="342" customWidth="1"/>
    <col min="8451" max="8451" width="27.85546875" style="342" customWidth="1"/>
    <col min="8452" max="8452" width="9.7109375" style="342" customWidth="1"/>
    <col min="8453" max="8453" width="4.7109375" style="342" customWidth="1"/>
    <col min="8454" max="8454" width="14.42578125" style="342" customWidth="1"/>
    <col min="8455" max="8455" width="11.140625" style="342" customWidth="1"/>
    <col min="8456" max="8456" width="10.28515625" style="342" customWidth="1"/>
    <col min="8457" max="8457" width="13" style="342" customWidth="1"/>
    <col min="8458" max="8458" width="8.28515625" style="342" customWidth="1"/>
    <col min="8459" max="8704" width="10" style="342"/>
    <col min="8705" max="8705" width="2.5703125" style="342" customWidth="1"/>
    <col min="8706" max="8706" width="7.140625" style="342" customWidth="1"/>
    <col min="8707" max="8707" width="27.85546875" style="342" customWidth="1"/>
    <col min="8708" max="8708" width="9.7109375" style="342" customWidth="1"/>
    <col min="8709" max="8709" width="4.7109375" style="342" customWidth="1"/>
    <col min="8710" max="8710" width="14.42578125" style="342" customWidth="1"/>
    <col min="8711" max="8711" width="11.140625" style="342" customWidth="1"/>
    <col min="8712" max="8712" width="10.28515625" style="342" customWidth="1"/>
    <col min="8713" max="8713" width="13" style="342" customWidth="1"/>
    <col min="8714" max="8714" width="8.28515625" style="342" customWidth="1"/>
    <col min="8715" max="8960" width="10" style="342"/>
    <col min="8961" max="8961" width="2.5703125" style="342" customWidth="1"/>
    <col min="8962" max="8962" width="7.140625" style="342" customWidth="1"/>
    <col min="8963" max="8963" width="27.85546875" style="342" customWidth="1"/>
    <col min="8964" max="8964" width="9.7109375" style="342" customWidth="1"/>
    <col min="8965" max="8965" width="4.7109375" style="342" customWidth="1"/>
    <col min="8966" max="8966" width="14.42578125" style="342" customWidth="1"/>
    <col min="8967" max="8967" width="11.140625" style="342" customWidth="1"/>
    <col min="8968" max="8968" width="10.28515625" style="342" customWidth="1"/>
    <col min="8969" max="8969" width="13" style="342" customWidth="1"/>
    <col min="8970" max="8970" width="8.28515625" style="342" customWidth="1"/>
    <col min="8971" max="9216" width="9.140625" style="342"/>
    <col min="9217" max="9217" width="2.5703125" style="342" customWidth="1"/>
    <col min="9218" max="9218" width="7.140625" style="342" customWidth="1"/>
    <col min="9219" max="9219" width="27.85546875" style="342" customWidth="1"/>
    <col min="9220" max="9220" width="9.7109375" style="342" customWidth="1"/>
    <col min="9221" max="9221" width="4.7109375" style="342" customWidth="1"/>
    <col min="9222" max="9222" width="14.42578125" style="342" customWidth="1"/>
    <col min="9223" max="9223" width="11.140625" style="342" customWidth="1"/>
    <col min="9224" max="9224" width="10.28515625" style="342" customWidth="1"/>
    <col min="9225" max="9225" width="13" style="342" customWidth="1"/>
    <col min="9226" max="9226" width="8.28515625" style="342" customWidth="1"/>
    <col min="9227" max="9472" width="10" style="342"/>
    <col min="9473" max="9473" width="2.5703125" style="342" customWidth="1"/>
    <col min="9474" max="9474" width="7.140625" style="342" customWidth="1"/>
    <col min="9475" max="9475" width="27.85546875" style="342" customWidth="1"/>
    <col min="9476" max="9476" width="9.7109375" style="342" customWidth="1"/>
    <col min="9477" max="9477" width="4.7109375" style="342" customWidth="1"/>
    <col min="9478" max="9478" width="14.42578125" style="342" customWidth="1"/>
    <col min="9479" max="9479" width="11.140625" style="342" customWidth="1"/>
    <col min="9480" max="9480" width="10.28515625" style="342" customWidth="1"/>
    <col min="9481" max="9481" width="13" style="342" customWidth="1"/>
    <col min="9482" max="9482" width="8.28515625" style="342" customWidth="1"/>
    <col min="9483" max="9728" width="10" style="342"/>
    <col min="9729" max="9729" width="2.5703125" style="342" customWidth="1"/>
    <col min="9730" max="9730" width="7.140625" style="342" customWidth="1"/>
    <col min="9731" max="9731" width="27.85546875" style="342" customWidth="1"/>
    <col min="9732" max="9732" width="9.7109375" style="342" customWidth="1"/>
    <col min="9733" max="9733" width="4.7109375" style="342" customWidth="1"/>
    <col min="9734" max="9734" width="14.42578125" style="342" customWidth="1"/>
    <col min="9735" max="9735" width="11.140625" style="342" customWidth="1"/>
    <col min="9736" max="9736" width="10.28515625" style="342" customWidth="1"/>
    <col min="9737" max="9737" width="13" style="342" customWidth="1"/>
    <col min="9738" max="9738" width="8.28515625" style="342" customWidth="1"/>
    <col min="9739" max="9984" width="10" style="342"/>
    <col min="9985" max="9985" width="2.5703125" style="342" customWidth="1"/>
    <col min="9986" max="9986" width="7.140625" style="342" customWidth="1"/>
    <col min="9987" max="9987" width="27.85546875" style="342" customWidth="1"/>
    <col min="9988" max="9988" width="9.7109375" style="342" customWidth="1"/>
    <col min="9989" max="9989" width="4.7109375" style="342" customWidth="1"/>
    <col min="9990" max="9990" width="14.42578125" style="342" customWidth="1"/>
    <col min="9991" max="9991" width="11.140625" style="342" customWidth="1"/>
    <col min="9992" max="9992" width="10.28515625" style="342" customWidth="1"/>
    <col min="9993" max="9993" width="13" style="342" customWidth="1"/>
    <col min="9994" max="9994" width="8.28515625" style="342" customWidth="1"/>
    <col min="9995" max="10240" width="9.140625" style="342"/>
    <col min="10241" max="10241" width="2.5703125" style="342" customWidth="1"/>
    <col min="10242" max="10242" width="7.140625" style="342" customWidth="1"/>
    <col min="10243" max="10243" width="27.85546875" style="342" customWidth="1"/>
    <col min="10244" max="10244" width="9.7109375" style="342" customWidth="1"/>
    <col min="10245" max="10245" width="4.7109375" style="342" customWidth="1"/>
    <col min="10246" max="10246" width="14.42578125" style="342" customWidth="1"/>
    <col min="10247" max="10247" width="11.140625" style="342" customWidth="1"/>
    <col min="10248" max="10248" width="10.28515625" style="342" customWidth="1"/>
    <col min="10249" max="10249" width="13" style="342" customWidth="1"/>
    <col min="10250" max="10250" width="8.28515625" style="342" customWidth="1"/>
    <col min="10251" max="10496" width="10" style="342"/>
    <col min="10497" max="10497" width="2.5703125" style="342" customWidth="1"/>
    <col min="10498" max="10498" width="7.140625" style="342" customWidth="1"/>
    <col min="10499" max="10499" width="27.85546875" style="342" customWidth="1"/>
    <col min="10500" max="10500" width="9.7109375" style="342" customWidth="1"/>
    <col min="10501" max="10501" width="4.7109375" style="342" customWidth="1"/>
    <col min="10502" max="10502" width="14.42578125" style="342" customWidth="1"/>
    <col min="10503" max="10503" width="11.140625" style="342" customWidth="1"/>
    <col min="10504" max="10504" width="10.28515625" style="342" customWidth="1"/>
    <col min="10505" max="10505" width="13" style="342" customWidth="1"/>
    <col min="10506" max="10506" width="8.28515625" style="342" customWidth="1"/>
    <col min="10507" max="10752" width="10" style="342"/>
    <col min="10753" max="10753" width="2.5703125" style="342" customWidth="1"/>
    <col min="10754" max="10754" width="7.140625" style="342" customWidth="1"/>
    <col min="10755" max="10755" width="27.85546875" style="342" customWidth="1"/>
    <col min="10756" max="10756" width="9.7109375" style="342" customWidth="1"/>
    <col min="10757" max="10757" width="4.7109375" style="342" customWidth="1"/>
    <col min="10758" max="10758" width="14.42578125" style="342" customWidth="1"/>
    <col min="10759" max="10759" width="11.140625" style="342" customWidth="1"/>
    <col min="10760" max="10760" width="10.28515625" style="342" customWidth="1"/>
    <col min="10761" max="10761" width="13" style="342" customWidth="1"/>
    <col min="10762" max="10762" width="8.28515625" style="342" customWidth="1"/>
    <col min="10763" max="11008" width="10" style="342"/>
    <col min="11009" max="11009" width="2.5703125" style="342" customWidth="1"/>
    <col min="11010" max="11010" width="7.140625" style="342" customWidth="1"/>
    <col min="11011" max="11011" width="27.85546875" style="342" customWidth="1"/>
    <col min="11012" max="11012" width="9.7109375" style="342" customWidth="1"/>
    <col min="11013" max="11013" width="4.7109375" style="342" customWidth="1"/>
    <col min="11014" max="11014" width="14.42578125" style="342" customWidth="1"/>
    <col min="11015" max="11015" width="11.140625" style="342" customWidth="1"/>
    <col min="11016" max="11016" width="10.28515625" style="342" customWidth="1"/>
    <col min="11017" max="11017" width="13" style="342" customWidth="1"/>
    <col min="11018" max="11018" width="8.28515625" style="342" customWidth="1"/>
    <col min="11019" max="11264" width="9.140625" style="342"/>
    <col min="11265" max="11265" width="2.5703125" style="342" customWidth="1"/>
    <col min="11266" max="11266" width="7.140625" style="342" customWidth="1"/>
    <col min="11267" max="11267" width="27.85546875" style="342" customWidth="1"/>
    <col min="11268" max="11268" width="9.7109375" style="342" customWidth="1"/>
    <col min="11269" max="11269" width="4.7109375" style="342" customWidth="1"/>
    <col min="11270" max="11270" width="14.42578125" style="342" customWidth="1"/>
    <col min="11271" max="11271" width="11.140625" style="342" customWidth="1"/>
    <col min="11272" max="11272" width="10.28515625" style="342" customWidth="1"/>
    <col min="11273" max="11273" width="13" style="342" customWidth="1"/>
    <col min="11274" max="11274" width="8.28515625" style="342" customWidth="1"/>
    <col min="11275" max="11520" width="10" style="342"/>
    <col min="11521" max="11521" width="2.5703125" style="342" customWidth="1"/>
    <col min="11522" max="11522" width="7.140625" style="342" customWidth="1"/>
    <col min="11523" max="11523" width="27.85546875" style="342" customWidth="1"/>
    <col min="11524" max="11524" width="9.7109375" style="342" customWidth="1"/>
    <col min="11525" max="11525" width="4.7109375" style="342" customWidth="1"/>
    <col min="11526" max="11526" width="14.42578125" style="342" customWidth="1"/>
    <col min="11527" max="11527" width="11.140625" style="342" customWidth="1"/>
    <col min="11528" max="11528" width="10.28515625" style="342" customWidth="1"/>
    <col min="11529" max="11529" width="13" style="342" customWidth="1"/>
    <col min="11530" max="11530" width="8.28515625" style="342" customWidth="1"/>
    <col min="11531" max="11776" width="10" style="342"/>
    <col min="11777" max="11777" width="2.5703125" style="342" customWidth="1"/>
    <col min="11778" max="11778" width="7.140625" style="342" customWidth="1"/>
    <col min="11779" max="11779" width="27.85546875" style="342" customWidth="1"/>
    <col min="11780" max="11780" width="9.7109375" style="342" customWidth="1"/>
    <col min="11781" max="11781" width="4.7109375" style="342" customWidth="1"/>
    <col min="11782" max="11782" width="14.42578125" style="342" customWidth="1"/>
    <col min="11783" max="11783" width="11.140625" style="342" customWidth="1"/>
    <col min="11784" max="11784" width="10.28515625" style="342" customWidth="1"/>
    <col min="11785" max="11785" width="13" style="342" customWidth="1"/>
    <col min="11786" max="11786" width="8.28515625" style="342" customWidth="1"/>
    <col min="11787" max="12032" width="10" style="342"/>
    <col min="12033" max="12033" width="2.5703125" style="342" customWidth="1"/>
    <col min="12034" max="12034" width="7.140625" style="342" customWidth="1"/>
    <col min="12035" max="12035" width="27.85546875" style="342" customWidth="1"/>
    <col min="12036" max="12036" width="9.7109375" style="342" customWidth="1"/>
    <col min="12037" max="12037" width="4.7109375" style="342" customWidth="1"/>
    <col min="12038" max="12038" width="14.42578125" style="342" customWidth="1"/>
    <col min="12039" max="12039" width="11.140625" style="342" customWidth="1"/>
    <col min="12040" max="12040" width="10.28515625" style="342" customWidth="1"/>
    <col min="12041" max="12041" width="13" style="342" customWidth="1"/>
    <col min="12042" max="12042" width="8.28515625" style="342" customWidth="1"/>
    <col min="12043" max="12288" width="9.140625" style="342"/>
    <col min="12289" max="12289" width="2.5703125" style="342" customWidth="1"/>
    <col min="12290" max="12290" width="7.140625" style="342" customWidth="1"/>
    <col min="12291" max="12291" width="27.85546875" style="342" customWidth="1"/>
    <col min="12292" max="12292" width="9.7109375" style="342" customWidth="1"/>
    <col min="12293" max="12293" width="4.7109375" style="342" customWidth="1"/>
    <col min="12294" max="12294" width="14.42578125" style="342" customWidth="1"/>
    <col min="12295" max="12295" width="11.140625" style="342" customWidth="1"/>
    <col min="12296" max="12296" width="10.28515625" style="342" customWidth="1"/>
    <col min="12297" max="12297" width="13" style="342" customWidth="1"/>
    <col min="12298" max="12298" width="8.28515625" style="342" customWidth="1"/>
    <col min="12299" max="12544" width="10" style="342"/>
    <col min="12545" max="12545" width="2.5703125" style="342" customWidth="1"/>
    <col min="12546" max="12546" width="7.140625" style="342" customWidth="1"/>
    <col min="12547" max="12547" width="27.85546875" style="342" customWidth="1"/>
    <col min="12548" max="12548" width="9.7109375" style="342" customWidth="1"/>
    <col min="12549" max="12549" width="4.7109375" style="342" customWidth="1"/>
    <col min="12550" max="12550" width="14.42578125" style="342" customWidth="1"/>
    <col min="12551" max="12551" width="11.140625" style="342" customWidth="1"/>
    <col min="12552" max="12552" width="10.28515625" style="342" customWidth="1"/>
    <col min="12553" max="12553" width="13" style="342" customWidth="1"/>
    <col min="12554" max="12554" width="8.28515625" style="342" customWidth="1"/>
    <col min="12555" max="12800" width="10" style="342"/>
    <col min="12801" max="12801" width="2.5703125" style="342" customWidth="1"/>
    <col min="12802" max="12802" width="7.140625" style="342" customWidth="1"/>
    <col min="12803" max="12803" width="27.85546875" style="342" customWidth="1"/>
    <col min="12804" max="12804" width="9.7109375" style="342" customWidth="1"/>
    <col min="12805" max="12805" width="4.7109375" style="342" customWidth="1"/>
    <col min="12806" max="12806" width="14.42578125" style="342" customWidth="1"/>
    <col min="12807" max="12807" width="11.140625" style="342" customWidth="1"/>
    <col min="12808" max="12808" width="10.28515625" style="342" customWidth="1"/>
    <col min="12809" max="12809" width="13" style="342" customWidth="1"/>
    <col min="12810" max="12810" width="8.28515625" style="342" customWidth="1"/>
    <col min="12811" max="13056" width="10" style="342"/>
    <col min="13057" max="13057" width="2.5703125" style="342" customWidth="1"/>
    <col min="13058" max="13058" width="7.140625" style="342" customWidth="1"/>
    <col min="13059" max="13059" width="27.85546875" style="342" customWidth="1"/>
    <col min="13060" max="13060" width="9.7109375" style="342" customWidth="1"/>
    <col min="13061" max="13061" width="4.7109375" style="342" customWidth="1"/>
    <col min="13062" max="13062" width="14.42578125" style="342" customWidth="1"/>
    <col min="13063" max="13063" width="11.140625" style="342" customWidth="1"/>
    <col min="13064" max="13064" width="10.28515625" style="342" customWidth="1"/>
    <col min="13065" max="13065" width="13" style="342" customWidth="1"/>
    <col min="13066" max="13066" width="8.28515625" style="342" customWidth="1"/>
    <col min="13067" max="13312" width="9.140625" style="342"/>
    <col min="13313" max="13313" width="2.5703125" style="342" customWidth="1"/>
    <col min="13314" max="13314" width="7.140625" style="342" customWidth="1"/>
    <col min="13315" max="13315" width="27.85546875" style="342" customWidth="1"/>
    <col min="13316" max="13316" width="9.7109375" style="342" customWidth="1"/>
    <col min="13317" max="13317" width="4.7109375" style="342" customWidth="1"/>
    <col min="13318" max="13318" width="14.42578125" style="342" customWidth="1"/>
    <col min="13319" max="13319" width="11.140625" style="342" customWidth="1"/>
    <col min="13320" max="13320" width="10.28515625" style="342" customWidth="1"/>
    <col min="13321" max="13321" width="13" style="342" customWidth="1"/>
    <col min="13322" max="13322" width="8.28515625" style="342" customWidth="1"/>
    <col min="13323" max="13568" width="10" style="342"/>
    <col min="13569" max="13569" width="2.5703125" style="342" customWidth="1"/>
    <col min="13570" max="13570" width="7.140625" style="342" customWidth="1"/>
    <col min="13571" max="13571" width="27.85546875" style="342" customWidth="1"/>
    <col min="13572" max="13572" width="9.7109375" style="342" customWidth="1"/>
    <col min="13573" max="13573" width="4.7109375" style="342" customWidth="1"/>
    <col min="13574" max="13574" width="14.42578125" style="342" customWidth="1"/>
    <col min="13575" max="13575" width="11.140625" style="342" customWidth="1"/>
    <col min="13576" max="13576" width="10.28515625" style="342" customWidth="1"/>
    <col min="13577" max="13577" width="13" style="342" customWidth="1"/>
    <col min="13578" max="13578" width="8.28515625" style="342" customWidth="1"/>
    <col min="13579" max="13824" width="10" style="342"/>
    <col min="13825" max="13825" width="2.5703125" style="342" customWidth="1"/>
    <col min="13826" max="13826" width="7.140625" style="342" customWidth="1"/>
    <col min="13827" max="13827" width="27.85546875" style="342" customWidth="1"/>
    <col min="13828" max="13828" width="9.7109375" style="342" customWidth="1"/>
    <col min="13829" max="13829" width="4.7109375" style="342" customWidth="1"/>
    <col min="13830" max="13830" width="14.42578125" style="342" customWidth="1"/>
    <col min="13831" max="13831" width="11.140625" style="342" customWidth="1"/>
    <col min="13832" max="13832" width="10.28515625" style="342" customWidth="1"/>
    <col min="13833" max="13833" width="13" style="342" customWidth="1"/>
    <col min="13834" max="13834" width="8.28515625" style="342" customWidth="1"/>
    <col min="13835" max="14080" width="10" style="342"/>
    <col min="14081" max="14081" width="2.5703125" style="342" customWidth="1"/>
    <col min="14082" max="14082" width="7.140625" style="342" customWidth="1"/>
    <col min="14083" max="14083" width="27.85546875" style="342" customWidth="1"/>
    <col min="14084" max="14084" width="9.7109375" style="342" customWidth="1"/>
    <col min="14085" max="14085" width="4.7109375" style="342" customWidth="1"/>
    <col min="14086" max="14086" width="14.42578125" style="342" customWidth="1"/>
    <col min="14087" max="14087" width="11.140625" style="342" customWidth="1"/>
    <col min="14088" max="14088" width="10.28515625" style="342" customWidth="1"/>
    <col min="14089" max="14089" width="13" style="342" customWidth="1"/>
    <col min="14090" max="14090" width="8.28515625" style="342" customWidth="1"/>
    <col min="14091" max="14336" width="9.140625" style="342"/>
    <col min="14337" max="14337" width="2.5703125" style="342" customWidth="1"/>
    <col min="14338" max="14338" width="7.140625" style="342" customWidth="1"/>
    <col min="14339" max="14339" width="27.85546875" style="342" customWidth="1"/>
    <col min="14340" max="14340" width="9.7109375" style="342" customWidth="1"/>
    <col min="14341" max="14341" width="4.7109375" style="342" customWidth="1"/>
    <col min="14342" max="14342" width="14.42578125" style="342" customWidth="1"/>
    <col min="14343" max="14343" width="11.140625" style="342" customWidth="1"/>
    <col min="14344" max="14344" width="10.28515625" style="342" customWidth="1"/>
    <col min="14345" max="14345" width="13" style="342" customWidth="1"/>
    <col min="14346" max="14346" width="8.28515625" style="342" customWidth="1"/>
    <col min="14347" max="14592" width="10" style="342"/>
    <col min="14593" max="14593" width="2.5703125" style="342" customWidth="1"/>
    <col min="14594" max="14594" width="7.140625" style="342" customWidth="1"/>
    <col min="14595" max="14595" width="27.85546875" style="342" customWidth="1"/>
    <col min="14596" max="14596" width="9.7109375" style="342" customWidth="1"/>
    <col min="14597" max="14597" width="4.7109375" style="342" customWidth="1"/>
    <col min="14598" max="14598" width="14.42578125" style="342" customWidth="1"/>
    <col min="14599" max="14599" width="11.140625" style="342" customWidth="1"/>
    <col min="14600" max="14600" width="10.28515625" style="342" customWidth="1"/>
    <col min="14601" max="14601" width="13" style="342" customWidth="1"/>
    <col min="14602" max="14602" width="8.28515625" style="342" customWidth="1"/>
    <col min="14603" max="14848" width="10" style="342"/>
    <col min="14849" max="14849" width="2.5703125" style="342" customWidth="1"/>
    <col min="14850" max="14850" width="7.140625" style="342" customWidth="1"/>
    <col min="14851" max="14851" width="27.85546875" style="342" customWidth="1"/>
    <col min="14852" max="14852" width="9.7109375" style="342" customWidth="1"/>
    <col min="14853" max="14853" width="4.7109375" style="342" customWidth="1"/>
    <col min="14854" max="14854" width="14.42578125" style="342" customWidth="1"/>
    <col min="14855" max="14855" width="11.140625" style="342" customWidth="1"/>
    <col min="14856" max="14856" width="10.28515625" style="342" customWidth="1"/>
    <col min="14857" max="14857" width="13" style="342" customWidth="1"/>
    <col min="14858" max="14858" width="8.28515625" style="342" customWidth="1"/>
    <col min="14859" max="15104" width="10" style="342"/>
    <col min="15105" max="15105" width="2.5703125" style="342" customWidth="1"/>
    <col min="15106" max="15106" width="7.140625" style="342" customWidth="1"/>
    <col min="15107" max="15107" width="27.85546875" style="342" customWidth="1"/>
    <col min="15108" max="15108" width="9.7109375" style="342" customWidth="1"/>
    <col min="15109" max="15109" width="4.7109375" style="342" customWidth="1"/>
    <col min="15110" max="15110" width="14.42578125" style="342" customWidth="1"/>
    <col min="15111" max="15111" width="11.140625" style="342" customWidth="1"/>
    <col min="15112" max="15112" width="10.28515625" style="342" customWidth="1"/>
    <col min="15113" max="15113" width="13" style="342" customWidth="1"/>
    <col min="15114" max="15114" width="8.28515625" style="342" customWidth="1"/>
    <col min="15115" max="15360" width="9.140625" style="342"/>
    <col min="15361" max="15361" width="2.5703125" style="342" customWidth="1"/>
    <col min="15362" max="15362" width="7.140625" style="342" customWidth="1"/>
    <col min="15363" max="15363" width="27.85546875" style="342" customWidth="1"/>
    <col min="15364" max="15364" width="9.7109375" style="342" customWidth="1"/>
    <col min="15365" max="15365" width="4.7109375" style="342" customWidth="1"/>
    <col min="15366" max="15366" width="14.42578125" style="342" customWidth="1"/>
    <col min="15367" max="15367" width="11.140625" style="342" customWidth="1"/>
    <col min="15368" max="15368" width="10.28515625" style="342" customWidth="1"/>
    <col min="15369" max="15369" width="13" style="342" customWidth="1"/>
    <col min="15370" max="15370" width="8.28515625" style="342" customWidth="1"/>
    <col min="15371" max="15616" width="10" style="342"/>
    <col min="15617" max="15617" width="2.5703125" style="342" customWidth="1"/>
    <col min="15618" max="15618" width="7.140625" style="342" customWidth="1"/>
    <col min="15619" max="15619" width="27.85546875" style="342" customWidth="1"/>
    <col min="15620" max="15620" width="9.7109375" style="342" customWidth="1"/>
    <col min="15621" max="15621" width="4.7109375" style="342" customWidth="1"/>
    <col min="15622" max="15622" width="14.42578125" style="342" customWidth="1"/>
    <col min="15623" max="15623" width="11.140625" style="342" customWidth="1"/>
    <col min="15624" max="15624" width="10.28515625" style="342" customWidth="1"/>
    <col min="15625" max="15625" width="13" style="342" customWidth="1"/>
    <col min="15626" max="15626" width="8.28515625" style="342" customWidth="1"/>
    <col min="15627" max="15872" width="10" style="342"/>
    <col min="15873" max="15873" width="2.5703125" style="342" customWidth="1"/>
    <col min="15874" max="15874" width="7.140625" style="342" customWidth="1"/>
    <col min="15875" max="15875" width="27.85546875" style="342" customWidth="1"/>
    <col min="15876" max="15876" width="9.7109375" style="342" customWidth="1"/>
    <col min="15877" max="15877" width="4.7109375" style="342" customWidth="1"/>
    <col min="15878" max="15878" width="14.42578125" style="342" customWidth="1"/>
    <col min="15879" max="15879" width="11.140625" style="342" customWidth="1"/>
    <col min="15880" max="15880" width="10.28515625" style="342" customWidth="1"/>
    <col min="15881" max="15881" width="13" style="342" customWidth="1"/>
    <col min="15882" max="15882" width="8.28515625" style="342" customWidth="1"/>
    <col min="15883" max="16128" width="10" style="342"/>
    <col min="16129" max="16129" width="2.5703125" style="342" customWidth="1"/>
    <col min="16130" max="16130" width="7.140625" style="342" customWidth="1"/>
    <col min="16131" max="16131" width="27.85546875" style="342" customWidth="1"/>
    <col min="16132" max="16132" width="9.7109375" style="342" customWidth="1"/>
    <col min="16133" max="16133" width="4.7109375" style="342" customWidth="1"/>
    <col min="16134" max="16134" width="14.42578125" style="342" customWidth="1"/>
    <col min="16135" max="16135" width="11.140625" style="342" customWidth="1"/>
    <col min="16136" max="16136" width="10.28515625" style="342" customWidth="1"/>
    <col min="16137" max="16137" width="13" style="342" customWidth="1"/>
    <col min="16138" max="16138" width="8.28515625" style="342" customWidth="1"/>
    <col min="16139" max="16384" width="9.140625" style="342"/>
  </cols>
  <sheetData>
    <row r="1" spans="2:11" ht="12" customHeight="1">
      <c r="B1" s="593" t="s">
        <v>131</v>
      </c>
      <c r="D1" s="341"/>
      <c r="E1" s="341"/>
      <c r="F1" s="341"/>
      <c r="G1" s="341"/>
      <c r="H1" s="341"/>
      <c r="I1" s="341" t="s">
        <v>913</v>
      </c>
      <c r="J1" s="1485" t="s">
        <v>607</v>
      </c>
      <c r="K1" s="1659"/>
    </row>
    <row r="2" spans="2:11" ht="12" customHeight="1">
      <c r="B2" s="593" t="s">
        <v>868</v>
      </c>
      <c r="D2" s="341"/>
      <c r="E2" s="341"/>
      <c r="F2" s="341"/>
      <c r="G2" s="341"/>
      <c r="H2" s="341"/>
      <c r="I2" s="341"/>
      <c r="J2" s="341"/>
    </row>
    <row r="3" spans="2:11" ht="12" customHeight="1">
      <c r="B3" s="593" t="s">
        <v>914</v>
      </c>
      <c r="D3" s="341"/>
      <c r="E3" s="341"/>
      <c r="F3" s="341"/>
      <c r="G3" s="341"/>
      <c r="H3" s="341"/>
      <c r="I3" s="341"/>
      <c r="J3" s="341"/>
    </row>
    <row r="4" spans="2:11" ht="12" customHeight="1">
      <c r="B4" s="593" t="s">
        <v>356</v>
      </c>
      <c r="D4" s="341"/>
      <c r="E4" s="341"/>
      <c r="F4" s="341"/>
      <c r="G4" s="341"/>
      <c r="H4" s="341"/>
      <c r="I4" s="341"/>
      <c r="J4" s="341"/>
    </row>
    <row r="5" spans="2:11" ht="12" customHeight="1">
      <c r="B5" s="593" t="s">
        <v>1098</v>
      </c>
      <c r="D5" s="341"/>
      <c r="E5" s="341"/>
      <c r="F5" s="341"/>
      <c r="G5" s="341"/>
      <c r="H5" s="341"/>
      <c r="I5" s="341"/>
      <c r="J5" s="341"/>
    </row>
    <row r="6" spans="2:11" ht="12" customHeight="1">
      <c r="D6" s="341"/>
      <c r="E6" s="341"/>
      <c r="F6" s="341" t="s">
        <v>249</v>
      </c>
      <c r="G6" s="341"/>
      <c r="H6" s="341"/>
      <c r="I6" s="341" t="s">
        <v>261</v>
      </c>
      <c r="J6" s="341"/>
    </row>
    <row r="7" spans="2:11" ht="12" customHeight="1">
      <c r="D7" s="753" t="s">
        <v>251</v>
      </c>
      <c r="E7" s="753" t="s">
        <v>252</v>
      </c>
      <c r="F7" s="753" t="s">
        <v>253</v>
      </c>
      <c r="G7" s="753" t="s">
        <v>254</v>
      </c>
      <c r="H7" s="753" t="s">
        <v>255</v>
      </c>
      <c r="I7" s="753" t="s">
        <v>256</v>
      </c>
      <c r="J7" s="753" t="s">
        <v>257</v>
      </c>
    </row>
    <row r="8" spans="2:11" ht="12" customHeight="1">
      <c r="B8" s="615" t="s">
        <v>359</v>
      </c>
      <c r="D8" s="341"/>
      <c r="E8" s="341"/>
      <c r="F8" s="597"/>
      <c r="G8" s="341"/>
      <c r="H8" s="463"/>
      <c r="I8" s="398"/>
      <c r="J8" s="341"/>
    </row>
    <row r="9" spans="2:11" ht="12" customHeight="1">
      <c r="B9" s="404"/>
      <c r="C9" s="342" t="s">
        <v>915</v>
      </c>
      <c r="D9" s="341">
        <v>535</v>
      </c>
      <c r="E9" s="341" t="s">
        <v>660</v>
      </c>
      <c r="F9" s="1275">
        <v>-5859</v>
      </c>
      <c r="G9" s="341" t="s">
        <v>933</v>
      </c>
      <c r="H9" s="397">
        <f>'WCA Allocation Factors'!E16</f>
        <v>0.22474202685414957</v>
      </c>
      <c r="I9" s="1275">
        <v>-1317</v>
      </c>
      <c r="J9" s="1426" t="s">
        <v>459</v>
      </c>
    </row>
    <row r="10" spans="2:11" ht="12" customHeight="1">
      <c r="B10" s="404"/>
      <c r="C10" s="342" t="s">
        <v>916</v>
      </c>
      <c r="D10" s="341">
        <v>537</v>
      </c>
      <c r="E10" s="341" t="s">
        <v>660</v>
      </c>
      <c r="F10" s="1275">
        <v>-54412</v>
      </c>
      <c r="G10" s="341" t="s">
        <v>933</v>
      </c>
      <c r="H10" s="397">
        <f>'WCA Allocation Factors'!E16</f>
        <v>0.22474202685414957</v>
      </c>
      <c r="I10" s="1275">
        <v>-12229</v>
      </c>
      <c r="J10" s="1426" t="s">
        <v>459</v>
      </c>
    </row>
    <row r="11" spans="2:11" ht="12" customHeight="1">
      <c r="B11" s="404"/>
      <c r="C11" s="342" t="s">
        <v>917</v>
      </c>
      <c r="D11" s="341">
        <v>539</v>
      </c>
      <c r="E11" s="341" t="s">
        <v>660</v>
      </c>
      <c r="F11" s="1275">
        <v>-287271</v>
      </c>
      <c r="G11" s="341" t="s">
        <v>933</v>
      </c>
      <c r="H11" s="397">
        <f>'WCA Allocation Factors'!E16</f>
        <v>0.22474202685414957</v>
      </c>
      <c r="I11" s="1275">
        <v>-64562</v>
      </c>
      <c r="J11" s="1426" t="s">
        <v>459</v>
      </c>
    </row>
    <row r="12" spans="2:11" ht="12" customHeight="1">
      <c r="B12" s="404"/>
      <c r="C12" s="342" t="s">
        <v>918</v>
      </c>
      <c r="D12" s="341">
        <v>542</v>
      </c>
      <c r="E12" s="341" t="s">
        <v>660</v>
      </c>
      <c r="F12" s="1275">
        <v>-1558</v>
      </c>
      <c r="G12" s="341" t="s">
        <v>933</v>
      </c>
      <c r="H12" s="397">
        <f>'WCA Allocation Factors'!E16</f>
        <v>0.22474202685414957</v>
      </c>
      <c r="I12" s="1275">
        <v>-350</v>
      </c>
      <c r="J12" s="1426" t="s">
        <v>459</v>
      </c>
    </row>
    <row r="13" spans="2:11" ht="12" customHeight="1">
      <c r="B13" s="404"/>
      <c r="C13" s="342" t="s">
        <v>919</v>
      </c>
      <c r="D13" s="341">
        <v>543</v>
      </c>
      <c r="E13" s="341" t="s">
        <v>660</v>
      </c>
      <c r="F13" s="1275">
        <v>-19420</v>
      </c>
      <c r="G13" s="341" t="s">
        <v>933</v>
      </c>
      <c r="H13" s="397">
        <f>'WCA Allocation Factors'!E16</f>
        <v>0.22474202685414957</v>
      </c>
      <c r="I13" s="1275">
        <v>-4365</v>
      </c>
      <c r="J13" s="1426" t="s">
        <v>459</v>
      </c>
    </row>
    <row r="14" spans="2:11" ht="12" customHeight="1">
      <c r="B14" s="404"/>
      <c r="C14" s="342" t="s">
        <v>920</v>
      </c>
      <c r="D14" s="341">
        <v>544</v>
      </c>
      <c r="E14" s="341" t="s">
        <v>660</v>
      </c>
      <c r="F14" s="1275">
        <v>-23456</v>
      </c>
      <c r="G14" s="341" t="s">
        <v>933</v>
      </c>
      <c r="H14" s="397">
        <f>'WCA Allocation Factors'!E16</f>
        <v>0.22474202685414957</v>
      </c>
      <c r="I14" s="1275">
        <v>-5272</v>
      </c>
      <c r="J14" s="1426" t="s">
        <v>459</v>
      </c>
    </row>
    <row r="15" spans="2:11" ht="12" customHeight="1">
      <c r="B15" s="404"/>
      <c r="C15" s="342" t="s">
        <v>921</v>
      </c>
      <c r="D15" s="341">
        <v>545</v>
      </c>
      <c r="E15" s="341" t="s">
        <v>660</v>
      </c>
      <c r="F15" s="1275">
        <v>-18478</v>
      </c>
      <c r="G15" s="341" t="s">
        <v>933</v>
      </c>
      <c r="H15" s="397">
        <f>'WCA Allocation Factors'!E16</f>
        <v>0.22474202685414957</v>
      </c>
      <c r="I15" s="1275">
        <v>-4153</v>
      </c>
      <c r="J15" s="1426" t="s">
        <v>459</v>
      </c>
    </row>
    <row r="16" spans="2:11" ht="12" customHeight="1">
      <c r="B16" s="404"/>
      <c r="C16" s="342" t="s">
        <v>922</v>
      </c>
      <c r="D16" s="341"/>
      <c r="E16" s="341"/>
      <c r="F16" s="1639">
        <v>-410455</v>
      </c>
      <c r="G16" s="341"/>
      <c r="H16" s="397"/>
      <c r="I16" s="1647">
        <v>-92247</v>
      </c>
      <c r="J16" s="1426"/>
    </row>
    <row r="17" spans="2:10" ht="12" customHeight="1">
      <c r="B17" s="404"/>
      <c r="D17" s="341"/>
      <c r="E17" s="341"/>
      <c r="F17" s="1275"/>
      <c r="G17" s="341"/>
      <c r="H17" s="397"/>
      <c r="I17" s="1275"/>
      <c r="J17" s="1426"/>
    </row>
    <row r="18" spans="2:10" ht="12" customHeight="1">
      <c r="B18" s="342" t="s">
        <v>389</v>
      </c>
      <c r="D18" s="341"/>
      <c r="E18" s="341"/>
      <c r="F18" s="1275"/>
      <c r="G18" s="341"/>
      <c r="H18" s="397"/>
      <c r="I18" s="1275"/>
      <c r="J18" s="1426"/>
    </row>
    <row r="19" spans="2:10" ht="12" customHeight="1">
      <c r="B19" s="626"/>
      <c r="C19" s="342" t="s">
        <v>923</v>
      </c>
      <c r="D19" s="341">
        <v>330</v>
      </c>
      <c r="E19" s="341" t="s">
        <v>660</v>
      </c>
      <c r="F19" s="1275">
        <v>-153572</v>
      </c>
      <c r="G19" s="341" t="s">
        <v>933</v>
      </c>
      <c r="H19" s="397">
        <f>'WCA Allocation Factors'!E16</f>
        <v>0.22474202685414957</v>
      </c>
      <c r="I19" s="1275">
        <v>-34514</v>
      </c>
      <c r="J19" s="1426" t="s">
        <v>459</v>
      </c>
    </row>
    <row r="20" spans="2:10" ht="12" customHeight="1">
      <c r="B20" s="626"/>
      <c r="C20" s="342" t="s">
        <v>924</v>
      </c>
      <c r="D20" s="341">
        <v>331</v>
      </c>
      <c r="E20" s="341" t="s">
        <v>660</v>
      </c>
      <c r="F20" s="1275">
        <v>-1012988</v>
      </c>
      <c r="G20" s="341" t="s">
        <v>933</v>
      </c>
      <c r="H20" s="397">
        <f>'WCA Allocation Factors'!E16</f>
        <v>0.22474202685414957</v>
      </c>
      <c r="I20" s="1275">
        <v>-227661</v>
      </c>
      <c r="J20" s="1426" t="s">
        <v>459</v>
      </c>
    </row>
    <row r="21" spans="2:10" ht="12" customHeight="1">
      <c r="B21" s="404"/>
      <c r="C21" s="342" t="s">
        <v>925</v>
      </c>
      <c r="D21" s="341">
        <v>332</v>
      </c>
      <c r="E21" s="341" t="s">
        <v>660</v>
      </c>
      <c r="F21" s="1275">
        <v>-4320109</v>
      </c>
      <c r="G21" s="341" t="s">
        <v>933</v>
      </c>
      <c r="H21" s="397">
        <f>'WCA Allocation Factors'!E16</f>
        <v>0.22474202685414957</v>
      </c>
      <c r="I21" s="1275">
        <v>-970910</v>
      </c>
      <c r="J21" s="1426" t="s">
        <v>459</v>
      </c>
    </row>
    <row r="22" spans="2:10" ht="12" customHeight="1">
      <c r="B22" s="404"/>
      <c r="C22" s="342" t="s">
        <v>926</v>
      </c>
      <c r="D22" s="341">
        <v>333</v>
      </c>
      <c r="E22" s="341" t="s">
        <v>660</v>
      </c>
      <c r="F22" s="1275">
        <v>-1190364</v>
      </c>
      <c r="G22" s="341" t="s">
        <v>933</v>
      </c>
      <c r="H22" s="397">
        <f>'WCA Allocation Factors'!E16</f>
        <v>0.22474202685414957</v>
      </c>
      <c r="I22" s="1275">
        <v>-267525</v>
      </c>
      <c r="J22" s="1426" t="s">
        <v>459</v>
      </c>
    </row>
    <row r="23" spans="2:10" ht="12" customHeight="1">
      <c r="B23" s="404"/>
      <c r="C23" s="342" t="s">
        <v>927</v>
      </c>
      <c r="D23" s="341">
        <v>334</v>
      </c>
      <c r="E23" s="341" t="s">
        <v>660</v>
      </c>
      <c r="F23" s="1275">
        <v>-190524</v>
      </c>
      <c r="G23" s="341" t="s">
        <v>933</v>
      </c>
      <c r="H23" s="397">
        <f>'WCA Allocation Factors'!E16</f>
        <v>0.22474202685414957</v>
      </c>
      <c r="I23" s="1275">
        <v>-42819</v>
      </c>
      <c r="J23" s="1426" t="s">
        <v>459</v>
      </c>
    </row>
    <row r="24" spans="2:10" ht="12" customHeight="1">
      <c r="B24" s="404"/>
      <c r="C24" s="342" t="s">
        <v>928</v>
      </c>
      <c r="D24" s="341">
        <v>335</v>
      </c>
      <c r="E24" s="341" t="s">
        <v>660</v>
      </c>
      <c r="F24" s="1656">
        <v>-3588</v>
      </c>
      <c r="G24" s="341" t="s">
        <v>933</v>
      </c>
      <c r="H24" s="397">
        <f>'WCA Allocation Factors'!E16</f>
        <v>0.22474202685414957</v>
      </c>
      <c r="I24" s="1275">
        <v>-806</v>
      </c>
      <c r="J24" s="1426" t="s">
        <v>459</v>
      </c>
    </row>
    <row r="25" spans="2:10" ht="12" customHeight="1">
      <c r="C25" s="342" t="s">
        <v>929</v>
      </c>
      <c r="D25" s="341">
        <v>336</v>
      </c>
      <c r="E25" s="342" t="s">
        <v>660</v>
      </c>
      <c r="F25" s="1656">
        <v>-59738</v>
      </c>
      <c r="G25" s="341" t="s">
        <v>933</v>
      </c>
      <c r="H25" s="397">
        <f>'WCA Allocation Factors'!E16</f>
        <v>0.22474202685414957</v>
      </c>
      <c r="I25" s="1656">
        <v>-13426</v>
      </c>
      <c r="J25" s="1426" t="s">
        <v>459</v>
      </c>
    </row>
    <row r="26" spans="2:10" ht="12" customHeight="1">
      <c r="C26" s="342" t="s">
        <v>930</v>
      </c>
      <c r="D26" s="341"/>
      <c r="F26" s="1639">
        <v>-6930884</v>
      </c>
      <c r="G26" s="341"/>
      <c r="H26" s="397"/>
      <c r="I26" s="1639">
        <v>-1557661</v>
      </c>
      <c r="J26" s="1426"/>
    </row>
    <row r="27" spans="2:10" ht="12" customHeight="1">
      <c r="D27" s="341"/>
      <c r="F27" s="1656"/>
      <c r="G27" s="341"/>
      <c r="H27" s="397"/>
      <c r="I27" s="1656"/>
      <c r="J27" s="1426"/>
    </row>
    <row r="28" spans="2:10" ht="12" customHeight="1">
      <c r="C28" s="342" t="s">
        <v>931</v>
      </c>
      <c r="D28" s="341" t="s">
        <v>300</v>
      </c>
      <c r="E28" s="342" t="s">
        <v>660</v>
      </c>
      <c r="F28" s="1639">
        <v>6769742</v>
      </c>
      <c r="G28" s="341" t="s">
        <v>933</v>
      </c>
      <c r="H28" s="397">
        <f>'WCA Allocation Factors'!E16</f>
        <v>0.22474202685414957</v>
      </c>
      <c r="I28" s="1639">
        <v>1521445</v>
      </c>
      <c r="J28" s="1426" t="s">
        <v>459</v>
      </c>
    </row>
    <row r="29" spans="2:10" ht="12" customHeight="1">
      <c r="F29" s="1656"/>
      <c r="I29" s="1656"/>
    </row>
    <row r="30" spans="2:10" ht="12" customHeight="1" thickBot="1">
      <c r="C30" s="593" t="s">
        <v>932</v>
      </c>
      <c r="F30" s="1640">
        <v>-161142</v>
      </c>
      <c r="I30" s="1640">
        <v>-36215</v>
      </c>
    </row>
    <row r="31" spans="2:10" ht="12" customHeight="1" thickTop="1">
      <c r="H31" s="341"/>
      <c r="I31" s="341"/>
      <c r="J31" s="341"/>
    </row>
    <row r="32" spans="2:10" ht="12" customHeight="1">
      <c r="H32" s="341"/>
      <c r="I32" s="341"/>
      <c r="J32" s="341"/>
    </row>
    <row r="33" spans="2:10" ht="12" customHeight="1">
      <c r="H33" s="341"/>
      <c r="I33" s="341"/>
      <c r="J33" s="887"/>
    </row>
    <row r="34" spans="2:10" ht="12" customHeight="1">
      <c r="H34" s="341"/>
      <c r="I34" s="341"/>
      <c r="J34" s="341"/>
    </row>
    <row r="35" spans="2:10" ht="12" customHeight="1">
      <c r="B35" s="593" t="s">
        <v>850</v>
      </c>
      <c r="F35" s="537"/>
      <c r="H35" s="487"/>
      <c r="I35" s="396"/>
      <c r="J35" s="341"/>
    </row>
    <row r="36" spans="2:10" ht="12" customHeight="1">
      <c r="H36" s="341"/>
      <c r="I36" s="341"/>
      <c r="J36" s="341"/>
    </row>
    <row r="37" spans="2:10" ht="12" customHeight="1">
      <c r="B37" s="375"/>
      <c r="C37" s="1654"/>
      <c r="D37" s="1654"/>
      <c r="E37" s="1654"/>
      <c r="F37" s="1654"/>
      <c r="G37" s="1654"/>
      <c r="H37" s="1609"/>
      <c r="I37" s="1609"/>
      <c r="J37" s="2088"/>
    </row>
    <row r="38" spans="2:10" ht="12" customHeight="1">
      <c r="B38" s="1645"/>
      <c r="H38" s="341"/>
      <c r="I38" s="341"/>
      <c r="J38" s="735"/>
    </row>
    <row r="39" spans="2:10" ht="12" customHeight="1">
      <c r="B39" s="1645"/>
      <c r="F39" s="750"/>
      <c r="H39" s="341"/>
      <c r="I39" s="341"/>
      <c r="J39" s="735"/>
    </row>
    <row r="40" spans="2:10" ht="12" customHeight="1">
      <c r="B40" s="1645"/>
      <c r="H40" s="341"/>
      <c r="I40" s="341"/>
      <c r="J40" s="735"/>
    </row>
    <row r="41" spans="2:10" ht="12" customHeight="1">
      <c r="B41" s="1641"/>
      <c r="D41" s="341"/>
      <c r="E41" s="341"/>
      <c r="F41" s="398"/>
      <c r="G41" s="341"/>
      <c r="H41" s="397"/>
      <c r="I41" s="398"/>
      <c r="J41" s="735"/>
    </row>
    <row r="42" spans="2:10" ht="12" customHeight="1">
      <c r="B42" s="1625"/>
      <c r="D42" s="341"/>
      <c r="E42" s="341"/>
      <c r="F42" s="401"/>
      <c r="G42" s="341"/>
      <c r="H42" s="397"/>
      <c r="I42" s="398"/>
      <c r="J42" s="735"/>
    </row>
    <row r="43" spans="2:10" ht="12" customHeight="1">
      <c r="B43" s="1645"/>
      <c r="J43" s="380"/>
    </row>
    <row r="44" spans="2:10" ht="12" customHeight="1">
      <c r="B44" s="1645"/>
      <c r="J44" s="380"/>
    </row>
    <row r="45" spans="2:10" ht="12" customHeight="1">
      <c r="B45" s="1645"/>
      <c r="J45" s="380"/>
    </row>
    <row r="46" spans="2:10" ht="12" customHeight="1">
      <c r="B46" s="1645"/>
      <c r="J46" s="380"/>
    </row>
    <row r="47" spans="2:10" ht="11.25" customHeight="1">
      <c r="B47" s="1645"/>
      <c r="J47" s="380"/>
    </row>
    <row r="48" spans="2:10" ht="12" customHeight="1">
      <c r="B48" s="1645"/>
      <c r="J48" s="380"/>
    </row>
    <row r="49" spans="2:10" ht="12" customHeight="1">
      <c r="B49" s="1641"/>
      <c r="D49" s="341"/>
      <c r="E49" s="341"/>
      <c r="F49" s="398"/>
      <c r="G49" s="341"/>
      <c r="H49" s="397"/>
      <c r="I49" s="398"/>
      <c r="J49" s="735"/>
    </row>
    <row r="50" spans="2:10" ht="12" customHeight="1">
      <c r="B50" s="1645"/>
      <c r="D50" s="341"/>
      <c r="E50" s="341"/>
      <c r="F50" s="396"/>
      <c r="G50" s="341"/>
      <c r="H50" s="487"/>
      <c r="I50" s="396"/>
      <c r="J50" s="735"/>
    </row>
    <row r="51" spans="2:10" ht="12" customHeight="1">
      <c r="B51" s="1645"/>
      <c r="D51" s="341"/>
      <c r="E51" s="341"/>
      <c r="F51" s="596"/>
      <c r="G51" s="341"/>
      <c r="H51" s="397"/>
      <c r="I51" s="398"/>
      <c r="J51" s="735"/>
    </row>
    <row r="52" spans="2:10" ht="12" customHeight="1">
      <c r="B52" s="1645"/>
      <c r="D52" s="341"/>
      <c r="E52" s="341"/>
      <c r="F52" s="596"/>
      <c r="G52" s="341"/>
      <c r="H52" s="397"/>
      <c r="I52" s="398"/>
      <c r="J52" s="735"/>
    </row>
    <row r="53" spans="2:10" ht="12" customHeight="1">
      <c r="B53" s="1645"/>
      <c r="D53" s="341"/>
      <c r="E53" s="341"/>
      <c r="F53" s="465"/>
      <c r="G53" s="341"/>
      <c r="H53" s="397"/>
      <c r="I53" s="398"/>
      <c r="J53" s="735"/>
    </row>
    <row r="54" spans="2:10" ht="12" customHeight="1">
      <c r="B54" s="1645"/>
      <c r="D54" s="341"/>
      <c r="E54" s="341"/>
      <c r="F54" s="465"/>
      <c r="G54" s="341"/>
      <c r="H54" s="397"/>
      <c r="I54" s="398"/>
      <c r="J54" s="735"/>
    </row>
    <row r="55" spans="2:10" ht="12" customHeight="1">
      <c r="B55" s="1645"/>
      <c r="J55" s="380"/>
    </row>
    <row r="56" spans="2:10" ht="12" customHeight="1">
      <c r="B56" s="1611"/>
      <c r="C56" s="1621"/>
      <c r="D56" s="1621"/>
      <c r="E56" s="1621"/>
      <c r="F56" s="1621"/>
      <c r="G56" s="1621"/>
      <c r="H56" s="1621"/>
      <c r="I56" s="1621"/>
      <c r="J56" s="1608"/>
    </row>
    <row r="57" spans="2:10" ht="12" customHeight="1"/>
    <row r="58" spans="2:10" ht="12" customHeight="1"/>
    <row r="59" spans="2:10" ht="12" customHeight="1"/>
    <row r="60" spans="2:10" ht="12" customHeight="1"/>
    <row r="61" spans="2:10" ht="12" customHeight="1"/>
    <row r="62" spans="2:10" ht="12" customHeight="1"/>
    <row r="63" spans="2:10" ht="12" customHeight="1"/>
    <row r="64" spans="2:10" ht="12" customHeight="1"/>
    <row r="65" spans="4:7" ht="12" customHeight="1">
      <c r="D65" s="753"/>
      <c r="G65" s="753"/>
    </row>
    <row r="66" spans="4:7" ht="12" customHeight="1">
      <c r="D66" s="1426"/>
    </row>
    <row r="67" spans="4:7" ht="12" customHeight="1">
      <c r="D67" s="1426"/>
    </row>
    <row r="68" spans="4:7" ht="12" customHeight="1">
      <c r="D68" s="1426"/>
    </row>
    <row r="69" spans="4:7" ht="12" customHeight="1">
      <c r="D69" s="1426"/>
    </row>
    <row r="70" spans="4:7" ht="12" customHeight="1">
      <c r="D70" s="1426"/>
    </row>
    <row r="71" spans="4:7" ht="12" customHeight="1">
      <c r="D71" s="1426"/>
    </row>
    <row r="72" spans="4:7" ht="12" customHeight="1">
      <c r="D72" s="1426"/>
    </row>
    <row r="73" spans="4:7" ht="12" customHeight="1">
      <c r="D73" s="1426"/>
    </row>
    <row r="74" spans="4:7">
      <c r="D74" s="1426"/>
    </row>
    <row r="75" spans="4:7">
      <c r="D75" s="1426"/>
    </row>
    <row r="76" spans="4:7">
      <c r="D76" s="1426"/>
    </row>
    <row r="77" spans="4:7">
      <c r="D77" s="1426"/>
    </row>
    <row r="78" spans="4:7">
      <c r="D78" s="1426"/>
    </row>
    <row r="79" spans="4:7">
      <c r="D79" s="1426"/>
    </row>
    <row r="80" spans="4:7">
      <c r="D80" s="1426"/>
    </row>
    <row r="81" spans="4:4">
      <c r="D81" s="1426"/>
    </row>
    <row r="82" spans="4:4">
      <c r="D82" s="1426"/>
    </row>
    <row r="83" spans="4:4">
      <c r="D83" s="1426"/>
    </row>
    <row r="84" spans="4:4">
      <c r="D84" s="1426"/>
    </row>
    <row r="85" spans="4:4">
      <c r="D85" s="1426"/>
    </row>
    <row r="86" spans="4:4">
      <c r="D86" s="1426"/>
    </row>
    <row r="87" spans="4:4">
      <c r="D87" s="1426"/>
    </row>
    <row r="88" spans="4:4">
      <c r="D88" s="1426"/>
    </row>
    <row r="89" spans="4:4">
      <c r="D89" s="1426"/>
    </row>
    <row r="90" spans="4:4">
      <c r="D90" s="1426"/>
    </row>
    <row r="91" spans="4:4">
      <c r="D91" s="1426"/>
    </row>
    <row r="92" spans="4:4">
      <c r="D92" s="1426"/>
    </row>
    <row r="93" spans="4:4">
      <c r="D93" s="1426"/>
    </row>
    <row r="94" spans="4:4">
      <c r="D94" s="1426"/>
    </row>
    <row r="95" spans="4:4">
      <c r="D95" s="1426"/>
    </row>
    <row r="96" spans="4:4">
      <c r="D96" s="1426"/>
    </row>
    <row r="97" spans="4:4">
      <c r="D97" s="1426"/>
    </row>
    <row r="98" spans="4:4">
      <c r="D98" s="1426"/>
    </row>
    <row r="99" spans="4:4">
      <c r="D99" s="1426"/>
    </row>
    <row r="100" spans="4:4">
      <c r="D100" s="1426"/>
    </row>
    <row r="101" spans="4:4">
      <c r="D101" s="1426"/>
    </row>
    <row r="102" spans="4:4">
      <c r="D102" s="1426"/>
    </row>
    <row r="103" spans="4:4">
      <c r="D103" s="1426"/>
    </row>
    <row r="104" spans="4:4">
      <c r="D104" s="1426"/>
    </row>
    <row r="105" spans="4:4">
      <c r="D105" s="1426"/>
    </row>
    <row r="106" spans="4:4">
      <c r="D106" s="1426"/>
    </row>
    <row r="107" spans="4:4">
      <c r="D107" s="1426"/>
    </row>
    <row r="108" spans="4:4">
      <c r="D108" s="1426"/>
    </row>
    <row r="109" spans="4:4">
      <c r="D109" s="1426"/>
    </row>
    <row r="110" spans="4:4">
      <c r="D110" s="1426"/>
    </row>
    <row r="111" spans="4:4">
      <c r="D111" s="1426"/>
    </row>
    <row r="112" spans="4:4">
      <c r="D112" s="1426"/>
    </row>
    <row r="113" spans="4:4">
      <c r="D113" s="1426"/>
    </row>
    <row r="114" spans="4:4">
      <c r="D114" s="1426"/>
    </row>
    <row r="115" spans="4:4">
      <c r="D115" s="1426"/>
    </row>
    <row r="116" spans="4:4">
      <c r="D116" s="1426"/>
    </row>
    <row r="117" spans="4:4">
      <c r="D117" s="1426"/>
    </row>
    <row r="118" spans="4:4">
      <c r="D118" s="1426"/>
    </row>
    <row r="119" spans="4:4">
      <c r="D119" s="1426"/>
    </row>
    <row r="120" spans="4:4">
      <c r="D120" s="1426"/>
    </row>
    <row r="121" spans="4:4">
      <c r="D121" s="1426"/>
    </row>
    <row r="122" spans="4:4">
      <c r="D122" s="1426"/>
    </row>
    <row r="123" spans="4:4">
      <c r="D123" s="1426"/>
    </row>
    <row r="124" spans="4:4">
      <c r="D124" s="1426"/>
    </row>
    <row r="125" spans="4:4">
      <c r="D125" s="1426"/>
    </row>
    <row r="126" spans="4:4">
      <c r="D126" s="1426"/>
    </row>
    <row r="127" spans="4:4">
      <c r="D127" s="1426"/>
    </row>
    <row r="128" spans="4:4">
      <c r="D128" s="1426"/>
    </row>
    <row r="129" spans="4:4">
      <c r="D129" s="1426"/>
    </row>
    <row r="130" spans="4:4">
      <c r="D130" s="1426"/>
    </row>
    <row r="131" spans="4:4">
      <c r="D131" s="1426"/>
    </row>
    <row r="132" spans="4:4">
      <c r="D132" s="1426"/>
    </row>
    <row r="133" spans="4:4">
      <c r="D133" s="1426"/>
    </row>
    <row r="134" spans="4:4">
      <c r="D134" s="1426"/>
    </row>
    <row r="135" spans="4:4">
      <c r="D135" s="1426"/>
    </row>
    <row r="136" spans="4:4">
      <c r="D136" s="1426"/>
    </row>
    <row r="137" spans="4:4">
      <c r="D137" s="1426"/>
    </row>
    <row r="138" spans="4:4">
      <c r="D138" s="1426"/>
    </row>
    <row r="139" spans="4:4">
      <c r="D139" s="1426"/>
    </row>
    <row r="140" spans="4:4">
      <c r="D140" s="1426"/>
    </row>
    <row r="141" spans="4:4">
      <c r="D141" s="1426"/>
    </row>
    <row r="142" spans="4:4">
      <c r="D142" s="1426"/>
    </row>
    <row r="143" spans="4:4">
      <c r="D143" s="1426"/>
    </row>
    <row r="144" spans="4:4">
      <c r="D144" s="1426"/>
    </row>
    <row r="145" spans="4:4">
      <c r="D145" s="1426"/>
    </row>
    <row r="146" spans="4:4">
      <c r="D146" s="1426"/>
    </row>
    <row r="147" spans="4:4">
      <c r="D147" s="1426"/>
    </row>
    <row r="148" spans="4:4">
      <c r="D148" s="1426"/>
    </row>
    <row r="149" spans="4:4">
      <c r="D149" s="1426"/>
    </row>
    <row r="150" spans="4:4">
      <c r="D150" s="1426"/>
    </row>
    <row r="151" spans="4:4">
      <c r="D151" s="1426"/>
    </row>
    <row r="152" spans="4:4">
      <c r="D152" s="1426"/>
    </row>
    <row r="153" spans="4:4">
      <c r="D153" s="1426"/>
    </row>
    <row r="154" spans="4:4">
      <c r="D154" s="1426"/>
    </row>
    <row r="155" spans="4:4">
      <c r="D155" s="1426"/>
    </row>
    <row r="156" spans="4:4">
      <c r="D156" s="1426"/>
    </row>
    <row r="157" spans="4:4">
      <c r="D157" s="1426"/>
    </row>
    <row r="158" spans="4:4">
      <c r="D158" s="1426"/>
    </row>
    <row r="159" spans="4:4">
      <c r="D159" s="1426"/>
    </row>
    <row r="160" spans="4:4">
      <c r="D160" s="1426"/>
    </row>
    <row r="161" spans="4:4">
      <c r="D161" s="1426"/>
    </row>
    <row r="162" spans="4:4">
      <c r="D162" s="1426"/>
    </row>
    <row r="163" spans="4:4">
      <c r="D163" s="1426"/>
    </row>
    <row r="164" spans="4:4">
      <c r="D164" s="1426"/>
    </row>
    <row r="165" spans="4:4">
      <c r="D165" s="1426"/>
    </row>
    <row r="166" spans="4:4">
      <c r="D166" s="1426"/>
    </row>
    <row r="167" spans="4:4">
      <c r="D167" s="1426"/>
    </row>
    <row r="168" spans="4:4">
      <c r="D168" s="1426"/>
    </row>
    <row r="169" spans="4:4">
      <c r="D169" s="1426"/>
    </row>
    <row r="170" spans="4:4">
      <c r="D170" s="1426"/>
    </row>
    <row r="171" spans="4:4">
      <c r="D171" s="1426"/>
    </row>
    <row r="172" spans="4:4">
      <c r="D172" s="1426"/>
    </row>
    <row r="173" spans="4:4">
      <c r="D173" s="1426"/>
    </row>
    <row r="174" spans="4:4">
      <c r="D174" s="1426"/>
    </row>
    <row r="175" spans="4:4">
      <c r="D175" s="1426"/>
    </row>
    <row r="176" spans="4:4">
      <c r="D176" s="1426"/>
    </row>
    <row r="177" spans="4:4">
      <c r="D177" s="1426"/>
    </row>
    <row r="178" spans="4:4">
      <c r="D178" s="1426"/>
    </row>
    <row r="179" spans="4:4">
      <c r="D179" s="1426"/>
    </row>
    <row r="180" spans="4:4">
      <c r="D180" s="1426"/>
    </row>
    <row r="181" spans="4:4">
      <c r="D181" s="1426"/>
    </row>
    <row r="182" spans="4:4">
      <c r="D182" s="1426"/>
    </row>
    <row r="183" spans="4:4">
      <c r="D183" s="1426"/>
    </row>
    <row r="184" spans="4:4">
      <c r="D184" s="1426"/>
    </row>
    <row r="185" spans="4:4">
      <c r="D185" s="1426"/>
    </row>
    <row r="186" spans="4:4">
      <c r="D186" s="1426"/>
    </row>
    <row r="187" spans="4:4">
      <c r="D187" s="1426"/>
    </row>
    <row r="188" spans="4:4">
      <c r="D188" s="1426"/>
    </row>
    <row r="189" spans="4:4">
      <c r="D189" s="1426"/>
    </row>
    <row r="190" spans="4:4">
      <c r="D190" s="1426"/>
    </row>
    <row r="191" spans="4:4">
      <c r="D191" s="1426"/>
    </row>
    <row r="192" spans="4:4">
      <c r="D192" s="1426"/>
    </row>
    <row r="193" spans="4:4">
      <c r="D193" s="1426"/>
    </row>
    <row r="194" spans="4:4">
      <c r="D194" s="1426"/>
    </row>
    <row r="195" spans="4:4">
      <c r="D195" s="1426"/>
    </row>
    <row r="196" spans="4:4">
      <c r="D196" s="1426"/>
    </row>
    <row r="197" spans="4:4">
      <c r="D197" s="1426"/>
    </row>
    <row r="198" spans="4:4">
      <c r="D198" s="1426"/>
    </row>
    <row r="199" spans="4:4">
      <c r="D199" s="1426"/>
    </row>
    <row r="200" spans="4:4">
      <c r="D200" s="1426"/>
    </row>
    <row r="201" spans="4:4">
      <c r="D201" s="1426"/>
    </row>
    <row r="202" spans="4:4">
      <c r="D202" s="1426"/>
    </row>
    <row r="203" spans="4:4">
      <c r="D203" s="1426"/>
    </row>
    <row r="204" spans="4:4">
      <c r="D204" s="1426"/>
    </row>
    <row r="205" spans="4:4">
      <c r="D205" s="1426"/>
    </row>
    <row r="206" spans="4:4">
      <c r="D206" s="1426"/>
    </row>
    <row r="207" spans="4:4">
      <c r="D207" s="1426"/>
    </row>
    <row r="208" spans="4:4">
      <c r="D208" s="1426"/>
    </row>
    <row r="209" spans="4:4">
      <c r="D209" s="1426"/>
    </row>
    <row r="210" spans="4:4">
      <c r="D210" s="1426"/>
    </row>
    <row r="211" spans="4:4">
      <c r="D211" s="1426"/>
    </row>
    <row r="212" spans="4:4">
      <c r="D212" s="1426"/>
    </row>
    <row r="213" spans="4:4">
      <c r="D213" s="1426"/>
    </row>
    <row r="214" spans="4:4">
      <c r="D214" s="1426"/>
    </row>
    <row r="215" spans="4:4">
      <c r="D215" s="1426"/>
    </row>
    <row r="216" spans="4:4">
      <c r="D216" s="1426"/>
    </row>
    <row r="217" spans="4:4">
      <c r="D217" s="1426"/>
    </row>
    <row r="218" spans="4:4">
      <c r="D218" s="1426"/>
    </row>
    <row r="219" spans="4:4">
      <c r="D219" s="1426"/>
    </row>
    <row r="220" spans="4:4">
      <c r="D220" s="1426"/>
    </row>
    <row r="221" spans="4:4">
      <c r="D221" s="1426"/>
    </row>
    <row r="222" spans="4:4">
      <c r="D222" s="1426"/>
    </row>
    <row r="223" spans="4:4">
      <c r="D223" s="1426"/>
    </row>
    <row r="224" spans="4:4">
      <c r="D224" s="1426"/>
    </row>
    <row r="225" spans="4:4">
      <c r="D225" s="1426"/>
    </row>
    <row r="226" spans="4:4">
      <c r="D226" s="1426"/>
    </row>
    <row r="227" spans="4:4">
      <c r="D227" s="1426"/>
    </row>
    <row r="228" spans="4:4">
      <c r="D228" s="1426"/>
    </row>
    <row r="229" spans="4:4">
      <c r="D229" s="1426"/>
    </row>
    <row r="230" spans="4:4">
      <c r="D230" s="1426"/>
    </row>
    <row r="231" spans="4:4">
      <c r="D231" s="1426"/>
    </row>
    <row r="232" spans="4:4">
      <c r="D232" s="1426"/>
    </row>
    <row r="233" spans="4:4">
      <c r="D233" s="1426"/>
    </row>
    <row r="234" spans="4:4">
      <c r="D234" s="1426"/>
    </row>
    <row r="235" spans="4:4">
      <c r="D235" s="1426"/>
    </row>
    <row r="236" spans="4:4">
      <c r="D236" s="1426"/>
    </row>
    <row r="237" spans="4:4">
      <c r="D237" s="1426"/>
    </row>
    <row r="238" spans="4:4">
      <c r="D238" s="1426"/>
    </row>
    <row r="239" spans="4:4">
      <c r="D239" s="1426"/>
    </row>
    <row r="240" spans="4:4">
      <c r="D240" s="1426"/>
    </row>
    <row r="241" spans="4:4">
      <c r="D241" s="1426"/>
    </row>
    <row r="242" spans="4:4">
      <c r="D242" s="1426"/>
    </row>
    <row r="243" spans="4:4">
      <c r="D243" s="1426"/>
    </row>
    <row r="244" spans="4:4">
      <c r="D244" s="1426"/>
    </row>
    <row r="245" spans="4:4">
      <c r="D245" s="1426"/>
    </row>
    <row r="246" spans="4:4">
      <c r="D246" s="1426"/>
    </row>
    <row r="247" spans="4:4">
      <c r="D247" s="1426"/>
    </row>
    <row r="248" spans="4:4">
      <c r="D248" s="1426"/>
    </row>
    <row r="249" spans="4:4">
      <c r="D249" s="1426"/>
    </row>
    <row r="250" spans="4:4">
      <c r="D250" s="1426"/>
    </row>
    <row r="251" spans="4:4">
      <c r="D251" s="1426"/>
    </row>
    <row r="252" spans="4:4">
      <c r="D252" s="1426"/>
    </row>
    <row r="253" spans="4:4">
      <c r="D253" s="1426"/>
    </row>
    <row r="254" spans="4:4">
      <c r="D254" s="1426"/>
    </row>
    <row r="255" spans="4:4">
      <c r="D255" s="1426"/>
    </row>
    <row r="256" spans="4:4">
      <c r="D256" s="1426"/>
    </row>
    <row r="257" spans="4:4">
      <c r="D257" s="1426"/>
    </row>
    <row r="258" spans="4:4">
      <c r="D258" s="1426"/>
    </row>
    <row r="259" spans="4:4">
      <c r="D259" s="1426"/>
    </row>
    <row r="260" spans="4:4">
      <c r="D260" s="1426"/>
    </row>
    <row r="261" spans="4:4">
      <c r="D261" s="1426"/>
    </row>
    <row r="262" spans="4:4">
      <c r="D262" s="1426"/>
    </row>
    <row r="263" spans="4:4">
      <c r="D263" s="1426"/>
    </row>
    <row r="264" spans="4:4">
      <c r="D264" s="1426"/>
    </row>
    <row r="265" spans="4:4">
      <c r="D265" s="1426"/>
    </row>
    <row r="266" spans="4:4">
      <c r="D266" s="1426"/>
    </row>
    <row r="267" spans="4:4">
      <c r="D267" s="1426"/>
    </row>
    <row r="268" spans="4:4">
      <c r="D268" s="1426"/>
    </row>
    <row r="269" spans="4:4">
      <c r="D269" s="1426"/>
    </row>
    <row r="270" spans="4:4">
      <c r="D270" s="1426"/>
    </row>
    <row r="271" spans="4:4">
      <c r="D271" s="1426"/>
    </row>
    <row r="272" spans="4:4">
      <c r="D272" s="1426"/>
    </row>
    <row r="273" spans="4:4">
      <c r="D273" s="1426"/>
    </row>
    <row r="274" spans="4:4">
      <c r="D274" s="1426"/>
    </row>
    <row r="275" spans="4:4">
      <c r="D275" s="1426"/>
    </row>
    <row r="276" spans="4:4">
      <c r="D276" s="1426"/>
    </row>
    <row r="277" spans="4:4">
      <c r="D277" s="1426"/>
    </row>
    <row r="278" spans="4:4">
      <c r="D278" s="1426"/>
    </row>
    <row r="279" spans="4:4">
      <c r="D279" s="1426"/>
    </row>
    <row r="280" spans="4:4">
      <c r="D280" s="1426"/>
    </row>
    <row r="281" spans="4:4">
      <c r="D281" s="1426"/>
    </row>
    <row r="282" spans="4:4">
      <c r="D282" s="1426"/>
    </row>
    <row r="283" spans="4:4">
      <c r="D283" s="1426"/>
    </row>
    <row r="284" spans="4:4">
      <c r="D284" s="1426"/>
    </row>
    <row r="285" spans="4:4">
      <c r="D285" s="1426"/>
    </row>
    <row r="286" spans="4:4">
      <c r="D286" s="1426"/>
    </row>
    <row r="287" spans="4:4">
      <c r="D287" s="1426"/>
    </row>
    <row r="288" spans="4:4">
      <c r="D288" s="1426"/>
    </row>
    <row r="289" spans="4:4">
      <c r="D289" s="1426"/>
    </row>
    <row r="290" spans="4:4">
      <c r="D290" s="1426"/>
    </row>
    <row r="291" spans="4:4">
      <c r="D291" s="1426"/>
    </row>
    <row r="292" spans="4:4">
      <c r="D292" s="1426"/>
    </row>
    <row r="293" spans="4:4">
      <c r="D293" s="1426"/>
    </row>
    <row r="294" spans="4:4">
      <c r="D294" s="1426"/>
    </row>
    <row r="295" spans="4:4">
      <c r="D295" s="1426"/>
    </row>
    <row r="296" spans="4:4">
      <c r="D296" s="1426"/>
    </row>
    <row r="297" spans="4:4">
      <c r="D297" s="1426"/>
    </row>
    <row r="298" spans="4:4">
      <c r="D298" s="1426"/>
    </row>
    <row r="299" spans="4:4">
      <c r="D299" s="1426"/>
    </row>
    <row r="300" spans="4:4">
      <c r="D300" s="1426"/>
    </row>
    <row r="301" spans="4:4">
      <c r="D301" s="1426"/>
    </row>
    <row r="302" spans="4:4">
      <c r="D302" s="1426"/>
    </row>
    <row r="303" spans="4:4">
      <c r="D303" s="1426"/>
    </row>
    <row r="304" spans="4:4">
      <c r="D304" s="1426"/>
    </row>
    <row r="305" spans="4:4">
      <c r="D305" s="1426"/>
    </row>
    <row r="306" spans="4:4">
      <c r="D306" s="1426"/>
    </row>
    <row r="307" spans="4:4">
      <c r="D307" s="1426"/>
    </row>
    <row r="308" spans="4:4">
      <c r="D308" s="1426"/>
    </row>
    <row r="309" spans="4:4">
      <c r="D309" s="1426"/>
    </row>
    <row r="310" spans="4:4">
      <c r="D310" s="1426"/>
    </row>
    <row r="311" spans="4:4">
      <c r="D311" s="1426"/>
    </row>
    <row r="312" spans="4:4">
      <c r="D312" s="1426"/>
    </row>
    <row r="313" spans="4:4">
      <c r="D313" s="1426"/>
    </row>
    <row r="314" spans="4:4">
      <c r="D314" s="1426"/>
    </row>
    <row r="315" spans="4:4">
      <c r="D315" s="1426"/>
    </row>
    <row r="316" spans="4:4">
      <c r="D316" s="1426"/>
    </row>
    <row r="317" spans="4:4">
      <c r="D317" s="1426"/>
    </row>
    <row r="318" spans="4:4">
      <c r="D318" s="1426"/>
    </row>
    <row r="319" spans="4:4">
      <c r="D319" s="1426"/>
    </row>
    <row r="320" spans="4:4">
      <c r="D320" s="1426"/>
    </row>
    <row r="321" spans="4:4">
      <c r="D321" s="1426"/>
    </row>
    <row r="322" spans="4:4">
      <c r="D322" s="1426"/>
    </row>
    <row r="323" spans="4:4">
      <c r="D323" s="1426"/>
    </row>
    <row r="324" spans="4:4">
      <c r="D324" s="1426"/>
    </row>
    <row r="325" spans="4:4">
      <c r="D325" s="1426"/>
    </row>
    <row r="326" spans="4:4">
      <c r="D326" s="1426"/>
    </row>
    <row r="327" spans="4:4">
      <c r="D327" s="1426"/>
    </row>
    <row r="328" spans="4:4">
      <c r="D328" s="1426"/>
    </row>
    <row r="329" spans="4:4">
      <c r="D329" s="1426"/>
    </row>
    <row r="330" spans="4:4">
      <c r="D330" s="1426"/>
    </row>
    <row r="331" spans="4:4">
      <c r="D331" s="1426"/>
    </row>
    <row r="332" spans="4:4">
      <c r="D332" s="1426"/>
    </row>
    <row r="333" spans="4:4">
      <c r="D333" s="1426"/>
    </row>
    <row r="334" spans="4:4">
      <c r="D334" s="1426"/>
    </row>
    <row r="335" spans="4:4">
      <c r="D335" s="1426"/>
    </row>
    <row r="336" spans="4:4">
      <c r="D336" s="1426"/>
    </row>
    <row r="337" spans="4:4">
      <c r="D337" s="1426"/>
    </row>
    <row r="338" spans="4:4">
      <c r="D338" s="1426"/>
    </row>
    <row r="339" spans="4:4">
      <c r="D339" s="1426"/>
    </row>
    <row r="340" spans="4:4">
      <c r="D340" s="1426"/>
    </row>
    <row r="341" spans="4:4">
      <c r="D341" s="1426"/>
    </row>
    <row r="342" spans="4:4">
      <c r="D342" s="1426"/>
    </row>
    <row r="343" spans="4:4">
      <c r="D343" s="1426"/>
    </row>
    <row r="344" spans="4:4">
      <c r="D344" s="1426"/>
    </row>
    <row r="345" spans="4:4">
      <c r="D345" s="1426"/>
    </row>
    <row r="346" spans="4:4">
      <c r="D346" s="1426"/>
    </row>
    <row r="347" spans="4:4">
      <c r="D347" s="1426"/>
    </row>
    <row r="348" spans="4:4">
      <c r="D348" s="1426"/>
    </row>
    <row r="349" spans="4:4">
      <c r="D349" s="1426"/>
    </row>
    <row r="350" spans="4:4">
      <c r="D350" s="1426"/>
    </row>
    <row r="351" spans="4:4">
      <c r="D351" s="1426"/>
    </row>
    <row r="352" spans="4:4">
      <c r="D352" s="1426"/>
    </row>
    <row r="353" spans="4:4">
      <c r="D353" s="1426"/>
    </row>
    <row r="354" spans="4:4">
      <c r="D354" s="1426"/>
    </row>
    <row r="355" spans="4:4">
      <c r="D355" s="1426"/>
    </row>
    <row r="356" spans="4:4">
      <c r="D356" s="1426"/>
    </row>
    <row r="357" spans="4:4">
      <c r="D357" s="1426"/>
    </row>
    <row r="358" spans="4:4">
      <c r="D358" s="1426"/>
    </row>
    <row r="359" spans="4:4">
      <c r="D359" s="1426"/>
    </row>
    <row r="360" spans="4:4">
      <c r="D360" s="1426"/>
    </row>
    <row r="361" spans="4:4">
      <c r="D361" s="1426"/>
    </row>
    <row r="362" spans="4:4">
      <c r="D362" s="1426"/>
    </row>
    <row r="363" spans="4:4">
      <c r="D363" s="1426"/>
    </row>
    <row r="364" spans="4:4">
      <c r="D364" s="1426"/>
    </row>
    <row r="365" spans="4:4">
      <c r="D365" s="1426"/>
    </row>
    <row r="366" spans="4:4">
      <c r="D366" s="1426"/>
    </row>
    <row r="367" spans="4:4">
      <c r="D367" s="1426"/>
    </row>
    <row r="368" spans="4:4">
      <c r="D368" s="1426"/>
    </row>
    <row r="369" spans="4:4">
      <c r="D369" s="1426"/>
    </row>
    <row r="370" spans="4:4">
      <c r="D370" s="1426"/>
    </row>
    <row r="371" spans="4:4">
      <c r="D371" s="1426"/>
    </row>
    <row r="372" spans="4:4">
      <c r="D372" s="1426"/>
    </row>
    <row r="373" spans="4:4">
      <c r="D373" s="1426"/>
    </row>
    <row r="374" spans="4:4">
      <c r="D374" s="1426"/>
    </row>
    <row r="375" spans="4:4">
      <c r="D375" s="1426"/>
    </row>
    <row r="376" spans="4:4">
      <c r="D376" s="1426"/>
    </row>
    <row r="377" spans="4:4">
      <c r="D377" s="1426"/>
    </row>
    <row r="378" spans="4:4">
      <c r="D378" s="1426"/>
    </row>
    <row r="379" spans="4:4">
      <c r="D379" s="1426"/>
    </row>
    <row r="380" spans="4:4">
      <c r="D380" s="1426"/>
    </row>
    <row r="381" spans="4:4">
      <c r="D381" s="1426"/>
    </row>
    <row r="382" spans="4:4">
      <c r="D382" s="1426"/>
    </row>
    <row r="383" spans="4:4">
      <c r="D383" s="1426"/>
    </row>
    <row r="384" spans="4:4">
      <c r="D384" s="1426"/>
    </row>
    <row r="385" spans="4:4">
      <c r="D385" s="1426"/>
    </row>
    <row r="386" spans="4:4">
      <c r="D386" s="1426"/>
    </row>
    <row r="387" spans="4:4">
      <c r="D387" s="1426"/>
    </row>
    <row r="388" spans="4:4">
      <c r="D388" s="1426"/>
    </row>
    <row r="389" spans="4:4">
      <c r="D389" s="1426"/>
    </row>
    <row r="390" spans="4:4">
      <c r="D390" s="1426"/>
    </row>
    <row r="391" spans="4:4">
      <c r="D391" s="1426"/>
    </row>
    <row r="392" spans="4:4">
      <c r="D392" s="1426"/>
    </row>
    <row r="393" spans="4:4">
      <c r="D393" s="1426"/>
    </row>
    <row r="394" spans="4:4">
      <c r="D394" s="1426"/>
    </row>
    <row r="395" spans="4:4">
      <c r="D395" s="1426"/>
    </row>
    <row r="396" spans="4:4">
      <c r="D396" s="1426"/>
    </row>
    <row r="397" spans="4:4">
      <c r="D397" s="1426"/>
    </row>
    <row r="398" spans="4:4">
      <c r="D398" s="1426"/>
    </row>
    <row r="399" spans="4:4">
      <c r="D399" s="1426"/>
    </row>
    <row r="400" spans="4:4">
      <c r="D400" s="1426"/>
    </row>
  </sheetData>
  <conditionalFormatting sqref="J1">
    <cfRule type="cellIs" dxfId="2" priority="3" stopIfTrue="1" operator="equal">
      <formula>"x.x"</formula>
    </cfRule>
  </conditionalFormatting>
  <conditionalFormatting sqref="B8:B9">
    <cfRule type="cellIs" dxfId="1" priority="2" stopIfTrue="1" operator="equal">
      <formula>"Adjustment to Income/Expense/Rate Base:"</formula>
    </cfRule>
  </conditionalFormatting>
  <conditionalFormatting sqref="B14">
    <cfRule type="cellIs" dxfId="0" priority="1"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O983051:WVO983092 JC9:JC52 WLS983051:WLS983092 WBW983051:WBW983092 VSA983051:VSA983092 VIE983051:VIE983092 UYI983051:UYI983092 UOM983051:UOM983092 UEQ983051:UEQ983092 TUU983051:TUU983092 TKY983051:TKY983092 TBC983051:TBC983092 SRG983051:SRG983092 SHK983051:SHK983092 RXO983051:RXO983092 RNS983051:RNS983092 RDW983051:RDW983092 QUA983051:QUA983092 QKE983051:QKE983092 QAI983051:QAI983092 PQM983051:PQM983092 PGQ983051:PGQ983092 OWU983051:OWU983092 OMY983051:OMY983092 ODC983051:ODC983092 NTG983051:NTG983092 NJK983051:NJK983092 MZO983051:MZO983092 MPS983051:MPS983092 MFW983051:MFW983092 LWA983051:LWA983092 LME983051:LME983092 LCI983051:LCI983092 KSM983051:KSM983092 KIQ983051:KIQ983092 JYU983051:JYU983092 JOY983051:JOY983092 JFC983051:JFC983092 IVG983051:IVG983092 ILK983051:ILK983092 IBO983051:IBO983092 HRS983051:HRS983092 HHW983051:HHW983092 GYA983051:GYA983092 GOE983051:GOE983092 GEI983051:GEI983092 FUM983051:FUM983092 FKQ983051:FKQ983092 FAU983051:FAU983092 EQY983051:EQY983092 EHC983051:EHC983092 DXG983051:DXG983092 DNK983051:DNK983092 DDO983051:DDO983092 CTS983051:CTS983092 CJW983051:CJW983092 CAA983051:CAA983092 BQE983051:BQE983092 BGI983051:BGI983092 AWM983051:AWM983092 AMQ983051:AMQ983092 ACU983051:ACU983092 SY983051:SY983092 JC983051:JC983092 G983051:G983092 WVO917515:WVO917556 WLS917515:WLS917556 WBW917515:WBW917556 VSA917515:VSA917556 VIE917515:VIE917556 UYI917515:UYI917556 UOM917515:UOM917556 UEQ917515:UEQ917556 TUU917515:TUU917556 TKY917515:TKY917556 TBC917515:TBC917556 SRG917515:SRG917556 SHK917515:SHK917556 RXO917515:RXO917556 RNS917515:RNS917556 RDW917515:RDW917556 QUA917515:QUA917556 QKE917515:QKE917556 QAI917515:QAI917556 PQM917515:PQM917556 PGQ917515:PGQ917556 OWU917515:OWU917556 OMY917515:OMY917556 ODC917515:ODC917556 NTG917515:NTG917556 NJK917515:NJK917556 MZO917515:MZO917556 MPS917515:MPS917556 MFW917515:MFW917556 LWA917515:LWA917556 LME917515:LME917556 LCI917515:LCI917556 KSM917515:KSM917556 KIQ917515:KIQ917556 JYU917515:JYU917556 JOY917515:JOY917556 JFC917515:JFC917556 IVG917515:IVG917556 ILK917515:ILK917556 IBO917515:IBO917556 HRS917515:HRS917556 HHW917515:HHW917556 GYA917515:GYA917556 GOE917515:GOE917556 GEI917515:GEI917556 FUM917515:FUM917556 FKQ917515:FKQ917556 FAU917515:FAU917556 EQY917515:EQY917556 EHC917515:EHC917556 DXG917515:DXG917556 DNK917515:DNK917556 DDO917515:DDO917556 CTS917515:CTS917556 CJW917515:CJW917556 CAA917515:CAA917556 BQE917515:BQE917556 BGI917515:BGI917556 AWM917515:AWM917556 AMQ917515:AMQ917556 ACU917515:ACU917556 SY917515:SY917556 JC917515:JC917556 G917515:G917556 WVO851979:WVO852020 WLS851979:WLS852020 WBW851979:WBW852020 VSA851979:VSA852020 VIE851979:VIE852020 UYI851979:UYI852020 UOM851979:UOM852020 UEQ851979:UEQ852020 TUU851979:TUU852020 TKY851979:TKY852020 TBC851979:TBC852020 SRG851979:SRG852020 SHK851979:SHK852020 RXO851979:RXO852020 RNS851979:RNS852020 RDW851979:RDW852020 QUA851979:QUA852020 QKE851979:QKE852020 QAI851979:QAI852020 PQM851979:PQM852020 PGQ851979:PGQ852020 OWU851979:OWU852020 OMY851979:OMY852020 ODC851979:ODC852020 NTG851979:NTG852020 NJK851979:NJK852020 MZO851979:MZO852020 MPS851979:MPS852020 MFW851979:MFW852020 LWA851979:LWA852020 LME851979:LME852020 LCI851979:LCI852020 KSM851979:KSM852020 KIQ851979:KIQ852020 JYU851979:JYU852020 JOY851979:JOY852020 JFC851979:JFC852020 IVG851979:IVG852020 ILK851979:ILK852020 IBO851979:IBO852020 HRS851979:HRS852020 HHW851979:HHW852020 GYA851979:GYA852020 GOE851979:GOE852020 GEI851979:GEI852020 FUM851979:FUM852020 FKQ851979:FKQ852020 FAU851979:FAU852020 EQY851979:EQY852020 EHC851979:EHC852020 DXG851979:DXG852020 DNK851979:DNK852020 DDO851979:DDO852020 CTS851979:CTS852020 CJW851979:CJW852020 CAA851979:CAA852020 BQE851979:BQE852020 BGI851979:BGI852020 AWM851979:AWM852020 AMQ851979:AMQ852020 ACU851979:ACU852020 SY851979:SY852020 JC851979:JC852020 G851979:G852020 WVO786443:WVO786484 WLS786443:WLS786484 WBW786443:WBW786484 VSA786443:VSA786484 VIE786443:VIE786484 UYI786443:UYI786484 UOM786443:UOM786484 UEQ786443:UEQ786484 TUU786443:TUU786484 TKY786443:TKY786484 TBC786443:TBC786484 SRG786443:SRG786484 SHK786443:SHK786484 RXO786443:RXO786484 RNS786443:RNS786484 RDW786443:RDW786484 QUA786443:QUA786484 QKE786443:QKE786484 QAI786443:QAI786484 PQM786443:PQM786484 PGQ786443:PGQ786484 OWU786443:OWU786484 OMY786443:OMY786484 ODC786443:ODC786484 NTG786443:NTG786484 NJK786443:NJK786484 MZO786443:MZO786484 MPS786443:MPS786484 MFW786443:MFW786484 LWA786443:LWA786484 LME786443:LME786484 LCI786443:LCI786484 KSM786443:KSM786484 KIQ786443:KIQ786484 JYU786443:JYU786484 JOY786443:JOY786484 JFC786443:JFC786484 IVG786443:IVG786484 ILK786443:ILK786484 IBO786443:IBO786484 HRS786443:HRS786484 HHW786443:HHW786484 GYA786443:GYA786484 GOE786443:GOE786484 GEI786443:GEI786484 FUM786443:FUM786484 FKQ786443:FKQ786484 FAU786443:FAU786484 EQY786443:EQY786484 EHC786443:EHC786484 DXG786443:DXG786484 DNK786443:DNK786484 DDO786443:DDO786484 CTS786443:CTS786484 CJW786443:CJW786484 CAA786443:CAA786484 BQE786443:BQE786484 BGI786443:BGI786484 AWM786443:AWM786484 AMQ786443:AMQ786484 ACU786443:ACU786484 SY786443:SY786484 JC786443:JC786484 G786443:G786484 WVO720907:WVO720948 WLS720907:WLS720948 WBW720907:WBW720948 VSA720907:VSA720948 VIE720907:VIE720948 UYI720907:UYI720948 UOM720907:UOM720948 UEQ720907:UEQ720948 TUU720907:TUU720948 TKY720907:TKY720948 TBC720907:TBC720948 SRG720907:SRG720948 SHK720907:SHK720948 RXO720907:RXO720948 RNS720907:RNS720948 RDW720907:RDW720948 QUA720907:QUA720948 QKE720907:QKE720948 QAI720907:QAI720948 PQM720907:PQM720948 PGQ720907:PGQ720948 OWU720907:OWU720948 OMY720907:OMY720948 ODC720907:ODC720948 NTG720907:NTG720948 NJK720907:NJK720948 MZO720907:MZO720948 MPS720907:MPS720948 MFW720907:MFW720948 LWA720907:LWA720948 LME720907:LME720948 LCI720907:LCI720948 KSM720907:KSM720948 KIQ720907:KIQ720948 JYU720907:JYU720948 JOY720907:JOY720948 JFC720907:JFC720948 IVG720907:IVG720948 ILK720907:ILK720948 IBO720907:IBO720948 HRS720907:HRS720948 HHW720907:HHW720948 GYA720907:GYA720948 GOE720907:GOE720948 GEI720907:GEI720948 FUM720907:FUM720948 FKQ720907:FKQ720948 FAU720907:FAU720948 EQY720907:EQY720948 EHC720907:EHC720948 DXG720907:DXG720948 DNK720907:DNK720948 DDO720907:DDO720948 CTS720907:CTS720948 CJW720907:CJW720948 CAA720907:CAA720948 BQE720907:BQE720948 BGI720907:BGI720948 AWM720907:AWM720948 AMQ720907:AMQ720948 ACU720907:ACU720948 SY720907:SY720948 JC720907:JC720948 G720907:G720948 WVO655371:WVO655412 WLS655371:WLS655412 WBW655371:WBW655412 VSA655371:VSA655412 VIE655371:VIE655412 UYI655371:UYI655412 UOM655371:UOM655412 UEQ655371:UEQ655412 TUU655371:TUU655412 TKY655371:TKY655412 TBC655371:TBC655412 SRG655371:SRG655412 SHK655371:SHK655412 RXO655371:RXO655412 RNS655371:RNS655412 RDW655371:RDW655412 QUA655371:QUA655412 QKE655371:QKE655412 QAI655371:QAI655412 PQM655371:PQM655412 PGQ655371:PGQ655412 OWU655371:OWU655412 OMY655371:OMY655412 ODC655371:ODC655412 NTG655371:NTG655412 NJK655371:NJK655412 MZO655371:MZO655412 MPS655371:MPS655412 MFW655371:MFW655412 LWA655371:LWA655412 LME655371:LME655412 LCI655371:LCI655412 KSM655371:KSM655412 KIQ655371:KIQ655412 JYU655371:JYU655412 JOY655371:JOY655412 JFC655371:JFC655412 IVG655371:IVG655412 ILK655371:ILK655412 IBO655371:IBO655412 HRS655371:HRS655412 HHW655371:HHW655412 GYA655371:GYA655412 GOE655371:GOE655412 GEI655371:GEI655412 FUM655371:FUM655412 FKQ655371:FKQ655412 FAU655371:FAU655412 EQY655371:EQY655412 EHC655371:EHC655412 DXG655371:DXG655412 DNK655371:DNK655412 DDO655371:DDO655412 CTS655371:CTS655412 CJW655371:CJW655412 CAA655371:CAA655412 BQE655371:BQE655412 BGI655371:BGI655412 AWM655371:AWM655412 AMQ655371:AMQ655412 ACU655371:ACU655412 SY655371:SY655412 JC655371:JC655412 G655371:G655412 WVO589835:WVO589876 WLS589835:WLS589876 WBW589835:WBW589876 VSA589835:VSA589876 VIE589835:VIE589876 UYI589835:UYI589876 UOM589835:UOM589876 UEQ589835:UEQ589876 TUU589835:TUU589876 TKY589835:TKY589876 TBC589835:TBC589876 SRG589835:SRG589876 SHK589835:SHK589876 RXO589835:RXO589876 RNS589835:RNS589876 RDW589835:RDW589876 QUA589835:QUA589876 QKE589835:QKE589876 QAI589835:QAI589876 PQM589835:PQM589876 PGQ589835:PGQ589876 OWU589835:OWU589876 OMY589835:OMY589876 ODC589835:ODC589876 NTG589835:NTG589876 NJK589835:NJK589876 MZO589835:MZO589876 MPS589835:MPS589876 MFW589835:MFW589876 LWA589835:LWA589876 LME589835:LME589876 LCI589835:LCI589876 KSM589835:KSM589876 KIQ589835:KIQ589876 JYU589835:JYU589876 JOY589835:JOY589876 JFC589835:JFC589876 IVG589835:IVG589876 ILK589835:ILK589876 IBO589835:IBO589876 HRS589835:HRS589876 HHW589835:HHW589876 GYA589835:GYA589876 GOE589835:GOE589876 GEI589835:GEI589876 FUM589835:FUM589876 FKQ589835:FKQ589876 FAU589835:FAU589876 EQY589835:EQY589876 EHC589835:EHC589876 DXG589835:DXG589876 DNK589835:DNK589876 DDO589835:DDO589876 CTS589835:CTS589876 CJW589835:CJW589876 CAA589835:CAA589876 BQE589835:BQE589876 BGI589835:BGI589876 AWM589835:AWM589876 AMQ589835:AMQ589876 ACU589835:ACU589876 SY589835:SY589876 JC589835:JC589876 G589835:G589876 WVO524299:WVO524340 WLS524299:WLS524340 WBW524299:WBW524340 VSA524299:VSA524340 VIE524299:VIE524340 UYI524299:UYI524340 UOM524299:UOM524340 UEQ524299:UEQ524340 TUU524299:TUU524340 TKY524299:TKY524340 TBC524299:TBC524340 SRG524299:SRG524340 SHK524299:SHK524340 RXO524299:RXO524340 RNS524299:RNS524340 RDW524299:RDW524340 QUA524299:QUA524340 QKE524299:QKE524340 QAI524299:QAI524340 PQM524299:PQM524340 PGQ524299:PGQ524340 OWU524299:OWU524340 OMY524299:OMY524340 ODC524299:ODC524340 NTG524299:NTG524340 NJK524299:NJK524340 MZO524299:MZO524340 MPS524299:MPS524340 MFW524299:MFW524340 LWA524299:LWA524340 LME524299:LME524340 LCI524299:LCI524340 KSM524299:KSM524340 KIQ524299:KIQ524340 JYU524299:JYU524340 JOY524299:JOY524340 JFC524299:JFC524340 IVG524299:IVG524340 ILK524299:ILK524340 IBO524299:IBO524340 HRS524299:HRS524340 HHW524299:HHW524340 GYA524299:GYA524340 GOE524299:GOE524340 GEI524299:GEI524340 FUM524299:FUM524340 FKQ524299:FKQ524340 FAU524299:FAU524340 EQY524299:EQY524340 EHC524299:EHC524340 DXG524299:DXG524340 DNK524299:DNK524340 DDO524299:DDO524340 CTS524299:CTS524340 CJW524299:CJW524340 CAA524299:CAA524340 BQE524299:BQE524340 BGI524299:BGI524340 AWM524299:AWM524340 AMQ524299:AMQ524340 ACU524299:ACU524340 SY524299:SY524340 JC524299:JC524340 G524299:G524340 WVO458763:WVO458804 WLS458763:WLS458804 WBW458763:WBW458804 VSA458763:VSA458804 VIE458763:VIE458804 UYI458763:UYI458804 UOM458763:UOM458804 UEQ458763:UEQ458804 TUU458763:TUU458804 TKY458763:TKY458804 TBC458763:TBC458804 SRG458763:SRG458804 SHK458763:SHK458804 RXO458763:RXO458804 RNS458763:RNS458804 RDW458763:RDW458804 QUA458763:QUA458804 QKE458763:QKE458804 QAI458763:QAI458804 PQM458763:PQM458804 PGQ458763:PGQ458804 OWU458763:OWU458804 OMY458763:OMY458804 ODC458763:ODC458804 NTG458763:NTG458804 NJK458763:NJK458804 MZO458763:MZO458804 MPS458763:MPS458804 MFW458763:MFW458804 LWA458763:LWA458804 LME458763:LME458804 LCI458763:LCI458804 KSM458763:KSM458804 KIQ458763:KIQ458804 JYU458763:JYU458804 JOY458763:JOY458804 JFC458763:JFC458804 IVG458763:IVG458804 ILK458763:ILK458804 IBO458763:IBO458804 HRS458763:HRS458804 HHW458763:HHW458804 GYA458763:GYA458804 GOE458763:GOE458804 GEI458763:GEI458804 FUM458763:FUM458804 FKQ458763:FKQ458804 FAU458763:FAU458804 EQY458763:EQY458804 EHC458763:EHC458804 DXG458763:DXG458804 DNK458763:DNK458804 DDO458763:DDO458804 CTS458763:CTS458804 CJW458763:CJW458804 CAA458763:CAA458804 BQE458763:BQE458804 BGI458763:BGI458804 AWM458763:AWM458804 AMQ458763:AMQ458804 ACU458763:ACU458804 SY458763:SY458804 JC458763:JC458804 G458763:G458804 WVO393227:WVO393268 WLS393227:WLS393268 WBW393227:WBW393268 VSA393227:VSA393268 VIE393227:VIE393268 UYI393227:UYI393268 UOM393227:UOM393268 UEQ393227:UEQ393268 TUU393227:TUU393268 TKY393227:TKY393268 TBC393227:TBC393268 SRG393227:SRG393268 SHK393227:SHK393268 RXO393227:RXO393268 RNS393227:RNS393268 RDW393227:RDW393268 QUA393227:QUA393268 QKE393227:QKE393268 QAI393227:QAI393268 PQM393227:PQM393268 PGQ393227:PGQ393268 OWU393227:OWU393268 OMY393227:OMY393268 ODC393227:ODC393268 NTG393227:NTG393268 NJK393227:NJK393268 MZO393227:MZO393268 MPS393227:MPS393268 MFW393227:MFW393268 LWA393227:LWA393268 LME393227:LME393268 LCI393227:LCI393268 KSM393227:KSM393268 KIQ393227:KIQ393268 JYU393227:JYU393268 JOY393227:JOY393268 JFC393227:JFC393268 IVG393227:IVG393268 ILK393227:ILK393268 IBO393227:IBO393268 HRS393227:HRS393268 HHW393227:HHW393268 GYA393227:GYA393268 GOE393227:GOE393268 GEI393227:GEI393268 FUM393227:FUM393268 FKQ393227:FKQ393268 FAU393227:FAU393268 EQY393227:EQY393268 EHC393227:EHC393268 DXG393227:DXG393268 DNK393227:DNK393268 DDO393227:DDO393268 CTS393227:CTS393268 CJW393227:CJW393268 CAA393227:CAA393268 BQE393227:BQE393268 BGI393227:BGI393268 AWM393227:AWM393268 AMQ393227:AMQ393268 ACU393227:ACU393268 SY393227:SY393268 JC393227:JC393268 G393227:G393268 WVO327691:WVO327732 WLS327691:WLS327732 WBW327691:WBW327732 VSA327691:VSA327732 VIE327691:VIE327732 UYI327691:UYI327732 UOM327691:UOM327732 UEQ327691:UEQ327732 TUU327691:TUU327732 TKY327691:TKY327732 TBC327691:TBC327732 SRG327691:SRG327732 SHK327691:SHK327732 RXO327691:RXO327732 RNS327691:RNS327732 RDW327691:RDW327732 QUA327691:QUA327732 QKE327691:QKE327732 QAI327691:QAI327732 PQM327691:PQM327732 PGQ327691:PGQ327732 OWU327691:OWU327732 OMY327691:OMY327732 ODC327691:ODC327732 NTG327691:NTG327732 NJK327691:NJK327732 MZO327691:MZO327732 MPS327691:MPS327732 MFW327691:MFW327732 LWA327691:LWA327732 LME327691:LME327732 LCI327691:LCI327732 KSM327691:KSM327732 KIQ327691:KIQ327732 JYU327691:JYU327732 JOY327691:JOY327732 JFC327691:JFC327732 IVG327691:IVG327732 ILK327691:ILK327732 IBO327691:IBO327732 HRS327691:HRS327732 HHW327691:HHW327732 GYA327691:GYA327732 GOE327691:GOE327732 GEI327691:GEI327732 FUM327691:FUM327732 FKQ327691:FKQ327732 FAU327691:FAU327732 EQY327691:EQY327732 EHC327691:EHC327732 DXG327691:DXG327732 DNK327691:DNK327732 DDO327691:DDO327732 CTS327691:CTS327732 CJW327691:CJW327732 CAA327691:CAA327732 BQE327691:BQE327732 BGI327691:BGI327732 AWM327691:AWM327732 AMQ327691:AMQ327732 ACU327691:ACU327732 SY327691:SY327732 JC327691:JC327732 G327691:G327732 WVO262155:WVO262196 WLS262155:WLS262196 WBW262155:WBW262196 VSA262155:VSA262196 VIE262155:VIE262196 UYI262155:UYI262196 UOM262155:UOM262196 UEQ262155:UEQ262196 TUU262155:TUU262196 TKY262155:TKY262196 TBC262155:TBC262196 SRG262155:SRG262196 SHK262155:SHK262196 RXO262155:RXO262196 RNS262155:RNS262196 RDW262155:RDW262196 QUA262155:QUA262196 QKE262155:QKE262196 QAI262155:QAI262196 PQM262155:PQM262196 PGQ262155:PGQ262196 OWU262155:OWU262196 OMY262155:OMY262196 ODC262155:ODC262196 NTG262155:NTG262196 NJK262155:NJK262196 MZO262155:MZO262196 MPS262155:MPS262196 MFW262155:MFW262196 LWA262155:LWA262196 LME262155:LME262196 LCI262155:LCI262196 KSM262155:KSM262196 KIQ262155:KIQ262196 JYU262155:JYU262196 JOY262155:JOY262196 JFC262155:JFC262196 IVG262155:IVG262196 ILK262155:ILK262196 IBO262155:IBO262196 HRS262155:HRS262196 HHW262155:HHW262196 GYA262155:GYA262196 GOE262155:GOE262196 GEI262155:GEI262196 FUM262155:FUM262196 FKQ262155:FKQ262196 FAU262155:FAU262196 EQY262155:EQY262196 EHC262155:EHC262196 DXG262155:DXG262196 DNK262155:DNK262196 DDO262155:DDO262196 CTS262155:CTS262196 CJW262155:CJW262196 CAA262155:CAA262196 BQE262155:BQE262196 BGI262155:BGI262196 AWM262155:AWM262196 AMQ262155:AMQ262196 ACU262155:ACU262196 SY262155:SY262196 JC262155:JC262196 G262155:G262196 WVO196619:WVO196660 WLS196619:WLS196660 WBW196619:WBW196660 VSA196619:VSA196660 VIE196619:VIE196660 UYI196619:UYI196660 UOM196619:UOM196660 UEQ196619:UEQ196660 TUU196619:TUU196660 TKY196619:TKY196660 TBC196619:TBC196660 SRG196619:SRG196660 SHK196619:SHK196660 RXO196619:RXO196660 RNS196619:RNS196660 RDW196619:RDW196660 QUA196619:QUA196660 QKE196619:QKE196660 QAI196619:QAI196660 PQM196619:PQM196660 PGQ196619:PGQ196660 OWU196619:OWU196660 OMY196619:OMY196660 ODC196619:ODC196660 NTG196619:NTG196660 NJK196619:NJK196660 MZO196619:MZO196660 MPS196619:MPS196660 MFW196619:MFW196660 LWA196619:LWA196660 LME196619:LME196660 LCI196619:LCI196660 KSM196619:KSM196660 KIQ196619:KIQ196660 JYU196619:JYU196660 JOY196619:JOY196660 JFC196619:JFC196660 IVG196619:IVG196660 ILK196619:ILK196660 IBO196619:IBO196660 HRS196619:HRS196660 HHW196619:HHW196660 GYA196619:GYA196660 GOE196619:GOE196660 GEI196619:GEI196660 FUM196619:FUM196660 FKQ196619:FKQ196660 FAU196619:FAU196660 EQY196619:EQY196660 EHC196619:EHC196660 DXG196619:DXG196660 DNK196619:DNK196660 DDO196619:DDO196660 CTS196619:CTS196660 CJW196619:CJW196660 CAA196619:CAA196660 BQE196619:BQE196660 BGI196619:BGI196660 AWM196619:AWM196660 AMQ196619:AMQ196660 ACU196619:ACU196660 SY196619:SY196660 JC196619:JC196660 G196619:G196660 WVO131083:WVO131124 WLS131083:WLS131124 WBW131083:WBW131124 VSA131083:VSA131124 VIE131083:VIE131124 UYI131083:UYI131124 UOM131083:UOM131124 UEQ131083:UEQ131124 TUU131083:TUU131124 TKY131083:TKY131124 TBC131083:TBC131124 SRG131083:SRG131124 SHK131083:SHK131124 RXO131083:RXO131124 RNS131083:RNS131124 RDW131083:RDW131124 QUA131083:QUA131124 QKE131083:QKE131124 QAI131083:QAI131124 PQM131083:PQM131124 PGQ131083:PGQ131124 OWU131083:OWU131124 OMY131083:OMY131124 ODC131083:ODC131124 NTG131083:NTG131124 NJK131083:NJK131124 MZO131083:MZO131124 MPS131083:MPS131124 MFW131083:MFW131124 LWA131083:LWA131124 LME131083:LME131124 LCI131083:LCI131124 KSM131083:KSM131124 KIQ131083:KIQ131124 JYU131083:JYU131124 JOY131083:JOY131124 JFC131083:JFC131124 IVG131083:IVG131124 ILK131083:ILK131124 IBO131083:IBO131124 HRS131083:HRS131124 HHW131083:HHW131124 GYA131083:GYA131124 GOE131083:GOE131124 GEI131083:GEI131124 FUM131083:FUM131124 FKQ131083:FKQ131124 FAU131083:FAU131124 EQY131083:EQY131124 EHC131083:EHC131124 DXG131083:DXG131124 DNK131083:DNK131124 DDO131083:DDO131124 CTS131083:CTS131124 CJW131083:CJW131124 CAA131083:CAA131124 BQE131083:BQE131124 BGI131083:BGI131124 AWM131083:AWM131124 AMQ131083:AMQ131124 ACU131083:ACU131124 SY131083:SY131124 JC131083:JC131124 G131083:G131124 WVO65547:WVO65588 WLS65547:WLS65588 WBW65547:WBW65588 VSA65547:VSA65588 VIE65547:VIE65588 UYI65547:UYI65588 UOM65547:UOM65588 UEQ65547:UEQ65588 TUU65547:TUU65588 TKY65547:TKY65588 TBC65547:TBC65588 SRG65547:SRG65588 SHK65547:SHK65588 RXO65547:RXO65588 RNS65547:RNS65588 RDW65547:RDW65588 QUA65547:QUA65588 QKE65547:QKE65588 QAI65547:QAI65588 PQM65547:PQM65588 PGQ65547:PGQ65588 OWU65547:OWU65588 OMY65547:OMY65588 ODC65547:ODC65588 NTG65547:NTG65588 NJK65547:NJK65588 MZO65547:MZO65588 MPS65547:MPS65588 MFW65547:MFW65588 LWA65547:LWA65588 LME65547:LME65588 LCI65547:LCI65588 KSM65547:KSM65588 KIQ65547:KIQ65588 JYU65547:JYU65588 JOY65547:JOY65588 JFC65547:JFC65588 IVG65547:IVG65588 ILK65547:ILK65588 IBO65547:IBO65588 HRS65547:HRS65588 HHW65547:HHW65588 GYA65547:GYA65588 GOE65547:GOE65588 GEI65547:GEI65588 FUM65547:FUM65588 FKQ65547:FKQ65588 FAU65547:FAU65588 EQY65547:EQY65588 EHC65547:EHC65588 DXG65547:DXG65588 DNK65547:DNK65588 DDO65547:DDO65588 CTS65547:CTS65588 CJW65547:CJW65588 CAA65547:CAA65588 BQE65547:BQE65588 BGI65547:BGI65588 AWM65547:AWM65588 AMQ65547:AMQ65588 ACU65547:ACU65588 SY65547:SY65588 JC65547:JC65588 G65547:G65588 WVO9:WVO52 WLS9:WLS52 WBW9:WBW52 VSA9:VSA52 VIE9:VIE52 UYI9:UYI52 UOM9:UOM52 UEQ9:UEQ52 TUU9:TUU52 TKY9:TKY52 TBC9:TBC52 SRG9:SRG52 SHK9:SHK52 RXO9:RXO52 RNS9:RNS52 RDW9:RDW52 QUA9:QUA52 QKE9:QKE52 QAI9:QAI52 PQM9:PQM52 PGQ9:PGQ52 OWU9:OWU52 OMY9:OMY52 ODC9:ODC52 NTG9:NTG52 NJK9:NJK52 MZO9:MZO52 MPS9:MPS52 MFW9:MFW52 LWA9:LWA52 LME9:LME52 LCI9:LCI52 KSM9:KSM52 KIQ9:KIQ52 JYU9:JYU52 JOY9:JOY52 JFC9:JFC52 IVG9:IVG52 ILK9:ILK52 IBO9:IBO52 HRS9:HRS52 HHW9:HHW52 GYA9:GYA52 GOE9:GOE52 GEI9:GEI52 FUM9:FUM52 FKQ9:FKQ52 FAU9:FAU52 EQY9:EQY52 EHC9:EHC52 DXG9:DXG52 DNK9:DNK52 DDO9:DDO52 CTS9:CTS52 CJW9:CJW52 CAA9:CAA52 BQE9:BQE52 BGI9:BGI52 AWM9:AWM52 AMQ9:AMQ52 ACU9:ACU52 SY9:SY52 G49:G52 G42">
      <formula1>$G$66:$G$157</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49:E52 JA9:JA12 WLQ983056 WBU983056 VRY983056 VIC983056 UYG983056 UOK983056 UEO983056 TUS983056 TKW983056 TBA983056 SRE983056 SHI983056 RXM983056 RNQ983056 RDU983056 QTY983056 QKC983056 QAG983056 PQK983056 PGO983056 OWS983056 OMW983056 ODA983056 NTE983056 NJI983056 MZM983056 MPQ983056 MFU983056 LVY983056 LMC983056 LCG983056 KSK983056 KIO983056 JYS983056 JOW983056 JFA983056 IVE983056 ILI983056 IBM983056 HRQ983056 HHU983056 GXY983056 GOC983056 GEG983056 FUK983056 FKO983056 FAS983056 EQW983056 EHA983056 DXE983056 DNI983056 DDM983056 CTQ983056 CJU983056 BZY983056 BQC983056 BGG983056 AWK983056 AMO983056 ACS983056 SW983056 JA983056 E983056 WVM917520 WLQ917520 WBU917520 VRY917520 VIC917520 UYG917520 UOK917520 UEO917520 TUS917520 TKW917520 TBA917520 SRE917520 SHI917520 RXM917520 RNQ917520 RDU917520 QTY917520 QKC917520 QAG917520 PQK917520 PGO917520 OWS917520 OMW917520 ODA917520 NTE917520 NJI917520 MZM917520 MPQ917520 MFU917520 LVY917520 LMC917520 LCG917520 KSK917520 KIO917520 JYS917520 JOW917520 JFA917520 IVE917520 ILI917520 IBM917520 HRQ917520 HHU917520 GXY917520 GOC917520 GEG917520 FUK917520 FKO917520 FAS917520 EQW917520 EHA917520 DXE917520 DNI917520 DDM917520 CTQ917520 CJU917520 BZY917520 BQC917520 BGG917520 AWK917520 AMO917520 ACS917520 SW917520 JA917520 E917520 WVM851984 WLQ851984 WBU851984 VRY851984 VIC851984 UYG851984 UOK851984 UEO851984 TUS851984 TKW851984 TBA851984 SRE851984 SHI851984 RXM851984 RNQ851984 RDU851984 QTY851984 QKC851984 QAG851984 PQK851984 PGO851984 OWS851984 OMW851984 ODA851984 NTE851984 NJI851984 MZM851984 MPQ851984 MFU851984 LVY851984 LMC851984 LCG851984 KSK851984 KIO851984 JYS851984 JOW851984 JFA851984 IVE851984 ILI851984 IBM851984 HRQ851984 HHU851984 GXY851984 GOC851984 GEG851984 FUK851984 FKO851984 FAS851984 EQW851984 EHA851984 DXE851984 DNI851984 DDM851984 CTQ851984 CJU851984 BZY851984 BQC851984 BGG851984 AWK851984 AMO851984 ACS851984 SW851984 JA851984 E851984 WVM786448 WLQ786448 WBU786448 VRY786448 VIC786448 UYG786448 UOK786448 UEO786448 TUS786448 TKW786448 TBA786448 SRE786448 SHI786448 RXM786448 RNQ786448 RDU786448 QTY786448 QKC786448 QAG786448 PQK786448 PGO786448 OWS786448 OMW786448 ODA786448 NTE786448 NJI786448 MZM786448 MPQ786448 MFU786448 LVY786448 LMC786448 LCG786448 KSK786448 KIO786448 JYS786448 JOW786448 JFA786448 IVE786448 ILI786448 IBM786448 HRQ786448 HHU786448 GXY786448 GOC786448 GEG786448 FUK786448 FKO786448 FAS786448 EQW786448 EHA786448 DXE786448 DNI786448 DDM786448 CTQ786448 CJU786448 BZY786448 BQC786448 BGG786448 AWK786448 AMO786448 ACS786448 SW786448 JA786448 E786448 WVM720912 WLQ720912 WBU720912 VRY720912 VIC720912 UYG720912 UOK720912 UEO720912 TUS720912 TKW720912 TBA720912 SRE720912 SHI720912 RXM720912 RNQ720912 RDU720912 QTY720912 QKC720912 QAG720912 PQK720912 PGO720912 OWS720912 OMW720912 ODA720912 NTE720912 NJI720912 MZM720912 MPQ720912 MFU720912 LVY720912 LMC720912 LCG720912 KSK720912 KIO720912 JYS720912 JOW720912 JFA720912 IVE720912 ILI720912 IBM720912 HRQ720912 HHU720912 GXY720912 GOC720912 GEG720912 FUK720912 FKO720912 FAS720912 EQW720912 EHA720912 DXE720912 DNI720912 DDM720912 CTQ720912 CJU720912 BZY720912 BQC720912 BGG720912 AWK720912 AMO720912 ACS720912 SW720912 JA720912 E720912 WVM655376 WLQ655376 WBU655376 VRY655376 VIC655376 UYG655376 UOK655376 UEO655376 TUS655376 TKW655376 TBA655376 SRE655376 SHI655376 RXM655376 RNQ655376 RDU655376 QTY655376 QKC655376 QAG655376 PQK655376 PGO655376 OWS655376 OMW655376 ODA655376 NTE655376 NJI655376 MZM655376 MPQ655376 MFU655376 LVY655376 LMC655376 LCG655376 KSK655376 KIO655376 JYS655376 JOW655376 JFA655376 IVE655376 ILI655376 IBM655376 HRQ655376 HHU655376 GXY655376 GOC655376 GEG655376 FUK655376 FKO655376 FAS655376 EQW655376 EHA655376 DXE655376 DNI655376 DDM655376 CTQ655376 CJU655376 BZY655376 BQC655376 BGG655376 AWK655376 AMO655376 ACS655376 SW655376 JA655376 E655376 WVM589840 WLQ589840 WBU589840 VRY589840 VIC589840 UYG589840 UOK589840 UEO589840 TUS589840 TKW589840 TBA589840 SRE589840 SHI589840 RXM589840 RNQ589840 RDU589840 QTY589840 QKC589840 QAG589840 PQK589840 PGO589840 OWS589840 OMW589840 ODA589840 NTE589840 NJI589840 MZM589840 MPQ589840 MFU589840 LVY589840 LMC589840 LCG589840 KSK589840 KIO589840 JYS589840 JOW589840 JFA589840 IVE589840 ILI589840 IBM589840 HRQ589840 HHU589840 GXY589840 GOC589840 GEG589840 FUK589840 FKO589840 FAS589840 EQW589840 EHA589840 DXE589840 DNI589840 DDM589840 CTQ589840 CJU589840 BZY589840 BQC589840 BGG589840 AWK589840 AMO589840 ACS589840 SW589840 JA589840 E589840 WVM524304 WLQ524304 WBU524304 VRY524304 VIC524304 UYG524304 UOK524304 UEO524304 TUS524304 TKW524304 TBA524304 SRE524304 SHI524304 RXM524304 RNQ524304 RDU524304 QTY524304 QKC524304 QAG524304 PQK524304 PGO524304 OWS524304 OMW524304 ODA524304 NTE524304 NJI524304 MZM524304 MPQ524304 MFU524304 LVY524304 LMC524304 LCG524304 KSK524304 KIO524304 JYS524304 JOW524304 JFA524304 IVE524304 ILI524304 IBM524304 HRQ524304 HHU524304 GXY524304 GOC524304 GEG524304 FUK524304 FKO524304 FAS524304 EQW524304 EHA524304 DXE524304 DNI524304 DDM524304 CTQ524304 CJU524304 BZY524304 BQC524304 BGG524304 AWK524304 AMO524304 ACS524304 SW524304 JA524304 E524304 WVM458768 WLQ458768 WBU458768 VRY458768 VIC458768 UYG458768 UOK458768 UEO458768 TUS458768 TKW458768 TBA458768 SRE458768 SHI458768 RXM458768 RNQ458768 RDU458768 QTY458768 QKC458768 QAG458768 PQK458768 PGO458768 OWS458768 OMW458768 ODA458768 NTE458768 NJI458768 MZM458768 MPQ458768 MFU458768 LVY458768 LMC458768 LCG458768 KSK458768 KIO458768 JYS458768 JOW458768 JFA458768 IVE458768 ILI458768 IBM458768 HRQ458768 HHU458768 GXY458768 GOC458768 GEG458768 FUK458768 FKO458768 FAS458768 EQW458768 EHA458768 DXE458768 DNI458768 DDM458768 CTQ458768 CJU458768 BZY458768 BQC458768 BGG458768 AWK458768 AMO458768 ACS458768 SW458768 JA458768 E458768 WVM393232 WLQ393232 WBU393232 VRY393232 VIC393232 UYG393232 UOK393232 UEO393232 TUS393232 TKW393232 TBA393232 SRE393232 SHI393232 RXM393232 RNQ393232 RDU393232 QTY393232 QKC393232 QAG393232 PQK393232 PGO393232 OWS393232 OMW393232 ODA393232 NTE393232 NJI393232 MZM393232 MPQ393232 MFU393232 LVY393232 LMC393232 LCG393232 KSK393232 KIO393232 JYS393232 JOW393232 JFA393232 IVE393232 ILI393232 IBM393232 HRQ393232 HHU393232 GXY393232 GOC393232 GEG393232 FUK393232 FKO393232 FAS393232 EQW393232 EHA393232 DXE393232 DNI393232 DDM393232 CTQ393232 CJU393232 BZY393232 BQC393232 BGG393232 AWK393232 AMO393232 ACS393232 SW393232 JA393232 E393232 WVM327696 WLQ327696 WBU327696 VRY327696 VIC327696 UYG327696 UOK327696 UEO327696 TUS327696 TKW327696 TBA327696 SRE327696 SHI327696 RXM327696 RNQ327696 RDU327696 QTY327696 QKC327696 QAG327696 PQK327696 PGO327696 OWS327696 OMW327696 ODA327696 NTE327696 NJI327696 MZM327696 MPQ327696 MFU327696 LVY327696 LMC327696 LCG327696 KSK327696 KIO327696 JYS327696 JOW327696 JFA327696 IVE327696 ILI327696 IBM327696 HRQ327696 HHU327696 GXY327696 GOC327696 GEG327696 FUK327696 FKO327696 FAS327696 EQW327696 EHA327696 DXE327696 DNI327696 DDM327696 CTQ327696 CJU327696 BZY327696 BQC327696 BGG327696 AWK327696 AMO327696 ACS327696 SW327696 JA327696 E327696 WVM262160 WLQ262160 WBU262160 VRY262160 VIC262160 UYG262160 UOK262160 UEO262160 TUS262160 TKW262160 TBA262160 SRE262160 SHI262160 RXM262160 RNQ262160 RDU262160 QTY262160 QKC262160 QAG262160 PQK262160 PGO262160 OWS262160 OMW262160 ODA262160 NTE262160 NJI262160 MZM262160 MPQ262160 MFU262160 LVY262160 LMC262160 LCG262160 KSK262160 KIO262160 JYS262160 JOW262160 JFA262160 IVE262160 ILI262160 IBM262160 HRQ262160 HHU262160 GXY262160 GOC262160 GEG262160 FUK262160 FKO262160 FAS262160 EQW262160 EHA262160 DXE262160 DNI262160 DDM262160 CTQ262160 CJU262160 BZY262160 BQC262160 BGG262160 AWK262160 AMO262160 ACS262160 SW262160 JA262160 E262160 WVM196624 WLQ196624 WBU196624 VRY196624 VIC196624 UYG196624 UOK196624 UEO196624 TUS196624 TKW196624 TBA196624 SRE196624 SHI196624 RXM196624 RNQ196624 RDU196624 QTY196624 QKC196624 QAG196624 PQK196624 PGO196624 OWS196624 OMW196624 ODA196624 NTE196624 NJI196624 MZM196624 MPQ196624 MFU196624 LVY196624 LMC196624 LCG196624 KSK196624 KIO196624 JYS196624 JOW196624 JFA196624 IVE196624 ILI196624 IBM196624 HRQ196624 HHU196624 GXY196624 GOC196624 GEG196624 FUK196624 FKO196624 FAS196624 EQW196624 EHA196624 DXE196624 DNI196624 DDM196624 CTQ196624 CJU196624 BZY196624 BQC196624 BGG196624 AWK196624 AMO196624 ACS196624 SW196624 JA196624 E196624 WVM131088 WLQ131088 WBU131088 VRY131088 VIC131088 UYG131088 UOK131088 UEO131088 TUS131088 TKW131088 TBA131088 SRE131088 SHI131088 RXM131088 RNQ131088 RDU131088 QTY131088 QKC131088 QAG131088 PQK131088 PGO131088 OWS131088 OMW131088 ODA131088 NTE131088 NJI131088 MZM131088 MPQ131088 MFU131088 LVY131088 LMC131088 LCG131088 KSK131088 KIO131088 JYS131088 JOW131088 JFA131088 IVE131088 ILI131088 IBM131088 HRQ131088 HHU131088 GXY131088 GOC131088 GEG131088 FUK131088 FKO131088 FAS131088 EQW131088 EHA131088 DXE131088 DNI131088 DDM131088 CTQ131088 CJU131088 BZY131088 BQC131088 BGG131088 AWK131088 AMO131088 ACS131088 SW131088 JA131088 E131088 WVM65552 WLQ65552 WBU65552 VRY65552 VIC65552 UYG65552 UOK65552 UEO65552 TUS65552 TKW65552 TBA65552 SRE65552 SHI65552 RXM65552 RNQ65552 RDU65552 QTY65552 QKC65552 QAG65552 PQK65552 PGO65552 OWS65552 OMW65552 ODA65552 NTE65552 NJI65552 MZM65552 MPQ65552 MFU65552 LVY65552 LMC65552 LCG65552 KSK65552 KIO65552 JYS65552 JOW65552 JFA65552 IVE65552 ILI65552 IBM65552 HRQ65552 HHU65552 GXY65552 GOC65552 GEG65552 FUK65552 FKO65552 FAS65552 EQW65552 EHA65552 DXE65552 DNI65552 DDM65552 CTQ65552 CJU65552 BZY65552 BQC65552 BGG65552 AWK65552 AMO65552 ACS65552 SW65552 JA65552 E65552 WVM16 WLQ16 WBU16 VRY16 VIC16 UYG16 UOK16 UEO16 TUS16 TKW16 TBA16 SRE16 SHI16 RXM16 RNQ16 RDU16 QTY16 QKC16 QAG16 PQK16 PGO16 OWS16 OMW16 ODA16 NTE16 NJI16 MZM16 MPQ16 MFU16 LVY16 LMC16 LCG16 KSK16 KIO16 JYS16 JOW16 JFA16 IVE16 ILI16 IBM16 HRQ16 HHU16 GXY16 GOC16 GEG16 FUK16 FKO16 FAS16 EQW16 EHA16 DXE16 DNI16 DDM16 CTQ16 CJU16 BZY16 BQC16 BGG16 AWK16 AMO16 ACS16 SW16 JA16 E42 WVM983058:WVM983092 WLQ983058:WLQ983092 WBU983058:WBU983092 VRY983058:VRY983092 VIC983058:VIC983092 UYG983058:UYG983092 UOK983058:UOK983092 UEO983058:UEO983092 TUS983058:TUS983092 TKW983058:TKW983092 TBA983058:TBA983092 SRE983058:SRE983092 SHI983058:SHI983092 RXM983058:RXM983092 RNQ983058:RNQ983092 RDU983058:RDU983092 QTY983058:QTY983092 QKC983058:QKC983092 QAG983058:QAG983092 PQK983058:PQK983092 PGO983058:PGO983092 OWS983058:OWS983092 OMW983058:OMW983092 ODA983058:ODA983092 NTE983058:NTE983092 NJI983058:NJI983092 MZM983058:MZM983092 MPQ983058:MPQ983092 MFU983058:MFU983092 LVY983058:LVY983092 LMC983058:LMC983092 LCG983058:LCG983092 KSK983058:KSK983092 KIO983058:KIO983092 JYS983058:JYS983092 JOW983058:JOW983092 JFA983058:JFA983092 IVE983058:IVE983092 ILI983058:ILI983092 IBM983058:IBM983092 HRQ983058:HRQ983092 HHU983058:HHU983092 GXY983058:GXY983092 GOC983058:GOC983092 GEG983058:GEG983092 FUK983058:FUK983092 FKO983058:FKO983092 FAS983058:FAS983092 EQW983058:EQW983092 EHA983058:EHA983092 DXE983058:DXE983092 DNI983058:DNI983092 DDM983058:DDM983092 CTQ983058:CTQ983092 CJU983058:CJU983092 BZY983058:BZY983092 BQC983058:BQC983092 BGG983058:BGG983092 AWK983058:AWK983092 AMO983058:AMO983092 ACS983058:ACS983092 SW983058:SW983092 JA983058:JA983092 E983058:E983092 WVM917522:WVM917556 WLQ917522:WLQ917556 WBU917522:WBU917556 VRY917522:VRY917556 VIC917522:VIC917556 UYG917522:UYG917556 UOK917522:UOK917556 UEO917522:UEO917556 TUS917522:TUS917556 TKW917522:TKW917556 TBA917522:TBA917556 SRE917522:SRE917556 SHI917522:SHI917556 RXM917522:RXM917556 RNQ917522:RNQ917556 RDU917522:RDU917556 QTY917522:QTY917556 QKC917522:QKC917556 QAG917522:QAG917556 PQK917522:PQK917556 PGO917522:PGO917556 OWS917522:OWS917556 OMW917522:OMW917556 ODA917522:ODA917556 NTE917522:NTE917556 NJI917522:NJI917556 MZM917522:MZM917556 MPQ917522:MPQ917556 MFU917522:MFU917556 LVY917522:LVY917556 LMC917522:LMC917556 LCG917522:LCG917556 KSK917522:KSK917556 KIO917522:KIO917556 JYS917522:JYS917556 JOW917522:JOW917556 JFA917522:JFA917556 IVE917522:IVE917556 ILI917522:ILI917556 IBM917522:IBM917556 HRQ917522:HRQ917556 HHU917522:HHU917556 GXY917522:GXY917556 GOC917522:GOC917556 GEG917522:GEG917556 FUK917522:FUK917556 FKO917522:FKO917556 FAS917522:FAS917556 EQW917522:EQW917556 EHA917522:EHA917556 DXE917522:DXE917556 DNI917522:DNI917556 DDM917522:DDM917556 CTQ917522:CTQ917556 CJU917522:CJU917556 BZY917522:BZY917556 BQC917522:BQC917556 BGG917522:BGG917556 AWK917522:AWK917556 AMO917522:AMO917556 ACS917522:ACS917556 SW917522:SW917556 JA917522:JA917556 E917522:E917556 WVM851986:WVM852020 WLQ851986:WLQ852020 WBU851986:WBU852020 VRY851986:VRY852020 VIC851986:VIC852020 UYG851986:UYG852020 UOK851986:UOK852020 UEO851986:UEO852020 TUS851986:TUS852020 TKW851986:TKW852020 TBA851986:TBA852020 SRE851986:SRE852020 SHI851986:SHI852020 RXM851986:RXM852020 RNQ851986:RNQ852020 RDU851986:RDU852020 QTY851986:QTY852020 QKC851986:QKC852020 QAG851986:QAG852020 PQK851986:PQK852020 PGO851986:PGO852020 OWS851986:OWS852020 OMW851986:OMW852020 ODA851986:ODA852020 NTE851986:NTE852020 NJI851986:NJI852020 MZM851986:MZM852020 MPQ851986:MPQ852020 MFU851986:MFU852020 LVY851986:LVY852020 LMC851986:LMC852020 LCG851986:LCG852020 KSK851986:KSK852020 KIO851986:KIO852020 JYS851986:JYS852020 JOW851986:JOW852020 JFA851986:JFA852020 IVE851986:IVE852020 ILI851986:ILI852020 IBM851986:IBM852020 HRQ851986:HRQ852020 HHU851986:HHU852020 GXY851986:GXY852020 GOC851986:GOC852020 GEG851986:GEG852020 FUK851986:FUK852020 FKO851986:FKO852020 FAS851986:FAS852020 EQW851986:EQW852020 EHA851986:EHA852020 DXE851986:DXE852020 DNI851986:DNI852020 DDM851986:DDM852020 CTQ851986:CTQ852020 CJU851986:CJU852020 BZY851986:BZY852020 BQC851986:BQC852020 BGG851986:BGG852020 AWK851986:AWK852020 AMO851986:AMO852020 ACS851986:ACS852020 SW851986:SW852020 JA851986:JA852020 E851986:E852020 WVM786450:WVM786484 WLQ786450:WLQ786484 WBU786450:WBU786484 VRY786450:VRY786484 VIC786450:VIC786484 UYG786450:UYG786484 UOK786450:UOK786484 UEO786450:UEO786484 TUS786450:TUS786484 TKW786450:TKW786484 TBA786450:TBA786484 SRE786450:SRE786484 SHI786450:SHI786484 RXM786450:RXM786484 RNQ786450:RNQ786484 RDU786450:RDU786484 QTY786450:QTY786484 QKC786450:QKC786484 QAG786450:QAG786484 PQK786450:PQK786484 PGO786450:PGO786484 OWS786450:OWS786484 OMW786450:OMW786484 ODA786450:ODA786484 NTE786450:NTE786484 NJI786450:NJI786484 MZM786450:MZM786484 MPQ786450:MPQ786484 MFU786450:MFU786484 LVY786450:LVY786484 LMC786450:LMC786484 LCG786450:LCG786484 KSK786450:KSK786484 KIO786450:KIO786484 JYS786450:JYS786484 JOW786450:JOW786484 JFA786450:JFA786484 IVE786450:IVE786484 ILI786450:ILI786484 IBM786450:IBM786484 HRQ786450:HRQ786484 HHU786450:HHU786484 GXY786450:GXY786484 GOC786450:GOC786484 GEG786450:GEG786484 FUK786450:FUK786484 FKO786450:FKO786484 FAS786450:FAS786484 EQW786450:EQW786484 EHA786450:EHA786484 DXE786450:DXE786484 DNI786450:DNI786484 DDM786450:DDM786484 CTQ786450:CTQ786484 CJU786450:CJU786484 BZY786450:BZY786484 BQC786450:BQC786484 BGG786450:BGG786484 AWK786450:AWK786484 AMO786450:AMO786484 ACS786450:ACS786484 SW786450:SW786484 JA786450:JA786484 E786450:E786484 WVM720914:WVM720948 WLQ720914:WLQ720948 WBU720914:WBU720948 VRY720914:VRY720948 VIC720914:VIC720948 UYG720914:UYG720948 UOK720914:UOK720948 UEO720914:UEO720948 TUS720914:TUS720948 TKW720914:TKW720948 TBA720914:TBA720948 SRE720914:SRE720948 SHI720914:SHI720948 RXM720914:RXM720948 RNQ720914:RNQ720948 RDU720914:RDU720948 QTY720914:QTY720948 QKC720914:QKC720948 QAG720914:QAG720948 PQK720914:PQK720948 PGO720914:PGO720948 OWS720914:OWS720948 OMW720914:OMW720948 ODA720914:ODA720948 NTE720914:NTE720948 NJI720914:NJI720948 MZM720914:MZM720948 MPQ720914:MPQ720948 MFU720914:MFU720948 LVY720914:LVY720948 LMC720914:LMC720948 LCG720914:LCG720948 KSK720914:KSK720948 KIO720914:KIO720948 JYS720914:JYS720948 JOW720914:JOW720948 JFA720914:JFA720948 IVE720914:IVE720948 ILI720914:ILI720948 IBM720914:IBM720948 HRQ720914:HRQ720948 HHU720914:HHU720948 GXY720914:GXY720948 GOC720914:GOC720948 GEG720914:GEG720948 FUK720914:FUK720948 FKO720914:FKO720948 FAS720914:FAS720948 EQW720914:EQW720948 EHA720914:EHA720948 DXE720914:DXE720948 DNI720914:DNI720948 DDM720914:DDM720948 CTQ720914:CTQ720948 CJU720914:CJU720948 BZY720914:BZY720948 BQC720914:BQC720948 BGG720914:BGG720948 AWK720914:AWK720948 AMO720914:AMO720948 ACS720914:ACS720948 SW720914:SW720948 JA720914:JA720948 E720914:E720948 WVM655378:WVM655412 WLQ655378:WLQ655412 WBU655378:WBU655412 VRY655378:VRY655412 VIC655378:VIC655412 UYG655378:UYG655412 UOK655378:UOK655412 UEO655378:UEO655412 TUS655378:TUS655412 TKW655378:TKW655412 TBA655378:TBA655412 SRE655378:SRE655412 SHI655378:SHI655412 RXM655378:RXM655412 RNQ655378:RNQ655412 RDU655378:RDU655412 QTY655378:QTY655412 QKC655378:QKC655412 QAG655378:QAG655412 PQK655378:PQK655412 PGO655378:PGO655412 OWS655378:OWS655412 OMW655378:OMW655412 ODA655378:ODA655412 NTE655378:NTE655412 NJI655378:NJI655412 MZM655378:MZM655412 MPQ655378:MPQ655412 MFU655378:MFU655412 LVY655378:LVY655412 LMC655378:LMC655412 LCG655378:LCG655412 KSK655378:KSK655412 KIO655378:KIO655412 JYS655378:JYS655412 JOW655378:JOW655412 JFA655378:JFA655412 IVE655378:IVE655412 ILI655378:ILI655412 IBM655378:IBM655412 HRQ655378:HRQ655412 HHU655378:HHU655412 GXY655378:GXY655412 GOC655378:GOC655412 GEG655378:GEG655412 FUK655378:FUK655412 FKO655378:FKO655412 FAS655378:FAS655412 EQW655378:EQW655412 EHA655378:EHA655412 DXE655378:DXE655412 DNI655378:DNI655412 DDM655378:DDM655412 CTQ655378:CTQ655412 CJU655378:CJU655412 BZY655378:BZY655412 BQC655378:BQC655412 BGG655378:BGG655412 AWK655378:AWK655412 AMO655378:AMO655412 ACS655378:ACS655412 SW655378:SW655412 JA655378:JA655412 E655378:E655412 WVM589842:WVM589876 WLQ589842:WLQ589876 WBU589842:WBU589876 VRY589842:VRY589876 VIC589842:VIC589876 UYG589842:UYG589876 UOK589842:UOK589876 UEO589842:UEO589876 TUS589842:TUS589876 TKW589842:TKW589876 TBA589842:TBA589876 SRE589842:SRE589876 SHI589842:SHI589876 RXM589842:RXM589876 RNQ589842:RNQ589876 RDU589842:RDU589876 QTY589842:QTY589876 QKC589842:QKC589876 QAG589842:QAG589876 PQK589842:PQK589876 PGO589842:PGO589876 OWS589842:OWS589876 OMW589842:OMW589876 ODA589842:ODA589876 NTE589842:NTE589876 NJI589842:NJI589876 MZM589842:MZM589876 MPQ589842:MPQ589876 MFU589842:MFU589876 LVY589842:LVY589876 LMC589842:LMC589876 LCG589842:LCG589876 KSK589842:KSK589876 KIO589842:KIO589876 JYS589842:JYS589876 JOW589842:JOW589876 JFA589842:JFA589876 IVE589842:IVE589876 ILI589842:ILI589876 IBM589842:IBM589876 HRQ589842:HRQ589876 HHU589842:HHU589876 GXY589842:GXY589876 GOC589842:GOC589876 GEG589842:GEG589876 FUK589842:FUK589876 FKO589842:FKO589876 FAS589842:FAS589876 EQW589842:EQW589876 EHA589842:EHA589876 DXE589842:DXE589876 DNI589842:DNI589876 DDM589842:DDM589876 CTQ589842:CTQ589876 CJU589842:CJU589876 BZY589842:BZY589876 BQC589842:BQC589876 BGG589842:BGG589876 AWK589842:AWK589876 AMO589842:AMO589876 ACS589842:ACS589876 SW589842:SW589876 JA589842:JA589876 E589842:E589876 WVM524306:WVM524340 WLQ524306:WLQ524340 WBU524306:WBU524340 VRY524306:VRY524340 VIC524306:VIC524340 UYG524306:UYG524340 UOK524306:UOK524340 UEO524306:UEO524340 TUS524306:TUS524340 TKW524306:TKW524340 TBA524306:TBA524340 SRE524306:SRE524340 SHI524306:SHI524340 RXM524306:RXM524340 RNQ524306:RNQ524340 RDU524306:RDU524340 QTY524306:QTY524340 QKC524306:QKC524340 QAG524306:QAG524340 PQK524306:PQK524340 PGO524306:PGO524340 OWS524306:OWS524340 OMW524306:OMW524340 ODA524306:ODA524340 NTE524306:NTE524340 NJI524306:NJI524340 MZM524306:MZM524340 MPQ524306:MPQ524340 MFU524306:MFU524340 LVY524306:LVY524340 LMC524306:LMC524340 LCG524306:LCG524340 KSK524306:KSK524340 KIO524306:KIO524340 JYS524306:JYS524340 JOW524306:JOW524340 JFA524306:JFA524340 IVE524306:IVE524340 ILI524306:ILI524340 IBM524306:IBM524340 HRQ524306:HRQ524340 HHU524306:HHU524340 GXY524306:GXY524340 GOC524306:GOC524340 GEG524306:GEG524340 FUK524306:FUK524340 FKO524306:FKO524340 FAS524306:FAS524340 EQW524306:EQW524340 EHA524306:EHA524340 DXE524306:DXE524340 DNI524306:DNI524340 DDM524306:DDM524340 CTQ524306:CTQ524340 CJU524306:CJU524340 BZY524306:BZY524340 BQC524306:BQC524340 BGG524306:BGG524340 AWK524306:AWK524340 AMO524306:AMO524340 ACS524306:ACS524340 SW524306:SW524340 JA524306:JA524340 E524306:E524340 WVM458770:WVM458804 WLQ458770:WLQ458804 WBU458770:WBU458804 VRY458770:VRY458804 VIC458770:VIC458804 UYG458770:UYG458804 UOK458770:UOK458804 UEO458770:UEO458804 TUS458770:TUS458804 TKW458770:TKW458804 TBA458770:TBA458804 SRE458770:SRE458804 SHI458770:SHI458804 RXM458770:RXM458804 RNQ458770:RNQ458804 RDU458770:RDU458804 QTY458770:QTY458804 QKC458770:QKC458804 QAG458770:QAG458804 PQK458770:PQK458804 PGO458770:PGO458804 OWS458770:OWS458804 OMW458770:OMW458804 ODA458770:ODA458804 NTE458770:NTE458804 NJI458770:NJI458804 MZM458770:MZM458804 MPQ458770:MPQ458804 MFU458770:MFU458804 LVY458770:LVY458804 LMC458770:LMC458804 LCG458770:LCG458804 KSK458770:KSK458804 KIO458770:KIO458804 JYS458770:JYS458804 JOW458770:JOW458804 JFA458770:JFA458804 IVE458770:IVE458804 ILI458770:ILI458804 IBM458770:IBM458804 HRQ458770:HRQ458804 HHU458770:HHU458804 GXY458770:GXY458804 GOC458770:GOC458804 GEG458770:GEG458804 FUK458770:FUK458804 FKO458770:FKO458804 FAS458770:FAS458804 EQW458770:EQW458804 EHA458770:EHA458804 DXE458770:DXE458804 DNI458770:DNI458804 DDM458770:DDM458804 CTQ458770:CTQ458804 CJU458770:CJU458804 BZY458770:BZY458804 BQC458770:BQC458804 BGG458770:BGG458804 AWK458770:AWK458804 AMO458770:AMO458804 ACS458770:ACS458804 SW458770:SW458804 JA458770:JA458804 E458770:E458804 WVM393234:WVM393268 WLQ393234:WLQ393268 WBU393234:WBU393268 VRY393234:VRY393268 VIC393234:VIC393268 UYG393234:UYG393268 UOK393234:UOK393268 UEO393234:UEO393268 TUS393234:TUS393268 TKW393234:TKW393268 TBA393234:TBA393268 SRE393234:SRE393268 SHI393234:SHI393268 RXM393234:RXM393268 RNQ393234:RNQ393268 RDU393234:RDU393268 QTY393234:QTY393268 QKC393234:QKC393268 QAG393234:QAG393268 PQK393234:PQK393268 PGO393234:PGO393268 OWS393234:OWS393268 OMW393234:OMW393268 ODA393234:ODA393268 NTE393234:NTE393268 NJI393234:NJI393268 MZM393234:MZM393268 MPQ393234:MPQ393268 MFU393234:MFU393268 LVY393234:LVY393268 LMC393234:LMC393268 LCG393234:LCG393268 KSK393234:KSK393268 KIO393234:KIO393268 JYS393234:JYS393268 JOW393234:JOW393268 JFA393234:JFA393268 IVE393234:IVE393268 ILI393234:ILI393268 IBM393234:IBM393268 HRQ393234:HRQ393268 HHU393234:HHU393268 GXY393234:GXY393268 GOC393234:GOC393268 GEG393234:GEG393268 FUK393234:FUK393268 FKO393234:FKO393268 FAS393234:FAS393268 EQW393234:EQW393268 EHA393234:EHA393268 DXE393234:DXE393268 DNI393234:DNI393268 DDM393234:DDM393268 CTQ393234:CTQ393268 CJU393234:CJU393268 BZY393234:BZY393268 BQC393234:BQC393268 BGG393234:BGG393268 AWK393234:AWK393268 AMO393234:AMO393268 ACS393234:ACS393268 SW393234:SW393268 JA393234:JA393268 E393234:E393268 WVM327698:WVM327732 WLQ327698:WLQ327732 WBU327698:WBU327732 VRY327698:VRY327732 VIC327698:VIC327732 UYG327698:UYG327732 UOK327698:UOK327732 UEO327698:UEO327732 TUS327698:TUS327732 TKW327698:TKW327732 TBA327698:TBA327732 SRE327698:SRE327732 SHI327698:SHI327732 RXM327698:RXM327732 RNQ327698:RNQ327732 RDU327698:RDU327732 QTY327698:QTY327732 QKC327698:QKC327732 QAG327698:QAG327732 PQK327698:PQK327732 PGO327698:PGO327732 OWS327698:OWS327732 OMW327698:OMW327732 ODA327698:ODA327732 NTE327698:NTE327732 NJI327698:NJI327732 MZM327698:MZM327732 MPQ327698:MPQ327732 MFU327698:MFU327732 LVY327698:LVY327732 LMC327698:LMC327732 LCG327698:LCG327732 KSK327698:KSK327732 KIO327698:KIO327732 JYS327698:JYS327732 JOW327698:JOW327732 JFA327698:JFA327732 IVE327698:IVE327732 ILI327698:ILI327732 IBM327698:IBM327732 HRQ327698:HRQ327732 HHU327698:HHU327732 GXY327698:GXY327732 GOC327698:GOC327732 GEG327698:GEG327732 FUK327698:FUK327732 FKO327698:FKO327732 FAS327698:FAS327732 EQW327698:EQW327732 EHA327698:EHA327732 DXE327698:DXE327732 DNI327698:DNI327732 DDM327698:DDM327732 CTQ327698:CTQ327732 CJU327698:CJU327732 BZY327698:BZY327732 BQC327698:BQC327732 BGG327698:BGG327732 AWK327698:AWK327732 AMO327698:AMO327732 ACS327698:ACS327732 SW327698:SW327732 JA327698:JA327732 E327698:E327732 WVM262162:WVM262196 WLQ262162:WLQ262196 WBU262162:WBU262196 VRY262162:VRY262196 VIC262162:VIC262196 UYG262162:UYG262196 UOK262162:UOK262196 UEO262162:UEO262196 TUS262162:TUS262196 TKW262162:TKW262196 TBA262162:TBA262196 SRE262162:SRE262196 SHI262162:SHI262196 RXM262162:RXM262196 RNQ262162:RNQ262196 RDU262162:RDU262196 QTY262162:QTY262196 QKC262162:QKC262196 QAG262162:QAG262196 PQK262162:PQK262196 PGO262162:PGO262196 OWS262162:OWS262196 OMW262162:OMW262196 ODA262162:ODA262196 NTE262162:NTE262196 NJI262162:NJI262196 MZM262162:MZM262196 MPQ262162:MPQ262196 MFU262162:MFU262196 LVY262162:LVY262196 LMC262162:LMC262196 LCG262162:LCG262196 KSK262162:KSK262196 KIO262162:KIO262196 JYS262162:JYS262196 JOW262162:JOW262196 JFA262162:JFA262196 IVE262162:IVE262196 ILI262162:ILI262196 IBM262162:IBM262196 HRQ262162:HRQ262196 HHU262162:HHU262196 GXY262162:GXY262196 GOC262162:GOC262196 GEG262162:GEG262196 FUK262162:FUK262196 FKO262162:FKO262196 FAS262162:FAS262196 EQW262162:EQW262196 EHA262162:EHA262196 DXE262162:DXE262196 DNI262162:DNI262196 DDM262162:DDM262196 CTQ262162:CTQ262196 CJU262162:CJU262196 BZY262162:BZY262196 BQC262162:BQC262196 BGG262162:BGG262196 AWK262162:AWK262196 AMO262162:AMO262196 ACS262162:ACS262196 SW262162:SW262196 JA262162:JA262196 E262162:E262196 WVM196626:WVM196660 WLQ196626:WLQ196660 WBU196626:WBU196660 VRY196626:VRY196660 VIC196626:VIC196660 UYG196626:UYG196660 UOK196626:UOK196660 UEO196626:UEO196660 TUS196626:TUS196660 TKW196626:TKW196660 TBA196626:TBA196660 SRE196626:SRE196660 SHI196626:SHI196660 RXM196626:RXM196660 RNQ196626:RNQ196660 RDU196626:RDU196660 QTY196626:QTY196660 QKC196626:QKC196660 QAG196626:QAG196660 PQK196626:PQK196660 PGO196626:PGO196660 OWS196626:OWS196660 OMW196626:OMW196660 ODA196626:ODA196660 NTE196626:NTE196660 NJI196626:NJI196660 MZM196626:MZM196660 MPQ196626:MPQ196660 MFU196626:MFU196660 LVY196626:LVY196660 LMC196626:LMC196660 LCG196626:LCG196660 KSK196626:KSK196660 KIO196626:KIO196660 JYS196626:JYS196660 JOW196626:JOW196660 JFA196626:JFA196660 IVE196626:IVE196660 ILI196626:ILI196660 IBM196626:IBM196660 HRQ196626:HRQ196660 HHU196626:HHU196660 GXY196626:GXY196660 GOC196626:GOC196660 GEG196626:GEG196660 FUK196626:FUK196660 FKO196626:FKO196660 FAS196626:FAS196660 EQW196626:EQW196660 EHA196626:EHA196660 DXE196626:DXE196660 DNI196626:DNI196660 DDM196626:DDM196660 CTQ196626:CTQ196660 CJU196626:CJU196660 BZY196626:BZY196660 BQC196626:BQC196660 BGG196626:BGG196660 AWK196626:AWK196660 AMO196626:AMO196660 ACS196626:ACS196660 SW196626:SW196660 JA196626:JA196660 E196626:E196660 WVM131090:WVM131124 WLQ131090:WLQ131124 WBU131090:WBU131124 VRY131090:VRY131124 VIC131090:VIC131124 UYG131090:UYG131124 UOK131090:UOK131124 UEO131090:UEO131124 TUS131090:TUS131124 TKW131090:TKW131124 TBA131090:TBA131124 SRE131090:SRE131124 SHI131090:SHI131124 RXM131090:RXM131124 RNQ131090:RNQ131124 RDU131090:RDU131124 QTY131090:QTY131124 QKC131090:QKC131124 QAG131090:QAG131124 PQK131090:PQK131124 PGO131090:PGO131124 OWS131090:OWS131124 OMW131090:OMW131124 ODA131090:ODA131124 NTE131090:NTE131124 NJI131090:NJI131124 MZM131090:MZM131124 MPQ131090:MPQ131124 MFU131090:MFU131124 LVY131090:LVY131124 LMC131090:LMC131124 LCG131090:LCG131124 KSK131090:KSK131124 KIO131090:KIO131124 JYS131090:JYS131124 JOW131090:JOW131124 JFA131090:JFA131124 IVE131090:IVE131124 ILI131090:ILI131124 IBM131090:IBM131124 HRQ131090:HRQ131124 HHU131090:HHU131124 GXY131090:GXY131124 GOC131090:GOC131124 GEG131090:GEG131124 FUK131090:FUK131124 FKO131090:FKO131124 FAS131090:FAS131124 EQW131090:EQW131124 EHA131090:EHA131124 DXE131090:DXE131124 DNI131090:DNI131124 DDM131090:DDM131124 CTQ131090:CTQ131124 CJU131090:CJU131124 BZY131090:BZY131124 BQC131090:BQC131124 BGG131090:BGG131124 AWK131090:AWK131124 AMO131090:AMO131124 ACS131090:ACS131124 SW131090:SW131124 JA131090:JA131124 E131090:E131124 WVM65554:WVM65588 WLQ65554:WLQ65588 WBU65554:WBU65588 VRY65554:VRY65588 VIC65554:VIC65588 UYG65554:UYG65588 UOK65554:UOK65588 UEO65554:UEO65588 TUS65554:TUS65588 TKW65554:TKW65588 TBA65554:TBA65588 SRE65554:SRE65588 SHI65554:SHI65588 RXM65554:RXM65588 RNQ65554:RNQ65588 RDU65554:RDU65588 QTY65554:QTY65588 QKC65554:QKC65588 QAG65554:QAG65588 PQK65554:PQK65588 PGO65554:PGO65588 OWS65554:OWS65588 OMW65554:OMW65588 ODA65554:ODA65588 NTE65554:NTE65588 NJI65554:NJI65588 MZM65554:MZM65588 MPQ65554:MPQ65588 MFU65554:MFU65588 LVY65554:LVY65588 LMC65554:LMC65588 LCG65554:LCG65588 KSK65554:KSK65588 KIO65554:KIO65588 JYS65554:JYS65588 JOW65554:JOW65588 JFA65554:JFA65588 IVE65554:IVE65588 ILI65554:ILI65588 IBM65554:IBM65588 HRQ65554:HRQ65588 HHU65554:HHU65588 GXY65554:GXY65588 GOC65554:GOC65588 GEG65554:GEG65588 FUK65554:FUK65588 FKO65554:FKO65588 FAS65554:FAS65588 EQW65554:EQW65588 EHA65554:EHA65588 DXE65554:DXE65588 DNI65554:DNI65588 DDM65554:DDM65588 CTQ65554:CTQ65588 CJU65554:CJU65588 BZY65554:BZY65588 BQC65554:BQC65588 BGG65554:BGG65588 AWK65554:AWK65588 AMO65554:AMO65588 ACS65554:ACS65588 SW65554:SW65588 JA65554:JA65588 E65554:E65588 WVM18:WVM52 WLQ18:WLQ52 WBU18:WBU52 VRY18:VRY52 VIC18:VIC52 UYG18:UYG52 UOK18:UOK52 UEO18:UEO52 TUS18:TUS52 TKW18:TKW52 TBA18:TBA52 SRE18:SRE52 SHI18:SHI52 RXM18:RXM52 RNQ18:RNQ52 RDU18:RDU52 QTY18:QTY52 QKC18:QKC52 QAG18:QAG52 PQK18:PQK52 PGO18:PGO52 OWS18:OWS52 OMW18:OMW52 ODA18:ODA52 NTE18:NTE52 NJI18:NJI52 MZM18:MZM52 MPQ18:MPQ52 MFU18:MFU52 LVY18:LVY52 LMC18:LMC52 LCG18:LCG52 KSK18:KSK52 KIO18:KIO52 JYS18:JYS52 JOW18:JOW52 JFA18:JFA52 IVE18:IVE52 ILI18:ILI52 IBM18:IBM52 HRQ18:HRQ52 HHU18:HHU52 GXY18:GXY52 GOC18:GOC52 GEG18:GEG52 FUK18:FUK52 FKO18:FKO52 FAS18:FAS52 EQW18:EQW52 EHA18:EHA52 DXE18:DXE52 DNI18:DNI52 DDM18:DDM52 CTQ18:CTQ52 CJU18:CJU52 BZY18:BZY52 BQC18:BQC52 BGG18:BGG52 AWK18:AWK52 AMO18:AMO52 ACS18:ACS52 SW18:SW52 JA18:JA52 WVM983056 WVM983051:WVM983052 WLQ983051:WLQ983052 WBU983051:WBU983052 VRY983051:VRY983052 VIC983051:VIC983052 UYG983051:UYG983052 UOK983051:UOK983052 UEO983051:UEO983052 TUS983051:TUS983052 TKW983051:TKW983052 TBA983051:TBA983052 SRE983051:SRE983052 SHI983051:SHI983052 RXM983051:RXM983052 RNQ983051:RNQ983052 RDU983051:RDU983052 QTY983051:QTY983052 QKC983051:QKC983052 QAG983051:QAG983052 PQK983051:PQK983052 PGO983051:PGO983052 OWS983051:OWS983052 OMW983051:OMW983052 ODA983051:ODA983052 NTE983051:NTE983052 NJI983051:NJI983052 MZM983051:MZM983052 MPQ983051:MPQ983052 MFU983051:MFU983052 LVY983051:LVY983052 LMC983051:LMC983052 LCG983051:LCG983052 KSK983051:KSK983052 KIO983051:KIO983052 JYS983051:JYS983052 JOW983051:JOW983052 JFA983051:JFA983052 IVE983051:IVE983052 ILI983051:ILI983052 IBM983051:IBM983052 HRQ983051:HRQ983052 HHU983051:HHU983052 GXY983051:GXY983052 GOC983051:GOC983052 GEG983051:GEG983052 FUK983051:FUK983052 FKO983051:FKO983052 FAS983051:FAS983052 EQW983051:EQW983052 EHA983051:EHA983052 DXE983051:DXE983052 DNI983051:DNI983052 DDM983051:DDM983052 CTQ983051:CTQ983052 CJU983051:CJU983052 BZY983051:BZY983052 BQC983051:BQC983052 BGG983051:BGG983052 AWK983051:AWK983052 AMO983051:AMO983052 ACS983051:ACS983052 SW983051:SW983052 JA983051:JA983052 E983051:E983052 WVM917515:WVM917516 WLQ917515:WLQ917516 WBU917515:WBU917516 VRY917515:VRY917516 VIC917515:VIC917516 UYG917515:UYG917516 UOK917515:UOK917516 UEO917515:UEO917516 TUS917515:TUS917516 TKW917515:TKW917516 TBA917515:TBA917516 SRE917515:SRE917516 SHI917515:SHI917516 RXM917515:RXM917516 RNQ917515:RNQ917516 RDU917515:RDU917516 QTY917515:QTY917516 QKC917515:QKC917516 QAG917515:QAG917516 PQK917515:PQK917516 PGO917515:PGO917516 OWS917515:OWS917516 OMW917515:OMW917516 ODA917515:ODA917516 NTE917515:NTE917516 NJI917515:NJI917516 MZM917515:MZM917516 MPQ917515:MPQ917516 MFU917515:MFU917516 LVY917515:LVY917516 LMC917515:LMC917516 LCG917515:LCG917516 KSK917515:KSK917516 KIO917515:KIO917516 JYS917515:JYS917516 JOW917515:JOW917516 JFA917515:JFA917516 IVE917515:IVE917516 ILI917515:ILI917516 IBM917515:IBM917516 HRQ917515:HRQ917516 HHU917515:HHU917516 GXY917515:GXY917516 GOC917515:GOC917516 GEG917515:GEG917516 FUK917515:FUK917516 FKO917515:FKO917516 FAS917515:FAS917516 EQW917515:EQW917516 EHA917515:EHA917516 DXE917515:DXE917516 DNI917515:DNI917516 DDM917515:DDM917516 CTQ917515:CTQ917516 CJU917515:CJU917516 BZY917515:BZY917516 BQC917515:BQC917516 BGG917515:BGG917516 AWK917515:AWK917516 AMO917515:AMO917516 ACS917515:ACS917516 SW917515:SW917516 JA917515:JA917516 E917515:E917516 WVM851979:WVM851980 WLQ851979:WLQ851980 WBU851979:WBU851980 VRY851979:VRY851980 VIC851979:VIC851980 UYG851979:UYG851980 UOK851979:UOK851980 UEO851979:UEO851980 TUS851979:TUS851980 TKW851979:TKW851980 TBA851979:TBA851980 SRE851979:SRE851980 SHI851979:SHI851980 RXM851979:RXM851980 RNQ851979:RNQ851980 RDU851979:RDU851980 QTY851979:QTY851980 QKC851979:QKC851980 QAG851979:QAG851980 PQK851979:PQK851980 PGO851979:PGO851980 OWS851979:OWS851980 OMW851979:OMW851980 ODA851979:ODA851980 NTE851979:NTE851980 NJI851979:NJI851980 MZM851979:MZM851980 MPQ851979:MPQ851980 MFU851979:MFU851980 LVY851979:LVY851980 LMC851979:LMC851980 LCG851979:LCG851980 KSK851979:KSK851980 KIO851979:KIO851980 JYS851979:JYS851980 JOW851979:JOW851980 JFA851979:JFA851980 IVE851979:IVE851980 ILI851979:ILI851980 IBM851979:IBM851980 HRQ851979:HRQ851980 HHU851979:HHU851980 GXY851979:GXY851980 GOC851979:GOC851980 GEG851979:GEG851980 FUK851979:FUK851980 FKO851979:FKO851980 FAS851979:FAS851980 EQW851979:EQW851980 EHA851979:EHA851980 DXE851979:DXE851980 DNI851979:DNI851980 DDM851979:DDM851980 CTQ851979:CTQ851980 CJU851979:CJU851980 BZY851979:BZY851980 BQC851979:BQC851980 BGG851979:BGG851980 AWK851979:AWK851980 AMO851979:AMO851980 ACS851979:ACS851980 SW851979:SW851980 JA851979:JA851980 E851979:E851980 WVM786443:WVM786444 WLQ786443:WLQ786444 WBU786443:WBU786444 VRY786443:VRY786444 VIC786443:VIC786444 UYG786443:UYG786444 UOK786443:UOK786444 UEO786443:UEO786444 TUS786443:TUS786444 TKW786443:TKW786444 TBA786443:TBA786444 SRE786443:SRE786444 SHI786443:SHI786444 RXM786443:RXM786444 RNQ786443:RNQ786444 RDU786443:RDU786444 QTY786443:QTY786444 QKC786443:QKC786444 QAG786443:QAG786444 PQK786443:PQK786444 PGO786443:PGO786444 OWS786443:OWS786444 OMW786443:OMW786444 ODA786443:ODA786444 NTE786443:NTE786444 NJI786443:NJI786444 MZM786443:MZM786444 MPQ786443:MPQ786444 MFU786443:MFU786444 LVY786443:LVY786444 LMC786443:LMC786444 LCG786443:LCG786444 KSK786443:KSK786444 KIO786443:KIO786444 JYS786443:JYS786444 JOW786443:JOW786444 JFA786443:JFA786444 IVE786443:IVE786444 ILI786443:ILI786444 IBM786443:IBM786444 HRQ786443:HRQ786444 HHU786443:HHU786444 GXY786443:GXY786444 GOC786443:GOC786444 GEG786443:GEG786444 FUK786443:FUK786444 FKO786443:FKO786444 FAS786443:FAS786444 EQW786443:EQW786444 EHA786443:EHA786444 DXE786443:DXE786444 DNI786443:DNI786444 DDM786443:DDM786444 CTQ786443:CTQ786444 CJU786443:CJU786444 BZY786443:BZY786444 BQC786443:BQC786444 BGG786443:BGG786444 AWK786443:AWK786444 AMO786443:AMO786444 ACS786443:ACS786444 SW786443:SW786444 JA786443:JA786444 E786443:E786444 WVM720907:WVM720908 WLQ720907:WLQ720908 WBU720907:WBU720908 VRY720907:VRY720908 VIC720907:VIC720908 UYG720907:UYG720908 UOK720907:UOK720908 UEO720907:UEO720908 TUS720907:TUS720908 TKW720907:TKW720908 TBA720907:TBA720908 SRE720907:SRE720908 SHI720907:SHI720908 RXM720907:RXM720908 RNQ720907:RNQ720908 RDU720907:RDU720908 QTY720907:QTY720908 QKC720907:QKC720908 QAG720907:QAG720908 PQK720907:PQK720908 PGO720907:PGO720908 OWS720907:OWS720908 OMW720907:OMW720908 ODA720907:ODA720908 NTE720907:NTE720908 NJI720907:NJI720908 MZM720907:MZM720908 MPQ720907:MPQ720908 MFU720907:MFU720908 LVY720907:LVY720908 LMC720907:LMC720908 LCG720907:LCG720908 KSK720907:KSK720908 KIO720907:KIO720908 JYS720907:JYS720908 JOW720907:JOW720908 JFA720907:JFA720908 IVE720907:IVE720908 ILI720907:ILI720908 IBM720907:IBM720908 HRQ720907:HRQ720908 HHU720907:HHU720908 GXY720907:GXY720908 GOC720907:GOC720908 GEG720907:GEG720908 FUK720907:FUK720908 FKO720907:FKO720908 FAS720907:FAS720908 EQW720907:EQW720908 EHA720907:EHA720908 DXE720907:DXE720908 DNI720907:DNI720908 DDM720907:DDM720908 CTQ720907:CTQ720908 CJU720907:CJU720908 BZY720907:BZY720908 BQC720907:BQC720908 BGG720907:BGG720908 AWK720907:AWK720908 AMO720907:AMO720908 ACS720907:ACS720908 SW720907:SW720908 JA720907:JA720908 E720907:E720908 WVM655371:WVM655372 WLQ655371:WLQ655372 WBU655371:WBU655372 VRY655371:VRY655372 VIC655371:VIC655372 UYG655371:UYG655372 UOK655371:UOK655372 UEO655371:UEO655372 TUS655371:TUS655372 TKW655371:TKW655372 TBA655371:TBA655372 SRE655371:SRE655372 SHI655371:SHI655372 RXM655371:RXM655372 RNQ655371:RNQ655372 RDU655371:RDU655372 QTY655371:QTY655372 QKC655371:QKC655372 QAG655371:QAG655372 PQK655371:PQK655372 PGO655371:PGO655372 OWS655371:OWS655372 OMW655371:OMW655372 ODA655371:ODA655372 NTE655371:NTE655372 NJI655371:NJI655372 MZM655371:MZM655372 MPQ655371:MPQ655372 MFU655371:MFU655372 LVY655371:LVY655372 LMC655371:LMC655372 LCG655371:LCG655372 KSK655371:KSK655372 KIO655371:KIO655372 JYS655371:JYS655372 JOW655371:JOW655372 JFA655371:JFA655372 IVE655371:IVE655372 ILI655371:ILI655372 IBM655371:IBM655372 HRQ655371:HRQ655372 HHU655371:HHU655372 GXY655371:GXY655372 GOC655371:GOC655372 GEG655371:GEG655372 FUK655371:FUK655372 FKO655371:FKO655372 FAS655371:FAS655372 EQW655371:EQW655372 EHA655371:EHA655372 DXE655371:DXE655372 DNI655371:DNI655372 DDM655371:DDM655372 CTQ655371:CTQ655372 CJU655371:CJU655372 BZY655371:BZY655372 BQC655371:BQC655372 BGG655371:BGG655372 AWK655371:AWK655372 AMO655371:AMO655372 ACS655371:ACS655372 SW655371:SW655372 JA655371:JA655372 E655371:E655372 WVM589835:WVM589836 WLQ589835:WLQ589836 WBU589835:WBU589836 VRY589835:VRY589836 VIC589835:VIC589836 UYG589835:UYG589836 UOK589835:UOK589836 UEO589835:UEO589836 TUS589835:TUS589836 TKW589835:TKW589836 TBA589835:TBA589836 SRE589835:SRE589836 SHI589835:SHI589836 RXM589835:RXM589836 RNQ589835:RNQ589836 RDU589835:RDU589836 QTY589835:QTY589836 QKC589835:QKC589836 QAG589835:QAG589836 PQK589835:PQK589836 PGO589835:PGO589836 OWS589835:OWS589836 OMW589835:OMW589836 ODA589835:ODA589836 NTE589835:NTE589836 NJI589835:NJI589836 MZM589835:MZM589836 MPQ589835:MPQ589836 MFU589835:MFU589836 LVY589835:LVY589836 LMC589835:LMC589836 LCG589835:LCG589836 KSK589835:KSK589836 KIO589835:KIO589836 JYS589835:JYS589836 JOW589835:JOW589836 JFA589835:JFA589836 IVE589835:IVE589836 ILI589835:ILI589836 IBM589835:IBM589836 HRQ589835:HRQ589836 HHU589835:HHU589836 GXY589835:GXY589836 GOC589835:GOC589836 GEG589835:GEG589836 FUK589835:FUK589836 FKO589835:FKO589836 FAS589835:FAS589836 EQW589835:EQW589836 EHA589835:EHA589836 DXE589835:DXE589836 DNI589835:DNI589836 DDM589835:DDM589836 CTQ589835:CTQ589836 CJU589835:CJU589836 BZY589835:BZY589836 BQC589835:BQC589836 BGG589835:BGG589836 AWK589835:AWK589836 AMO589835:AMO589836 ACS589835:ACS589836 SW589835:SW589836 JA589835:JA589836 E589835:E589836 WVM524299:WVM524300 WLQ524299:WLQ524300 WBU524299:WBU524300 VRY524299:VRY524300 VIC524299:VIC524300 UYG524299:UYG524300 UOK524299:UOK524300 UEO524299:UEO524300 TUS524299:TUS524300 TKW524299:TKW524300 TBA524299:TBA524300 SRE524299:SRE524300 SHI524299:SHI524300 RXM524299:RXM524300 RNQ524299:RNQ524300 RDU524299:RDU524300 QTY524299:QTY524300 QKC524299:QKC524300 QAG524299:QAG524300 PQK524299:PQK524300 PGO524299:PGO524300 OWS524299:OWS524300 OMW524299:OMW524300 ODA524299:ODA524300 NTE524299:NTE524300 NJI524299:NJI524300 MZM524299:MZM524300 MPQ524299:MPQ524300 MFU524299:MFU524300 LVY524299:LVY524300 LMC524299:LMC524300 LCG524299:LCG524300 KSK524299:KSK524300 KIO524299:KIO524300 JYS524299:JYS524300 JOW524299:JOW524300 JFA524299:JFA524300 IVE524299:IVE524300 ILI524299:ILI524300 IBM524299:IBM524300 HRQ524299:HRQ524300 HHU524299:HHU524300 GXY524299:GXY524300 GOC524299:GOC524300 GEG524299:GEG524300 FUK524299:FUK524300 FKO524299:FKO524300 FAS524299:FAS524300 EQW524299:EQW524300 EHA524299:EHA524300 DXE524299:DXE524300 DNI524299:DNI524300 DDM524299:DDM524300 CTQ524299:CTQ524300 CJU524299:CJU524300 BZY524299:BZY524300 BQC524299:BQC524300 BGG524299:BGG524300 AWK524299:AWK524300 AMO524299:AMO524300 ACS524299:ACS524300 SW524299:SW524300 JA524299:JA524300 E524299:E524300 WVM458763:WVM458764 WLQ458763:WLQ458764 WBU458763:WBU458764 VRY458763:VRY458764 VIC458763:VIC458764 UYG458763:UYG458764 UOK458763:UOK458764 UEO458763:UEO458764 TUS458763:TUS458764 TKW458763:TKW458764 TBA458763:TBA458764 SRE458763:SRE458764 SHI458763:SHI458764 RXM458763:RXM458764 RNQ458763:RNQ458764 RDU458763:RDU458764 QTY458763:QTY458764 QKC458763:QKC458764 QAG458763:QAG458764 PQK458763:PQK458764 PGO458763:PGO458764 OWS458763:OWS458764 OMW458763:OMW458764 ODA458763:ODA458764 NTE458763:NTE458764 NJI458763:NJI458764 MZM458763:MZM458764 MPQ458763:MPQ458764 MFU458763:MFU458764 LVY458763:LVY458764 LMC458763:LMC458764 LCG458763:LCG458764 KSK458763:KSK458764 KIO458763:KIO458764 JYS458763:JYS458764 JOW458763:JOW458764 JFA458763:JFA458764 IVE458763:IVE458764 ILI458763:ILI458764 IBM458763:IBM458764 HRQ458763:HRQ458764 HHU458763:HHU458764 GXY458763:GXY458764 GOC458763:GOC458764 GEG458763:GEG458764 FUK458763:FUK458764 FKO458763:FKO458764 FAS458763:FAS458764 EQW458763:EQW458764 EHA458763:EHA458764 DXE458763:DXE458764 DNI458763:DNI458764 DDM458763:DDM458764 CTQ458763:CTQ458764 CJU458763:CJU458764 BZY458763:BZY458764 BQC458763:BQC458764 BGG458763:BGG458764 AWK458763:AWK458764 AMO458763:AMO458764 ACS458763:ACS458764 SW458763:SW458764 JA458763:JA458764 E458763:E458764 WVM393227:WVM393228 WLQ393227:WLQ393228 WBU393227:WBU393228 VRY393227:VRY393228 VIC393227:VIC393228 UYG393227:UYG393228 UOK393227:UOK393228 UEO393227:UEO393228 TUS393227:TUS393228 TKW393227:TKW393228 TBA393227:TBA393228 SRE393227:SRE393228 SHI393227:SHI393228 RXM393227:RXM393228 RNQ393227:RNQ393228 RDU393227:RDU393228 QTY393227:QTY393228 QKC393227:QKC393228 QAG393227:QAG393228 PQK393227:PQK393228 PGO393227:PGO393228 OWS393227:OWS393228 OMW393227:OMW393228 ODA393227:ODA393228 NTE393227:NTE393228 NJI393227:NJI393228 MZM393227:MZM393228 MPQ393227:MPQ393228 MFU393227:MFU393228 LVY393227:LVY393228 LMC393227:LMC393228 LCG393227:LCG393228 KSK393227:KSK393228 KIO393227:KIO393228 JYS393227:JYS393228 JOW393227:JOW393228 JFA393227:JFA393228 IVE393227:IVE393228 ILI393227:ILI393228 IBM393227:IBM393228 HRQ393227:HRQ393228 HHU393227:HHU393228 GXY393227:GXY393228 GOC393227:GOC393228 GEG393227:GEG393228 FUK393227:FUK393228 FKO393227:FKO393228 FAS393227:FAS393228 EQW393227:EQW393228 EHA393227:EHA393228 DXE393227:DXE393228 DNI393227:DNI393228 DDM393227:DDM393228 CTQ393227:CTQ393228 CJU393227:CJU393228 BZY393227:BZY393228 BQC393227:BQC393228 BGG393227:BGG393228 AWK393227:AWK393228 AMO393227:AMO393228 ACS393227:ACS393228 SW393227:SW393228 JA393227:JA393228 E393227:E393228 WVM327691:WVM327692 WLQ327691:WLQ327692 WBU327691:WBU327692 VRY327691:VRY327692 VIC327691:VIC327692 UYG327691:UYG327692 UOK327691:UOK327692 UEO327691:UEO327692 TUS327691:TUS327692 TKW327691:TKW327692 TBA327691:TBA327692 SRE327691:SRE327692 SHI327691:SHI327692 RXM327691:RXM327692 RNQ327691:RNQ327692 RDU327691:RDU327692 QTY327691:QTY327692 QKC327691:QKC327692 QAG327691:QAG327692 PQK327691:PQK327692 PGO327691:PGO327692 OWS327691:OWS327692 OMW327691:OMW327692 ODA327691:ODA327692 NTE327691:NTE327692 NJI327691:NJI327692 MZM327691:MZM327692 MPQ327691:MPQ327692 MFU327691:MFU327692 LVY327691:LVY327692 LMC327691:LMC327692 LCG327691:LCG327692 KSK327691:KSK327692 KIO327691:KIO327692 JYS327691:JYS327692 JOW327691:JOW327692 JFA327691:JFA327692 IVE327691:IVE327692 ILI327691:ILI327692 IBM327691:IBM327692 HRQ327691:HRQ327692 HHU327691:HHU327692 GXY327691:GXY327692 GOC327691:GOC327692 GEG327691:GEG327692 FUK327691:FUK327692 FKO327691:FKO327692 FAS327691:FAS327692 EQW327691:EQW327692 EHA327691:EHA327692 DXE327691:DXE327692 DNI327691:DNI327692 DDM327691:DDM327692 CTQ327691:CTQ327692 CJU327691:CJU327692 BZY327691:BZY327692 BQC327691:BQC327692 BGG327691:BGG327692 AWK327691:AWK327692 AMO327691:AMO327692 ACS327691:ACS327692 SW327691:SW327692 JA327691:JA327692 E327691:E327692 WVM262155:WVM262156 WLQ262155:WLQ262156 WBU262155:WBU262156 VRY262155:VRY262156 VIC262155:VIC262156 UYG262155:UYG262156 UOK262155:UOK262156 UEO262155:UEO262156 TUS262155:TUS262156 TKW262155:TKW262156 TBA262155:TBA262156 SRE262155:SRE262156 SHI262155:SHI262156 RXM262155:RXM262156 RNQ262155:RNQ262156 RDU262155:RDU262156 QTY262155:QTY262156 QKC262155:QKC262156 QAG262155:QAG262156 PQK262155:PQK262156 PGO262155:PGO262156 OWS262155:OWS262156 OMW262155:OMW262156 ODA262155:ODA262156 NTE262155:NTE262156 NJI262155:NJI262156 MZM262155:MZM262156 MPQ262155:MPQ262156 MFU262155:MFU262156 LVY262155:LVY262156 LMC262155:LMC262156 LCG262155:LCG262156 KSK262155:KSK262156 KIO262155:KIO262156 JYS262155:JYS262156 JOW262155:JOW262156 JFA262155:JFA262156 IVE262155:IVE262156 ILI262155:ILI262156 IBM262155:IBM262156 HRQ262155:HRQ262156 HHU262155:HHU262156 GXY262155:GXY262156 GOC262155:GOC262156 GEG262155:GEG262156 FUK262155:FUK262156 FKO262155:FKO262156 FAS262155:FAS262156 EQW262155:EQW262156 EHA262155:EHA262156 DXE262155:DXE262156 DNI262155:DNI262156 DDM262155:DDM262156 CTQ262155:CTQ262156 CJU262155:CJU262156 BZY262155:BZY262156 BQC262155:BQC262156 BGG262155:BGG262156 AWK262155:AWK262156 AMO262155:AMO262156 ACS262155:ACS262156 SW262155:SW262156 JA262155:JA262156 E262155:E262156 WVM196619:WVM196620 WLQ196619:WLQ196620 WBU196619:WBU196620 VRY196619:VRY196620 VIC196619:VIC196620 UYG196619:UYG196620 UOK196619:UOK196620 UEO196619:UEO196620 TUS196619:TUS196620 TKW196619:TKW196620 TBA196619:TBA196620 SRE196619:SRE196620 SHI196619:SHI196620 RXM196619:RXM196620 RNQ196619:RNQ196620 RDU196619:RDU196620 QTY196619:QTY196620 QKC196619:QKC196620 QAG196619:QAG196620 PQK196619:PQK196620 PGO196619:PGO196620 OWS196619:OWS196620 OMW196619:OMW196620 ODA196619:ODA196620 NTE196619:NTE196620 NJI196619:NJI196620 MZM196619:MZM196620 MPQ196619:MPQ196620 MFU196619:MFU196620 LVY196619:LVY196620 LMC196619:LMC196620 LCG196619:LCG196620 KSK196619:KSK196620 KIO196619:KIO196620 JYS196619:JYS196620 JOW196619:JOW196620 JFA196619:JFA196620 IVE196619:IVE196620 ILI196619:ILI196620 IBM196619:IBM196620 HRQ196619:HRQ196620 HHU196619:HHU196620 GXY196619:GXY196620 GOC196619:GOC196620 GEG196619:GEG196620 FUK196619:FUK196620 FKO196619:FKO196620 FAS196619:FAS196620 EQW196619:EQW196620 EHA196619:EHA196620 DXE196619:DXE196620 DNI196619:DNI196620 DDM196619:DDM196620 CTQ196619:CTQ196620 CJU196619:CJU196620 BZY196619:BZY196620 BQC196619:BQC196620 BGG196619:BGG196620 AWK196619:AWK196620 AMO196619:AMO196620 ACS196619:ACS196620 SW196619:SW196620 JA196619:JA196620 E196619:E196620 WVM131083:WVM131084 WLQ131083:WLQ131084 WBU131083:WBU131084 VRY131083:VRY131084 VIC131083:VIC131084 UYG131083:UYG131084 UOK131083:UOK131084 UEO131083:UEO131084 TUS131083:TUS131084 TKW131083:TKW131084 TBA131083:TBA131084 SRE131083:SRE131084 SHI131083:SHI131084 RXM131083:RXM131084 RNQ131083:RNQ131084 RDU131083:RDU131084 QTY131083:QTY131084 QKC131083:QKC131084 QAG131083:QAG131084 PQK131083:PQK131084 PGO131083:PGO131084 OWS131083:OWS131084 OMW131083:OMW131084 ODA131083:ODA131084 NTE131083:NTE131084 NJI131083:NJI131084 MZM131083:MZM131084 MPQ131083:MPQ131084 MFU131083:MFU131084 LVY131083:LVY131084 LMC131083:LMC131084 LCG131083:LCG131084 KSK131083:KSK131084 KIO131083:KIO131084 JYS131083:JYS131084 JOW131083:JOW131084 JFA131083:JFA131084 IVE131083:IVE131084 ILI131083:ILI131084 IBM131083:IBM131084 HRQ131083:HRQ131084 HHU131083:HHU131084 GXY131083:GXY131084 GOC131083:GOC131084 GEG131083:GEG131084 FUK131083:FUK131084 FKO131083:FKO131084 FAS131083:FAS131084 EQW131083:EQW131084 EHA131083:EHA131084 DXE131083:DXE131084 DNI131083:DNI131084 DDM131083:DDM131084 CTQ131083:CTQ131084 CJU131083:CJU131084 BZY131083:BZY131084 BQC131083:BQC131084 BGG131083:BGG131084 AWK131083:AWK131084 AMO131083:AMO131084 ACS131083:ACS131084 SW131083:SW131084 JA131083:JA131084 E131083:E131084 WVM65547:WVM65548 WLQ65547:WLQ65548 WBU65547:WBU65548 VRY65547:VRY65548 VIC65547:VIC65548 UYG65547:UYG65548 UOK65547:UOK65548 UEO65547:UEO65548 TUS65547:TUS65548 TKW65547:TKW65548 TBA65547:TBA65548 SRE65547:SRE65548 SHI65547:SHI65548 RXM65547:RXM65548 RNQ65547:RNQ65548 RDU65547:RDU65548 QTY65547:QTY65548 QKC65547:QKC65548 QAG65547:QAG65548 PQK65547:PQK65548 PGO65547:PGO65548 OWS65547:OWS65548 OMW65547:OMW65548 ODA65547:ODA65548 NTE65547:NTE65548 NJI65547:NJI65548 MZM65547:MZM65548 MPQ65547:MPQ65548 MFU65547:MFU65548 LVY65547:LVY65548 LMC65547:LMC65548 LCG65547:LCG65548 KSK65547:KSK65548 KIO65547:KIO65548 JYS65547:JYS65548 JOW65547:JOW65548 JFA65547:JFA65548 IVE65547:IVE65548 ILI65547:ILI65548 IBM65547:IBM65548 HRQ65547:HRQ65548 HHU65547:HHU65548 GXY65547:GXY65548 GOC65547:GOC65548 GEG65547:GEG65548 FUK65547:FUK65548 FKO65547:FKO65548 FAS65547:FAS65548 EQW65547:EQW65548 EHA65547:EHA65548 DXE65547:DXE65548 DNI65547:DNI65548 DDM65547:DDM65548 CTQ65547:CTQ65548 CJU65547:CJU65548 BZY65547:BZY65548 BQC65547:BQC65548 BGG65547:BGG65548 AWK65547:AWK65548 AMO65547:AMO65548 ACS65547:ACS65548 SW65547:SW65548 JA65547:JA65548 E65547:E65548 WVM9:WVM12 WLQ9:WLQ12 WBU9:WBU12 VRY9:VRY12 VIC9:VIC12 UYG9:UYG12 UOK9:UOK12 UEO9:UEO12 TUS9:TUS12 TKW9:TKW12 TBA9:TBA12 SRE9:SRE12 SHI9:SHI12 RXM9:RXM12 RNQ9:RNQ12 RDU9:RDU12 QTY9:QTY12 QKC9:QKC12 QAG9:QAG12 PQK9:PQK12 PGO9:PGO12 OWS9:OWS12 OMW9:OMW12 ODA9:ODA12 NTE9:NTE12 NJI9:NJI12 MZM9:MZM12 MPQ9:MPQ12 MFU9:MFU12 LVY9:LVY12 LMC9:LMC12 LCG9:LCG12 KSK9:KSK12 KIO9:KIO12 JYS9:JYS12 JOW9:JOW12 JFA9:JFA12 IVE9:IVE12 ILI9:ILI12 IBM9:IBM12 HRQ9:HRQ12 HHU9:HHU12 GXY9:GXY12 GOC9:GOC12 GEG9:GEG12 FUK9:FUK12 FKO9:FKO12 FAS9:FAS12 EQW9:EQW12 EHA9:EHA12 DXE9:DXE12 DNI9:DNI12 DDM9:DDM12 CTQ9:CTQ12 CJU9:CJU12 BZY9:BZY12 BQC9:BQC12 BGG9:BGG12 AWK9:AWK12 AMO9:AMO12 ACS9:ACS12 SW9:SW12">
      <formula1>"1, 2, 3"</formula1>
    </dataValidation>
    <dataValidation type="list" errorStyle="warning" allowBlank="1" showInputMessage="1" showErrorMessage="1" errorTitle="FERC ACCOUNT" error="This FERC Account is not included in the drop-down list. Is this the account you want to use?" sqref="WVL983051:WVL983092 IZ9:IZ52 WLP983051:WLP983092 WBT983051:WBT983092 VRX983051:VRX983092 VIB983051:VIB983092 UYF983051:UYF983092 UOJ983051:UOJ983092 UEN983051:UEN983092 TUR983051:TUR983092 TKV983051:TKV983092 TAZ983051:TAZ983092 SRD983051:SRD983092 SHH983051:SHH983092 RXL983051:RXL983092 RNP983051:RNP983092 RDT983051:RDT983092 QTX983051:QTX983092 QKB983051:QKB983092 QAF983051:QAF983092 PQJ983051:PQJ983092 PGN983051:PGN983092 OWR983051:OWR983092 OMV983051:OMV983092 OCZ983051:OCZ983092 NTD983051:NTD983092 NJH983051:NJH983092 MZL983051:MZL983092 MPP983051:MPP983092 MFT983051:MFT983092 LVX983051:LVX983092 LMB983051:LMB983092 LCF983051:LCF983092 KSJ983051:KSJ983092 KIN983051:KIN983092 JYR983051:JYR983092 JOV983051:JOV983092 JEZ983051:JEZ983092 IVD983051:IVD983092 ILH983051:ILH983092 IBL983051:IBL983092 HRP983051:HRP983092 HHT983051:HHT983092 GXX983051:GXX983092 GOB983051:GOB983092 GEF983051:GEF983092 FUJ983051:FUJ983092 FKN983051:FKN983092 FAR983051:FAR983092 EQV983051:EQV983092 EGZ983051:EGZ983092 DXD983051:DXD983092 DNH983051:DNH983092 DDL983051:DDL983092 CTP983051:CTP983092 CJT983051:CJT983092 BZX983051:BZX983092 BQB983051:BQB983092 BGF983051:BGF983092 AWJ983051:AWJ983092 AMN983051:AMN983092 ACR983051:ACR983092 SV983051:SV983092 IZ983051:IZ983092 D983051:D983092 WVL917515:WVL917556 WLP917515:WLP917556 WBT917515:WBT917556 VRX917515:VRX917556 VIB917515:VIB917556 UYF917515:UYF917556 UOJ917515:UOJ917556 UEN917515:UEN917556 TUR917515:TUR917556 TKV917515:TKV917556 TAZ917515:TAZ917556 SRD917515:SRD917556 SHH917515:SHH917556 RXL917515:RXL917556 RNP917515:RNP917556 RDT917515:RDT917556 QTX917515:QTX917556 QKB917515:QKB917556 QAF917515:QAF917556 PQJ917515:PQJ917556 PGN917515:PGN917556 OWR917515:OWR917556 OMV917515:OMV917556 OCZ917515:OCZ917556 NTD917515:NTD917556 NJH917515:NJH917556 MZL917515:MZL917556 MPP917515:MPP917556 MFT917515:MFT917556 LVX917515:LVX917556 LMB917515:LMB917556 LCF917515:LCF917556 KSJ917515:KSJ917556 KIN917515:KIN917556 JYR917515:JYR917556 JOV917515:JOV917556 JEZ917515:JEZ917556 IVD917515:IVD917556 ILH917515:ILH917556 IBL917515:IBL917556 HRP917515:HRP917556 HHT917515:HHT917556 GXX917515:GXX917556 GOB917515:GOB917556 GEF917515:GEF917556 FUJ917515:FUJ917556 FKN917515:FKN917556 FAR917515:FAR917556 EQV917515:EQV917556 EGZ917515:EGZ917556 DXD917515:DXD917556 DNH917515:DNH917556 DDL917515:DDL917556 CTP917515:CTP917556 CJT917515:CJT917556 BZX917515:BZX917556 BQB917515:BQB917556 BGF917515:BGF917556 AWJ917515:AWJ917556 AMN917515:AMN917556 ACR917515:ACR917556 SV917515:SV917556 IZ917515:IZ917556 D917515:D917556 WVL851979:WVL852020 WLP851979:WLP852020 WBT851979:WBT852020 VRX851979:VRX852020 VIB851979:VIB852020 UYF851979:UYF852020 UOJ851979:UOJ852020 UEN851979:UEN852020 TUR851979:TUR852020 TKV851979:TKV852020 TAZ851979:TAZ852020 SRD851979:SRD852020 SHH851979:SHH852020 RXL851979:RXL852020 RNP851979:RNP852020 RDT851979:RDT852020 QTX851979:QTX852020 QKB851979:QKB852020 QAF851979:QAF852020 PQJ851979:PQJ852020 PGN851979:PGN852020 OWR851979:OWR852020 OMV851979:OMV852020 OCZ851979:OCZ852020 NTD851979:NTD852020 NJH851979:NJH852020 MZL851979:MZL852020 MPP851979:MPP852020 MFT851979:MFT852020 LVX851979:LVX852020 LMB851979:LMB852020 LCF851979:LCF852020 KSJ851979:KSJ852020 KIN851979:KIN852020 JYR851979:JYR852020 JOV851979:JOV852020 JEZ851979:JEZ852020 IVD851979:IVD852020 ILH851979:ILH852020 IBL851979:IBL852020 HRP851979:HRP852020 HHT851979:HHT852020 GXX851979:GXX852020 GOB851979:GOB852020 GEF851979:GEF852020 FUJ851979:FUJ852020 FKN851979:FKN852020 FAR851979:FAR852020 EQV851979:EQV852020 EGZ851979:EGZ852020 DXD851979:DXD852020 DNH851979:DNH852020 DDL851979:DDL852020 CTP851979:CTP852020 CJT851979:CJT852020 BZX851979:BZX852020 BQB851979:BQB852020 BGF851979:BGF852020 AWJ851979:AWJ852020 AMN851979:AMN852020 ACR851979:ACR852020 SV851979:SV852020 IZ851979:IZ852020 D851979:D852020 WVL786443:WVL786484 WLP786443:WLP786484 WBT786443:WBT786484 VRX786443:VRX786484 VIB786443:VIB786484 UYF786443:UYF786484 UOJ786443:UOJ786484 UEN786443:UEN786484 TUR786443:TUR786484 TKV786443:TKV786484 TAZ786443:TAZ786484 SRD786443:SRD786484 SHH786443:SHH786484 RXL786443:RXL786484 RNP786443:RNP786484 RDT786443:RDT786484 QTX786443:QTX786484 QKB786443:QKB786484 QAF786443:QAF786484 PQJ786443:PQJ786484 PGN786443:PGN786484 OWR786443:OWR786484 OMV786443:OMV786484 OCZ786443:OCZ786484 NTD786443:NTD786484 NJH786443:NJH786484 MZL786443:MZL786484 MPP786443:MPP786484 MFT786443:MFT786484 LVX786443:LVX786484 LMB786443:LMB786484 LCF786443:LCF786484 KSJ786443:KSJ786484 KIN786443:KIN786484 JYR786443:JYR786484 JOV786443:JOV786484 JEZ786443:JEZ786484 IVD786443:IVD786484 ILH786443:ILH786484 IBL786443:IBL786484 HRP786443:HRP786484 HHT786443:HHT786484 GXX786443:GXX786484 GOB786443:GOB786484 GEF786443:GEF786484 FUJ786443:FUJ786484 FKN786443:FKN786484 FAR786443:FAR786484 EQV786443:EQV786484 EGZ786443:EGZ786484 DXD786443:DXD786484 DNH786443:DNH786484 DDL786443:DDL786484 CTP786443:CTP786484 CJT786443:CJT786484 BZX786443:BZX786484 BQB786443:BQB786484 BGF786443:BGF786484 AWJ786443:AWJ786484 AMN786443:AMN786484 ACR786443:ACR786484 SV786443:SV786484 IZ786443:IZ786484 D786443:D786484 WVL720907:WVL720948 WLP720907:WLP720948 WBT720907:WBT720948 VRX720907:VRX720948 VIB720907:VIB720948 UYF720907:UYF720948 UOJ720907:UOJ720948 UEN720907:UEN720948 TUR720907:TUR720948 TKV720907:TKV720948 TAZ720907:TAZ720948 SRD720907:SRD720948 SHH720907:SHH720948 RXL720907:RXL720948 RNP720907:RNP720948 RDT720907:RDT720948 QTX720907:QTX720948 QKB720907:QKB720948 QAF720907:QAF720948 PQJ720907:PQJ720948 PGN720907:PGN720948 OWR720907:OWR720948 OMV720907:OMV720948 OCZ720907:OCZ720948 NTD720907:NTD720948 NJH720907:NJH720948 MZL720907:MZL720948 MPP720907:MPP720948 MFT720907:MFT720948 LVX720907:LVX720948 LMB720907:LMB720948 LCF720907:LCF720948 KSJ720907:KSJ720948 KIN720907:KIN720948 JYR720907:JYR720948 JOV720907:JOV720948 JEZ720907:JEZ720948 IVD720907:IVD720948 ILH720907:ILH720948 IBL720907:IBL720948 HRP720907:HRP720948 HHT720907:HHT720948 GXX720907:GXX720948 GOB720907:GOB720948 GEF720907:GEF720948 FUJ720907:FUJ720948 FKN720907:FKN720948 FAR720907:FAR720948 EQV720907:EQV720948 EGZ720907:EGZ720948 DXD720907:DXD720948 DNH720907:DNH720948 DDL720907:DDL720948 CTP720907:CTP720948 CJT720907:CJT720948 BZX720907:BZX720948 BQB720907:BQB720948 BGF720907:BGF720948 AWJ720907:AWJ720948 AMN720907:AMN720948 ACR720907:ACR720948 SV720907:SV720948 IZ720907:IZ720948 D720907:D720948 WVL655371:WVL655412 WLP655371:WLP655412 WBT655371:WBT655412 VRX655371:VRX655412 VIB655371:VIB655412 UYF655371:UYF655412 UOJ655371:UOJ655412 UEN655371:UEN655412 TUR655371:TUR655412 TKV655371:TKV655412 TAZ655371:TAZ655412 SRD655371:SRD655412 SHH655371:SHH655412 RXL655371:RXL655412 RNP655371:RNP655412 RDT655371:RDT655412 QTX655371:QTX655412 QKB655371:QKB655412 QAF655371:QAF655412 PQJ655371:PQJ655412 PGN655371:PGN655412 OWR655371:OWR655412 OMV655371:OMV655412 OCZ655371:OCZ655412 NTD655371:NTD655412 NJH655371:NJH655412 MZL655371:MZL655412 MPP655371:MPP655412 MFT655371:MFT655412 LVX655371:LVX655412 LMB655371:LMB655412 LCF655371:LCF655412 KSJ655371:KSJ655412 KIN655371:KIN655412 JYR655371:JYR655412 JOV655371:JOV655412 JEZ655371:JEZ655412 IVD655371:IVD655412 ILH655371:ILH655412 IBL655371:IBL655412 HRP655371:HRP655412 HHT655371:HHT655412 GXX655371:GXX655412 GOB655371:GOB655412 GEF655371:GEF655412 FUJ655371:FUJ655412 FKN655371:FKN655412 FAR655371:FAR655412 EQV655371:EQV655412 EGZ655371:EGZ655412 DXD655371:DXD655412 DNH655371:DNH655412 DDL655371:DDL655412 CTP655371:CTP655412 CJT655371:CJT655412 BZX655371:BZX655412 BQB655371:BQB655412 BGF655371:BGF655412 AWJ655371:AWJ655412 AMN655371:AMN655412 ACR655371:ACR655412 SV655371:SV655412 IZ655371:IZ655412 D655371:D655412 WVL589835:WVL589876 WLP589835:WLP589876 WBT589835:WBT589876 VRX589835:VRX589876 VIB589835:VIB589876 UYF589835:UYF589876 UOJ589835:UOJ589876 UEN589835:UEN589876 TUR589835:TUR589876 TKV589835:TKV589876 TAZ589835:TAZ589876 SRD589835:SRD589876 SHH589835:SHH589876 RXL589835:RXL589876 RNP589835:RNP589876 RDT589835:RDT589876 QTX589835:QTX589876 QKB589835:QKB589876 QAF589835:QAF589876 PQJ589835:PQJ589876 PGN589835:PGN589876 OWR589835:OWR589876 OMV589835:OMV589876 OCZ589835:OCZ589876 NTD589835:NTD589876 NJH589835:NJH589876 MZL589835:MZL589876 MPP589835:MPP589876 MFT589835:MFT589876 LVX589835:LVX589876 LMB589835:LMB589876 LCF589835:LCF589876 KSJ589835:KSJ589876 KIN589835:KIN589876 JYR589835:JYR589876 JOV589835:JOV589876 JEZ589835:JEZ589876 IVD589835:IVD589876 ILH589835:ILH589876 IBL589835:IBL589876 HRP589835:HRP589876 HHT589835:HHT589876 GXX589835:GXX589876 GOB589835:GOB589876 GEF589835:GEF589876 FUJ589835:FUJ589876 FKN589835:FKN589876 FAR589835:FAR589876 EQV589835:EQV589876 EGZ589835:EGZ589876 DXD589835:DXD589876 DNH589835:DNH589876 DDL589835:DDL589876 CTP589835:CTP589876 CJT589835:CJT589876 BZX589835:BZX589876 BQB589835:BQB589876 BGF589835:BGF589876 AWJ589835:AWJ589876 AMN589835:AMN589876 ACR589835:ACR589876 SV589835:SV589876 IZ589835:IZ589876 D589835:D589876 WVL524299:WVL524340 WLP524299:WLP524340 WBT524299:WBT524340 VRX524299:VRX524340 VIB524299:VIB524340 UYF524299:UYF524340 UOJ524299:UOJ524340 UEN524299:UEN524340 TUR524299:TUR524340 TKV524299:TKV524340 TAZ524299:TAZ524340 SRD524299:SRD524340 SHH524299:SHH524340 RXL524299:RXL524340 RNP524299:RNP524340 RDT524299:RDT524340 QTX524299:QTX524340 QKB524299:QKB524340 QAF524299:QAF524340 PQJ524299:PQJ524340 PGN524299:PGN524340 OWR524299:OWR524340 OMV524299:OMV524340 OCZ524299:OCZ524340 NTD524299:NTD524340 NJH524299:NJH524340 MZL524299:MZL524340 MPP524299:MPP524340 MFT524299:MFT524340 LVX524299:LVX524340 LMB524299:LMB524340 LCF524299:LCF524340 KSJ524299:KSJ524340 KIN524299:KIN524340 JYR524299:JYR524340 JOV524299:JOV524340 JEZ524299:JEZ524340 IVD524299:IVD524340 ILH524299:ILH524340 IBL524299:IBL524340 HRP524299:HRP524340 HHT524299:HHT524340 GXX524299:GXX524340 GOB524299:GOB524340 GEF524299:GEF524340 FUJ524299:FUJ524340 FKN524299:FKN524340 FAR524299:FAR524340 EQV524299:EQV524340 EGZ524299:EGZ524340 DXD524299:DXD524340 DNH524299:DNH524340 DDL524299:DDL524340 CTP524299:CTP524340 CJT524299:CJT524340 BZX524299:BZX524340 BQB524299:BQB524340 BGF524299:BGF524340 AWJ524299:AWJ524340 AMN524299:AMN524340 ACR524299:ACR524340 SV524299:SV524340 IZ524299:IZ524340 D524299:D524340 WVL458763:WVL458804 WLP458763:WLP458804 WBT458763:WBT458804 VRX458763:VRX458804 VIB458763:VIB458804 UYF458763:UYF458804 UOJ458763:UOJ458804 UEN458763:UEN458804 TUR458763:TUR458804 TKV458763:TKV458804 TAZ458763:TAZ458804 SRD458763:SRD458804 SHH458763:SHH458804 RXL458763:RXL458804 RNP458763:RNP458804 RDT458763:RDT458804 QTX458763:QTX458804 QKB458763:QKB458804 QAF458763:QAF458804 PQJ458763:PQJ458804 PGN458763:PGN458804 OWR458763:OWR458804 OMV458763:OMV458804 OCZ458763:OCZ458804 NTD458763:NTD458804 NJH458763:NJH458804 MZL458763:MZL458804 MPP458763:MPP458804 MFT458763:MFT458804 LVX458763:LVX458804 LMB458763:LMB458804 LCF458763:LCF458804 KSJ458763:KSJ458804 KIN458763:KIN458804 JYR458763:JYR458804 JOV458763:JOV458804 JEZ458763:JEZ458804 IVD458763:IVD458804 ILH458763:ILH458804 IBL458763:IBL458804 HRP458763:HRP458804 HHT458763:HHT458804 GXX458763:GXX458804 GOB458763:GOB458804 GEF458763:GEF458804 FUJ458763:FUJ458804 FKN458763:FKN458804 FAR458763:FAR458804 EQV458763:EQV458804 EGZ458763:EGZ458804 DXD458763:DXD458804 DNH458763:DNH458804 DDL458763:DDL458804 CTP458763:CTP458804 CJT458763:CJT458804 BZX458763:BZX458804 BQB458763:BQB458804 BGF458763:BGF458804 AWJ458763:AWJ458804 AMN458763:AMN458804 ACR458763:ACR458804 SV458763:SV458804 IZ458763:IZ458804 D458763:D458804 WVL393227:WVL393268 WLP393227:WLP393268 WBT393227:WBT393268 VRX393227:VRX393268 VIB393227:VIB393268 UYF393227:UYF393268 UOJ393227:UOJ393268 UEN393227:UEN393268 TUR393227:TUR393268 TKV393227:TKV393268 TAZ393227:TAZ393268 SRD393227:SRD393268 SHH393227:SHH393268 RXL393227:RXL393268 RNP393227:RNP393268 RDT393227:RDT393268 QTX393227:QTX393268 QKB393227:QKB393268 QAF393227:QAF393268 PQJ393227:PQJ393268 PGN393227:PGN393268 OWR393227:OWR393268 OMV393227:OMV393268 OCZ393227:OCZ393268 NTD393227:NTD393268 NJH393227:NJH393268 MZL393227:MZL393268 MPP393227:MPP393268 MFT393227:MFT393268 LVX393227:LVX393268 LMB393227:LMB393268 LCF393227:LCF393268 KSJ393227:KSJ393268 KIN393227:KIN393268 JYR393227:JYR393268 JOV393227:JOV393268 JEZ393227:JEZ393268 IVD393227:IVD393268 ILH393227:ILH393268 IBL393227:IBL393268 HRP393227:HRP393268 HHT393227:HHT393268 GXX393227:GXX393268 GOB393227:GOB393268 GEF393227:GEF393268 FUJ393227:FUJ393268 FKN393227:FKN393268 FAR393227:FAR393268 EQV393227:EQV393268 EGZ393227:EGZ393268 DXD393227:DXD393268 DNH393227:DNH393268 DDL393227:DDL393268 CTP393227:CTP393268 CJT393227:CJT393268 BZX393227:BZX393268 BQB393227:BQB393268 BGF393227:BGF393268 AWJ393227:AWJ393268 AMN393227:AMN393268 ACR393227:ACR393268 SV393227:SV393268 IZ393227:IZ393268 D393227:D393268 WVL327691:WVL327732 WLP327691:WLP327732 WBT327691:WBT327732 VRX327691:VRX327732 VIB327691:VIB327732 UYF327691:UYF327732 UOJ327691:UOJ327732 UEN327691:UEN327732 TUR327691:TUR327732 TKV327691:TKV327732 TAZ327691:TAZ327732 SRD327691:SRD327732 SHH327691:SHH327732 RXL327691:RXL327732 RNP327691:RNP327732 RDT327691:RDT327732 QTX327691:QTX327732 QKB327691:QKB327732 QAF327691:QAF327732 PQJ327691:PQJ327732 PGN327691:PGN327732 OWR327691:OWR327732 OMV327691:OMV327732 OCZ327691:OCZ327732 NTD327691:NTD327732 NJH327691:NJH327732 MZL327691:MZL327732 MPP327691:MPP327732 MFT327691:MFT327732 LVX327691:LVX327732 LMB327691:LMB327732 LCF327691:LCF327732 KSJ327691:KSJ327732 KIN327691:KIN327732 JYR327691:JYR327732 JOV327691:JOV327732 JEZ327691:JEZ327732 IVD327691:IVD327732 ILH327691:ILH327732 IBL327691:IBL327732 HRP327691:HRP327732 HHT327691:HHT327732 GXX327691:GXX327732 GOB327691:GOB327732 GEF327691:GEF327732 FUJ327691:FUJ327732 FKN327691:FKN327732 FAR327691:FAR327732 EQV327691:EQV327732 EGZ327691:EGZ327732 DXD327691:DXD327732 DNH327691:DNH327732 DDL327691:DDL327732 CTP327691:CTP327732 CJT327691:CJT327732 BZX327691:BZX327732 BQB327691:BQB327732 BGF327691:BGF327732 AWJ327691:AWJ327732 AMN327691:AMN327732 ACR327691:ACR327732 SV327691:SV327732 IZ327691:IZ327732 D327691:D327732 WVL262155:WVL262196 WLP262155:WLP262196 WBT262155:WBT262196 VRX262155:VRX262196 VIB262155:VIB262196 UYF262155:UYF262196 UOJ262155:UOJ262196 UEN262155:UEN262196 TUR262155:TUR262196 TKV262155:TKV262196 TAZ262155:TAZ262196 SRD262155:SRD262196 SHH262155:SHH262196 RXL262155:RXL262196 RNP262155:RNP262196 RDT262155:RDT262196 QTX262155:QTX262196 QKB262155:QKB262196 QAF262155:QAF262196 PQJ262155:PQJ262196 PGN262155:PGN262196 OWR262155:OWR262196 OMV262155:OMV262196 OCZ262155:OCZ262196 NTD262155:NTD262196 NJH262155:NJH262196 MZL262155:MZL262196 MPP262155:MPP262196 MFT262155:MFT262196 LVX262155:LVX262196 LMB262155:LMB262196 LCF262155:LCF262196 KSJ262155:KSJ262196 KIN262155:KIN262196 JYR262155:JYR262196 JOV262155:JOV262196 JEZ262155:JEZ262196 IVD262155:IVD262196 ILH262155:ILH262196 IBL262155:IBL262196 HRP262155:HRP262196 HHT262155:HHT262196 GXX262155:GXX262196 GOB262155:GOB262196 GEF262155:GEF262196 FUJ262155:FUJ262196 FKN262155:FKN262196 FAR262155:FAR262196 EQV262155:EQV262196 EGZ262155:EGZ262196 DXD262155:DXD262196 DNH262155:DNH262196 DDL262155:DDL262196 CTP262155:CTP262196 CJT262155:CJT262196 BZX262155:BZX262196 BQB262155:BQB262196 BGF262155:BGF262196 AWJ262155:AWJ262196 AMN262155:AMN262196 ACR262155:ACR262196 SV262155:SV262196 IZ262155:IZ262196 D262155:D262196 WVL196619:WVL196660 WLP196619:WLP196660 WBT196619:WBT196660 VRX196619:VRX196660 VIB196619:VIB196660 UYF196619:UYF196660 UOJ196619:UOJ196660 UEN196619:UEN196660 TUR196619:TUR196660 TKV196619:TKV196660 TAZ196619:TAZ196660 SRD196619:SRD196660 SHH196619:SHH196660 RXL196619:RXL196660 RNP196619:RNP196660 RDT196619:RDT196660 QTX196619:QTX196660 QKB196619:QKB196660 QAF196619:QAF196660 PQJ196619:PQJ196660 PGN196619:PGN196660 OWR196619:OWR196660 OMV196619:OMV196660 OCZ196619:OCZ196660 NTD196619:NTD196660 NJH196619:NJH196660 MZL196619:MZL196660 MPP196619:MPP196660 MFT196619:MFT196660 LVX196619:LVX196660 LMB196619:LMB196660 LCF196619:LCF196660 KSJ196619:KSJ196660 KIN196619:KIN196660 JYR196619:JYR196660 JOV196619:JOV196660 JEZ196619:JEZ196660 IVD196619:IVD196660 ILH196619:ILH196660 IBL196619:IBL196660 HRP196619:HRP196660 HHT196619:HHT196660 GXX196619:GXX196660 GOB196619:GOB196660 GEF196619:GEF196660 FUJ196619:FUJ196660 FKN196619:FKN196660 FAR196619:FAR196660 EQV196619:EQV196660 EGZ196619:EGZ196660 DXD196619:DXD196660 DNH196619:DNH196660 DDL196619:DDL196660 CTP196619:CTP196660 CJT196619:CJT196660 BZX196619:BZX196660 BQB196619:BQB196660 BGF196619:BGF196660 AWJ196619:AWJ196660 AMN196619:AMN196660 ACR196619:ACR196660 SV196619:SV196660 IZ196619:IZ196660 D196619:D196660 WVL131083:WVL131124 WLP131083:WLP131124 WBT131083:WBT131124 VRX131083:VRX131124 VIB131083:VIB131124 UYF131083:UYF131124 UOJ131083:UOJ131124 UEN131083:UEN131124 TUR131083:TUR131124 TKV131083:TKV131124 TAZ131083:TAZ131124 SRD131083:SRD131124 SHH131083:SHH131124 RXL131083:RXL131124 RNP131083:RNP131124 RDT131083:RDT131124 QTX131083:QTX131124 QKB131083:QKB131124 QAF131083:QAF131124 PQJ131083:PQJ131124 PGN131083:PGN131124 OWR131083:OWR131124 OMV131083:OMV131124 OCZ131083:OCZ131124 NTD131083:NTD131124 NJH131083:NJH131124 MZL131083:MZL131124 MPP131083:MPP131124 MFT131083:MFT131124 LVX131083:LVX131124 LMB131083:LMB131124 LCF131083:LCF131124 KSJ131083:KSJ131124 KIN131083:KIN131124 JYR131083:JYR131124 JOV131083:JOV131124 JEZ131083:JEZ131124 IVD131083:IVD131124 ILH131083:ILH131124 IBL131083:IBL131124 HRP131083:HRP131124 HHT131083:HHT131124 GXX131083:GXX131124 GOB131083:GOB131124 GEF131083:GEF131124 FUJ131083:FUJ131124 FKN131083:FKN131124 FAR131083:FAR131124 EQV131083:EQV131124 EGZ131083:EGZ131124 DXD131083:DXD131124 DNH131083:DNH131124 DDL131083:DDL131124 CTP131083:CTP131124 CJT131083:CJT131124 BZX131083:BZX131124 BQB131083:BQB131124 BGF131083:BGF131124 AWJ131083:AWJ131124 AMN131083:AMN131124 ACR131083:ACR131124 SV131083:SV131124 IZ131083:IZ131124 D131083:D131124 WVL65547:WVL65588 WLP65547:WLP65588 WBT65547:WBT65588 VRX65547:VRX65588 VIB65547:VIB65588 UYF65547:UYF65588 UOJ65547:UOJ65588 UEN65547:UEN65588 TUR65547:TUR65588 TKV65547:TKV65588 TAZ65547:TAZ65588 SRD65547:SRD65588 SHH65547:SHH65588 RXL65547:RXL65588 RNP65547:RNP65588 RDT65547:RDT65588 QTX65547:QTX65588 QKB65547:QKB65588 QAF65547:QAF65588 PQJ65547:PQJ65588 PGN65547:PGN65588 OWR65547:OWR65588 OMV65547:OMV65588 OCZ65547:OCZ65588 NTD65547:NTD65588 NJH65547:NJH65588 MZL65547:MZL65588 MPP65547:MPP65588 MFT65547:MFT65588 LVX65547:LVX65588 LMB65547:LMB65588 LCF65547:LCF65588 KSJ65547:KSJ65588 KIN65547:KIN65588 JYR65547:JYR65588 JOV65547:JOV65588 JEZ65547:JEZ65588 IVD65547:IVD65588 ILH65547:ILH65588 IBL65547:IBL65588 HRP65547:HRP65588 HHT65547:HHT65588 GXX65547:GXX65588 GOB65547:GOB65588 GEF65547:GEF65588 FUJ65547:FUJ65588 FKN65547:FKN65588 FAR65547:FAR65588 EQV65547:EQV65588 EGZ65547:EGZ65588 DXD65547:DXD65588 DNH65547:DNH65588 DDL65547:DDL65588 CTP65547:CTP65588 CJT65547:CJT65588 BZX65547:BZX65588 BQB65547:BQB65588 BGF65547:BGF65588 AWJ65547:AWJ65588 AMN65547:AMN65588 ACR65547:ACR65588 SV65547:SV65588 IZ65547:IZ65588 D65547:D65588 WVL9:WVL52 WLP9:WLP52 WBT9:WBT52 VRX9:VRX52 VIB9:VIB52 UYF9:UYF52 UOJ9:UOJ52 UEN9:UEN52 TUR9:TUR52 TKV9:TKV52 TAZ9:TAZ52 SRD9:SRD52 SHH9:SHH52 RXL9:RXL52 RNP9:RNP52 RDT9:RDT52 QTX9:QTX52 QKB9:QKB52 QAF9:QAF52 PQJ9:PQJ52 PGN9:PGN52 OWR9:OWR52 OMV9:OMV52 OCZ9:OCZ52 NTD9:NTD52 NJH9:NJH52 MZL9:MZL52 MPP9:MPP52 MFT9:MFT52 LVX9:LVX52 LMB9:LMB52 LCF9:LCF52 KSJ9:KSJ52 KIN9:KIN52 JYR9:JYR52 JOV9:JOV52 JEZ9:JEZ52 IVD9:IVD52 ILH9:ILH52 IBL9:IBL52 HRP9:HRP52 HHT9:HHT52 GXX9:GXX52 GOB9:GOB52 GEF9:GEF52 FUJ9:FUJ52 FKN9:FKN52 FAR9:FAR52 EQV9:EQV52 EGZ9:EGZ52 DXD9:DXD52 DNH9:DNH52 DDL9:DDL52 CTP9:CTP52 CJT9:CJT52 BZX9:BZX52 BQB9:BQB52 BGF9:BGF52 AWJ9:AWJ52 AMN9:AMN52 ACR9:ACR52 SV9:SV52 D49:D52 D42">
      <formula1>$D$66:$D$400</formula1>
    </dataValidation>
  </dataValidations>
  <pageMargins left="0.75" right="0.75" top="1.25" bottom="1" header="0.5" footer="0.25"/>
  <pageSetup scale="67" orientation="portrait" r:id="rId1"/>
  <headerFooter scaleWithDoc="0" alignWithMargins="0">
    <oddHeader>&amp;R&amp;"Times New Roman,Regular"PacifiCorp Docket UE-111190
Exhibit No. ___ (MDF-2)
Page &amp;P of &amp;N</oddHeader>
    <oddFooter>&amp;C&amp;P of &amp;N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abSelected="1" workbookViewId="0">
      <selection activeCell="D9" sqref="D9"/>
    </sheetView>
  </sheetViews>
  <sheetFormatPr defaultRowHeight="12.75"/>
  <cols>
    <col min="6" max="6" width="11.85546875" bestFit="1" customWidth="1"/>
    <col min="9" max="9" width="12.5703125" bestFit="1" customWidth="1"/>
  </cols>
  <sheetData>
    <row r="1" spans="1:10">
      <c r="A1" s="1810"/>
      <c r="B1" s="1814" t="s">
        <v>131</v>
      </c>
      <c r="C1" s="1810"/>
      <c r="D1" s="1812"/>
      <c r="E1" s="1812"/>
      <c r="F1" s="1810"/>
      <c r="G1" s="1812"/>
      <c r="H1" s="1802"/>
      <c r="I1" s="1804"/>
      <c r="J1" s="1818"/>
    </row>
    <row r="2" spans="1:10">
      <c r="A2" s="1810"/>
      <c r="B2" s="1806" t="s">
        <v>941</v>
      </c>
      <c r="C2" s="1810"/>
      <c r="D2" s="1812"/>
      <c r="E2" s="1812"/>
      <c r="F2" s="1810"/>
      <c r="G2" s="1812"/>
      <c r="H2" s="1812"/>
      <c r="I2" s="1810"/>
      <c r="J2" s="1857"/>
    </row>
    <row r="3" spans="1:10">
      <c r="A3" s="1810"/>
      <c r="B3" s="1809" t="s">
        <v>959</v>
      </c>
      <c r="C3" s="1810"/>
      <c r="D3" s="1812"/>
      <c r="E3" s="1812"/>
      <c r="F3" s="1810"/>
      <c r="G3" s="1812"/>
      <c r="H3" s="1812"/>
      <c r="I3" s="1810"/>
      <c r="J3" s="1857"/>
    </row>
    <row r="4" spans="1:10">
      <c r="A4" s="1810"/>
      <c r="B4" s="1809" t="s">
        <v>1099</v>
      </c>
      <c r="C4" s="1810"/>
      <c r="D4" s="1812"/>
      <c r="E4" s="1812"/>
      <c r="F4" s="1810"/>
      <c r="G4" s="1812"/>
      <c r="H4" s="1812"/>
      <c r="I4" s="1810"/>
      <c r="J4" s="1857"/>
    </row>
    <row r="5" spans="1:10">
      <c r="A5" s="1810"/>
      <c r="B5" s="1810"/>
      <c r="C5" s="1810"/>
      <c r="D5" s="1812"/>
      <c r="E5" s="1812"/>
      <c r="F5" s="1810"/>
      <c r="G5" s="1812"/>
      <c r="H5" s="1812"/>
      <c r="I5" s="1810"/>
      <c r="J5" s="1857"/>
    </row>
    <row r="6" spans="1:10">
      <c r="A6" s="1810"/>
      <c r="B6" s="1802"/>
      <c r="C6" s="1802"/>
      <c r="D6" s="1802"/>
      <c r="E6" s="1802"/>
      <c r="F6" s="1805" t="s">
        <v>249</v>
      </c>
      <c r="G6" s="1802"/>
      <c r="H6" s="1802"/>
      <c r="I6" s="1805" t="s">
        <v>405</v>
      </c>
      <c r="J6" s="1818"/>
    </row>
    <row r="7" spans="1:10">
      <c r="A7" s="1810"/>
      <c r="B7" s="1802"/>
      <c r="C7" s="1802"/>
      <c r="D7" s="1844" t="s">
        <v>251</v>
      </c>
      <c r="E7" s="1844" t="s">
        <v>252</v>
      </c>
      <c r="F7" s="1844" t="s">
        <v>253</v>
      </c>
      <c r="G7" s="1844" t="s">
        <v>254</v>
      </c>
      <c r="H7" s="1844" t="s">
        <v>255</v>
      </c>
      <c r="I7" s="1844" t="s">
        <v>256</v>
      </c>
      <c r="J7" s="1846" t="s">
        <v>257</v>
      </c>
    </row>
    <row r="8" spans="1:10">
      <c r="A8" s="1833"/>
      <c r="B8" s="1867" t="s">
        <v>960</v>
      </c>
      <c r="C8" s="1821"/>
      <c r="D8" s="1864"/>
      <c r="E8" s="1864"/>
      <c r="F8" s="1865"/>
      <c r="G8" s="1864"/>
      <c r="H8" s="1860"/>
      <c r="I8" s="1827"/>
      <c r="J8" s="1858"/>
    </row>
    <row r="9" spans="1:10">
      <c r="A9" s="1833"/>
      <c r="B9" s="1817" t="s">
        <v>26</v>
      </c>
      <c r="C9" s="1821"/>
      <c r="D9" s="1863">
        <v>310</v>
      </c>
      <c r="E9" s="1861" t="s">
        <v>660</v>
      </c>
      <c r="F9" s="1865">
        <v>-17747923.545424242</v>
      </c>
      <c r="G9" s="1823" t="s">
        <v>398</v>
      </c>
      <c r="H9" s="1807">
        <f>'WCA Allocation Factors'!E18</f>
        <v>0.21559502636118569</v>
      </c>
      <c r="I9" s="1813">
        <f>F9*H9</f>
        <v>-3826364.0446320474</v>
      </c>
      <c r="J9" s="1826" t="s">
        <v>961</v>
      </c>
    </row>
    <row r="10" spans="1:10">
      <c r="A10" s="1833"/>
      <c r="B10" s="1817" t="s">
        <v>26</v>
      </c>
      <c r="C10" s="1821"/>
      <c r="D10" s="1863">
        <v>310</v>
      </c>
      <c r="E10" s="1861" t="s">
        <v>660</v>
      </c>
      <c r="F10" s="1865">
        <v>-38267.02025313348</v>
      </c>
      <c r="G10" s="1823" t="s">
        <v>267</v>
      </c>
      <c r="H10" s="1807">
        <f>'WCA Allocation Factors'!E7</f>
        <v>8.1413745949899183E-2</v>
      </c>
      <c r="I10" s="1813">
        <f>F10*H10</f>
        <v>-3115.4614651482557</v>
      </c>
      <c r="J10" s="1826" t="s">
        <v>961</v>
      </c>
    </row>
    <row r="11" spans="1:10">
      <c r="A11" s="1833"/>
      <c r="B11" s="1817" t="s">
        <v>26</v>
      </c>
      <c r="C11" s="1821"/>
      <c r="D11" s="1863">
        <v>310</v>
      </c>
      <c r="E11" s="1861" t="s">
        <v>660</v>
      </c>
      <c r="F11" s="1865">
        <v>-2311511.4712639321</v>
      </c>
      <c r="G11" s="1823" t="s">
        <v>365</v>
      </c>
      <c r="H11" s="1807">
        <f>'WCA Allocation Factors'!E16</f>
        <v>0.22474202685414957</v>
      </c>
      <c r="I11" s="1813">
        <f>F11*H11</f>
        <v>-519493.77314847341</v>
      </c>
      <c r="J11" s="1826" t="s">
        <v>961</v>
      </c>
    </row>
    <row r="12" spans="1:10">
      <c r="A12" s="1833"/>
      <c r="B12" s="1817" t="s">
        <v>26</v>
      </c>
      <c r="C12" s="1821"/>
      <c r="D12" s="1863">
        <v>310</v>
      </c>
      <c r="E12" s="1861" t="s">
        <v>660</v>
      </c>
      <c r="F12" s="1865">
        <v>7394.3122300240211</v>
      </c>
      <c r="G12" s="1823" t="s">
        <v>261</v>
      </c>
      <c r="H12" s="1807" t="s">
        <v>262</v>
      </c>
      <c r="I12" s="1813">
        <f>F12</f>
        <v>7394.3122300240211</v>
      </c>
      <c r="J12" s="1826" t="s">
        <v>961</v>
      </c>
    </row>
    <row r="13" spans="1:10">
      <c r="A13" s="1833"/>
      <c r="B13" s="1817" t="s">
        <v>28</v>
      </c>
      <c r="C13" s="1821"/>
      <c r="D13" s="1863">
        <v>330</v>
      </c>
      <c r="E13" s="1861" t="s">
        <v>660</v>
      </c>
      <c r="F13" s="1865">
        <v>-8652491.4034460969</v>
      </c>
      <c r="G13" s="1823" t="s">
        <v>365</v>
      </c>
      <c r="H13" s="1807">
        <f>'WCA Allocation Factors'!E16</f>
        <v>0.22474202685414957</v>
      </c>
      <c r="I13" s="1813">
        <f>F13*H13</f>
        <v>-1944578.4553485811</v>
      </c>
      <c r="J13" s="1826" t="s">
        <v>961</v>
      </c>
    </row>
    <row r="14" spans="1:10">
      <c r="A14" s="1833"/>
      <c r="B14" s="1817" t="s">
        <v>962</v>
      </c>
      <c r="C14" s="1821"/>
      <c r="D14" s="1863">
        <v>340</v>
      </c>
      <c r="E14" s="1861" t="s">
        <v>660</v>
      </c>
      <c r="F14" s="1865">
        <v>-21483706.861457113</v>
      </c>
      <c r="G14" s="1823" t="s">
        <v>365</v>
      </c>
      <c r="H14" s="1807">
        <f>'WCA Allocation Factors'!E16</f>
        <v>0.22474202685414957</v>
      </c>
      <c r="I14" s="1813">
        <f>F14*H14</f>
        <v>-4828291.8243842721</v>
      </c>
      <c r="J14" s="1826" t="s">
        <v>961</v>
      </c>
    </row>
    <row r="15" spans="1:10">
      <c r="A15" s="1833"/>
      <c r="B15" s="1816"/>
      <c r="C15" s="1821"/>
      <c r="D15" s="1863"/>
      <c r="E15" s="1861"/>
      <c r="F15" s="1868">
        <v>-50226505.989614487</v>
      </c>
      <c r="G15" s="1861"/>
      <c r="H15" s="1854"/>
      <c r="I15" s="1868">
        <f>SUM(I9:I14)</f>
        <v>-11114449.246748498</v>
      </c>
      <c r="J15" s="1826"/>
    </row>
    <row r="16" spans="1:10">
      <c r="A16" s="1833"/>
      <c r="B16" s="1803" t="s">
        <v>377</v>
      </c>
      <c r="C16" s="1821"/>
      <c r="D16" s="1863"/>
      <c r="E16" s="1861"/>
      <c r="F16" s="1865"/>
      <c r="G16" s="1861"/>
      <c r="H16" s="1856"/>
      <c r="I16" s="1824"/>
      <c r="J16" s="1842"/>
    </row>
    <row r="17" spans="1:16">
      <c r="A17" s="1833"/>
      <c r="B17" s="1816" t="s">
        <v>26</v>
      </c>
      <c r="C17" s="1821"/>
      <c r="D17" s="1863" t="s">
        <v>304</v>
      </c>
      <c r="E17" s="1861" t="s">
        <v>660</v>
      </c>
      <c r="F17" s="1865">
        <v>1110037.4658398977</v>
      </c>
      <c r="G17" s="1823" t="s">
        <v>365</v>
      </c>
      <c r="H17" s="1807">
        <f>'WCA Allocation Factors'!E16</f>
        <v>0.22474202685414957</v>
      </c>
      <c r="I17" s="1813">
        <f>F17*H17</f>
        <v>249472.06995690244</v>
      </c>
      <c r="J17" s="1826" t="s">
        <v>961</v>
      </c>
    </row>
    <row r="18" spans="1:16">
      <c r="A18" s="1833"/>
      <c r="B18" s="1816" t="s">
        <v>26</v>
      </c>
      <c r="C18" s="1821"/>
      <c r="D18" s="1863" t="s">
        <v>304</v>
      </c>
      <c r="E18" s="1861" t="s">
        <v>660</v>
      </c>
      <c r="F18" s="1865">
        <v>8600245.3936529309</v>
      </c>
      <c r="G18" s="1823" t="s">
        <v>398</v>
      </c>
      <c r="H18" s="1807">
        <f>'WCA Allocation Factors'!E18</f>
        <v>0.21559502636118569</v>
      </c>
      <c r="I18" s="1813">
        <f>F18*H18</f>
        <v>1854170.1323572695</v>
      </c>
      <c r="J18" s="1826" t="s">
        <v>961</v>
      </c>
    </row>
    <row r="19" spans="1:16">
      <c r="A19" s="1833"/>
      <c r="B19" s="1816" t="s">
        <v>28</v>
      </c>
      <c r="C19" s="1821"/>
      <c r="D19" s="1863" t="s">
        <v>300</v>
      </c>
      <c r="E19" s="1861" t="s">
        <v>660</v>
      </c>
      <c r="F19" s="1865">
        <v>3501846.2610474788</v>
      </c>
      <c r="G19" s="1823" t="s">
        <v>365</v>
      </c>
      <c r="H19" s="1807">
        <f>'WCA Allocation Factors'!E16</f>
        <v>0.22474202685414957</v>
      </c>
      <c r="I19" s="1813">
        <f>F19*H19</f>
        <v>787012.02643943578</v>
      </c>
      <c r="J19" s="1826" t="s">
        <v>961</v>
      </c>
    </row>
    <row r="20" spans="1:16">
      <c r="A20" s="1833"/>
      <c r="B20" s="1816" t="s">
        <v>962</v>
      </c>
      <c r="C20" s="1821"/>
      <c r="D20" s="1863" t="s">
        <v>303</v>
      </c>
      <c r="E20" s="1861" t="s">
        <v>660</v>
      </c>
      <c r="F20" s="1865">
        <v>3170668.513448176</v>
      </c>
      <c r="G20" s="1823" t="s">
        <v>365</v>
      </c>
      <c r="H20" s="1807">
        <f>'WCA Allocation Factors'!E16</f>
        <v>0.22474202685414957</v>
      </c>
      <c r="I20" s="1813">
        <f>F20*H20</f>
        <v>712582.46819497645</v>
      </c>
      <c r="J20" s="1826" t="s">
        <v>961</v>
      </c>
    </row>
    <row r="21" spans="1:16">
      <c r="A21" s="1833"/>
      <c r="B21" s="1816"/>
      <c r="C21" s="1821"/>
      <c r="D21" s="1863"/>
      <c r="E21" s="1861"/>
      <c r="F21" s="1868">
        <v>16382797.633988485</v>
      </c>
      <c r="G21" s="1861"/>
      <c r="H21" s="1856"/>
      <c r="I21" s="1868">
        <f>SUM(I17:I20)</f>
        <v>3603236.6969485842</v>
      </c>
      <c r="J21" s="1826"/>
    </row>
    <row r="22" spans="1:16">
      <c r="A22" s="1833"/>
      <c r="B22" s="1867" t="s">
        <v>963</v>
      </c>
      <c r="C22" s="1821"/>
      <c r="D22" s="1863"/>
      <c r="E22" s="1861"/>
      <c r="F22" s="1821"/>
      <c r="G22" s="1861"/>
      <c r="H22" s="1819"/>
      <c r="I22" s="1819"/>
      <c r="J22" s="1819"/>
    </row>
    <row r="23" spans="1:16">
      <c r="A23" s="1833"/>
      <c r="B23" s="1817" t="s">
        <v>26</v>
      </c>
      <c r="C23" s="1821"/>
      <c r="D23" s="1863" t="s">
        <v>323</v>
      </c>
      <c r="E23" s="1861" t="s">
        <v>660</v>
      </c>
      <c r="F23" s="1865">
        <v>-57507.949908055838</v>
      </c>
      <c r="G23" s="1823" t="s">
        <v>365</v>
      </c>
      <c r="H23" s="1807">
        <f>'WCA Allocation Factors'!E16</f>
        <v>0.22474202685414957</v>
      </c>
      <c r="I23" s="1813">
        <f>F23*H23</f>
        <v>-12924.453222563374</v>
      </c>
      <c r="J23" s="1826" t="s">
        <v>961</v>
      </c>
    </row>
    <row r="24" spans="1:16">
      <c r="A24" s="1833"/>
      <c r="B24" s="1817" t="s">
        <v>26</v>
      </c>
      <c r="C24" s="1821"/>
      <c r="D24" s="1863" t="s">
        <v>323</v>
      </c>
      <c r="E24" s="1861" t="s">
        <v>660</v>
      </c>
      <c r="F24" s="1865">
        <v>-351810.09603600123</v>
      </c>
      <c r="G24" s="1823" t="s">
        <v>398</v>
      </c>
      <c r="H24" s="1807">
        <f>'WCA Allocation Factors'!E18</f>
        <v>0.21559502636118569</v>
      </c>
      <c r="I24" s="1813">
        <f>F24*H24</f>
        <v>-75848.506929012947</v>
      </c>
      <c r="J24" s="1826" t="s">
        <v>961</v>
      </c>
    </row>
    <row r="25" spans="1:16">
      <c r="A25" s="1833"/>
      <c r="B25" s="1817" t="s">
        <v>28</v>
      </c>
      <c r="C25" s="1821"/>
      <c r="D25" s="1863" t="s">
        <v>319</v>
      </c>
      <c r="E25" s="1861" t="s">
        <v>660</v>
      </c>
      <c r="F25" s="1865">
        <v>-195783.3277907978</v>
      </c>
      <c r="G25" s="1823" t="s">
        <v>365</v>
      </c>
      <c r="H25" s="1807">
        <f>'WCA Allocation Factors'!E16</f>
        <v>0.22474202685414957</v>
      </c>
      <c r="I25" s="1813">
        <f>F25*H25</f>
        <v>-44000.741911954246</v>
      </c>
      <c r="J25" s="1826" t="s">
        <v>961</v>
      </c>
    </row>
    <row r="26" spans="1:16">
      <c r="A26" s="1833"/>
      <c r="B26" s="1817" t="s">
        <v>962</v>
      </c>
      <c r="C26" s="1821"/>
      <c r="D26" s="1863" t="s">
        <v>322</v>
      </c>
      <c r="E26" s="1861" t="s">
        <v>660</v>
      </c>
      <c r="F26" s="1865">
        <v>-742123.66075999895</v>
      </c>
      <c r="G26" s="1823" t="s">
        <v>365</v>
      </c>
      <c r="H26" s="1807">
        <f>'WCA Allocation Factors'!E16</f>
        <v>0.22474202685414957</v>
      </c>
      <c r="I26" s="1813">
        <f>F26*H26</f>
        <v>-166786.37569562346</v>
      </c>
      <c r="J26" s="1826" t="s">
        <v>961</v>
      </c>
    </row>
    <row r="27" spans="1:16">
      <c r="A27" s="1833"/>
      <c r="B27" s="1867"/>
      <c r="C27" s="1821"/>
      <c r="D27" s="1863"/>
      <c r="E27" s="1861"/>
      <c r="F27" s="1869">
        <v>-1347225.0344948538</v>
      </c>
      <c r="G27" s="1861"/>
      <c r="H27" s="1820"/>
      <c r="I27" s="1869">
        <f>SUM(I23:I26)</f>
        <v>-299560.07775915402</v>
      </c>
      <c r="J27" s="1826"/>
    </row>
    <row r="28" spans="1:16">
      <c r="A28" s="1833"/>
      <c r="B28" s="1867" t="s">
        <v>964</v>
      </c>
      <c r="C28" s="1821"/>
      <c r="D28" s="1863"/>
      <c r="E28" s="1861"/>
      <c r="F28" s="1862"/>
      <c r="G28" s="1861"/>
      <c r="H28" s="1847"/>
      <c r="I28" s="1822"/>
      <c r="J28" s="1826"/>
      <c r="K28" s="1234"/>
      <c r="L28" s="1234"/>
      <c r="M28" s="1234"/>
      <c r="N28" s="1234"/>
      <c r="O28" s="1234"/>
      <c r="P28" s="1234"/>
    </row>
    <row r="29" spans="1:16">
      <c r="A29" s="1833"/>
      <c r="B29" s="1817" t="s">
        <v>26</v>
      </c>
      <c r="C29" s="1821"/>
      <c r="D29" s="1863">
        <v>501</v>
      </c>
      <c r="E29" s="1861" t="s">
        <v>660</v>
      </c>
      <c r="F29" s="1865">
        <v>1485.5516367706355</v>
      </c>
      <c r="G29" s="1823" t="s">
        <v>269</v>
      </c>
      <c r="H29" s="1807">
        <f>'WCA Allocation Factors'!E9</f>
        <v>7.6865230547261701E-2</v>
      </c>
      <c r="I29" s="1822">
        <f t="shared" ref="I29:I36" si="0">F29*H29</f>
        <v>114.18726905023686</v>
      </c>
      <c r="J29" s="1826" t="s">
        <v>961</v>
      </c>
      <c r="K29" s="1234"/>
      <c r="L29" s="1234"/>
      <c r="M29" s="1234"/>
      <c r="N29" s="1234"/>
      <c r="O29" s="1234"/>
      <c r="P29" s="1234"/>
    </row>
    <row r="30" spans="1:16">
      <c r="A30" s="1833"/>
      <c r="B30" s="1817" t="s">
        <v>26</v>
      </c>
      <c r="C30" s="1821"/>
      <c r="D30" s="1863">
        <v>501</v>
      </c>
      <c r="E30" s="1861" t="s">
        <v>660</v>
      </c>
      <c r="F30" s="1865">
        <v>-17335.861269595225</v>
      </c>
      <c r="G30" s="1823" t="s">
        <v>399</v>
      </c>
      <c r="H30" s="1807">
        <f>'WCA Allocation Factors'!E19</f>
        <v>0.21415849143671642</v>
      </c>
      <c r="I30" s="1822">
        <f t="shared" si="0"/>
        <v>-3712.6218972527126</v>
      </c>
      <c r="J30" s="1826" t="s">
        <v>961</v>
      </c>
      <c r="K30" s="1234"/>
      <c r="L30" s="1234"/>
      <c r="M30" s="1234"/>
      <c r="N30" s="1234"/>
      <c r="O30" s="1234"/>
      <c r="P30" s="1234"/>
    </row>
    <row r="31" spans="1:16">
      <c r="A31" s="1833"/>
      <c r="B31" s="1817" t="s">
        <v>26</v>
      </c>
      <c r="C31" s="1821"/>
      <c r="D31" s="1863">
        <v>500</v>
      </c>
      <c r="E31" s="1861" t="s">
        <v>660</v>
      </c>
      <c r="F31" s="1865">
        <v>-1179.4631367196143</v>
      </c>
      <c r="G31" s="1823" t="s">
        <v>267</v>
      </c>
      <c r="H31" s="1807">
        <f>'WCA Allocation Factors'!E7</f>
        <v>8.1413745949899183E-2</v>
      </c>
      <c r="I31" s="1822">
        <f t="shared" si="0"/>
        <v>-96.024512170161884</v>
      </c>
      <c r="J31" s="1826" t="s">
        <v>961</v>
      </c>
      <c r="K31" s="1234"/>
      <c r="L31" s="1234"/>
      <c r="M31" s="1234"/>
      <c r="N31" s="1234"/>
      <c r="O31" s="1234"/>
      <c r="P31" s="1234"/>
    </row>
    <row r="32" spans="1:16">
      <c r="A32" s="1833"/>
      <c r="B32" s="1817" t="s">
        <v>26</v>
      </c>
      <c r="C32" s="1821"/>
      <c r="D32" s="1863">
        <v>500</v>
      </c>
      <c r="E32" s="1861" t="s">
        <v>660</v>
      </c>
      <c r="F32" s="1865">
        <v>-139421.57536477628</v>
      </c>
      <c r="G32" s="1823" t="s">
        <v>365</v>
      </c>
      <c r="H32" s="1807">
        <f>'WCA Allocation Factors'!E16</f>
        <v>0.22474202685414957</v>
      </c>
      <c r="I32" s="1822">
        <f t="shared" si="0"/>
        <v>-31333.887434678389</v>
      </c>
      <c r="J32" s="1826" t="s">
        <v>961</v>
      </c>
      <c r="K32" s="1234"/>
      <c r="L32" s="1234"/>
      <c r="M32" s="1234"/>
      <c r="N32" s="1234"/>
      <c r="O32" s="1234"/>
      <c r="P32" s="1234"/>
    </row>
    <row r="33" spans="1:16">
      <c r="A33" s="1833"/>
      <c r="B33" s="1817" t="s">
        <v>26</v>
      </c>
      <c r="C33" s="1821"/>
      <c r="D33" s="1863">
        <v>500</v>
      </c>
      <c r="E33" s="1861" t="s">
        <v>660</v>
      </c>
      <c r="F33" s="1865">
        <v>-906179.06549895939</v>
      </c>
      <c r="G33" s="1823" t="s">
        <v>398</v>
      </c>
      <c r="H33" s="1807">
        <f>'WCA Allocation Factors'!E18</f>
        <v>0.21559502636118569</v>
      </c>
      <c r="I33" s="1822">
        <f t="shared" si="0"/>
        <v>-195367.69951420277</v>
      </c>
      <c r="J33" s="1826" t="s">
        <v>961</v>
      </c>
      <c r="K33" s="1234"/>
      <c r="L33" s="2051"/>
      <c r="M33" s="1234"/>
      <c r="N33" s="1234"/>
      <c r="O33" s="1234"/>
      <c r="P33" s="1234"/>
    </row>
    <row r="34" spans="1:16">
      <c r="A34" s="1833"/>
      <c r="B34" s="1817" t="s">
        <v>28</v>
      </c>
      <c r="C34" s="1821"/>
      <c r="D34" s="1863">
        <v>535</v>
      </c>
      <c r="E34" s="1861" t="s">
        <v>660</v>
      </c>
      <c r="F34" s="1865">
        <v>-542414.59339982213</v>
      </c>
      <c r="G34" s="1823" t="s">
        <v>365</v>
      </c>
      <c r="H34" s="1807">
        <f>'WCA Allocation Factors'!E16</f>
        <v>0.22474202685414957</v>
      </c>
      <c r="I34" s="1822">
        <f t="shared" si="0"/>
        <v>-121903.35511594545</v>
      </c>
      <c r="J34" s="1826" t="s">
        <v>961</v>
      </c>
      <c r="K34" s="1234"/>
      <c r="L34" s="2051"/>
      <c r="M34" s="1234"/>
      <c r="N34" s="1234"/>
      <c r="O34" s="1234"/>
      <c r="P34" s="1234"/>
    </row>
    <row r="35" spans="1:16">
      <c r="A35" s="1833"/>
      <c r="B35" s="1817" t="s">
        <v>962</v>
      </c>
      <c r="C35" s="1821"/>
      <c r="D35" s="1863">
        <v>546</v>
      </c>
      <c r="E35" s="1861" t="s">
        <v>660</v>
      </c>
      <c r="F35" s="1865">
        <v>-24219.506517784546</v>
      </c>
      <c r="G35" s="1823" t="s">
        <v>267</v>
      </c>
      <c r="H35" s="1807">
        <f>'WCA Allocation Factors'!E7</f>
        <v>8.1413745949899183E-2</v>
      </c>
      <c r="I35" s="1822">
        <f t="shared" si="0"/>
        <v>-1971.8007506708384</v>
      </c>
      <c r="J35" s="1826" t="s">
        <v>961</v>
      </c>
      <c r="K35" s="1234"/>
      <c r="L35" s="1234"/>
      <c r="M35" s="1234"/>
      <c r="N35" s="1234"/>
      <c r="O35" s="1234"/>
      <c r="P35" s="1234"/>
    </row>
    <row r="36" spans="1:16">
      <c r="A36" s="1833"/>
      <c r="B36" s="1817" t="s">
        <v>962</v>
      </c>
      <c r="C36" s="1821"/>
      <c r="D36" s="1863">
        <v>546</v>
      </c>
      <c r="E36" s="1861" t="s">
        <v>660</v>
      </c>
      <c r="F36" s="1865">
        <v>-395205.09642436594</v>
      </c>
      <c r="G36" s="1823" t="s">
        <v>365</v>
      </c>
      <c r="H36" s="1807">
        <f>'WCA Allocation Factors'!E16</f>
        <v>0.22474202685414957</v>
      </c>
      <c r="I36" s="1822">
        <f t="shared" si="0"/>
        <v>-88819.194393501617</v>
      </c>
      <c r="J36" s="1826" t="s">
        <v>961</v>
      </c>
      <c r="K36" s="1234"/>
      <c r="L36" s="1234"/>
      <c r="M36" s="1234"/>
      <c r="N36" s="1234"/>
      <c r="O36" s="1234"/>
      <c r="P36" s="1234"/>
    </row>
    <row r="37" spans="1:16" ht="17.25">
      <c r="A37" s="1833"/>
      <c r="B37" s="1817" t="s">
        <v>965</v>
      </c>
      <c r="C37" s="1821"/>
      <c r="D37" s="1863">
        <v>555</v>
      </c>
      <c r="E37" s="1861" t="s">
        <v>660</v>
      </c>
      <c r="F37" s="1865">
        <v>0</v>
      </c>
      <c r="G37" s="1823" t="s">
        <v>261</v>
      </c>
      <c r="H37" s="1807" t="s">
        <v>262</v>
      </c>
      <c r="I37" s="1822">
        <f>F37</f>
        <v>0</v>
      </c>
      <c r="J37" s="2087" t="s">
        <v>961</v>
      </c>
      <c r="K37" s="1234"/>
      <c r="L37" s="1234"/>
      <c r="M37" s="1234"/>
      <c r="N37" s="1234"/>
      <c r="O37" s="1234"/>
      <c r="P37" s="1234"/>
    </row>
    <row r="38" spans="1:16">
      <c r="A38" s="1833"/>
      <c r="B38" s="1817" t="s">
        <v>966</v>
      </c>
      <c r="C38" s="1821"/>
      <c r="D38" s="1863">
        <v>556</v>
      </c>
      <c r="E38" s="1861" t="s">
        <v>660</v>
      </c>
      <c r="F38" s="1865">
        <v>-15337.899241199961</v>
      </c>
      <c r="G38" s="1823" t="s">
        <v>267</v>
      </c>
      <c r="H38" s="1807">
        <f>'WCA Allocation Factors'!E7</f>
        <v>8.1413745949899183E-2</v>
      </c>
      <c r="I38" s="1822">
        <f>F38*H38</f>
        <v>-1248.715832228205</v>
      </c>
      <c r="J38" s="1826" t="s">
        <v>961</v>
      </c>
      <c r="K38" s="1234"/>
      <c r="L38" s="1234"/>
      <c r="M38" s="1234"/>
      <c r="N38" s="1234"/>
      <c r="O38" s="1234"/>
      <c r="P38" s="1234"/>
    </row>
    <row r="39" spans="1:16">
      <c r="A39" s="1833"/>
      <c r="B39" s="1817" t="s">
        <v>29</v>
      </c>
      <c r="C39" s="1821"/>
      <c r="D39" s="1863">
        <v>557</v>
      </c>
      <c r="E39" s="1861" t="s">
        <v>660</v>
      </c>
      <c r="F39" s="1865">
        <v>1695.6683760000014</v>
      </c>
      <c r="G39" s="1823" t="s">
        <v>261</v>
      </c>
      <c r="H39" s="1807" t="s">
        <v>262</v>
      </c>
      <c r="I39" s="1822">
        <f>F39</f>
        <v>1695.6683760000014</v>
      </c>
      <c r="J39" s="1826" t="s">
        <v>961</v>
      </c>
      <c r="K39" s="1234"/>
      <c r="L39" s="1234"/>
      <c r="M39" s="1234"/>
      <c r="N39" s="1234"/>
      <c r="O39" s="1234"/>
      <c r="P39" s="1234"/>
    </row>
    <row r="40" spans="1:16">
      <c r="A40" s="1833"/>
      <c r="B40" s="1817" t="s">
        <v>29</v>
      </c>
      <c r="C40" s="1821"/>
      <c r="D40" s="1863">
        <v>557</v>
      </c>
      <c r="E40" s="1861" t="s">
        <v>660</v>
      </c>
      <c r="F40" s="1865">
        <v>-666491.76126304758</v>
      </c>
      <c r="G40" s="1823" t="s">
        <v>267</v>
      </c>
      <c r="H40" s="1807">
        <f>'WCA Allocation Factors'!E7</f>
        <v>8.1413745949899183E-2</v>
      </c>
      <c r="I40" s="1822">
        <f>F40*H40</f>
        <v>-54261.590929170612</v>
      </c>
      <c r="J40" s="1826" t="s">
        <v>961</v>
      </c>
      <c r="K40" s="1234"/>
      <c r="L40" s="1234"/>
      <c r="M40" s="1234"/>
      <c r="N40" s="1234"/>
      <c r="O40" s="1234"/>
      <c r="P40" s="1234"/>
    </row>
    <row r="41" spans="1:16">
      <c r="A41" s="1833"/>
      <c r="B41" s="1817" t="s">
        <v>29</v>
      </c>
      <c r="C41" s="1821"/>
      <c r="D41" s="1863">
        <v>557</v>
      </c>
      <c r="E41" s="1861" t="s">
        <v>660</v>
      </c>
      <c r="F41" s="1865">
        <v>-2814.8094266525009</v>
      </c>
      <c r="G41" s="1823" t="s">
        <v>365</v>
      </c>
      <c r="H41" s="1807">
        <f>'WCA Allocation Factors'!E16</f>
        <v>0.22474202685414957</v>
      </c>
      <c r="I41" s="1822">
        <f>F41*H41</f>
        <v>-632.60597575404972</v>
      </c>
      <c r="J41" s="1826" t="s">
        <v>961</v>
      </c>
      <c r="K41" s="1234"/>
      <c r="L41" s="1234"/>
      <c r="M41" s="1234"/>
      <c r="N41" s="1234"/>
      <c r="O41" s="1234"/>
      <c r="P41" s="1234"/>
    </row>
    <row r="42" spans="1:16">
      <c r="A42" s="1833"/>
      <c r="B42" s="1817" t="s">
        <v>29</v>
      </c>
      <c r="C42" s="1821"/>
      <c r="D42" s="1863">
        <v>557</v>
      </c>
      <c r="E42" s="1861" t="s">
        <v>660</v>
      </c>
      <c r="F42" s="1865">
        <v>-39665.636412664484</v>
      </c>
      <c r="G42" s="1823" t="s">
        <v>398</v>
      </c>
      <c r="H42" s="1807">
        <f>'WCA Allocation Factors'!E18</f>
        <v>0.21559502636118569</v>
      </c>
      <c r="I42" s="1822">
        <f>F42*H42</f>
        <v>-8551.713928021607</v>
      </c>
      <c r="J42" s="1826" t="s">
        <v>961</v>
      </c>
      <c r="K42" s="1234"/>
      <c r="L42" s="2051"/>
      <c r="M42" s="1234"/>
      <c r="N42" s="1234"/>
      <c r="O42" s="1234"/>
      <c r="P42" s="1234"/>
    </row>
    <row r="43" spans="1:16">
      <c r="A43" s="1833"/>
      <c r="B43" s="1867"/>
      <c r="C43" s="1821"/>
      <c r="D43" s="1863"/>
      <c r="E43" s="1864"/>
      <c r="F43" s="1868">
        <v>-2747084.0479428172</v>
      </c>
      <c r="G43" s="1861"/>
      <c r="H43" s="1815"/>
      <c r="I43" s="1878">
        <f>SUM(I29:I42)</f>
        <v>-506089.35463854612</v>
      </c>
      <c r="J43" s="1826"/>
      <c r="K43" s="1234"/>
      <c r="L43" s="1234"/>
      <c r="M43" s="1234"/>
      <c r="N43" s="1234"/>
      <c r="O43" s="1234"/>
      <c r="P43" s="1234"/>
    </row>
    <row r="44" spans="1:16">
      <c r="A44" s="1833"/>
      <c r="B44" s="1843"/>
      <c r="C44" s="1810"/>
      <c r="D44" s="1820"/>
      <c r="E44" s="1812"/>
      <c r="F44" s="1866"/>
      <c r="G44" s="1812"/>
      <c r="H44" s="1854"/>
      <c r="I44" s="2058"/>
      <c r="J44" s="1826"/>
      <c r="K44" s="1234"/>
      <c r="L44" s="1234"/>
      <c r="M44" s="1234"/>
      <c r="N44" s="1234"/>
      <c r="O44" s="1234"/>
      <c r="P44" s="1234"/>
    </row>
    <row r="45" spans="1:16">
      <c r="A45" s="1833"/>
      <c r="B45" s="1825" t="s">
        <v>1003</v>
      </c>
      <c r="C45" s="1825"/>
      <c r="D45" s="1826"/>
      <c r="E45" s="1826"/>
      <c r="F45" s="1852"/>
      <c r="G45" s="1853"/>
      <c r="H45" s="1855"/>
      <c r="I45" s="1838"/>
      <c r="J45" s="1826"/>
      <c r="K45" s="1234"/>
      <c r="L45" s="1234"/>
      <c r="M45" s="1234"/>
      <c r="N45" s="1234"/>
      <c r="O45" s="1234"/>
      <c r="P45" s="1234"/>
    </row>
    <row r="46" spans="1:16">
      <c r="A46" s="1833"/>
      <c r="B46" s="1835"/>
      <c r="C46" s="1825"/>
      <c r="D46" s="1826"/>
      <c r="E46" s="1826"/>
      <c r="F46" s="1851"/>
      <c r="G46" s="1840"/>
      <c r="H46" s="1854"/>
      <c r="I46" s="1822"/>
      <c r="J46" s="1858"/>
    </row>
    <row r="47" spans="1:16">
      <c r="A47" s="1833"/>
      <c r="B47" s="1825"/>
      <c r="C47" s="1825"/>
      <c r="D47" s="1826"/>
      <c r="E47" s="1826"/>
      <c r="F47" s="1851"/>
      <c r="G47" s="1840"/>
      <c r="H47" s="1854"/>
      <c r="I47" s="1822"/>
      <c r="J47" s="1826"/>
    </row>
    <row r="48" spans="1:16">
      <c r="A48" s="1833"/>
      <c r="B48" s="1825"/>
      <c r="C48" s="1825"/>
      <c r="D48" s="1826"/>
      <c r="E48" s="1826"/>
      <c r="F48" s="1851"/>
      <c r="G48" s="1840"/>
      <c r="H48" s="1854"/>
      <c r="I48" s="1822"/>
      <c r="J48" s="1826"/>
    </row>
    <row r="49" spans="1:10">
      <c r="A49" s="1833"/>
      <c r="B49" s="1825"/>
      <c r="C49" s="1825"/>
      <c r="D49" s="1826"/>
      <c r="E49" s="1826"/>
      <c r="F49" s="1851"/>
      <c r="G49" s="1840"/>
      <c r="H49" s="1854"/>
      <c r="I49" s="1822"/>
      <c r="J49" s="1826"/>
    </row>
    <row r="50" spans="1:10">
      <c r="A50" s="1833"/>
      <c r="B50" s="1825"/>
      <c r="C50" s="1825"/>
      <c r="D50" s="1826"/>
      <c r="E50" s="1826"/>
      <c r="F50" s="1851"/>
      <c r="G50" s="1840"/>
      <c r="H50" s="1854"/>
      <c r="I50" s="1822"/>
      <c r="J50" s="1826"/>
    </row>
    <row r="51" spans="1:10">
      <c r="A51" s="1832"/>
      <c r="B51" s="1834"/>
      <c r="C51" s="1832"/>
      <c r="D51" s="1831"/>
      <c r="E51" s="1831"/>
      <c r="F51" s="1849"/>
      <c r="G51" s="1841"/>
      <c r="H51" s="1850"/>
      <c r="I51" s="1848"/>
      <c r="J51" s="1830"/>
    </row>
    <row r="52" spans="1:10" ht="13.5" thickBot="1">
      <c r="A52" s="1832"/>
      <c r="B52" s="1834" t="s">
        <v>266</v>
      </c>
      <c r="C52" s="1832"/>
      <c r="D52" s="1831"/>
      <c r="E52" s="1831"/>
      <c r="F52" s="1829"/>
      <c r="G52" s="1831"/>
      <c r="H52" s="1831"/>
      <c r="I52" s="1831"/>
      <c r="J52" s="1837"/>
    </row>
    <row r="53" spans="1:10">
      <c r="A53" s="2220" t="s">
        <v>967</v>
      </c>
      <c r="B53" s="2221"/>
      <c r="C53" s="2221"/>
      <c r="D53" s="2221"/>
      <c r="E53" s="2221"/>
      <c r="F53" s="2221"/>
      <c r="G53" s="2221"/>
      <c r="H53" s="2221"/>
      <c r="I53" s="2221"/>
      <c r="J53" s="2222"/>
    </row>
    <row r="54" spans="1:10">
      <c r="A54" s="2223"/>
      <c r="B54" s="2224"/>
      <c r="C54" s="2224"/>
      <c r="D54" s="2224"/>
      <c r="E54" s="2224"/>
      <c r="F54" s="2224"/>
      <c r="G54" s="2224"/>
      <c r="H54" s="2224"/>
      <c r="I54" s="2224"/>
      <c r="J54" s="2225"/>
    </row>
    <row r="55" spans="1:10">
      <c r="A55" s="2223"/>
      <c r="B55" s="2224"/>
      <c r="C55" s="2224"/>
      <c r="D55" s="2224"/>
      <c r="E55" s="2224"/>
      <c r="F55" s="2224"/>
      <c r="G55" s="2224"/>
      <c r="H55" s="2224"/>
      <c r="I55" s="2224"/>
      <c r="J55" s="2225"/>
    </row>
    <row r="56" spans="1:10">
      <c r="A56" s="2223"/>
      <c r="B56" s="2224"/>
      <c r="C56" s="2224"/>
      <c r="D56" s="2224"/>
      <c r="E56" s="2224"/>
      <c r="F56" s="2224"/>
      <c r="G56" s="2224"/>
      <c r="H56" s="2224"/>
      <c r="I56" s="2224"/>
      <c r="J56" s="2225"/>
    </row>
    <row r="57" spans="1:10">
      <c r="A57" s="2223"/>
      <c r="B57" s="2224"/>
      <c r="C57" s="2224"/>
      <c r="D57" s="2224"/>
      <c r="E57" s="2224"/>
      <c r="F57" s="2224"/>
      <c r="G57" s="2224"/>
      <c r="H57" s="2224"/>
      <c r="I57" s="2224"/>
      <c r="J57" s="2225"/>
    </row>
    <row r="58" spans="1:10">
      <c r="A58" s="2223"/>
      <c r="B58" s="2224"/>
      <c r="C58" s="2224"/>
      <c r="D58" s="2224"/>
      <c r="E58" s="2224"/>
      <c r="F58" s="2224"/>
      <c r="G58" s="2224"/>
      <c r="H58" s="2224"/>
      <c r="I58" s="2224"/>
      <c r="J58" s="2225"/>
    </row>
    <row r="59" spans="1:10">
      <c r="A59" s="2223"/>
      <c r="B59" s="2224"/>
      <c r="C59" s="2224"/>
      <c r="D59" s="2224"/>
      <c r="E59" s="2224"/>
      <c r="F59" s="2224"/>
      <c r="G59" s="2224"/>
      <c r="H59" s="2224"/>
      <c r="I59" s="2224"/>
      <c r="J59" s="2225"/>
    </row>
    <row r="60" spans="1:10" ht="13.5" thickBot="1">
      <c r="A60" s="2226"/>
      <c r="B60" s="2227"/>
      <c r="C60" s="2227"/>
      <c r="D60" s="2227"/>
      <c r="E60" s="2227"/>
      <c r="F60" s="2227"/>
      <c r="G60" s="2227"/>
      <c r="H60" s="2227"/>
      <c r="I60" s="2227"/>
      <c r="J60" s="2228"/>
    </row>
    <row r="61" spans="1:10">
      <c r="A61" s="1810"/>
      <c r="B61" s="1810"/>
      <c r="C61" s="1810"/>
      <c r="D61" s="1812"/>
      <c r="E61" s="1812"/>
      <c r="F61" s="1811"/>
      <c r="G61" s="1812"/>
      <c r="H61" s="1812"/>
      <c r="I61" s="1810"/>
      <c r="J61" s="1859"/>
    </row>
    <row r="62" spans="1:10">
      <c r="A62" s="1810"/>
      <c r="B62" s="1810"/>
      <c r="C62" s="1810"/>
      <c r="D62" s="1812"/>
      <c r="E62" s="1812"/>
      <c r="F62" s="1811"/>
      <c r="G62" s="1812"/>
      <c r="H62" s="1812"/>
      <c r="I62" s="1810"/>
      <c r="J62" s="1859"/>
    </row>
  </sheetData>
  <mergeCells count="1">
    <mergeCell ref="A53:J60"/>
  </mergeCells>
  <pageMargins left="0.75" right="0.75" top="1.25" bottom="1" header="0.5" footer="0.25"/>
  <pageSetup paperSize="0" scale="83" orientation="portrait" r:id="rId1"/>
  <headerFooter scaleWithDoc="0" alignWithMargins="0">
    <oddHeader>&amp;R&amp;"Times New Roman,Regular"PacifiCorp Docket UE-111190
Exhibit No. ___ (MDF-2)
Page &amp;P of &amp;N</oddHeader>
    <oddFooter>&amp;C&amp;P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6"/>
  <sheetViews>
    <sheetView tabSelected="1" workbookViewId="0">
      <selection activeCell="D9" sqref="D9"/>
    </sheetView>
  </sheetViews>
  <sheetFormatPr defaultRowHeight="12.75"/>
  <cols>
    <col min="1" max="1" width="3.85546875" customWidth="1"/>
    <col min="2" max="2" width="32.85546875" customWidth="1"/>
    <col min="3" max="3" width="5" customWidth="1"/>
    <col min="6" max="6" width="11.85546875" bestFit="1" customWidth="1"/>
    <col min="7" max="7" width="15.140625" bestFit="1" customWidth="1"/>
    <col min="8" max="8" width="10" bestFit="1" customWidth="1"/>
    <col min="9" max="9" width="13.5703125" bestFit="1" customWidth="1"/>
    <col min="12" max="12" width="10.85546875" bestFit="1" customWidth="1"/>
    <col min="15" max="15" width="10.85546875" bestFit="1" customWidth="1"/>
  </cols>
  <sheetData>
    <row r="1" spans="1:15">
      <c r="A1" s="1810"/>
      <c r="B1" s="1814" t="s">
        <v>131</v>
      </c>
      <c r="C1" s="1810"/>
      <c r="D1" s="1812"/>
      <c r="E1" s="1812"/>
      <c r="F1" s="1811"/>
      <c r="G1" s="1812"/>
      <c r="H1" s="1802"/>
      <c r="I1" s="1804"/>
      <c r="J1" s="1818"/>
    </row>
    <row r="2" spans="1:15">
      <c r="A2" s="1810"/>
      <c r="B2" s="1806" t="s">
        <v>941</v>
      </c>
      <c r="C2" s="1810"/>
      <c r="D2" s="1812"/>
      <c r="E2" s="1812"/>
      <c r="F2" s="1811"/>
      <c r="G2" s="1812"/>
      <c r="H2" s="1812"/>
      <c r="I2" s="1810"/>
      <c r="J2" s="1857"/>
    </row>
    <row r="3" spans="1:15">
      <c r="A3" s="1810"/>
      <c r="B3" s="1809" t="s">
        <v>969</v>
      </c>
      <c r="C3" s="1810"/>
      <c r="D3" s="1812"/>
      <c r="E3" s="1812"/>
      <c r="F3" s="1811"/>
      <c r="G3" s="1812"/>
      <c r="H3" s="1812"/>
      <c r="I3" s="1810"/>
      <c r="J3" s="1857"/>
    </row>
    <row r="4" spans="1:15">
      <c r="A4" s="1810"/>
      <c r="B4" s="1809" t="s">
        <v>1100</v>
      </c>
      <c r="C4" s="1810"/>
      <c r="D4" s="1812"/>
      <c r="E4" s="1812"/>
      <c r="F4" s="1811"/>
      <c r="G4" s="1812"/>
      <c r="H4" s="1812"/>
      <c r="I4" s="1810"/>
      <c r="J4" s="1857"/>
    </row>
    <row r="5" spans="1:15">
      <c r="A5" s="1810"/>
      <c r="B5" s="1810"/>
      <c r="C5" s="1810"/>
      <c r="D5" s="1812"/>
      <c r="E5" s="1812"/>
      <c r="F5" s="1811"/>
      <c r="G5" s="1812"/>
      <c r="H5" s="1812"/>
      <c r="I5" s="1810"/>
      <c r="J5" s="1857"/>
    </row>
    <row r="6" spans="1:15">
      <c r="A6" s="1810"/>
      <c r="B6" s="1802"/>
      <c r="C6" s="1802"/>
      <c r="D6" s="1802"/>
      <c r="E6" s="1802"/>
      <c r="F6" s="1808" t="s">
        <v>249</v>
      </c>
      <c r="G6" s="1802"/>
      <c r="H6" s="1802"/>
      <c r="I6" s="1805" t="s">
        <v>405</v>
      </c>
      <c r="J6" s="1818"/>
    </row>
    <row r="7" spans="1:15">
      <c r="A7" s="1810"/>
      <c r="B7" s="1802"/>
      <c r="C7" s="1802"/>
      <c r="D7" s="1844" t="s">
        <v>251</v>
      </c>
      <c r="E7" s="1844" t="s">
        <v>252</v>
      </c>
      <c r="F7" s="1845" t="s">
        <v>253</v>
      </c>
      <c r="G7" s="1844" t="s">
        <v>254</v>
      </c>
      <c r="H7" s="1844" t="s">
        <v>255</v>
      </c>
      <c r="I7" s="1844" t="s">
        <v>256</v>
      </c>
      <c r="J7" s="1846" t="s">
        <v>257</v>
      </c>
    </row>
    <row r="8" spans="1:15">
      <c r="A8" s="1833"/>
      <c r="B8" s="1867" t="s">
        <v>970</v>
      </c>
      <c r="C8" s="1821"/>
      <c r="D8" s="1863"/>
      <c r="E8" s="1864"/>
      <c r="F8" s="1865"/>
      <c r="G8" s="1861"/>
      <c r="H8" s="1831"/>
      <c r="I8" s="1829"/>
      <c r="J8" s="1839"/>
    </row>
    <row r="9" spans="1:15">
      <c r="A9" s="1833"/>
      <c r="B9" s="2047" t="s">
        <v>971</v>
      </c>
      <c r="C9" s="2048"/>
      <c r="D9" s="1863" t="s">
        <v>547</v>
      </c>
      <c r="E9" s="2049" t="s">
        <v>660</v>
      </c>
      <c r="F9" s="1862">
        <v>-2888618.3361627748</v>
      </c>
      <c r="G9" s="1840" t="s">
        <v>365</v>
      </c>
      <c r="H9" s="2050">
        <f>'WCA Allocation Factors'!E16</f>
        <v>0.22474202685414957</v>
      </c>
      <c r="I9" s="1822">
        <f>F9*H9</f>
        <v>-649193.93967728317</v>
      </c>
      <c r="J9" s="1826" t="s">
        <v>961</v>
      </c>
      <c r="L9" s="1234"/>
      <c r="M9" s="1234"/>
      <c r="N9" s="1234"/>
      <c r="O9" s="1234"/>
    </row>
    <row r="10" spans="1:15">
      <c r="A10" s="1833"/>
      <c r="B10" s="2047" t="s">
        <v>972</v>
      </c>
      <c r="C10" s="2048"/>
      <c r="D10" s="1863" t="s">
        <v>549</v>
      </c>
      <c r="E10" s="2049" t="s">
        <v>660</v>
      </c>
      <c r="F10" s="1862">
        <v>-4766110.0361619759</v>
      </c>
      <c r="G10" s="1840" t="s">
        <v>365</v>
      </c>
      <c r="H10" s="2050">
        <f>'WCA Allocation Factors'!E16</f>
        <v>0.22474202685414957</v>
      </c>
      <c r="I10" s="1822">
        <f t="shared" ref="I10:I16" si="0">F10*H10</f>
        <v>-1071145.2297369465</v>
      </c>
      <c r="J10" s="1826" t="s">
        <v>961</v>
      </c>
      <c r="L10" s="2051"/>
      <c r="M10" s="1234"/>
      <c r="N10" s="1234"/>
      <c r="O10" s="2051"/>
    </row>
    <row r="11" spans="1:15">
      <c r="A11" s="1833"/>
      <c r="B11" s="2047" t="s">
        <v>972</v>
      </c>
      <c r="C11" s="2048"/>
      <c r="D11" s="1863" t="s">
        <v>549</v>
      </c>
      <c r="E11" s="2049" t="s">
        <v>660</v>
      </c>
      <c r="F11" s="1862">
        <v>-11349.242786731233</v>
      </c>
      <c r="G11" s="1840" t="s">
        <v>370</v>
      </c>
      <c r="H11" s="2050">
        <f>'WCA Allocation Factors'!E10</f>
        <v>0.22324454439353322</v>
      </c>
      <c r="I11" s="1822">
        <f t="shared" si="0"/>
        <v>-2533.6565351354075</v>
      </c>
      <c r="J11" s="1826" t="s">
        <v>961</v>
      </c>
      <c r="L11" s="1234"/>
      <c r="M11" s="1234"/>
      <c r="N11" s="1234"/>
      <c r="O11" s="1234"/>
    </row>
    <row r="12" spans="1:15">
      <c r="A12" s="1833"/>
      <c r="B12" s="2047" t="s">
        <v>972</v>
      </c>
      <c r="C12" s="2048"/>
      <c r="D12" s="1863" t="s">
        <v>549</v>
      </c>
      <c r="E12" s="2049" t="s">
        <v>660</v>
      </c>
      <c r="F12" s="1862">
        <v>-27112.594350000145</v>
      </c>
      <c r="G12" s="1840" t="s">
        <v>261</v>
      </c>
      <c r="H12" s="2050" t="s">
        <v>262</v>
      </c>
      <c r="I12" s="1822">
        <f>F12</f>
        <v>-27112.594350000145</v>
      </c>
      <c r="J12" s="1826" t="s">
        <v>961</v>
      </c>
      <c r="L12" s="1234"/>
      <c r="M12" s="1234"/>
      <c r="N12" s="1234"/>
      <c r="O12" s="1234"/>
    </row>
    <row r="13" spans="1:15">
      <c r="A13" s="1833"/>
      <c r="B13" s="2047" t="s">
        <v>973</v>
      </c>
      <c r="C13" s="2048"/>
      <c r="D13" s="1863" t="s">
        <v>552</v>
      </c>
      <c r="E13" s="2049" t="s">
        <v>660</v>
      </c>
      <c r="F13" s="1862">
        <v>-1588774.9422000023</v>
      </c>
      <c r="G13" s="1840" t="s">
        <v>365</v>
      </c>
      <c r="H13" s="2050">
        <f>'WCA Allocation Factors'!E16</f>
        <v>0.22474202685414957</v>
      </c>
      <c r="I13" s="1822">
        <f t="shared" si="0"/>
        <v>-357064.50072511286</v>
      </c>
      <c r="J13" s="1826" t="s">
        <v>961</v>
      </c>
      <c r="L13" s="2051"/>
      <c r="M13" s="1234"/>
      <c r="N13" s="1234"/>
      <c r="O13" s="1234"/>
    </row>
    <row r="14" spans="1:15">
      <c r="A14" s="1833"/>
      <c r="B14" s="2047" t="s">
        <v>973</v>
      </c>
      <c r="C14" s="2048"/>
      <c r="D14" s="1863" t="s">
        <v>552</v>
      </c>
      <c r="E14" s="2049" t="s">
        <v>660</v>
      </c>
      <c r="F14" s="1862">
        <v>0</v>
      </c>
      <c r="G14" s="1840" t="s">
        <v>370</v>
      </c>
      <c r="H14" s="2050">
        <f>'WCA Allocation Factors'!E10</f>
        <v>0.22324454439353322</v>
      </c>
      <c r="I14" s="1822">
        <f t="shared" si="0"/>
        <v>0</v>
      </c>
      <c r="J14" s="1826" t="s">
        <v>961</v>
      </c>
      <c r="L14" s="1234"/>
      <c r="M14" s="1234"/>
      <c r="N14" s="1234"/>
      <c r="O14" s="1234"/>
    </row>
    <row r="15" spans="1:15">
      <c r="A15" s="1833"/>
      <c r="B15" s="2047" t="s">
        <v>974</v>
      </c>
      <c r="C15" s="2048"/>
      <c r="D15" s="1863" t="s">
        <v>554</v>
      </c>
      <c r="E15" s="2049" t="s">
        <v>660</v>
      </c>
      <c r="F15" s="1862">
        <v>-3357241.5349140158</v>
      </c>
      <c r="G15" s="1840" t="s">
        <v>370</v>
      </c>
      <c r="H15" s="2050">
        <f>'WCA Allocation Factors'!E10</f>
        <v>0.22324454439353322</v>
      </c>
      <c r="I15" s="1822">
        <f t="shared" si="0"/>
        <v>-749485.8568809256</v>
      </c>
      <c r="J15" s="1826" t="s">
        <v>961</v>
      </c>
      <c r="L15" s="1234"/>
      <c r="M15" s="1234"/>
      <c r="N15" s="1234"/>
      <c r="O15" s="1234"/>
    </row>
    <row r="16" spans="1:15">
      <c r="A16" s="1833"/>
      <c r="B16" s="2047" t="s">
        <v>974</v>
      </c>
      <c r="C16" s="2048"/>
      <c r="D16" s="1863" t="s">
        <v>555</v>
      </c>
      <c r="E16" s="2049" t="s">
        <v>660</v>
      </c>
      <c r="F16" s="1877">
        <v>-3057665.3576200362</v>
      </c>
      <c r="G16" s="1840" t="s">
        <v>370</v>
      </c>
      <c r="H16" s="2050">
        <f>'WCA Allocation Factors'!E10</f>
        <v>0.22324454439353322</v>
      </c>
      <c r="I16" s="1822">
        <f t="shared" si="0"/>
        <v>-682607.10966977477</v>
      </c>
      <c r="J16" s="1826" t="s">
        <v>961</v>
      </c>
      <c r="L16" s="1234"/>
      <c r="M16" s="1234"/>
      <c r="N16" s="1234"/>
      <c r="O16" s="1234"/>
    </row>
    <row r="17" spans="1:15">
      <c r="A17" s="1833"/>
      <c r="B17" s="2047"/>
      <c r="C17" s="2048"/>
      <c r="D17" s="1863"/>
      <c r="E17" s="2049"/>
      <c r="F17" s="1878">
        <f>SUM(F10:F16)-F9</f>
        <v>-9919635.3718699887</v>
      </c>
      <c r="G17" s="2049"/>
      <c r="H17" s="1847"/>
      <c r="I17" s="1878">
        <f>SUM(I10:I16)-I9</f>
        <v>-2240755.0082206121</v>
      </c>
      <c r="J17" s="1826"/>
      <c r="L17" s="1234"/>
      <c r="M17" s="1234"/>
      <c r="N17" s="1234"/>
      <c r="O17" s="1234"/>
    </row>
    <row r="18" spans="1:15">
      <c r="A18" s="1833"/>
      <c r="B18" s="2057" t="s">
        <v>562</v>
      </c>
      <c r="C18" s="2048"/>
      <c r="D18" s="1863"/>
      <c r="E18" s="2049"/>
      <c r="F18" s="1862"/>
      <c r="G18" s="2049"/>
      <c r="H18" s="1847"/>
      <c r="I18" s="2058"/>
      <c r="J18" s="1826"/>
      <c r="L18" s="1234"/>
      <c r="M18" s="1234"/>
      <c r="N18" s="1234"/>
      <c r="O18" s="1234"/>
    </row>
    <row r="19" spans="1:15">
      <c r="A19" s="1833"/>
      <c r="B19" s="2047" t="s">
        <v>362</v>
      </c>
      <c r="C19" s="2048"/>
      <c r="D19" s="1863">
        <v>456</v>
      </c>
      <c r="E19" s="2049" t="s">
        <v>660</v>
      </c>
      <c r="F19" s="1862">
        <v>-85597.59800809242</v>
      </c>
      <c r="G19" s="1840" t="s">
        <v>365</v>
      </c>
      <c r="H19" s="2050">
        <f>'WCA Allocation Factors'!E16</f>
        <v>0.22474202685414957</v>
      </c>
      <c r="I19" s="1822">
        <v>-19237.377670185408</v>
      </c>
      <c r="J19" s="1826" t="s">
        <v>961</v>
      </c>
      <c r="L19" s="1234"/>
      <c r="M19" s="1234"/>
      <c r="N19" s="1234"/>
      <c r="O19" s="1234"/>
    </row>
    <row r="20" spans="1:15">
      <c r="A20" s="1833"/>
      <c r="B20" s="2047"/>
      <c r="C20" s="2048"/>
      <c r="D20" s="1863"/>
      <c r="E20" s="2049"/>
      <c r="F20" s="1862"/>
      <c r="G20" s="2049"/>
      <c r="H20" s="1847"/>
      <c r="I20" s="1822"/>
      <c r="J20" s="1826"/>
      <c r="L20" s="1234"/>
      <c r="M20" s="1234"/>
      <c r="N20" s="1234"/>
      <c r="O20" s="1234"/>
    </row>
    <row r="21" spans="1:15">
      <c r="A21" s="1833"/>
      <c r="B21" s="2057" t="s">
        <v>975</v>
      </c>
      <c r="C21" s="2048"/>
      <c r="D21" s="1863"/>
      <c r="E21" s="2049"/>
      <c r="F21" s="1862"/>
      <c r="G21" s="2049"/>
      <c r="H21" s="1847"/>
      <c r="I21" s="1822"/>
      <c r="J21" s="1826"/>
      <c r="L21" s="1234"/>
      <c r="M21" s="1234"/>
      <c r="N21" s="1234"/>
      <c r="O21" s="1234"/>
    </row>
    <row r="22" spans="1:15">
      <c r="A22" s="1833"/>
      <c r="B22" s="2047" t="s">
        <v>754</v>
      </c>
      <c r="C22" s="2048"/>
      <c r="D22" s="1863">
        <v>399</v>
      </c>
      <c r="E22" s="2049" t="s">
        <v>660</v>
      </c>
      <c r="F22" s="1862">
        <v>-4814792.4629801549</v>
      </c>
      <c r="G22" s="1840" t="s">
        <v>399</v>
      </c>
      <c r="H22" s="2050">
        <v>0.21415849143671642</v>
      </c>
      <c r="I22" s="1822">
        <f>F22*H22</f>
        <v>-1031128.6904527022</v>
      </c>
      <c r="J22" s="1826" t="s">
        <v>961</v>
      </c>
      <c r="L22" s="1234"/>
      <c r="M22" s="1234"/>
      <c r="N22" s="1234"/>
      <c r="O22" s="1234"/>
    </row>
    <row r="23" spans="1:15">
      <c r="A23" s="1833"/>
      <c r="B23" s="2047" t="s">
        <v>49</v>
      </c>
      <c r="C23" s="2048"/>
      <c r="D23" s="1863" t="s">
        <v>311</v>
      </c>
      <c r="E23" s="2049" t="s">
        <v>660</v>
      </c>
      <c r="F23" s="1862">
        <v>-31427.302828879518</v>
      </c>
      <c r="G23" s="1840" t="s">
        <v>399</v>
      </c>
      <c r="H23" s="2050">
        <f>'WCA Allocation Factors'!E19</f>
        <v>0.21415849143671642</v>
      </c>
      <c r="I23" s="1822">
        <f t="shared" ref="I23:I24" si="1">F23*H23</f>
        <v>-6730.423763757688</v>
      </c>
      <c r="J23" s="1826" t="s">
        <v>961</v>
      </c>
      <c r="L23" s="1234"/>
      <c r="M23" s="1234"/>
      <c r="N23" s="1234"/>
      <c r="O23" s="1234"/>
    </row>
    <row r="24" spans="1:15">
      <c r="A24" s="1833"/>
      <c r="B24" s="2047" t="s">
        <v>976</v>
      </c>
      <c r="C24" s="2048"/>
      <c r="D24" s="1863" t="s">
        <v>301</v>
      </c>
      <c r="E24" s="2049" t="s">
        <v>660</v>
      </c>
      <c r="F24" s="1862">
        <v>2186762.7972154296</v>
      </c>
      <c r="G24" s="1840" t="s">
        <v>399</v>
      </c>
      <c r="H24" s="2050">
        <f>'WCA Allocation Factors'!E19</f>
        <v>0.21415849143671642</v>
      </c>
      <c r="I24" s="1822">
        <f t="shared" si="1"/>
        <v>468313.82178159064</v>
      </c>
      <c r="J24" s="1826" t="s">
        <v>961</v>
      </c>
      <c r="L24" s="1234"/>
      <c r="M24" s="1234"/>
      <c r="N24" s="1234"/>
      <c r="O24" s="1234"/>
    </row>
    <row r="25" spans="1:15">
      <c r="A25" s="1833"/>
      <c r="B25" s="2047"/>
      <c r="C25" s="2048"/>
      <c r="D25" s="1863"/>
      <c r="E25" s="2049"/>
      <c r="F25" s="1878">
        <f>SUM(F22:F24)</f>
        <v>-2659456.9685936044</v>
      </c>
      <c r="G25" s="2049"/>
      <c r="H25" s="1847"/>
      <c r="I25" s="1878">
        <f>SUM(I22:I24)</f>
        <v>-569545.29243486933</v>
      </c>
      <c r="J25" s="1826"/>
      <c r="L25" s="1234"/>
      <c r="M25" s="1234"/>
      <c r="N25" s="1234"/>
      <c r="O25" s="1234"/>
    </row>
    <row r="26" spans="1:15">
      <c r="A26" s="1833"/>
      <c r="B26" s="2057" t="s">
        <v>977</v>
      </c>
      <c r="C26" s="2048"/>
      <c r="D26" s="1863"/>
      <c r="E26" s="2049"/>
      <c r="F26" s="2041"/>
      <c r="G26" s="2049"/>
      <c r="H26" s="1847"/>
      <c r="I26" s="2058"/>
      <c r="J26" s="1826"/>
      <c r="L26" s="1234"/>
      <c r="M26" s="1234"/>
      <c r="N26" s="1234"/>
      <c r="O26" s="1234"/>
    </row>
    <row r="27" spans="1:15">
      <c r="A27" s="1833"/>
      <c r="B27" s="2047" t="s">
        <v>978</v>
      </c>
      <c r="C27" s="2048"/>
      <c r="D27" s="1863">
        <v>4118</v>
      </c>
      <c r="E27" s="2049" t="s">
        <v>660</v>
      </c>
      <c r="F27" s="1862">
        <v>0</v>
      </c>
      <c r="G27" s="1840" t="s">
        <v>269</v>
      </c>
      <c r="H27" s="2050">
        <f>'WCA Allocation Factors'!E9</f>
        <v>7.6865230547261701E-2</v>
      </c>
      <c r="I27" s="1822">
        <f>F27*H27</f>
        <v>0</v>
      </c>
      <c r="J27" s="1826" t="s">
        <v>961</v>
      </c>
      <c r="L27" s="1234"/>
      <c r="M27" s="1234"/>
      <c r="N27" s="1234"/>
      <c r="O27" s="1234"/>
    </row>
    <row r="28" spans="1:15">
      <c r="A28" s="1833"/>
      <c r="B28" s="2047" t="s">
        <v>978</v>
      </c>
      <c r="C28" s="2048"/>
      <c r="D28" s="1863">
        <v>4118</v>
      </c>
      <c r="E28" s="2049" t="s">
        <v>660</v>
      </c>
      <c r="F28" s="1862">
        <v>15951.581451000529</v>
      </c>
      <c r="G28" s="1840" t="s">
        <v>261</v>
      </c>
      <c r="H28" s="2050" t="s">
        <v>262</v>
      </c>
      <c r="I28" s="1822">
        <f>F28</f>
        <v>15951.581451000529</v>
      </c>
      <c r="J28" s="1826" t="s">
        <v>961</v>
      </c>
      <c r="L28" s="1234"/>
      <c r="M28" s="1234"/>
      <c r="N28" s="1234"/>
      <c r="O28" s="1234"/>
    </row>
    <row r="29" spans="1:15">
      <c r="A29" s="1833"/>
      <c r="B29" s="2047" t="s">
        <v>416</v>
      </c>
      <c r="C29" s="2048"/>
      <c r="D29" s="1863">
        <v>25398</v>
      </c>
      <c r="E29" s="2049" t="s">
        <v>660</v>
      </c>
      <c r="F29" s="1862">
        <v>56207.192047362681</v>
      </c>
      <c r="G29" s="1840" t="s">
        <v>261</v>
      </c>
      <c r="H29" s="2050" t="s">
        <v>262</v>
      </c>
      <c r="I29" s="1822">
        <f>F29</f>
        <v>56207.192047362681</v>
      </c>
      <c r="J29" s="1826" t="s">
        <v>961</v>
      </c>
      <c r="L29" s="1234"/>
      <c r="M29" s="1234"/>
      <c r="N29" s="1234"/>
      <c r="O29" s="1234"/>
    </row>
    <row r="30" spans="1:15">
      <c r="A30" s="1833"/>
      <c r="B30" s="2047"/>
      <c r="C30" s="2048"/>
      <c r="D30" s="1863"/>
      <c r="E30" s="2049"/>
      <c r="F30" s="1862"/>
      <c r="G30" s="2049"/>
      <c r="H30" s="1847"/>
      <c r="I30" s="1822"/>
      <c r="J30" s="1836"/>
      <c r="L30" s="1234"/>
      <c r="M30" s="1234"/>
      <c r="N30" s="1234"/>
      <c r="O30" s="1234"/>
    </row>
    <row r="31" spans="1:15">
      <c r="A31" s="1833"/>
      <c r="B31" s="2057" t="s">
        <v>979</v>
      </c>
      <c r="C31" s="2048"/>
      <c r="D31" s="1863"/>
      <c r="E31" s="2049"/>
      <c r="F31" s="1862"/>
      <c r="G31" s="2049"/>
      <c r="H31" s="1847"/>
      <c r="I31" s="1822"/>
      <c r="J31" s="1826"/>
      <c r="L31" s="1234"/>
      <c r="M31" s="1234"/>
      <c r="N31" s="1234"/>
      <c r="O31" s="1234"/>
    </row>
    <row r="32" spans="1:15">
      <c r="A32" s="1833"/>
      <c r="B32" s="2047" t="s">
        <v>980</v>
      </c>
      <c r="C32" s="2048"/>
      <c r="D32" s="1863">
        <v>40910</v>
      </c>
      <c r="E32" s="2049" t="s">
        <v>660</v>
      </c>
      <c r="F32" s="1862">
        <v>445005.28064000135</v>
      </c>
      <c r="G32" s="1840" t="s">
        <v>365</v>
      </c>
      <c r="H32" s="2050">
        <f>'WCA Allocation Factors'!$E$16</f>
        <v>0.22474202685414957</v>
      </c>
      <c r="I32" s="1822">
        <f>F32*H32</f>
        <v>100011.38873183355</v>
      </c>
      <c r="J32" s="1826" t="s">
        <v>961</v>
      </c>
      <c r="L32" s="1234"/>
      <c r="M32" s="1234"/>
      <c r="N32" s="1234"/>
      <c r="O32" s="1234"/>
    </row>
    <row r="33" spans="1:15">
      <c r="A33" s="1833"/>
      <c r="B33" s="2047" t="s">
        <v>980</v>
      </c>
      <c r="C33" s="2048"/>
      <c r="D33" s="1863">
        <v>40910</v>
      </c>
      <c r="E33" s="2049" t="s">
        <v>660</v>
      </c>
      <c r="F33" s="1862">
        <v>291.33916000000232</v>
      </c>
      <c r="G33" s="1840" t="s">
        <v>269</v>
      </c>
      <c r="H33" s="2050">
        <f>'WCA Allocation Factors'!E9</f>
        <v>7.6865230547261701E-2</v>
      </c>
      <c r="I33" s="1822">
        <f t="shared" ref="I33:I36" si="2">F33*H33</f>
        <v>22.393851700845744</v>
      </c>
      <c r="J33" s="1826" t="s">
        <v>961</v>
      </c>
      <c r="L33" s="1234"/>
      <c r="M33" s="1234"/>
      <c r="N33" s="1234"/>
      <c r="O33" s="1234"/>
    </row>
    <row r="34" spans="1:15">
      <c r="A34" s="1833"/>
      <c r="B34" s="2047" t="s">
        <v>980</v>
      </c>
      <c r="C34" s="2048"/>
      <c r="D34" s="1863">
        <v>40910</v>
      </c>
      <c r="E34" s="2049" t="s">
        <v>660</v>
      </c>
      <c r="F34" s="1862">
        <v>481.62644000000239</v>
      </c>
      <c r="G34" s="1840" t="s">
        <v>399</v>
      </c>
      <c r="H34" s="2050">
        <f>'WCA Allocation Factors'!E19</f>
        <v>0.21415849143671642</v>
      </c>
      <c r="I34" s="1822">
        <f t="shared" si="2"/>
        <v>103.14439182643673</v>
      </c>
      <c r="J34" s="1826" t="s">
        <v>961</v>
      </c>
      <c r="L34" s="1234"/>
      <c r="M34" s="1234"/>
      <c r="N34" s="1234"/>
      <c r="O34" s="1234"/>
    </row>
    <row r="35" spans="1:15">
      <c r="A35" s="1833"/>
      <c r="B35" s="2047" t="s">
        <v>980</v>
      </c>
      <c r="C35" s="2048"/>
      <c r="D35" s="1863">
        <v>40910</v>
      </c>
      <c r="E35" s="2049" t="s">
        <v>660</v>
      </c>
      <c r="F35" s="1862">
        <v>517.6177600000027</v>
      </c>
      <c r="G35" s="1840" t="s">
        <v>245</v>
      </c>
      <c r="H35" s="2050">
        <f>'WCA Allocation Factors'!E12</f>
        <v>7.2043717522988007E-2</v>
      </c>
      <c r="I35" s="1822">
        <f t="shared" si="2"/>
        <v>37.291107686321993</v>
      </c>
      <c r="J35" s="1826" t="s">
        <v>961</v>
      </c>
      <c r="L35" s="1234"/>
      <c r="M35" s="1234"/>
      <c r="N35" s="1234"/>
      <c r="O35" s="1234"/>
    </row>
    <row r="36" spans="1:15">
      <c r="A36" s="1833"/>
      <c r="B36" s="2047" t="s">
        <v>980</v>
      </c>
      <c r="C36" s="2048"/>
      <c r="D36" s="1863">
        <v>40910</v>
      </c>
      <c r="E36" s="2049" t="s">
        <v>660</v>
      </c>
      <c r="F36" s="1862">
        <v>1244.4885999998605</v>
      </c>
      <c r="G36" s="1840" t="s">
        <v>267</v>
      </c>
      <c r="H36" s="2050">
        <f>'WCA Allocation Factors'!E7</f>
        <v>8.1413745949899183E-2</v>
      </c>
      <c r="I36" s="1822">
        <f t="shared" si="2"/>
        <v>101.31847871793435</v>
      </c>
      <c r="J36" s="1826" t="s">
        <v>961</v>
      </c>
      <c r="L36" s="1234"/>
      <c r="M36" s="1234"/>
      <c r="N36" s="1234"/>
      <c r="O36" s="1234"/>
    </row>
    <row r="37" spans="1:15" ht="17.25">
      <c r="A37" s="1833"/>
      <c r="B37" s="2047"/>
      <c r="C37" s="2048"/>
      <c r="D37" s="1863"/>
      <c r="E37" s="2049"/>
      <c r="F37" s="1878">
        <f>SUM(F32:F36)</f>
        <v>447540.35260000121</v>
      </c>
      <c r="G37" s="2049"/>
      <c r="H37" s="1828"/>
      <c r="I37" s="1878">
        <f>SUM(I32:I36)</f>
        <v>100275.5365617651</v>
      </c>
      <c r="J37" s="2087"/>
      <c r="L37" s="1234"/>
      <c r="M37" s="1234"/>
      <c r="N37" s="1234"/>
      <c r="O37" s="1234"/>
    </row>
    <row r="38" spans="1:15">
      <c r="A38" s="1833"/>
      <c r="B38" s="2057" t="s">
        <v>981</v>
      </c>
      <c r="C38" s="2048"/>
      <c r="D38" s="1863"/>
      <c r="E38" s="2049"/>
      <c r="F38" s="1862"/>
      <c r="G38" s="2049"/>
      <c r="H38" s="1828"/>
      <c r="I38" s="2059"/>
      <c r="J38" s="2060"/>
      <c r="L38" s="1234"/>
      <c r="M38" s="1234"/>
      <c r="N38" s="1234"/>
      <c r="O38" s="1234"/>
    </row>
    <row r="39" spans="1:15">
      <c r="A39" s="1833"/>
      <c r="B39" s="2047" t="s">
        <v>362</v>
      </c>
      <c r="C39" s="2048"/>
      <c r="D39" s="1863">
        <v>456</v>
      </c>
      <c r="E39" s="2049" t="s">
        <v>660</v>
      </c>
      <c r="F39" s="1862">
        <v>0</v>
      </c>
      <c r="G39" s="1840" t="s">
        <v>267</v>
      </c>
      <c r="H39" s="2050">
        <f>'WCA Allocation Factors'!E7</f>
        <v>8.1413745949899183E-2</v>
      </c>
      <c r="I39" s="1822">
        <f>F39*H39</f>
        <v>0</v>
      </c>
      <c r="J39" s="1826" t="s">
        <v>961</v>
      </c>
      <c r="L39" s="1234"/>
      <c r="M39" s="1234"/>
      <c r="N39" s="1234"/>
      <c r="O39" s="1234"/>
    </row>
    <row r="40" spans="1:15">
      <c r="A40" s="1833"/>
      <c r="B40" s="2061"/>
      <c r="C40" s="2061"/>
      <c r="D40" s="2062"/>
      <c r="E40" s="2062"/>
      <c r="F40" s="2063"/>
      <c r="G40" s="2062"/>
      <c r="H40" s="2064"/>
      <c r="I40" s="2059"/>
      <c r="J40" s="2054"/>
      <c r="L40" s="1234"/>
      <c r="M40" s="1234"/>
      <c r="N40" s="1234"/>
      <c r="O40" s="1234"/>
    </row>
    <row r="41" spans="1:15">
      <c r="A41" s="1833"/>
      <c r="B41" s="2061" t="s">
        <v>1004</v>
      </c>
      <c r="C41" s="2061"/>
      <c r="D41" s="2062"/>
      <c r="E41" s="2062"/>
      <c r="F41" s="2063"/>
      <c r="G41" s="2062"/>
      <c r="H41" s="2064"/>
      <c r="I41" s="2059"/>
      <c r="J41" s="2054"/>
      <c r="L41" s="1234"/>
      <c r="M41" s="1234"/>
      <c r="N41" s="1234"/>
      <c r="O41" s="1234"/>
    </row>
    <row r="42" spans="1:15">
      <c r="A42" s="1833"/>
      <c r="B42" s="1835" t="s">
        <v>1033</v>
      </c>
      <c r="C42" s="1234"/>
      <c r="D42" s="1979"/>
      <c r="E42" s="2039"/>
      <c r="F42" s="2039"/>
      <c r="G42" s="2062"/>
      <c r="H42" s="2064"/>
      <c r="I42" s="2059"/>
      <c r="J42" s="2054"/>
      <c r="L42" s="1234"/>
      <c r="M42" s="1234"/>
      <c r="N42" s="1234"/>
      <c r="O42" s="1234"/>
    </row>
    <row r="43" spans="1:15">
      <c r="A43" s="1833"/>
      <c r="B43" s="2052" t="s">
        <v>1031</v>
      </c>
      <c r="C43" s="1979"/>
      <c r="D43" s="2039"/>
      <c r="E43" s="1987"/>
      <c r="F43" s="1862">
        <f>+'Adj 5.1.1 Net Power Costs - PF'!E18</f>
        <v>-3089637</v>
      </c>
      <c r="G43" s="1234" t="s">
        <v>365</v>
      </c>
      <c r="H43" s="2050">
        <f>'WCA Allocation Factors'!$E$16</f>
        <v>0.22474202685414957</v>
      </c>
      <c r="I43" s="2051">
        <f>F43*H43</f>
        <v>-694371.28162357409</v>
      </c>
      <c r="J43" s="2054"/>
      <c r="L43" s="1234"/>
      <c r="M43" s="1234"/>
      <c r="N43" s="1234"/>
      <c r="O43" s="1234"/>
    </row>
    <row r="44" spans="1:15">
      <c r="A44" s="1833"/>
      <c r="B44" s="1234" t="s">
        <v>959</v>
      </c>
      <c r="C44" s="1234"/>
      <c r="D44" s="1234"/>
      <c r="E44" s="1234"/>
      <c r="F44" s="1234"/>
      <c r="G44" s="1234"/>
      <c r="H44" s="1826">
        <v>0.98251999999999995</v>
      </c>
      <c r="I44" s="2065">
        <f>-I43*(1-H44)</f>
        <v>12137.610002780111</v>
      </c>
      <c r="J44" s="2054"/>
      <c r="L44" s="1234"/>
      <c r="M44" s="1234"/>
      <c r="N44" s="1234"/>
      <c r="O44" s="1234"/>
    </row>
    <row r="45" spans="1:15">
      <c r="A45" s="1833"/>
      <c r="B45" s="1234"/>
      <c r="C45" s="1234"/>
      <c r="D45" s="1234"/>
      <c r="E45" s="1234"/>
      <c r="F45" s="1234"/>
      <c r="G45" s="1234"/>
      <c r="H45" s="1234"/>
      <c r="I45" s="1234"/>
      <c r="J45" s="2054"/>
      <c r="L45" s="1234"/>
      <c r="M45" s="1234"/>
      <c r="N45" s="1234"/>
      <c r="O45" s="1234"/>
    </row>
    <row r="46" spans="1:15">
      <c r="A46" s="1833"/>
      <c r="B46" s="2052" t="s">
        <v>1032</v>
      </c>
      <c r="C46" s="1979"/>
      <c r="D46" s="2039"/>
      <c r="E46" s="1987"/>
      <c r="F46" s="2055">
        <f>+'Adj 5.1.1 Net Power Costs - PF'!E29</f>
        <v>-18902722</v>
      </c>
      <c r="G46" s="1234" t="s">
        <v>365</v>
      </c>
      <c r="H46" s="2050">
        <f>'WCA Allocation Factors'!$E$16</f>
        <v>0.22474202685414957</v>
      </c>
      <c r="I46" s="2051">
        <f>F46*H46</f>
        <v>-4248236.0553405238</v>
      </c>
      <c r="J46" s="2054"/>
      <c r="L46" s="1234"/>
      <c r="M46" s="1234"/>
      <c r="N46" s="1234"/>
      <c r="O46" s="1234"/>
    </row>
    <row r="47" spans="1:15">
      <c r="A47" s="1833"/>
      <c r="B47" s="1234" t="s">
        <v>959</v>
      </c>
      <c r="C47" s="1234"/>
      <c r="D47" s="1234"/>
      <c r="E47" s="1234"/>
      <c r="F47" s="1234"/>
      <c r="G47" s="1234"/>
      <c r="H47" s="1826">
        <v>0.98251999999999995</v>
      </c>
      <c r="I47" s="2065">
        <f>-I46*(1-H47)</f>
        <v>74259.166247352579</v>
      </c>
      <c r="J47" s="2054"/>
      <c r="L47" s="1234"/>
      <c r="M47" s="1234"/>
      <c r="N47" s="1234"/>
      <c r="O47" s="1234"/>
    </row>
    <row r="48" spans="1:15">
      <c r="A48" s="1833"/>
      <c r="B48" s="1835"/>
      <c r="C48" s="1825"/>
      <c r="D48" s="1826"/>
      <c r="E48" s="2066"/>
      <c r="F48" s="2053"/>
      <c r="G48" s="2056"/>
      <c r="H48" s="1826"/>
      <c r="I48" s="2041"/>
      <c r="J48" s="2060"/>
      <c r="K48" s="2067"/>
      <c r="L48" s="1234"/>
      <c r="M48" s="1234"/>
      <c r="N48" s="1234"/>
      <c r="O48" s="1234"/>
    </row>
    <row r="49" spans="1:15">
      <c r="A49" s="1833"/>
      <c r="B49" s="2068"/>
      <c r="C49" s="2068"/>
      <c r="D49" s="2068"/>
      <c r="E49" s="2068"/>
      <c r="F49" s="2068"/>
      <c r="G49" s="2068"/>
      <c r="H49" s="2068"/>
      <c r="I49" s="2068"/>
      <c r="J49" s="2060"/>
      <c r="K49" s="2067"/>
      <c r="L49" s="1234"/>
      <c r="M49" s="1234"/>
      <c r="N49" s="1234"/>
      <c r="O49" s="1234"/>
    </row>
    <row r="50" spans="1:15">
      <c r="A50" s="1833"/>
      <c r="B50" s="2068"/>
      <c r="C50" s="2068"/>
      <c r="D50" s="2068"/>
      <c r="E50" s="2068"/>
      <c r="F50" s="2068"/>
      <c r="G50" s="2068"/>
      <c r="H50" s="2068"/>
      <c r="I50" s="2068"/>
      <c r="J50" s="1858"/>
      <c r="K50" s="2067"/>
      <c r="L50" s="1234"/>
      <c r="M50" s="1234"/>
      <c r="N50" s="1234"/>
      <c r="O50" s="1234"/>
    </row>
    <row r="51" spans="1:15" ht="13.5" thickBot="1">
      <c r="A51" s="1832"/>
      <c r="B51" s="2068"/>
      <c r="C51" s="2068"/>
      <c r="D51" s="2068"/>
      <c r="E51" s="2068"/>
      <c r="F51" s="2068"/>
      <c r="G51" s="2068"/>
      <c r="H51" s="2068"/>
      <c r="I51" s="2068"/>
      <c r="J51" s="1836"/>
      <c r="K51" s="2067"/>
      <c r="L51" s="1234"/>
      <c r="M51" s="1234"/>
      <c r="N51" s="1234"/>
      <c r="O51" s="1234"/>
    </row>
    <row r="52" spans="1:15">
      <c r="A52" s="1832"/>
      <c r="B52" s="2229" t="s">
        <v>982</v>
      </c>
      <c r="C52" s="2230"/>
      <c r="D52" s="2230"/>
      <c r="E52" s="2230"/>
      <c r="F52" s="2230"/>
      <c r="G52" s="2230"/>
      <c r="H52" s="2230"/>
      <c r="I52" s="2230"/>
      <c r="J52" s="2230"/>
      <c r="K52" s="2231"/>
      <c r="L52" s="1234"/>
      <c r="M52" s="1234"/>
      <c r="N52" s="1234"/>
      <c r="O52" s="1234"/>
    </row>
    <row r="53" spans="1:15">
      <c r="A53" s="1832"/>
      <c r="B53" s="2232"/>
      <c r="C53" s="2233"/>
      <c r="D53" s="2233"/>
      <c r="E53" s="2233"/>
      <c r="F53" s="2233"/>
      <c r="G53" s="2233"/>
      <c r="H53" s="2233"/>
      <c r="I53" s="2233"/>
      <c r="J53" s="2233"/>
      <c r="K53" s="2234"/>
      <c r="L53" s="1234"/>
      <c r="M53" s="1234"/>
      <c r="N53" s="1234"/>
      <c r="O53" s="1234"/>
    </row>
    <row r="54" spans="1:15">
      <c r="A54" s="2038"/>
      <c r="B54" s="2232"/>
      <c r="C54" s="2233"/>
      <c r="D54" s="2233"/>
      <c r="E54" s="2233"/>
      <c r="F54" s="2233"/>
      <c r="G54" s="2233"/>
      <c r="H54" s="2233"/>
      <c r="I54" s="2233"/>
      <c r="J54" s="2233"/>
      <c r="K54" s="2234"/>
      <c r="L54" s="1234"/>
      <c r="M54" s="1234"/>
      <c r="N54" s="1234"/>
      <c r="O54" s="1234"/>
    </row>
    <row r="55" spans="1:15" ht="12.75" customHeight="1">
      <c r="A55" s="2040"/>
      <c r="B55" s="2232"/>
      <c r="C55" s="2233"/>
      <c r="D55" s="2233"/>
      <c r="E55" s="2233"/>
      <c r="F55" s="2233"/>
      <c r="G55" s="2233"/>
      <c r="H55" s="2233"/>
      <c r="I55" s="2233"/>
      <c r="J55" s="2233"/>
      <c r="K55" s="2234"/>
      <c r="L55" s="1234"/>
      <c r="M55" s="1234"/>
      <c r="N55" s="1234"/>
      <c r="O55" s="1234"/>
    </row>
    <row r="56" spans="1:15">
      <c r="A56" s="2040"/>
      <c r="B56" s="2232"/>
      <c r="C56" s="2233"/>
      <c r="D56" s="2233"/>
      <c r="E56" s="2233"/>
      <c r="F56" s="2233"/>
      <c r="G56" s="2233"/>
      <c r="H56" s="2233"/>
      <c r="I56" s="2233"/>
      <c r="J56" s="2233"/>
      <c r="K56" s="2234"/>
      <c r="L56" s="1234"/>
      <c r="M56" s="1234"/>
      <c r="N56" s="1234"/>
      <c r="O56" s="1234"/>
    </row>
    <row r="57" spans="1:15">
      <c r="A57" s="2040"/>
      <c r="B57" s="2232"/>
      <c r="C57" s="2233"/>
      <c r="D57" s="2233"/>
      <c r="E57" s="2233"/>
      <c r="F57" s="2233"/>
      <c r="G57" s="2233"/>
      <c r="H57" s="2233"/>
      <c r="I57" s="2233"/>
      <c r="J57" s="2233"/>
      <c r="K57" s="2234"/>
      <c r="L57" s="1234"/>
      <c r="M57" s="1234"/>
      <c r="N57" s="1234"/>
      <c r="O57" s="1234"/>
    </row>
    <row r="58" spans="1:15">
      <c r="A58" s="2040"/>
      <c r="B58" s="2232"/>
      <c r="C58" s="2233"/>
      <c r="D58" s="2233"/>
      <c r="E58" s="2233"/>
      <c r="F58" s="2233"/>
      <c r="G58" s="2233"/>
      <c r="H58" s="2233"/>
      <c r="I58" s="2233"/>
      <c r="J58" s="2233"/>
      <c r="K58" s="2234"/>
      <c r="L58" s="1234"/>
      <c r="M58" s="1234"/>
      <c r="N58" s="1234"/>
      <c r="O58" s="1234"/>
    </row>
    <row r="59" spans="1:15">
      <c r="A59" s="2040"/>
      <c r="B59" s="2232"/>
      <c r="C59" s="2233"/>
      <c r="D59" s="2233"/>
      <c r="E59" s="2233"/>
      <c r="F59" s="2233"/>
      <c r="G59" s="2233"/>
      <c r="H59" s="2233"/>
      <c r="I59" s="2233"/>
      <c r="J59" s="2233"/>
      <c r="K59" s="2234"/>
      <c r="L59" s="1234"/>
      <c r="M59" s="1234"/>
      <c r="N59" s="1234"/>
      <c r="O59" s="1234"/>
    </row>
    <row r="60" spans="1:15" ht="13.5" thickBot="1">
      <c r="A60" s="2040"/>
      <c r="B60" s="2235"/>
      <c r="C60" s="2236"/>
      <c r="D60" s="2236"/>
      <c r="E60" s="2236"/>
      <c r="F60" s="2236"/>
      <c r="G60" s="2236"/>
      <c r="H60" s="2236"/>
      <c r="I60" s="2236"/>
      <c r="J60" s="2236"/>
      <c r="K60" s="2237"/>
      <c r="L60" s="1234"/>
      <c r="M60" s="1234"/>
      <c r="N60" s="1234"/>
      <c r="O60" s="1234"/>
    </row>
    <row r="61" spans="1:15">
      <c r="A61" s="2040"/>
      <c r="B61" s="2067"/>
      <c r="C61" s="2067"/>
      <c r="D61" s="2067"/>
      <c r="E61" s="2067"/>
      <c r="F61" s="2067"/>
      <c r="G61" s="2067"/>
      <c r="H61" s="2067"/>
      <c r="I61" s="2067"/>
      <c r="J61" s="2068"/>
      <c r="K61" s="2067"/>
      <c r="L61" s="1234"/>
      <c r="M61" s="1234"/>
      <c r="N61" s="1234"/>
      <c r="O61" s="1234"/>
    </row>
    <row r="62" spans="1:15">
      <c r="A62" s="2040"/>
      <c r="B62" s="2037"/>
      <c r="C62" s="2037"/>
      <c r="D62" s="2037"/>
      <c r="E62" s="2037"/>
      <c r="F62" s="2037"/>
      <c r="G62" s="2037"/>
      <c r="H62" s="2037"/>
      <c r="I62" s="2037"/>
      <c r="J62" s="2040"/>
      <c r="K62" s="2037"/>
    </row>
    <row r="63" spans="1:15">
      <c r="A63" s="2040"/>
      <c r="B63" s="2037"/>
      <c r="C63" s="2037"/>
      <c r="D63" s="2037"/>
      <c r="E63" s="2037"/>
      <c r="F63" s="2037"/>
      <c r="G63" s="2037"/>
      <c r="H63" s="2037"/>
      <c r="I63" s="2037"/>
      <c r="J63" s="2040"/>
      <c r="K63" s="2037"/>
    </row>
    <row r="64" spans="1:15">
      <c r="A64" s="2037"/>
      <c r="B64" s="2037"/>
      <c r="C64" s="2037"/>
      <c r="D64" s="2037"/>
      <c r="E64" s="2037"/>
      <c r="F64" s="2037"/>
      <c r="G64" s="2037"/>
      <c r="H64" s="2037"/>
      <c r="I64" s="2037"/>
      <c r="J64" s="2037"/>
      <c r="K64" s="2037"/>
    </row>
    <row r="65" spans="2:11">
      <c r="B65" s="2037"/>
      <c r="C65" s="2037"/>
      <c r="D65" s="2037"/>
      <c r="E65" s="2037"/>
      <c r="F65" s="2037"/>
      <c r="G65" s="2037"/>
      <c r="H65" s="2037"/>
      <c r="I65" s="2037"/>
      <c r="J65" s="2037"/>
      <c r="K65" s="2037"/>
    </row>
    <row r="66" spans="2:11">
      <c r="B66" s="2037"/>
      <c r="C66" s="2037"/>
      <c r="D66" s="2037"/>
      <c r="E66" s="2037"/>
      <c r="F66" s="2037"/>
      <c r="G66" s="2037"/>
      <c r="H66" s="2037"/>
      <c r="I66" s="2037"/>
      <c r="J66" s="2037"/>
      <c r="K66" s="2037"/>
    </row>
  </sheetData>
  <mergeCells count="1">
    <mergeCell ref="B52:K60"/>
  </mergeCells>
  <dataValidations disablePrompts="1" count="1">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F42">
      <formula1>"1, 2, 3"</formula1>
    </dataValidation>
  </dataValidations>
  <pageMargins left="0.75" right="0.75" top="1.25" bottom="1" header="0.5" footer="0.25"/>
  <pageSetup scale="70" orientation="portrait" r:id="rId1"/>
  <headerFooter scaleWithDoc="0" alignWithMargins="0">
    <oddHeader>&amp;R&amp;"Times New Roman,Regular"PacifiCorp Docket UE-111190
Exhibit No. ___ (MDF-2)
Page &amp;P of &amp;N</oddHeader>
    <oddFooter>&amp;C&amp;P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1"/>
  <sheetViews>
    <sheetView tabSelected="1" workbookViewId="0">
      <selection activeCell="D9" sqref="D9"/>
    </sheetView>
  </sheetViews>
  <sheetFormatPr defaultColWidth="43.28515625" defaultRowHeight="12.75"/>
  <cols>
    <col min="1" max="1" width="35" style="1234" customWidth="1"/>
    <col min="2" max="2" width="13.5703125" style="1234" customWidth="1"/>
    <col min="3" max="3" width="8.28515625" style="1250" bestFit="1" customWidth="1"/>
    <col min="4" max="4" width="9.28515625" style="1250" bestFit="1" customWidth="1"/>
    <col min="5" max="5" width="10.28515625" style="1268" bestFit="1" customWidth="1"/>
    <col min="6" max="6" width="8.28515625" style="1250" bestFit="1" customWidth="1"/>
    <col min="7" max="7" width="10.28515625" style="1250" hidden="1" customWidth="1"/>
    <col min="8" max="9" width="9.28515625" style="1250" bestFit="1" customWidth="1"/>
    <col min="10" max="10" width="12.7109375" style="1250" hidden="1" customWidth="1"/>
    <col min="11" max="11" width="9.28515625" style="1250" bestFit="1" customWidth="1"/>
    <col min="12" max="12" width="11.140625" style="1250" customWidth="1"/>
    <col min="13" max="14" width="10.28515625" style="1250" bestFit="1" customWidth="1"/>
    <col min="15" max="15" width="6" style="1244" bestFit="1" customWidth="1"/>
    <col min="16" max="16" width="5.5703125" style="1234" hidden="1" customWidth="1"/>
    <col min="17" max="17" width="5" style="1234" hidden="1" customWidth="1"/>
    <col min="18" max="18" width="11.42578125" style="1234" hidden="1" customWidth="1"/>
    <col min="19" max="19" width="9" style="1234" hidden="1" customWidth="1"/>
    <col min="20" max="20" width="4.7109375" style="1234" hidden="1" customWidth="1"/>
    <col min="21" max="21" width="10.28515625" style="1234" bestFit="1" customWidth="1"/>
    <col min="22" max="16384" width="43.28515625" style="1234"/>
  </cols>
  <sheetData>
    <row r="1" spans="1:21">
      <c r="A1" s="1229" t="s">
        <v>131</v>
      </c>
      <c r="B1" s="1230"/>
      <c r="C1" s="1231"/>
      <c r="D1" s="1231"/>
      <c r="E1" s="1264"/>
      <c r="F1" s="1231"/>
      <c r="G1" s="1231"/>
      <c r="H1" s="1231"/>
      <c r="I1" s="1231"/>
      <c r="J1" s="1231"/>
      <c r="K1" s="1231"/>
      <c r="L1" s="1231"/>
      <c r="M1" s="1231"/>
      <c r="N1" s="1231"/>
      <c r="O1" s="1232"/>
      <c r="P1" s="1230"/>
      <c r="Q1" s="1233">
        <v>10.199999999999999</v>
      </c>
      <c r="R1" s="1230"/>
      <c r="S1" s="1230"/>
      <c r="T1" s="1230"/>
    </row>
    <row r="2" spans="1:21">
      <c r="A2" s="1229" t="str">
        <f>'[7]10.1'!A12</f>
        <v>Washington General Rate Case -  December 2010</v>
      </c>
      <c r="B2" s="1230"/>
      <c r="C2" s="1231"/>
      <c r="D2" s="1231"/>
      <c r="E2" s="1264"/>
      <c r="F2" s="1231"/>
      <c r="G2" s="1231"/>
      <c r="H2" s="1231"/>
      <c r="I2" s="1231"/>
      <c r="J2" s="1231"/>
      <c r="K2" s="1231"/>
      <c r="L2" s="1231"/>
      <c r="M2" s="1231"/>
      <c r="N2" s="1231"/>
      <c r="O2" s="1232"/>
      <c r="P2" s="1230"/>
      <c r="Q2" s="1230"/>
      <c r="R2" s="1230"/>
      <c r="S2" s="1230"/>
      <c r="T2" s="1230"/>
    </row>
    <row r="3" spans="1:21">
      <c r="A3" s="1229"/>
      <c r="B3" s="1229"/>
      <c r="C3" s="1235"/>
      <c r="D3" s="1235"/>
      <c r="E3" s="1265"/>
      <c r="F3" s="1235"/>
      <c r="G3" s="1235"/>
      <c r="H3" s="1235"/>
      <c r="I3" s="1235"/>
      <c r="J3" s="1235"/>
      <c r="K3" s="1235"/>
      <c r="L3" s="1235"/>
      <c r="M3" s="1235"/>
      <c r="N3" s="1235"/>
      <c r="O3" s="1236"/>
      <c r="P3" s="1229"/>
      <c r="Q3" s="1229"/>
      <c r="R3" s="1229"/>
      <c r="S3" s="1237"/>
      <c r="T3" s="1238"/>
    </row>
    <row r="4" spans="1:21" ht="24">
      <c r="A4" s="1239" t="s">
        <v>471</v>
      </c>
      <c r="B4" s="1240" t="s">
        <v>472</v>
      </c>
      <c r="C4" s="1231"/>
      <c r="D4" s="1231"/>
      <c r="E4" s="1264"/>
      <c r="F4" s="1231"/>
      <c r="G4" s="1231"/>
      <c r="H4" s="1231"/>
      <c r="I4" s="1231"/>
      <c r="J4" s="1231"/>
      <c r="K4" s="1231"/>
      <c r="L4" s="1231"/>
      <c r="M4" s="1231"/>
      <c r="N4" s="1231"/>
      <c r="O4" s="1241"/>
      <c r="P4" s="1230"/>
      <c r="Q4" s="1230"/>
      <c r="R4" s="1230"/>
      <c r="S4" s="1230"/>
      <c r="T4" s="1230"/>
    </row>
    <row r="5" spans="1:21" s="1244" customFormat="1">
      <c r="A5" s="1242" t="s">
        <v>473</v>
      </c>
      <c r="B5" s="1242" t="s">
        <v>254</v>
      </c>
      <c r="C5" s="1243" t="s">
        <v>291</v>
      </c>
      <c r="D5" s="1243" t="s">
        <v>292</v>
      </c>
      <c r="E5" s="1266" t="s">
        <v>261</v>
      </c>
      <c r="F5" s="1243" t="s">
        <v>1101</v>
      </c>
      <c r="G5" s="1243" t="s">
        <v>839</v>
      </c>
      <c r="H5" s="1243" t="s">
        <v>293</v>
      </c>
      <c r="I5" s="1243" t="s">
        <v>294</v>
      </c>
      <c r="J5" s="1243" t="s">
        <v>840</v>
      </c>
      <c r="K5" s="1243" t="s">
        <v>1102</v>
      </c>
      <c r="L5" s="1243" t="s">
        <v>474</v>
      </c>
      <c r="M5" s="1243" t="s">
        <v>285</v>
      </c>
      <c r="N5" s="1243" t="s">
        <v>841</v>
      </c>
      <c r="O5" s="1242" t="s">
        <v>475</v>
      </c>
      <c r="P5" s="1232"/>
      <c r="Q5" s="1232"/>
      <c r="R5" s="1236" t="s">
        <v>842</v>
      </c>
      <c r="S5" s="1232"/>
      <c r="T5" s="1232"/>
    </row>
    <row r="6" spans="1:21" s="1248" customFormat="1">
      <c r="A6" s="1245" t="s">
        <v>262</v>
      </c>
      <c r="B6" s="1247" t="s">
        <v>423</v>
      </c>
      <c r="C6" s="1246" t="s">
        <v>418</v>
      </c>
      <c r="D6" s="1246" t="s">
        <v>418</v>
      </c>
      <c r="E6" s="1263" t="s">
        <v>418</v>
      </c>
      <c r="F6" s="1246" t="s">
        <v>418</v>
      </c>
      <c r="G6" s="1246" t="s">
        <v>418</v>
      </c>
      <c r="H6" s="1246" t="s">
        <v>418</v>
      </c>
      <c r="I6" s="1246" t="s">
        <v>418</v>
      </c>
      <c r="J6" s="1246" t="s">
        <v>418</v>
      </c>
      <c r="K6" s="1246" t="s">
        <v>418</v>
      </c>
      <c r="L6" s="1246" t="s">
        <v>418</v>
      </c>
      <c r="M6" s="1246" t="s">
        <v>418</v>
      </c>
      <c r="N6" s="1246" t="s">
        <v>418</v>
      </c>
      <c r="O6" s="1247" t="s">
        <v>262</v>
      </c>
      <c r="T6" s="1248" t="s">
        <v>262</v>
      </c>
    </row>
    <row r="7" spans="1:21" s="1248" customFormat="1">
      <c r="A7" s="1245" t="s">
        <v>476</v>
      </c>
      <c r="B7" s="1247" t="s">
        <v>267</v>
      </c>
      <c r="C7" s="1246">
        <f>'[7]10.6-10.7'!D127</f>
        <v>1.6948935938442017E-2</v>
      </c>
      <c r="D7" s="1246">
        <f>'[7]10.6-10.7'!E127</f>
        <v>0.26329973768186932</v>
      </c>
      <c r="E7" s="1263">
        <f>'[7]10.6-10.7'!F127</f>
        <v>8.1413745949899183E-2</v>
      </c>
      <c r="F7" s="1246">
        <v>0</v>
      </c>
      <c r="G7" s="1246">
        <f>'[7]10.6-10.7'!G127</f>
        <v>0.13026661794967409</v>
      </c>
      <c r="H7" s="1246">
        <f>'[7]10.6-10.7'!L127</f>
        <v>0.41813912566035338</v>
      </c>
      <c r="I7" s="1246">
        <f>'[7]10.6-10.7'!I127</f>
        <v>5.7147211591475004E-2</v>
      </c>
      <c r="J7" s="1246">
        <f>'[7]10.6-10.7'!J127</f>
        <v>2.8933898542774276E-2</v>
      </c>
      <c r="K7" s="1246">
        <f t="shared" ref="K7:K41" si="0">G7+J7</f>
        <v>0.15920051649244837</v>
      </c>
      <c r="L7" s="1246">
        <f>'[7]10.6-10.7'!K127</f>
        <v>3.850726685512622E-3</v>
      </c>
      <c r="M7" s="1246">
        <v>0</v>
      </c>
      <c r="N7" s="1246">
        <v>0</v>
      </c>
      <c r="O7" s="1247">
        <v>10.7</v>
      </c>
      <c r="P7" s="1248" t="s">
        <v>361</v>
      </c>
      <c r="T7" s="1248" t="s">
        <v>476</v>
      </c>
      <c r="U7" s="1249"/>
    </row>
    <row r="8" spans="1:21" s="1248" customFormat="1">
      <c r="A8" s="1245" t="s">
        <v>477</v>
      </c>
      <c r="B8" s="1247" t="s">
        <v>268</v>
      </c>
      <c r="C8" s="1246">
        <f>'[7]10.6-10.7'!D126</f>
        <v>1.7124573868659461E-2</v>
      </c>
      <c r="D8" s="1246">
        <f>'[7]10.6-10.7'!E126</f>
        <v>0.26739221492999354</v>
      </c>
      <c r="E8" s="1263">
        <f>'[7]10.6-10.7'!F126</f>
        <v>8.2929917750778348E-2</v>
      </c>
      <c r="F8" s="1246">
        <v>0</v>
      </c>
      <c r="G8" s="1246">
        <f>'[7]10.6-10.7'!G126</f>
        <v>0.12585578093786196</v>
      </c>
      <c r="H8" s="1246">
        <f>'[7]10.6-10.7'!L126</f>
        <v>0.42009390889512205</v>
      </c>
      <c r="I8" s="1246">
        <f>'[7]10.6-10.7'!I126</f>
        <v>5.5056674183017178E-2</v>
      </c>
      <c r="J8" s="1246">
        <f>'[7]10.6-10.7'!J126</f>
        <v>2.7595760218563945E-2</v>
      </c>
      <c r="K8" s="1246">
        <f t="shared" si="0"/>
        <v>0.1534515411564259</v>
      </c>
      <c r="L8" s="1246">
        <f>'[7]10.6-10.7'!K126</f>
        <v>3.9511692160034825E-3</v>
      </c>
      <c r="M8" s="1246">
        <v>0</v>
      </c>
      <c r="N8" s="1246">
        <v>0</v>
      </c>
      <c r="O8" s="1247">
        <v>10.7</v>
      </c>
      <c r="P8" s="1248" t="s">
        <v>361</v>
      </c>
      <c r="T8" s="1248" t="s">
        <v>477</v>
      </c>
      <c r="U8" s="1249"/>
    </row>
    <row r="9" spans="1:21" s="1248" customFormat="1">
      <c r="A9" s="1245" t="s">
        <v>478</v>
      </c>
      <c r="B9" s="1247" t="s">
        <v>269</v>
      </c>
      <c r="C9" s="1246">
        <f>'[7]10.8-10.9'!C128</f>
        <v>1.6422022147789681E-2</v>
      </c>
      <c r="D9" s="1246">
        <f>'[7]10.8-10.9'!D128</f>
        <v>0.25102230593749669</v>
      </c>
      <c r="E9" s="1263">
        <f>'[7]10.8-10.9'!E128</f>
        <v>7.6865230547261701E-2</v>
      </c>
      <c r="F9" s="1246">
        <v>0</v>
      </c>
      <c r="G9" s="1246">
        <f>'[7]10.8-10.9'!F128</f>
        <v>0.14349912898511058</v>
      </c>
      <c r="H9" s="1246">
        <f>'[7]10.8-10.9'!K128</f>
        <v>0.4122747759560475</v>
      </c>
      <c r="I9" s="1246">
        <f>'[7]10.8-10.9'!H128</f>
        <v>6.3418823816848491E-2</v>
      </c>
      <c r="J9" s="1246">
        <f>'[7]10.8-10.9'!I128</f>
        <v>3.2948313515405267E-2</v>
      </c>
      <c r="K9" s="1246">
        <f t="shared" si="0"/>
        <v>0.17644744250051586</v>
      </c>
      <c r="L9" s="1246">
        <f>'[7]10.8-10.9'!J128</f>
        <v>3.5493990940400409E-3</v>
      </c>
      <c r="M9" s="1246">
        <v>0</v>
      </c>
      <c r="N9" s="1246">
        <v>0</v>
      </c>
      <c r="O9" s="1247">
        <v>10.9</v>
      </c>
      <c r="P9" s="1248" t="s">
        <v>361</v>
      </c>
      <c r="T9" s="1248" t="s">
        <v>478</v>
      </c>
      <c r="U9" s="1249"/>
    </row>
    <row r="10" spans="1:21" s="1248" customFormat="1">
      <c r="A10" s="1245" t="s">
        <v>479</v>
      </c>
      <c r="B10" s="1247" t="s">
        <v>370</v>
      </c>
      <c r="C10" s="1246">
        <f>'[7]10.8-10.9'!C126</f>
        <v>4.7695516247097558E-2</v>
      </c>
      <c r="D10" s="1246">
        <f>'[7]10.8-10.9'!D126</f>
        <v>0.7290599393593693</v>
      </c>
      <c r="E10" s="1263">
        <f>'[7]10.8-10.9'!E126</f>
        <v>0.22324454439353322</v>
      </c>
      <c r="F10" s="1246">
        <v>0</v>
      </c>
      <c r="G10" s="1246">
        <f>'[7]10.8-10.9'!F126</f>
        <v>0</v>
      </c>
      <c r="H10" s="1246">
        <f>'[7]10.8-10.9'!K126</f>
        <v>0</v>
      </c>
      <c r="I10" s="1246">
        <f>'[7]10.8-10.9'!H126</f>
        <v>0</v>
      </c>
      <c r="J10" s="1246">
        <f>'[7]10.8-10.9'!I126</f>
        <v>0</v>
      </c>
      <c r="K10" s="1246">
        <f t="shared" si="0"/>
        <v>0</v>
      </c>
      <c r="L10" s="1246">
        <v>0</v>
      </c>
      <c r="M10" s="1246">
        <v>0</v>
      </c>
      <c r="N10" s="1246">
        <v>0</v>
      </c>
      <c r="O10" s="1247">
        <v>10.9</v>
      </c>
      <c r="P10" s="1248" t="s">
        <v>361</v>
      </c>
      <c r="T10" s="1248" t="s">
        <v>479</v>
      </c>
      <c r="U10" s="1249"/>
    </row>
    <row r="11" spans="1:21" s="1248" customFormat="1">
      <c r="A11" s="1245" t="s">
        <v>480</v>
      </c>
      <c r="B11" s="1247" t="s">
        <v>440</v>
      </c>
      <c r="C11" s="1246">
        <f>'[7]10.8-10.9'!C127</f>
        <v>0</v>
      </c>
      <c r="D11" s="1246">
        <f>'[7]10.8-10.9'!D127</f>
        <v>0</v>
      </c>
      <c r="E11" s="1263">
        <f>'[7]10.8-10.9'!E127</f>
        <v>0</v>
      </c>
      <c r="F11" s="1246">
        <v>0</v>
      </c>
      <c r="G11" s="1246">
        <f>'[7]10.8-10.9'!F127</f>
        <v>0.2188519458753144</v>
      </c>
      <c r="H11" s="1246">
        <f>'[7]10.8-10.9'!K127</f>
        <v>0.62876435272755005</v>
      </c>
      <c r="I11" s="1246">
        <f>'[7]10.8-10.9'!H127</f>
        <v>9.6720677648720374E-2</v>
      </c>
      <c r="J11" s="1246">
        <f>'[7]10.8-10.9'!I127</f>
        <v>5.0249799961535335E-2</v>
      </c>
      <c r="K11" s="1246">
        <f t="shared" si="0"/>
        <v>0.26910174583684976</v>
      </c>
      <c r="L11" s="1246">
        <f>'[7]10.8-10.9'!J127</f>
        <v>5.4132237868798547E-3</v>
      </c>
      <c r="M11" s="1246">
        <v>0</v>
      </c>
      <c r="N11" s="1246">
        <v>0</v>
      </c>
      <c r="O11" s="1247">
        <v>10.9</v>
      </c>
      <c r="P11" s="1248" t="s">
        <v>361</v>
      </c>
      <c r="T11" s="1248" t="s">
        <v>480</v>
      </c>
      <c r="U11" s="1249"/>
    </row>
    <row r="12" spans="1:21" s="1248" customFormat="1">
      <c r="A12" s="1245" t="s">
        <v>481</v>
      </c>
      <c r="B12" s="1247" t="s">
        <v>245</v>
      </c>
      <c r="C12" s="1246">
        <f>'[7]10.12-10.15'!D77</f>
        <v>2.1936619443200592E-2</v>
      </c>
      <c r="D12" s="1246">
        <f>'[7]10.12-10.15'!E77</f>
        <v>0.25522331657600589</v>
      </c>
      <c r="E12" s="1263">
        <f>'[7]10.12-10.15'!F77</f>
        <v>7.2043717522988007E-2</v>
      </c>
      <c r="F12" s="1246">
        <v>0</v>
      </c>
      <c r="G12" s="1246">
        <f>'[7]10.12-10.15'!H77</f>
        <v>0.12217330820670773</v>
      </c>
      <c r="H12" s="1246">
        <f>'[7]10.12-10.15'!I77</f>
        <v>0.43992380472080156</v>
      </c>
      <c r="I12" s="1246">
        <f>'[7]10.12-10.15'!J77</f>
        <v>5.926897559249962E-2</v>
      </c>
      <c r="J12" s="1246">
        <f>'[7]10.12-10.15'!K77</f>
        <v>2.6629324559175285E-2</v>
      </c>
      <c r="K12" s="1246">
        <f t="shared" si="0"/>
        <v>0.14880263276588301</v>
      </c>
      <c r="L12" s="1246">
        <f>'[7]10.12-10.15'!L77</f>
        <v>2.8009333786215302E-3</v>
      </c>
      <c r="M12" s="1246">
        <v>0</v>
      </c>
      <c r="N12" s="1246">
        <v>0</v>
      </c>
      <c r="O12" s="1247">
        <v>10.119999999999999</v>
      </c>
      <c r="P12" s="1248" t="s">
        <v>361</v>
      </c>
      <c r="T12" s="1248" t="s">
        <v>481</v>
      </c>
      <c r="U12" s="1249"/>
    </row>
    <row r="13" spans="1:21" s="1248" customFormat="1">
      <c r="A13" s="1245" t="s">
        <v>482</v>
      </c>
      <c r="B13" s="1247" t="s">
        <v>270</v>
      </c>
      <c r="C13" s="1246">
        <f>'[7]10.12-10.15'!D60</f>
        <v>2.1936619443200592E-2</v>
      </c>
      <c r="D13" s="1246">
        <f>'[7]10.12-10.15'!E60</f>
        <v>0.25522331657600589</v>
      </c>
      <c r="E13" s="1263">
        <f>'[7]10.12-10.15'!F60</f>
        <v>7.2043717522988007E-2</v>
      </c>
      <c r="F13" s="1246">
        <v>0</v>
      </c>
      <c r="G13" s="1246">
        <f>'[7]10.12-10.15'!H60</f>
        <v>0.1221733082067077</v>
      </c>
      <c r="H13" s="1246">
        <f>'[7]10.12-10.15'!I60</f>
        <v>0.4399238047208015</v>
      </c>
      <c r="I13" s="1246">
        <f>'[7]10.12-10.15'!J60</f>
        <v>5.9268975592499606E-2</v>
      </c>
      <c r="J13" s="1246">
        <f>'[7]10.12-10.15'!K60</f>
        <v>2.6629324559175292E-2</v>
      </c>
      <c r="K13" s="1246">
        <f t="shared" si="0"/>
        <v>0.14880263276588299</v>
      </c>
      <c r="L13" s="1246">
        <f>'[7]10.12-10.15'!L60</f>
        <v>2.8009333786215306E-3</v>
      </c>
      <c r="M13" s="1246">
        <v>0</v>
      </c>
      <c r="N13" s="1246">
        <v>0</v>
      </c>
      <c r="O13" s="1247">
        <v>10.119999999999999</v>
      </c>
      <c r="P13" s="1248" t="s">
        <v>361</v>
      </c>
      <c r="T13" s="1248" t="s">
        <v>482</v>
      </c>
      <c r="U13" s="1249"/>
    </row>
    <row r="14" spans="1:21" s="1248" customFormat="1">
      <c r="A14" s="1245" t="s">
        <v>483</v>
      </c>
      <c r="B14" s="1247" t="s">
        <v>271</v>
      </c>
      <c r="C14" s="1246">
        <f>'[7]10.12-10.15'!D73</f>
        <v>1.9914143617927101E-2</v>
      </c>
      <c r="D14" s="1246">
        <f>'[7]10.12-10.15'!E73</f>
        <v>0.24048415738055803</v>
      </c>
      <c r="E14" s="1263">
        <f>'[7]10.12-10.15'!F73</f>
        <v>6.8132872284992665E-2</v>
      </c>
      <c r="F14" s="1246">
        <f>'[7]10.12-10.15'!G73</f>
        <v>0</v>
      </c>
      <c r="G14" s="1246">
        <f>'[7]10.12-10.15'!H73</f>
        <v>0.12375079740468689</v>
      </c>
      <c r="H14" s="1246">
        <f>'[7]10.12-10.15'!I73</f>
        <v>0.45849087863061655</v>
      </c>
      <c r="I14" s="1246">
        <f>'[7]10.12-10.15'!J73</f>
        <v>5.9357660258289681E-2</v>
      </c>
      <c r="J14" s="1246">
        <f>'[7]10.12-10.15'!K73</f>
        <v>2.6950865623337976E-2</v>
      </c>
      <c r="K14" s="1246">
        <f t="shared" si="0"/>
        <v>0.15070166302802487</v>
      </c>
      <c r="L14" s="1246">
        <f>'[7]10.12-10.15'!L73</f>
        <v>2.9186247995911948E-3</v>
      </c>
      <c r="M14" s="1246">
        <v>0</v>
      </c>
      <c r="N14" s="1246">
        <v>0</v>
      </c>
      <c r="O14" s="1247">
        <v>10.119999999999999</v>
      </c>
      <c r="P14" s="1248" t="s">
        <v>361</v>
      </c>
      <c r="T14" s="1248" t="s">
        <v>483</v>
      </c>
      <c r="U14" s="1249"/>
    </row>
    <row r="15" spans="1:21" s="1248" customFormat="1">
      <c r="A15" s="1245" t="s">
        <v>484</v>
      </c>
      <c r="B15" s="1247" t="s">
        <v>272</v>
      </c>
      <c r="C15" s="1246">
        <f>'[7]10.12-10.15'!D49</f>
        <v>3.4852803053237714E-2</v>
      </c>
      <c r="D15" s="1246">
        <f>'[7]10.12-10.15'!E49</f>
        <v>0.28142400381638322</v>
      </c>
      <c r="E15" s="1263">
        <f>'[7]10.12-10.15'!F49</f>
        <v>6.549584753778967E-2</v>
      </c>
      <c r="F15" s="1246">
        <f>'[7]10.12-10.15'!G49</f>
        <v>0</v>
      </c>
      <c r="G15" s="1246">
        <f>'[7]10.12-10.15'!H49</f>
        <v>8.2268305138522818E-2</v>
      </c>
      <c r="H15" s="1246">
        <f>'[7]10.12-10.15'!I49</f>
        <v>0.47502367262112827</v>
      </c>
      <c r="I15" s="1246">
        <f>'[7]10.12-10.15'!J49</f>
        <v>4.6095430816164552E-2</v>
      </c>
      <c r="J15" s="1246">
        <f>'[7]10.12-10.15'!K49</f>
        <v>1.4839937016773733E-2</v>
      </c>
      <c r="K15" s="1246">
        <f t="shared" si="0"/>
        <v>9.7108242155296551E-2</v>
      </c>
      <c r="L15" s="1246">
        <f>'[7]10.12-10.15'!L49</f>
        <v>0</v>
      </c>
      <c r="M15" s="1246">
        <v>0</v>
      </c>
      <c r="N15" s="1246">
        <v>0</v>
      </c>
      <c r="O15" s="1247">
        <v>10.119999999999999</v>
      </c>
      <c r="P15" s="1248" t="s">
        <v>361</v>
      </c>
      <c r="T15" s="1248" t="s">
        <v>484</v>
      </c>
      <c r="U15" s="1249"/>
    </row>
    <row r="16" spans="1:21" s="1248" customFormat="1">
      <c r="A16" s="1245" t="s">
        <v>485</v>
      </c>
      <c r="B16" s="1247" t="s">
        <v>365</v>
      </c>
      <c r="C16" s="1246">
        <f>'[7]10.10-10.11'!D127</f>
        <v>4.6462210498099302E-2</v>
      </c>
      <c r="D16" s="1246">
        <f>'[7]10.10-10.11'!E127</f>
        <v>0.72879576264775137</v>
      </c>
      <c r="E16" s="1263">
        <f>'[7]10.10-10.11'!F127</f>
        <v>0.22474202685414957</v>
      </c>
      <c r="F16" s="1246">
        <v>0</v>
      </c>
      <c r="G16" s="1246">
        <f>'[7]10.10-10.11'!G127</f>
        <v>0</v>
      </c>
      <c r="H16" s="1246">
        <f>'[7]10.10-10.11'!L127</f>
        <v>0</v>
      </c>
      <c r="I16" s="1246">
        <f>'[7]10.10-10.11'!I127</f>
        <v>0</v>
      </c>
      <c r="J16" s="1246">
        <f>'[7]10.10-10.11'!J127</f>
        <v>0</v>
      </c>
      <c r="K16" s="1246">
        <f t="shared" si="0"/>
        <v>0</v>
      </c>
      <c r="L16" s="1246">
        <f>'[7]10.10-10.11'!K127</f>
        <v>0</v>
      </c>
      <c r="M16" s="1246">
        <v>0</v>
      </c>
      <c r="N16" s="1246">
        <v>0</v>
      </c>
      <c r="O16" s="1247">
        <v>10.5</v>
      </c>
      <c r="P16" s="1248" t="s">
        <v>361</v>
      </c>
      <c r="T16" s="1248" t="s">
        <v>485</v>
      </c>
      <c r="U16" s="1249"/>
    </row>
    <row r="17" spans="1:21" s="1248" customFormat="1">
      <c r="A17" s="1245" t="s">
        <v>486</v>
      </c>
      <c r="B17" s="1247" t="s">
        <v>379</v>
      </c>
      <c r="C17" s="1246">
        <f>'[7]10.10-10.11'!D128</f>
        <v>0</v>
      </c>
      <c r="D17" s="1246">
        <f>'[7]10.10-10.11'!E128</f>
        <v>0</v>
      </c>
      <c r="E17" s="1263">
        <f>'[7]10.10-10.11'!F128</f>
        <v>0</v>
      </c>
      <c r="F17" s="1246">
        <v>0</v>
      </c>
      <c r="G17" s="1246">
        <f>'[7]10.10-10.11'!G128</f>
        <v>0.20081090846052735</v>
      </c>
      <c r="H17" s="1246">
        <f>'[7]10.10-10.11'!L128</f>
        <v>0.65618479029804144</v>
      </c>
      <c r="I17" s="1246">
        <f>'[7]10.10-10.11'!I128</f>
        <v>9.1823013945617399E-2</v>
      </c>
      <c r="J17" s="1246">
        <f>'[7]10.10-10.11'!J128</f>
        <v>4.5265399462146375E-2</v>
      </c>
      <c r="K17" s="1246">
        <f t="shared" si="0"/>
        <v>0.24607630792267371</v>
      </c>
      <c r="L17" s="1246">
        <f>'[7]10.10-10.11'!K128</f>
        <v>5.9158878336676496E-3</v>
      </c>
      <c r="M17" s="1246">
        <v>0</v>
      </c>
      <c r="N17" s="1246">
        <v>0</v>
      </c>
      <c r="O17" s="1247">
        <v>10.5</v>
      </c>
      <c r="P17" s="1248" t="s">
        <v>361</v>
      </c>
      <c r="T17" s="1248" t="s">
        <v>486</v>
      </c>
      <c r="U17" s="1249"/>
    </row>
    <row r="18" spans="1:21" s="1248" customFormat="1">
      <c r="A18" s="1245" t="s">
        <v>487</v>
      </c>
      <c r="B18" s="1247" t="s">
        <v>398</v>
      </c>
      <c r="C18" s="1246">
        <f>C16*'[7]10.12-10.15'!$B$269</f>
        <v>4.457119853082666E-2</v>
      </c>
      <c r="D18" s="1246">
        <f>D16*'[7]10.12-10.15'!$B$269</f>
        <v>0.69913377510798791</v>
      </c>
      <c r="E18" s="1263">
        <f>E16*'[7]10.12-10.15'!$B$269</f>
        <v>0.21559502636118569</v>
      </c>
      <c r="F18" s="1246">
        <v>0</v>
      </c>
      <c r="G18" s="1246">
        <f>G17*'[7]10.12-10.15'!$B$270</f>
        <v>8.1730039743434547E-3</v>
      </c>
      <c r="H18" s="1246">
        <f>H17*'[7]10.12-10.15'!$B$270</f>
        <v>2.670672096513026E-2</v>
      </c>
      <c r="I18" s="1246">
        <f>I17*'[7]10.12-10.15'!$B$270</f>
        <v>3.7371966675866244E-3</v>
      </c>
      <c r="J18" s="1246">
        <f>J17*'[7]10.12-10.15'!$B$270</f>
        <v>1.8423017581093556E-3</v>
      </c>
      <c r="K18" s="1246">
        <f t="shared" si="0"/>
        <v>1.0015305732452811E-2</v>
      </c>
      <c r="L18" s="1246">
        <f>L17*'[7]10.12-10.15'!$B$270</f>
        <v>2.4077663483027309E-4</v>
      </c>
      <c r="M18" s="1246">
        <v>0</v>
      </c>
      <c r="N18" s="1246">
        <v>0</v>
      </c>
      <c r="O18" s="1247">
        <v>10.15</v>
      </c>
      <c r="P18" s="1248" t="s">
        <v>361</v>
      </c>
      <c r="T18" s="1248" t="s">
        <v>487</v>
      </c>
      <c r="U18" s="1249"/>
    </row>
    <row r="19" spans="1:21" s="1248" customFormat="1">
      <c r="A19" s="1245" t="s">
        <v>488</v>
      </c>
      <c r="B19" s="1247" t="s">
        <v>399</v>
      </c>
      <c r="C19" s="1246">
        <f>C10*'[7]10.12-10.15'!$B$269</f>
        <v>4.5754308735840687E-2</v>
      </c>
      <c r="D19" s="1246">
        <f>D10*'[7]10.12-10.15'!$B$269</f>
        <v>0.69938719982744302</v>
      </c>
      <c r="E19" s="1263">
        <f>E10*'[7]10.12-10.15'!$B$269</f>
        <v>0.21415849143671642</v>
      </c>
      <c r="F19" s="1246">
        <v>0</v>
      </c>
      <c r="G19" s="1246">
        <f>G11*'[7]10.12-10.15'!$B$270</f>
        <v>8.9072741971252863E-3</v>
      </c>
      <c r="H19" s="1246">
        <f>H11*'[7]10.12-10.15'!$B$270</f>
        <v>2.5590709156011259E-2</v>
      </c>
      <c r="I19" s="1246">
        <f>I11*'[7]10.12-10.15'!$B$270</f>
        <v>3.9365315803029152E-3</v>
      </c>
      <c r="J19" s="1246">
        <f>J11*'[7]10.12-10.15'!$B$270</f>
        <v>2.045166858434486E-3</v>
      </c>
      <c r="K19" s="1246">
        <f t="shared" si="0"/>
        <v>1.0952441055559772E-2</v>
      </c>
      <c r="L19" s="1246">
        <f>L11*'[7]10.12-10.15'!$B$270</f>
        <v>2.2031820812600986E-4</v>
      </c>
      <c r="M19" s="1246">
        <v>0</v>
      </c>
      <c r="N19" s="1246">
        <v>0</v>
      </c>
      <c r="O19" s="1247">
        <v>10.15</v>
      </c>
      <c r="P19" s="1248" t="s">
        <v>361</v>
      </c>
      <c r="T19" s="1248" t="s">
        <v>488</v>
      </c>
      <c r="U19" s="1249"/>
    </row>
    <row r="20" spans="1:21" s="1248" customFormat="1">
      <c r="A20" s="1245" t="s">
        <v>489</v>
      </c>
      <c r="B20" s="1247" t="s">
        <v>412</v>
      </c>
      <c r="C20" s="1246">
        <f>C16*SUM($C$33:$E$33)</f>
        <v>1.2356983302864477E-2</v>
      </c>
      <c r="D20" s="1246">
        <f t="shared" ref="D20:E20" si="1">D16*SUM($C$33:$E$33)</f>
        <v>0.19382885518555035</v>
      </c>
      <c r="E20" s="1263">
        <f t="shared" si="1"/>
        <v>5.9771875757014495E-2</v>
      </c>
      <c r="F20" s="1246">
        <v>0</v>
      </c>
      <c r="G20" s="1246">
        <f>G17*SUM($G$33:$I$33,$J$33,$L$33)</f>
        <v>0.14740369825081751</v>
      </c>
      <c r="H20" s="1246">
        <f t="shared" ref="H20:L20" si="2">H17*SUM($G$33:$I$33,$J$33,$L$33)</f>
        <v>0.48166738334775844</v>
      </c>
      <c r="I20" s="1246">
        <f t="shared" si="2"/>
        <v>6.7401975041514878E-2</v>
      </c>
      <c r="J20" s="1246">
        <f t="shared" si="2"/>
        <v>3.3226717286787673E-2</v>
      </c>
      <c r="K20" s="1246">
        <f t="shared" si="0"/>
        <v>0.18063041553760517</v>
      </c>
      <c r="L20" s="1246">
        <f t="shared" si="2"/>
        <v>4.3425118276930611E-3</v>
      </c>
      <c r="M20" s="1246">
        <v>0</v>
      </c>
      <c r="N20" s="1246">
        <v>0</v>
      </c>
      <c r="O20" s="1247">
        <v>10.15</v>
      </c>
      <c r="P20" s="1248" t="s">
        <v>361</v>
      </c>
      <c r="T20" s="1248" t="s">
        <v>489</v>
      </c>
      <c r="U20" s="1249"/>
    </row>
    <row r="21" spans="1:21" s="1248" customFormat="1">
      <c r="A21" s="1245" t="s">
        <v>490</v>
      </c>
      <c r="B21" s="1247" t="s">
        <v>413</v>
      </c>
      <c r="C21" s="1246">
        <f>C10*SUM($C$33:$E$33)</f>
        <v>1.26849904808338E-2</v>
      </c>
      <c r="D21" s="1246">
        <f t="shared" ref="D21:E21" si="3">D10*SUM($C$33:$E$33)</f>
        <v>0.19389911501992912</v>
      </c>
      <c r="E21" s="1263">
        <f t="shared" si="3"/>
        <v>5.9373608744666351E-2</v>
      </c>
      <c r="F21" s="1246">
        <v>0</v>
      </c>
      <c r="G21" s="1246">
        <f>G11*SUM($G$33:$J$33,$L$33)</f>
        <v>0.16064658259215153</v>
      </c>
      <c r="H21" s="1246">
        <f t="shared" ref="H21:L21" si="4">H11*SUM($G$33:$J$33,$L$33)</f>
        <v>0.46153962267712445</v>
      </c>
      <c r="I21" s="1246">
        <f t="shared" si="4"/>
        <v>7.0997067300997793E-2</v>
      </c>
      <c r="J21" s="1246">
        <f t="shared" si="4"/>
        <v>3.6885478022475375E-2</v>
      </c>
      <c r="K21" s="1246">
        <f t="shared" si="0"/>
        <v>0.19753206061462691</v>
      </c>
      <c r="L21" s="1246">
        <f t="shared" si="4"/>
        <v>3.9735351618223058E-3</v>
      </c>
      <c r="M21" s="1246">
        <v>0</v>
      </c>
      <c r="N21" s="1246">
        <v>0</v>
      </c>
      <c r="O21" s="1247">
        <v>10.15</v>
      </c>
      <c r="P21" s="1248" t="s">
        <v>361</v>
      </c>
      <c r="T21" s="1248" t="s">
        <v>490</v>
      </c>
      <c r="U21" s="1249"/>
    </row>
    <row r="22" spans="1:21" s="1248" customFormat="1">
      <c r="A22" s="1245" t="s">
        <v>491</v>
      </c>
      <c r="B22" s="1247" t="s">
        <v>273</v>
      </c>
      <c r="C22" s="1246">
        <f>'[7]10.12-10.15'!D186</f>
        <v>2.5246444776957824E-2</v>
      </c>
      <c r="D22" s="1246">
        <f>'[7]10.12-10.15'!E186</f>
        <v>0.30770158279739179</v>
      </c>
      <c r="E22" s="1263">
        <f>'[7]10.12-10.15'!F186</f>
        <v>7.0289076871698261E-2</v>
      </c>
      <c r="F22" s="1246">
        <f>'[7]10.12-10.15'!G186</f>
        <v>0</v>
      </c>
      <c r="G22" s="1246">
        <f>'[7]10.12-10.15'!H186</f>
        <v>6.6689366591528465E-2</v>
      </c>
      <c r="H22" s="1246">
        <f>'[7]10.12-10.15'!I186</f>
        <v>0.48269599080451531</v>
      </c>
      <c r="I22" s="1246">
        <f>'[7]10.12-10.15'!J186</f>
        <v>3.8648396231255558E-2</v>
      </c>
      <c r="J22" s="1246">
        <f>'[7]10.12-10.15'!K186</f>
        <v>8.7291419266527469E-3</v>
      </c>
      <c r="K22" s="1246">
        <f t="shared" si="0"/>
        <v>7.5418508518181215E-2</v>
      </c>
      <c r="L22" s="1246">
        <f>'[7]10.12-10.15'!L186</f>
        <v>0</v>
      </c>
      <c r="M22" s="1246">
        <v>0</v>
      </c>
      <c r="N22" s="1246">
        <v>0</v>
      </c>
      <c r="O22" s="1247">
        <v>10.14</v>
      </c>
      <c r="P22" s="1248" t="s">
        <v>361</v>
      </c>
      <c r="T22" s="1248" t="s">
        <v>491</v>
      </c>
      <c r="U22" s="1249"/>
    </row>
    <row r="23" spans="1:21" s="1248" customFormat="1">
      <c r="A23" s="1245" t="s">
        <v>274</v>
      </c>
      <c r="B23" s="1247" t="s">
        <v>274</v>
      </c>
      <c r="C23" s="1246">
        <f>'[7]10.12-10.15'!G198</f>
        <v>3.4852803053237714E-2</v>
      </c>
      <c r="D23" s="1246">
        <f>'[7]10.12-10.15'!G190</f>
        <v>0.28142400381638322</v>
      </c>
      <c r="E23" s="1263">
        <f>'[7]10.12-10.15'!G191</f>
        <v>6.549584753778967E-2</v>
      </c>
      <c r="F23" s="1246">
        <v>0</v>
      </c>
      <c r="G23" s="1246">
        <f>'[7]10.12-10.15'!G196</f>
        <v>8.2268305138522818E-2</v>
      </c>
      <c r="H23" s="1246">
        <f>'[7]10.12-10.15'!G199</f>
        <v>0.47502367262112827</v>
      </c>
      <c r="I23" s="1246">
        <f>'[7]10.12-10.15'!G194</f>
        <v>4.6095430816164552E-2</v>
      </c>
      <c r="J23" s="1246">
        <f>'[7]10.12-10.15'!G197</f>
        <v>1.4839937016773733E-2</v>
      </c>
      <c r="K23" s="1246">
        <f t="shared" si="0"/>
        <v>9.7108242155296551E-2</v>
      </c>
      <c r="L23" s="1246">
        <v>0</v>
      </c>
      <c r="M23" s="1246">
        <v>0</v>
      </c>
      <c r="N23" s="1246">
        <v>0</v>
      </c>
      <c r="O23" s="1247">
        <v>10.14</v>
      </c>
      <c r="P23" s="1248" t="s">
        <v>361</v>
      </c>
      <c r="Q23" s="1248" t="s">
        <v>843</v>
      </c>
      <c r="T23" s="1248" t="s">
        <v>274</v>
      </c>
      <c r="U23" s="1249"/>
    </row>
    <row r="24" spans="1:21" s="1248" customFormat="1">
      <c r="A24" s="1245" t="s">
        <v>492</v>
      </c>
      <c r="B24" s="1247" t="s">
        <v>276</v>
      </c>
      <c r="C24" s="1246">
        <f>'[7]10.12-10.15'!D182</f>
        <v>4.5163199041126215E-2</v>
      </c>
      <c r="D24" s="1246">
        <f>'[7]10.12-10.15'!E182</f>
        <v>0.3805915687391227</v>
      </c>
      <c r="E24" s="1263">
        <f>'[7]10.12-10.15'!F182</f>
        <v>0.12451780794743018</v>
      </c>
      <c r="F24" s="1246">
        <f>'[7]10.12-10.15'!G182</f>
        <v>0</v>
      </c>
      <c r="G24" s="1246">
        <f>'[7]10.12-10.15'!H182</f>
        <v>7.3211351772136751E-2</v>
      </c>
      <c r="H24" s="1246">
        <f>'[7]10.12-10.15'!I182</f>
        <v>0.32229426644933251</v>
      </c>
      <c r="I24" s="1246">
        <f>'[7]10.12-10.15'!J182</f>
        <v>5.4155492431749573E-2</v>
      </c>
      <c r="J24" s="1246">
        <f>'[7]10.12-10.15'!K182</f>
        <v>6.6313619102077913E-5</v>
      </c>
      <c r="K24" s="1246">
        <f t="shared" si="0"/>
        <v>7.3277665391238825E-2</v>
      </c>
      <c r="L24" s="1246">
        <f>'[7]10.12-10.15'!L182</f>
        <v>0</v>
      </c>
      <c r="M24" s="1246">
        <v>0</v>
      </c>
      <c r="N24" s="1246">
        <v>0</v>
      </c>
      <c r="O24" s="1247">
        <v>10.14</v>
      </c>
      <c r="P24" s="1248" t="s">
        <v>361</v>
      </c>
      <c r="Q24" s="1248">
        <v>0</v>
      </c>
      <c r="T24" s="1248" t="s">
        <v>492</v>
      </c>
      <c r="U24" s="1249"/>
    </row>
    <row r="25" spans="1:21" s="1248" customFormat="1">
      <c r="A25" s="1245" t="s">
        <v>493</v>
      </c>
      <c r="B25" s="1247" t="s">
        <v>279</v>
      </c>
      <c r="C25" s="1246">
        <v>3.2870000000000003E-2</v>
      </c>
      <c r="D25" s="1246">
        <v>0.70975999999999995</v>
      </c>
      <c r="E25" s="1263">
        <v>0.14180000000000001</v>
      </c>
      <c r="F25" s="1246">
        <v>0</v>
      </c>
      <c r="G25" s="1246">
        <v>0.10946</v>
      </c>
      <c r="H25" s="1246">
        <v>0</v>
      </c>
      <c r="I25" s="1246">
        <v>0</v>
      </c>
      <c r="J25" s="1246">
        <v>0</v>
      </c>
      <c r="K25" s="1246">
        <f t="shared" si="0"/>
        <v>0.10946</v>
      </c>
      <c r="L25" s="1246">
        <v>0</v>
      </c>
      <c r="M25" s="1246">
        <v>0</v>
      </c>
      <c r="N25" s="1246">
        <v>6.11E-3</v>
      </c>
      <c r="O25" s="1247" t="s">
        <v>494</v>
      </c>
      <c r="P25" s="1248" t="s">
        <v>361</v>
      </c>
      <c r="T25" s="1248" t="s">
        <v>493</v>
      </c>
      <c r="U25" s="1249"/>
    </row>
    <row r="26" spans="1:21" s="1248" customFormat="1">
      <c r="A26" s="1245" t="s">
        <v>495</v>
      </c>
      <c r="B26" s="1247" t="s">
        <v>280</v>
      </c>
      <c r="C26" s="1246">
        <v>5.4199999999999998E-2</v>
      </c>
      <c r="D26" s="1246">
        <v>0.67689999999999995</v>
      </c>
      <c r="E26" s="1263">
        <v>0.1336</v>
      </c>
      <c r="F26" s="1246">
        <v>0</v>
      </c>
      <c r="G26" s="1246">
        <v>0.11609999999999999</v>
      </c>
      <c r="H26" s="1246">
        <v>0</v>
      </c>
      <c r="I26" s="1246">
        <v>0</v>
      </c>
      <c r="J26" s="1246">
        <v>0</v>
      </c>
      <c r="K26" s="1246">
        <f t="shared" si="0"/>
        <v>0.11609999999999999</v>
      </c>
      <c r="L26" s="1246">
        <v>0</v>
      </c>
      <c r="M26" s="1246">
        <v>0</v>
      </c>
      <c r="N26" s="1246">
        <v>1.9199999999999998E-2</v>
      </c>
      <c r="O26" s="1247" t="s">
        <v>494</v>
      </c>
      <c r="P26" s="1248" t="s">
        <v>361</v>
      </c>
      <c r="T26" s="1248" t="s">
        <v>495</v>
      </c>
      <c r="U26" s="1249"/>
    </row>
    <row r="27" spans="1:21" s="1248" customFormat="1">
      <c r="A27" s="1245" t="s">
        <v>496</v>
      </c>
      <c r="B27" s="1247" t="s">
        <v>281</v>
      </c>
      <c r="C27" s="1246">
        <v>4.7890000000000002E-2</v>
      </c>
      <c r="D27" s="1246">
        <v>0.64607999999999999</v>
      </c>
      <c r="E27" s="1263">
        <v>0.13125999999999999</v>
      </c>
      <c r="F27" s="1246">
        <v>0</v>
      </c>
      <c r="G27" s="1246">
        <v>0.155</v>
      </c>
      <c r="H27" s="1246">
        <v>0</v>
      </c>
      <c r="I27" s="1246">
        <v>0</v>
      </c>
      <c r="J27" s="1246">
        <v>0</v>
      </c>
      <c r="K27" s="1246">
        <f t="shared" si="0"/>
        <v>0.155</v>
      </c>
      <c r="L27" s="1246">
        <v>0</v>
      </c>
      <c r="M27" s="1246">
        <v>0</v>
      </c>
      <c r="N27" s="1246">
        <v>1.9769999999999999E-2</v>
      </c>
      <c r="O27" s="1247" t="s">
        <v>494</v>
      </c>
      <c r="P27" s="1248" t="s">
        <v>361</v>
      </c>
      <c r="T27" s="1248" t="s">
        <v>496</v>
      </c>
      <c r="U27" s="1249"/>
    </row>
    <row r="28" spans="1:21" s="1248" customFormat="1">
      <c r="A28" s="1245" t="s">
        <v>497</v>
      </c>
      <c r="B28" s="1247" t="s">
        <v>282</v>
      </c>
      <c r="C28" s="1246">
        <v>4.2700000000000002E-2</v>
      </c>
      <c r="D28" s="1246">
        <v>0.61199999999999999</v>
      </c>
      <c r="E28" s="1263">
        <v>0.14960000000000001</v>
      </c>
      <c r="F28" s="1246">
        <v>0</v>
      </c>
      <c r="G28" s="1246">
        <v>0.1671</v>
      </c>
      <c r="H28" s="1246">
        <v>0</v>
      </c>
      <c r="I28" s="1246">
        <v>0</v>
      </c>
      <c r="J28" s="1246">
        <v>0</v>
      </c>
      <c r="K28" s="1246">
        <f t="shared" si="0"/>
        <v>0.1671</v>
      </c>
      <c r="L28" s="1246">
        <v>0</v>
      </c>
      <c r="M28" s="1246">
        <v>0</v>
      </c>
      <c r="N28" s="1246">
        <v>2.86E-2</v>
      </c>
      <c r="O28" s="1247" t="s">
        <v>494</v>
      </c>
      <c r="P28" s="1248" t="s">
        <v>361</v>
      </c>
      <c r="T28" s="1248" t="s">
        <v>497</v>
      </c>
      <c r="U28" s="1249"/>
    </row>
    <row r="29" spans="1:21" s="1248" customFormat="1">
      <c r="A29" s="1245" t="s">
        <v>498</v>
      </c>
      <c r="B29" s="1247" t="s">
        <v>283</v>
      </c>
      <c r="C29" s="1246">
        <v>4.8806000000000002E-2</v>
      </c>
      <c r="D29" s="1246">
        <v>0.563558</v>
      </c>
      <c r="E29" s="1263">
        <v>0.15268799999999999</v>
      </c>
      <c r="F29" s="1246">
        <v>0</v>
      </c>
      <c r="G29" s="1246">
        <v>0.20677599999999999</v>
      </c>
      <c r="H29" s="1246">
        <v>0</v>
      </c>
      <c r="I29" s="1246">
        <v>0</v>
      </c>
      <c r="J29" s="1246">
        <v>0</v>
      </c>
      <c r="K29" s="1246">
        <f t="shared" si="0"/>
        <v>0.20677599999999999</v>
      </c>
      <c r="L29" s="1246">
        <v>0</v>
      </c>
      <c r="M29" s="1246">
        <v>0</v>
      </c>
      <c r="N29" s="1246">
        <v>2.8171999999999999E-2</v>
      </c>
      <c r="O29" s="1247" t="s">
        <v>494</v>
      </c>
      <c r="P29" s="1248" t="s">
        <v>361</v>
      </c>
      <c r="T29" s="1248" t="s">
        <v>498</v>
      </c>
      <c r="U29" s="1249"/>
    </row>
    <row r="30" spans="1:21" s="1248" customFormat="1">
      <c r="A30" s="1245" t="s">
        <v>499</v>
      </c>
      <c r="B30" s="1247" t="s">
        <v>284</v>
      </c>
      <c r="C30" s="1246">
        <v>1.5047E-2</v>
      </c>
      <c r="D30" s="1246">
        <v>0.159356</v>
      </c>
      <c r="E30" s="1263">
        <v>3.9132E-2</v>
      </c>
      <c r="F30" s="1246">
        <v>0</v>
      </c>
      <c r="G30" s="1246">
        <v>3.8051000000000001E-2</v>
      </c>
      <c r="H30" s="1246">
        <v>0.46935500000000002</v>
      </c>
      <c r="I30" s="1246">
        <v>0.13981499999999999</v>
      </c>
      <c r="J30" s="1246">
        <v>0.135384</v>
      </c>
      <c r="K30" s="1246">
        <f t="shared" si="0"/>
        <v>0.17343500000000001</v>
      </c>
      <c r="L30" s="1246">
        <v>0</v>
      </c>
      <c r="M30" s="1246">
        <v>0</v>
      </c>
      <c r="N30" s="1246">
        <v>3.8600000000000001E-3</v>
      </c>
      <c r="O30" s="1247" t="s">
        <v>494</v>
      </c>
      <c r="P30" s="1248" t="s">
        <v>361</v>
      </c>
      <c r="T30" s="1248" t="s">
        <v>499</v>
      </c>
      <c r="U30" s="1249"/>
    </row>
    <row r="31" spans="1:21" s="1248" customFormat="1">
      <c r="A31" s="1245" t="s">
        <v>500</v>
      </c>
      <c r="B31" s="1247" t="s">
        <v>285</v>
      </c>
      <c r="C31" s="1246">
        <v>0</v>
      </c>
      <c r="D31" s="1246">
        <v>0</v>
      </c>
      <c r="E31" s="1263">
        <v>0</v>
      </c>
      <c r="F31" s="1246">
        <v>0</v>
      </c>
      <c r="G31" s="1246">
        <v>0</v>
      </c>
      <c r="H31" s="1246">
        <v>0</v>
      </c>
      <c r="I31" s="1246">
        <v>0</v>
      </c>
      <c r="J31" s="1246">
        <v>0</v>
      </c>
      <c r="K31" s="1246">
        <f t="shared" si="0"/>
        <v>0</v>
      </c>
      <c r="L31" s="1246">
        <v>0</v>
      </c>
      <c r="M31" s="1246">
        <v>1</v>
      </c>
      <c r="N31" s="1246">
        <v>0</v>
      </c>
      <c r="O31" s="1247" t="s">
        <v>262</v>
      </c>
      <c r="P31" s="1248" t="s">
        <v>361</v>
      </c>
      <c r="T31" s="1248" t="s">
        <v>500</v>
      </c>
      <c r="U31" s="1249"/>
    </row>
    <row r="32" spans="1:21" s="1248" customFormat="1">
      <c r="A32" s="1245" t="s">
        <v>501</v>
      </c>
      <c r="B32" s="1247" t="s">
        <v>286</v>
      </c>
      <c r="C32" s="1246">
        <v>0</v>
      </c>
      <c r="D32" s="1246">
        <v>0</v>
      </c>
      <c r="E32" s="1263">
        <v>0</v>
      </c>
      <c r="F32" s="1246">
        <v>0</v>
      </c>
      <c r="G32" s="1246">
        <v>0</v>
      </c>
      <c r="H32" s="1246">
        <v>0</v>
      </c>
      <c r="I32" s="1246">
        <v>0</v>
      </c>
      <c r="J32" s="1246">
        <v>0</v>
      </c>
      <c r="K32" s="1246">
        <f t="shared" si="0"/>
        <v>0</v>
      </c>
      <c r="L32" s="1246">
        <v>0</v>
      </c>
      <c r="M32" s="1246">
        <v>0</v>
      </c>
      <c r="N32" s="1246">
        <v>1</v>
      </c>
      <c r="O32" s="1247" t="s">
        <v>262</v>
      </c>
      <c r="P32" s="1248" t="s">
        <v>361</v>
      </c>
      <c r="T32" s="1248" t="s">
        <v>501</v>
      </c>
      <c r="U32" s="1249"/>
    </row>
    <row r="33" spans="1:21" s="1248" customFormat="1">
      <c r="A33" s="1245" t="s">
        <v>502</v>
      </c>
      <c r="B33" s="1247" t="s">
        <v>287</v>
      </c>
      <c r="C33" s="1246">
        <f>'[7]10.12-10.15'!D27</f>
        <v>1.2357746620388552E-2</v>
      </c>
      <c r="D33" s="1246">
        <f>'[7]10.12-10.15'!E27</f>
        <v>0.19382739316558023</v>
      </c>
      <c r="E33" s="1263">
        <f>'[7]10.12-10.15'!F27</f>
        <v>5.9772574459460492E-2</v>
      </c>
      <c r="F33" s="1246">
        <f>'[7]10.12-10.15'!G27</f>
        <v>0</v>
      </c>
      <c r="G33" s="1246">
        <f>'[7]10.12-10.15'!H27</f>
        <v>0.14741463298065141</v>
      </c>
      <c r="H33" s="1246">
        <f>'[7]10.12-10.15'!I27</f>
        <v>0.48166355739160033</v>
      </c>
      <c r="I33" s="1246">
        <f>'[7]10.12-10.15'!J27</f>
        <v>6.739426903221693E-2</v>
      </c>
      <c r="J33" s="1246">
        <f>'[7]10.12-10.15'!K27</f>
        <v>3.3226923707417776E-2</v>
      </c>
      <c r="K33" s="1246">
        <f t="shared" si="0"/>
        <v>0.18064155668806919</v>
      </c>
      <c r="L33" s="1246">
        <f>'[7]10.12-10.15'!L27</f>
        <v>4.342902642685019E-3</v>
      </c>
      <c r="M33" s="1246">
        <v>0</v>
      </c>
      <c r="N33" s="1246">
        <v>0</v>
      </c>
      <c r="O33" s="1247">
        <v>10.119999999999999</v>
      </c>
      <c r="P33" s="1248" t="s">
        <v>361</v>
      </c>
      <c r="T33" s="1248" t="s">
        <v>502</v>
      </c>
      <c r="U33" s="1249"/>
    </row>
    <row r="34" spans="1:21" s="1248" customFormat="1">
      <c r="A34" s="1245" t="s">
        <v>503</v>
      </c>
      <c r="B34" s="1247" t="s">
        <v>288</v>
      </c>
      <c r="C34" s="1246">
        <f>'[7]10.12-10.15'!D222</f>
        <v>4.6649559080018659E-2</v>
      </c>
      <c r="D34" s="1246">
        <f>'[7]10.12-10.15'!E222</f>
        <v>0.72883589311202424</v>
      </c>
      <c r="E34" s="1263">
        <f>'[7]10.12-10.15'!F222</f>
        <v>0.22451454780795729</v>
      </c>
      <c r="F34" s="1246">
        <f>'[7]10.12-10.15'!G222</f>
        <v>0</v>
      </c>
      <c r="G34" s="1246">
        <f>'[7]10.12-10.15'!H222</f>
        <v>0</v>
      </c>
      <c r="H34" s="1246">
        <f>'[7]10.12-10.15'!I222</f>
        <v>0</v>
      </c>
      <c r="I34" s="1246">
        <f>'[7]10.12-10.15'!J222</f>
        <v>0</v>
      </c>
      <c r="J34" s="1246">
        <f>'[7]10.12-10.15'!K222</f>
        <v>0</v>
      </c>
      <c r="K34" s="1246">
        <f t="shared" si="0"/>
        <v>0</v>
      </c>
      <c r="L34" s="1246">
        <f>'[7]10.12-10.15'!L222</f>
        <v>0</v>
      </c>
      <c r="M34" s="1246">
        <v>0</v>
      </c>
      <c r="N34" s="1246">
        <v>0</v>
      </c>
      <c r="O34" s="1247">
        <v>10.14</v>
      </c>
      <c r="P34" s="1248" t="s">
        <v>361</v>
      </c>
      <c r="T34" s="1248" t="s">
        <v>503</v>
      </c>
      <c r="U34" s="1249"/>
    </row>
    <row r="35" spans="1:21" s="1248" customFormat="1">
      <c r="A35" s="1245" t="s">
        <v>504</v>
      </c>
      <c r="B35" s="1247" t="s">
        <v>289</v>
      </c>
      <c r="C35" s="1246">
        <f>'[7]10.12-10.15'!D239</f>
        <v>4.6682648625911302E-2</v>
      </c>
      <c r="D35" s="1246">
        <f>'[7]10.12-10.15'!E239</f>
        <v>0.72884298096305389</v>
      </c>
      <c r="E35" s="1263">
        <f>'[7]10.12-10.15'!F239</f>
        <v>0.22447437041103502</v>
      </c>
      <c r="F35" s="1246">
        <f>'[7]10.12-10.15'!G239</f>
        <v>0</v>
      </c>
      <c r="G35" s="1246">
        <f>'[7]10.12-10.15'!H239</f>
        <v>0</v>
      </c>
      <c r="H35" s="1246">
        <f>'[7]10.12-10.15'!I239</f>
        <v>0</v>
      </c>
      <c r="I35" s="1246">
        <f>'[7]10.12-10.15'!J239</f>
        <v>0</v>
      </c>
      <c r="J35" s="1246">
        <f>'[7]10.12-10.15'!K239</f>
        <v>0</v>
      </c>
      <c r="K35" s="1246">
        <f t="shared" si="0"/>
        <v>0</v>
      </c>
      <c r="L35" s="1246">
        <f>'[7]10.12-10.15'!L239</f>
        <v>0</v>
      </c>
      <c r="M35" s="1246">
        <v>0</v>
      </c>
      <c r="N35" s="1246">
        <v>0</v>
      </c>
      <c r="O35" s="1247">
        <v>10.15</v>
      </c>
      <c r="P35" s="1248" t="s">
        <v>361</v>
      </c>
      <c r="T35" s="1248" t="s">
        <v>504</v>
      </c>
      <c r="U35" s="1249"/>
    </row>
    <row r="36" spans="1:21" s="1248" customFormat="1">
      <c r="A36" s="1245" t="s">
        <v>470</v>
      </c>
      <c r="B36" s="1247" t="s">
        <v>277</v>
      </c>
      <c r="C36" s="1246">
        <f>'[7]10.12-10.15'!D125</f>
        <v>1.9141955588282758E-2</v>
      </c>
      <c r="D36" s="1246">
        <f>'[7]10.12-10.15'!E125</f>
        <v>0.27398036455512026</v>
      </c>
      <c r="E36" s="1263">
        <f>'[7]10.12-10.15'!F125</f>
        <v>3.2100059840287035E-2</v>
      </c>
      <c r="F36" s="1246">
        <f>'[7]10.12-10.15'!G125</f>
        <v>0</v>
      </c>
      <c r="G36" s="1246">
        <f>'[7]10.12-10.15'!H125</f>
        <v>0.12117948257707835</v>
      </c>
      <c r="H36" s="1246">
        <f>'[7]10.12-10.15'!I125</f>
        <v>0.41769949533400635</v>
      </c>
      <c r="I36" s="1246">
        <f>'[7]10.12-10.15'!J125</f>
        <v>4.9355006141802826E-2</v>
      </c>
      <c r="J36" s="1246">
        <f>'[7]10.12-10.15'!K125</f>
        <v>2.6508898015263672E-2</v>
      </c>
      <c r="K36" s="1246">
        <f t="shared" si="0"/>
        <v>0.14768838059234202</v>
      </c>
      <c r="L36" s="1246">
        <f>'[7]10.12-10.15'!L125</f>
        <v>3.2247311804357438E-3</v>
      </c>
      <c r="M36" s="1246">
        <v>0</v>
      </c>
      <c r="N36" s="1246">
        <v>5.6810006767722993E-2</v>
      </c>
      <c r="O36" s="1247">
        <v>10.130000000000001</v>
      </c>
      <c r="P36" s="1248" t="s">
        <v>361</v>
      </c>
      <c r="T36" s="1248" t="s">
        <v>470</v>
      </c>
      <c r="U36" s="1249"/>
    </row>
    <row r="37" spans="1:21" s="1248" customFormat="1" ht="17.25">
      <c r="A37" s="1245" t="s">
        <v>505</v>
      </c>
      <c r="B37" s="1247" t="s">
        <v>278</v>
      </c>
      <c r="C37" s="1246">
        <f>'[7]10.12-10.15'!D175</f>
        <v>2.3796771589917956E-2</v>
      </c>
      <c r="D37" s="1246">
        <f>'[7]10.12-10.15'!E175</f>
        <v>0.27939100640948067</v>
      </c>
      <c r="E37" s="1263">
        <f>'[7]10.12-10.15'!F175</f>
        <v>6.5779890812102018E-2</v>
      </c>
      <c r="F37" s="1246">
        <f>'[7]10.12-10.15'!G175</f>
        <v>0</v>
      </c>
      <c r="G37" s="1246">
        <f>'[7]10.12-10.15'!H175</f>
        <v>0.11036387021232183</v>
      </c>
      <c r="H37" s="1246">
        <f>'[7]10.12-10.15'!I175</f>
        <v>0.42986437352062051</v>
      </c>
      <c r="I37" s="1246">
        <f>'[7]10.12-10.15'!J175</f>
        <v>5.8295760823426718E-2</v>
      </c>
      <c r="J37" s="2086">
        <f>'[7]10.12-10.15'!K175</f>
        <v>2.3707968180665697E-2</v>
      </c>
      <c r="K37" s="1246">
        <f t="shared" si="0"/>
        <v>0.13407183839298753</v>
      </c>
      <c r="L37" s="1246">
        <f>'[7]10.12-10.15'!L175</f>
        <v>2.7046403144684833E-3</v>
      </c>
      <c r="M37" s="1246">
        <v>0</v>
      </c>
      <c r="N37" s="1246">
        <v>6.0957181369961436E-3</v>
      </c>
      <c r="O37" s="1247">
        <v>10.14</v>
      </c>
      <c r="P37" s="1248" t="s">
        <v>361</v>
      </c>
      <c r="T37" s="1248" t="s">
        <v>505</v>
      </c>
      <c r="U37" s="1249"/>
    </row>
    <row r="38" spans="1:21" s="1248" customFormat="1">
      <c r="A38" s="1245" t="s">
        <v>446</v>
      </c>
      <c r="B38" s="1247" t="s">
        <v>275</v>
      </c>
      <c r="C38" s="1246">
        <f>'[7]10.12-10.15'!D265</f>
        <v>1.9854639825251548E-2</v>
      </c>
      <c r="D38" s="1246">
        <f>'[7]10.12-10.15'!E265</f>
        <v>0.27546154336109918</v>
      </c>
      <c r="E38" s="1263">
        <f>'[7]10.12-10.15'!F265</f>
        <v>3.7250125788130854E-2</v>
      </c>
      <c r="F38" s="1246">
        <f>'[7]10.12-10.15'!G265</f>
        <v>0</v>
      </c>
      <c r="G38" s="1246">
        <f>'[7]10.12-10.15'!H265</f>
        <v>0.1171342766875491</v>
      </c>
      <c r="H38" s="1246">
        <f>'[7]10.12-10.15'!I265</f>
        <v>0.42213811181881727</v>
      </c>
      <c r="I38" s="1246">
        <f>'[7]10.12-10.15'!J265</f>
        <v>5.1014538270505068E-2</v>
      </c>
      <c r="J38" s="1246">
        <f>'[7]10.12-10.15'!K265</f>
        <v>2.6009030415541354E-2</v>
      </c>
      <c r="K38" s="1246">
        <f t="shared" si="0"/>
        <v>0.14314330710309045</v>
      </c>
      <c r="L38" s="1246">
        <f>'[7]10.12-10.15'!L265</f>
        <v>3.0189407199801973E-3</v>
      </c>
      <c r="M38" s="1246">
        <v>0</v>
      </c>
      <c r="N38" s="1246">
        <v>4.8118793113125453E-2</v>
      </c>
      <c r="O38" s="1247">
        <v>10.15</v>
      </c>
      <c r="P38" s="1248" t="s">
        <v>361</v>
      </c>
      <c r="T38" s="1248" t="s">
        <v>446</v>
      </c>
      <c r="U38" s="1249"/>
    </row>
    <row r="39" spans="1:21" s="1248" customFormat="1">
      <c r="A39" s="1245" t="s">
        <v>506</v>
      </c>
      <c r="B39" s="1247" t="s">
        <v>290</v>
      </c>
      <c r="C39" s="1246">
        <f>'[7]10.12-10.15'!D257</f>
        <v>1.4908613511511116E-2</v>
      </c>
      <c r="D39" s="1246">
        <f>'[7]10.12-10.15'!E257</f>
        <v>0.26580226414632108</v>
      </c>
      <c r="E39" s="1263">
        <f>'[7]10.12-10.15'!F257</f>
        <v>7.6959695239495654E-2</v>
      </c>
      <c r="F39" s="1246">
        <f>'[7]10.12-10.15'!G257</f>
        <v>0</v>
      </c>
      <c r="G39" s="1246">
        <f>'[7]10.12-10.15'!H257</f>
        <v>0.12345536806434526</v>
      </c>
      <c r="H39" s="1246">
        <f>'[7]10.12-10.15'!I257</f>
        <v>0.43101670372073303</v>
      </c>
      <c r="I39" s="1246">
        <f>'[7]10.12-10.15'!J257</f>
        <v>5.8278768168413687E-2</v>
      </c>
      <c r="J39" s="1246">
        <f>'[7]10.12-10.15'!K257</f>
        <v>2.6863370426974349E-2</v>
      </c>
      <c r="K39" s="1246">
        <f t="shared" si="0"/>
        <v>0.1503187384913196</v>
      </c>
      <c r="L39" s="1246">
        <f>'[7]10.12-10.15'!L257</f>
        <v>2.7152167222058978E-3</v>
      </c>
      <c r="M39" s="1246">
        <v>0</v>
      </c>
      <c r="N39" s="1246">
        <v>0</v>
      </c>
      <c r="O39" s="1247">
        <v>10.15</v>
      </c>
      <c r="P39" s="1248" t="s">
        <v>361</v>
      </c>
      <c r="T39" s="1248" t="s">
        <v>506</v>
      </c>
      <c r="U39" s="1249"/>
    </row>
    <row r="40" spans="1:21" s="1248" customFormat="1" hidden="1">
      <c r="A40" s="1245" t="s">
        <v>844</v>
      </c>
      <c r="B40" s="1245" t="s">
        <v>845</v>
      </c>
      <c r="C40" s="1246">
        <v>2.7415387839264244E-2</v>
      </c>
      <c r="D40" s="1246">
        <v>0.33133137419819325</v>
      </c>
      <c r="E40" s="1267">
        <v>8.8954870577216141E-2</v>
      </c>
      <c r="F40" s="1246">
        <v>0</v>
      </c>
      <c r="G40" s="1246">
        <v>0.11276317344781031</v>
      </c>
      <c r="H40" s="1246">
        <v>0.36801411184202137</v>
      </c>
      <c r="I40" s="1246">
        <v>4.7233957535790266E-2</v>
      </c>
      <c r="J40" s="1246">
        <v>2.1006552634362435E-2</v>
      </c>
      <c r="K40" s="1246">
        <f t="shared" si="0"/>
        <v>0.13376972608217275</v>
      </c>
      <c r="L40" s="1246">
        <v>2.3631039566528356E-3</v>
      </c>
      <c r="M40" s="1246">
        <v>9.1746796868945248E-4</v>
      </c>
      <c r="N40" s="1246">
        <v>0</v>
      </c>
      <c r="O40" s="1247">
        <v>1.0000000000000004</v>
      </c>
      <c r="P40" s="1248" t="s">
        <v>361</v>
      </c>
      <c r="T40" s="1248" t="s">
        <v>844</v>
      </c>
      <c r="U40" s="1249"/>
    </row>
    <row r="41" spans="1:21" s="1248" customFormat="1" hidden="1">
      <c r="A41" s="1245" t="s">
        <v>846</v>
      </c>
      <c r="B41" s="1245" t="s">
        <v>847</v>
      </c>
      <c r="C41" s="1246">
        <v>1.7014453950307894E-2</v>
      </c>
      <c r="D41" s="1246">
        <v>0.2643175523340916</v>
      </c>
      <c r="E41" s="1267">
        <v>8.1728459911446033E-2</v>
      </c>
      <c r="F41" s="1246">
        <v>0</v>
      </c>
      <c r="G41" s="1246">
        <v>0.13077017816440101</v>
      </c>
      <c r="H41" s="1246">
        <v>0.41975548932448564</v>
      </c>
      <c r="I41" s="1246">
        <v>5.7368120544152079E-2</v>
      </c>
      <c r="J41" s="1246">
        <v>2.9045745771115732E-2</v>
      </c>
      <c r="K41" s="1246">
        <f t="shared" si="0"/>
        <v>0.15981592393551675</v>
      </c>
      <c r="L41" s="1246">
        <v>0</v>
      </c>
      <c r="M41" s="1246">
        <v>0</v>
      </c>
      <c r="N41" s="1246">
        <v>0</v>
      </c>
      <c r="O41" s="1247">
        <v>1</v>
      </c>
      <c r="P41" s="1248" t="s">
        <v>361</v>
      </c>
      <c r="T41" s="1248" t="s">
        <v>846</v>
      </c>
      <c r="U41" s="1249"/>
    </row>
  </sheetData>
  <pageMargins left="0" right="0" top="1.25" bottom="1" header="0.5" footer="0.25"/>
  <pageSetup scale="61" fitToHeight="0" orientation="portrait" r:id="rId1"/>
  <headerFooter scaleWithDoc="0" alignWithMargins="0">
    <oddHeader>&amp;R&amp;"Times New Roman,Regular"PacifiCorp Docket UE-111190
Exhibit No. ___ (MDF-2)
Page &amp;P of &amp;N</oddHeader>
    <oddFooter>&amp;C&amp;P of &amp;N</oddFoot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37"/>
  <sheetViews>
    <sheetView tabSelected="1" zoomScaleNormal="100" workbookViewId="0">
      <selection activeCell="D9" sqref="D9"/>
    </sheetView>
  </sheetViews>
  <sheetFormatPr defaultColWidth="9.140625" defaultRowHeight="12.75"/>
  <cols>
    <col min="1" max="1" width="9.7109375" style="81" customWidth="1"/>
    <col min="2" max="2" width="35.5703125" style="81" bestFit="1" customWidth="1"/>
    <col min="3" max="8" width="9.140625" style="81"/>
    <col min="9" max="9" width="12.5703125" style="81" customWidth="1"/>
    <col min="10" max="16384" width="9.140625" style="81"/>
  </cols>
  <sheetData>
    <row r="1" spans="1:5" ht="15.75">
      <c r="A1" s="111"/>
      <c r="C1" s="111"/>
      <c r="D1" s="111"/>
      <c r="E1" s="111"/>
    </row>
    <row r="2" spans="1:5" ht="15.75">
      <c r="A2" s="111"/>
      <c r="B2" s="111" t="s">
        <v>132</v>
      </c>
      <c r="C2" s="111"/>
      <c r="D2" s="111"/>
      <c r="E2" s="111"/>
    </row>
    <row r="3" spans="1:5" ht="15.75">
      <c r="A3" s="111"/>
      <c r="B3" s="111" t="s">
        <v>656</v>
      </c>
      <c r="C3" s="111"/>
      <c r="D3" s="111"/>
      <c r="E3" s="111"/>
    </row>
    <row r="4" spans="1:5" ht="15.75">
      <c r="A4" s="111"/>
      <c r="B4" s="111"/>
      <c r="C4" s="111"/>
      <c r="D4" s="112"/>
      <c r="E4" s="111"/>
    </row>
    <row r="5" spans="1:5" ht="15.75">
      <c r="A5" s="111"/>
      <c r="B5" s="111" t="s">
        <v>133</v>
      </c>
      <c r="C5" s="111"/>
      <c r="D5" s="111"/>
      <c r="E5" s="111"/>
    </row>
    <row r="7" spans="1:5">
      <c r="B7" s="113"/>
    </row>
    <row r="37" spans="10:10" ht="17.25">
      <c r="J37" s="2085"/>
    </row>
  </sheetData>
  <phoneticPr fontId="5" type="noConversion"/>
  <pageMargins left="0.75" right="0.75" top="1.25" bottom="1" header="0.5" footer="0.25"/>
  <pageSetup orientation="portrait" r:id="rId1"/>
  <headerFooter scaleWithDoc="0" alignWithMargins="0">
    <oddHeader>&amp;R&amp;"Times New Roman,Regular"PacifiCorp Docket UE-111190
Exhibit No. ___ (MDF-2)
Page &amp;P of &amp;N</oddHeader>
    <oddFooter>&amp;C&amp;P of &amp;N</oddFooter>
  </headerFooter>
  <drawing r:id="rId2"/>
  <legacyDrawing r:id="rId3"/>
  <oleObjects>
    <mc:AlternateContent xmlns:mc="http://schemas.openxmlformats.org/markup-compatibility/2006">
      <mc:Choice Requires="x14">
        <oleObject progId="Word.Document.8" shapeId="1026" r:id="rId4">
          <objectPr defaultSize="0" autoPict="0" r:id="rId5">
            <anchor moveWithCells="1">
              <from>
                <xdr:col>0</xdr:col>
                <xdr:colOff>0</xdr:colOff>
                <xdr:row>8</xdr:row>
                <xdr:rowOff>28575</xdr:rowOff>
              </from>
              <to>
                <xdr:col>4</xdr:col>
                <xdr:colOff>533400</xdr:colOff>
                <xdr:row>47</xdr:row>
                <xdr:rowOff>152400</xdr:rowOff>
              </to>
            </anchor>
          </objectPr>
        </oleObject>
      </mc:Choice>
      <mc:Fallback>
        <oleObject progId="Word.Document.8" shapeId="1026"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D104"/>
  <sheetViews>
    <sheetView topLeftCell="A67" workbookViewId="0">
      <selection activeCell="D9" sqref="D9"/>
    </sheetView>
  </sheetViews>
  <sheetFormatPr defaultColWidth="9.140625" defaultRowHeight="12.75"/>
  <cols>
    <col min="1" max="1" width="3.28515625" style="14" customWidth="1"/>
    <col min="2" max="2" width="33" style="14" customWidth="1"/>
    <col min="3" max="3" width="5.5703125" style="14" customWidth="1"/>
    <col min="4" max="4" width="16.5703125" style="14" customWidth="1"/>
    <col min="5" max="16384" width="9.140625" style="14"/>
  </cols>
  <sheetData>
    <row r="1" spans="1:4" ht="18.75">
      <c r="A1" s="1"/>
      <c r="B1" s="2155" t="s">
        <v>137</v>
      </c>
      <c r="C1" s="2155"/>
      <c r="D1" s="2155"/>
    </row>
    <row r="2" spans="1:4" ht="18.75">
      <c r="A2" s="1"/>
      <c r="B2" s="2155" t="s">
        <v>138</v>
      </c>
      <c r="C2" s="2155"/>
      <c r="D2" s="2155"/>
    </row>
    <row r="3" spans="1:4" ht="18.75">
      <c r="A3" s="1"/>
      <c r="B3" s="67"/>
      <c r="C3" s="67"/>
      <c r="D3" s="67"/>
    </row>
    <row r="4" spans="1:4" ht="15.75">
      <c r="A4" s="1"/>
      <c r="B4" s="2" t="s">
        <v>158</v>
      </c>
      <c r="C4" s="68" t="s">
        <v>120</v>
      </c>
      <c r="D4" s="68" t="s">
        <v>182</v>
      </c>
    </row>
    <row r="5" spans="1:4" ht="15.75">
      <c r="A5" s="1"/>
      <c r="B5" s="3"/>
      <c r="C5" s="7" t="s">
        <v>125</v>
      </c>
      <c r="D5" s="68" t="s">
        <v>213</v>
      </c>
    </row>
    <row r="6" spans="1:4" ht="15.75">
      <c r="A6" s="1"/>
      <c r="B6" s="4"/>
      <c r="C6" s="5"/>
      <c r="D6" s="5"/>
    </row>
    <row r="7" spans="1:4" ht="15.75">
      <c r="A7" s="1">
        <v>1</v>
      </c>
      <c r="B7" s="15" t="s">
        <v>146</v>
      </c>
      <c r="C7" s="7"/>
      <c r="D7" s="58">
        <f>+'staff v company'!E8</f>
        <v>757510776.52255499</v>
      </c>
    </row>
    <row r="8" spans="1:4" ht="15.75">
      <c r="A8" s="1">
        <v>2</v>
      </c>
      <c r="B8" s="7" t="s">
        <v>216</v>
      </c>
      <c r="C8" s="7"/>
      <c r="D8" s="56"/>
    </row>
    <row r="9" spans="1:4" ht="15.75">
      <c r="A9" s="1">
        <v>3</v>
      </c>
      <c r="B9" s="6" t="str">
        <f>+'staff v company'!B11</f>
        <v>Temperature Normalization</v>
      </c>
      <c r="C9" s="6" t="str">
        <f>+'staff v company'!C11</f>
        <v>3.1</v>
      </c>
      <c r="D9" s="57">
        <f>+'staff v company'!E11</f>
        <v>0</v>
      </c>
    </row>
    <row r="10" spans="1:4" ht="15.75">
      <c r="A10" s="1">
        <v>4</v>
      </c>
      <c r="B10" s="6" t="str">
        <f>+'staff v company'!B12</f>
        <v>Revenue Normalizing</v>
      </c>
      <c r="C10" s="6" t="str">
        <f>+'staff v company'!C12</f>
        <v>3.2</v>
      </c>
      <c r="D10" s="57">
        <f>+'staff v company'!E12</f>
        <v>0</v>
      </c>
    </row>
    <row r="11" spans="1:4" ht="15.75">
      <c r="A11" s="1">
        <v>5</v>
      </c>
      <c r="B11" s="6" t="str">
        <f>+'staff v company'!B13</f>
        <v>Effective Price Change</v>
      </c>
      <c r="C11" s="6" t="str">
        <f>+'staff v company'!C13</f>
        <v>3.3</v>
      </c>
      <c r="D11" s="57">
        <f>+'staff v company'!E13</f>
        <v>0</v>
      </c>
    </row>
    <row r="12" spans="1:4" ht="15.75">
      <c r="A12" s="1">
        <v>6</v>
      </c>
      <c r="B12" s="6" t="str">
        <f>+'staff v company'!B14</f>
        <v>SO2 Emission Allowances</v>
      </c>
      <c r="C12" s="6" t="str">
        <f>+'staff v company'!C14</f>
        <v>3.4</v>
      </c>
      <c r="D12" s="57">
        <f>+'staff v company'!E14</f>
        <v>-1995224</v>
      </c>
    </row>
    <row r="13" spans="1:4" ht="15.75">
      <c r="A13" s="1">
        <v>7</v>
      </c>
      <c r="B13" s="6" t="e">
        <f>+'staff v company'!#REF!</f>
        <v>#REF!</v>
      </c>
      <c r="C13" s="6" t="e">
        <f>+'staff v company'!#REF!</f>
        <v>#REF!</v>
      </c>
      <c r="D13" s="57" t="e">
        <f>+'staff v company'!#REF!</f>
        <v>#REF!</v>
      </c>
    </row>
    <row r="14" spans="1:4" ht="15.75">
      <c r="A14" s="1">
        <v>8</v>
      </c>
      <c r="B14" s="6" t="str">
        <f>+'staff v company'!B16</f>
        <v>Wheeling Revenue</v>
      </c>
      <c r="C14" s="6" t="str">
        <f>+'staff v company'!C16</f>
        <v>3.6</v>
      </c>
      <c r="D14" s="57">
        <f>+'staff v company'!E16</f>
        <v>0</v>
      </c>
    </row>
    <row r="15" spans="1:4" ht="15.75">
      <c r="A15" s="1">
        <v>9</v>
      </c>
      <c r="B15" s="6" t="str">
        <f>+'staff v company'!B15</f>
        <v>REC Revenues</v>
      </c>
      <c r="C15" s="6" t="str">
        <f>+'staff v company'!C15</f>
        <v>3.5</v>
      </c>
      <c r="D15" s="57">
        <f>+'staff v company'!E15</f>
        <v>0</v>
      </c>
    </row>
    <row r="16" spans="1:4" ht="15.75">
      <c r="A16" s="1">
        <v>10</v>
      </c>
      <c r="B16" s="6" t="e">
        <f>+'staff v company'!#REF!</f>
        <v>#REF!</v>
      </c>
      <c r="C16" s="6" t="e">
        <f>+'staff v company'!#REF!</f>
        <v>#REF!</v>
      </c>
      <c r="D16" s="57" t="e">
        <f>+'staff v company'!#REF!</f>
        <v>#REF!</v>
      </c>
    </row>
    <row r="17" spans="1:4" ht="15.75">
      <c r="A17" s="1">
        <v>11</v>
      </c>
      <c r="B17" s="6" t="e">
        <f>+'staff v company'!#REF!</f>
        <v>#REF!</v>
      </c>
      <c r="C17" s="6" t="e">
        <f>+'staff v company'!#REF!</f>
        <v>#REF!</v>
      </c>
      <c r="D17" s="57" t="e">
        <f>+'staff v company'!#REF!</f>
        <v>#REF!</v>
      </c>
    </row>
    <row r="18" spans="1:4" ht="15.75">
      <c r="A18" s="1">
        <v>12</v>
      </c>
      <c r="B18" s="6" t="e">
        <f>+'staff v company'!#REF!</f>
        <v>#REF!</v>
      </c>
      <c r="C18" s="6" t="e">
        <f>+'staff v company'!#REF!</f>
        <v>#REF!</v>
      </c>
      <c r="D18" s="57" t="e">
        <f>+'staff v company'!#REF!</f>
        <v>#REF!</v>
      </c>
    </row>
    <row r="19" spans="1:4" ht="15.75">
      <c r="A19" s="1">
        <v>13</v>
      </c>
      <c r="B19" s="6">
        <f>+'staff v company'!B18</f>
        <v>0</v>
      </c>
      <c r="C19" s="6">
        <f>+'staff v company'!C18</f>
        <v>0</v>
      </c>
      <c r="D19" s="57">
        <f>+'staff v company'!E18</f>
        <v>0</v>
      </c>
    </row>
    <row r="20" spans="1:4" ht="15.75">
      <c r="A20" s="1">
        <v>14</v>
      </c>
      <c r="B20" s="6" t="str">
        <f>+'staff v company'!B19</f>
        <v>O &amp; M</v>
      </c>
      <c r="C20" s="6">
        <f>+'staff v company'!C19</f>
        <v>0</v>
      </c>
      <c r="D20" s="57">
        <f>+'staff v company'!E19</f>
        <v>0</v>
      </c>
    </row>
    <row r="21" spans="1:4" ht="15.75">
      <c r="A21" s="1">
        <v>15</v>
      </c>
      <c r="B21" s="6" t="str">
        <f>+'staff v company'!B20</f>
        <v>Miscellaneous General Expense</v>
      </c>
      <c r="C21" s="6" t="str">
        <f>+'staff v company'!C20</f>
        <v>4.1</v>
      </c>
      <c r="D21" s="57">
        <f>+'staff v company'!E20</f>
        <v>0</v>
      </c>
    </row>
    <row r="22" spans="1:4" ht="15.75">
      <c r="A22" s="1">
        <v>16</v>
      </c>
      <c r="B22" s="6" t="str">
        <f>+'staff v company'!B21</f>
        <v>Wage &amp; Employee Benefits Annualization</v>
      </c>
      <c r="C22" s="6" t="str">
        <f>+'staff v company'!C21</f>
        <v>4.2</v>
      </c>
      <c r="D22" s="57">
        <f>+'staff v company'!E21</f>
        <v>0</v>
      </c>
    </row>
    <row r="23" spans="1:4" ht="15.75">
      <c r="A23" s="1">
        <v>17</v>
      </c>
      <c r="B23" s="6" t="str">
        <f>+'staff v company'!B22</f>
        <v>Wage &amp; Employee Benefits - Pro Forma</v>
      </c>
      <c r="C23" s="6" t="str">
        <f>+'staff v company'!C22</f>
        <v>4.3</v>
      </c>
      <c r="D23" s="57">
        <f>+'staff v company'!E22</f>
        <v>0</v>
      </c>
    </row>
    <row r="24" spans="1:4" ht="15.75">
      <c r="A24" s="1">
        <v>18</v>
      </c>
      <c r="B24" s="6" t="str">
        <f>+'staff v company'!B23</f>
        <v>AMR Savings</v>
      </c>
      <c r="C24" s="6" t="str">
        <f>+'staff v company'!C23</f>
        <v>4.4</v>
      </c>
      <c r="D24" s="57">
        <f>+'staff v company'!E23</f>
        <v>7282596</v>
      </c>
    </row>
    <row r="25" spans="1:4" ht="15.75">
      <c r="A25" s="1">
        <v>19</v>
      </c>
      <c r="B25" s="6" t="str">
        <f>+'staff v company'!B24</f>
        <v>Remove Non-Recurring Entries</v>
      </c>
      <c r="C25" s="6" t="str">
        <f>+'staff v company'!C24</f>
        <v>4.5</v>
      </c>
      <c r="D25" s="57">
        <f>+'staff v company'!E24</f>
        <v>56244.902609269993</v>
      </c>
    </row>
    <row r="26" spans="1:4" ht="15.75">
      <c r="A26" s="1">
        <v>20</v>
      </c>
      <c r="B26" s="6" t="str">
        <f>+'staff v company'!B25</f>
        <v>Pension &amp; Post-retirement Curtailment</v>
      </c>
      <c r="C26" s="6" t="str">
        <f>+'staff v company'!C25</f>
        <v>4.6</v>
      </c>
      <c r="D26" s="57">
        <f>+'staff v company'!E25</f>
        <v>-2644739</v>
      </c>
    </row>
    <row r="27" spans="1:4" ht="15.75">
      <c r="A27" s="1">
        <v>21</v>
      </c>
      <c r="B27" s="6" t="e">
        <f>+'staff v company'!#REF!</f>
        <v>#REF!</v>
      </c>
      <c r="C27" s="6" t="str">
        <f>+'staff v company'!C26</f>
        <v>4.7</v>
      </c>
      <c r="D27" s="57">
        <f>+'staff v company'!E26</f>
        <v>0</v>
      </c>
    </row>
    <row r="28" spans="1:4" ht="15.75">
      <c r="A28" s="1">
        <v>22</v>
      </c>
      <c r="B28" s="6" t="str">
        <f>+'staff v company'!B26</f>
        <v>DSM Revenue &amp; Expense Removal</v>
      </c>
      <c r="C28" s="6" t="str">
        <f>+'staff v company'!C27</f>
        <v>4.8</v>
      </c>
      <c r="D28" s="57">
        <f>+'staff v company'!E27</f>
        <v>0</v>
      </c>
    </row>
    <row r="29" spans="1:4" ht="15.75">
      <c r="A29" s="1">
        <v>23</v>
      </c>
      <c r="B29" s="6" t="e">
        <f>+'staff v company'!#REF!</f>
        <v>#REF!</v>
      </c>
      <c r="C29" s="6" t="e">
        <f>+'staff v company'!#REF!</f>
        <v>#REF!</v>
      </c>
      <c r="D29" s="57" t="e">
        <f>+'staff v company'!#REF!</f>
        <v>#REF!</v>
      </c>
    </row>
    <row r="30" spans="1:4" ht="15.75">
      <c r="A30" s="1">
        <v>24</v>
      </c>
      <c r="B30" s="6" t="e">
        <f>+'staff v company'!#REF!</f>
        <v>#REF!</v>
      </c>
      <c r="C30" s="6" t="e">
        <f>+'staff v company'!#REF!</f>
        <v>#REF!</v>
      </c>
      <c r="D30" s="57" t="e">
        <f>+'staff v company'!#REF!</f>
        <v>#REF!</v>
      </c>
    </row>
    <row r="31" spans="1:4" ht="15.75">
      <c r="A31" s="1">
        <v>25</v>
      </c>
      <c r="B31" s="6" t="e">
        <f>+'staff v company'!#REF!</f>
        <v>#REF!</v>
      </c>
      <c r="C31" s="6" t="e">
        <f>+'staff v company'!#REF!</f>
        <v>#REF!</v>
      </c>
      <c r="D31" s="57" t="e">
        <f>+'staff v company'!#REF!</f>
        <v>#REF!</v>
      </c>
    </row>
    <row r="32" spans="1:4" ht="15.75">
      <c r="A32" s="1">
        <v>26</v>
      </c>
      <c r="B32" s="6" t="e">
        <f>+'staff v company'!#REF!</f>
        <v>#REF!</v>
      </c>
      <c r="C32" s="6" t="e">
        <f>+'staff v company'!#REF!</f>
        <v>#REF!</v>
      </c>
      <c r="D32" s="57" t="e">
        <f>+'staff v company'!#REF!</f>
        <v>#REF!</v>
      </c>
    </row>
    <row r="33" spans="1:4" ht="15.75">
      <c r="A33" s="1">
        <v>27</v>
      </c>
      <c r="B33" s="6" t="e">
        <f>+'staff v company'!#REF!</f>
        <v>#REF!</v>
      </c>
      <c r="C33" s="6" t="e">
        <f>+'staff v company'!#REF!</f>
        <v>#REF!</v>
      </c>
      <c r="D33" s="57" t="e">
        <f>+'staff v company'!#REF!</f>
        <v>#REF!</v>
      </c>
    </row>
    <row r="34" spans="1:4" ht="15.75">
      <c r="A34" s="1">
        <v>28</v>
      </c>
      <c r="B34" s="6" t="e">
        <f>+'staff v company'!#REF!</f>
        <v>#REF!</v>
      </c>
      <c r="C34" s="6" t="e">
        <f>+'staff v company'!#REF!</f>
        <v>#REF!</v>
      </c>
      <c r="D34" s="57" t="e">
        <f>+'staff v company'!#REF!</f>
        <v>#REF!</v>
      </c>
    </row>
    <row r="35" spans="1:4" ht="15.75">
      <c r="A35" s="1">
        <v>29</v>
      </c>
      <c r="B35" s="6" t="e">
        <f>+'staff v company'!#REF!</f>
        <v>#REF!</v>
      </c>
      <c r="C35" s="6" t="e">
        <f>+'staff v company'!#REF!</f>
        <v>#REF!</v>
      </c>
      <c r="D35" s="57" t="e">
        <f>+'staff v company'!#REF!</f>
        <v>#REF!</v>
      </c>
    </row>
    <row r="36" spans="1:4" ht="15.75">
      <c r="A36" s="1">
        <v>30</v>
      </c>
      <c r="B36" s="6" t="e">
        <f>+'staff v company'!#REF!</f>
        <v>#REF!</v>
      </c>
      <c r="C36" s="6" t="e">
        <f>+'staff v company'!#REF!</f>
        <v>#REF!</v>
      </c>
      <c r="D36" s="57" t="e">
        <f>+'staff v company'!#REF!</f>
        <v>#REF!</v>
      </c>
    </row>
    <row r="37" spans="1:4" ht="15.75">
      <c r="A37" s="1">
        <v>31</v>
      </c>
      <c r="B37" s="6" t="e">
        <f>+'staff v company'!#REF!</f>
        <v>#REF!</v>
      </c>
      <c r="C37" s="6" t="e">
        <f>+'staff v company'!#REF!</f>
        <v>#REF!</v>
      </c>
      <c r="D37" s="57" t="e">
        <f>+'staff v company'!#REF!</f>
        <v>#REF!</v>
      </c>
    </row>
    <row r="38" spans="1:4" ht="15.75">
      <c r="A38" s="1">
        <v>32</v>
      </c>
      <c r="B38" s="6" t="str">
        <f>+'staff v company'!B33</f>
        <v>Regulatory Commission Expense</v>
      </c>
      <c r="C38" s="6" t="str">
        <f>+'staff v company'!C33</f>
        <v>4.14</v>
      </c>
      <c r="D38" s="57">
        <f>+'staff v company'!E33</f>
        <v>0</v>
      </c>
    </row>
    <row r="39" spans="1:4" ht="15.75">
      <c r="A39" s="1">
        <v>33</v>
      </c>
      <c r="B39" s="6" t="str">
        <f>+'staff v company'!B34</f>
        <v>POWER COSTS</v>
      </c>
      <c r="C39" s="6">
        <f>+'staff v company'!C34</f>
        <v>0</v>
      </c>
      <c r="D39" s="57">
        <f>+'staff v company'!E34</f>
        <v>0</v>
      </c>
    </row>
    <row r="40" spans="1:4" ht="15.75">
      <c r="A40" s="1">
        <v>34</v>
      </c>
      <c r="B40" s="6" t="str">
        <f>+'staff v company'!B35</f>
        <v>Net Power Costs Restating</v>
      </c>
      <c r="C40" s="6">
        <f>+'staff v company'!C35</f>
        <v>5.0999999999999996</v>
      </c>
      <c r="D40" s="57">
        <f>+'staff v company'!E35</f>
        <v>0</v>
      </c>
    </row>
    <row r="41" spans="1:4" ht="15.75">
      <c r="A41" s="1">
        <v>35</v>
      </c>
      <c r="B41" s="6" t="str">
        <f>+'staff v company'!B36</f>
        <v>Net Power Costs Pro Forma</v>
      </c>
      <c r="C41" s="6" t="str">
        <f>+'staff v company'!C36</f>
        <v>5.1.1</v>
      </c>
      <c r="D41" s="57">
        <f>+'staff v company'!E36</f>
        <v>0</v>
      </c>
    </row>
    <row r="42" spans="1:4" ht="15.75">
      <c r="A42" s="1">
        <v>36</v>
      </c>
      <c r="B42" s="6" t="e">
        <f>+'staff v company'!#REF!</f>
        <v>#REF!</v>
      </c>
      <c r="C42" s="6" t="str">
        <f>+'staff v company'!C37</f>
        <v>5.2</v>
      </c>
      <c r="D42" s="57">
        <f>+'staff v company'!E37</f>
        <v>0</v>
      </c>
    </row>
    <row r="43" spans="1:4" ht="15.75">
      <c r="A43" s="1">
        <v>37</v>
      </c>
      <c r="B43" s="6" t="str">
        <f>+'staff v company'!B38</f>
        <v>BPA Residential Exchange</v>
      </c>
      <c r="C43" s="6" t="str">
        <f>+'staff v company'!C38</f>
        <v>5.3</v>
      </c>
      <c r="D43" s="57">
        <f>+'staff v company'!E38</f>
        <v>0</v>
      </c>
    </row>
    <row r="44" spans="1:4" ht="15.75">
      <c r="A44" s="1">
        <v>38</v>
      </c>
      <c r="B44" s="6">
        <f>+'staff v company'!B40</f>
        <v>0</v>
      </c>
      <c r="C44" s="6">
        <f>+'staff v company'!C40</f>
        <v>0</v>
      </c>
      <c r="D44" s="57">
        <f>+'staff v company'!E40</f>
        <v>0</v>
      </c>
    </row>
    <row r="45" spans="1:4" ht="15.75">
      <c r="A45" s="1">
        <v>39</v>
      </c>
      <c r="B45" s="6" t="str">
        <f>+'staff v company'!B41</f>
        <v>DEPRECIATION/AMORTIZATION</v>
      </c>
      <c r="C45" s="6">
        <f>+'staff v company'!C41</f>
        <v>0</v>
      </c>
      <c r="D45" s="57">
        <f>+'staff v company'!E41</f>
        <v>0</v>
      </c>
    </row>
    <row r="46" spans="1:4" ht="15.75">
      <c r="A46" s="1">
        <v>40</v>
      </c>
      <c r="B46" s="6" t="str">
        <f>+'staff v company'!B42</f>
        <v>Hydro Decommissioning</v>
      </c>
      <c r="C46" s="6" t="str">
        <f>+'staff v company'!C42</f>
        <v>6.1</v>
      </c>
      <c r="D46" s="57">
        <f>+'staff v company'!E42</f>
        <v>273209.89236551552</v>
      </c>
    </row>
    <row r="47" spans="1:4" ht="15.75">
      <c r="A47" s="1">
        <v>41</v>
      </c>
      <c r="B47" s="6" t="e">
        <f>+'staff v company'!#REF!</f>
        <v>#REF!</v>
      </c>
      <c r="C47" s="6" t="e">
        <f>+'staff v company'!#REF!</f>
        <v>#REF!</v>
      </c>
      <c r="D47" s="57" t="e">
        <f>+'staff v company'!#REF!</f>
        <v>#REF!</v>
      </c>
    </row>
    <row r="48" spans="1:4" ht="15.75">
      <c r="A48" s="1">
        <v>42</v>
      </c>
      <c r="B48" s="6">
        <f>+'staff v company'!B43</f>
        <v>0</v>
      </c>
      <c r="C48" s="6">
        <f>+'staff v company'!C43</f>
        <v>0</v>
      </c>
      <c r="D48" s="57">
        <f>+'staff v company'!E43</f>
        <v>0</v>
      </c>
    </row>
    <row r="49" spans="1:4" ht="15.75">
      <c r="A49" s="1">
        <v>43</v>
      </c>
      <c r="B49" s="6" t="str">
        <f>+'staff v company'!B44</f>
        <v>TAX ADJUSTMENTS</v>
      </c>
      <c r="C49" s="6">
        <f>+'staff v company'!C44</f>
        <v>0</v>
      </c>
      <c r="D49" s="57">
        <f>+'staff v company'!E44</f>
        <v>0</v>
      </c>
    </row>
    <row r="50" spans="1:4" ht="15.75">
      <c r="A50" s="1">
        <v>44</v>
      </c>
      <c r="B50" s="6" t="str">
        <f>+'staff v company'!B45</f>
        <v>Interest True Up</v>
      </c>
      <c r="C50" s="6">
        <f>+'staff v company'!C45</f>
        <v>7.1</v>
      </c>
      <c r="D50" s="57">
        <f>+'staff v company'!E45</f>
        <v>0</v>
      </c>
    </row>
    <row r="51" spans="1:4" ht="15.75">
      <c r="A51" s="1">
        <v>45</v>
      </c>
      <c r="B51" s="6" t="str">
        <f>+'staff v company'!B46</f>
        <v>Renewable Energy Tax Credit</v>
      </c>
      <c r="C51" s="6">
        <f>+'staff v company'!C46</f>
        <v>7.2</v>
      </c>
      <c r="D51" s="57">
        <f>+'staff v company'!E46</f>
        <v>0</v>
      </c>
    </row>
    <row r="52" spans="1:4" ht="15.75">
      <c r="A52" s="1">
        <v>46</v>
      </c>
      <c r="B52" s="6" t="str">
        <f>+'staff v company'!B47</f>
        <v>Malin Midpoint Adjustment</v>
      </c>
      <c r="C52" s="6">
        <f>+'staff v company'!C47</f>
        <v>7.3</v>
      </c>
      <c r="D52" s="57">
        <f>+'staff v company'!E47</f>
        <v>-222584.50339634973</v>
      </c>
    </row>
    <row r="53" spans="1:4" ht="15.75">
      <c r="A53" s="1">
        <v>47</v>
      </c>
      <c r="B53" s="6" t="str">
        <f>+'staff v company'!B48</f>
        <v>WA Public Utility Tax Adj.</v>
      </c>
      <c r="C53" s="6">
        <f>+'staff v company'!C48</f>
        <v>7.4</v>
      </c>
      <c r="D53" s="57">
        <f>+'staff v company'!E48</f>
        <v>0</v>
      </c>
    </row>
    <row r="54" spans="1:4" ht="15.75">
      <c r="A54" s="1">
        <v>48</v>
      </c>
      <c r="B54" s="6" t="e">
        <f>+'staff v company'!#REF!</f>
        <v>#REF!</v>
      </c>
      <c r="C54" s="6">
        <f>+'staff v company'!C49</f>
        <v>7.5</v>
      </c>
      <c r="D54" s="57">
        <f>+'staff v company'!E49</f>
        <v>0</v>
      </c>
    </row>
    <row r="55" spans="1:4" ht="15.75">
      <c r="A55" s="1">
        <v>49</v>
      </c>
      <c r="B55" s="6" t="str">
        <f>+'staff v company'!B49</f>
        <v>AFUDC - Equity</v>
      </c>
      <c r="C55" s="6">
        <f>+'staff v company'!C50</f>
        <v>7.6</v>
      </c>
      <c r="D55" s="57">
        <f>+'staff v company'!E50</f>
        <v>-2089738.2646262255</v>
      </c>
    </row>
    <row r="56" spans="1:4" ht="15.75">
      <c r="A56" s="1">
        <v>50</v>
      </c>
      <c r="B56" s="6" t="e">
        <f>+'staff v company'!#REF!</f>
        <v>#REF!</v>
      </c>
      <c r="C56" s="6" t="str">
        <f>+'staff v company'!C51</f>
        <v>7.6.1</v>
      </c>
      <c r="D56" s="57">
        <f>+'staff v company'!E51</f>
        <v>0</v>
      </c>
    </row>
    <row r="57" spans="1:4" ht="15.75">
      <c r="A57" s="1">
        <v>51</v>
      </c>
      <c r="B57" s="6" t="str">
        <f>+'staff v company'!B52</f>
        <v>Remove Deferred State Tax Expense</v>
      </c>
      <c r="C57" s="6">
        <f>+'staff v company'!C53</f>
        <v>7.8</v>
      </c>
      <c r="D57" s="57">
        <f>+'staff v company'!E53</f>
        <v>-773349.38873899472</v>
      </c>
    </row>
    <row r="58" spans="1:4" ht="15.75">
      <c r="A58" s="1">
        <v>52</v>
      </c>
      <c r="B58" s="6" t="e">
        <f>+'staff v company'!#REF!</f>
        <v>#REF!</v>
      </c>
      <c r="C58" s="6" t="e">
        <f>+'staff v company'!#REF!</f>
        <v>#REF!</v>
      </c>
      <c r="D58" s="57" t="e">
        <f>+'staff v company'!#REF!</f>
        <v>#REF!</v>
      </c>
    </row>
    <row r="59" spans="1:4" ht="15.75">
      <c r="A59" s="1">
        <v>53</v>
      </c>
      <c r="B59" s="6" t="e">
        <f>+'staff v company'!#REF!</f>
        <v>#REF!</v>
      </c>
      <c r="C59" s="6" t="e">
        <f>+'staff v company'!#REF!</f>
        <v>#REF!</v>
      </c>
      <c r="D59" s="57" t="e">
        <f>+'staff v company'!#REF!</f>
        <v>#REF!</v>
      </c>
    </row>
    <row r="60" spans="1:4" ht="15.75">
      <c r="A60" s="1">
        <v>54</v>
      </c>
      <c r="B60" s="6" t="e">
        <f>+'staff v company'!#REF!</f>
        <v>#REF!</v>
      </c>
      <c r="C60" s="6" t="e">
        <f>+'staff v company'!#REF!</f>
        <v>#REF!</v>
      </c>
      <c r="D60" s="57" t="e">
        <f>+'staff v company'!#REF!</f>
        <v>#REF!</v>
      </c>
    </row>
    <row r="61" spans="1:4" ht="15.75">
      <c r="A61" s="1">
        <v>55</v>
      </c>
      <c r="B61" s="6" t="e">
        <f>+'staff v company'!#REF!</f>
        <v>#REF!</v>
      </c>
      <c r="C61" s="6" t="e">
        <f>+'staff v company'!#REF!</f>
        <v>#REF!</v>
      </c>
      <c r="D61" s="57" t="e">
        <f>+'staff v company'!#REF!</f>
        <v>#REF!</v>
      </c>
    </row>
    <row r="62" spans="1:4" ht="15.75">
      <c r="A62" s="1">
        <v>56</v>
      </c>
      <c r="B62" s="6" t="e">
        <f>+'staff v company'!#REF!</f>
        <v>#REF!</v>
      </c>
      <c r="C62" s="6" t="e">
        <f>+'staff v company'!#REF!</f>
        <v>#REF!</v>
      </c>
      <c r="D62" s="57" t="e">
        <f>+'staff v company'!#REF!</f>
        <v>#REF!</v>
      </c>
    </row>
    <row r="63" spans="1:4" ht="15.75">
      <c r="A63" s="1">
        <v>57</v>
      </c>
      <c r="B63" s="6">
        <f>+'staff v company'!B54</f>
        <v>0</v>
      </c>
      <c r="C63" s="6">
        <f>+'staff v company'!C54</f>
        <v>0</v>
      </c>
      <c r="D63" s="57">
        <f>+'staff v company'!E54</f>
        <v>0</v>
      </c>
    </row>
    <row r="64" spans="1:4" ht="15.75">
      <c r="A64" s="1">
        <v>58</v>
      </c>
      <c r="B64" s="6" t="str">
        <f>+'staff v company'!B55</f>
        <v>RATE BASE</v>
      </c>
      <c r="C64" s="6">
        <f>+'staff v company'!C55</f>
        <v>0</v>
      </c>
      <c r="D64" s="57">
        <f>+'staff v company'!E55</f>
        <v>0</v>
      </c>
    </row>
    <row r="65" spans="1:4" ht="15.75">
      <c r="A65" s="1">
        <v>59</v>
      </c>
      <c r="B65" s="6" t="e">
        <f>+'staff v company'!#REF!</f>
        <v>#REF!</v>
      </c>
      <c r="C65" s="6">
        <f>+'staff v company'!C56</f>
        <v>8.1</v>
      </c>
      <c r="D65" s="57">
        <f>+'staff v company'!E56</f>
        <v>-3291206</v>
      </c>
    </row>
    <row r="66" spans="1:4" ht="15.75">
      <c r="A66" s="1">
        <v>60</v>
      </c>
      <c r="B66" s="6" t="str">
        <f>+'staff v company'!B57</f>
        <v>Jim Bridger Mine Rate Base Adjustment</v>
      </c>
      <c r="C66" s="6">
        <f>+'staff v company'!C57</f>
        <v>8.1999999999999993</v>
      </c>
      <c r="D66" s="57">
        <f>+'staff v company'!E57</f>
        <v>32582682.596407156</v>
      </c>
    </row>
    <row r="67" spans="1:4" ht="15.75">
      <c r="A67" s="1">
        <v>61</v>
      </c>
      <c r="B67" s="6" t="str">
        <f>+'staff v company'!B58</f>
        <v>Environmental Remediation</v>
      </c>
      <c r="C67" s="6">
        <f>+'staff v company'!C58</f>
        <v>8.3000000000000007</v>
      </c>
      <c r="D67" s="57">
        <f>+'staff v company'!E58</f>
        <v>-97121.183239651582</v>
      </c>
    </row>
    <row r="68" spans="1:4" ht="15.75">
      <c r="A68" s="1">
        <v>62</v>
      </c>
      <c r="B68" s="6" t="str">
        <f>+'staff v company'!B59</f>
        <v>Customer Advances for Construction</v>
      </c>
      <c r="C68" s="6">
        <f>+'staff v company'!C59</f>
        <v>8.4</v>
      </c>
      <c r="D68" s="57">
        <f>+'staff v company'!E59</f>
        <v>-293988.44027225801</v>
      </c>
    </row>
    <row r="69" spans="1:4" ht="15.75">
      <c r="A69" s="1">
        <v>63</v>
      </c>
      <c r="B69" s="6" t="e">
        <f>+'staff v company'!#REF!</f>
        <v>#REF!</v>
      </c>
      <c r="C69" s="6">
        <f>+'staff v company'!C60</f>
        <v>8.5</v>
      </c>
      <c r="D69" s="57">
        <f>+'staff v company'!E60</f>
        <v>-423016</v>
      </c>
    </row>
    <row r="70" spans="1:4" ht="15.75">
      <c r="A70" s="1">
        <v>64</v>
      </c>
      <c r="B70" s="6" t="e">
        <f>+'staff v company'!#REF!</f>
        <v>#REF!</v>
      </c>
      <c r="C70" s="6" t="str">
        <f>+'staff v company'!C62</f>
        <v>8.6.1</v>
      </c>
      <c r="D70" s="57">
        <f>+'staff v company'!E62</f>
        <v>-4139527.5037370194</v>
      </c>
    </row>
    <row r="71" spans="1:4" ht="15.75">
      <c r="A71" s="1">
        <v>65</v>
      </c>
      <c r="B71" s="6" t="str">
        <f>+'staff v company'!B60</f>
        <v>Removal of Colstrip #4 AFUDC</v>
      </c>
      <c r="C71" s="6">
        <f>+'staff v company'!C61</f>
        <v>8.6</v>
      </c>
      <c r="D71" s="57">
        <f>+'staff v company'!E61</f>
        <v>-17300210.854513854</v>
      </c>
    </row>
    <row r="72" spans="1:4" ht="15.75">
      <c r="A72" s="1">
        <v>66</v>
      </c>
      <c r="B72" s="6" t="str">
        <f>+'staff v company'!B64</f>
        <v>Powerdale Hydro Removal</v>
      </c>
      <c r="C72" s="6">
        <f>+'staff v company'!C64</f>
        <v>8.6999999999999993</v>
      </c>
      <c r="D72" s="57">
        <f>+'staff v company'!E64</f>
        <v>-315732.74868888792</v>
      </c>
    </row>
    <row r="73" spans="1:4" ht="15.75">
      <c r="A73" s="1">
        <v>67</v>
      </c>
      <c r="B73" s="6" t="str">
        <f>+'staff v company'!B66</f>
        <v>Trojan Unrecovered Plant Adjustment</v>
      </c>
      <c r="C73" s="6">
        <f>+'staff v company'!C65</f>
        <v>8.8000000000000007</v>
      </c>
      <c r="D73" s="57">
        <f>+'staff v company'!E65</f>
        <v>-1356953</v>
      </c>
    </row>
    <row r="74" spans="1:4" ht="15.75">
      <c r="A74" s="1">
        <v>68</v>
      </c>
      <c r="B74" s="6" t="str">
        <f>+'staff v company'!B56</f>
        <v>Customer Service Deposits</v>
      </c>
      <c r="C74" s="6">
        <f>+'staff v company'!C66</f>
        <v>8.9</v>
      </c>
      <c r="D74" s="57">
        <f>+'staff v company'!E66</f>
        <v>1078475.3668981288</v>
      </c>
    </row>
    <row r="75" spans="1:4" ht="15.75">
      <c r="A75" s="1">
        <v>69</v>
      </c>
      <c r="B75" s="6" t="str">
        <f>+'staff v company'!B67</f>
        <v>Condit Hydro Removal</v>
      </c>
      <c r="C75" s="6" t="str">
        <f>+'staff v company'!C67</f>
        <v>8.10</v>
      </c>
      <c r="D75" s="57">
        <f>+'staff v company'!E67</f>
        <v>-36216</v>
      </c>
    </row>
    <row r="76" spans="1:4" ht="15.75">
      <c r="A76" s="1">
        <v>70</v>
      </c>
      <c r="B76" s="6" t="e">
        <f>+'staff v company'!#REF!</f>
        <v>#REF!</v>
      </c>
      <c r="C76" s="6" t="e">
        <f>+'staff v company'!#REF!</f>
        <v>#REF!</v>
      </c>
      <c r="D76" s="57" t="e">
        <f>+'staff v company'!#REF!</f>
        <v>#REF!</v>
      </c>
    </row>
    <row r="77" spans="1:4" ht="15.75">
      <c r="A77" s="1">
        <v>71</v>
      </c>
      <c r="B77" s="6" t="e">
        <f>+'staff v company'!#REF!</f>
        <v>#REF!</v>
      </c>
      <c r="C77" s="6" t="e">
        <f>+'staff v company'!#REF!</f>
        <v>#REF!</v>
      </c>
      <c r="D77" s="57" t="e">
        <f>+'staff v company'!#REF!</f>
        <v>#REF!</v>
      </c>
    </row>
    <row r="78" spans="1:4" ht="15.75">
      <c r="A78" s="1">
        <v>72</v>
      </c>
      <c r="B78" s="6" t="e">
        <f>+'staff v company'!#REF!</f>
        <v>#REF!</v>
      </c>
      <c r="C78" s="6" t="e">
        <f>+'staff v company'!#REF!</f>
        <v>#REF!</v>
      </c>
      <c r="D78" s="57" t="e">
        <f>+'staff v company'!#REF!</f>
        <v>#REF!</v>
      </c>
    </row>
    <row r="79" spans="1:4" ht="15.75">
      <c r="A79" s="1">
        <v>73</v>
      </c>
      <c r="B79" s="6" t="e">
        <f>+'staff v company'!#REF!</f>
        <v>#REF!</v>
      </c>
      <c r="C79" s="6" t="e">
        <f>+'staff v company'!#REF!</f>
        <v>#REF!</v>
      </c>
      <c r="D79" s="57" t="e">
        <f>+'staff v company'!#REF!</f>
        <v>#REF!</v>
      </c>
    </row>
    <row r="80" spans="1:4" ht="15.75">
      <c r="A80" s="1">
        <v>74</v>
      </c>
      <c r="B80" s="6" t="e">
        <f>+'staff v company'!#REF!</f>
        <v>#REF!</v>
      </c>
      <c r="C80" s="6" t="e">
        <f>+'staff v company'!#REF!</f>
        <v>#REF!</v>
      </c>
      <c r="D80" s="57" t="e">
        <f>+'staff v company'!#REF!</f>
        <v>#REF!</v>
      </c>
    </row>
    <row r="81" spans="1:4" ht="15.75">
      <c r="A81" s="1">
        <v>75</v>
      </c>
      <c r="B81" s="6" t="e">
        <f>+'staff v company'!#REF!</f>
        <v>#REF!</v>
      </c>
      <c r="C81" s="6" t="e">
        <f>+'staff v company'!#REF!</f>
        <v>#REF!</v>
      </c>
      <c r="D81" s="57" t="e">
        <f>+'staff v company'!#REF!</f>
        <v>#REF!</v>
      </c>
    </row>
    <row r="82" spans="1:4" ht="15.75">
      <c r="A82" s="1">
        <v>76</v>
      </c>
      <c r="B82" s="6" t="e">
        <f>+'staff v company'!#REF!</f>
        <v>#REF!</v>
      </c>
      <c r="C82" s="6" t="e">
        <f>+'staff v company'!#REF!</f>
        <v>#REF!</v>
      </c>
      <c r="D82" s="57" t="e">
        <f>+'staff v company'!#REF!</f>
        <v>#REF!</v>
      </c>
    </row>
    <row r="83" spans="1:4" ht="15.75">
      <c r="A83" s="1">
        <v>77</v>
      </c>
      <c r="B83" s="6"/>
      <c r="C83" s="6"/>
      <c r="D83" s="57"/>
    </row>
    <row r="84" spans="1:4" ht="15.75">
      <c r="A84" s="1">
        <v>78</v>
      </c>
      <c r="B84" s="6"/>
      <c r="C84" s="6"/>
      <c r="D84" s="57"/>
    </row>
    <row r="85" spans="1:4" ht="15.75">
      <c r="B85" s="6"/>
      <c r="C85" s="6"/>
      <c r="D85" s="57"/>
    </row>
    <row r="86" spans="1:4" ht="15.75">
      <c r="B86" s="6"/>
      <c r="C86" s="6"/>
      <c r="D86" s="57"/>
    </row>
    <row r="87" spans="1:4" ht="15.75">
      <c r="B87" s="6"/>
      <c r="C87" s="6"/>
      <c r="D87" s="57"/>
    </row>
    <row r="88" spans="1:4" ht="15.75">
      <c r="B88" s="6"/>
      <c r="C88" s="6"/>
      <c r="D88" s="57"/>
    </row>
    <row r="89" spans="1:4" ht="15.75">
      <c r="B89" s="6"/>
      <c r="C89" s="6"/>
      <c r="D89" s="57"/>
    </row>
    <row r="90" spans="1:4" ht="15.75">
      <c r="B90" s="6"/>
      <c r="C90" s="6"/>
      <c r="D90" s="57"/>
    </row>
    <row r="91" spans="1:4" ht="15.75">
      <c r="B91" s="6"/>
      <c r="C91" s="6"/>
      <c r="D91" s="57"/>
    </row>
    <row r="92" spans="1:4" ht="15.75">
      <c r="B92" s="6"/>
      <c r="C92" s="6"/>
      <c r="D92" s="57"/>
    </row>
    <row r="93" spans="1:4" ht="15.75">
      <c r="B93" s="6"/>
      <c r="C93" s="6"/>
      <c r="D93" s="57"/>
    </row>
    <row r="94" spans="1:4" ht="15.75">
      <c r="B94" s="6"/>
      <c r="C94" s="6"/>
      <c r="D94" s="57"/>
    </row>
    <row r="95" spans="1:4" ht="15.75">
      <c r="B95" s="6"/>
      <c r="C95" s="6"/>
      <c r="D95" s="57"/>
    </row>
    <row r="96" spans="1:4" ht="15.75">
      <c r="B96" s="6"/>
      <c r="C96" s="6"/>
      <c r="D96" s="57"/>
    </row>
    <row r="97" spans="2:4" ht="15.75">
      <c r="B97" s="6"/>
      <c r="C97" s="6"/>
      <c r="D97" s="57"/>
    </row>
    <row r="98" spans="2:4" ht="15.75">
      <c r="B98" s="6"/>
      <c r="C98" s="6"/>
      <c r="D98" s="57"/>
    </row>
    <row r="99" spans="2:4" ht="15.75">
      <c r="B99" s="6"/>
      <c r="C99" s="6"/>
      <c r="D99" s="57"/>
    </row>
    <row r="100" spans="2:4" ht="15.75">
      <c r="B100" s="6"/>
      <c r="C100" s="6"/>
      <c r="D100" s="57"/>
    </row>
    <row r="101" spans="2:4" ht="15.75">
      <c r="B101" s="6"/>
      <c r="C101" s="6"/>
      <c r="D101" s="57"/>
    </row>
    <row r="102" spans="2:4" ht="15.75">
      <c r="B102" s="6"/>
      <c r="C102" s="6"/>
      <c r="D102" s="57"/>
    </row>
    <row r="103" spans="2:4" ht="15.75">
      <c r="B103" s="6"/>
      <c r="C103" s="6"/>
      <c r="D103" s="57"/>
    </row>
    <row r="104" spans="2:4">
      <c r="D104" s="69"/>
    </row>
  </sheetData>
  <mergeCells count="2">
    <mergeCell ref="B1:D1"/>
    <mergeCell ref="B2:D2"/>
  </mergeCells>
  <phoneticPr fontId="5" type="noConversion"/>
  <printOptions horizontalCentered="1"/>
  <pageMargins left="1.5" right="0.75" top="1" bottom="1" header="0.5" footer="0.25"/>
  <pageSetup scale="57" orientation="portrait" r:id="rId1"/>
  <headerFooter alignWithMargins="0">
    <oddHeader>&amp;R&amp;"Times New Roman,Regular"PacifiCorp Docket UE-061546
Exhibit ___ (TES-2)</oddHeader>
    <oddFooter>&amp;R&amp;"Times New Roman,Regular"Page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G44"/>
  <sheetViews>
    <sheetView workbookViewId="0">
      <selection activeCell="C14" sqref="C14"/>
    </sheetView>
  </sheetViews>
  <sheetFormatPr defaultColWidth="9.140625" defaultRowHeight="12.75"/>
  <cols>
    <col min="1" max="1" width="3.28515625" style="14" customWidth="1"/>
    <col min="2" max="2" width="33.42578125" style="14" customWidth="1"/>
    <col min="3" max="6" width="15.7109375" style="14" customWidth="1"/>
    <col min="7" max="16384" width="9.140625" style="14"/>
  </cols>
  <sheetData>
    <row r="1" spans="1:7" ht="18.75">
      <c r="A1" s="1"/>
      <c r="B1" s="2155" t="s">
        <v>140</v>
      </c>
      <c r="C1" s="2155"/>
      <c r="D1" s="2155"/>
      <c r="E1" s="2155"/>
      <c r="F1" s="2155"/>
      <c r="G1" s="1"/>
    </row>
    <row r="2" spans="1:7" ht="18.75">
      <c r="A2" s="1"/>
      <c r="B2" s="2155" t="s">
        <v>141</v>
      </c>
      <c r="C2" s="2155"/>
      <c r="D2" s="2155"/>
      <c r="E2" s="2155"/>
      <c r="F2" s="2155"/>
      <c r="G2" s="1"/>
    </row>
    <row r="3" spans="1:7" ht="15.75">
      <c r="A3" s="1"/>
      <c r="B3" s="66"/>
      <c r="C3" s="66"/>
      <c r="D3" s="66"/>
      <c r="E3" s="66"/>
      <c r="F3" s="66"/>
      <c r="G3" s="1"/>
    </row>
    <row r="4" spans="1:7" ht="15.75">
      <c r="A4" s="1"/>
      <c r="B4" s="60"/>
      <c r="C4" s="60"/>
      <c r="D4" s="60"/>
      <c r="E4" s="60"/>
      <c r="F4" s="60"/>
      <c r="G4" s="1"/>
    </row>
    <row r="5" spans="1:7" ht="15.75">
      <c r="A5" s="1"/>
      <c r="B5" s="2157" t="s">
        <v>248</v>
      </c>
      <c r="C5" s="2157"/>
      <c r="D5" s="2157"/>
      <c r="E5" s="2157"/>
      <c r="F5" s="2157"/>
      <c r="G5" s="1"/>
    </row>
    <row r="6" spans="1:7" ht="15.75">
      <c r="A6" s="1"/>
      <c r="B6" s="68"/>
      <c r="C6" s="68"/>
      <c r="D6" s="68"/>
      <c r="E6" s="68"/>
      <c r="G6" s="1"/>
    </row>
    <row r="7" spans="1:7" ht="15.75">
      <c r="A7" s="1"/>
      <c r="B7" s="60"/>
      <c r="C7" s="60"/>
      <c r="D7" s="60"/>
      <c r="E7" s="60"/>
      <c r="F7" s="60"/>
      <c r="G7" s="1"/>
    </row>
    <row r="8" spans="1:7" ht="15.75">
      <c r="A8" s="1"/>
      <c r="B8" s="10"/>
      <c r="C8" s="10"/>
      <c r="D8" s="10"/>
      <c r="E8" s="10"/>
      <c r="F8" s="10"/>
      <c r="G8" s="1"/>
    </row>
    <row r="9" spans="1:7" ht="15.75">
      <c r="A9" s="1"/>
      <c r="B9" s="68"/>
      <c r="C9" s="68"/>
      <c r="D9" s="68"/>
      <c r="E9" s="68"/>
      <c r="F9" s="68"/>
      <c r="G9" s="1"/>
    </row>
    <row r="10" spans="1:7" ht="15.75">
      <c r="A10" s="1"/>
      <c r="B10" s="1"/>
      <c r="C10" s="31" t="s">
        <v>151</v>
      </c>
      <c r="D10" s="31" t="s">
        <v>8</v>
      </c>
      <c r="E10" s="53"/>
      <c r="F10" s="68" t="s">
        <v>159</v>
      </c>
      <c r="G10" s="1"/>
    </row>
    <row r="11" spans="1:7" ht="15.75">
      <c r="A11" s="1"/>
      <c r="B11" s="68" t="s">
        <v>117</v>
      </c>
      <c r="C11" s="31" t="s">
        <v>152</v>
      </c>
      <c r="D11" s="31" t="s">
        <v>153</v>
      </c>
      <c r="E11" s="31" t="s">
        <v>95</v>
      </c>
      <c r="F11" s="68" t="s">
        <v>116</v>
      </c>
      <c r="G11" s="1"/>
    </row>
    <row r="12" spans="1:7" ht="15.75">
      <c r="A12" s="1">
        <v>1</v>
      </c>
      <c r="B12" s="51" t="s">
        <v>96</v>
      </c>
      <c r="C12" s="26">
        <f>+'cost of capital'!C19</f>
        <v>0.50600000000000001</v>
      </c>
      <c r="D12" s="26">
        <f>+'cost of capital'!D19</f>
        <v>5.7599999999999998E-2</v>
      </c>
      <c r="E12" s="50">
        <f>ROUND(D12*C12,5)</f>
        <v>2.9149999999999999E-2</v>
      </c>
      <c r="F12" s="1"/>
      <c r="G12" s="1"/>
    </row>
    <row r="13" spans="1:7" ht="15.75">
      <c r="A13" s="1">
        <v>2</v>
      </c>
      <c r="B13" s="51" t="s">
        <v>97</v>
      </c>
      <c r="C13" s="26">
        <f>+'cost of capital'!C20</f>
        <v>0</v>
      </c>
      <c r="D13" s="26">
        <f>+'cost of capital'!D20</f>
        <v>0</v>
      </c>
      <c r="E13" s="50">
        <f>ROUND(D13*C13,5)</f>
        <v>0</v>
      </c>
      <c r="F13" s="65">
        <f>+E13+E12</f>
        <v>2.9149999999999999E-2</v>
      </c>
      <c r="G13" s="1"/>
    </row>
    <row r="14" spans="1:7" ht="15.75">
      <c r="A14" s="1">
        <v>3</v>
      </c>
      <c r="B14" s="51" t="s">
        <v>118</v>
      </c>
      <c r="C14" s="26">
        <f>+'cost of capital'!C21</f>
        <v>3.0000000000000001E-3</v>
      </c>
      <c r="D14" s="26">
        <f>+'cost of capital'!D21</f>
        <v>5.4300000000000001E-2</v>
      </c>
      <c r="E14" s="50">
        <f>ROUND(D14*C14,5)</f>
        <v>1.6000000000000001E-4</v>
      </c>
      <c r="F14" s="1"/>
      <c r="G14" s="1"/>
    </row>
    <row r="15" spans="1:7" ht="15.75">
      <c r="A15" s="1">
        <v>4</v>
      </c>
      <c r="B15" s="29" t="s">
        <v>119</v>
      </c>
      <c r="C15" s="26">
        <f>+'cost of capital'!C22</f>
        <v>0.49099999999999999</v>
      </c>
      <c r="D15" s="26">
        <f>+'cost of capital'!D22</f>
        <v>9.8000000000000004E-2</v>
      </c>
      <c r="E15" s="50">
        <f>ROUND(D15*C15,5)</f>
        <v>4.8120000000000003E-2</v>
      </c>
      <c r="F15" s="1"/>
      <c r="G15" s="1"/>
    </row>
    <row r="16" spans="1:7" ht="16.5" thickBot="1">
      <c r="A16" s="1">
        <v>5</v>
      </c>
      <c r="B16" s="27" t="s">
        <v>110</v>
      </c>
      <c r="C16" s="52">
        <f>SUM(C12:C15)</f>
        <v>1</v>
      </c>
      <c r="D16" s="30"/>
      <c r="E16" s="64">
        <f>ROUND(SUM(E12:E15),4)</f>
        <v>7.7399999999999997E-2</v>
      </c>
      <c r="F16" s="1"/>
      <c r="G16" s="1"/>
    </row>
    <row r="17" spans="1:7" ht="15.75">
      <c r="A17" s="1"/>
      <c r="B17" s="1"/>
      <c r="C17" s="1"/>
      <c r="D17" s="1"/>
      <c r="E17" s="1"/>
      <c r="F17" s="1"/>
      <c r="G17" s="1"/>
    </row>
    <row r="18" spans="1:7" ht="15.75">
      <c r="A18" s="1"/>
      <c r="B18" s="1"/>
      <c r="C18" s="1"/>
      <c r="D18" s="1"/>
      <c r="E18" s="1"/>
      <c r="F18" s="1"/>
      <c r="G18" s="1"/>
    </row>
    <row r="19" spans="1:7" ht="15.75">
      <c r="A19" s="1"/>
      <c r="B19" s="1"/>
      <c r="C19" s="1"/>
      <c r="D19" s="1"/>
      <c r="E19" s="1"/>
      <c r="F19" s="1"/>
      <c r="G19" s="1"/>
    </row>
    <row r="20" spans="1:7" ht="15.75">
      <c r="A20" s="1"/>
      <c r="B20" s="1"/>
      <c r="C20" s="1"/>
      <c r="D20" s="1"/>
      <c r="E20" s="1"/>
      <c r="F20" s="1"/>
      <c r="G20" s="1"/>
    </row>
    <row r="21" spans="1:7" ht="15.75">
      <c r="A21" s="1"/>
      <c r="B21" s="1"/>
      <c r="C21" s="1"/>
      <c r="D21" s="1"/>
      <c r="E21" s="1"/>
      <c r="F21" s="1"/>
      <c r="G21" s="1"/>
    </row>
    <row r="22" spans="1:7" ht="41.25" customHeight="1">
      <c r="A22" s="1"/>
      <c r="B22" s="2156"/>
      <c r="C22" s="2156"/>
      <c r="D22" s="2156"/>
      <c r="E22" s="2156"/>
      <c r="F22" s="1"/>
      <c r="G22" s="1"/>
    </row>
    <row r="23" spans="1:7" ht="42.75" customHeight="1">
      <c r="A23" s="1"/>
      <c r="B23" s="2156"/>
      <c r="C23" s="2156"/>
      <c r="D23" s="2156"/>
      <c r="E23" s="2156"/>
      <c r="F23" s="1"/>
      <c r="G23" s="1"/>
    </row>
    <row r="24" spans="1:7" ht="15.75">
      <c r="A24" s="1"/>
      <c r="B24" s="1"/>
      <c r="C24" s="1"/>
      <c r="D24" s="1"/>
      <c r="E24" s="1"/>
      <c r="F24" s="1"/>
      <c r="G24" s="1"/>
    </row>
    <row r="25" spans="1:7" ht="15.75">
      <c r="A25" s="1"/>
      <c r="B25" s="1"/>
      <c r="C25" s="1"/>
      <c r="D25" s="1"/>
      <c r="E25" s="1"/>
      <c r="F25" s="1"/>
      <c r="G25" s="1"/>
    </row>
    <row r="26" spans="1:7" ht="15.75">
      <c r="A26" s="1"/>
      <c r="B26" s="1"/>
      <c r="C26" s="1"/>
      <c r="D26" s="1"/>
      <c r="E26" s="1"/>
      <c r="F26" s="1"/>
      <c r="G26" s="1"/>
    </row>
    <row r="27" spans="1:7" ht="15.75">
      <c r="A27" s="1"/>
      <c r="B27" s="1"/>
      <c r="C27" s="1"/>
      <c r="D27" s="1"/>
      <c r="E27" s="1"/>
      <c r="F27" s="1"/>
      <c r="G27" s="1"/>
    </row>
    <row r="28" spans="1:7" ht="15.75">
      <c r="A28" s="1"/>
      <c r="B28" s="1"/>
      <c r="C28" s="1"/>
      <c r="D28" s="1"/>
      <c r="E28" s="1"/>
      <c r="F28" s="1"/>
      <c r="G28" s="1"/>
    </row>
    <row r="29" spans="1:7" ht="15.75">
      <c r="A29" s="1"/>
      <c r="B29" s="1"/>
      <c r="C29" s="1"/>
      <c r="D29" s="1"/>
      <c r="E29" s="1"/>
      <c r="F29" s="1"/>
      <c r="G29" s="1"/>
    </row>
    <row r="30" spans="1:7" ht="15.75">
      <c r="A30" s="1"/>
      <c r="B30" s="1"/>
      <c r="C30" s="1"/>
      <c r="D30" s="1"/>
      <c r="E30" s="1"/>
      <c r="F30" s="1"/>
      <c r="G30" s="1"/>
    </row>
    <row r="31" spans="1:7" ht="15.75">
      <c r="A31" s="1"/>
      <c r="B31" s="1"/>
      <c r="C31" s="1"/>
      <c r="D31" s="1"/>
      <c r="E31" s="1"/>
      <c r="F31" s="1"/>
      <c r="G31" s="1"/>
    </row>
    <row r="32" spans="1:7" ht="15.75">
      <c r="A32" s="1"/>
      <c r="B32" s="1"/>
      <c r="C32" s="1"/>
      <c r="D32" s="1"/>
      <c r="E32" s="1"/>
      <c r="F32" s="1"/>
      <c r="G32" s="1"/>
    </row>
    <row r="33" spans="1:7" ht="15.75">
      <c r="A33" s="1"/>
      <c r="B33" s="1"/>
      <c r="C33" s="1"/>
      <c r="D33" s="1"/>
      <c r="E33" s="1"/>
      <c r="F33" s="1"/>
      <c r="G33" s="1"/>
    </row>
    <row r="34" spans="1:7" ht="15.75">
      <c r="A34" s="1"/>
      <c r="B34" s="1"/>
      <c r="C34" s="1"/>
      <c r="D34" s="1"/>
      <c r="E34" s="1"/>
      <c r="F34" s="1"/>
      <c r="G34" s="1"/>
    </row>
    <row r="35" spans="1:7" ht="15.75">
      <c r="A35" s="1"/>
      <c r="B35" s="1"/>
      <c r="C35" s="1"/>
      <c r="D35" s="1"/>
      <c r="E35" s="1"/>
      <c r="F35" s="1"/>
      <c r="G35" s="1"/>
    </row>
    <row r="36" spans="1:7" ht="15.75">
      <c r="A36" s="1"/>
      <c r="B36" s="1"/>
      <c r="C36" s="1"/>
      <c r="D36" s="1"/>
      <c r="E36" s="1"/>
      <c r="F36" s="1"/>
      <c r="G36" s="1"/>
    </row>
    <row r="37" spans="1:7" ht="15.75">
      <c r="A37" s="1"/>
      <c r="B37" s="1"/>
      <c r="C37" s="1"/>
      <c r="D37" s="1"/>
      <c r="E37" s="1"/>
      <c r="F37" s="1"/>
      <c r="G37" s="1"/>
    </row>
    <row r="38" spans="1:7" ht="15.75">
      <c r="A38" s="1"/>
      <c r="B38" s="1"/>
      <c r="C38" s="1"/>
      <c r="D38" s="1"/>
      <c r="E38" s="1"/>
      <c r="F38" s="1"/>
      <c r="G38" s="1"/>
    </row>
    <row r="39" spans="1:7" ht="15.75">
      <c r="A39" s="1"/>
      <c r="B39" s="1"/>
      <c r="C39" s="1"/>
      <c r="D39" s="1"/>
      <c r="E39" s="1"/>
      <c r="F39" s="1"/>
      <c r="G39" s="1"/>
    </row>
    <row r="40" spans="1:7" ht="15.75">
      <c r="A40" s="1"/>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sheetData>
  <mergeCells count="5">
    <mergeCell ref="B1:F1"/>
    <mergeCell ref="B2:F2"/>
    <mergeCell ref="B22:E22"/>
    <mergeCell ref="B23:E23"/>
    <mergeCell ref="B5:F5"/>
  </mergeCells>
  <phoneticPr fontId="5" type="noConversion"/>
  <pageMargins left="1.5" right="0.75" top="1" bottom="1" header="0.5" footer="0.25"/>
  <pageSetup scale="81" orientation="portrait" r:id="rId1"/>
  <headerFooter alignWithMargins="0">
    <oddHeader>&amp;R&amp;"Times New Roman,Regular"PacifiCorp Docket UE-061546
Exhibit ___ (TES-2)</oddHeader>
    <oddFooter>&amp;R&amp;"Times New Roman,Regular"Page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2"/>
    <pageSetUpPr fitToPage="1"/>
  </sheetPr>
  <dimension ref="A1:E21"/>
  <sheetViews>
    <sheetView workbookViewId="0">
      <selection activeCell="F13" sqref="F13"/>
    </sheetView>
  </sheetViews>
  <sheetFormatPr defaultColWidth="9.140625" defaultRowHeight="12.75"/>
  <cols>
    <col min="1" max="1" width="3.28515625" style="14" customWidth="1"/>
    <col min="2" max="2" width="58.85546875" style="14" bestFit="1" customWidth="1"/>
    <col min="3" max="3" width="18.85546875" style="14" bestFit="1" customWidth="1"/>
    <col min="4" max="4" width="3" style="14" bestFit="1" customWidth="1"/>
    <col min="5" max="5" width="9.5703125" style="14" bestFit="1" customWidth="1"/>
    <col min="6" max="16384" width="9.140625" style="14"/>
  </cols>
  <sheetData>
    <row r="1" spans="1:5" ht="18.75">
      <c r="A1" s="1"/>
      <c r="B1" s="2155" t="s">
        <v>142</v>
      </c>
      <c r="C1" s="2155"/>
      <c r="D1" s="2155"/>
      <c r="E1" s="2155"/>
    </row>
    <row r="2" spans="1:5" ht="18.75">
      <c r="A2" s="1"/>
      <c r="B2" s="2155" t="s">
        <v>98</v>
      </c>
      <c r="C2" s="2155"/>
      <c r="D2" s="2155"/>
      <c r="E2" s="2155"/>
    </row>
    <row r="3" spans="1:5" ht="15.75">
      <c r="A3" s="1"/>
      <c r="B3" s="1"/>
      <c r="C3" s="1"/>
      <c r="D3" s="1"/>
      <c r="E3" s="1"/>
    </row>
    <row r="4" spans="1:5" ht="15.75">
      <c r="A4" s="1"/>
      <c r="B4" s="1"/>
      <c r="C4" s="1"/>
      <c r="D4" s="1"/>
      <c r="E4" s="1"/>
    </row>
    <row r="5" spans="1:5" ht="15.75">
      <c r="A5" s="1"/>
      <c r="B5" s="34"/>
      <c r="C5" s="1"/>
      <c r="D5" s="1"/>
      <c r="E5" s="68" t="s">
        <v>130</v>
      </c>
    </row>
    <row r="6" spans="1:5" ht="15.75">
      <c r="A6" s="1"/>
      <c r="B6" s="1"/>
      <c r="C6" s="35"/>
      <c r="D6" s="36"/>
      <c r="E6" s="68" t="s">
        <v>129</v>
      </c>
    </row>
    <row r="7" spans="1:5" ht="15.75">
      <c r="A7" s="1">
        <v>1</v>
      </c>
      <c r="B7" s="29" t="s">
        <v>71</v>
      </c>
      <c r="C7" s="37">
        <v>1</v>
      </c>
      <c r="D7" s="36"/>
      <c r="E7" s="1"/>
    </row>
    <row r="8" spans="1:5" ht="15.75">
      <c r="A8" s="1">
        <v>2</v>
      </c>
      <c r="B8" s="38" t="s">
        <v>99</v>
      </c>
      <c r="C8" s="37"/>
      <c r="D8" s="39"/>
      <c r="E8" s="1"/>
    </row>
    <row r="9" spans="1:5" ht="15.75">
      <c r="A9" s="1">
        <v>3</v>
      </c>
      <c r="B9" s="27" t="s">
        <v>100</v>
      </c>
      <c r="C9" s="37">
        <f>+'Conversion factor'!C7</f>
        <v>5.0699999999999999E-3</v>
      </c>
      <c r="D9" s="40"/>
      <c r="E9" s="1"/>
    </row>
    <row r="10" spans="1:5" ht="15.75">
      <c r="A10" s="1">
        <v>4</v>
      </c>
      <c r="B10" s="27" t="s">
        <v>101</v>
      </c>
      <c r="C10" s="37">
        <f>+'Conversion factor'!C8</f>
        <v>0</v>
      </c>
      <c r="D10" s="40"/>
      <c r="E10" s="1"/>
    </row>
    <row r="11" spans="1:5" ht="15.75">
      <c r="A11" s="1">
        <v>5</v>
      </c>
      <c r="B11" s="27" t="s">
        <v>102</v>
      </c>
      <c r="C11" s="37">
        <f>+'Conversion factor'!C9</f>
        <v>3.8730000000000001E-2</v>
      </c>
      <c r="D11" s="40"/>
      <c r="E11" s="1"/>
    </row>
    <row r="12" spans="1:5" ht="15.75">
      <c r="A12" s="1">
        <v>6</v>
      </c>
      <c r="B12" s="27" t="s">
        <v>103</v>
      </c>
      <c r="C12" s="37">
        <f>+'Conversion factor'!C10</f>
        <v>2E-3</v>
      </c>
      <c r="D12" s="41"/>
      <c r="E12" s="1"/>
    </row>
    <row r="13" spans="1:5" ht="15.75">
      <c r="A13" s="1">
        <v>7</v>
      </c>
      <c r="B13" s="38" t="s">
        <v>104</v>
      </c>
      <c r="C13" s="37">
        <f>C7-SUM(C9:C12)</f>
        <v>0.95420000000000005</v>
      </c>
      <c r="D13" s="28"/>
      <c r="E13" s="1"/>
    </row>
    <row r="14" spans="1:5" ht="15.75">
      <c r="A14" s="1">
        <v>8</v>
      </c>
      <c r="B14" s="42" t="s">
        <v>77</v>
      </c>
      <c r="C14" s="37">
        <f>+'Conversion factor'!C12</f>
        <v>0</v>
      </c>
      <c r="D14" s="43"/>
      <c r="E14" s="23"/>
    </row>
    <row r="15" spans="1:5" ht="15.75">
      <c r="A15" s="1">
        <v>9</v>
      </c>
      <c r="B15" s="38" t="s">
        <v>104</v>
      </c>
      <c r="C15" s="44">
        <f>C13-C14</f>
        <v>0.95420000000000005</v>
      </c>
      <c r="D15" s="45"/>
      <c r="E15" s="1"/>
    </row>
    <row r="16" spans="1:5" ht="15.75">
      <c r="A16" s="1">
        <v>10</v>
      </c>
      <c r="B16" s="27" t="s">
        <v>105</v>
      </c>
      <c r="C16" s="46">
        <f>+C15*E16</f>
        <v>0.33396999999999999</v>
      </c>
      <c r="D16" s="45"/>
      <c r="E16" s="22">
        <v>0.35</v>
      </c>
    </row>
    <row r="17" spans="1:5" ht="16.5" thickBot="1">
      <c r="A17" s="1">
        <v>11</v>
      </c>
      <c r="B17" s="47" t="s">
        <v>114</v>
      </c>
      <c r="C17" s="55">
        <f>C15-C16</f>
        <v>0.62023000000000006</v>
      </c>
      <c r="D17" s="43"/>
      <c r="E17" s="1"/>
    </row>
    <row r="18" spans="1:5" ht="16.5" thickTop="1">
      <c r="A18" s="1">
        <v>12</v>
      </c>
      <c r="B18" s="31" t="s">
        <v>134</v>
      </c>
      <c r="C18" s="19">
        <f>ROUND(1/C17,7)</f>
        <v>1.6123050999999999</v>
      </c>
      <c r="D18" s="1"/>
      <c r="E18" s="1"/>
    </row>
    <row r="19" spans="1:5" ht="15.75">
      <c r="A19" s="1"/>
      <c r="B19" s="1"/>
      <c r="C19" s="1"/>
      <c r="D19" s="1"/>
      <c r="E19" s="1"/>
    </row>
    <row r="20" spans="1:5" ht="15.75">
      <c r="A20" s="1"/>
      <c r="B20" s="1"/>
      <c r="C20" s="1"/>
      <c r="D20" s="1"/>
      <c r="E20" s="1"/>
    </row>
    <row r="21" spans="1:5" ht="15.75">
      <c r="A21" s="1"/>
      <c r="B21" s="48"/>
      <c r="C21" s="1"/>
      <c r="D21" s="1"/>
      <c r="E21" s="1"/>
    </row>
  </sheetData>
  <mergeCells count="2">
    <mergeCell ref="B1:E1"/>
    <mergeCell ref="B2:E2"/>
  </mergeCells>
  <phoneticPr fontId="5" type="noConversion"/>
  <pageMargins left="1.5" right="0.75" top="1" bottom="1" header="0.5" footer="0.25"/>
  <pageSetup scale="86" orientation="portrait" r:id="rId1"/>
  <headerFooter alignWithMargins="0">
    <oddHeader>&amp;R&amp;"Times New Roman,Regular"PacifiCorp Docket UE-061546
Exhibit ___ (TES-2)</oddHeader>
    <oddFooter>&amp;R&amp;"Times New Roman,Regular"Page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2011-07-01T07:00:00+00:00</OpenedDate>
    <Date1 xmlns="dc463f71-b30c-4ab2-9473-d307f9d35888">2012-01-06T08:00:00+00:00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111190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17CE28074734D4792DBD415A4708DE0" ma:contentTypeVersion="143" ma:contentTypeDescription="" ma:contentTypeScope="" ma:versionID="a3dd2b48c08cc92b7c987e6cb8a261d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28949DE7-DC0A-49D9-9253-0CA54CCAB15A}"/>
</file>

<file path=customXml/itemProps2.xml><?xml version="1.0" encoding="utf-8"?>
<ds:datastoreItem xmlns:ds="http://schemas.openxmlformats.org/officeDocument/2006/customXml" ds:itemID="{91BAD08E-103A-4B36-AA72-86030C27D6C3}"/>
</file>

<file path=customXml/itemProps3.xml><?xml version="1.0" encoding="utf-8"?>
<ds:datastoreItem xmlns:ds="http://schemas.openxmlformats.org/officeDocument/2006/customXml" ds:itemID="{A566786F-E4BD-41A5-80CF-D69384D9AFED}"/>
</file>

<file path=customXml/itemProps4.xml><?xml version="1.0" encoding="utf-8"?>
<ds:datastoreItem xmlns:ds="http://schemas.openxmlformats.org/officeDocument/2006/customXml" ds:itemID="{F4785628-65E8-4339-84D1-3F1689BAD0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57</vt:i4>
      </vt:variant>
    </vt:vector>
  </HeadingPairs>
  <TitlesOfParts>
    <vt:vector size="123" baseType="lpstr">
      <vt:lpstr>RevReqSummary</vt:lpstr>
      <vt:lpstr>RevReqCalc</vt:lpstr>
      <vt:lpstr>Conversion factor</vt:lpstr>
      <vt:lpstr>cost of capital</vt:lpstr>
      <vt:lpstr>staff v company</vt:lpstr>
      <vt:lpstr>Table 1</vt:lpstr>
      <vt:lpstr>Table2</vt:lpstr>
      <vt:lpstr>Table3</vt:lpstr>
      <vt:lpstr>Table4</vt:lpstr>
      <vt:lpstr>Table5</vt:lpstr>
      <vt:lpstr>Table6</vt:lpstr>
      <vt:lpstr>Total Adjustments </vt:lpstr>
      <vt:lpstr>Adj Summary</vt:lpstr>
      <vt:lpstr>Adjustments - restating</vt:lpstr>
      <vt:lpstr>Adjustments - Pro Forma</vt:lpstr>
      <vt:lpstr>Adj 3.1 Temp Norm</vt:lpstr>
      <vt:lpstr>Adj 3.2 Rev Normalizing</vt:lpstr>
      <vt:lpstr>Adj 3.3 Effec. Price Change</vt:lpstr>
      <vt:lpstr>Adj 3.4 SO2 Emmissions</vt:lpstr>
      <vt:lpstr>Adj 3.5 Rec Rev</vt:lpstr>
      <vt:lpstr>Adj 3.6 Wheeling Rev</vt:lpstr>
      <vt:lpstr>Adj 3.7 Ancillary Revenue</vt:lpstr>
      <vt:lpstr>Adj 4.1 Misc Gen Exp</vt:lpstr>
      <vt:lpstr>Adj 4.2 Gen Wage Inc-Annual</vt:lpstr>
      <vt:lpstr>Adj 4.3 PF Gen Wage Inc</vt:lpstr>
      <vt:lpstr>Adj 4.4 AMR Savings</vt:lpstr>
      <vt:lpstr>Adj 4.5 Remove Non-Recurring En</vt:lpstr>
      <vt:lpstr>Adj 4.6 Pension</vt:lpstr>
      <vt:lpstr>Adj 4.7 DSM Rev-Exp Remove</vt:lpstr>
      <vt:lpstr>Adj 4.8 Inverted Rates Adv</vt:lpstr>
      <vt:lpstr>Adj 4.9 MEHC trans Cost Amort</vt:lpstr>
      <vt:lpstr>Adj 4.10 Affiliate Mgt Fee</vt:lpstr>
      <vt:lpstr>Adj 4.11 Insurance Exp</vt:lpstr>
      <vt:lpstr>Adj 4.12 Advertising</vt:lpstr>
      <vt:lpstr>Adj 4.13 Memberships &amp; Subscip.</vt:lpstr>
      <vt:lpstr>Adj 4.14 Reg Comm Expense</vt:lpstr>
      <vt:lpstr>Adj 5.1 Net Power Costs Restat</vt:lpstr>
      <vt:lpstr>Adj 5.1.1 Net Power Costs - PF</vt:lpstr>
      <vt:lpstr>Adj 5.2 James River Royalty Of</vt:lpstr>
      <vt:lpstr>Adj 5.3 BPA Res Exchange</vt:lpstr>
      <vt:lpstr>Adj 5.4 Removal of Colstrip #3</vt:lpstr>
      <vt:lpstr>Adj 6.1 Hydro Decomm.</vt:lpstr>
      <vt:lpstr>Adj 7.1 Interest True-up</vt:lpstr>
      <vt:lpstr>Adj 7.2 Renewable Tax Credit</vt:lpstr>
      <vt:lpstr>Adj 7.3 Malin Midpoint Adj</vt:lpstr>
      <vt:lpstr>Adj 7.4 WA Pub Util Tax</vt:lpstr>
      <vt:lpstr>7.5 AFUDC - Equity</vt:lpstr>
      <vt:lpstr>Adj 7.6 WA Flow-through Adj</vt:lpstr>
      <vt:lpstr>Adj 7.7 Remove Def State Tax E</vt:lpstr>
      <vt:lpstr>Adj 7.8 ADIT Balance Adj</vt:lpstr>
      <vt:lpstr>Adj 8.1 Cust Svc Deposits</vt:lpstr>
      <vt:lpstr>Adj 8.2 Jim Bridger Mine RB</vt:lpstr>
      <vt:lpstr>Adj 8.3 Environ Remediation</vt:lpstr>
      <vt:lpstr>Adj 8.4 Cust Adv for Construct</vt:lpstr>
      <vt:lpstr>Adj 8.5 Removal of Colstrip #4</vt:lpstr>
      <vt:lpstr>Adj 8.6 Misc. Rate base</vt:lpstr>
      <vt:lpstr>Adj 8.6.1 Misc Rate Base</vt:lpstr>
      <vt:lpstr>Adj. 8.6Misc RB (pg 2)</vt:lpstr>
      <vt:lpstr>Adj 8.7 Powerdale</vt:lpstr>
      <vt:lpstr>Adj 8.8 Reg Asset Amort </vt:lpstr>
      <vt:lpstr>Adj 8.9 Trojan Unrec Plant Adj</vt:lpstr>
      <vt:lpstr>Adj 8.10 Condit Removal  </vt:lpstr>
      <vt:lpstr>Adj 9.1 Prod Factor</vt:lpstr>
      <vt:lpstr>Adj 9.1.1 Prod Factor (cont)</vt:lpstr>
      <vt:lpstr>WCA Allocation Factors</vt:lpstr>
      <vt:lpstr>appendix</vt:lpstr>
      <vt:lpstr>'7.5 AFUDC - Equity'!Print_Area</vt:lpstr>
      <vt:lpstr>'Adj 3.1 Temp Norm'!Print_Area</vt:lpstr>
      <vt:lpstr>'Adj 3.2 Rev Normalizing'!Print_Area</vt:lpstr>
      <vt:lpstr>'Adj 3.4 SO2 Emmissions'!Print_Area</vt:lpstr>
      <vt:lpstr>'Adj 3.5 Rec Rev'!Print_Area</vt:lpstr>
      <vt:lpstr>'Adj 3.6 Wheeling Rev'!Print_Area</vt:lpstr>
      <vt:lpstr>'Adj 4.1 Misc Gen Exp'!Print_Area</vt:lpstr>
      <vt:lpstr>'Adj 4.14 Reg Comm Expense'!Print_Area</vt:lpstr>
      <vt:lpstr>'Adj 4.2 Gen Wage Inc-Annual'!Print_Area</vt:lpstr>
      <vt:lpstr>'Adj 4.3 PF Gen Wage Inc'!Print_Area</vt:lpstr>
      <vt:lpstr>'Adj 4.4 AMR Savings'!Print_Area</vt:lpstr>
      <vt:lpstr>'Adj 4.6 Pension'!Print_Area</vt:lpstr>
      <vt:lpstr>'Adj 4.7 DSM Rev-Exp Remove'!Print_Area</vt:lpstr>
      <vt:lpstr>'Adj 4.8 Inverted Rates Adv'!Print_Area</vt:lpstr>
      <vt:lpstr>'Adj 5.1 Net Power Costs Restat'!Print_Area</vt:lpstr>
      <vt:lpstr>'Adj 5.1.1 Net Power Costs - PF'!Print_Area</vt:lpstr>
      <vt:lpstr>'Adj 5.3 BPA Res Exchange'!Print_Area</vt:lpstr>
      <vt:lpstr>'Adj 5.4 Removal of Colstrip #3'!Print_Area</vt:lpstr>
      <vt:lpstr>'Adj 6.1 Hydro Decomm.'!Print_Area</vt:lpstr>
      <vt:lpstr>'Adj 7.1 Interest True-up'!Print_Area</vt:lpstr>
      <vt:lpstr>'Adj 7.2 Renewable Tax Credit'!Print_Area</vt:lpstr>
      <vt:lpstr>'Adj 7.3 Malin Midpoint Adj'!Print_Area</vt:lpstr>
      <vt:lpstr>'Adj 7.4 WA Pub Util Tax'!Print_Area</vt:lpstr>
      <vt:lpstr>'Adj 7.6 WA Flow-through Adj'!Print_Area</vt:lpstr>
      <vt:lpstr>'Adj 7.7 Remove Def State Tax E'!Print_Area</vt:lpstr>
      <vt:lpstr>'Adj 7.8 ADIT Balance Adj'!Print_Area</vt:lpstr>
      <vt:lpstr>'Adj 8.10 Condit Removal  '!Print_Area</vt:lpstr>
      <vt:lpstr>'Adj 8.2 Jim Bridger Mine RB'!Print_Area</vt:lpstr>
      <vt:lpstr>'Adj 8.4 Cust Adv for Construct'!Print_Area</vt:lpstr>
      <vt:lpstr>'Adj 8.5 Removal of Colstrip #4'!Print_Area</vt:lpstr>
      <vt:lpstr>'Adj 8.6 Misc. Rate base'!Print_Area</vt:lpstr>
      <vt:lpstr>'Adj 8.6.1 Misc Rate Base'!Print_Area</vt:lpstr>
      <vt:lpstr>'Adj 8.7 Powerdale'!Print_Area</vt:lpstr>
      <vt:lpstr>'Adj 8.9 Trojan Unrec Plant Adj'!Print_Area</vt:lpstr>
      <vt:lpstr>'Adj Summary'!Print_Area</vt:lpstr>
      <vt:lpstr>'Adjustments - restating'!Print_Area</vt:lpstr>
      <vt:lpstr>'Conversion factor'!Print_Area</vt:lpstr>
      <vt:lpstr>'cost of capital'!Print_Area</vt:lpstr>
      <vt:lpstr>RevReqCalc!Print_Area</vt:lpstr>
      <vt:lpstr>RevReqSummary!Print_Area</vt:lpstr>
      <vt:lpstr>'staff v company'!Print_Area</vt:lpstr>
      <vt:lpstr>'Table 1'!Print_Area</vt:lpstr>
      <vt:lpstr>Table2!Print_Area</vt:lpstr>
      <vt:lpstr>Table3!Print_Area</vt:lpstr>
      <vt:lpstr>Table4!Print_Area</vt:lpstr>
      <vt:lpstr>Table5!Print_Area</vt:lpstr>
      <vt:lpstr>Table6!Print_Area</vt:lpstr>
      <vt:lpstr>'WCA Allocation Factors'!Print_Area</vt:lpstr>
      <vt:lpstr>'Adj Summary'!Print_Titles</vt:lpstr>
      <vt:lpstr>'Adjustments - Pro Forma'!Print_Titles</vt:lpstr>
      <vt:lpstr>'Adjustments - restating'!Print_Titles</vt:lpstr>
      <vt:lpstr>RevReqSummary!Print_Titles</vt:lpstr>
      <vt:lpstr>'staff v company'!Print_Titles</vt:lpstr>
      <vt:lpstr>'Table 1'!Print_Titles</vt:lpstr>
      <vt:lpstr>Table2!Print_Titles</vt:lpstr>
      <vt:lpstr>'Total Adjustments '!Print_Titles</vt:lpstr>
      <vt:lpstr>'WCA Allocation Factors'!Print_Titles</vt:lpstr>
    </vt:vector>
  </TitlesOfParts>
  <Company>WUTC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rmartin</dc:creator>
  <cp:lastModifiedBy>DeMarco, Betsy (UTC)</cp:lastModifiedBy>
  <cp:lastPrinted>2012-01-05T16:59:10Z</cp:lastPrinted>
  <dcterms:created xsi:type="dcterms:W3CDTF">2003-12-22T18:47:15Z</dcterms:created>
  <dcterms:modified xsi:type="dcterms:W3CDTF">2012-01-05T17:22:29Z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0x0101006E56B4D1795A2E4DB2F0B01679ED314A00D17CE28074734D4792DBD415A4708DE0</vt:lpwstr>
  </property>
  <property fmtid="{D5CDD505-2E9C-101B-9397-08002B2CF9AE}" pid="3" name="_docset_NoMedatataSyncRequired">
    <vt:lpwstr>False</vt:lpwstr>
  </property>
</Properties>
</file>