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12120" windowHeight="9120"/>
  </bookViews>
  <sheets>
    <sheet name="Summary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a">#N/A</definedName>
    <definedName name="\p">#REF!</definedName>
    <definedName name="\s">'[1]Conceptual Scope'!#REF!</definedName>
    <definedName name="\z">#REF!</definedName>
    <definedName name="__123Graph_ECURRENT" hidden="1">[2]ConsolidatingPL!#REF!</definedName>
    <definedName name="__Apr04">[3]BS!$U$7:$U$3582</definedName>
    <definedName name="__Apr05">[4]BS!#REF!</definedName>
    <definedName name="__Aug04">[3]BS!$Y$7:$Y$3582</definedName>
    <definedName name="__Aug05">[4]BS!#REF!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[5]BS!$T$7:$T$3582</definedName>
    <definedName name="__Dec04">[3]BS!$AC$7:$AC$3580</definedName>
    <definedName name="__Feb04">[3]BS!$S$7:$S$3582</definedName>
    <definedName name="__Feb05">[4]BS!#REF!</definedName>
    <definedName name="__Jan04">[3]BS!$R$7:$R$3582</definedName>
    <definedName name="__Jan05">[4]BS!#REF!</definedName>
    <definedName name="__Jul04">[3]BS!$X$7:$X$3582</definedName>
    <definedName name="__Jul05">[4]BS!#REF!</definedName>
    <definedName name="__Jun04">[3]BS!$W$7:$W$3582</definedName>
    <definedName name="__Jun05">[4]BS!#REF!</definedName>
    <definedName name="__Mar04">[3]BS!$T$7:$T$3582</definedName>
    <definedName name="__Mar05">[4]BS!#REF!</definedName>
    <definedName name="__May04">[3]BS!$V$7:$V$3582</definedName>
    <definedName name="__May05">[4]BS!#REF!</definedName>
    <definedName name="__Nov03">[5]BS!$S$7:$S$3582</definedName>
    <definedName name="__Nov04">[3]BS!$AB$7:$AB$3582</definedName>
    <definedName name="__Oct03">[5]BS!$R$7:$R$3582</definedName>
    <definedName name="__Oct04">[3]BS!$AA$7:$AA$3582</definedName>
    <definedName name="__Query_Edit___Customize">#REF!</definedName>
    <definedName name="__Sep03">[5]BS!$Q$7:$Q$3582</definedName>
    <definedName name="__Sep04">[3]BS!$Z$7:$Z$3582</definedName>
    <definedName name="__Sep05">[4]BS!#REF!</definedName>
    <definedName name="_1_94_12_94">[6]DT_A_DOL93!#REF!</definedName>
    <definedName name="_1_95_12_95">[6]DT_A_DOL93!#REF!</definedName>
    <definedName name="_1_96_12_96">[6]DT_A_DOL93!#REF!</definedName>
    <definedName name="_1_97_12_97">[6]DT_A_DOL93!#REF!</definedName>
    <definedName name="_1_98_12_98">[6]DT_A_DOL93!#REF!</definedName>
    <definedName name="_Apr04">#REF!</definedName>
    <definedName name="_Apr05">#REF!</definedName>
    <definedName name="_Aug04">#REF!</definedName>
    <definedName name="_Aug05">#REF!</definedName>
    <definedName name="_CSA2007">SUM('[7]Run-Cost Data'!$J$5:$N$5)</definedName>
    <definedName name="_CSA2008">SUM('[7]Run-Cost Data'!$J$6:$N$17)</definedName>
    <definedName name="_CSA2009">SUM('[7]Run-Cost Data'!$J$18:$N$29)</definedName>
    <definedName name="_CSA2010">SUM('[7]Run-Cost Data'!$J$30:$N$41)</definedName>
    <definedName name="_CSA2011">SUM('[7]Run-Cost Data'!$J$42:$N$53)</definedName>
    <definedName name="_CSA2012">SUM('[7]Run-Cost Data'!$J$54:$N$65)</definedName>
    <definedName name="_CSA2013">SUM('[7]Run-Cost Data'!$J$66:$N$77)</definedName>
    <definedName name="_CSA2014">SUM('[7]Run-Cost Data'!$J$78:$N$89)</definedName>
    <definedName name="_CSA2015">SUM('[7]Run-Cost Data'!$J$90:$N$101)</definedName>
    <definedName name="_CSA2016">SUM('[7]Run-Cost Data'!$J$102:$N$113)</definedName>
    <definedName name="_CSA2017">SUM('[7]Run-Cost Data'!$J$114:$N$125)</definedName>
    <definedName name="_CSA2018">SUM('[7]Run-Cost Data'!$J$126:$N$137)</definedName>
    <definedName name="_CSA2019">SUM('[7]Run-Cost Data'!$J$138:$N$149)</definedName>
    <definedName name="_CSA2020">SUM('[7]Run-Cost Data'!$J$150:$N$161)</definedName>
    <definedName name="_CSA2021">SUM('[7]Run-Cost Data'!$J$162:$N$173)</definedName>
    <definedName name="_CSA2022">SUM('[7]Run-Cost Data'!$J$174:$N$185)</definedName>
    <definedName name="_CSA2023">SUM('[7]Run-Cost Data'!$J$186:$N$197)</definedName>
    <definedName name="_CSA2024">SUM('[7]Run-Cost Data'!$J$198:$N$209)</definedName>
    <definedName name="_CSA2025">SUM('[7]Run-Cost Data'!$J$210:$N$221)</definedName>
    <definedName name="_CSA2026">SUM('[7]Run-Cost Data'!$J$222:$N$233)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Dec04">#REF!</definedName>
    <definedName name="_Dec05">#REF!</definedName>
    <definedName name="_DST2">#REF!</definedName>
    <definedName name="_End">#REF!</definedName>
    <definedName name="_Feb04">#REF!</definedName>
    <definedName name="_Feb05">#REF!</definedName>
    <definedName name="_Fill">[8]model!#REF!</definedName>
    <definedName name="_Filter">#REF!</definedName>
    <definedName name="_fix2">#REF!</definedName>
    <definedName name="_inv1">[9]PartsFlow!$D$42:$R$43</definedName>
    <definedName name="_inv10">[9]PartsFlow!$D$213:$R$214</definedName>
    <definedName name="_inv11">[9]PartsFlow!$D$232:$R$233</definedName>
    <definedName name="_inv12">[9]PartsFlow!$D$251:$R$252</definedName>
    <definedName name="_inv13">[9]PartsFlow!$D$270:$R$271</definedName>
    <definedName name="_inv14">[9]PartsFlow!$D$289:$R$290</definedName>
    <definedName name="_inv15">[9]PartsFlow!#REF!</definedName>
    <definedName name="_inv16">[9]PartsFlow!#REF!</definedName>
    <definedName name="_inv17">[9]PartsFlow!#REF!</definedName>
    <definedName name="_inv18">[9]PartsFlow!#REF!</definedName>
    <definedName name="_inv2">[9]PartsFlow!$D$61:$R$62</definedName>
    <definedName name="_inv3">[9]PartsFlow!$D$80:$R$81</definedName>
    <definedName name="_inv4">[9]PartsFlow!$D$99:$R$100</definedName>
    <definedName name="_inv5">[9]PartsFlow!$D$118:$R$119</definedName>
    <definedName name="_inv6">[9]PartsFlow!$D$137:$R$138</definedName>
    <definedName name="_inv7">[9]PartsFlow!$D$156:$R$157</definedName>
    <definedName name="_inv8">[9]PartsFlow!$D$175:$R$176</definedName>
    <definedName name="_inv9">[9]PartsFlow!$D$194:$R$195</definedName>
    <definedName name="_Jan04">#REF!</definedName>
    <definedName name="_Jan05">#REF!</definedName>
    <definedName name="_Jan06">[10]BS!#REF!</definedName>
    <definedName name="_Jul04">#REF!</definedName>
    <definedName name="_Jul05">#REF!</definedName>
    <definedName name="_Jun04">#REF!</definedName>
    <definedName name="_Jun05">#REF!</definedName>
    <definedName name="_Mar04">#REF!</definedName>
    <definedName name="_Mar05">#REF!</definedName>
    <definedName name="_May04">#REF!</definedName>
    <definedName name="_May05">#REF!</definedName>
    <definedName name="_MMP2007">SUM('[7]Run-Cost Data'!$O$5:$S$5)</definedName>
    <definedName name="_MMP2008">SUM('[7]Run-Cost Data'!$O$6:$S$17)</definedName>
    <definedName name="_MMP2009">SUM('[7]Run-Cost Data'!$O$18:$S$29)</definedName>
    <definedName name="_MMP2010">SUM('[7]Run-Cost Data'!$O$30:$S$41)</definedName>
    <definedName name="_MMP2011">SUM('[7]Run-Cost Data'!$O$42:$S$53)</definedName>
    <definedName name="_MMP2012">SUM('[7]Run-Cost Data'!$O$54:$S$65)</definedName>
    <definedName name="_MMP2013">SUM('[7]Run-Cost Data'!$O$66:$S$77)</definedName>
    <definedName name="_MMP2014">SUM('[7]Run-Cost Data'!$O$78:$S$89)</definedName>
    <definedName name="_MMP2015">SUM('[7]Run-Cost Data'!$O$90:$S$101)</definedName>
    <definedName name="_MMP2016">SUM('[7]Run-Cost Data'!$O$102:$S$113)</definedName>
    <definedName name="_MMP2017">SUM('[7]Run-Cost Data'!$O$114:$S$125)</definedName>
    <definedName name="_MMP2018">SUM('[7]Run-Cost Data'!$O$126:$S$137)</definedName>
    <definedName name="_MMP2019">SUM('[7]Run-Cost Data'!$O$138:$S$149)</definedName>
    <definedName name="_MMP2020">SUM('[7]Run-Cost Data'!$O$150:$S$161)</definedName>
    <definedName name="_MMP2021">SUM('[7]Run-Cost Data'!$O$162:$S$173)</definedName>
    <definedName name="_MMP2022">SUM('[7]Run-Cost Data'!$O$174:$S$185)</definedName>
    <definedName name="_MMP2023">SUM('[7]Run-Cost Data'!$O$186:$S$197)</definedName>
    <definedName name="_MMP2024">SUM('[7]Run-Cost Data'!$O$198:$S$209)</definedName>
    <definedName name="_MMP2025">SUM('[7]Run-Cost Data'!$O$210:$S$221)</definedName>
    <definedName name="_MMP2026">SUM('[7]Run-Cost Data'!$O$222:$S$233)</definedName>
    <definedName name="_mwh2">#REF!</definedName>
    <definedName name="_Nov03">#REF!</definedName>
    <definedName name="_Nov04">#REF!</definedName>
    <definedName name="_Nov05">#REF!</definedName>
    <definedName name="_Oct03">#REF!</definedName>
    <definedName name="_Oct04">#REF!</definedName>
    <definedName name="_Oct05">#REF!</definedName>
    <definedName name="_Order1" hidden="1">255</definedName>
    <definedName name="_Order2" hidden="1">255</definedName>
    <definedName name="_PG1">#REF!</definedName>
    <definedName name="_RES2005">#REF!</definedName>
    <definedName name="_RI2">'[11]Rock Island 1'!#REF!</definedName>
    <definedName name="_Sep03">#REF!</definedName>
    <definedName name="_Sep04">#REF!</definedName>
    <definedName name="_Sep05">#REF!</definedName>
    <definedName name="_six6" hidden="1">{#N/A,#N/A,FALSE,"CRPT";#N/A,#N/A,FALSE,"TREND";#N/A,#N/A,FALSE,"%Curve"}</definedName>
    <definedName name="a" hidden="1">{#N/A,#N/A,FALSE,"Coversheet";#N/A,#N/A,FALSE,"QA"}</definedName>
    <definedName name="AccessDatabase" hidden="1">"I:\COMTREL\FINICLE\TradeSummary.mdb"</definedName>
    <definedName name="accrual">[12]Sheet2!#REF!</definedName>
    <definedName name="accrual2">[12]Sheet2!#REF!</definedName>
    <definedName name="accrual3">[12]Sheet2!#REF!</definedName>
    <definedName name="Acq1Plant">'[13]Acquisition Inputs'!$C$8</definedName>
    <definedName name="Acq2Plant">'[13]Acquisition Inputs'!$C$70</definedName>
    <definedName name="ActCurve">#REF!</definedName>
    <definedName name="afudcrate">#REF!</definedName>
    <definedName name="AFUDCswitch">#REF!</definedName>
    <definedName name="afudctaxbasis">#REF!</definedName>
    <definedName name="AlphaTest">[14]Resources!$M$69:$M$73</definedName>
    <definedName name="Amort">[15]DATA!$AA$5:$AB$173,[15]DATA!$D$5:$D$173,[15]DATA!$A$5:$A$38,[15]DATA!$A$39:$A$124,[15]DATA!$A$125:$A$151,[15]DATA!$A$152:$A$173</definedName>
    <definedName name="AnvilPlan">#REF!</definedName>
    <definedName name="apeek">#REF!</definedName>
    <definedName name="Apr03AMA">'[16]BS C&amp;L'!#REF!</definedName>
    <definedName name="Apr04AMA">#REF!</definedName>
    <definedName name="Apr05AMA">#REF!</definedName>
    <definedName name="aquila_lookup">'[17]Cabot Gas Replacement'!$B$8:$F$16</definedName>
    <definedName name="Asset_Class_Switch">[18]Assumptions!$D$5</definedName>
    <definedName name="Assume_Percent_Change">#REF!</definedName>
    <definedName name="ATWACC">'[19]Revenue Calculation'!$F$8</definedName>
    <definedName name="Aug03AMA">'[16]BS C&amp;L'!#REF!</definedName>
    <definedName name="Aug04AMA">#REF!</definedName>
    <definedName name="Aug05AMA">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[8]model!#REF!</definedName>
    <definedName name="bal">[12]Sheet2!#REF!</definedName>
    <definedName name="balance">[12]Sheet2!#REF!</definedName>
    <definedName name="BD">#REF!</definedName>
    <definedName name="BEP">#REF!</definedName>
    <definedName name="BidPrice">'[20]General Inputs'!$I$8</definedName>
    <definedName name="boo">#REF!</definedName>
    <definedName name="BOP_unit_cost">#REF!</definedName>
    <definedName name="BOPCosts">'[21]Assumptions Project XYZ'!$C$5</definedName>
    <definedName name="BottomRight">#REF!</definedName>
    <definedName name="BPARedirect">'[20]General Inputs'!$I$5</definedName>
    <definedName name="bpatoggle">#REF!</definedName>
    <definedName name="BRI">#REF!</definedName>
    <definedName name="BS_Accounts">#REF!</definedName>
    <definedName name="Button_1">"TradeSummary_Ken_Finicle_List"</definedName>
    <definedName name="Capacity">#REF!</definedName>
    <definedName name="Capacity_Factor">'[22]General Inputs'!$E$13</definedName>
    <definedName name="CapEx_AFUDC">[20]CapEx!$B$26</definedName>
    <definedName name="CapEx_Contingency">[20]CapEx!#REF!</definedName>
    <definedName name="CapEx_Facility">[20]CapEx!$B$2</definedName>
    <definedName name="CapEx_Improvements">[20]CapEx!$B$8</definedName>
    <definedName name="Capex_ins">'[22]Budget-Updated'!$B$37</definedName>
    <definedName name="CapEx_Land">[20]CapEx!#REF!</definedName>
    <definedName name="CapEx_NetWorkCap">[19]CapEx!$B$31</definedName>
    <definedName name="CapEx_PropertyTax">[20]CapEx!$B$23</definedName>
    <definedName name="CapEx_REET">[20]CapEx!$B$7</definedName>
    <definedName name="Capex_salestax">'[22]Budget-Updated'!$B$35</definedName>
    <definedName name="CapEx_Sensitivity">[20]CapEx!$B$25</definedName>
    <definedName name="CapEx_SnoPUD">[20]CapEx!$B$24</definedName>
    <definedName name="CapEx_Spares">[20]CapEx!#REF!</definedName>
    <definedName name="CapEx_Total">[20]CapEx!$B$27</definedName>
    <definedName name="CapEx_TransAndDD">#REF!</definedName>
    <definedName name="capfact">#REF!</definedName>
    <definedName name="CaseDescription">'[13]Dispatch Cases'!$C$11</definedName>
    <definedName name="CashFlowBackup">#REF!</definedName>
    <definedName name="catalog">[9]PartsDataTable!$A$15</definedName>
    <definedName name="Category">#REF!</definedName>
    <definedName name="CBWorkbookPriority" hidden="1">-2060790043</definedName>
    <definedName name="CCGT_HeatRate">[13]Assumptions!$H$23</definedName>
    <definedName name="CCGTPrice">[13]Assumptions!$H$22</definedName>
    <definedName name="CERAArray">'[20]General Inputs'!#REF!</definedName>
    <definedName name="cerarvm">#REF!</definedName>
    <definedName name="change_made">[9]PartsFlow!$A$318</definedName>
    <definedName name="change_schedule">[9]PartsFlow!$A$319</definedName>
    <definedName name="ChartData">#REF!</definedName>
    <definedName name="CIPrice">'[9]Customer Data'!$F$243</definedName>
    <definedName name="CL_RT">#REF!</definedName>
    <definedName name="CL_RT2">'[23]Transp Data'!$A$6:$C$81</definedName>
    <definedName name="Classification">#REF!</definedName>
    <definedName name="clawback">#REF!</definedName>
    <definedName name="close">#REF!</definedName>
    <definedName name="ClosingDate">'[20]General Inputs'!$E$4</definedName>
    <definedName name="cod">#REF!</definedName>
    <definedName name="cofa">'[24]Acct Codes'!$A$1:$B$186</definedName>
    <definedName name="COLHOUSE">[8]model!#REF!</definedName>
    <definedName name="COLXFER">[8]model!#REF!</definedName>
    <definedName name="CombWC_LineItem">#REF!</definedName>
    <definedName name="COMMON_ADMIN_ALLOCATED">#REF!</definedName>
    <definedName name="COMPINSR">#REF!</definedName>
    <definedName name="CON">#REF!</definedName>
    <definedName name="CONSERV">#REF!</definedName>
    <definedName name="constructcont">#REF!</definedName>
    <definedName name="ConsummableCost">'[9]Customer Data'!$I$88</definedName>
    <definedName name="Consv_Rdr_Rt">[25]Sch_120!#REF!</definedName>
    <definedName name="cont">[12]Sheet2!#REF!</definedName>
    <definedName name="ContractDate">'[26]Dispatch Cases'!#REF!</definedName>
    <definedName name="Conv_Factor">[25]Sch_120!#REF!</definedName>
    <definedName name="ConversionFactor">[13]Assumptions!$I$65</definedName>
    <definedName name="CONVFACT">[8]model!#REF!</definedName>
    <definedName name="CopyPaste_Formula_for_Power">#REF!</definedName>
    <definedName name="CopyPaste_Value_Gas">#REF!</definedName>
    <definedName name="COST">#REF!</definedName>
    <definedName name="costofequit">#REF!</definedName>
    <definedName name="CPI">'[27]General Inputs'!$D$53</definedName>
    <definedName name="Credit_Toggle">#REF!</definedName>
    <definedName name="CRIT">#REF!</definedName>
    <definedName name="_xlnm.Criteria">#REF!</definedName>
    <definedName name="cspe_wkly_vect_input">#REF!</definedName>
    <definedName name="CSTAGE">#REF!</definedName>
    <definedName name="ctypedropdown">[9]PartsDataTable!$F$2:$F$9</definedName>
    <definedName name="ctypeselect">[9]PartsDataTable!$H$1</definedName>
    <definedName name="ctypestart">[9]PartsDataTable!$G$1</definedName>
    <definedName name="CurrPlan">[28]Graph!#REF!</definedName>
    <definedName name="cust">#REF!</definedName>
    <definedName name="CUSTDEP">#REF!</definedName>
    <definedName name="CustomerData">'[9]Customer Data'!$A$1</definedName>
    <definedName name="D">#REF!</definedName>
    <definedName name="Data">#REF!</definedName>
    <definedName name="data1">#REF!</definedName>
    <definedName name="DATA12">'[29]557 Orders Reclassified'!#REF!</definedName>
    <definedName name="DATA13">'[29]557 Orders Reclassified'!#REF!</definedName>
    <definedName name="DATA14">'[29]557 Orders Reclassified'!#REF!</definedName>
    <definedName name="DATA15">'[29]557 Orders Reclassified'!#REF!</definedName>
    <definedName name="DATA16">'[29]557 Orders Reclassified'!#REF!</definedName>
    <definedName name="DATA17">'[29]557 Orders Reclassified'!#REF!</definedName>
    <definedName name="DATA18">'[29]557 Orders Reclassified'!#REF!</definedName>
    <definedName name="DATA19">'[29]557 Orders Reclassified'!#REF!</definedName>
    <definedName name="DATA2">'[29]557 Orders Reclassified'!#REF!</definedName>
    <definedName name="DATA20">'[29]557 Orders Reclassified'!#REF!</definedName>
    <definedName name="DATA21">'[29]557 Orders Reclassified'!#REF!</definedName>
    <definedName name="DATA22">'[29]557 Orders Reclassified'!#REF!</definedName>
    <definedName name="DATA23">'[29]557 Orders Reclassified'!#REF!</definedName>
    <definedName name="DATA24">'[29]557 Orders Reclassified'!#REF!</definedName>
    <definedName name="DATA25">'[29]557 Orders Reclassified'!#REF!</definedName>
    <definedName name="DATA26">'[29]557 Orders Reclassified'!#REF!</definedName>
    <definedName name="DATA27">'[29]557 Orders Reclassified'!#REF!</definedName>
    <definedName name="DATA28">'[29]557 Orders Reclassified'!#REF!</definedName>
    <definedName name="DATA29">'[29]557 Orders Reclassified'!#REF!</definedName>
    <definedName name="DATA3">'[29]557 Orders Reclassified'!#REF!</definedName>
    <definedName name="DATA30">'[29]557 Orders Reclassified'!#REF!</definedName>
    <definedName name="DATA31">'[29]557 Orders Reclassified'!#REF!</definedName>
    <definedName name="DATA32">'[29]557 Orders Reclassified'!#REF!</definedName>
    <definedName name="DATA33">'[29]557 Orders Reclassified'!#REF!</definedName>
    <definedName name="DATA34">'[29]557 Orders Reclassified'!#REF!</definedName>
    <definedName name="DATA35">'[29]557 Orders Reclassified'!#REF!</definedName>
    <definedName name="DATA36">'[29]557 Orders Reclassified'!#REF!</definedName>
    <definedName name="DATA37">'[29]557 Orders Reclassified'!#REF!</definedName>
    <definedName name="DATA38">'[29]557 Orders Reclassified'!#REF!</definedName>
    <definedName name="DATA39">'[29]557 Orders Reclassified'!#REF!</definedName>
    <definedName name="DATA4">'[29]557 Orders Reclassified'!#REF!</definedName>
    <definedName name="DATA40">'[29]557 Orders Reclassified'!#REF!</definedName>
    <definedName name="DATA41">'[29]557 Orders Reclassified'!#REF!</definedName>
    <definedName name="DATA42">'[29]557 Orders Reclassified'!#REF!</definedName>
    <definedName name="DATA43">'[29]557 Orders Reclassified'!#REF!</definedName>
    <definedName name="DATA44">'[29]557 Orders Reclassified'!#REF!</definedName>
    <definedName name="DATA45">'[29]557 Orders Reclassified'!#REF!</definedName>
    <definedName name="DATA46">'[29]557 Orders Reclassified'!#REF!</definedName>
    <definedName name="DATA47">'[29]557 Orders Reclassified'!#REF!</definedName>
    <definedName name="DATA48">'[29]557 Orders Reclassified'!#REF!</definedName>
    <definedName name="DATA49">'[29]557 Orders Reclassified'!#REF!</definedName>
    <definedName name="DATA5">'[29]557 Orders Reclassified'!#REF!</definedName>
    <definedName name="DATA50">'[29]557 Orders Reclassified'!#REF!</definedName>
    <definedName name="DATA51">'[29]557 Orders Reclassified'!#REF!</definedName>
    <definedName name="DATA52">'[29]557 Orders Reclassified'!#REF!</definedName>
    <definedName name="DATA53">'[29]557 Orders Reclassified'!#REF!</definedName>
    <definedName name="DATA54">'[29]557 Orders Reclassified'!#REF!</definedName>
    <definedName name="DATA55">'[29]557 Orders Reclassified'!#REF!</definedName>
    <definedName name="DATA56">'[29]557 Orders Reclassified'!#REF!</definedName>
    <definedName name="DATA57">'[29]557 Orders Reclassified'!#REF!</definedName>
    <definedName name="DATA58">'[29]557 Orders Reclassified'!#REF!</definedName>
    <definedName name="DATA59">'[29]557 Orders Reclassified'!#REF!</definedName>
    <definedName name="DATA6">'[29]557 Orders Reclassified'!#REF!</definedName>
    <definedName name="DATA60">'[29]557 Orders Reclassified'!#REF!</definedName>
    <definedName name="DATA61">'[29]557 Orders Reclassified'!#REF!</definedName>
    <definedName name="DATA62">'[29]557 Orders Reclassified'!#REF!</definedName>
    <definedName name="DATA63">'[29]557 Orders Reclassified'!#REF!</definedName>
    <definedName name="DATA64">'[29]557 Orders Reclassified'!#REF!</definedName>
    <definedName name="DATA65">'[29]557 Orders Reclassified'!#REF!</definedName>
    <definedName name="DATA66">'[29]557 Orders Reclassified'!#REF!</definedName>
    <definedName name="DATA67">'[29]557 Orders Reclassified'!#REF!</definedName>
    <definedName name="DATA68">'[29]557 Orders Reclassified'!#REF!</definedName>
    <definedName name="DATA69">'[29]557 Orders Reclassified'!#REF!</definedName>
    <definedName name="DATA70">'[29]557 Orders Reclassified'!#REF!</definedName>
    <definedName name="DATA71">'[29]557 Orders Reclassified'!#REF!</definedName>
    <definedName name="DATA72">'[29]557 Orders Reclassified'!#REF!</definedName>
    <definedName name="DATA73">'[29]557 Orders Reclassified'!#REF!</definedName>
    <definedName name="DATA74">'[29]557 Orders Reclassified'!#REF!</definedName>
    <definedName name="DATA75">'[29]557 Orders Reclassified'!#REF!</definedName>
    <definedName name="DATA76">'[29]557 Orders Reclassified'!#REF!</definedName>
    <definedName name="DATA77">'[29]557 Orders Reclassified'!#REF!</definedName>
    <definedName name="DATA78">'[29]557 Orders Reclassified'!#REF!</definedName>
    <definedName name="DATA79">'[29]557 Orders Reclassified'!#REF!</definedName>
    <definedName name="DATA8">'[29]557 Orders Reclassified'!#REF!</definedName>
    <definedName name="DATA80">'[29]557 Orders Reclassified'!#REF!</definedName>
    <definedName name="DATA81">'[29]557 Orders Reclassified'!#REF!</definedName>
    <definedName name="DATA82">'[29]557 Orders Reclassified'!#REF!</definedName>
    <definedName name="DATA83">'[29]557 Orders Reclassified'!#REF!</definedName>
    <definedName name="DATA84">'[29]557 Orders Reclassified'!#REF!</definedName>
    <definedName name="DATA85">'[29]557 Orders Reclassified'!#REF!</definedName>
    <definedName name="DATA86">'[29]557 Orders Reclassified'!#REF!</definedName>
    <definedName name="DATA87">'[29]557 Orders Reclassified'!#REF!</definedName>
    <definedName name="DATA88">'[29]557 Orders Reclassified'!#REF!</definedName>
    <definedName name="DATA89">'[29]557 Orders Reclassified'!#REF!</definedName>
    <definedName name="DATA9">'[29]557 Orders Reclassified'!#REF!</definedName>
    <definedName name="DATA90">'[29]557 Orders Reclassified'!#REF!</definedName>
    <definedName name="DATA91">'[29]557 Orders Reclassified'!#REF!</definedName>
    <definedName name="DATA92">'[29]557 Orders Reclassified'!#REF!</definedName>
    <definedName name="DATA93">'[29]557 Orders Reclassified'!#REF!</definedName>
    <definedName name="DATA94">'[29]557 Orders Reclassified'!#REF!</definedName>
    <definedName name="DATAB">#REF!</definedName>
    <definedName name="_xlnm.Database">#REF!</definedName>
    <definedName name="DataEntry_for_Power">#REF!</definedName>
    <definedName name="DataRange1">#REF!</definedName>
    <definedName name="DataRange2">#REF!</definedName>
    <definedName name="DataRange3">#REF!</definedName>
    <definedName name="DataRange4">#REF!</definedName>
    <definedName name="DataRange5">#REF!</definedName>
    <definedName name="DataRange6">#REF!</definedName>
    <definedName name="DataRange7">#REF!</definedName>
    <definedName name="DataRange8">#REF!</definedName>
    <definedName name="datastart">[9]PartsDataTable!$P$1</definedName>
    <definedName name="daveisroyescal">#REF!</definedName>
    <definedName name="daviesroyprice">#REF!</definedName>
    <definedName name="day_to_day_change">#REF!</definedName>
    <definedName name="debtforce">#REF!</definedName>
    <definedName name="DebtPerc">[13]Assumptions!$I$58</definedName>
    <definedName name="Dec03AMA">#REF!</definedName>
    <definedName name="Dec04AMA">#REF!</definedName>
    <definedName name="Dec05AMA">#REF!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evfee">#REF!</definedName>
    <definedName name="DF_HeatRate">[13]Assumptions!$L$23</definedName>
    <definedName name="DFIT" hidden="1">{#N/A,#N/A,FALSE,"Coversheet";#N/A,#N/A,FALSE,"QA"}</definedName>
    <definedName name="Disc">'[26]Debt Amortization'!#REF!</definedName>
    <definedName name="Discount_for_Revenue_Reqmt">'[30]Assumptions of Purchase'!$B$45</definedName>
    <definedName name="DOCKET">#REF!</definedName>
    <definedName name="dollars">#REF!</definedName>
    <definedName name="duration">'[9]Customer Data'!$F$12</definedName>
    <definedName name="DurPTC">#REF!</definedName>
    <definedName name="eighteenth">#REF!</definedName>
    <definedName name="eighth">#REF!</definedName>
    <definedName name="ELBR">'[1]Estimate Detail'!#REF!</definedName>
    <definedName name="Electp1">#REF!</definedName>
    <definedName name="Electp2">#REF!</definedName>
    <definedName name="Electric_Prices">'[31]Monthly Price Summary'!$B$4:$E$27</definedName>
    <definedName name="ElecWC_LineItems">#REF!</definedName>
    <definedName name="eleventh">#REF!</definedName>
    <definedName name="ELEVETH">#REF!</definedName>
    <definedName name="ElRBLine">#REF!</definedName>
    <definedName name="EMAT">'[1]Estimate Detail'!#REF!</definedName>
    <definedName name="EMH">'[1]Estimate Detail'!#REF!</definedName>
    <definedName name="EMPLBENE">#REF!</definedName>
    <definedName name="EndDate">[13]Assumptions!$C$11</definedName>
    <definedName name="endptcyr">#REF!</definedName>
    <definedName name="EnforceLeadTime">'[9]Customer Data'!$I$127</definedName>
    <definedName name="enxco2005">#REF!</definedName>
    <definedName name="enxcoescal">#REF!</definedName>
    <definedName name="enxcoownperc">#REF!</definedName>
    <definedName name="epcfee">#REF!</definedName>
    <definedName name="Equipment.delta">[32]GraphDollars!#REF!</definedName>
    <definedName name="equitperc">#REF!</definedName>
    <definedName name="EquityPerc">'[20]Revenue Calculation'!$I$3</definedName>
    <definedName name="est_sum">#REF!</definedName>
    <definedName name="Estimate" hidden="1">{#N/A,#N/A,FALSE,"Summ";#N/A,#N/A,FALSE,"General"}</definedName>
    <definedName name="ESTOT">'[1]Estimate Detail'!#REF!</definedName>
    <definedName name="estrateRES">#REF!</definedName>
    <definedName name="ex" hidden="1">{#N/A,#N/A,FALSE,"Summ";#N/A,#N/A,FALSE,"General"}</definedName>
    <definedName name="ExpirationDate">[9]PartsDataTable!$E$14</definedName>
    <definedName name="_xlnm.Extract">#REF!</definedName>
    <definedName name="FACTORS">#REF!</definedName>
    <definedName name="Feb03AMA">'[16]BS C&amp;L'!#REF!</definedName>
    <definedName name="Feb04AMA">#REF!</definedName>
    <definedName name="Feb05AMA">#REF!</definedName>
    <definedName name="Fed_Cap_Tax">[33]Inputs!$E$112</definedName>
    <definedName name="FedTaxRate">[13]Assumptions!$C$33</definedName>
    <definedName name="FEE">[34]Cash_Flow!$F$50:$V$51</definedName>
    <definedName name="FERC_Lookup">'[35]Map Table'!$E$2:$F$58</definedName>
    <definedName name="FERCRATE">'[27]General Inputs'!$P$46</definedName>
    <definedName name="FF">#REF!</definedName>
    <definedName name="FFE">[34]Cash_Flow!$F$50:$V$51</definedName>
    <definedName name="FFHAtClosing">'[20]General Inputs'!$E$14</definedName>
    <definedName name="FIELDCHRG">[8]model!#REF!</definedName>
    <definedName name="fifteenth">#REF!</definedName>
    <definedName name="fifth">#REF!</definedName>
    <definedName name="Final">#REF!</definedName>
    <definedName name="first">#REF!</definedName>
    <definedName name="firstptcyr">#REF!</definedName>
    <definedName name="FirstTurbine">[9]PartsFlow!$B$9</definedName>
    <definedName name="FirstYearAssessment">'[20]General Inputs'!$E$26</definedName>
    <definedName name="firstyearmonths">#REF!</definedName>
    <definedName name="FirstYearofStratPlan">[14]Resources!$E$69</definedName>
    <definedName name="FIT">#REF!</definedName>
    <definedName name="FITRate">'[20]General Inputs'!$E$19</definedName>
    <definedName name="fix" hidden="1">[2]ConsolidatingPL!#REF!</definedName>
    <definedName name="fixedtrans">#REF!</definedName>
    <definedName name="FlexPlanCapacity">[36]Menu!$B$13</definedName>
    <definedName name="forth">#REF!</definedName>
    <definedName name="fourteenth">#REF!</definedName>
    <definedName name="fpldebt">#REF!</definedName>
    <definedName name="FPLequit">#REF!</definedName>
    <definedName name="Fuel">#REF!</definedName>
    <definedName name="g">#REF!</definedName>
    <definedName name="GasRBLine">#REF!</definedName>
    <definedName name="GasTransCost">[14]Resources!$D$77</definedName>
    <definedName name="GasWC_LineItem">#REF!</definedName>
    <definedName name="GDPIP">#REF!</definedName>
    <definedName name="GDPIPArray">'[20]General Inputs'!$E$39:$AF$39</definedName>
    <definedName name="GEData">'[9]GE Data'!$A$1</definedName>
    <definedName name="GeoDate">'[26]Dispatch Cases'!#REF!</definedName>
    <definedName name="GEOpSpare">'[9]GE Data'!$F$67</definedName>
    <definedName name="gpdip">#REF!</definedName>
    <definedName name="graph">#REF!</definedName>
    <definedName name="GRCUpdate">'[20]General Inputs'!$I$6</definedName>
    <definedName name="gtformat1">'[9]Customer Data'!$B$57</definedName>
    <definedName name="gtformat2">'[9]Customer Data'!$B$153</definedName>
    <definedName name="gtformat3">'[9]Customer Data'!$B$175</definedName>
    <definedName name="gtinv1">'[9]Customer Data'!$B$161</definedName>
    <definedName name="gtinv2">'[9]Customer Data'!$B$183</definedName>
    <definedName name="gtnumber">'[9]Customer Data'!$F$13</definedName>
    <definedName name="HEADER2">#REF!</definedName>
    <definedName name="Heatrate_DF">'[20]General Inputs'!$E$12</definedName>
    <definedName name="Heatrate_Primary">'[20]General Inputs'!$E$11</definedName>
    <definedName name="hey">#REF!</definedName>
    <definedName name="hours">#REF!</definedName>
    <definedName name="HoursInServiceAtClosing">'[20]General Inputs'!$E$15</definedName>
    <definedName name="HRAccumDep">'[37]JHS-4 Adjstmts'!#REF!</definedName>
    <definedName name="HRDepExp">'[37]JHS-4 Adjstmts'!#REF!</definedName>
    <definedName name="HRDFIT">'[37]JHS-4 Adjstmts'!#REF!</definedName>
    <definedName name="HRGrossPlant">'[37]JHS-4 Adjstmts'!#REF!</definedName>
    <definedName name="HRPrdctnOM">'[37]JHS-4 Adjstmts'!#REF!</definedName>
    <definedName name="HRPropIns">'[37]JHS-4 Adjstmts'!#REF!</definedName>
    <definedName name="HRPropTax">'[37]JHS-4 Adjstmts'!#REF!</definedName>
    <definedName name="HRPwrCsts">'[37]JHS-4 Adjstmts'!#REF!</definedName>
    <definedName name="HydroCap">#REF!</definedName>
    <definedName name="HydroGen">[26]Dispatch!#REF!</definedName>
    <definedName name="IDCRATE">#REF!</definedName>
    <definedName name="if">'[38]General Inputs'!$E$9</definedName>
    <definedName name="ILBR">'[1]Estimate Detail'!#REF!</definedName>
    <definedName name="IMAT">'[1]Estimate Detail'!#REF!</definedName>
    <definedName name="IMH">'[1]Estimate Detail'!#REF!</definedName>
    <definedName name="inact">#REF!</definedName>
    <definedName name="INCSTMNT">#REF!</definedName>
    <definedName name="INCSTMT">#REF!</definedName>
    <definedName name="IND">#REF!</definedName>
    <definedName name="inflat">#REF!</definedName>
    <definedName name="inflatCERA">#REF!</definedName>
    <definedName name="Inflation">[14]Resources!$E$68</definedName>
    <definedName name="Inflation_rate">'[22]General Inputs'!$E$36</definedName>
    <definedName name="INGRID">'[39]RI1 55 - 97B'!#REF!</definedName>
    <definedName name="initialcol">[9]PartsFlow!$D$7</definedName>
    <definedName name="INT">#REF!</definedName>
    <definedName name="IntervalCI">'[9]Customer Data'!$F$48</definedName>
    <definedName name="intervaldatastart">[9]PartsDataTable!$I$266</definedName>
    <definedName name="IntervalHGP">'[9]Customer Data'!$F$49</definedName>
    <definedName name="IntervalMI">'[9]Customer Data'!$F$50</definedName>
    <definedName name="INTRESEXCH">[40]Sheet1!$AG$1</definedName>
    <definedName name="InvAnchor1">'[9]Customer Data'!$B$162</definedName>
    <definedName name="InvAnchor2">'[9]Customer Data'!$B$184</definedName>
    <definedName name="invpedigree1">'[9]Customer Data'!$C$162:$I$169</definedName>
    <definedName name="invpedigree2">'[9]Customer Data'!$C$184:$H$191</definedName>
    <definedName name="INVPLAN">#REF!</definedName>
    <definedName name="ir">#REF!</definedName>
    <definedName name="ISTOT">'[1]Estimate Detail'!#REF!</definedName>
    <definedName name="Jan03AMA">'[16]BS C&amp;L'!#REF!</definedName>
    <definedName name="Jan04AMA">#REF!</definedName>
    <definedName name="Jan05AMA">#REF!</definedName>
    <definedName name="Jan06AMA">[10]BS!#REF!</definedName>
    <definedName name="Jul03AMA">'[16]BS C&amp;L'!#REF!</definedName>
    <definedName name="Jul04AMA">#REF!</definedName>
    <definedName name="Jul05AMA">#REF!</definedName>
    <definedName name="julcf">#REF!</definedName>
    <definedName name="julcost">#REF!</definedName>
    <definedName name="Jun03AMA">'[16]BS C&amp;L'!#REF!</definedName>
    <definedName name="Jun04AMA">#REF!</definedName>
    <definedName name="Jun05AMA">#REF!</definedName>
    <definedName name="KickOffDate">'[20]General Inputs'!$E$3</definedName>
    <definedName name="LabelRange">#REF!</definedName>
    <definedName name="land">[19]CapEx!$B$4</definedName>
    <definedName name="Last_Row">IF([0]!Values_Entered,Header_Row+[0]!Number_of_Payments,Header_Row)</definedName>
    <definedName name="LATEPAY">[40]Sheet1!$E$3:$E$25</definedName>
    <definedName name="Lease_total">#REF!</definedName>
    <definedName name="Legal">[9]Legal!$A$1</definedName>
    <definedName name="LevelizedCost">'[20]Revenue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'[41]Load Source Data'!$C$78:$X$89</definedName>
    <definedName name="LoadGrowthAdder">#REF!</definedName>
    <definedName name="Locked">#REF!</definedName>
    <definedName name="LTSACoverage">'[20]General Inputs'!$I$7</definedName>
    <definedName name="M">#REF!</definedName>
    <definedName name="MaintBasis">'[9]Customer Data'!$F$20</definedName>
    <definedName name="MaintenanceBasis">'[9]Customer Data'!$F$20</definedName>
    <definedName name="manutaxfit">#REF!</definedName>
    <definedName name="Mar03AMA">'[16]BS C&amp;L'!#REF!</definedName>
    <definedName name="Mar04AMA">#REF!</definedName>
    <definedName name="Mar05AMA">#REF!</definedName>
    <definedName name="MatDate2">#REF!</definedName>
    <definedName name="MaxBid">[20]CapEx!$B$32</definedName>
    <definedName name="May03AMA">'[16]BS C&amp;L'!#REF!</definedName>
    <definedName name="May04AMA">#REF!</definedName>
    <definedName name="May05AMA">#REF!</definedName>
    <definedName name="mcnarycost">'[27]General Inputs'!$P$45</definedName>
    <definedName name="mcnarytoggle">'[27]General Inputs'!$P$44</definedName>
    <definedName name="median_energy">#REF!</definedName>
    <definedName name="MERGER_COST">[40]Sheet1!$AF$3:$AJ$28</definedName>
    <definedName name="MGT">[34]Cash_Flow!$F$52:$V$53</definedName>
    <definedName name="midc">#REF!,#REF!</definedName>
    <definedName name="MinorPrice">'[9]Customer Data'!$G$247</definedName>
    <definedName name="MISCELLANEOUS">#REF!</definedName>
    <definedName name="MMRecovery">'[20]General Inputs'!$I$9</definedName>
    <definedName name="MONTH">#REF!</definedName>
    <definedName name="MonthsInFirstYear">'[20]General Inputs'!$E$5</definedName>
    <definedName name="MonthsOfTransaction">'[20]General Inputs'!$E$6</definedName>
    <definedName name="MonTotalDispatch">[26]Dispatch!#REF!</definedName>
    <definedName name="MSC">[42]MSC!$C$50:$I$305</definedName>
    <definedName name="MT">#REF!</definedName>
    <definedName name="MTD_Format">[43]Mthly!$B$11:$D$11,[43]Mthly!$B$35:$D$35</definedName>
    <definedName name="MustRunGen">[26]Dispatch!#REF!</definedName>
    <definedName name="Mwh">#REF!</definedName>
    <definedName name="mwhoutlookdata">'[44]pivoted data'!$D$3:$R$42</definedName>
    <definedName name="nameplate">'[27]General Inputs'!$G$51</definedName>
    <definedName name="Nameplate_DF">'[20]General Inputs'!$E$10</definedName>
    <definedName name="Nameplate_net">'[22]General Inputs'!$E$12</definedName>
    <definedName name="Nameplate_plant">'[22]General Inputs'!$E$9</definedName>
    <definedName name="Nameplate_Primary">'[20]General Inputs'!$E$9</definedName>
    <definedName name="Nameplate_turbine">'[22]General Inputs'!$E$10</definedName>
    <definedName name="new" hidden="1">{#N/A,#N/A,FALSE,"Summ";#N/A,#N/A,FALSE,"General"}</definedName>
    <definedName name="nine">#REF!</definedName>
    <definedName name="nineteenth">#REF!</definedName>
    <definedName name="nineth">#REF!</definedName>
    <definedName name="No_Turbines">'[22]General Inputs'!$E$11</definedName>
    <definedName name="non_AURORA_lookup">#REF!</definedName>
    <definedName name="non_core_lookup">#REF!</definedName>
    <definedName name="Non_Disp">#REF!</definedName>
    <definedName name="nonrefundtrans">'[27]General Inputs'!$P$47</definedName>
    <definedName name="Nov03AMA">#REF!</definedName>
    <definedName name="Nov04AMA">#REF!</definedName>
    <definedName name="Nov05AMA">#REF!</definedName>
    <definedName name="novcf">#REF!</definedName>
    <definedName name="novcost">#REF!</definedName>
    <definedName name="NPV">'[9]Accumulated Offer'!$A$1</definedName>
    <definedName name="Number_of_Payments">MATCH(0.01,End_Bal,-1)+1</definedName>
    <definedName name="numturbines">#REF!</definedName>
    <definedName name="numturbptc">#REF!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NWSales_MWH">[6]DT_A_AMW93!#REF!</definedName>
    <definedName name="O_M_Input">'[45]MiscItems(Input)'!$B$5:$AO$8,'[45]MiscItems(Input)'!$B$13:$AO$13,'[45]MiscItems(Input)'!$B$15:$B$17,'[45]MiscItems(Input)'!$B$17:$AO$17,'[45]MiscItems(Input)'!$B$15:$AO$15</definedName>
    <definedName name="OBCLEASE">[40]Sheet1!$AF$4:$AI$23</definedName>
    <definedName name="occhartinitial">#REF!</definedName>
    <definedName name="Oct03AMA">#REF!</definedName>
    <definedName name="Oct04AMA">#REF!</definedName>
    <definedName name="Oct05AMA">#REF!</definedName>
    <definedName name="octcf">#REF!</definedName>
    <definedName name="octcost">#REF!</definedName>
    <definedName name="OfferComp">'[9]Offer Comp.'!$A$1</definedName>
    <definedName name="OMtoggle">#REF!</definedName>
    <definedName name="OP_Mo_Year1">#REF!</definedName>
    <definedName name="OPCONT">#REF!</definedName>
    <definedName name="OPEXPPF">#REF!</definedName>
    <definedName name="OPEXPRS">[8]model!#REF!</definedName>
    <definedName name="OpSpAnchor">'[9]Customer Data'!$F$198</definedName>
    <definedName name="OpSpares">'[9]Customer Data'!$A$194:$IV$218</definedName>
    <definedName name="OutageAdder">'[9]Customer Data'!$F$231</definedName>
    <definedName name="outlookdata">'[46]pivoted data'!$D$3:$Q$90</definedName>
    <definedName name="Overview">#REF!</definedName>
    <definedName name="OWN">#REF!</definedName>
    <definedName name="OwnerExpSched">'[20]General Inputs'!#REF!</definedName>
    <definedName name="Page1">#REF!</definedName>
    <definedName name="Page2">#REF!</definedName>
    <definedName name="parasitic">#REF!</definedName>
    <definedName name="parasiticprice">#REF!</definedName>
    <definedName name="Part10Anchor">[9]PartsFlow!$B$205</definedName>
    <definedName name="Part10Int">'[9]Customer Data'!$E$119</definedName>
    <definedName name="Part10RS">'[9]Customer Data'!$B$142</definedName>
    <definedName name="Part10Spare">'[9]Customer Data'!$C$119</definedName>
    <definedName name="Part11Anchor">[9]PartsFlow!$B$224</definedName>
    <definedName name="Part11Int">'[9]Customer Data'!$E$120</definedName>
    <definedName name="Part11RS">'[9]Customer Data'!$B$143</definedName>
    <definedName name="Part11Spare">'[9]Customer Data'!$C$120</definedName>
    <definedName name="Part12Anchor">[9]PartsFlow!$B$243</definedName>
    <definedName name="Part12Int">'[9]Customer Data'!$E$121</definedName>
    <definedName name="Part12RS">'[9]Customer Data'!$B$144</definedName>
    <definedName name="Part12Spare">'[9]Customer Data'!$C$121</definedName>
    <definedName name="Part13Anchor">[9]PartsFlow!$B$262</definedName>
    <definedName name="Part13Int">'[9]Customer Data'!$E$122</definedName>
    <definedName name="Part13RS">'[9]Customer Data'!$B$145</definedName>
    <definedName name="Part13Spare">'[9]Customer Data'!$C$122</definedName>
    <definedName name="Part14Anchor">[9]PartsFlow!$B$281</definedName>
    <definedName name="Part15Anchor">[9]PartsFlow!$B$300</definedName>
    <definedName name="Part1Anchor">[9]PartsFlow!$B$34</definedName>
    <definedName name="Part1Int">'[9]Customer Data'!$E$109</definedName>
    <definedName name="Part1RS">'[9]Customer Data'!$B$132</definedName>
    <definedName name="Part1Spare">'[9]Customer Data'!$C$109</definedName>
    <definedName name="Part2Anchor">[9]PartsFlow!$B$53</definedName>
    <definedName name="Part2Int">'[9]Customer Data'!$E$110</definedName>
    <definedName name="Part2RS">'[9]Customer Data'!$B$133</definedName>
    <definedName name="Part2Spare">'[9]Customer Data'!$C$110</definedName>
    <definedName name="Part3Anchor">[9]PartsFlow!$B$72</definedName>
    <definedName name="Part3Int">'[9]Customer Data'!$E$111</definedName>
    <definedName name="Part3RS">'[9]Customer Data'!$B$134</definedName>
    <definedName name="Part3Spare">'[9]Customer Data'!$C$111</definedName>
    <definedName name="Part4Anchor">[9]PartsFlow!$B$91</definedName>
    <definedName name="Part4Int">'[9]Customer Data'!$E$112</definedName>
    <definedName name="Part4RS">'[9]Customer Data'!$B$135</definedName>
    <definedName name="Part4Spare">'[9]Customer Data'!$C$112</definedName>
    <definedName name="Part5Anchor">[9]PartsFlow!$B$110</definedName>
    <definedName name="Part5Int">'[9]Customer Data'!$E$114</definedName>
    <definedName name="Part5RS">'[9]Customer Data'!$B$137</definedName>
    <definedName name="Part5Spare">'[9]Customer Data'!$C$114</definedName>
    <definedName name="Part6Anchor">[9]PartsFlow!$B$129</definedName>
    <definedName name="Part6Int">'[9]Customer Data'!$E$115</definedName>
    <definedName name="Part6RS">'[9]Customer Data'!$B$138</definedName>
    <definedName name="Part6Spare">'[9]Customer Data'!$C$115</definedName>
    <definedName name="Part7Anchor">[9]PartsFlow!$B$148</definedName>
    <definedName name="Part7Int">'[9]Customer Data'!$E$116</definedName>
    <definedName name="Part7RS">'[9]Customer Data'!$B$139</definedName>
    <definedName name="Part7Spare">'[9]Customer Data'!$C$116</definedName>
    <definedName name="Part8Anchor">[9]PartsFlow!$B$167</definedName>
    <definedName name="Part8Int">'[9]Customer Data'!$E$117</definedName>
    <definedName name="Part8RS">'[9]Customer Data'!$B$140</definedName>
    <definedName name="Part8Spare">'[9]Customer Data'!$C$117</definedName>
    <definedName name="Part9Anchor">[9]PartsFlow!$B$186</definedName>
    <definedName name="Part9Int">'[9]Customer Data'!$E$118</definedName>
    <definedName name="Part9RS">'[9]Customer Data'!$B$141</definedName>
    <definedName name="Part9Spare">'[9]Customer Data'!$C$118</definedName>
    <definedName name="PartInfo">[9]PartsDataTable!$F$21:$K$38</definedName>
    <definedName name="PartInfo2">[9]PartsDataTable!$G$44:$I$59</definedName>
    <definedName name="parts1">[9]PartsFlow!$D$34:$R$41</definedName>
    <definedName name="parts10">[9]PartsFlow!$D$205:$R$212</definedName>
    <definedName name="parts11">[9]PartsFlow!$D$224:$R$231</definedName>
    <definedName name="parts12">[9]PartsFlow!$D$243:$R$250</definedName>
    <definedName name="parts13">[9]PartsFlow!$D$262:$R$269</definedName>
    <definedName name="parts14">[9]PartsFlow!$D$281:$R$288</definedName>
    <definedName name="parts15">[9]PartsFlow!#REF!</definedName>
    <definedName name="parts16">[9]PartsFlow!#REF!</definedName>
    <definedName name="parts17">[9]PartsFlow!#REF!</definedName>
    <definedName name="parts18">[9]PartsFlow!#REF!</definedName>
    <definedName name="parts2">[9]PartsFlow!$D$53:$R$60</definedName>
    <definedName name="parts3">[9]PartsFlow!$D$72:$R$79</definedName>
    <definedName name="parts4">[9]PartsFlow!$D$91:$R$98</definedName>
    <definedName name="parts5">[9]PartsFlow!$D$110:$R$117</definedName>
    <definedName name="parts6">[9]PartsFlow!$D$129:$R$136</definedName>
    <definedName name="parts7">[9]PartsFlow!$D$148:$R$155</definedName>
    <definedName name="parts8">[9]PartsFlow!$D$167:$R$174</definedName>
    <definedName name="parts9">[9]PartsFlow!$D$186:$R$193</definedName>
    <definedName name="PartsFlow">[9]PartsFlow!$A$1</definedName>
    <definedName name="PAY">#REF!</definedName>
    <definedName name="pcorc">'[47]Exhibit A-1 Original'!$A$77</definedName>
    <definedName name="peak_new_table">'[48]2008 Extreme Peaks - 080403'!$E$5:$AD$8</definedName>
    <definedName name="peak_table">'[48]Peaks-F01'!$C$5:$E$243</definedName>
    <definedName name="PEBBLE">[8]model!#REF!</definedName>
    <definedName name="percdebtcov">#REF!</definedName>
    <definedName name="Percent_debt">[33]Inputs!$E$129</definedName>
    <definedName name="PercentAdder">'[9]Customer Data'!$F$224</definedName>
    <definedName name="PERCENTAGES_CALCULATED">#REF!</definedName>
    <definedName name="PercPerProp">'[20]General Inputs'!#REF!</definedName>
    <definedName name="percpersonal">#REF!</definedName>
    <definedName name="percreal">#REF!</definedName>
    <definedName name="PercRealProp">'[20]General Inputs'!#REF!</definedName>
    <definedName name="PerPropAdjust">'[20]General Inputs'!$E$22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Curve">#REF!</definedName>
    <definedName name="Plant_Input">'[45]Plant(Input)'!$B$7:$AP$9,'[45]Plant(Input)'!$B$11,'[45]Plant(Input)'!$B$15:$AP$15,'[45]Plant(Input)'!$B$18,'[45]Plant(Input)'!$B$20:$AP$20</definedName>
    <definedName name="Plant_List">#REF!</definedName>
    <definedName name="PlantReplacementCost">'[20]General Inputs'!$E$30</definedName>
    <definedName name="PortfolioHour1">#REF!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[13]Assumptions!$I$56</definedName>
    <definedName name="pretaxequit">#REF!</definedName>
    <definedName name="PreTaxWACC">[13]Assumptions!$I$62</definedName>
    <definedName name="price_input_range">#REF!</definedName>
    <definedName name="PriceCaseTable">#REF!</definedName>
    <definedName name="Prices_Aurora">'[31]Monthly Price Summary'!$C$4:$H$63</definedName>
    <definedName name="PRINC">#REF!</definedName>
    <definedName name="print_all">[32]Civil!$A$1:$Q$95</definedName>
    <definedName name="_xlnm.Print_Area">#REF!</definedName>
    <definedName name="Print_Area_MI">#REF!</definedName>
    <definedName name="Print_Area1">#REF!</definedName>
    <definedName name="pRINT_AREA2">#REF!</definedName>
    <definedName name="_xlnm.Print_Titles">#REF!</definedName>
    <definedName name="Print_Titles_MI">#REF!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[8]model!#REF!</definedName>
    <definedName name="Prodprop">#REF!</definedName>
    <definedName name="Production_Factor">#REF!</definedName>
    <definedName name="Project">'[21]Assumptions Project XYZ'!$A$1</definedName>
    <definedName name="Projects">[49]Sheet1!$A$1147:$B$1887</definedName>
    <definedName name="PROPSALES">[8]model!#REF!</definedName>
    <definedName name="proptaxdiscfactor">#REF!</definedName>
    <definedName name="PropTaxDiscountRate">'[20]General Inputs'!$E$24</definedName>
    <definedName name="proptaxrate">#REF!</definedName>
    <definedName name="PropTaxREET">'[20]General Inputs'!$E$27</definedName>
    <definedName name="Prov_Cap_Tax">[33]Inputs!$E$111</definedName>
    <definedName name="PSE">'[50]4.04'!$A$6</definedName>
    <definedName name="PSE_DR">#REF!</definedName>
    <definedName name="PSE_Pre_Tax_Equity_Rate">'[30]Assumptions of Purchase'!$B$42</definedName>
    <definedName name="PSEBPAshare">'[27]General Inputs'!$M$45</definedName>
    <definedName name="pseownperc">#REF!</definedName>
    <definedName name="PSEPaysREET">'[20]General Inputs'!$I$4</definedName>
    <definedName name="PSEWACC">#REF!</definedName>
    <definedName name="PSPL">#REF!</definedName>
    <definedName name="PTC">#REF!</definedName>
    <definedName name="PTCduration">'[22]General Inputs'!$E$29</definedName>
    <definedName name="ptceffective">#REF!</definedName>
    <definedName name="PTCescal">#REF!</definedName>
    <definedName name="ptcescalstart">#REF!</definedName>
    <definedName name="PurchasedFuel">[20]Expenses!#REF!</definedName>
    <definedName name="PWRCSTPF">[8]model!#REF!</definedName>
    <definedName name="PWRCSTRS">#REF!</definedName>
    <definedName name="PWRCSTWP">#REF!</definedName>
    <definedName name="PWRCSTWR">[8]model!#REF!</definedName>
    <definedName name="Q_Sum_Monthly_Hourly_MF_Dispatch_100308">#REF!</definedName>
    <definedName name="QA">[51]IPOA2002!#REF!</definedName>
    <definedName name="QTD_Format">[43]QTD!$B$11:$D$11,[43]QTD!$B$35:$D$35</definedName>
    <definedName name="RATE">#REF!</definedName>
    <definedName name="RATE2">'[23]Transp Data'!$A$8:$I$112</definedName>
    <definedName name="RATEBASE">#REF!</definedName>
    <definedName name="RATEBASE_U95">#REF!</definedName>
    <definedName name="RATECASE">[8]model!#REF!</definedName>
    <definedName name="rating_spread_bp">#REF!</definedName>
    <definedName name="RdSch_CY">'[52]INPUT TAB'!#REF!</definedName>
    <definedName name="RdSch_PY">'[52]INPUT TAB'!#REF!</definedName>
    <definedName name="RdSch_PY2">'[52]INPUT TAB'!#REF!</definedName>
    <definedName name="reaccrual">[12]Sheet2!#REF!</definedName>
    <definedName name="RealPropAdjust">'[20]General Inputs'!$E$23</definedName>
    <definedName name="realproptaxadjust">#REF!</definedName>
    <definedName name="REC">#REF!</definedName>
    <definedName name="RECswitch">'[22]General Inputs'!$E$40</definedName>
    <definedName name="REETRate">'[20]General Inputs'!$E$20</definedName>
    <definedName name="regasset">#REF!</definedName>
    <definedName name="resdebt">#REF!</definedName>
    <definedName name="resepcdevcost">#REF!</definedName>
    <definedName name="RESequit">#REF!</definedName>
    <definedName name="resource_lookup">'[53]#REF'!$B$3:$C$112</definedName>
    <definedName name="resource_name_lookup">'[54]Map Table'!$B$4:$C$100</definedName>
    <definedName name="RESTATING">#REF!</definedName>
    <definedName name="Results">#REF!</definedName>
    <definedName name="retain">#REF!</definedName>
    <definedName name="RETIREPLAN">[8]model!#REF!</definedName>
    <definedName name="REV">#REF!</definedName>
    <definedName name="REVADJ">#REF!</definedName>
    <definedName name="Revenue">#REF!</definedName>
    <definedName name="Revenue_Deficiency">#REF!</definedName>
    <definedName name="REVREQ">#REF!</definedName>
    <definedName name="ROE">[8]model!#REF!</definedName>
    <definedName name="ROR">#REF!</definedName>
    <definedName name="RowAvgCF">[14]Resources!$J$76</definedName>
    <definedName name="RowB2CF">[14]Resources!$J$75</definedName>
    <definedName name="RowCapCost">[14]Resources!$J$68</definedName>
    <definedName name="RowFOM">[14]Resources!$J$70</definedName>
    <definedName name="RowNIMF">[14]Resources!$J$72</definedName>
    <definedName name="RowNIMV">[14]Resources!$J$73</definedName>
    <definedName name="RowPPAPrice">[14]Resources!$J$74</definedName>
    <definedName name="RowVOM">[14]Resources!$J$71</definedName>
    <definedName name="RowY0">[14]Resources!$J$69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rrsum1">[9]PartsFlow!$D$50:$R$51</definedName>
    <definedName name="rrsum10">[9]PartsFlow!$D$221:$R$222</definedName>
    <definedName name="rrsum11">[9]PartsFlow!$D$240:$R$241</definedName>
    <definedName name="rrsum12">[9]PartsFlow!$D$259:$R$260</definedName>
    <definedName name="rrsum13">[9]PartsFlow!$D$278:$R$279</definedName>
    <definedName name="rrsum14">[9]PartsFlow!$D$297:$R$298</definedName>
    <definedName name="rrsum15">[9]PartsFlow!#REF!</definedName>
    <definedName name="rrsum16">[9]PartsFlow!#REF!</definedName>
    <definedName name="rrsum17">[9]PartsFlow!#REF!</definedName>
    <definedName name="rrsum18">[9]PartsFlow!#REF!</definedName>
    <definedName name="rrsum2">[9]PartsFlow!$D$69:$R$70</definedName>
    <definedName name="rrsum3">[9]PartsFlow!$D$88:$R$89</definedName>
    <definedName name="rrsum4">[9]PartsFlow!$D$107:$R$108</definedName>
    <definedName name="rrsum5">[9]PartsFlow!$D$126:$R$127</definedName>
    <definedName name="rrsum6">[9]PartsFlow!$D$145:$R$146</definedName>
    <definedName name="rrsum7">[9]PartsFlow!$D$164:$R$165</definedName>
    <definedName name="rrsum8">[9]PartsFlow!$D$183:$R$184</definedName>
    <definedName name="rrsum9">[9]PartsFlow!$D$202:$R$203</definedName>
    <definedName name="SALESRESALEP">#REF!</definedName>
    <definedName name="SALESRESALER">#REF!</definedName>
    <definedName name="salestax">#REF!</definedName>
    <definedName name="SalesTaxKittitas">'[22]General Inputs'!$E$21</definedName>
    <definedName name="SalesTaxRate">'[20]General Inputs'!$E$21</definedName>
    <definedName name="SalesTaxWA">'[22]General Inputs'!$E$20</definedName>
    <definedName name="Sch194Rlfwd">'[52]Sch94 Rlfwd'!$B$11</definedName>
    <definedName name="schedtoggle">#REF!</definedName>
    <definedName name="ScheduleStart">[9]PartsFlow!$E$9</definedName>
    <definedName name="ScheduleValues">[9]PartsFlow!$E$9:$BX$24</definedName>
    <definedName name="se">#REF!</definedName>
    <definedName name="second">#REF!</definedName>
    <definedName name="SecSSW_MWH">[6]DT_A_AMW93!#REF!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03AMA">#REF!</definedName>
    <definedName name="Sep04AMA">#REF!</definedName>
    <definedName name="Sep05AMA">#REF!</definedName>
    <definedName name="sepcf">#REF!</definedName>
    <definedName name="sepcost">#REF!</definedName>
    <definedName name="SeriesLabel1">#REF!</definedName>
    <definedName name="SeriesLabel2">#REF!</definedName>
    <definedName name="SeriesLabel3">#REF!</definedName>
    <definedName name="SeriesLabel4">#REF!</definedName>
    <definedName name="SeriesLabel5">#REF!</definedName>
    <definedName name="SeriesLabel6">#REF!</definedName>
    <definedName name="SeriesLabel7">#REF!</definedName>
    <definedName name="SeriesLabel8">#REF!</definedName>
    <definedName name="SetDate2">#REF!</definedName>
    <definedName name="seventeenth">#REF!</definedName>
    <definedName name="seventh">#REF!</definedName>
    <definedName name="six" hidden="1">{#N/A,#N/A,FALSE,"Drill Sites";"WP 212",#N/A,FALSE,"MWAG EOR";"WP 213",#N/A,FALSE,"MWAG EOR";#N/A,#N/A,FALSE,"Misc. Facility";#N/A,#N/A,FALSE,"WWTP"}</definedName>
    <definedName name="sixteenth">#REF!</definedName>
    <definedName name="sixth">#REF!</definedName>
    <definedName name="SKAGIT">[8]model!#REF!</definedName>
    <definedName name="SLFINSURANCE">#REF!</definedName>
    <definedName name="SolarDate">'[26]Dispatch Cases'!#REF!</definedName>
    <definedName name="SORT">#REF!</definedName>
    <definedName name="Spare1">[9]PartsFlow!$D$34:$R$43</definedName>
    <definedName name="SPChart">'[9]Self Perf. Chart'!$A$1</definedName>
    <definedName name="SpendPlan">#REF!</definedName>
    <definedName name="SPItem">'[9]Self-Perf Itemization'!$A$1</definedName>
    <definedName name="STAFFEQUIV">#REF!</definedName>
    <definedName name="STAFFGRAPH">#REF!</definedName>
    <definedName name="STAFFHOUR">#REF!</definedName>
    <definedName name="STAFFPLAN">#REF!</definedName>
    <definedName name="STAFFREDUC">#REF!</definedName>
    <definedName name="StalkingHorseBid">[20]CapEx!$B$33</definedName>
    <definedName name="StartDate">[13]Assumptions!$C$9</definedName>
    <definedName name="StartQuarter">'[9]Customer Data'!$F$11</definedName>
    <definedName name="StartupPowerValue">[20]CapEx!#REF!</definedName>
    <definedName name="StartYear">'[9]Customer Data'!$F$10</definedName>
    <definedName name="stationserv">#REF!</definedName>
    <definedName name="STATUS">#REF!</definedName>
    <definedName name="stconfig">'[9]Customer Data'!$E$73:$E$80</definedName>
    <definedName name="STDataStart">[9]PartsDataTable!$C$61</definedName>
    <definedName name="stformat">'[9]Customer Data'!$D$72</definedName>
    <definedName name="stg3_0green1">'[9]Customer Data'!$I$154:$I$161</definedName>
    <definedName name="stg3_0green10">'[9]Customer Data'!$I$116</definedName>
    <definedName name="stg3_0green11">'[9]Customer Data'!$I$119</definedName>
    <definedName name="stg3_0green12">'[9]Customer Data'!$I$122</definedName>
    <definedName name="stg3_0green2">'[9]Customer Data'!$E$176:$E$183</definedName>
    <definedName name="stg3_0green3">'[9]Customer Data'!$H$176:$H$183</definedName>
    <definedName name="stg3_0green4">'[9]Customer Data'!$C$116</definedName>
    <definedName name="stg3_0green5">'[9]Customer Data'!$C$119</definedName>
    <definedName name="stg3_0green6">'[9]Customer Data'!$C$122</definedName>
    <definedName name="stg3_0green7">'[9]Customer Data'!$G$116</definedName>
    <definedName name="stg3_0green8">'[9]Customer Data'!$G$119</definedName>
    <definedName name="stg3_0green9">'[9]Customer Data'!$G$122</definedName>
    <definedName name="stg3_1green1">'[9]Customer Data'!$E$116</definedName>
    <definedName name="stg3_1green2">'[9]Customer Data'!$E$119</definedName>
    <definedName name="stg3_1green3">'[9]Customer Data'!$E$122</definedName>
    <definedName name="stg3_graytext1">'[9]Customer Data'!$I$152:$I$153</definedName>
    <definedName name="stg3_graytext2">'[9]Customer Data'!$E$174:$E$175</definedName>
    <definedName name="stg3_graytext3">'[9]Customer Data'!$H$174:$H$175</definedName>
    <definedName name="stg3_hiderow1">'[9]Customer Data'!$A$139:$IV$139</definedName>
    <definedName name="stg3_hiderow2">'[9]Customer Data'!$A$142:$IV$142</definedName>
    <definedName name="stg3_hiderow3">'[9]Customer Data'!$A$145:$IV$145</definedName>
    <definedName name="stg3_hiderow4">'[9]Customer Data'!$A$116:$IV$116</definedName>
    <definedName name="stg3_hiderow5">'[9]Customer Data'!$A$119:$IV$119</definedName>
    <definedName name="stg3_hiderow6">'[9]Customer Data'!$A$122:$IV$122</definedName>
    <definedName name="stg3_NoPartgreen1">'[9]Customer Data'!$I$162:$I$169</definedName>
    <definedName name="stg3_NoPartgreen2">'[9]Customer Data'!$E$184:$E$191</definedName>
    <definedName name="stg3_NoPartgreen3">'[9]Customer Data'!$H$184:$H$191</definedName>
    <definedName name="sthistory">'[9]Customer Data'!$A$68:$IV$82</definedName>
    <definedName name="STMajCustInt">'[9]Customer Data'!$E$105</definedName>
    <definedName name="STMajorSpares">'[9]Customer Data'!$C$105</definedName>
    <definedName name="STMinCustInt">'[9]Customer Data'!$E$104</definedName>
    <definedName name="STMinorSpares">'[9]Customer Data'!$C$104</definedName>
    <definedName name="stnumber">'[9]Customer Data'!$F$14</definedName>
    <definedName name="STORM">#REF!</definedName>
    <definedName name="stselect">[9]PartsDataTable!$F$41</definedName>
    <definedName name="SubCat">#REF!</definedName>
    <definedName name="SubCategory">#REF!</definedName>
    <definedName name="SUMMARY">#REF!</definedName>
    <definedName name="supentit_in_wkly_vect_input">#REF!</definedName>
    <definedName name="supentit_out_wkly_vect_input">#REF!</definedName>
    <definedName name="SWSales_MWH">[6]DT_A_AMW93!#REF!</definedName>
    <definedName name="t" hidden="1">{#N/A,#N/A,FALSE,"CESTSUM";#N/A,#N/A,FALSE,"est sum A";#N/A,#N/A,FALSE,"est detail A"}</definedName>
    <definedName name="T1AtCI">'[9]Customer Data'!$F$58</definedName>
    <definedName name="T1AtHGP">'[9]Customer Data'!$G$58</definedName>
    <definedName name="T1AtMI">'[9]Customer Data'!$H$58</definedName>
    <definedName name="T1LeadTime">'[9]Customer Data'!$I$58</definedName>
    <definedName name="T1OPYEAR">'[9]Customer Data'!$C$58</definedName>
    <definedName name="T1QTR1">[9]PartsFlow!$E$10</definedName>
    <definedName name="t1sched">[9]PartsFlow!$E$10:$R$10</definedName>
    <definedName name="T1TotalExp">'[9]Customer Data'!$E$58</definedName>
    <definedName name="T2AtCI">'[9]Customer Data'!$F$59</definedName>
    <definedName name="T2AtHGP">'[9]Customer Data'!$G$59</definedName>
    <definedName name="T2AtMI">'[9]Customer Data'!$H$59</definedName>
    <definedName name="T2LeadTime">'[9]Customer Data'!$I$59</definedName>
    <definedName name="T2OPYEAR">'[9]Customer Data'!$C$59</definedName>
    <definedName name="T2QTR1">[9]PartsFlow!$E$12</definedName>
    <definedName name="t2sched">[9]PartsFlow!$E$12:$R$12</definedName>
    <definedName name="T2TotalExp">'[9]Customer Data'!$E$59</definedName>
    <definedName name="T3AtCI">'[9]Customer Data'!$F$60</definedName>
    <definedName name="T3AtHGP">'[9]Customer Data'!$G$60</definedName>
    <definedName name="T3AtMI">'[9]Customer Data'!$H$60</definedName>
    <definedName name="T3LeadTime">'[9]Customer Data'!$I$60</definedName>
    <definedName name="T3OPYEAR">'[9]Customer Data'!$C$60</definedName>
    <definedName name="T3QTR1">[9]PartsFlow!$E$14</definedName>
    <definedName name="t3sched">[9]PartsFlow!$E$24:$R$24</definedName>
    <definedName name="T3TotalExp">'[9]Customer Data'!$E$60</definedName>
    <definedName name="T4AtCI">'[9]Customer Data'!$F$61</definedName>
    <definedName name="T4AtHGP">'[9]Customer Data'!$G$61</definedName>
    <definedName name="T4AtMI">'[9]Customer Data'!$H$61</definedName>
    <definedName name="T4LeadTime">'[9]Customer Data'!$I$61</definedName>
    <definedName name="T4OPYEAR">'[9]Customer Data'!$C$61</definedName>
    <definedName name="T4QTR1">[9]PartsFlow!$E$16</definedName>
    <definedName name="T4TotalExp">'[9]Customer Data'!$E$61</definedName>
    <definedName name="T5AtCI">'[9]Customer Data'!$F$62</definedName>
    <definedName name="T5AtHGP">'[9]Customer Data'!$G$62</definedName>
    <definedName name="T5AtMI">'[9]Customer Data'!$H$62</definedName>
    <definedName name="T5LeadTime">'[9]Customer Data'!$I$62</definedName>
    <definedName name="T5OPYEAR">'[9]Customer Data'!$C$62</definedName>
    <definedName name="T5QTR1">[9]PartsFlow!$E$18</definedName>
    <definedName name="T5TotalExp">'[9]Customer Data'!$E$62</definedName>
    <definedName name="T6AtCI">'[9]Customer Data'!$F$63</definedName>
    <definedName name="T6AtHGP">'[9]Customer Data'!$G$63</definedName>
    <definedName name="T6AtMI">'[9]Customer Data'!$H$63</definedName>
    <definedName name="T6LeadTime">'[9]Customer Data'!$I$63</definedName>
    <definedName name="T6OPYEAR">'[9]Customer Data'!$C$63</definedName>
    <definedName name="T6QTR1">[9]PartsFlow!$E$20</definedName>
    <definedName name="T6TotalExp">'[9]Customer Data'!$E$63</definedName>
    <definedName name="T7AtCI">'[9]Customer Data'!$F$64</definedName>
    <definedName name="T7AtHGP">'[9]Customer Data'!$G$64</definedName>
    <definedName name="T7AtMI">'[9]Customer Data'!$H$64</definedName>
    <definedName name="T7LeadTime">'[9]Customer Data'!$I$64</definedName>
    <definedName name="T7OPYEAR">'[9]Customer Data'!$C$64</definedName>
    <definedName name="T7QTR1">[9]PartsFlow!$E$22</definedName>
    <definedName name="T7TotalExp">'[9]Customer Data'!$E$64</definedName>
    <definedName name="T8AtCI">'[9]Customer Data'!$F$65</definedName>
    <definedName name="T8AtHGP">'[9]Customer Data'!$G$65</definedName>
    <definedName name="T8AtMI">'[9]Customer Data'!$H$65</definedName>
    <definedName name="T8LeadTime">'[9]Customer Data'!$I$65</definedName>
    <definedName name="T8OPYEAR">'[9]Customer Data'!$C$65</definedName>
    <definedName name="T8QTR1">[9]PartsFlow!$E$24</definedName>
    <definedName name="T8TotalExp">'[9]Customer Data'!$E$65</definedName>
    <definedName name="TAX">#REF!</definedName>
    <definedName name="tax_exempt_spread">#REF!</definedName>
    <definedName name="TAXCORPLIC">#REF!</definedName>
    <definedName name="TAXENERGYP">[8]model!#REF!</definedName>
    <definedName name="TAXENERGYR">[8]model!#REF!</definedName>
    <definedName name="TAXEXCISE">#REF!</definedName>
    <definedName name="TAXFICA">[8]model!#REF!</definedName>
    <definedName name="TAXFUT">[8]model!#REF!</definedName>
    <definedName name="TAXINCOME">#REF!</definedName>
    <definedName name="TAXMEDICARE">[8]model!#REF!</definedName>
    <definedName name="taxown">#REF!</definedName>
    <definedName name="TAXPFINT">[8]model!#REF!</definedName>
    <definedName name="TAXPROPERTY">#REF!</definedName>
    <definedName name="TAXSUT">[8]model!#REF!</definedName>
    <definedName name="tbl_Master">#REF!</definedName>
    <definedName name="technology">[9]PartsDataTable!$A$2:$A$13</definedName>
    <definedName name="techselect">[9]PartsDataTable!$B$1</definedName>
    <definedName name="techstart">[9]PartsDataTable!$A$1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[40]Sheet1!$A$4:$E$40</definedName>
    <definedName name="TenaskaShare">[26]Dispatch!#REF!</definedName>
    <definedName name="tenth">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[13]Assumptions!$C$25</definedName>
    <definedName name="therms">#REF!</definedName>
    <definedName name="third">#REF!</definedName>
    <definedName name="thirdpartyIRR">#REF!</definedName>
    <definedName name="thirteenth">#REF!</definedName>
    <definedName name="thirtieth">#REF!</definedName>
    <definedName name="thirtyfirst">#REF!</definedName>
    <definedName name="three">#REF!</definedName>
    <definedName name="Title">[13]Assumptions!$A$1</definedName>
    <definedName name="today">#REF!</definedName>
    <definedName name="TopLeft">#REF!</definedName>
    <definedName name="totaldebt">#REF!</definedName>
    <definedName name="totalequit">#REF!</definedName>
    <definedName name="TotalEquity">'[20]Revenue Calculation'!$I$6</definedName>
    <definedName name="TRADING_NET">[6]DT_A_DOL93!#REF!</definedName>
    <definedName name="tran_revenue">#REF!</definedName>
    <definedName name="TRANS">#N/A</definedName>
    <definedName name="trans_constraint_y_n">#REF!</definedName>
    <definedName name="TRANS2007">SUM('[7]Run-Cost Data'!$T$5:$X$5)</definedName>
    <definedName name="TRANS2008">SUM('[7]Run-Cost Data'!$T$6:$X$17)</definedName>
    <definedName name="TRANS2009">SUM('[7]Run-Cost Data'!$T$18:$X$29)</definedName>
    <definedName name="TRANS2010">SUM('[7]Run-Cost Data'!$T$30:$X$41)</definedName>
    <definedName name="TRANS2011">SUM('[7]Run-Cost Data'!$T$42:$X$53)</definedName>
    <definedName name="TRANS2012">SUM('[7]Run-Cost Data'!$T$54:$X$65)</definedName>
    <definedName name="TRANS2013">SUM('[7]Run-Cost Data'!$T$66:$X$77)</definedName>
    <definedName name="TRANS2014">SUM('[7]Run-Cost Data'!$T$78:$X$89)</definedName>
    <definedName name="TRANS2015">SUM('[7]Run-Cost Data'!$T$90:$X$101)</definedName>
    <definedName name="TRANS2016">SUM('[7]Run-Cost Data'!$T$102:$X$113)</definedName>
    <definedName name="TRANS2017">SUM('[7]Run-Cost Data'!$T$114:$X$125)</definedName>
    <definedName name="TRANS2018">SUM('[7]Run-Cost Data'!$T$126:$X$137)</definedName>
    <definedName name="TRANS2019">SUM('[7]Run-Cost Data'!$T$138:$X$149)</definedName>
    <definedName name="TRANS2020">SUM('[7]Run-Cost Data'!$T$150:$X$161)</definedName>
    <definedName name="TRANS2021">SUM('[7]Run-Cost Data'!$T$162:$X$173)</definedName>
    <definedName name="TRANS2022">SUM('[7]Run-Cost Data'!$T$174:$X$185)</definedName>
    <definedName name="TRANS2023">SUM('[7]Run-Cost Data'!$T$186:$X$197)</definedName>
    <definedName name="TRANS2024">SUM('[7]Run-Cost Data'!$T$198:$X$209)</definedName>
    <definedName name="TRANS2025">SUM('[7]Run-Cost Data'!$T$210:$X$221)</definedName>
    <definedName name="TRANS2026">SUM('[7]Run-Cost Data'!$T$222:$X$233)</definedName>
    <definedName name="TransCap">'[19]General Inputs'!$E$17</definedName>
    <definedName name="transdb">#REF!</definedName>
    <definedName name="TransFixed">[20]Expenses!#REF!</definedName>
    <definedName name="TransVar">[20]Expenses!#REF!</definedName>
    <definedName name="Turbine_unit_cost">#REF!</definedName>
    <definedName name="TurbineCosts">'[21]Assumptions Project XYZ'!$C$4</definedName>
    <definedName name="turbinesize">#REF!</definedName>
    <definedName name="twelfth">#REF!</definedName>
    <definedName name="twentieth">#REF!</definedName>
    <definedName name="twentyeighth">#REF!</definedName>
    <definedName name="twentyfifth">#REF!</definedName>
    <definedName name="twentyfirst">#REF!</definedName>
    <definedName name="twentyforth">#REF!</definedName>
    <definedName name="twentyninth">#REF!</definedName>
    <definedName name="twentysecond">#REF!</definedName>
    <definedName name="twentyseventh">#REF!</definedName>
    <definedName name="twentysixth">#REF!</definedName>
    <definedName name="twentythird">#REF!</definedName>
    <definedName name="twoyrswarranty">#REF!</definedName>
    <definedName name="Type">#REF!</definedName>
    <definedName name="u" hidden="1">{#N/A,#N/A,FALSE,"Summ";#N/A,#N/A,FALSE,"General"}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alues_Entered">IF(Loan_Amount*Interest_Rate*Loan_Years*Loan_Start&gt;0,1,0)</definedName>
    <definedName name="vartrans">#REF!</definedName>
    <definedName name="version">[9]PartsDataTable!$A$14</definedName>
    <definedName name="VOMEsc">[13]Assumptions!$C$21</definedName>
    <definedName name="WACC">[13]Assumptions!$I$61</definedName>
    <definedName name="WAGES">[8]model!#REF!</definedName>
    <definedName name="warrantyOM">#REF!</definedName>
    <definedName name="WellsPlantMax">#REF!</definedName>
    <definedName name="what">'[55]General Inputs'!$E$4</definedName>
    <definedName name="whorn_db">#REF!</definedName>
    <definedName name="WHS">[42]Warehouse!$C$50:$I$300</definedName>
    <definedName name="Wind_NamePlate">'[14]Wind Own'!$B$7</definedName>
    <definedName name="WindDate">'[26]Dispatch Cases'!#REF!</definedName>
    <definedName name="WindTransCost">[14]Resources!$D$78</definedName>
    <definedName name="WRKCAP">[8]model!#REF!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wp_wkly_vect_input">#REF!</definedName>
    <definedName name="x1start">'[9]Customer Data'!$B$92</definedName>
    <definedName name="x2start">'[9]Customer Data'!$B$96</definedName>
    <definedName name="x3start">'[9]Customer Data'!$B$100</definedName>
    <definedName name="x4start">'[9]Customer Data'!$B$104</definedName>
    <definedName name="xseries">'[9]Accumulated Offer'!$D$41</definedName>
    <definedName name="XYZ">[9]PartsFlow!$E$23</definedName>
    <definedName name="Y">#REF!</definedName>
    <definedName name="y2_Query_Edit__Customize">#REF!</definedName>
    <definedName name="YEAR">#REF!</definedName>
    <definedName name="YearByYear">[9]YearByYear!$A$1</definedName>
    <definedName name="YearOfCostData">[14]Resources!$E$70</definedName>
    <definedName name="Years_evaluated">'[56]Revison Inputs'!$B$6</definedName>
    <definedName name="yrformat1">'[9]Customer Data'!$E$197</definedName>
    <definedName name="yseries1">'[9]Accumulated Offer'!$D$45</definedName>
    <definedName name="yseries2">'[9]Accumulated Offer'!$D$52</definedName>
    <definedName name="yseries3">'[9]Accumulated Offer'!$D$59</definedName>
    <definedName name="YTD_Format">[43]YTD!$B$13:$D$13,[43]YTD!$B$36:$D$36</definedName>
    <definedName name="zilfpldebtperc">#REF!</definedName>
    <definedName name="zilkhaepcdevcost">#REF!</definedName>
    <definedName name="zilkhaownperc">#REF!</definedName>
    <definedName name="ZoneHour1">#REF!</definedName>
    <definedName name="ZoneMonth1">#REF!</definedName>
  </definedNames>
  <calcPr calcId="125725"/>
</workbook>
</file>

<file path=xl/calcChain.xml><?xml version="1.0" encoding="utf-8"?>
<calcChain xmlns="http://schemas.openxmlformats.org/spreadsheetml/2006/main">
  <c r="E57" i="4"/>
  <c r="E77"/>
  <c r="E76"/>
  <c r="C63"/>
  <c r="E62"/>
  <c r="E61"/>
  <c r="E60"/>
  <c r="E59"/>
  <c r="E58"/>
  <c r="E56"/>
  <c r="D63"/>
  <c r="C52"/>
  <c r="C65" s="1"/>
  <c r="E51"/>
  <c r="E50"/>
  <c r="E49"/>
  <c r="E48"/>
  <c r="E47"/>
  <c r="E46"/>
  <c r="E45"/>
  <c r="E44"/>
  <c r="E43"/>
  <c r="E42"/>
  <c r="E41"/>
  <c r="E35"/>
  <c r="E34"/>
  <c r="E33"/>
  <c r="E30"/>
  <c r="E29"/>
  <c r="E28"/>
  <c r="C26"/>
  <c r="E25"/>
  <c r="E24"/>
  <c r="E23"/>
  <c r="E22"/>
  <c r="E21"/>
  <c r="E20"/>
  <c r="E19"/>
  <c r="E18"/>
  <c r="E17"/>
  <c r="E16"/>
  <c r="E26" s="1"/>
  <c r="D13"/>
  <c r="C13"/>
  <c r="C72" s="1"/>
  <c r="C79" s="1"/>
  <c r="E12"/>
  <c r="E11"/>
  <c r="E10"/>
  <c r="E9"/>
  <c r="E13" s="1"/>
  <c r="E52" l="1"/>
  <c r="D52"/>
  <c r="E55"/>
  <c r="E63" s="1"/>
  <c r="C80"/>
  <c r="C32" s="1"/>
  <c r="D65"/>
  <c r="E65" s="1"/>
  <c r="D26"/>
  <c r="C81" l="1"/>
  <c r="C83" s="1"/>
  <c r="C31" s="1"/>
  <c r="C36" s="1"/>
  <c r="C38" s="1"/>
  <c r="C67" s="1"/>
  <c r="D72"/>
  <c r="D79" l="1"/>
  <c r="E72"/>
  <c r="D80" l="1"/>
  <c r="D32" s="1"/>
  <c r="E79"/>
  <c r="E80" l="1"/>
  <c r="E32"/>
  <c r="E81"/>
  <c r="D81"/>
  <c r="D83" s="1"/>
  <c r="D31" s="1"/>
  <c r="E83" l="1"/>
  <c r="E31" l="1"/>
  <c r="E36" s="1"/>
  <c r="E38" s="1"/>
  <c r="E67" s="1"/>
  <c r="D36"/>
  <c r="D38" s="1"/>
  <c r="D67" s="1"/>
</calcChain>
</file>

<file path=xl/sharedStrings.xml><?xml version="1.0" encoding="utf-8"?>
<sst xmlns="http://schemas.openxmlformats.org/spreadsheetml/2006/main" count="82" uniqueCount="80">
  <si>
    <t>Adjustment</t>
  </si>
  <si>
    <t>Depreciation</t>
  </si>
  <si>
    <t>Amortization</t>
  </si>
  <si>
    <t>PacifiCorp</t>
  </si>
  <si>
    <t>UE-100749</t>
  </si>
  <si>
    <t>Accum. Deferred Income Tax</t>
  </si>
  <si>
    <t>State of Washington</t>
  </si>
  <si>
    <t>Staff</t>
  </si>
  <si>
    <t>Difference</t>
  </si>
  <si>
    <t>Operating Revenues:</t>
  </si>
  <si>
    <t>General Business Revenues</t>
  </si>
  <si>
    <t>Interdepartmental</t>
  </si>
  <si>
    <t>Special Sales</t>
  </si>
  <si>
    <t>Other operating revenues</t>
  </si>
  <si>
    <t>Total Operating Revenues</t>
  </si>
  <si>
    <t>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</si>
  <si>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</si>
  <si>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</si>
  <si>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</si>
  <si>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</si>
  <si>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</si>
  <si>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</si>
  <si>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</si>
  <si>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</si>
  <si>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</si>
  <si>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</si>
  <si>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>Total O&amp;M Expense</t>
  </si>
  <si>
    <t>Taxes Other than Income</t>
  </si>
  <si>
    <t>Income Taxes:  Federal</t>
  </si>
  <si>
    <t xml:space="preserve">                       :  State</t>
  </si>
  <si>
    <t>Deferred Income Taxes</t>
  </si>
  <si>
    <t>Investment Tax Credit Adj.</t>
  </si>
  <si>
    <t>Misc. Revenue &amp; Expense</t>
  </si>
  <si>
    <t>Total Operating Expenses:</t>
  </si>
  <si>
    <t>Net Operating Income:</t>
  </si>
  <si>
    <t>Rate Base:</t>
  </si>
  <si>
    <t>Electric Plant in Service</t>
  </si>
  <si>
    <t>Plant Held for Future Use</t>
  </si>
  <si>
    <t>Misc. Deferred Debits</t>
  </si>
  <si>
    <t>Electric Plant Acq Adj</t>
  </si>
  <si>
    <t>Nuclear Fuel</t>
  </si>
  <si>
    <t>Prepayments</t>
  </si>
  <si>
    <t>Fuel Stock</t>
  </si>
  <si>
    <t>Material &amp; Supplies</t>
  </si>
  <si>
    <t>Working Capital</t>
  </si>
  <si>
    <t>Weatherization Loans</t>
  </si>
  <si>
    <t>Misc. Rate Base</t>
  </si>
  <si>
    <t>Total Electric Plant:</t>
  </si>
  <si>
    <t>Deductions:</t>
  </si>
  <si>
    <t>Accum. Prov. for Depreciation</t>
  </si>
  <si>
    <t>Accum. Prov. for Amortization</t>
  </si>
  <si>
    <t>Unamortized ITC</t>
  </si>
  <si>
    <t>Customer Advances for Const.</t>
  </si>
  <si>
    <t>Customer Service Deposits</t>
  </si>
  <si>
    <t>Miscellaneous Deductions</t>
  </si>
  <si>
    <t>Total Deductions:</t>
  </si>
  <si>
    <t>Total Rate Base:</t>
  </si>
  <si>
    <t>Revenue Requirement</t>
  </si>
  <si>
    <t>TAX CALCULATION</t>
  </si>
  <si>
    <t>Per Company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</si>
  <si>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</si>
  <si>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</si>
  <si>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</si>
  <si>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</si>
  <si>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</si>
  <si>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</si>
  <si>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</si>
  <si>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</t>
  </si>
  <si>
    <t>Taxable Income</t>
  </si>
  <si>
    <t>Adjustments to FIT</t>
  </si>
  <si>
    <t>Federal Income Tax</t>
  </si>
  <si>
    <t>Weighted Cost of Capital</t>
  </si>
  <si>
    <t>Conversion Factor</t>
  </si>
  <si>
    <t>Tax Rate</t>
  </si>
  <si>
    <t>State Tax Rate</t>
  </si>
  <si>
    <t>Adjustment 7.9 Current Year Deferred Income Tax Normalization</t>
  </si>
  <si>
    <t>Exhibit No. KHB-2</t>
  </si>
  <si>
    <t>Docket UE-100749</t>
  </si>
  <si>
    <t>Page 1 of 1</t>
  </si>
  <si>
    <t>This adjustment reverses the Company adjustment to remove the effects flow-through tax recognition for 2009.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</si>
</sst>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%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000000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dd\-mmm\-yy_)"/>
    <numFmt numFmtId="179" formatCode="0.0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9"/>
        <bgColor indexed="9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190">
    <xf numFmtId="164" fontId="0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7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4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5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5" fillId="0" borderId="0"/>
    <xf numFmtId="169" fontId="6" fillId="0" borderId="0" applyFill="0" applyBorder="0" applyAlignment="0"/>
    <xf numFmtId="41" fontId="3" fillId="2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170" fontId="11" fillId="0" borderId="0">
      <protection locked="0"/>
    </xf>
    <xf numFmtId="0" fontId="10" fillId="0" borderId="0"/>
    <xf numFmtId="0" fontId="12" fillId="0" borderId="0" applyNumberFormat="0" applyAlignment="0">
      <alignment horizontal="left"/>
    </xf>
    <xf numFmtId="0" fontId="13" fillId="0" borderId="0" applyNumberFormat="0" applyAlignment="0"/>
    <xf numFmtId="0" fontId="9" fillId="0" borderId="0"/>
    <xf numFmtId="0" fontId="10" fillId="0" borderId="0"/>
    <xf numFmtId="0" fontId="9" fillId="0" borderId="0"/>
    <xf numFmtId="0" fontId="1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4" fontId="3" fillId="0" borderId="0"/>
    <xf numFmtId="172" fontId="3" fillId="0" borderId="0" applyFont="0" applyFill="0" applyBorder="0" applyAlignment="0" applyProtection="0">
      <alignment horizontal="left" wrapText="1"/>
    </xf>
    <xf numFmtId="2" fontId="8" fillId="0" borderId="0" applyFont="0" applyFill="0" applyBorder="0" applyAlignment="0" applyProtection="0"/>
    <xf numFmtId="0" fontId="9" fillId="0" borderId="0"/>
    <xf numFmtId="38" fontId="14" fillId="2" borderId="0" applyNumberFormat="0" applyBorder="0" applyAlignment="0" applyProtection="0"/>
    <xf numFmtId="0" fontId="15" fillId="0" borderId="5" applyNumberFormat="0" applyAlignment="0" applyProtection="0">
      <alignment horizontal="left"/>
    </xf>
    <xf numFmtId="0" fontId="15" fillId="0" borderId="1">
      <alignment horizontal="left"/>
    </xf>
    <xf numFmtId="38" fontId="16" fillId="0" borderId="0"/>
    <xf numFmtId="40" fontId="16" fillId="0" borderId="0"/>
    <xf numFmtId="10" fontId="14" fillId="3" borderId="6" applyNumberFormat="0" applyBorder="0" applyAlignment="0" applyProtection="0"/>
    <xf numFmtId="41" fontId="17" fillId="4" borderId="7">
      <alignment horizontal="left"/>
      <protection locked="0"/>
    </xf>
    <xf numFmtId="10" fontId="17" fillId="4" borderId="7">
      <alignment horizontal="right"/>
      <protection locked="0"/>
    </xf>
    <xf numFmtId="41" fontId="17" fillId="4" borderId="7">
      <alignment horizontal="left"/>
      <protection locked="0"/>
    </xf>
    <xf numFmtId="0" fontId="14" fillId="2" borderId="0"/>
    <xf numFmtId="3" fontId="18" fillId="0" borderId="0" applyFill="0" applyBorder="0" applyAlignment="0" applyProtection="0"/>
    <xf numFmtId="44" fontId="19" fillId="0" borderId="8" applyNumberFormat="0" applyFont="0" applyAlignment="0">
      <alignment horizontal="center"/>
    </xf>
    <xf numFmtId="44" fontId="19" fillId="0" borderId="4" applyNumberFormat="0" applyFont="0" applyAlignment="0">
      <alignment horizontal="center"/>
    </xf>
    <xf numFmtId="37" fontId="20" fillId="0" borderId="0"/>
    <xf numFmtId="173" fontId="21" fillId="0" borderId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0" fontId="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174" fontId="3" fillId="0" borderId="0">
      <alignment horizontal="left" wrapText="1"/>
    </xf>
    <xf numFmtId="0" fontId="3" fillId="0" borderId="0"/>
    <xf numFmtId="0" fontId="9" fillId="0" borderId="0"/>
    <xf numFmtId="0" fontId="9" fillId="0" borderId="0"/>
    <xf numFmtId="0" fontId="10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5" borderId="7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9">
      <alignment horizontal="center"/>
    </xf>
    <xf numFmtId="3" fontId="22" fillId="0" borderId="0" applyFont="0" applyFill="0" applyBorder="0" applyAlignment="0" applyProtection="0"/>
    <xf numFmtId="0" fontId="22" fillId="6" borderId="0" applyNumberFormat="0" applyFont="0" applyBorder="0" applyAlignment="0" applyProtection="0"/>
    <xf numFmtId="0" fontId="10" fillId="0" borderId="0"/>
    <xf numFmtId="3" fontId="24" fillId="0" borderId="0" applyFill="0" applyBorder="0" applyAlignment="0" applyProtection="0"/>
    <xf numFmtId="0" fontId="25" fillId="0" borderId="0"/>
    <xf numFmtId="3" fontId="24" fillId="0" borderId="0" applyFill="0" applyBorder="0" applyAlignment="0" applyProtection="0"/>
    <xf numFmtId="42" fontId="3" fillId="3" borderId="0"/>
    <xf numFmtId="42" fontId="3" fillId="3" borderId="10">
      <alignment vertical="center"/>
    </xf>
    <xf numFmtId="0" fontId="19" fillId="3" borderId="3" applyNumberFormat="0">
      <alignment horizontal="center" vertical="center" wrapText="1"/>
    </xf>
    <xf numFmtId="10" fontId="3" fillId="3" borderId="0"/>
    <xf numFmtId="175" fontId="3" fillId="3" borderId="0"/>
    <xf numFmtId="165" fontId="16" fillId="0" borderId="0" applyBorder="0" applyAlignment="0"/>
    <xf numFmtId="42" fontId="3" fillId="3" borderId="2">
      <alignment horizontal="left"/>
    </xf>
    <xf numFmtId="175" fontId="26" fillId="3" borderId="2">
      <alignment horizontal="left"/>
    </xf>
    <xf numFmtId="165" fontId="16" fillId="0" borderId="0" applyBorder="0" applyAlignment="0"/>
    <xf numFmtId="14" fontId="27" fillId="0" borderId="0" applyNumberFormat="0" applyFill="0" applyBorder="0" applyAlignment="0" applyProtection="0">
      <alignment horizontal="left"/>
    </xf>
    <xf numFmtId="176" fontId="3" fillId="0" borderId="0" applyFont="0" applyFill="0" applyAlignment="0">
      <alignment horizontal="right"/>
    </xf>
    <xf numFmtId="39" fontId="3" fillId="7" borderId="0"/>
    <xf numFmtId="38" fontId="14" fillId="0" borderId="11"/>
    <xf numFmtId="38" fontId="16" fillId="0" borderId="2"/>
    <xf numFmtId="39" fontId="27" fillId="8" borderId="0"/>
    <xf numFmtId="165" fontId="3" fillId="0" borderId="0">
      <alignment horizontal="left" wrapText="1"/>
    </xf>
    <xf numFmtId="166" fontId="3" fillId="0" borderId="0">
      <alignment horizontal="left" wrapText="1"/>
    </xf>
    <xf numFmtId="40" fontId="28" fillId="0" borderId="0" applyBorder="0">
      <alignment horizontal="right"/>
    </xf>
    <xf numFmtId="41" fontId="29" fillId="3" borderId="0">
      <alignment horizontal="left"/>
    </xf>
    <xf numFmtId="177" fontId="30" fillId="3" borderId="0">
      <alignment horizontal="left" vertical="center"/>
    </xf>
    <xf numFmtId="0" fontId="19" fillId="3" borderId="0">
      <alignment horizontal="left" wrapText="1"/>
    </xf>
    <xf numFmtId="0" fontId="31" fillId="0" borderId="0">
      <alignment horizontal="left" vertical="center"/>
    </xf>
    <xf numFmtId="0" fontId="10" fillId="0" borderId="12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164" fontId="0" fillId="0" borderId="0" xfId="0">
      <alignment horizontal="left" wrapText="1"/>
    </xf>
    <xf numFmtId="0" fontId="32" fillId="0" borderId="0" xfId="187" applyFont="1"/>
    <xf numFmtId="0" fontId="33" fillId="0" borderId="0" xfId="187" applyFont="1" applyAlignment="1" applyProtection="1">
      <alignment horizontal="left"/>
    </xf>
    <xf numFmtId="0" fontId="32" fillId="0" borderId="0" xfId="187" applyFont="1" applyProtection="1"/>
    <xf numFmtId="0" fontId="32" fillId="0" borderId="0" xfId="187" applyFont="1" applyBorder="1" applyAlignment="1" applyProtection="1">
      <alignment horizontal="center"/>
    </xf>
    <xf numFmtId="0" fontId="34" fillId="0" borderId="0" xfId="187" applyFont="1" applyBorder="1"/>
    <xf numFmtId="0" fontId="32" fillId="0" borderId="0" xfId="187" applyFont="1" applyAlignment="1" applyProtection="1"/>
    <xf numFmtId="178" fontId="32" fillId="0" borderId="0" xfId="187" applyNumberFormat="1" applyFont="1" applyProtection="1"/>
    <xf numFmtId="0" fontId="35" fillId="0" borderId="0" xfId="187" applyFont="1"/>
    <xf numFmtId="0" fontId="32" fillId="0" borderId="0" xfId="187" applyFont="1" applyBorder="1"/>
    <xf numFmtId="0" fontId="32" fillId="0" borderId="0" xfId="187" applyFont="1" applyFill="1" applyAlignment="1" applyProtection="1">
      <alignment horizontal="right"/>
    </xf>
    <xf numFmtId="0" fontId="32" fillId="0" borderId="0" xfId="187" applyFont="1" applyFill="1" applyAlignment="1">
      <alignment horizontal="center"/>
    </xf>
    <xf numFmtId="179" fontId="32" fillId="0" borderId="0" xfId="188" applyNumberFormat="1" applyFont="1" applyFill="1" applyAlignment="1" applyProtection="1">
      <alignment horizontal="center"/>
    </xf>
    <xf numFmtId="179" fontId="32" fillId="0" borderId="0" xfId="188" applyNumberFormat="1" applyFont="1" applyFill="1" applyBorder="1" applyAlignment="1" applyProtection="1">
      <alignment horizontal="center"/>
    </xf>
    <xf numFmtId="0" fontId="32" fillId="0" borderId="0" xfId="187" applyFont="1" applyFill="1" applyAlignment="1" applyProtection="1">
      <alignment horizontal="center"/>
    </xf>
    <xf numFmtId="0" fontId="32" fillId="0" borderId="0" xfId="187" applyFont="1" applyAlignment="1" applyProtection="1">
      <alignment horizontal="center"/>
    </xf>
    <xf numFmtId="0" fontId="32" fillId="0" borderId="0" xfId="187" applyFont="1" applyAlignment="1" applyProtection="1">
      <alignment horizontal="right"/>
    </xf>
    <xf numFmtId="165" fontId="32" fillId="0" borderId="0" xfId="188" applyNumberFormat="1" applyFont="1" applyProtection="1"/>
    <xf numFmtId="165" fontId="32" fillId="0" borderId="0" xfId="188" applyNumberFormat="1" applyFont="1" applyAlignment="1" applyProtection="1">
      <alignment horizontal="center"/>
    </xf>
    <xf numFmtId="165" fontId="32" fillId="0" borderId="0" xfId="188" applyNumberFormat="1" applyFont="1" applyBorder="1" applyProtection="1"/>
    <xf numFmtId="165" fontId="33" fillId="0" borderId="0" xfId="188" applyNumberFormat="1" applyFont="1" applyBorder="1" applyProtection="1"/>
    <xf numFmtId="165" fontId="33" fillId="0" borderId="13" xfId="188" applyNumberFormat="1" applyFont="1" applyBorder="1" applyProtection="1"/>
    <xf numFmtId="165" fontId="36" fillId="0" borderId="0" xfId="188" applyNumberFormat="1" applyFont="1" applyFill="1" applyProtection="1"/>
    <xf numFmtId="0" fontId="33" fillId="0" borderId="0" xfId="187" applyFont="1" applyAlignment="1" applyProtection="1">
      <alignment horizontal="right"/>
    </xf>
    <xf numFmtId="165" fontId="33" fillId="0" borderId="14" xfId="188" applyNumberFormat="1" applyFont="1" applyBorder="1" applyProtection="1"/>
    <xf numFmtId="37" fontId="32" fillId="0" borderId="0" xfId="187" applyNumberFormat="1" applyFont="1" applyProtection="1"/>
    <xf numFmtId="165" fontId="32" fillId="0" borderId="13" xfId="188" applyNumberFormat="1" applyFont="1" applyBorder="1" applyProtection="1"/>
    <xf numFmtId="0" fontId="33" fillId="0" borderId="15" xfId="187" applyFont="1" applyBorder="1" applyAlignment="1" applyProtection="1">
      <alignment horizontal="right"/>
    </xf>
    <xf numFmtId="165" fontId="33" fillId="0" borderId="15" xfId="188" applyNumberFormat="1" applyFont="1" applyBorder="1" applyProtection="1"/>
    <xf numFmtId="37" fontId="32" fillId="0" borderId="0" xfId="187" applyNumberFormat="1" applyFont="1" applyAlignment="1" applyProtection="1">
      <alignment horizontal="right"/>
    </xf>
    <xf numFmtId="37" fontId="32" fillId="0" borderId="0" xfId="188" applyNumberFormat="1" applyFont="1" applyProtection="1"/>
    <xf numFmtId="37" fontId="32" fillId="0" borderId="13" xfId="188" applyNumberFormat="1" applyFont="1" applyBorder="1" applyProtection="1"/>
    <xf numFmtId="37" fontId="33" fillId="0" borderId="0" xfId="188" applyNumberFormat="1" applyFont="1" applyProtection="1"/>
    <xf numFmtId="165" fontId="33" fillId="0" borderId="0" xfId="188" applyNumberFormat="1" applyFont="1" applyProtection="1"/>
    <xf numFmtId="0" fontId="34" fillId="0" borderId="0" xfId="187" applyFont="1" applyAlignment="1"/>
    <xf numFmtId="0" fontId="32" fillId="9" borderId="16" xfId="187" applyFont="1" applyFill="1" applyBorder="1" applyAlignment="1" applyProtection="1">
      <alignment horizontal="right"/>
    </xf>
    <xf numFmtId="165" fontId="32" fillId="0" borderId="0" xfId="188" applyNumberFormat="1" applyFont="1" applyFill="1" applyAlignment="1"/>
    <xf numFmtId="10" fontId="32" fillId="0" borderId="0" xfId="187" applyNumberFormat="1" applyFont="1" applyBorder="1" applyProtection="1"/>
    <xf numFmtId="165" fontId="32" fillId="0" borderId="17" xfId="188" applyNumberFormat="1" applyFont="1" applyBorder="1" applyProtection="1"/>
    <xf numFmtId="165" fontId="33" fillId="0" borderId="3" xfId="188" applyNumberFormat="1" applyFont="1" applyBorder="1" applyProtection="1"/>
    <xf numFmtId="165" fontId="32" fillId="0" borderId="0" xfId="188" applyNumberFormat="1" applyFont="1" applyBorder="1"/>
    <xf numFmtId="165" fontId="32" fillId="0" borderId="0" xfId="188" applyNumberFormat="1" applyFont="1"/>
    <xf numFmtId="165" fontId="32" fillId="0" borderId="15" xfId="188" applyNumberFormat="1" applyFont="1" applyBorder="1" applyProtection="1"/>
    <xf numFmtId="0" fontId="32" fillId="0" borderId="0" xfId="187" applyFont="1" applyFill="1"/>
    <xf numFmtId="166" fontId="32" fillId="0" borderId="0" xfId="189" applyNumberFormat="1" applyFont="1" applyFill="1"/>
    <xf numFmtId="0" fontId="34" fillId="0" borderId="0" xfId="187" applyFont="1"/>
    <xf numFmtId="0" fontId="32" fillId="0" borderId="0" xfId="187" applyFont="1" applyBorder="1" applyAlignment="1" applyProtection="1">
      <alignment horizontal="right"/>
    </xf>
  </cellXfs>
  <cellStyles count="190">
    <cellStyle name="_x0013_" xfId="5"/>
    <cellStyle name="_09GRC Gas Transport For Review" xfId="6"/>
    <cellStyle name="_4.06E Pass Throughs" xfId="7"/>
    <cellStyle name="_4.06E Pass Throughs_04 07E Wild Horse Wind Expansion (C) (2)" xfId="8"/>
    <cellStyle name="_4.06E Pass Throughs_Book9" xfId="9"/>
    <cellStyle name="_4.13E Montana Energy Tax" xfId="10"/>
    <cellStyle name="_4.13E Montana Energy Tax_04 07E Wild Horse Wind Expansion (C) (2)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Book9" xfId="17"/>
    <cellStyle name="_Book1_Book9" xfId="18"/>
    <cellStyle name="_Book2" xfId="19"/>
    <cellStyle name="_Book2_04 07E Wild Horse Wind Expansion (C) (2)" xfId="20"/>
    <cellStyle name="_Book2_Book9" xfId="21"/>
    <cellStyle name="_Book3" xfId="22"/>
    <cellStyle name="_Book5" xfId="23"/>
    <cellStyle name="_Chelan Debt Forecast 12.19.05" xfId="24"/>
    <cellStyle name="_Chelan Debt Forecast 12.19.05_Book9" xfId="25"/>
    <cellStyle name="_Costs not in AURORA 06GRC" xfId="26"/>
    <cellStyle name="_Costs not in AURORA 06GRC_04 07E Wild Horse Wind Expansion (C) (2)" xfId="27"/>
    <cellStyle name="_Costs not in AURORA 06GRC_Book9" xfId="28"/>
    <cellStyle name="_Costs not in AURORA 2006GRC 6.15.06" xfId="29"/>
    <cellStyle name="_Costs not in AURORA 2006GRC 6.15.06_04 07E Wild Horse Wind Expansion (C) (2)" xfId="30"/>
    <cellStyle name="_Costs not in AURORA 2006GRC 6.15.06_Book9" xfId="31"/>
    <cellStyle name="_Costs not in AURORA 2007 Rate Case" xfId="32"/>
    <cellStyle name="_Costs not in AURORA 2007 Rate Case_Book9" xfId="33"/>
    <cellStyle name="_Costs not in KWI3000 '06Budget" xfId="34"/>
    <cellStyle name="_Costs not in KWI3000 '06Budget_Book9" xfId="35"/>
    <cellStyle name="_DEM-WP (C) Power Cost 2006GRC Order" xfId="36"/>
    <cellStyle name="_DEM-WP (C) Power Cost 2006GRC Order_04 07E Wild Horse Wind Expansion (C) (2)" xfId="37"/>
    <cellStyle name="_DEM-WP (C) Power Cost 2006GRC Order_Book9" xfId="38"/>
    <cellStyle name="_DEM-WP Revised (HC) Wild Horse 2006GRC" xfId="39"/>
    <cellStyle name="_DEM-WP(C) Costs not in AURORA 2006GRC" xfId="40"/>
    <cellStyle name="_DEM-WP(C) Costs not in AURORA 2006GRC_Book9" xfId="41"/>
    <cellStyle name="_DEM-WP(C) Costs not in AURORA 2007GRC" xfId="42"/>
    <cellStyle name="_DEM-WP(C) Costs not in AURORA 2007PCORC-5.07Update" xfId="43"/>
    <cellStyle name="_DEM-WP(C) Sumas Proforma 11.5.07" xfId="44"/>
    <cellStyle name="_DEM-WP(C) Westside Hydro Data_051007" xfId="45"/>
    <cellStyle name="_Fixed Gas Transport 1 19 09" xfId="46"/>
    <cellStyle name="_Fuel Prices 4-14" xfId="47"/>
    <cellStyle name="_Fuel Prices 4-14_04 07E Wild Horse Wind Expansion (C) (2)" xfId="48"/>
    <cellStyle name="_Fuel Prices 4-14_Book9" xfId="49"/>
    <cellStyle name="_Gas Transportation Charges_2009GRC_120308" xfId="50"/>
    <cellStyle name="_Power Cost Value Copy 11.30.05 gas 1.09.06 AURORA at 1.10.06" xfId="51"/>
    <cellStyle name="_Power Cost Value Copy 11.30.05 gas 1.09.06 AURORA at 1.10.06_04 07E Wild Horse Wind Expansion (C) (2)" xfId="52"/>
    <cellStyle name="_Power Cost Value Copy 11.30.05 gas 1.09.06 AURORA at 1.10.06_Book9" xfId="53"/>
    <cellStyle name="_Recon to Darrin's 5.11.05 proforma" xfId="54"/>
    <cellStyle name="_Recon to Darrin's 5.11.05 proforma_Book9" xfId="55"/>
    <cellStyle name="_Sumas Proforma - 11-09-07" xfId="56"/>
    <cellStyle name="_Sumas Property Taxes v1" xfId="57"/>
    <cellStyle name="_Tenaska Comparison" xfId="58"/>
    <cellStyle name="_Tenaska Comparison_Book9" xfId="59"/>
    <cellStyle name="_Value Copy 11 30 05 gas 12 09 05 AURORA at 12 14 05" xfId="60"/>
    <cellStyle name="_Value Copy 11 30 05 gas 12 09 05 AURORA at 12 14 05_04 07E Wild Horse Wind Expansion (C) (2)" xfId="61"/>
    <cellStyle name="_Value Copy 11 30 05 gas 12 09 05 AURORA at 12 14 05_Book9" xfId="62"/>
    <cellStyle name="_VC 6.15.06 update on 06GRC power costs.xls Chart 1" xfId="63"/>
    <cellStyle name="_VC 6.15.06 update on 06GRC power costs.xls Chart 1_04 07E Wild Horse Wind Expansion (C) (2)" xfId="64"/>
    <cellStyle name="_VC 6.15.06 update on 06GRC power costs.xls Chart 1_Book9" xfId="65"/>
    <cellStyle name="_VC 6.15.06 update on 06GRC power costs.xls Chart 2" xfId="66"/>
    <cellStyle name="_VC 6.15.06 update on 06GRC power costs.xls Chart 2_04 07E Wild Horse Wind Expansion (C) (2)" xfId="67"/>
    <cellStyle name="_VC 6.15.06 update on 06GRC power costs.xls Chart 2_Book9" xfId="68"/>
    <cellStyle name="_VC 6.15.06 update on 06GRC power costs.xls Chart 3" xfId="69"/>
    <cellStyle name="_VC 6.15.06 update on 06GRC power costs.xls Chart 3_04 07E Wild Horse Wind Expansion (C) (2)" xfId="70"/>
    <cellStyle name="_VC 6.15.06 update on 06GRC power costs.xls Chart 3_Book9" xfId="71"/>
    <cellStyle name="0,0_x000d__x000a_NA_x000d__x000a_" xfId="72"/>
    <cellStyle name="Calc Currency (0)" xfId="73"/>
    <cellStyle name="CheckCell" xfId="74"/>
    <cellStyle name="Comma 10" xfId="75"/>
    <cellStyle name="Comma 11" xfId="76"/>
    <cellStyle name="Comma 11 2" xfId="77"/>
    <cellStyle name="Comma 12" xfId="188"/>
    <cellStyle name="Comma 2" xfId="78"/>
    <cellStyle name="Comma 3" xfId="79"/>
    <cellStyle name="Comma 4" xfId="80"/>
    <cellStyle name="Comma 4 2" xfId="81"/>
    <cellStyle name="Comma 5" xfId="82"/>
    <cellStyle name="Comma 6" xfId="83"/>
    <cellStyle name="Comma 7" xfId="84"/>
    <cellStyle name="Comma 8" xfId="85"/>
    <cellStyle name="Comma 9" xfId="86"/>
    <cellStyle name="Comma0" xfId="87"/>
    <cellStyle name="Comma0 - Style2" xfId="88"/>
    <cellStyle name="Comma0 - Style4" xfId="89"/>
    <cellStyle name="Comma0 - Style5" xfId="90"/>
    <cellStyle name="Comma0_00COS Ind Allocators" xfId="91"/>
    <cellStyle name="Comma1 - Style1" xfId="92"/>
    <cellStyle name="Copied" xfId="93"/>
    <cellStyle name="COST1" xfId="94"/>
    <cellStyle name="Curren - Style1" xfId="95"/>
    <cellStyle name="Curren - Style2" xfId="96"/>
    <cellStyle name="Curren - Style5" xfId="97"/>
    <cellStyle name="Curren - Style6" xfId="98"/>
    <cellStyle name="Currency 10" xfId="99"/>
    <cellStyle name="Currency 2" xfId="100"/>
    <cellStyle name="Currency 3" xfId="101"/>
    <cellStyle name="Currency 4" xfId="102"/>
    <cellStyle name="Currency 5" xfId="103"/>
    <cellStyle name="Currency 6" xfId="104"/>
    <cellStyle name="Currency 7" xfId="105"/>
    <cellStyle name="Currency 8" xfId="106"/>
    <cellStyle name="Currency 9" xfId="107"/>
    <cellStyle name="Currency0" xfId="108"/>
    <cellStyle name="Date" xfId="109"/>
    <cellStyle name="Entered" xfId="110"/>
    <cellStyle name="Euro" xfId="111"/>
    <cellStyle name="Fixed" xfId="112"/>
    <cellStyle name="Fixed3 - Style3" xfId="113"/>
    <cellStyle name="Grey" xfId="114"/>
    <cellStyle name="Header1" xfId="115"/>
    <cellStyle name="Header2" xfId="116"/>
    <cellStyle name="Heading1" xfId="117"/>
    <cellStyle name="Heading2" xfId="118"/>
    <cellStyle name="Input [yellow]" xfId="119"/>
    <cellStyle name="Input Cells" xfId="120"/>
    <cellStyle name="Input Cells Percent" xfId="121"/>
    <cellStyle name="Input Cells_Book9" xfId="122"/>
    <cellStyle name="Lines" xfId="123"/>
    <cellStyle name="LINKED" xfId="124"/>
    <cellStyle name="modified border" xfId="125"/>
    <cellStyle name="modified border1" xfId="126"/>
    <cellStyle name="no dec" xfId="127"/>
    <cellStyle name="Normal" xfId="0" builtinId="0"/>
    <cellStyle name="Normal - Style1" xfId="128"/>
    <cellStyle name="Normal 10" xfId="129"/>
    <cellStyle name="Normal 11" xfId="130"/>
    <cellStyle name="Normal 12" xfId="131"/>
    <cellStyle name="Normal 13" xfId="132"/>
    <cellStyle name="Normal 14" xfId="133"/>
    <cellStyle name="Normal 15" xfId="134"/>
    <cellStyle name="Normal 16" xfId="187"/>
    <cellStyle name="Normal 2" xfId="2"/>
    <cellStyle name="Normal 2 2" xfId="186"/>
    <cellStyle name="Normal 3" xfId="135"/>
    <cellStyle name="Normal 4" xfId="136"/>
    <cellStyle name="Normal 4 2" xfId="137"/>
    <cellStyle name="Normal 5" xfId="138"/>
    <cellStyle name="Normal 6" xfId="139"/>
    <cellStyle name="Normal 7" xfId="140"/>
    <cellStyle name="Normal 8" xfId="3"/>
    <cellStyle name="Normal 9" xfId="141"/>
    <cellStyle name="Percen - Style1" xfId="142"/>
    <cellStyle name="Percen - Style2" xfId="143"/>
    <cellStyle name="Percen - Style3" xfId="144"/>
    <cellStyle name="Percent [2]" xfId="145"/>
    <cellStyle name="Percent 2" xfId="146"/>
    <cellStyle name="Percent 3" xfId="147"/>
    <cellStyle name="Percent 4" xfId="148"/>
    <cellStyle name="Percent 4 2" xfId="149"/>
    <cellStyle name="Percent 4 3" xfId="150"/>
    <cellStyle name="Percent 5" xfId="4"/>
    <cellStyle name="Percent 6" xfId="151"/>
    <cellStyle name="Percent 7" xfId="189"/>
    <cellStyle name="Processing" xfId="152"/>
    <cellStyle name="PSChar" xfId="153"/>
    <cellStyle name="PSDate" xfId="154"/>
    <cellStyle name="PSDec" xfId="155"/>
    <cellStyle name="PSHeading" xfId="156"/>
    <cellStyle name="PSInt" xfId="157"/>
    <cellStyle name="PSSpacer" xfId="158"/>
    <cellStyle name="purple - Style8" xfId="159"/>
    <cellStyle name="RED" xfId="160"/>
    <cellStyle name="Red - Style7" xfId="161"/>
    <cellStyle name="RED_04 07E Wild Horse Wind Expansion (C) (2)" xfId="162"/>
    <cellStyle name="Report" xfId="163"/>
    <cellStyle name="Report Bar" xfId="164"/>
    <cellStyle name="Report Heading" xfId="165"/>
    <cellStyle name="Report Percent" xfId="166"/>
    <cellStyle name="Report Unit Cost" xfId="167"/>
    <cellStyle name="Reports" xfId="168"/>
    <cellStyle name="Reports Total" xfId="169"/>
    <cellStyle name="Reports Unit Cost Total" xfId="170"/>
    <cellStyle name="Reports_Book9" xfId="171"/>
    <cellStyle name="RevList" xfId="172"/>
    <cellStyle name="round100" xfId="173"/>
    <cellStyle name="shade" xfId="174"/>
    <cellStyle name="StmtTtl1" xfId="175"/>
    <cellStyle name="StmtTtl2" xfId="176"/>
    <cellStyle name="STYL1 - Style1" xfId="177"/>
    <cellStyle name="Style 1" xfId="1"/>
    <cellStyle name="Style 1 2" xfId="178"/>
    <cellStyle name="Style 1_Book9" xfId="179"/>
    <cellStyle name="Subtotal" xfId="180"/>
    <cellStyle name="Sub-total" xfId="181"/>
    <cellStyle name="Title: Major" xfId="182"/>
    <cellStyle name="Title: Minor" xfId="183"/>
    <cellStyle name="Title: Worksheet" xfId="184"/>
    <cellStyle name="Total4 - Style4" xfId="1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EWFORMS\ARCOCP\CONC_ROM\CONC_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5%20PCORC\Update%20Filing%20-%20May%202006\Working%20Files\04.06.06.Transmission%20Rate%20Ba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Forecast%20&amp;%20Variance\GRC\2006\Power%20Costs\Costs%20not%20in%20AURORA%2006G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lab0422\Local%20Settings\Temporary%20Internet%20Files\OLK181\FW_Feb_FY05_upload_format_accl_wksh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2F\Due%20Diligence\August%20New%20Model\Fred%20Value%209.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12\2007%20Strat%20Plan%20-%20v7%20Low%202007%20Capital%20(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Tenaska%20&amp;%20Encogen%20Information\Tenaska\PCORC%20Disallowance\Tenaska%20Comparis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Quarterly%20Reporting\Misc\WC-RB%20Misc\WC-RB%20Overvi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CT\ENCOGEN_WBOOK%20(StratPlan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Mint%20Farm%20Proforma%20-%20020509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74\Goldendale%20Proforma%20-%20Curr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char\Local%20Settings\Temporary%20Internet%20Files\OLK4DD\Property%20Tax%20revised%20base%20on%20090508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breda\My%20Documents\PSE%20UE090704\Co%20Testimony%20and%20Workpapers\Copy%20of%20WJE%20Workpaper%20(C)%20Wild%20Horse%20Expansion%20Proforma_2009%20GRC%20Vers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vil\.BHAM_ENG_GIG.BHAM.WA.ANVIL\BPcp\BE7706\PMC\Pc\Estimates\BE7706%20Shroud%20Estimate(%233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%23Wild_Horse_Wind_Project\Financial\Finance\Post%2010-15-04%20Turbine%20Bid%20Proformas\RES-Post%2010-15-04\8.78%25%20WACC-RES-Hopkins%20Ridge%20Vestas%20V80%20Turbin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2B5\MS2%20Cost%20Report%2002-01-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Forecast%20&amp;%20Variance\GRC\2007\Workpapers\Update\DEM-WP(C)%20Costs%20not%20in%20AURORA%202007GRC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C0\Aurora%20Prices%20for%20ROR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Pcp\BE8071\PMC\PC\Reports\Monthly\CR1025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cartwri\My%20Documents\Projects\PSE\Projects\BHP\Due%20Diligence\BHP%20IS.BS.CF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0107AD_Facilities%20Relocation%20Projec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zdmurra\Local%20Settings\Temporary%20Internet%20Files\OLK15\Power%20Cost%2050yr%206.15.06%20AURORA%20run%20with%205.23.06%20pric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quisition\Phase%202%20RFP%20Quantitative%20Analysis\PSM%20Input%20Assumptions\Gas%20Transport\Gas%20Transpor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7%20PCORC\TY%2012ME%2012-2006\2007%20PCORC%20JHS-4%20through%20JHS-9%20(C)%20working%20file%2003%2008%2020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OLK13BE\Goldendale%20Proforma%20-%20Curren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EBT%20MANAGEMENT\Debt%20Schedules\2006\Cash%20&amp;%20Accrual%20master%20sheets\RI05%20Cash&amp;Accrual-Actu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2D\2.26E%20Regulatory%20Assets%20%20Liabili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Jun_30_01\Proforma%20Adj_not%20use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okesj1\My%20Documents\_bp\BP_Refining\Cherry%20Point\Facilities%20Relocation%20Project\0107AD%20-%20Facilities%20Relocation\009SZ%20-%20Expense%20(new)\2.0_Cost%20Data\x_Archive%20Cost%20Data\Copy%20of%20field%20labor%20mh%20calcul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NT\Temporary%20Internet%20Files\OLK71\SOE%20Sept%2020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el\Chelan\Pro%20Forma%20Models\PSE%20Incremental\Cash%20-%20No%20Defease\12-15%20Final%20for%20Board\12-15%20(Hydro)NoD%20CPUD-PSEIncremental-121520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st%20Accounting\Resource%20Costs\Capacity\CAP_WBook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WUTC\Puget%20Sound%20Energy\Semi%20Annual%20Report\Dec_31_04\WC-RB%202004-12%20Monthly%20Repor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GRC\LaborInctvOH%200903%20GR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Unbilled%20Rev%20Electric%20-%20Gas%20-%20SOE%20-%20SOG\2006\09-06%20Elec_Unb%20(93%203%25%202%20months)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DEM-WP(C)%20AURORA%20Scenarios%20Summary%20(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kello\Local%20Settings\Temporary%20Internet%20Files\Content.Outlook\QQRNG2KX\Mint%20Farm%20Proforma%20-%20022609%20ver1%20(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quisition\Active%20Projects\NatG_834_Mint%20Farm_Ownership\Financial\LTSA%20Analysis\Mint%20Farm%20Maintenance%20Option%20Model_wo%20duct%20fi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pRevnu\PUBLIC\%23%20PCA%20&amp;%20RC%2006_2003%20TY\GRC\EL%2009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llanc1\Local%20Settings\Temporary%20Internet%20Files\OLK4A\4-5-07%20PSE%20SPA-%20%201x7FA%20MMP%20vs%20C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eptual Scope"/>
      <sheetName val="Conceptual Estimate"/>
      <sheetName val="Estimate Detail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 refreshError="1">
        <row r="7">
          <cell r="B7" t="str">
            <v>Nameplate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FFH Fees"/>
      <sheetName val="Generation &amp; Fuel"/>
      <sheetName val="Error Checks &amp; Notes"/>
      <sheetName val="Depreciation"/>
      <sheetName val="CapEx"/>
      <sheetName val="Links to Notes"/>
      <sheetName val="2009 O&amp;M Budget"/>
      <sheetName val="MFGS Insurance Costs"/>
      <sheetName val="MFgS Prop Tax Est (2)"/>
      <sheetName val="Variable Gas Transport Inputs"/>
      <sheetName val="Fixed Gas Transport"/>
      <sheetName val="Cost Report"/>
      <sheetName val="Working Capital true up"/>
      <sheetName val="Dec 2008 Actuals"/>
      <sheetName val="MFGS Capital"/>
    </sheetNames>
    <sheetDataSet>
      <sheetData sheetId="0" refreshError="1"/>
      <sheetData sheetId="1" refreshError="1">
        <row r="3">
          <cell r="E3">
            <v>39600</v>
          </cell>
        </row>
        <row r="17">
          <cell r="E17">
            <v>293</v>
          </cell>
        </row>
      </sheetData>
      <sheetData sheetId="2" refreshError="1">
        <row r="3">
          <cell r="J3">
            <v>0.46030000000000004</v>
          </cell>
        </row>
        <row r="8">
          <cell r="F8">
            <v>7.0000000000000007E-2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>
            <v>240690000</v>
          </cell>
        </row>
        <row r="4">
          <cell r="B4">
            <v>1193910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E4">
            <v>39134</v>
          </cell>
          <cell r="I4">
            <v>0.5</v>
          </cell>
        </row>
        <row r="5">
          <cell r="E5">
            <v>10</v>
          </cell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19">
          <cell r="E19">
            <v>0.35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2">
          <cell r="E22">
            <v>1</v>
          </cell>
        </row>
        <row r="23">
          <cell r="E23">
            <v>0.85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27">
          <cell r="E27">
            <v>0.15020845833333332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>
            <v>120000000</v>
          </cell>
        </row>
        <row r="7">
          <cell r="B7">
            <v>780108.63525000005</v>
          </cell>
        </row>
        <row r="8">
          <cell r="B8">
            <v>2135000</v>
          </cell>
        </row>
        <row r="23">
          <cell r="B23">
            <v>1543634.5770198947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335752.08906329999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/>
      <sheetData sheetId="1"/>
      <sheetData sheetId="2">
        <row r="1">
          <cell r="A1" t="str">
            <v>WH Expansion Project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General Inputs"/>
      <sheetName val="Financial Statements"/>
      <sheetName val="Revenue Calculation"/>
      <sheetName val="Expenses"/>
      <sheetName val="Generation &amp; Fuel &amp; RECs"/>
      <sheetName val="Depreciation"/>
      <sheetName val="Budget-Updated"/>
      <sheetName val="Data----&gt;"/>
      <sheetName val="Capital Budget"/>
      <sheetName val="WTG Supply Agmt"/>
      <sheetName val="Exchange Hist"/>
      <sheetName val="PSE - WR Payment Schedule"/>
      <sheetName val="RES FINAL BOP"/>
      <sheetName val="Contingency"/>
      <sheetName val="Start-up Costs"/>
      <sheetName val="Property Tax Worksheet"/>
    </sheetNames>
    <sheetDataSet>
      <sheetData sheetId="0" refreshError="1"/>
      <sheetData sheetId="1">
        <row r="9">
          <cell r="E9">
            <v>44</v>
          </cell>
        </row>
        <row r="10">
          <cell r="E10">
            <v>2</v>
          </cell>
        </row>
        <row r="11">
          <cell r="E11">
            <v>22</v>
          </cell>
        </row>
        <row r="12">
          <cell r="E12">
            <v>44</v>
          </cell>
        </row>
        <row r="13">
          <cell r="E13">
            <v>0.23799999999999999</v>
          </cell>
        </row>
        <row r="20">
          <cell r="E20">
            <v>6.5000000000000002E-2</v>
          </cell>
        </row>
        <row r="21">
          <cell r="E21">
            <v>1.4999999999999999E-2</v>
          </cell>
        </row>
        <row r="29">
          <cell r="E29">
            <v>10</v>
          </cell>
        </row>
        <row r="36">
          <cell r="E36">
            <v>2.5000000000000001E-2</v>
          </cell>
        </row>
        <row r="40">
          <cell r="E40">
            <v>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>
        <row r="35">
          <cell r="B35">
            <v>1264594.0502000002</v>
          </cell>
        </row>
        <row r="37">
          <cell r="B37">
            <v>84000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um.t"/>
      <sheetName val="Total Estimate Summary"/>
      <sheetName val="Cap Cost Detail"/>
      <sheetName val="(Engineering Detail)"/>
      <sheetName val="Estimate Data"/>
      <sheetName val="Acct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4110</v>
          </cell>
          <cell r="B1" t="str">
            <v>Equipment Demolition</v>
          </cell>
        </row>
        <row r="2">
          <cell r="A2">
            <v>4111</v>
          </cell>
          <cell r="B2" t="str">
            <v>Columns and Pressure Vessels</v>
          </cell>
        </row>
        <row r="3">
          <cell r="A3">
            <v>4112</v>
          </cell>
          <cell r="B3" t="str">
            <v>Heat Exchangers  (Type)</v>
          </cell>
        </row>
        <row r="4">
          <cell r="A4">
            <v>4113</v>
          </cell>
          <cell r="B4" t="str">
            <v>Fired Heaters  (Type)</v>
          </cell>
        </row>
        <row r="5">
          <cell r="A5">
            <v>4114</v>
          </cell>
          <cell r="B5" t="str">
            <v>Machinery  (Type)</v>
          </cell>
        </row>
        <row r="6">
          <cell r="A6">
            <v>4115</v>
          </cell>
          <cell r="B6" t="str">
            <v>Conveying Equipment</v>
          </cell>
        </row>
        <row r="7">
          <cell r="A7">
            <v>4116</v>
          </cell>
          <cell r="B7" t="str">
            <v>Filters and Separators</v>
          </cell>
        </row>
        <row r="8">
          <cell r="A8">
            <v>4117</v>
          </cell>
          <cell r="B8" t="str">
            <v>Special Equipment (Type)</v>
          </cell>
        </row>
        <row r="9">
          <cell r="A9">
            <v>4118</v>
          </cell>
          <cell r="B9" t="str">
            <v>Equipment Rigging</v>
          </cell>
        </row>
        <row r="10">
          <cell r="A10">
            <v>4119</v>
          </cell>
          <cell r="B10" t="str">
            <v>Testing and Inspection</v>
          </cell>
        </row>
        <row r="11">
          <cell r="A11">
            <v>4120</v>
          </cell>
          <cell r="B11" t="str">
            <v>Equipment Scaffolding</v>
          </cell>
        </row>
        <row r="12">
          <cell r="A12">
            <v>4121</v>
          </cell>
          <cell r="B12" t="str">
            <v>Material Handling</v>
          </cell>
        </row>
        <row r="13">
          <cell r="A13">
            <v>4130</v>
          </cell>
          <cell r="B13" t="str">
            <v>Pipe Demolition</v>
          </cell>
        </row>
        <row r="14">
          <cell r="A14">
            <v>4131</v>
          </cell>
          <cell r="B14" t="str">
            <v>Shop Fabricated Carbon Steel Piping</v>
          </cell>
        </row>
        <row r="15">
          <cell r="A15">
            <v>4132</v>
          </cell>
          <cell r="B15" t="str">
            <v>A/G Carbon Steel Pipe and Fittings - 2" and Under</v>
          </cell>
        </row>
        <row r="16">
          <cell r="A16">
            <v>4133</v>
          </cell>
          <cell r="B16" t="str">
            <v>Install A/G Carbon Steel Pipe Spools</v>
          </cell>
        </row>
        <row r="17">
          <cell r="A17">
            <v>4134</v>
          </cell>
          <cell r="B17" t="str">
            <v>A/G Carbon Steel Rack Pipe and Fittings - 2½" to 6"</v>
          </cell>
        </row>
        <row r="18">
          <cell r="A18">
            <v>4135</v>
          </cell>
          <cell r="B18" t="str">
            <v>A/G Carbon Steel Rack Pipe and Fittings - 8" to 12"</v>
          </cell>
        </row>
        <row r="19">
          <cell r="A19">
            <v>4136</v>
          </cell>
          <cell r="B19" t="str">
            <v>A/G Carbon Steel Rack Pipe and Fittings - 14" to 24"</v>
          </cell>
        </row>
        <row r="20">
          <cell r="A20">
            <v>4137</v>
          </cell>
          <cell r="B20" t="str">
            <v>A/G Carbon Steel Rack Pipe &amp; Fittings - 26" &amp; Larger</v>
          </cell>
        </row>
        <row r="21">
          <cell r="A21">
            <v>4138</v>
          </cell>
          <cell r="B21" t="str">
            <v>A/G Carbon Steel Non-Rack Pipe &amp; Fittings-2½"to6"</v>
          </cell>
        </row>
        <row r="22">
          <cell r="A22">
            <v>4139</v>
          </cell>
          <cell r="B22" t="str">
            <v>A/G Carbon Steel Non-Rack Pipe &amp; Fittings-8"to12"</v>
          </cell>
        </row>
        <row r="23">
          <cell r="A23">
            <v>4140</v>
          </cell>
          <cell r="B23" t="str">
            <v>A/G Carbon Steel Non-Rack Pipe &amp; Fittings-14"to24"</v>
          </cell>
        </row>
        <row r="24">
          <cell r="A24">
            <v>4141</v>
          </cell>
          <cell r="B24" t="str">
            <v>A/G Carbon Steel Non-Rack Pipe &amp; Fittings-26" &amp; Larger</v>
          </cell>
        </row>
        <row r="25">
          <cell r="A25">
            <v>4142</v>
          </cell>
          <cell r="B25" t="str">
            <v>Carbon Steel Valves - Screwed and Socketweld</v>
          </cell>
        </row>
        <row r="26">
          <cell r="A26">
            <v>4143</v>
          </cell>
          <cell r="B26" t="str">
            <v>Carbon Steel Valves - Flanged and Buttweld</v>
          </cell>
        </row>
        <row r="27">
          <cell r="A27">
            <v>4144</v>
          </cell>
          <cell r="B27" t="str">
            <v>Carbon Steel Piping Specialties</v>
          </cell>
        </row>
        <row r="28">
          <cell r="A28">
            <v>4145</v>
          </cell>
          <cell r="B28" t="str">
            <v>Field Fabricated Pipe Hangers and Misc Supports</v>
          </cell>
        </row>
        <row r="29">
          <cell r="A29">
            <v>4150</v>
          </cell>
          <cell r="B29" t="str">
            <v>Shop Fabricated Alloy Pipe</v>
          </cell>
        </row>
        <row r="30">
          <cell r="A30">
            <v>4151</v>
          </cell>
          <cell r="B30" t="str">
            <v>A/G Alloy Pipe and Fittings  - 2" and Under</v>
          </cell>
        </row>
        <row r="31">
          <cell r="A31">
            <v>4152</v>
          </cell>
          <cell r="B31" t="str">
            <v>Install A/G Alloy Pipe Spools</v>
          </cell>
        </row>
        <row r="32">
          <cell r="A32">
            <v>4153</v>
          </cell>
          <cell r="B32" t="str">
            <v>A/G Alloy Rack Pipe and Fittings - 2½" to 6"</v>
          </cell>
        </row>
        <row r="33">
          <cell r="A33">
            <v>4154</v>
          </cell>
          <cell r="B33" t="str">
            <v>A/G Alloy Rack Pipe and Fittings - 8" to 12"</v>
          </cell>
        </row>
        <row r="34">
          <cell r="A34">
            <v>4155</v>
          </cell>
          <cell r="B34" t="str">
            <v>A/G Alloy Rack Pipe and Fittings - 14" to 24"</v>
          </cell>
        </row>
        <row r="35">
          <cell r="A35">
            <v>4156</v>
          </cell>
          <cell r="B35" t="str">
            <v>A/G Alloy Rack Pipe and Fittings - 26" and Larger</v>
          </cell>
        </row>
        <row r="36">
          <cell r="A36">
            <v>4157</v>
          </cell>
          <cell r="B36" t="str">
            <v>A/G Alloy Non-Rack Pipe and Fittings - 2½" to 6"</v>
          </cell>
        </row>
        <row r="37">
          <cell r="A37">
            <v>4158</v>
          </cell>
          <cell r="B37" t="str">
            <v>A/G Alloy Non-Rack Pipe and Fittings - 8" to 12"</v>
          </cell>
        </row>
        <row r="38">
          <cell r="A38">
            <v>4159</v>
          </cell>
          <cell r="B38" t="str">
            <v>A/G Alloy Non-Rack Pipe and Fittings - 14" to 24"</v>
          </cell>
        </row>
        <row r="39">
          <cell r="A39">
            <v>4160</v>
          </cell>
          <cell r="B39" t="str">
            <v>A/G Alloy Non-Rack Pipe and Fittings - 26" &amp; Larger</v>
          </cell>
        </row>
        <row r="40">
          <cell r="A40">
            <v>4161</v>
          </cell>
          <cell r="B40" t="str">
            <v>Alloy Valves - Screwed and Socketweld</v>
          </cell>
        </row>
        <row r="41">
          <cell r="A41">
            <v>4162</v>
          </cell>
          <cell r="B41" t="str">
            <v>Alloy Valves - Flanged and Buttweld</v>
          </cell>
        </row>
        <row r="42">
          <cell r="A42">
            <v>4163</v>
          </cell>
          <cell r="B42" t="str">
            <v>Alloy Piping Specialties</v>
          </cell>
        </row>
        <row r="43">
          <cell r="A43">
            <v>4164</v>
          </cell>
          <cell r="B43" t="str">
            <v>Underground Carbon Steel Pipe and Fittings</v>
          </cell>
        </row>
        <row r="44">
          <cell r="A44">
            <v>4165</v>
          </cell>
          <cell r="B44" t="str">
            <v>Steam Tracing</v>
          </cell>
        </row>
        <row r="45">
          <cell r="A45">
            <v>4166</v>
          </cell>
          <cell r="B45" t="str">
            <v>Revamp and Tie-In Material and Labor</v>
          </cell>
        </row>
        <row r="46">
          <cell r="A46">
            <v>4167</v>
          </cell>
          <cell r="B46" t="str">
            <v>Hangers and Supports</v>
          </cell>
        </row>
        <row r="47">
          <cell r="A47">
            <v>4168</v>
          </cell>
          <cell r="B47" t="str">
            <v>Bolts and Gaskets</v>
          </cell>
        </row>
        <row r="48">
          <cell r="A48">
            <v>4169</v>
          </cell>
          <cell r="B48" t="str">
            <v>Field Stress Relieving</v>
          </cell>
        </row>
        <row r="49">
          <cell r="A49">
            <v>4170</v>
          </cell>
          <cell r="B49" t="str">
            <v>Nondestructive Examination</v>
          </cell>
        </row>
        <row r="50">
          <cell r="A50">
            <v>4180</v>
          </cell>
          <cell r="B50" t="str">
            <v>Equipment Insulation (Hot)</v>
          </cell>
        </row>
        <row r="51">
          <cell r="A51">
            <v>4181</v>
          </cell>
          <cell r="B51" t="str">
            <v>Equipment Insulation (Cold)</v>
          </cell>
        </row>
        <row r="52">
          <cell r="A52">
            <v>4182</v>
          </cell>
          <cell r="B52" t="str">
            <v>Pipe Insulation (Hot)</v>
          </cell>
        </row>
        <row r="53">
          <cell r="A53">
            <v>4183</v>
          </cell>
          <cell r="B53" t="str">
            <v>Pipe Insulation (Cold)</v>
          </cell>
        </row>
        <row r="54">
          <cell r="A54">
            <v>4184</v>
          </cell>
          <cell r="B54" t="str">
            <v>Special Insulation</v>
          </cell>
        </row>
        <row r="55">
          <cell r="A55">
            <v>4185</v>
          </cell>
          <cell r="B55" t="str">
            <v>Duct Insulation</v>
          </cell>
        </row>
        <row r="56">
          <cell r="A56">
            <v>4186</v>
          </cell>
          <cell r="B56" t="str">
            <v>Asbestos Abatement</v>
          </cell>
        </row>
        <row r="57">
          <cell r="A57">
            <v>4195</v>
          </cell>
          <cell r="B57" t="str">
            <v>Testing and Inspection</v>
          </cell>
        </row>
        <row r="58">
          <cell r="A58">
            <v>4196</v>
          </cell>
          <cell r="B58" t="str">
            <v>Scaffolding</v>
          </cell>
        </row>
        <row r="59">
          <cell r="A59">
            <v>4197</v>
          </cell>
          <cell r="B59" t="str">
            <v>Material Handling</v>
          </cell>
        </row>
        <row r="60">
          <cell r="A60">
            <v>4198</v>
          </cell>
          <cell r="B60" t="str">
            <v>Labor Productivity Adjustments</v>
          </cell>
        </row>
        <row r="61">
          <cell r="A61">
            <v>4199</v>
          </cell>
          <cell r="B61" t="str">
            <v>Design Completion Allowance</v>
          </cell>
        </row>
        <row r="62">
          <cell r="A62">
            <v>4209</v>
          </cell>
          <cell r="B62" t="str">
            <v>Civil Demolition</v>
          </cell>
        </row>
        <row r="63">
          <cell r="A63">
            <v>4210</v>
          </cell>
          <cell r="B63" t="str">
            <v>Clearing and Grubbing</v>
          </cell>
        </row>
        <row r="64">
          <cell r="A64">
            <v>4211</v>
          </cell>
          <cell r="B64" t="str">
            <v>Stripping and Rough Grade</v>
          </cell>
        </row>
        <row r="65">
          <cell r="A65">
            <v>4212</v>
          </cell>
          <cell r="B65" t="str">
            <v>Dewatering</v>
          </cell>
        </row>
        <row r="66">
          <cell r="A66">
            <v>4213</v>
          </cell>
          <cell r="B66" t="str">
            <v>Excavation</v>
          </cell>
        </row>
        <row r="67">
          <cell r="A67">
            <v>4214</v>
          </cell>
          <cell r="B67" t="str">
            <v>Backfill</v>
          </cell>
        </row>
        <row r="68">
          <cell r="A68">
            <v>4215</v>
          </cell>
          <cell r="B68" t="str">
            <v>Shoring</v>
          </cell>
        </row>
        <row r="69">
          <cell r="A69">
            <v>4216</v>
          </cell>
          <cell r="B69" t="str">
            <v>Sheet Piling</v>
          </cell>
        </row>
        <row r="70">
          <cell r="A70">
            <v>4217</v>
          </cell>
          <cell r="B70" t="str">
            <v>Load Bearing Piles</v>
          </cell>
        </row>
        <row r="71">
          <cell r="A71">
            <v>4218</v>
          </cell>
          <cell r="B71" t="str">
            <v>Gravity Flow Underground Sewer Pipe - 12" &amp; Under</v>
          </cell>
        </row>
        <row r="72">
          <cell r="A72">
            <v>4219</v>
          </cell>
          <cell r="B72" t="str">
            <v>Gravity Flow Underground Sewer Pipe - 14" to 30"</v>
          </cell>
        </row>
        <row r="73">
          <cell r="A73">
            <v>4220</v>
          </cell>
          <cell r="B73" t="str">
            <v>Gravity Flow Underground Sewer Pipe - 32" to 60"</v>
          </cell>
        </row>
        <row r="74">
          <cell r="A74">
            <v>4221</v>
          </cell>
          <cell r="B74" t="str">
            <v>Gravity Flow Underground Sewer Pipe - 60" &amp; Larger</v>
          </cell>
        </row>
        <row r="75">
          <cell r="A75">
            <v>4222</v>
          </cell>
          <cell r="B75" t="str">
            <v>Utility Piping</v>
          </cell>
        </row>
        <row r="76">
          <cell r="A76">
            <v>4223</v>
          </cell>
          <cell r="B76" t="str">
            <v>Catchbasins and Manholes</v>
          </cell>
        </row>
        <row r="77">
          <cell r="A77">
            <v>4224</v>
          </cell>
          <cell r="B77" t="str">
            <v>Sub Base</v>
          </cell>
        </row>
        <row r="78">
          <cell r="A78">
            <v>4225</v>
          </cell>
          <cell r="B78" t="str">
            <v>Fine Grading</v>
          </cell>
        </row>
        <row r="79">
          <cell r="A79">
            <v>4226</v>
          </cell>
          <cell r="B79" t="str">
            <v>Slope Protection and Linings</v>
          </cell>
        </row>
        <row r="80">
          <cell r="A80">
            <v>4227</v>
          </cell>
          <cell r="B80" t="str">
            <v>Ponds, Canals, and Dikes</v>
          </cell>
        </row>
        <row r="81">
          <cell r="A81">
            <v>4228</v>
          </cell>
          <cell r="B81" t="str">
            <v>Fencing</v>
          </cell>
        </row>
        <row r="82">
          <cell r="A82">
            <v>4229</v>
          </cell>
          <cell r="B82" t="str">
            <v>Railroads</v>
          </cell>
        </row>
        <row r="83">
          <cell r="A83">
            <v>4230</v>
          </cell>
          <cell r="B83" t="str">
            <v>Marine Facilities</v>
          </cell>
        </row>
        <row r="84">
          <cell r="A84">
            <v>4231</v>
          </cell>
          <cell r="B84" t="str">
            <v>Water Wells</v>
          </cell>
        </row>
        <row r="85">
          <cell r="A85">
            <v>4232</v>
          </cell>
          <cell r="B85" t="str">
            <v>Bridges</v>
          </cell>
        </row>
        <row r="86">
          <cell r="A86">
            <v>4233</v>
          </cell>
          <cell r="B86" t="str">
            <v>Landscaping and Ground Cover</v>
          </cell>
        </row>
        <row r="87">
          <cell r="A87">
            <v>4234</v>
          </cell>
          <cell r="B87" t="str">
            <v>Buildings (SF/Type)</v>
          </cell>
        </row>
        <row r="88">
          <cell r="A88">
            <v>4238</v>
          </cell>
          <cell r="B88" t="str">
            <v>Miscellaneous Foundations</v>
          </cell>
        </row>
        <row r="89">
          <cell r="A89">
            <v>4240</v>
          </cell>
          <cell r="B89" t="str">
            <v>Process Equipment Foundations</v>
          </cell>
        </row>
        <row r="90">
          <cell r="A90">
            <v>4241</v>
          </cell>
          <cell r="B90" t="str">
            <v>Slabs On Grade</v>
          </cell>
        </row>
        <row r="91">
          <cell r="A91">
            <v>4242</v>
          </cell>
          <cell r="B91" t="str">
            <v>Asphalt Paving</v>
          </cell>
        </row>
        <row r="92">
          <cell r="A92">
            <v>4243</v>
          </cell>
          <cell r="B92" t="str">
            <v>Concrete Paving</v>
          </cell>
        </row>
        <row r="93">
          <cell r="A93">
            <v>4244</v>
          </cell>
          <cell r="B93" t="str">
            <v>Cooling Tower Foundations</v>
          </cell>
        </row>
        <row r="94">
          <cell r="A94">
            <v>4245</v>
          </cell>
          <cell r="B94" t="str">
            <v>Tank Ringwalls</v>
          </cell>
        </row>
        <row r="95">
          <cell r="A95">
            <v>4246</v>
          </cell>
          <cell r="B95" t="str">
            <v>Concrete Trenches, Pits, and Boxes</v>
          </cell>
        </row>
        <row r="96">
          <cell r="A96">
            <v>4247</v>
          </cell>
          <cell r="B96" t="str">
            <v>Seal Slabs</v>
          </cell>
        </row>
        <row r="97">
          <cell r="A97">
            <v>4248</v>
          </cell>
          <cell r="B97" t="str">
            <v>Drilled Footings</v>
          </cell>
        </row>
        <row r="98">
          <cell r="A98">
            <v>4249</v>
          </cell>
          <cell r="B98" t="str">
            <v>Concrete Specialties</v>
          </cell>
        </row>
        <row r="99">
          <cell r="A99">
            <v>4250</v>
          </cell>
          <cell r="B99" t="str">
            <v>Grouting</v>
          </cell>
        </row>
        <row r="100">
          <cell r="A100">
            <v>4251</v>
          </cell>
          <cell r="B100" t="str">
            <v>Fireproofing (All Plant Facilities Except Buildings)</v>
          </cell>
        </row>
        <row r="101">
          <cell r="A101">
            <v>4260</v>
          </cell>
          <cell r="B101" t="str">
            <v>Painting (All Plant Facilities Except Buildings)</v>
          </cell>
        </row>
        <row r="102">
          <cell r="A102">
            <v>4261</v>
          </cell>
          <cell r="B102" t="str">
            <v>Specialty Coatings</v>
          </cell>
        </row>
        <row r="103">
          <cell r="A103">
            <v>4295</v>
          </cell>
          <cell r="B103" t="str">
            <v>Testing and Inspection</v>
          </cell>
        </row>
        <row r="104">
          <cell r="A104">
            <v>4296</v>
          </cell>
          <cell r="B104" t="str">
            <v>Scaffolding</v>
          </cell>
        </row>
        <row r="105">
          <cell r="A105">
            <v>4297</v>
          </cell>
          <cell r="B105" t="str">
            <v>Material Handling</v>
          </cell>
        </row>
        <row r="106">
          <cell r="A106">
            <v>4298</v>
          </cell>
          <cell r="B106" t="str">
            <v>Labor Productivity Adjustments</v>
          </cell>
        </row>
        <row r="107">
          <cell r="A107">
            <v>4299</v>
          </cell>
          <cell r="B107" t="str">
            <v>Design Completion Allowance</v>
          </cell>
        </row>
        <row r="108">
          <cell r="A108">
            <v>4309</v>
          </cell>
          <cell r="B108" t="str">
            <v>Structural Demolition</v>
          </cell>
        </row>
        <row r="109">
          <cell r="A109">
            <v>4310</v>
          </cell>
          <cell r="B109" t="str">
            <v>Steel Structures &amp; Encl Mat'l-Under 17#/LF (light)</v>
          </cell>
        </row>
        <row r="110">
          <cell r="A110">
            <v>4311</v>
          </cell>
          <cell r="B110" t="str">
            <v>Steel Structures &amp; Encl Mat'l-17# to 45#/LF (heavy)</v>
          </cell>
        </row>
        <row r="111">
          <cell r="A111">
            <v>4312</v>
          </cell>
          <cell r="B111" t="str">
            <v>Steel Structures - Over 45#/LF</v>
          </cell>
        </row>
        <row r="112">
          <cell r="A112">
            <v>4313</v>
          </cell>
          <cell r="B112" t="str">
            <v>Platforms, Ladders, Stairs, and Handrails</v>
          </cell>
        </row>
        <row r="113">
          <cell r="A113">
            <v>4314</v>
          </cell>
          <cell r="B113" t="str">
            <v>Metal Decking</v>
          </cell>
        </row>
        <row r="114">
          <cell r="A114">
            <v>4315</v>
          </cell>
          <cell r="B114" t="str">
            <v>Steel Pipe Stanchions</v>
          </cell>
        </row>
        <row r="115">
          <cell r="A115">
            <v>4316</v>
          </cell>
          <cell r="B115" t="str">
            <v>Miscellaneous Steel</v>
          </cell>
        </row>
        <row r="116">
          <cell r="A116">
            <v>4317</v>
          </cell>
          <cell r="B116" t="str">
            <v>Other Structural Material</v>
          </cell>
        </row>
        <row r="117">
          <cell r="A117">
            <v>4318</v>
          </cell>
          <cell r="B117" t="str">
            <v>Precast Pipe Stanchions</v>
          </cell>
        </row>
        <row r="118">
          <cell r="A118">
            <v>4319</v>
          </cell>
          <cell r="B118" t="str">
            <v>Concrete Structures Poured In Place</v>
          </cell>
        </row>
        <row r="119">
          <cell r="A119">
            <v>4320</v>
          </cell>
          <cell r="B119" t="str">
            <v>Precast Concrete Structures</v>
          </cell>
        </row>
        <row r="120">
          <cell r="A120">
            <v>4330</v>
          </cell>
          <cell r="B120" t="str">
            <v>Atmospheric Tanks (Steel, Concrete, Fiberglass, Etc.)</v>
          </cell>
        </row>
        <row r="121">
          <cell r="A121">
            <v>4331</v>
          </cell>
          <cell r="B121" t="str">
            <v>Tank Insulation</v>
          </cell>
        </row>
        <row r="122">
          <cell r="A122">
            <v>4395</v>
          </cell>
          <cell r="B122" t="str">
            <v>Testing and Inspection</v>
          </cell>
        </row>
        <row r="123">
          <cell r="A123">
            <v>4396</v>
          </cell>
          <cell r="B123" t="str">
            <v>Scaffolding</v>
          </cell>
        </row>
        <row r="124">
          <cell r="A124">
            <v>4397</v>
          </cell>
          <cell r="B124" t="str">
            <v>Material Handling</v>
          </cell>
        </row>
        <row r="125">
          <cell r="A125">
            <v>4398</v>
          </cell>
          <cell r="B125" t="str">
            <v>Labor Productivity Adjustments</v>
          </cell>
        </row>
        <row r="126">
          <cell r="A126">
            <v>4399</v>
          </cell>
          <cell r="B126" t="str">
            <v>Design Completion Allowance</v>
          </cell>
        </row>
        <row r="127">
          <cell r="A127">
            <v>4410</v>
          </cell>
          <cell r="B127" t="str">
            <v>Electrical Demolition</v>
          </cell>
        </row>
        <row r="128">
          <cell r="A128">
            <v>4411</v>
          </cell>
          <cell r="B128" t="str">
            <v>Distrubution Equip (Substations, 15KV Switchgear)</v>
          </cell>
        </row>
        <row r="129">
          <cell r="A129">
            <v>4412</v>
          </cell>
          <cell r="B129" t="str">
            <v>Power Equipment (5KV, 600V MCC's, Switchgear)</v>
          </cell>
        </row>
        <row r="130">
          <cell r="A130">
            <v>4413</v>
          </cell>
          <cell r="B130" t="str">
            <v>Emergency and Standby Equipment</v>
          </cell>
        </row>
        <row r="131">
          <cell r="A131">
            <v>4414</v>
          </cell>
          <cell r="B131" t="str">
            <v>Lighting Equipment</v>
          </cell>
        </row>
        <row r="132">
          <cell r="A132">
            <v>4415</v>
          </cell>
          <cell r="B132" t="str">
            <v>Conduit</v>
          </cell>
        </row>
        <row r="133">
          <cell r="A133">
            <v>4416</v>
          </cell>
          <cell r="B133" t="str">
            <v>Transformers</v>
          </cell>
        </row>
        <row r="134">
          <cell r="A134">
            <v>4417</v>
          </cell>
          <cell r="B134" t="str">
            <v>Breakers/Panelboards</v>
          </cell>
        </row>
        <row r="135">
          <cell r="A135">
            <v>4418</v>
          </cell>
          <cell r="B135" t="str">
            <v>Miscellaneous Electrical Equipment</v>
          </cell>
        </row>
        <row r="136">
          <cell r="A136">
            <v>4419</v>
          </cell>
          <cell r="B136" t="str">
            <v>Cable Tray Systems</v>
          </cell>
        </row>
        <row r="137">
          <cell r="A137">
            <v>4420</v>
          </cell>
          <cell r="B137" t="str">
            <v>Terminal Box/Junction Box</v>
          </cell>
        </row>
        <row r="138">
          <cell r="A138">
            <v>4421</v>
          </cell>
          <cell r="B138" t="str">
            <v>Wire and Cable</v>
          </cell>
        </row>
        <row r="139">
          <cell r="A139">
            <v>4422</v>
          </cell>
          <cell r="B139" t="str">
            <v>Miscellaneous Support Materials</v>
          </cell>
        </row>
        <row r="140">
          <cell r="A140">
            <v>4424</v>
          </cell>
          <cell r="B140" t="str">
            <v>Connections</v>
          </cell>
        </row>
        <row r="141">
          <cell r="A141">
            <v>4425</v>
          </cell>
          <cell r="B141" t="str">
            <v>Motor Control Equipment</v>
          </cell>
        </row>
        <row r="142">
          <cell r="A142">
            <v>4427</v>
          </cell>
          <cell r="B142" t="str">
            <v>Grounding Systems</v>
          </cell>
        </row>
        <row r="143">
          <cell r="A143">
            <v>4428</v>
          </cell>
          <cell r="B143" t="str">
            <v>Cathodic Protection</v>
          </cell>
        </row>
        <row r="144">
          <cell r="A144">
            <v>4429</v>
          </cell>
          <cell r="B144" t="str">
            <v>Electric Heat Tracing</v>
          </cell>
        </row>
        <row r="145">
          <cell r="A145">
            <v>4431</v>
          </cell>
          <cell r="B145" t="str">
            <v>Underground Concrete Duct Bank and Vaults</v>
          </cell>
        </row>
        <row r="146">
          <cell r="A146">
            <v>4474</v>
          </cell>
          <cell r="B146" t="str">
            <v>Asbestos Abatement</v>
          </cell>
        </row>
        <row r="147">
          <cell r="A147">
            <v>4493</v>
          </cell>
          <cell r="B147" t="str">
            <v>Nameplates</v>
          </cell>
        </row>
        <row r="148">
          <cell r="A148">
            <v>4495</v>
          </cell>
          <cell r="B148" t="str">
            <v>Testing and Inspection/Start-Up Assistance</v>
          </cell>
        </row>
        <row r="149">
          <cell r="A149">
            <v>4496</v>
          </cell>
          <cell r="B149" t="str">
            <v>Scaffolding</v>
          </cell>
        </row>
        <row r="150">
          <cell r="A150">
            <v>4497</v>
          </cell>
          <cell r="B150" t="str">
            <v>Material Handling</v>
          </cell>
        </row>
        <row r="151">
          <cell r="A151">
            <v>4498</v>
          </cell>
          <cell r="B151" t="str">
            <v>Labor Productivity Adjustments</v>
          </cell>
        </row>
        <row r="152">
          <cell r="A152">
            <v>4499</v>
          </cell>
          <cell r="B152" t="str">
            <v>Design Completion Allowance</v>
          </cell>
        </row>
        <row r="153">
          <cell r="A153">
            <v>4510</v>
          </cell>
          <cell r="B153" t="str">
            <v>Instrument Demolition</v>
          </cell>
        </row>
        <row r="154">
          <cell r="A154">
            <v>4511</v>
          </cell>
          <cell r="B154" t="str">
            <v>Instrument Supports</v>
          </cell>
        </row>
        <row r="155">
          <cell r="A155">
            <v>4512</v>
          </cell>
          <cell r="B155" t="str">
            <v>Process Indicators</v>
          </cell>
        </row>
        <row r="156">
          <cell r="A156">
            <v>4513</v>
          </cell>
          <cell r="B156" t="str">
            <v>Field Controllers and Indicators</v>
          </cell>
        </row>
        <row r="157">
          <cell r="A157">
            <v>4514</v>
          </cell>
          <cell r="B157" t="str">
            <v>Field Switches</v>
          </cell>
        </row>
        <row r="158">
          <cell r="A158">
            <v>4515</v>
          </cell>
          <cell r="B158" t="str">
            <v>Transmitters and Primary Elements</v>
          </cell>
        </row>
        <row r="159">
          <cell r="A159">
            <v>4516</v>
          </cell>
          <cell r="B159" t="str">
            <v>Process Analyzers</v>
          </cell>
        </row>
        <row r="160">
          <cell r="A160">
            <v>4517</v>
          </cell>
          <cell r="B160" t="str">
            <v>Miscellaneous Devices</v>
          </cell>
        </row>
        <row r="161">
          <cell r="A161">
            <v>4518</v>
          </cell>
          <cell r="B161" t="str">
            <v>Control Valves</v>
          </cell>
        </row>
        <row r="162">
          <cell r="A162">
            <v>4519</v>
          </cell>
          <cell r="B162" t="str">
            <v>Relief Valves</v>
          </cell>
        </row>
        <row r="163">
          <cell r="A163">
            <v>4520</v>
          </cell>
          <cell r="B163" t="str">
            <v>Instrument Enclosures</v>
          </cell>
        </row>
        <row r="164">
          <cell r="A164">
            <v>4530</v>
          </cell>
          <cell r="B164" t="str">
            <v>Instrument Conduit Systems, Raceway</v>
          </cell>
        </row>
        <row r="165">
          <cell r="A165">
            <v>4531</v>
          </cell>
          <cell r="B165" t="str">
            <v>Instrument Tray Systems</v>
          </cell>
        </row>
        <row r="166">
          <cell r="A166">
            <v>4540</v>
          </cell>
          <cell r="B166" t="str">
            <v>Instrument Junction Boxes</v>
          </cell>
        </row>
        <row r="167">
          <cell r="A167">
            <v>4550</v>
          </cell>
          <cell r="B167" t="str">
            <v>Multi-Tube Bundles</v>
          </cell>
        </row>
        <row r="168">
          <cell r="A168">
            <v>4551</v>
          </cell>
          <cell r="B168" t="str">
            <v>Control Tubing</v>
          </cell>
        </row>
        <row r="169">
          <cell r="A169">
            <v>4560</v>
          </cell>
          <cell r="B169" t="str">
            <v>Multi-Pair Cable</v>
          </cell>
        </row>
        <row r="170">
          <cell r="A170">
            <v>4561</v>
          </cell>
          <cell r="B170" t="str">
            <v>Single Pair Cable</v>
          </cell>
        </row>
        <row r="171">
          <cell r="A171">
            <v>4562</v>
          </cell>
          <cell r="B171" t="str">
            <v>Instrument Terminations</v>
          </cell>
        </row>
        <row r="172">
          <cell r="A172">
            <v>4570</v>
          </cell>
          <cell r="B172" t="str">
            <v>Instrument Air Piping</v>
          </cell>
        </row>
        <row r="173">
          <cell r="A173">
            <v>4571</v>
          </cell>
          <cell r="B173" t="str">
            <v>Instrument Process Piping</v>
          </cell>
        </row>
        <row r="174">
          <cell r="A174">
            <v>4572</v>
          </cell>
          <cell r="B174" t="str">
            <v>Instrument Steam and Condensate Piping</v>
          </cell>
        </row>
        <row r="175">
          <cell r="A175">
            <v>4573</v>
          </cell>
          <cell r="B175" t="str">
            <v>Instrument Steam Tracing and Insulation</v>
          </cell>
        </row>
        <row r="176">
          <cell r="A176">
            <v>4574</v>
          </cell>
          <cell r="B176" t="str">
            <v>Asbestos Abatement</v>
          </cell>
        </row>
        <row r="177">
          <cell r="A177">
            <v>4580</v>
          </cell>
          <cell r="B177" t="str">
            <v>Field Control Panels, Racks and Shelters</v>
          </cell>
        </row>
        <row r="178">
          <cell r="A178">
            <v>4581</v>
          </cell>
          <cell r="B178" t="str">
            <v>Control Room Panels, Building Modifications</v>
          </cell>
        </row>
        <row r="179">
          <cell r="A179">
            <v>4582</v>
          </cell>
          <cell r="B179" t="str">
            <v>Panel Instrumentation</v>
          </cell>
        </row>
        <row r="180">
          <cell r="A180">
            <v>4590</v>
          </cell>
          <cell r="B180" t="str">
            <v>Distributed Controls, Computer Equipment</v>
          </cell>
        </row>
        <row r="181">
          <cell r="A181">
            <v>4591</v>
          </cell>
          <cell r="B181" t="str">
            <v>Calibration and Checkout</v>
          </cell>
        </row>
        <row r="182">
          <cell r="A182">
            <v>4593</v>
          </cell>
          <cell r="B182" t="str">
            <v>Nameplates</v>
          </cell>
        </row>
        <row r="183">
          <cell r="A183">
            <v>4596</v>
          </cell>
          <cell r="B183" t="str">
            <v>Scaffolding</v>
          </cell>
        </row>
        <row r="184">
          <cell r="A184">
            <v>4597</v>
          </cell>
          <cell r="B184" t="str">
            <v>Material Handling</v>
          </cell>
        </row>
        <row r="185">
          <cell r="A185">
            <v>4598</v>
          </cell>
          <cell r="B185" t="str">
            <v>Labor Productivity Adjustments</v>
          </cell>
        </row>
        <row r="186">
          <cell r="A186">
            <v>4599</v>
          </cell>
          <cell r="B186" t="str">
            <v>Design Completion Allowance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S OM"/>
      <sheetName val="Zilkha WH OM"/>
      <sheetName val="Title Page"/>
      <sheetName val="Summary"/>
      <sheetName val="Construction Period Cash Flow"/>
      <sheetName val="Capital Expense Summary"/>
      <sheetName val="Detailed Income Statement"/>
      <sheetName val="Income Statement"/>
      <sheetName val="Balance Sheet"/>
      <sheetName val="Cash Flow"/>
      <sheetName val="&lt;presentation sheets  "/>
      <sheetName val="NON presentation sheets&gt;"/>
      <sheetName val="not used-Operating Expense Summ"/>
      <sheetName val="not used-Construction Summary"/>
      <sheetName val="not used-Capex &amp; Deprec Summ"/>
      <sheetName val="Transaction&amp;Transmission capex"/>
      <sheetName val="Book Depr Table"/>
      <sheetName val="OM Inputs"/>
      <sheetName val="Capex Inputs &amp; Tax Depr. Calcs."/>
      <sheetName val="Transmission Inputs"/>
      <sheetName val="BPA Costs PSE participatio"/>
      <sheetName val="Transmission Avail. Impact"/>
      <sheetName val="Transaction Cost Inputs"/>
      <sheetName val="Combined Financials"/>
      <sheetName val="General Inputs"/>
      <sheetName val="Provided to Gau 2-1-05"/>
      <sheetName val="Sensitivity Summary"/>
      <sheetName val="PSE Financial Structure Input"/>
      <sheetName val="Misc Tables Linked to Notes"/>
      <sheetName val="not used Debt Dervice Coverage"/>
      <sheetName val="not used Inpu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4">
          <cell r="P44">
            <v>2</v>
          </cell>
        </row>
        <row r="45">
          <cell r="M45">
            <v>10100000</v>
          </cell>
          <cell r="P45">
            <v>25000000</v>
          </cell>
        </row>
        <row r="46">
          <cell r="P46">
            <v>4.2000000000000003E-2</v>
          </cell>
        </row>
        <row r="47">
          <cell r="P47">
            <v>100000</v>
          </cell>
        </row>
        <row r="51">
          <cell r="G51">
            <v>149.4</v>
          </cell>
        </row>
        <row r="53">
          <cell r="D53">
            <v>2.5499999999999998E-2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Graph"/>
      <sheetName val="Business Unit Report"/>
      <sheetName val="Week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 Material"/>
      <sheetName val="NIM Summary"/>
      <sheetName val="Amort Summary"/>
      <sheetName val="Reg Asset Amort"/>
      <sheetName val="Reg Asset RY Only"/>
      <sheetName val="Prices"/>
      <sheetName val="Wind Integration costs"/>
      <sheetName val="Transmission"/>
      <sheetName val="HR HA Costs"/>
      <sheetName val="Hopkins Avg Hour Ahead"/>
      <sheetName val="Goldendale BPA Imbalance Charge"/>
      <sheetName val="Sec_Nov06 thru Jan08"/>
      <sheetName val="Goldendale Klickitat Cost"/>
      <sheetName val="Hopkins Prepaid Transm"/>
      <sheetName val="Peaking Summary"/>
      <sheetName val="Peaking Costs"/>
      <sheetName val="Exch 2007Calc"/>
      <sheetName val="MiDC Capacity Calc"/>
      <sheetName val="Small Contract Adj"/>
      <sheetName val="PG&amp;E"/>
      <sheetName val="Fixed Gas 4 Power Contracts"/>
      <sheetName val="Tenaska Gas Rev"/>
      <sheetName val="Goldendale"/>
      <sheetName val="Fred1"/>
      <sheetName val="NWP System Notice"/>
      <sheetName val="Encogen"/>
      <sheetName val="Encogen Costs"/>
      <sheetName val="557 TYE 9.30.07"/>
      <sheetName val="557 Orders Reclassified"/>
      <sheetName val="CPP_Payments"/>
      <sheetName val="Douglas Stlmt"/>
      <sheetName val="MidC 2008 2009"/>
      <sheetName val="Wells power cost"/>
      <sheetName val="Rocky Reach"/>
      <sheetName val="Rock Island"/>
      <sheetName val="RI RR Debt"/>
      <sheetName val="RR&amp;RI 1.08Debt UpdateperChe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AA682">
            <v>20.85</v>
          </cell>
          <cell r="AB682">
            <v>0</v>
          </cell>
          <cell r="AC682">
            <v>0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</row>
        <row r="686">
          <cell r="AC686">
            <v>3625.3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AC734">
            <v>2599393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</row>
        <row r="864">
          <cell r="AC864">
            <v>526000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</row>
        <row r="1064">
          <cell r="AC1064">
            <v>-500000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</row>
        <row r="1286">
          <cell r="AB1286">
            <v>-450408.67</v>
          </cell>
          <cell r="AC1286">
            <v>-450408.67</v>
          </cell>
        </row>
        <row r="1287">
          <cell r="AC1287">
            <v>-37547.620000000003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</row>
        <row r="1322">
          <cell r="AC1322">
            <v>-249455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</row>
        <row r="1349">
          <cell r="AC1349">
            <v>-338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</row>
        <row r="1387">
          <cell r="AB1387">
            <v>-150000</v>
          </cell>
          <cell r="AC1387">
            <v>-150000</v>
          </cell>
        </row>
        <row r="1388">
          <cell r="AC1388">
            <v>-2599393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EntryData"/>
      <sheetName val="WorksheetSum"/>
      <sheetName val="WorksheetDet"/>
      <sheetName val="WorksheetDfn"/>
      <sheetName val="PCS8071"/>
      <sheetName val="GraphSum"/>
      <sheetName val="GraphDetailsWO"/>
      <sheetName val="Civil"/>
      <sheetName val="Structural"/>
      <sheetName val="ControlSystems"/>
      <sheetName val="Electrical"/>
      <sheetName val="Equipment"/>
      <sheetName val="Piping"/>
      <sheetName val="Process"/>
      <sheetName val="ProjectManagement"/>
      <sheetName val="AnvilSumReport"/>
      <sheetName val="GraphDollars"/>
      <sheetName val="GraphDetails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ANVIL PROJECT NO.:  BE8071</v>
          </cell>
          <cell r="H2" t="str">
            <v>Period Ending:</v>
          </cell>
          <cell r="I2">
            <v>37554</v>
          </cell>
        </row>
        <row r="3">
          <cell r="A3" t="str">
            <v>PROJECT TITLE:  BP CLEAN GASOLINE PROJECT</v>
          </cell>
          <cell r="H3" t="str">
            <v>Monthly Data Date:</v>
          </cell>
          <cell r="I3">
            <v>37554</v>
          </cell>
        </row>
        <row r="41">
          <cell r="A41" t="str">
            <v>Period Ending</v>
          </cell>
          <cell r="C41">
            <v>37377</v>
          </cell>
          <cell r="D41">
            <v>37408</v>
          </cell>
          <cell r="E41">
            <v>37438</v>
          </cell>
          <cell r="F41">
            <v>37469</v>
          </cell>
          <cell r="G41">
            <v>37500</v>
          </cell>
          <cell r="H41">
            <v>37530</v>
          </cell>
          <cell r="I41">
            <v>37561</v>
          </cell>
          <cell r="J41">
            <v>37591</v>
          </cell>
        </row>
        <row r="42">
          <cell r="A42" t="str">
            <v>Engineering Plan</v>
          </cell>
          <cell r="C42">
            <v>0</v>
          </cell>
          <cell r="D42">
            <v>4.6875E-2</v>
          </cell>
          <cell r="E42">
            <v>0.15625</v>
          </cell>
          <cell r="F42">
            <v>0.8</v>
          </cell>
          <cell r="G42">
            <v>1.6</v>
          </cell>
          <cell r="H42">
            <v>0.19687499999999999</v>
          </cell>
          <cell r="I42">
            <v>0</v>
          </cell>
          <cell r="J42">
            <v>0</v>
          </cell>
        </row>
        <row r="43">
          <cell r="A43" t="str">
            <v>Engineering Actual</v>
          </cell>
          <cell r="C43">
            <v>0</v>
          </cell>
          <cell r="D43">
            <v>4.6875E-2</v>
          </cell>
          <cell r="E43">
            <v>0.15625</v>
          </cell>
          <cell r="F43">
            <v>0.61</v>
          </cell>
          <cell r="G43">
            <v>1.25</v>
          </cell>
          <cell r="H43">
            <v>0.30312499999999998</v>
          </cell>
        </row>
        <row r="44">
          <cell r="A44" t="str">
            <v>Engineering Forecast</v>
          </cell>
          <cell r="I44">
            <v>0.3</v>
          </cell>
          <cell r="J44">
            <v>0.16250000000000001</v>
          </cell>
        </row>
        <row r="45">
          <cell r="A45" t="str">
            <v xml:space="preserve">Plan % </v>
          </cell>
          <cell r="C45">
            <v>0</v>
          </cell>
          <cell r="D45">
            <v>1.5625</v>
          </cell>
          <cell r="E45">
            <v>6.770833333333333</v>
          </cell>
          <cell r="F45">
            <v>40.104166666666671</v>
          </cell>
          <cell r="G45">
            <v>93.4375</v>
          </cell>
          <cell r="H45">
            <v>100</v>
          </cell>
          <cell r="I45">
            <v>100</v>
          </cell>
          <cell r="J45">
            <v>100</v>
          </cell>
        </row>
        <row r="46">
          <cell r="A46" t="str">
            <v xml:space="preserve">Actual % </v>
          </cell>
          <cell r="C46">
            <v>0</v>
          </cell>
          <cell r="D46">
            <v>1.3992537049767491</v>
          </cell>
          <cell r="E46">
            <v>6.0634327215659125</v>
          </cell>
          <cell r="F46">
            <v>28.824626322521031</v>
          </cell>
          <cell r="G46">
            <v>82.840799167412627</v>
          </cell>
          <cell r="H46">
            <v>82.413086232367746</v>
          </cell>
        </row>
        <row r="47">
          <cell r="A47" t="str">
            <v>Forecast %</v>
          </cell>
          <cell r="H47">
            <v>82.413086232367746</v>
          </cell>
          <cell r="I47">
            <v>94.683026584867079</v>
          </cell>
          <cell r="J47">
            <v>100</v>
          </cell>
        </row>
        <row r="52">
          <cell r="A52" t="str">
            <v>Plan Hours</v>
          </cell>
          <cell r="C52">
            <v>0</v>
          </cell>
          <cell r="D52">
            <v>7.5</v>
          </cell>
          <cell r="E52">
            <v>25</v>
          </cell>
          <cell r="F52">
            <v>160</v>
          </cell>
          <cell r="G52">
            <v>256</v>
          </cell>
          <cell r="H52">
            <v>31.5</v>
          </cell>
          <cell r="I52">
            <v>0</v>
          </cell>
          <cell r="J52">
            <v>0</v>
          </cell>
          <cell r="K52">
            <v>480</v>
          </cell>
          <cell r="L52">
            <v>584.00000030000001</v>
          </cell>
        </row>
        <row r="53">
          <cell r="A53" t="str">
            <v>CUM Plan total</v>
          </cell>
          <cell r="C53">
            <v>0</v>
          </cell>
          <cell r="D53">
            <v>7.5</v>
          </cell>
          <cell r="E53">
            <v>32.5</v>
          </cell>
          <cell r="F53">
            <v>192.5</v>
          </cell>
          <cell r="G53">
            <v>448.5</v>
          </cell>
          <cell r="H53">
            <v>480</v>
          </cell>
          <cell r="I53">
            <v>480</v>
          </cell>
          <cell r="J53">
            <v>480</v>
          </cell>
        </row>
        <row r="54">
          <cell r="A54" t="str">
            <v>Percent Comp.</v>
          </cell>
          <cell r="C54">
            <v>0</v>
          </cell>
          <cell r="D54">
            <v>1.5625E-2</v>
          </cell>
          <cell r="E54">
            <v>6.7708333333333329E-2</v>
          </cell>
          <cell r="F54">
            <v>0.40104166666666669</v>
          </cell>
          <cell r="G54">
            <v>0.93437499999999996</v>
          </cell>
          <cell r="H54">
            <v>1</v>
          </cell>
          <cell r="I54">
            <v>1</v>
          </cell>
          <cell r="J54">
            <v>1</v>
          </cell>
        </row>
        <row r="56">
          <cell r="A56" t="str">
            <v>Actual Hours</v>
          </cell>
          <cell r="C56">
            <v>0</v>
          </cell>
          <cell r="D56">
            <v>7.5</v>
          </cell>
          <cell r="E56">
            <v>25</v>
          </cell>
          <cell r="F56">
            <v>122</v>
          </cell>
          <cell r="G56">
            <v>200</v>
          </cell>
          <cell r="H56">
            <v>48.5</v>
          </cell>
          <cell r="K56">
            <v>403</v>
          </cell>
          <cell r="L56">
            <v>397.00000999999997</v>
          </cell>
        </row>
        <row r="57">
          <cell r="A57" t="str">
            <v>CUM Actual total</v>
          </cell>
          <cell r="C57">
            <v>0</v>
          </cell>
          <cell r="D57">
            <v>7.5</v>
          </cell>
          <cell r="E57">
            <v>32.5</v>
          </cell>
          <cell r="F57">
            <v>154.5</v>
          </cell>
          <cell r="G57">
            <v>354.5</v>
          </cell>
          <cell r="H57">
            <v>403</v>
          </cell>
        </row>
        <row r="58">
          <cell r="A58" t="str">
            <v>Percent Comp.</v>
          </cell>
          <cell r="C58">
            <v>0</v>
          </cell>
          <cell r="D58">
            <v>1.3992537049767492E-2</v>
          </cell>
          <cell r="E58">
            <v>6.0634327215659124E-2</v>
          </cell>
          <cell r="F58">
            <v>0.2882462632252103</v>
          </cell>
          <cell r="G58">
            <v>0.82840799167412627</v>
          </cell>
          <cell r="H58">
            <v>0.82413086232367749</v>
          </cell>
          <cell r="I58">
            <v>0</v>
          </cell>
          <cell r="J58">
            <v>0</v>
          </cell>
        </row>
        <row r="60">
          <cell r="A60" t="str">
            <v>Forecast Hours</v>
          </cell>
          <cell r="C60">
            <v>0</v>
          </cell>
          <cell r="D60">
            <v>7.5</v>
          </cell>
          <cell r="E60">
            <v>25</v>
          </cell>
          <cell r="F60">
            <v>122</v>
          </cell>
          <cell r="G60">
            <v>200</v>
          </cell>
          <cell r="H60">
            <v>48.5</v>
          </cell>
          <cell r="I60">
            <v>60</v>
          </cell>
          <cell r="J60">
            <v>26</v>
          </cell>
          <cell r="K60">
            <v>489</v>
          </cell>
          <cell r="L60">
            <v>489.0000101</v>
          </cell>
        </row>
        <row r="61">
          <cell r="A61" t="str">
            <v>CUM Forecast total</v>
          </cell>
          <cell r="C61">
            <v>0</v>
          </cell>
          <cell r="D61">
            <v>7.5</v>
          </cell>
          <cell r="E61">
            <v>32.5</v>
          </cell>
          <cell r="F61">
            <v>154.5</v>
          </cell>
          <cell r="G61">
            <v>354.5</v>
          </cell>
          <cell r="H61">
            <v>403</v>
          </cell>
          <cell r="I61">
            <v>463</v>
          </cell>
          <cell r="J61">
            <v>489</v>
          </cell>
        </row>
        <row r="62">
          <cell r="A62" t="str">
            <v>Percent Comp.</v>
          </cell>
          <cell r="C62">
            <v>0</v>
          </cell>
          <cell r="D62">
            <v>1.3992537049767492E-2</v>
          </cell>
          <cell r="E62">
            <v>6.0634327215659124E-2</v>
          </cell>
          <cell r="F62">
            <v>0.2882462632252103</v>
          </cell>
          <cell r="G62">
            <v>0.82840799167412627</v>
          </cell>
          <cell r="H62">
            <v>0.82413086232367749</v>
          </cell>
          <cell r="I62">
            <v>0.9468302658486708</v>
          </cell>
          <cell r="J62">
            <v>1</v>
          </cell>
        </row>
        <row r="66">
          <cell r="A66" t="str">
            <v>Hours per Month</v>
          </cell>
          <cell r="C66">
            <v>160</v>
          </cell>
          <cell r="D66">
            <v>160</v>
          </cell>
          <cell r="E66">
            <v>160</v>
          </cell>
          <cell r="F66">
            <v>200</v>
          </cell>
          <cell r="G66">
            <v>160</v>
          </cell>
          <cell r="H66">
            <v>160</v>
          </cell>
          <cell r="I66">
            <v>200</v>
          </cell>
          <cell r="J66">
            <v>160</v>
          </cell>
        </row>
        <row r="68">
          <cell r="A68" t="str">
            <v>STAFF PLAN HOURS</v>
          </cell>
          <cell r="B68" t="str">
            <v>Forecast</v>
          </cell>
          <cell r="C68">
            <v>37377</v>
          </cell>
          <cell r="D68">
            <v>37408</v>
          </cell>
          <cell r="E68">
            <v>37438</v>
          </cell>
          <cell r="F68">
            <v>37469</v>
          </cell>
          <cell r="G68">
            <v>37500</v>
          </cell>
          <cell r="H68">
            <v>37530</v>
          </cell>
          <cell r="I68">
            <v>37561</v>
          </cell>
          <cell r="J68">
            <v>37591</v>
          </cell>
        </row>
        <row r="69">
          <cell r="A69" t="str">
            <v>DESCRIPTION</v>
          </cell>
          <cell r="K69" t="str">
            <v>Total</v>
          </cell>
          <cell r="L69" t="str">
            <v>Diff</v>
          </cell>
        </row>
        <row r="71">
          <cell r="A71" t="str">
            <v>Civil Engineering</v>
          </cell>
          <cell r="B71">
            <v>361.0000101</v>
          </cell>
          <cell r="C71">
            <v>0</v>
          </cell>
          <cell r="D71">
            <v>3</v>
          </cell>
          <cell r="E71">
            <v>25</v>
          </cell>
          <cell r="F71">
            <v>122</v>
          </cell>
          <cell r="G71">
            <v>103.5</v>
          </cell>
          <cell r="H71">
            <v>48.5</v>
          </cell>
          <cell r="I71">
            <v>40</v>
          </cell>
          <cell r="J71">
            <v>19</v>
          </cell>
          <cell r="K71">
            <v>361</v>
          </cell>
          <cell r="L71">
            <v>1.0099999997237319E-5</v>
          </cell>
        </row>
        <row r="72">
          <cell r="A72" t="str">
            <v>Civil Design</v>
          </cell>
          <cell r="B72">
            <v>128</v>
          </cell>
          <cell r="C72">
            <v>0</v>
          </cell>
          <cell r="D72">
            <v>4.5</v>
          </cell>
          <cell r="E72">
            <v>0</v>
          </cell>
          <cell r="F72">
            <v>0</v>
          </cell>
          <cell r="G72">
            <v>96.5</v>
          </cell>
          <cell r="H72">
            <v>0</v>
          </cell>
          <cell r="I72">
            <v>20</v>
          </cell>
          <cell r="J72">
            <v>7</v>
          </cell>
          <cell r="K72">
            <v>128</v>
          </cell>
          <cell r="L72">
            <v>0</v>
          </cell>
        </row>
        <row r="74">
          <cell r="A74" t="str">
            <v>TOTAL</v>
          </cell>
          <cell r="B74">
            <v>489.0000101</v>
          </cell>
          <cell r="C74">
            <v>0</v>
          </cell>
          <cell r="D74">
            <v>7.5</v>
          </cell>
          <cell r="E74">
            <v>25</v>
          </cell>
          <cell r="F74">
            <v>122</v>
          </cell>
          <cell r="G74">
            <v>200</v>
          </cell>
          <cell r="H74">
            <v>48.5</v>
          </cell>
          <cell r="I74">
            <v>60</v>
          </cell>
          <cell r="J74">
            <v>26</v>
          </cell>
          <cell r="K74">
            <v>489</v>
          </cell>
          <cell r="L74">
            <v>1.0099999997237319E-5</v>
          </cell>
        </row>
        <row r="78">
          <cell r="A78" t="str">
            <v>STAFF PLAN EQUIVALENTS</v>
          </cell>
          <cell r="B78" t="str">
            <v>Forecast</v>
          </cell>
          <cell r="C78">
            <v>37377</v>
          </cell>
          <cell r="D78">
            <v>37408</v>
          </cell>
          <cell r="E78">
            <v>37438</v>
          </cell>
          <cell r="F78">
            <v>37469</v>
          </cell>
          <cell r="G78">
            <v>37500</v>
          </cell>
          <cell r="H78">
            <v>37530</v>
          </cell>
          <cell r="I78">
            <v>37561</v>
          </cell>
          <cell r="J78">
            <v>37591</v>
          </cell>
        </row>
        <row r="79">
          <cell r="A79" t="str">
            <v>DESCRIPTION</v>
          </cell>
          <cell r="K79" t="str">
            <v>Total</v>
          </cell>
          <cell r="L79" t="str">
            <v>Diff</v>
          </cell>
        </row>
        <row r="81">
          <cell r="A81" t="str">
            <v>Civil Engineering</v>
          </cell>
          <cell r="B81">
            <v>361.0000101</v>
          </cell>
          <cell r="C81">
            <v>0</v>
          </cell>
          <cell r="D81">
            <v>1.8749999999999999E-2</v>
          </cell>
          <cell r="E81">
            <v>0.15625</v>
          </cell>
          <cell r="F81">
            <v>0.61</v>
          </cell>
          <cell r="G81">
            <v>0.64687499999999998</v>
          </cell>
          <cell r="H81">
            <v>0.30312499999999998</v>
          </cell>
          <cell r="I81">
            <v>0.2</v>
          </cell>
          <cell r="J81">
            <v>0.11874999999999999</v>
          </cell>
          <cell r="K81">
            <v>361</v>
          </cell>
          <cell r="L81">
            <v>1.0099999997237319E-5</v>
          </cell>
        </row>
        <row r="82">
          <cell r="A82" t="str">
            <v>Civil Design</v>
          </cell>
          <cell r="B82">
            <v>128</v>
          </cell>
          <cell r="C82">
            <v>0</v>
          </cell>
          <cell r="D82">
            <v>2.8125000000000001E-2</v>
          </cell>
          <cell r="E82">
            <v>0</v>
          </cell>
          <cell r="F82">
            <v>0</v>
          </cell>
          <cell r="G82">
            <v>0.60312500000000002</v>
          </cell>
          <cell r="H82">
            <v>0</v>
          </cell>
          <cell r="I82">
            <v>0.1</v>
          </cell>
          <cell r="J82">
            <v>4.3749999999999997E-2</v>
          </cell>
          <cell r="K82">
            <v>128</v>
          </cell>
          <cell r="L82">
            <v>0</v>
          </cell>
        </row>
        <row r="84">
          <cell r="A84" t="str">
            <v>TOTAL</v>
          </cell>
          <cell r="B84">
            <v>489.0000101</v>
          </cell>
          <cell r="C84">
            <v>0</v>
          </cell>
          <cell r="D84">
            <v>4.6875E-2</v>
          </cell>
          <cell r="E84">
            <v>0.15625</v>
          </cell>
          <cell r="F84">
            <v>0.61</v>
          </cell>
          <cell r="G84">
            <v>1.25</v>
          </cell>
          <cell r="H84">
            <v>0.30312499999999998</v>
          </cell>
          <cell r="I84">
            <v>0.30000000000000004</v>
          </cell>
          <cell r="J84">
            <v>0.16249999999999998</v>
          </cell>
          <cell r="K84">
            <v>489</v>
          </cell>
          <cell r="L84">
            <v>1.0099999997237319E-5</v>
          </cell>
        </row>
        <row r="89">
          <cell r="A89" t="str">
            <v>ORIGINAL PLAN HOURS</v>
          </cell>
          <cell r="B89" t="str">
            <v>Forecast</v>
          </cell>
          <cell r="C89">
            <v>37377</v>
          </cell>
          <cell r="D89">
            <v>37408</v>
          </cell>
          <cell r="E89">
            <v>37438</v>
          </cell>
          <cell r="F89">
            <v>37469</v>
          </cell>
          <cell r="G89">
            <v>37500</v>
          </cell>
          <cell r="H89">
            <v>37530</v>
          </cell>
          <cell r="I89">
            <v>37561</v>
          </cell>
          <cell r="J89">
            <v>37591</v>
          </cell>
        </row>
        <row r="90">
          <cell r="A90" t="str">
            <v>DESCRIPTION</v>
          </cell>
          <cell r="K90" t="str">
            <v>Total</v>
          </cell>
          <cell r="L90" t="str">
            <v>Diff</v>
          </cell>
        </row>
        <row r="92">
          <cell r="A92" t="str">
            <v>Civil Engineering</v>
          </cell>
          <cell r="B92">
            <v>360.0000101</v>
          </cell>
          <cell r="C92">
            <v>0</v>
          </cell>
          <cell r="D92">
            <v>3</v>
          </cell>
          <cell r="E92">
            <v>25</v>
          </cell>
          <cell r="F92">
            <v>140</v>
          </cell>
          <cell r="G92">
            <v>170</v>
          </cell>
          <cell r="H92">
            <v>22</v>
          </cell>
          <cell r="I92">
            <v>0</v>
          </cell>
          <cell r="J92">
            <v>0</v>
          </cell>
          <cell r="K92">
            <v>360</v>
          </cell>
          <cell r="L92">
            <v>1.0099999997237319E-5</v>
          </cell>
        </row>
        <row r="93">
          <cell r="A93" t="str">
            <v>Civil Design</v>
          </cell>
          <cell r="B93">
            <v>120</v>
          </cell>
          <cell r="C93">
            <v>0</v>
          </cell>
          <cell r="D93">
            <v>4.5</v>
          </cell>
          <cell r="E93">
            <v>0</v>
          </cell>
          <cell r="F93">
            <v>20</v>
          </cell>
          <cell r="G93">
            <v>86</v>
          </cell>
          <cell r="H93">
            <v>9.5</v>
          </cell>
          <cell r="I93">
            <v>0</v>
          </cell>
          <cell r="J93">
            <v>0</v>
          </cell>
          <cell r="K93">
            <v>120</v>
          </cell>
          <cell r="L93">
            <v>0</v>
          </cell>
        </row>
        <row r="95">
          <cell r="A95" t="str">
            <v>TOTAL</v>
          </cell>
          <cell r="B95">
            <v>480.0000101</v>
          </cell>
          <cell r="C95">
            <v>0</v>
          </cell>
          <cell r="D95">
            <v>7.5</v>
          </cell>
          <cell r="E95">
            <v>25</v>
          </cell>
          <cell r="F95">
            <v>160</v>
          </cell>
          <cell r="G95">
            <v>256</v>
          </cell>
          <cell r="H95">
            <v>31.5</v>
          </cell>
          <cell r="I95">
            <v>0</v>
          </cell>
          <cell r="J95">
            <v>0</v>
          </cell>
          <cell r="K95">
            <v>480</v>
          </cell>
          <cell r="L95">
            <v>1.0099999997237319E-5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istribution"/>
      <sheetName val="Contents"/>
      <sheetName val="1"/>
      <sheetName val="Summary"/>
      <sheetName val="2"/>
      <sheetName val="Cost"/>
      <sheetName val="3"/>
      <sheetName val="Trend Log"/>
      <sheetName val="4"/>
      <sheetName val="CF Chart"/>
      <sheetName val="Cash Flow_MW"/>
      <sheetName val="5"/>
      <sheetName val="6"/>
      <sheetName val="7"/>
      <sheetName val="Validation"/>
      <sheetName val="WBS"/>
      <sheetName val="CBS"/>
      <sheetName val="PO Log"/>
      <sheetName val="009JC"/>
      <sheetName val="009JJ"/>
      <sheetName val="009N9"/>
      <sheetName val="009SZ"/>
      <sheetName val="Accruals"/>
      <sheetName val="Master Estimate"/>
      <sheetName val="Cash_Flow"/>
      <sheetName val="Escalation"/>
      <sheetName val="Project Summary "/>
      <sheetName val="MSC"/>
      <sheetName val="Photo Voltaic - MSC"/>
      <sheetName val="Warehouse"/>
      <sheetName val="Warehouse Racking"/>
      <sheetName val="Photo Voltaic - Warehouse"/>
      <sheetName val="Sitework"/>
      <sheetName val="Electrical Bldg."/>
      <sheetName val="FF &amp; E"/>
      <sheetName val="Migration 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0">
          <cell r="P50">
            <v>1</v>
          </cell>
          <cell r="Q50">
            <v>1</v>
          </cell>
          <cell r="T50">
            <v>2</v>
          </cell>
          <cell r="U50">
            <v>2</v>
          </cell>
        </row>
        <row r="51">
          <cell r="P51">
            <v>545834.30584618624</v>
          </cell>
          <cell r="Q51">
            <v>545834.30584618624</v>
          </cell>
          <cell r="T51">
            <v>545834.30584618624</v>
          </cell>
          <cell r="U51">
            <v>545834.30584618624</v>
          </cell>
        </row>
        <row r="52">
          <cell r="Q52">
            <v>1</v>
          </cell>
          <cell r="R52">
            <v>1</v>
          </cell>
          <cell r="U52">
            <v>2</v>
          </cell>
          <cell r="V52">
            <v>2</v>
          </cell>
        </row>
        <row r="53">
          <cell r="Q53">
            <v>274029.09436019621</v>
          </cell>
          <cell r="R53">
            <v>274029.09436019621</v>
          </cell>
          <cell r="U53">
            <v>274029.09436019621</v>
          </cell>
          <cell r="V53">
            <v>274029.09436019621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JHS-4"/>
      <sheetName val="JHS-4 Adjstmts"/>
      <sheetName val="JHS-5"/>
      <sheetName val="JHS-5 compare"/>
      <sheetName val="JHS-5 Ex A-2 (TRB)"/>
      <sheetName val="JHS-5 Ex A-3 (C)"/>
      <sheetName val="JHS-5 Ex A-4 (ProdAdj)"/>
      <sheetName val="JHS-5 Ex A-5 (PwrCsts)"/>
      <sheetName val="JHS-5 Ex D"/>
      <sheetName val="JHS-6"/>
      <sheetName val="Golden-RevReq"/>
      <sheetName val="DWH-4"/>
      <sheetName val="Pwr Csts"/>
      <sheetName val="RY Pwr Cst"/>
      <sheetName val="PC TY"/>
      <sheetName val="(C) Production OM"/>
      <sheetName val="PC Recon"/>
      <sheetName val="Beg Prod Plant"/>
      <sheetName val="Beg Prod Ratebase"/>
      <sheetName val="EB&amp;Taxes"/>
      <sheetName val="557"/>
      <sheetName val="ProdFctr"/>
      <sheetName val="Rlfwd"/>
      <sheetName val="Diff"/>
      <sheetName val="JHS-4 Orig"/>
      <sheetName val="JHS-6 Change"/>
      <sheetName val="Chang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9">
          <cell r="E9">
            <v>252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ash_Flow"/>
      <sheetName val="Escalation"/>
      <sheetName val="Adders"/>
      <sheetName val="Summary"/>
      <sheetName val="Project Summary "/>
      <sheetName val="AOC"/>
      <sheetName val="Lab"/>
      <sheetName val="Security &amp; Change Room"/>
      <sheetName val="MAC"/>
      <sheetName val="MSC"/>
      <sheetName val="Auto Shop"/>
      <sheetName val="Paint Shop"/>
      <sheetName val="Fire Hall "/>
      <sheetName val="Warehouse"/>
      <sheetName val="Sitework"/>
      <sheetName val="Electrical Bldg."/>
      <sheetName val="Demolition"/>
      <sheetName val="Abatement"/>
      <sheetName val="FF &amp; E"/>
      <sheetName val="Migration Cost"/>
      <sheetName val="Warehouse Racking"/>
      <sheetName val="Photo Voltaic - Warehouse"/>
      <sheetName val="Photo Voltaic - M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0">
          <cell r="C50">
            <v>1</v>
          </cell>
          <cell r="D50" t="str">
            <v>Substructure</v>
          </cell>
          <cell r="I50">
            <v>1735639.4566600001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67911</v>
          </cell>
          <cell r="G52" t="str">
            <v>sf</v>
          </cell>
          <cell r="H52">
            <v>2.1240000000000001</v>
          </cell>
          <cell r="I52">
            <v>144242.96400000001</v>
          </cell>
        </row>
        <row r="53">
          <cell r="D53">
            <v>1.02</v>
          </cell>
          <cell r="E53" t="str">
            <v>Spread Footings</v>
          </cell>
          <cell r="F53">
            <v>169.7775</v>
          </cell>
          <cell r="G53" t="str">
            <v>ea</v>
          </cell>
          <cell r="H53">
            <v>642.20000000000005</v>
          </cell>
          <cell r="I53">
            <v>109031.11050000001</v>
          </cell>
        </row>
        <row r="54">
          <cell r="D54">
            <v>1.03</v>
          </cell>
          <cell r="E54" t="str">
            <v>Continuous Footings</v>
          </cell>
          <cell r="F54">
            <v>10140</v>
          </cell>
          <cell r="G54" t="str">
            <v>lf</v>
          </cell>
          <cell r="H54">
            <v>88.92</v>
          </cell>
          <cell r="I54">
            <v>901648.8</v>
          </cell>
        </row>
        <row r="55">
          <cell r="D55">
            <v>1.04</v>
          </cell>
          <cell r="E55" t="str">
            <v>Slab on Grade - 8" thick</v>
          </cell>
          <cell r="F55">
            <v>67911</v>
          </cell>
          <cell r="G55" t="str">
            <v>sf</v>
          </cell>
          <cell r="H55">
            <v>7.3112000000000004</v>
          </cell>
          <cell r="I55">
            <v>496510.9032</v>
          </cell>
        </row>
        <row r="56">
          <cell r="D56">
            <v>1.05</v>
          </cell>
          <cell r="E56" t="str">
            <v>4" Sand, Compaction</v>
          </cell>
          <cell r="F56">
            <v>996.02800000000002</v>
          </cell>
          <cell r="G56" t="str">
            <v>cy</v>
          </cell>
          <cell r="H56">
            <v>34.58</v>
          </cell>
          <cell r="I56">
            <v>34442.648240000002</v>
          </cell>
        </row>
        <row r="57">
          <cell r="D57">
            <v>1.06</v>
          </cell>
          <cell r="E57" t="str">
            <v>6 mil membrane</v>
          </cell>
          <cell r="F57">
            <v>67911</v>
          </cell>
          <cell r="G57" t="str">
            <v>sf</v>
          </cell>
          <cell r="H57">
            <v>0.23712</v>
          </cell>
          <cell r="I57">
            <v>16103.05632</v>
          </cell>
        </row>
        <row r="58">
          <cell r="D58">
            <v>1.07</v>
          </cell>
          <cell r="E58" t="str">
            <v>Structural excavation, Backfill</v>
          </cell>
          <cell r="F58">
            <v>1703.4399999999998</v>
          </cell>
          <cell r="G58" t="str">
            <v>cy</v>
          </cell>
          <cell r="H58">
            <v>19.759999999999998</v>
          </cell>
          <cell r="I58">
            <v>33659.974399999992</v>
          </cell>
        </row>
        <row r="60">
          <cell r="C60">
            <v>2</v>
          </cell>
          <cell r="D60" t="str">
            <v>Superstructure</v>
          </cell>
          <cell r="I60">
            <v>4041105.36</v>
          </cell>
        </row>
        <row r="62">
          <cell r="D62">
            <v>2.0099999999999998</v>
          </cell>
          <cell r="E62" t="str">
            <v>Pre-Engineered Metal Bldg.</v>
          </cell>
          <cell r="F62">
            <v>89411</v>
          </cell>
          <cell r="G62" t="str">
            <v>sf</v>
          </cell>
          <cell r="H62">
            <v>38.76</v>
          </cell>
          <cell r="I62">
            <v>3465570.36</v>
          </cell>
        </row>
        <row r="63">
          <cell r="D63">
            <v>2.0199999999999996</v>
          </cell>
          <cell r="E63" t="str">
            <v>Structural Steel - Additional Steel for Cranes</v>
          </cell>
          <cell r="F63">
            <v>120</v>
          </cell>
          <cell r="G63" t="str">
            <v>tons</v>
          </cell>
          <cell r="H63">
            <v>3060</v>
          </cell>
          <cell r="I63">
            <v>367200</v>
          </cell>
        </row>
        <row r="64">
          <cell r="D64">
            <v>2.0299999999999994</v>
          </cell>
          <cell r="E64" t="str">
            <v>Roof Framing</v>
          </cell>
          <cell r="G64" t="str">
            <v>tons</v>
          </cell>
          <cell r="H64">
            <v>3264</v>
          </cell>
          <cell r="I64">
            <v>0</v>
          </cell>
        </row>
        <row r="65">
          <cell r="D65">
            <v>2.0399999999999991</v>
          </cell>
          <cell r="E65" t="str">
            <v>Misc. Steel - Connections, Plates etc</v>
          </cell>
          <cell r="G65" t="str">
            <v>tons</v>
          </cell>
          <cell r="H65">
            <v>4080</v>
          </cell>
          <cell r="I65">
            <v>0</v>
          </cell>
        </row>
        <row r="66">
          <cell r="D66">
            <v>2.0499999999999989</v>
          </cell>
          <cell r="E66" t="str">
            <v>Roof Deck - 11/2" Deck</v>
          </cell>
          <cell r="G66" t="str">
            <v>sf</v>
          </cell>
          <cell r="H66">
            <v>3.8250000000000002</v>
          </cell>
          <cell r="I66">
            <v>0</v>
          </cell>
        </row>
        <row r="67">
          <cell r="D67">
            <v>2.0599999999999987</v>
          </cell>
          <cell r="E67" t="str">
            <v>2nd Floor Metal Deck - 3" Deck</v>
          </cell>
          <cell r="F67">
            <v>10750</v>
          </cell>
          <cell r="G67" t="str">
            <v>sf</v>
          </cell>
          <cell r="H67">
            <v>4.59</v>
          </cell>
          <cell r="I67">
            <v>49342.5</v>
          </cell>
        </row>
        <row r="68">
          <cell r="D68">
            <v>2.0699999999999985</v>
          </cell>
          <cell r="E68" t="str">
            <v>2nd Floor Concrete Floor</v>
          </cell>
          <cell r="F68">
            <v>10750</v>
          </cell>
          <cell r="G68" t="str">
            <v>sf</v>
          </cell>
          <cell r="H68">
            <v>5.0999999999999996</v>
          </cell>
          <cell r="I68">
            <v>54824.999999999993</v>
          </cell>
        </row>
        <row r="69">
          <cell r="D69">
            <v>2.0799999999999983</v>
          </cell>
          <cell r="E69" t="str">
            <v>3rd Floor Metal Deck - 3" Deck</v>
          </cell>
          <cell r="F69">
            <v>10750</v>
          </cell>
          <cell r="G69" t="str">
            <v>sf</v>
          </cell>
          <cell r="H69">
            <v>4.59</v>
          </cell>
          <cell r="I69">
            <v>49342.5</v>
          </cell>
        </row>
        <row r="70">
          <cell r="D70">
            <v>2.0899999999999981</v>
          </cell>
          <cell r="E70" t="str">
            <v>2rd Floor Concrete Floor</v>
          </cell>
          <cell r="F70">
            <v>10750</v>
          </cell>
          <cell r="G70" t="str">
            <v>sf</v>
          </cell>
          <cell r="H70">
            <v>5.0999999999999996</v>
          </cell>
          <cell r="I70">
            <v>54824.999999999993</v>
          </cell>
        </row>
        <row r="71">
          <cell r="D71">
            <v>2.0999999999999979</v>
          </cell>
          <cell r="E71" t="str">
            <v>Stairs</v>
          </cell>
          <cell r="G71" t="str">
            <v>ea</v>
          </cell>
          <cell r="H71">
            <v>8670</v>
          </cell>
          <cell r="I71">
            <v>0</v>
          </cell>
        </row>
        <row r="72">
          <cell r="D72">
            <v>2.1099999999999977</v>
          </cell>
          <cell r="E72" t="str">
            <v>Fireproofing - Steel</v>
          </cell>
          <cell r="G72" t="str">
            <v>tons</v>
          </cell>
          <cell r="H72">
            <v>484.5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596866.07999999996</v>
          </cell>
        </row>
        <row r="76">
          <cell r="D76">
            <v>3.01</v>
          </cell>
          <cell r="E76" t="str">
            <v>Exterior Metal Stud Framing, Gyp. Bd, Insulation</v>
          </cell>
          <cell r="G76" t="str">
            <v>sf</v>
          </cell>
          <cell r="H76">
            <v>10.241999999999999</v>
          </cell>
          <cell r="I76">
            <v>0</v>
          </cell>
        </row>
        <row r="77">
          <cell r="D77">
            <v>3.0199999999999996</v>
          </cell>
          <cell r="E77" t="str">
            <v>Exterior Concrete Walls - 6" thick, 8' high</v>
          </cell>
          <cell r="F77">
            <v>9440</v>
          </cell>
          <cell r="G77" t="str">
            <v>sf</v>
          </cell>
          <cell r="H77">
            <v>28.449999999999996</v>
          </cell>
          <cell r="I77">
            <v>268567.99999999994</v>
          </cell>
        </row>
        <row r="78">
          <cell r="D78">
            <v>3.0299999999999994</v>
          </cell>
          <cell r="E78" t="str">
            <v>Alum Glass Windows, Storefronts - 10%</v>
          </cell>
          <cell r="F78">
            <v>944</v>
          </cell>
          <cell r="G78" t="str">
            <v>sf</v>
          </cell>
          <cell r="H78">
            <v>73.97</v>
          </cell>
          <cell r="I78">
            <v>69827.679999999993</v>
          </cell>
        </row>
        <row r="79">
          <cell r="D79">
            <v>3.0399999999999991</v>
          </cell>
          <cell r="E79" t="str">
            <v xml:space="preserve">Metal Panel Systems </v>
          </cell>
          <cell r="G79" t="str">
            <v>sf</v>
          </cell>
          <cell r="H79">
            <v>20.483999999999998</v>
          </cell>
          <cell r="I79">
            <v>0</v>
          </cell>
        </row>
        <row r="80">
          <cell r="D80">
            <v>3.0499999999999989</v>
          </cell>
          <cell r="E80" t="str">
            <v>Coping</v>
          </cell>
          <cell r="G80" t="str">
            <v>lf</v>
          </cell>
          <cell r="H80">
            <v>25.4</v>
          </cell>
          <cell r="I80">
            <v>0</v>
          </cell>
        </row>
        <row r="81">
          <cell r="D81">
            <v>3.0599999999999987</v>
          </cell>
          <cell r="E81" t="str">
            <v xml:space="preserve">Exterior Double Doors 6080 </v>
          </cell>
          <cell r="F81">
            <v>4</v>
          </cell>
          <cell r="G81" t="str">
            <v>ea</v>
          </cell>
          <cell r="H81">
            <v>7721.6</v>
          </cell>
          <cell r="I81">
            <v>30886.400000000001</v>
          </cell>
        </row>
        <row r="82">
          <cell r="D82">
            <v>3.0699999999999985</v>
          </cell>
          <cell r="E82" t="str">
            <v>Exterior Single Doors 3070</v>
          </cell>
          <cell r="F82">
            <v>10</v>
          </cell>
          <cell r="G82" t="str">
            <v>ea</v>
          </cell>
          <cell r="H82">
            <v>3860.8</v>
          </cell>
          <cell r="I82">
            <v>38608</v>
          </cell>
        </row>
        <row r="83">
          <cell r="D83">
            <v>3.0799999999999983</v>
          </cell>
          <cell r="E83" t="str">
            <v>Roll-up Doors</v>
          </cell>
          <cell r="F83">
            <v>20</v>
          </cell>
          <cell r="G83" t="str">
            <v>ea</v>
          </cell>
          <cell r="H83">
            <v>8636</v>
          </cell>
          <cell r="I83">
            <v>172720</v>
          </cell>
        </row>
        <row r="84">
          <cell r="D84">
            <v>3.0899999999999981</v>
          </cell>
          <cell r="E84" t="str">
            <v>Exterior Building Sign</v>
          </cell>
          <cell r="F84">
            <v>1</v>
          </cell>
          <cell r="G84" t="str">
            <v>ls</v>
          </cell>
          <cell r="H84">
            <v>4064</v>
          </cell>
          <cell r="I84">
            <v>4064</v>
          </cell>
        </row>
        <row r="85">
          <cell r="D85">
            <v>3.0999999999999979</v>
          </cell>
          <cell r="E85" t="str">
            <v>Exterior Paint</v>
          </cell>
          <cell r="F85">
            <v>1</v>
          </cell>
          <cell r="G85" t="str">
            <v>ls</v>
          </cell>
          <cell r="H85">
            <v>12192</v>
          </cell>
          <cell r="I85">
            <v>12192</v>
          </cell>
        </row>
        <row r="87">
          <cell r="C87">
            <v>4</v>
          </cell>
          <cell r="D87" t="str">
            <v>Roofing</v>
          </cell>
          <cell r="I87">
            <v>223920.16499999998</v>
          </cell>
        </row>
        <row r="89">
          <cell r="D89">
            <v>4.01</v>
          </cell>
          <cell r="E89" t="str">
            <v>Roof Coverings - Built-Up Flat Roof Cover</v>
          </cell>
          <cell r="F89">
            <v>0</v>
          </cell>
          <cell r="G89" t="str">
            <v>sf</v>
          </cell>
          <cell r="H89">
            <v>7.1049999999999995</v>
          </cell>
          <cell r="I89">
            <v>0</v>
          </cell>
        </row>
        <row r="90">
          <cell r="D90">
            <v>4.0199999999999996</v>
          </cell>
          <cell r="E90" t="str">
            <v>Insulation</v>
          </cell>
          <cell r="F90">
            <v>0</v>
          </cell>
          <cell r="G90" t="str">
            <v>sf</v>
          </cell>
          <cell r="H90">
            <v>2.0299999999999998</v>
          </cell>
          <cell r="I90">
            <v>0</v>
          </cell>
        </row>
        <row r="91">
          <cell r="D91">
            <v>4.0299999999999994</v>
          </cell>
          <cell r="E91" t="str">
            <v>Flashing and Trim</v>
          </cell>
          <cell r="F91">
            <v>2360</v>
          </cell>
          <cell r="G91" t="str">
            <v>lf</v>
          </cell>
          <cell r="H91">
            <v>8.1199999999999992</v>
          </cell>
          <cell r="I91">
            <v>19163.199999999997</v>
          </cell>
        </row>
        <row r="92">
          <cell r="D92">
            <v>4.0399999999999991</v>
          </cell>
          <cell r="E92" t="str">
            <v>Roof Drains</v>
          </cell>
          <cell r="F92">
            <v>720</v>
          </cell>
          <cell r="G92" t="str">
            <v>lf</v>
          </cell>
          <cell r="H92">
            <v>77.139999999999986</v>
          </cell>
          <cell r="I92">
            <v>55540.799999999988</v>
          </cell>
        </row>
        <row r="93">
          <cell r="D93">
            <v>4.0499999999999989</v>
          </cell>
          <cell r="E93" t="str">
            <v>Misc. Roof Openings, Hatches</v>
          </cell>
          <cell r="F93">
            <v>89411</v>
          </cell>
          <cell r="G93" t="str">
            <v>sf</v>
          </cell>
          <cell r="H93">
            <v>1.0149999999999999</v>
          </cell>
          <cell r="I93">
            <v>90752.164999999994</v>
          </cell>
        </row>
        <row r="94">
          <cell r="D94">
            <v>4.0599999999999987</v>
          </cell>
          <cell r="E94" t="str">
            <v>Skylights - 3 x 8</v>
          </cell>
          <cell r="F94">
            <v>60</v>
          </cell>
          <cell r="G94" t="str">
            <v>ea</v>
          </cell>
          <cell r="H94">
            <v>974.39999999999986</v>
          </cell>
          <cell r="I94">
            <v>58463.999999999993</v>
          </cell>
        </row>
        <row r="96">
          <cell r="C96">
            <v>5</v>
          </cell>
          <cell r="D96" t="str">
            <v>Interior Construction</v>
          </cell>
          <cell r="I96">
            <v>1358926.6047</v>
          </cell>
        </row>
        <row r="98">
          <cell r="D98">
            <v>5.01</v>
          </cell>
          <cell r="E98" t="str">
            <v>Int. Partitions Full Ht.- Framing, Gypboard, Insulation</v>
          </cell>
          <cell r="F98">
            <v>13411.65</v>
          </cell>
          <cell r="G98" t="str">
            <v>sf</v>
          </cell>
          <cell r="H98">
            <v>10.709999999999999</v>
          </cell>
          <cell r="I98">
            <v>143638.77149999997</v>
          </cell>
        </row>
        <row r="99">
          <cell r="D99">
            <v>5.0199999999999996</v>
          </cell>
          <cell r="E99" t="str">
            <v xml:space="preserve">Int. Partitions 10' - Framing, Gypboard, Insulation </v>
          </cell>
          <cell r="F99">
            <v>20862.566666666666</v>
          </cell>
          <cell r="G99" t="str">
            <v>sf</v>
          </cell>
          <cell r="H99">
            <v>8.5679999999999996</v>
          </cell>
          <cell r="I99">
            <v>178750.47119999997</v>
          </cell>
        </row>
        <row r="100">
          <cell r="D100">
            <v>5.0299999999999994</v>
          </cell>
          <cell r="E100" t="str">
            <v>Translucent Walls</v>
          </cell>
          <cell r="F100">
            <v>15540</v>
          </cell>
          <cell r="G100" t="str">
            <v>sf</v>
          </cell>
          <cell r="H100">
            <v>23.561999999999998</v>
          </cell>
          <cell r="I100">
            <v>366153.48</v>
          </cell>
        </row>
        <row r="101">
          <cell r="D101">
            <v>5.0399999999999991</v>
          </cell>
          <cell r="E101" t="str">
            <v xml:space="preserve">Interior Doors - Double </v>
          </cell>
          <cell r="F101">
            <v>10</v>
          </cell>
          <cell r="G101" t="str">
            <v>ea</v>
          </cell>
          <cell r="H101">
            <v>2356.1999999999998</v>
          </cell>
          <cell r="I101">
            <v>23562</v>
          </cell>
        </row>
        <row r="102">
          <cell r="D102">
            <v>5.0499999999999989</v>
          </cell>
          <cell r="E102" t="str">
            <v>Interior Doors - Single</v>
          </cell>
          <cell r="F102">
            <v>60</v>
          </cell>
          <cell r="G102" t="str">
            <v>ea</v>
          </cell>
          <cell r="H102">
            <v>1392.3</v>
          </cell>
          <cell r="I102">
            <v>83538</v>
          </cell>
        </row>
        <row r="103">
          <cell r="D103">
            <v>5.0599999999999987</v>
          </cell>
          <cell r="E103" t="str">
            <v>Interior Roll-Up Doors</v>
          </cell>
          <cell r="F103">
            <v>4</v>
          </cell>
          <cell r="G103" t="str">
            <v>ea</v>
          </cell>
          <cell r="H103">
            <v>13387.5</v>
          </cell>
          <cell r="I103">
            <v>53550</v>
          </cell>
        </row>
        <row r="104">
          <cell r="D104">
            <v>5.0599999999999987</v>
          </cell>
          <cell r="E104" t="str">
            <v>Cabinets, Uppers, Lowers, Contertops - Breakrooms etc</v>
          </cell>
          <cell r="F104">
            <v>200</v>
          </cell>
          <cell r="G104" t="str">
            <v>lf</v>
          </cell>
          <cell r="H104">
            <v>428.4</v>
          </cell>
          <cell r="I104">
            <v>85680</v>
          </cell>
        </row>
        <row r="105">
          <cell r="D105">
            <v>5.0699999999999985</v>
          </cell>
          <cell r="E105" t="str">
            <v>Storage, Shelving</v>
          </cell>
          <cell r="F105">
            <v>160</v>
          </cell>
          <cell r="G105" t="str">
            <v>lf</v>
          </cell>
          <cell r="H105">
            <v>214.2</v>
          </cell>
          <cell r="I105">
            <v>34272</v>
          </cell>
        </row>
        <row r="106">
          <cell r="D106">
            <v>5.0799999999999983</v>
          </cell>
          <cell r="E106" t="str">
            <v>HC Toilet Compartments - Plastic Laminated</v>
          </cell>
          <cell r="F106">
            <v>4</v>
          </cell>
          <cell r="G106" t="str">
            <v>ea</v>
          </cell>
          <cell r="H106">
            <v>1071</v>
          </cell>
          <cell r="I106">
            <v>4284</v>
          </cell>
        </row>
        <row r="107">
          <cell r="D107">
            <v>5.0899999999999981</v>
          </cell>
          <cell r="E107" t="str">
            <v>Toilet Compartments - Plastic Laminated</v>
          </cell>
          <cell r="F107">
            <v>16</v>
          </cell>
          <cell r="G107" t="str">
            <v>ea</v>
          </cell>
          <cell r="H107">
            <v>963.9</v>
          </cell>
          <cell r="I107">
            <v>15422.4</v>
          </cell>
        </row>
        <row r="108">
          <cell r="D108">
            <v>5.0999999999999979</v>
          </cell>
          <cell r="E108" t="str">
            <v>Urinal Screens - Plastic Laminated</v>
          </cell>
          <cell r="F108">
            <v>12</v>
          </cell>
          <cell r="G108" t="str">
            <v>ea</v>
          </cell>
          <cell r="H108">
            <v>481.95</v>
          </cell>
          <cell r="I108">
            <v>5783.4</v>
          </cell>
        </row>
        <row r="109">
          <cell r="D109">
            <v>5.0999999999999979</v>
          </cell>
          <cell r="E109" t="str">
            <v>Lockers</v>
          </cell>
          <cell r="F109">
            <v>60</v>
          </cell>
          <cell r="G109" t="str">
            <v>ea</v>
          </cell>
          <cell r="H109">
            <v>492.65999999999997</v>
          </cell>
          <cell r="I109">
            <v>29559.599999999999</v>
          </cell>
        </row>
        <row r="110">
          <cell r="D110">
            <v>5.1099999999999977</v>
          </cell>
          <cell r="E110" t="str">
            <v>Locker Benches</v>
          </cell>
          <cell r="F110">
            <v>48</v>
          </cell>
          <cell r="G110" t="str">
            <v>lf</v>
          </cell>
          <cell r="H110">
            <v>58.904999999999994</v>
          </cell>
          <cell r="I110">
            <v>2827.4399999999996</v>
          </cell>
        </row>
        <row r="111">
          <cell r="D111">
            <v>5.1199999999999974</v>
          </cell>
          <cell r="E111" t="str">
            <v>Grab Bars - 36"</v>
          </cell>
          <cell r="F111">
            <v>8</v>
          </cell>
          <cell r="G111" t="str">
            <v>ea</v>
          </cell>
          <cell r="H111">
            <v>428.4</v>
          </cell>
          <cell r="I111">
            <v>3427.2</v>
          </cell>
        </row>
        <row r="112">
          <cell r="D112">
            <v>5.1299999999999972</v>
          </cell>
          <cell r="E112" t="str">
            <v>Grab Bars - 42"</v>
          </cell>
          <cell r="F112">
            <v>8</v>
          </cell>
          <cell r="G112" t="str">
            <v>ea</v>
          </cell>
          <cell r="H112">
            <v>481.95</v>
          </cell>
          <cell r="I112">
            <v>3855.6</v>
          </cell>
        </row>
        <row r="113">
          <cell r="D113">
            <v>5.139999999999997</v>
          </cell>
          <cell r="E113" t="str">
            <v>Toilet Seat Cover/Paper Dispenser - Recessed</v>
          </cell>
          <cell r="F113">
            <v>20</v>
          </cell>
          <cell r="G113" t="str">
            <v>ea</v>
          </cell>
          <cell r="H113">
            <v>83.537999999999997</v>
          </cell>
          <cell r="I113">
            <v>1670.76</v>
          </cell>
        </row>
        <row r="114">
          <cell r="D114">
            <v>5.1499999999999968</v>
          </cell>
          <cell r="E114" t="str">
            <v>Soap Dispenser</v>
          </cell>
          <cell r="F114">
            <v>20</v>
          </cell>
          <cell r="G114" t="str">
            <v>ea</v>
          </cell>
          <cell r="H114">
            <v>124.23599999999999</v>
          </cell>
          <cell r="I114">
            <v>2484.7199999999998</v>
          </cell>
        </row>
        <row r="115">
          <cell r="D115">
            <v>5.1599999999999966</v>
          </cell>
          <cell r="E115" t="str">
            <v xml:space="preserve">Paper Towel Dispenser </v>
          </cell>
          <cell r="F115">
            <v>20</v>
          </cell>
          <cell r="G115" t="str">
            <v>ea</v>
          </cell>
          <cell r="H115">
            <v>265.608</v>
          </cell>
          <cell r="I115">
            <v>5312.16</v>
          </cell>
        </row>
        <row r="116">
          <cell r="D116">
            <v>5.1699999999999964</v>
          </cell>
          <cell r="E116" t="str">
            <v>Trash Receptacle</v>
          </cell>
          <cell r="F116">
            <v>20</v>
          </cell>
          <cell r="G116" t="str">
            <v>ea</v>
          </cell>
          <cell r="H116">
            <v>104.958</v>
          </cell>
          <cell r="I116">
            <v>2099.16</v>
          </cell>
        </row>
        <row r="117">
          <cell r="D117">
            <v>5.1799999999999962</v>
          </cell>
          <cell r="E117" t="str">
            <v>Mirrors</v>
          </cell>
          <cell r="F117">
            <v>48</v>
          </cell>
          <cell r="G117" t="str">
            <v>ea</v>
          </cell>
          <cell r="H117">
            <v>299.88</v>
          </cell>
          <cell r="I117">
            <v>14394.24</v>
          </cell>
        </row>
        <row r="118">
          <cell r="D118">
            <v>5.1899999999999959</v>
          </cell>
          <cell r="E118" t="str">
            <v>Mop Rack</v>
          </cell>
          <cell r="F118">
            <v>2</v>
          </cell>
          <cell r="G118" t="str">
            <v>ea</v>
          </cell>
          <cell r="H118">
            <v>128.51999999999998</v>
          </cell>
          <cell r="I118">
            <v>257.03999999999996</v>
          </cell>
        </row>
        <row r="119">
          <cell r="D119">
            <v>5.1999999999999957</v>
          </cell>
          <cell r="E119" t="str">
            <v>Interior Signage</v>
          </cell>
          <cell r="F119">
            <v>10</v>
          </cell>
          <cell r="G119" t="str">
            <v>ea</v>
          </cell>
          <cell r="H119">
            <v>214.2</v>
          </cell>
          <cell r="I119">
            <v>2142</v>
          </cell>
        </row>
        <row r="120">
          <cell r="D120">
            <v>5.2099999999999955</v>
          </cell>
          <cell r="E120" t="str">
            <v>Fire Extinguishers</v>
          </cell>
          <cell r="F120">
            <v>12</v>
          </cell>
          <cell r="G120" t="str">
            <v>ea</v>
          </cell>
          <cell r="H120">
            <v>481.95</v>
          </cell>
          <cell r="I120">
            <v>5783.4</v>
          </cell>
        </row>
        <row r="121">
          <cell r="D121">
            <v>5.2199999999999953</v>
          </cell>
          <cell r="E121" t="str">
            <v>Interior Glass/Fixed Glass</v>
          </cell>
          <cell r="F121">
            <v>480</v>
          </cell>
          <cell r="G121" t="str">
            <v>sf</v>
          </cell>
          <cell r="H121">
            <v>48.195</v>
          </cell>
          <cell r="I121">
            <v>23133.599999999999</v>
          </cell>
        </row>
        <row r="122">
          <cell r="D122">
            <v>5.2299999999999951</v>
          </cell>
          <cell r="E122" t="str">
            <v>Grated Entry</v>
          </cell>
          <cell r="F122">
            <v>420</v>
          </cell>
          <cell r="G122" t="str">
            <v>lf</v>
          </cell>
          <cell r="H122">
            <v>107.1</v>
          </cell>
          <cell r="I122">
            <v>44982</v>
          </cell>
        </row>
        <row r="123">
          <cell r="D123">
            <v>5.2399999999999949</v>
          </cell>
          <cell r="E123" t="str">
            <v>Corner Guards</v>
          </cell>
          <cell r="F123">
            <v>0</v>
          </cell>
          <cell r="G123" t="str">
            <v>ea</v>
          </cell>
          <cell r="H123">
            <v>37.484999999999999</v>
          </cell>
          <cell r="I123">
            <v>0</v>
          </cell>
        </row>
        <row r="124">
          <cell r="D124">
            <v>5.2499999999999947</v>
          </cell>
          <cell r="E124" t="str">
            <v>Projector Screen and Clg Hung Projector</v>
          </cell>
          <cell r="F124">
            <v>4</v>
          </cell>
          <cell r="G124" t="str">
            <v>ea</v>
          </cell>
          <cell r="H124">
            <v>7711.2</v>
          </cell>
          <cell r="I124">
            <v>30844.799999999999</v>
          </cell>
        </row>
        <row r="125">
          <cell r="D125">
            <v>5.2599999999999945</v>
          </cell>
          <cell r="E125" t="str">
            <v>Misc. Specialties</v>
          </cell>
          <cell r="F125">
            <v>89411</v>
          </cell>
          <cell r="G125" t="str">
            <v>sf</v>
          </cell>
          <cell r="H125">
            <v>2.1419999999999999</v>
          </cell>
          <cell r="I125">
            <v>191518.36199999999</v>
          </cell>
        </row>
        <row r="127">
          <cell r="C127">
            <v>6</v>
          </cell>
          <cell r="D127" t="str">
            <v>Interior Finishes</v>
          </cell>
          <cell r="I127">
            <v>808763.08705850004</v>
          </cell>
        </row>
        <row r="129">
          <cell r="D129">
            <v>6.01</v>
          </cell>
          <cell r="E129" t="str">
            <v>Walls- Paint</v>
          </cell>
          <cell r="F129">
            <v>92252.123333333322</v>
          </cell>
          <cell r="G129" t="str">
            <v>sf</v>
          </cell>
          <cell r="H129">
            <v>0.69615000000000005</v>
          </cell>
          <cell r="I129">
            <v>64221.315658499996</v>
          </cell>
        </row>
        <row r="130">
          <cell r="D130">
            <v>6.02</v>
          </cell>
          <cell r="E130" t="str">
            <v>Paint - Doors</v>
          </cell>
          <cell r="F130">
            <v>70</v>
          </cell>
          <cell r="G130" t="str">
            <v>ea</v>
          </cell>
          <cell r="H130">
            <v>133.875</v>
          </cell>
          <cell r="I130">
            <v>9371.25</v>
          </cell>
        </row>
        <row r="131">
          <cell r="D131">
            <v>6.0299999999999994</v>
          </cell>
          <cell r="E131" t="str">
            <v xml:space="preserve">Floor Finishes - Epoxy, VCT </v>
          </cell>
          <cell r="F131">
            <v>78069.900000000009</v>
          </cell>
          <cell r="G131" t="str">
            <v>sf</v>
          </cell>
          <cell r="H131">
            <v>4.2839999999999998</v>
          </cell>
          <cell r="I131">
            <v>334451.45160000003</v>
          </cell>
        </row>
        <row r="132">
          <cell r="D132">
            <v>6.0399999999999991</v>
          </cell>
          <cell r="E132" t="str">
            <v>Ceramic Tile - Walls - Bathrooms</v>
          </cell>
          <cell r="F132">
            <v>2600</v>
          </cell>
          <cell r="G132" t="str">
            <v>sf</v>
          </cell>
          <cell r="H132">
            <v>13.387499999999999</v>
          </cell>
          <cell r="I132">
            <v>34807.5</v>
          </cell>
        </row>
        <row r="133">
          <cell r="D133">
            <v>6.0499999999999989</v>
          </cell>
          <cell r="E133" t="str">
            <v>Ceramic Tile - Floors - Bathrooms</v>
          </cell>
          <cell r="F133">
            <v>2400</v>
          </cell>
          <cell r="G133" t="str">
            <v>sf</v>
          </cell>
          <cell r="H133">
            <v>11.2455</v>
          </cell>
          <cell r="I133">
            <v>26989.200000000001</v>
          </cell>
        </row>
        <row r="134">
          <cell r="D134">
            <v>6.0599999999999987</v>
          </cell>
          <cell r="E134" t="str">
            <v>Ceiling - Open, Painted Black</v>
          </cell>
          <cell r="F134">
            <v>77269.900000000009</v>
          </cell>
          <cell r="G134" t="str">
            <v>sf</v>
          </cell>
          <cell r="H134">
            <v>2.1419999999999999</v>
          </cell>
          <cell r="I134">
            <v>165512.12580000001</v>
          </cell>
        </row>
        <row r="135">
          <cell r="D135">
            <v>6.0699999999999985</v>
          </cell>
          <cell r="E135" t="str">
            <v xml:space="preserve">Hard Lid Ceiling </v>
          </cell>
          <cell r="F135">
            <v>3200</v>
          </cell>
          <cell r="G135" t="str">
            <v>sf</v>
          </cell>
          <cell r="H135">
            <v>8.5679999999999996</v>
          </cell>
          <cell r="I135">
            <v>27417.599999999999</v>
          </cell>
        </row>
        <row r="136">
          <cell r="D136">
            <v>6.0799999999999983</v>
          </cell>
          <cell r="E136" t="str">
            <v>Front Counters</v>
          </cell>
          <cell r="F136">
            <v>80</v>
          </cell>
          <cell r="G136" t="str">
            <v>lf</v>
          </cell>
          <cell r="H136">
            <v>602.4</v>
          </cell>
          <cell r="I136">
            <v>48192</v>
          </cell>
        </row>
        <row r="137">
          <cell r="D137">
            <v>6.0899999999999981</v>
          </cell>
          <cell r="E137" t="str">
            <v>Lobby additional finishes</v>
          </cell>
          <cell r="F137">
            <v>400</v>
          </cell>
          <cell r="G137" t="str">
            <v>sf</v>
          </cell>
          <cell r="H137">
            <v>20.079999999999998</v>
          </cell>
          <cell r="I137">
            <v>8031.9999999999991</v>
          </cell>
        </row>
        <row r="138">
          <cell r="D138">
            <v>6.0999999999999979</v>
          </cell>
          <cell r="E138" t="str">
            <v>Millwork, Finish Carpentry</v>
          </cell>
          <cell r="F138">
            <v>89411</v>
          </cell>
          <cell r="G138" t="str">
            <v>sf</v>
          </cell>
          <cell r="H138">
            <v>1.004</v>
          </cell>
          <cell r="I138">
            <v>89768.644</v>
          </cell>
        </row>
        <row r="140">
          <cell r="C140">
            <v>7</v>
          </cell>
          <cell r="D140" t="str">
            <v>Conveying</v>
          </cell>
          <cell r="I140">
            <v>206422.39999999999</v>
          </cell>
        </row>
        <row r="142">
          <cell r="D142">
            <v>7.01</v>
          </cell>
          <cell r="E142" t="str">
            <v>Hydraulic Elevator - 3 Stops, 3500 lbs</v>
          </cell>
          <cell r="F142">
            <v>2</v>
          </cell>
          <cell r="G142" t="str">
            <v>ea</v>
          </cell>
          <cell r="H142">
            <v>103211.2</v>
          </cell>
          <cell r="I142">
            <v>206422.39999999999</v>
          </cell>
        </row>
        <row r="144">
          <cell r="C144">
            <v>8</v>
          </cell>
          <cell r="D144" t="str">
            <v>Plumbing</v>
          </cell>
          <cell r="I144">
            <v>579983.36599999992</v>
          </cell>
        </row>
        <row r="146">
          <cell r="D146">
            <v>8.01</v>
          </cell>
          <cell r="E146" t="str">
            <v>Plumbing Fixtures</v>
          </cell>
          <cell r="F146">
            <v>62</v>
          </cell>
          <cell r="G146" t="str">
            <v>sf</v>
          </cell>
          <cell r="H146">
            <v>2133.6</v>
          </cell>
          <cell r="I146">
            <v>132283.19999999998</v>
          </cell>
        </row>
        <row r="147">
          <cell r="D147">
            <v>8.02</v>
          </cell>
          <cell r="E147" t="str">
            <v>Water Heaters - 200 MBH</v>
          </cell>
          <cell r="F147">
            <v>2</v>
          </cell>
          <cell r="G147" t="str">
            <v>ea</v>
          </cell>
          <cell r="H147">
            <v>16064</v>
          </cell>
          <cell r="I147">
            <v>32128</v>
          </cell>
        </row>
        <row r="148">
          <cell r="D148">
            <v>8.0299999999999994</v>
          </cell>
          <cell r="E148" t="str">
            <v>Boilers - 3000 MBH</v>
          </cell>
          <cell r="F148">
            <v>2</v>
          </cell>
          <cell r="G148" t="str">
            <v>ea</v>
          </cell>
          <cell r="H148">
            <v>20080</v>
          </cell>
          <cell r="I148">
            <v>40160</v>
          </cell>
        </row>
        <row r="149">
          <cell r="D149">
            <v>8.0399999999999991</v>
          </cell>
          <cell r="E149" t="str">
            <v>Hot and Cold Water Piping</v>
          </cell>
          <cell r="F149">
            <v>89411</v>
          </cell>
          <cell r="G149" t="str">
            <v>sf</v>
          </cell>
          <cell r="H149">
            <v>1.506</v>
          </cell>
          <cell r="I149">
            <v>134652.96600000001</v>
          </cell>
        </row>
        <row r="150">
          <cell r="D150">
            <v>8.0499999999999989</v>
          </cell>
          <cell r="E150" t="str">
            <v>Air Lines</v>
          </cell>
          <cell r="F150">
            <v>3200</v>
          </cell>
          <cell r="G150" t="str">
            <v>lf</v>
          </cell>
          <cell r="H150">
            <v>35.14</v>
          </cell>
          <cell r="I150">
            <v>112448</v>
          </cell>
        </row>
        <row r="151">
          <cell r="D151">
            <v>8.0599999999999987</v>
          </cell>
          <cell r="E151" t="str">
            <v>Gas Piping - 2"</v>
          </cell>
          <cell r="F151">
            <v>400</v>
          </cell>
          <cell r="G151" t="str">
            <v>lf</v>
          </cell>
          <cell r="H151">
            <v>35.14</v>
          </cell>
          <cell r="I151">
            <v>14056</v>
          </cell>
        </row>
        <row r="152">
          <cell r="D152">
            <v>8.0699999999999985</v>
          </cell>
          <cell r="E152" t="str">
            <v>Misc. Piping</v>
          </cell>
          <cell r="F152">
            <v>2200</v>
          </cell>
          <cell r="G152" t="str">
            <v>lf</v>
          </cell>
          <cell r="H152">
            <v>25.1</v>
          </cell>
          <cell r="I152">
            <v>55220</v>
          </cell>
        </row>
        <row r="153">
          <cell r="D153">
            <v>8.0799999999999983</v>
          </cell>
          <cell r="E153" t="str">
            <v>Emergency Showers</v>
          </cell>
          <cell r="F153">
            <v>4</v>
          </cell>
          <cell r="G153" t="str">
            <v>ea</v>
          </cell>
          <cell r="H153">
            <v>1606.4</v>
          </cell>
          <cell r="I153">
            <v>6425.6</v>
          </cell>
        </row>
        <row r="154">
          <cell r="D154">
            <v>8.0899999999999981</v>
          </cell>
          <cell r="E154" t="str">
            <v>Eye Washes</v>
          </cell>
          <cell r="F154">
            <v>6</v>
          </cell>
          <cell r="G154" t="str">
            <v>ea</v>
          </cell>
          <cell r="H154">
            <v>1405.6</v>
          </cell>
          <cell r="I154">
            <v>8433.5999999999985</v>
          </cell>
        </row>
        <row r="155">
          <cell r="D155">
            <v>8.0799999999999983</v>
          </cell>
          <cell r="E155" t="str">
            <v>Exhaust Hoods</v>
          </cell>
          <cell r="F155">
            <v>2</v>
          </cell>
          <cell r="G155" t="str">
            <v>ea</v>
          </cell>
          <cell r="H155">
            <v>22088</v>
          </cell>
          <cell r="I155">
            <v>44176</v>
          </cell>
        </row>
        <row r="157">
          <cell r="C157">
            <v>9</v>
          </cell>
          <cell r="D157" t="str">
            <v>HVAC</v>
          </cell>
          <cell r="I157">
            <v>2568153.2864000001</v>
          </cell>
        </row>
        <row r="159">
          <cell r="D159">
            <v>9.01</v>
          </cell>
          <cell r="E159" t="str">
            <v>Heating and Cooling Systems</v>
          </cell>
          <cell r="F159">
            <v>89411</v>
          </cell>
          <cell r="G159" t="str">
            <v>sf</v>
          </cell>
          <cell r="H159">
            <v>14.056000000000001</v>
          </cell>
          <cell r="I159">
            <v>1256761.0160000001</v>
          </cell>
        </row>
        <row r="160">
          <cell r="D160">
            <v>9.02</v>
          </cell>
          <cell r="E160" t="str">
            <v>Package Units Units</v>
          </cell>
          <cell r="F160">
            <v>89411</v>
          </cell>
          <cell r="G160" t="str">
            <v>sf</v>
          </cell>
          <cell r="H160">
            <v>3.012</v>
          </cell>
          <cell r="I160">
            <v>269305.93200000003</v>
          </cell>
        </row>
        <row r="161">
          <cell r="D161">
            <v>9.0299999999999994</v>
          </cell>
          <cell r="E161" t="str">
            <v>Distribution - Ducts, Registers, Diffusers</v>
          </cell>
          <cell r="F161">
            <v>89411</v>
          </cell>
          <cell r="G161" t="str">
            <v>sf</v>
          </cell>
          <cell r="H161">
            <v>8.032</v>
          </cell>
          <cell r="I161">
            <v>718149.152</v>
          </cell>
        </row>
        <row r="162">
          <cell r="D162">
            <v>9.0399999999999991</v>
          </cell>
          <cell r="E162" t="str">
            <v>Insulation</v>
          </cell>
          <cell r="F162">
            <v>1</v>
          </cell>
          <cell r="G162" t="str">
            <v>ls</v>
          </cell>
          <cell r="H162">
            <v>25100</v>
          </cell>
          <cell r="I162">
            <v>25100</v>
          </cell>
        </row>
        <row r="163">
          <cell r="D163">
            <v>9.0499999999999989</v>
          </cell>
          <cell r="E163" t="str">
            <v>VAV Boxes</v>
          </cell>
          <cell r="F163">
            <v>120</v>
          </cell>
          <cell r="G163" t="str">
            <v>ea</v>
          </cell>
          <cell r="H163">
            <v>451.8</v>
          </cell>
          <cell r="I163">
            <v>54216</v>
          </cell>
        </row>
        <row r="164">
          <cell r="D164">
            <v>9.0599999999999987</v>
          </cell>
          <cell r="E164" t="str">
            <v>Controls</v>
          </cell>
          <cell r="F164">
            <v>200</v>
          </cell>
          <cell r="G164" t="str">
            <v>ea</v>
          </cell>
          <cell r="H164">
            <v>953.8</v>
          </cell>
          <cell r="I164">
            <v>190760</v>
          </cell>
        </row>
        <row r="165">
          <cell r="D165">
            <v>9.0699999999999985</v>
          </cell>
          <cell r="E165" t="str">
            <v>Test Balance</v>
          </cell>
          <cell r="F165">
            <v>89411</v>
          </cell>
          <cell r="G165" t="str">
            <v>sf</v>
          </cell>
          <cell r="H165">
            <v>0.60239999999999994</v>
          </cell>
          <cell r="I165">
            <v>53861.186399999991</v>
          </cell>
        </row>
        <row r="167">
          <cell r="C167">
            <v>10</v>
          </cell>
          <cell r="D167" t="str">
            <v>Fire Protection</v>
          </cell>
          <cell r="I167">
            <v>648083.03200000001</v>
          </cell>
        </row>
        <row r="169">
          <cell r="D169">
            <v>10.01</v>
          </cell>
          <cell r="E169" t="str">
            <v>Fire Protection</v>
          </cell>
          <cell r="F169">
            <v>89411</v>
          </cell>
          <cell r="H169">
            <v>4.0640000000000001</v>
          </cell>
          <cell r="I169">
            <v>363366.304</v>
          </cell>
        </row>
        <row r="170">
          <cell r="D170">
            <v>10.02</v>
          </cell>
          <cell r="E170" t="str">
            <v>Stand Pipe</v>
          </cell>
          <cell r="F170">
            <v>2</v>
          </cell>
          <cell r="G170" t="str">
            <v>ea</v>
          </cell>
          <cell r="H170">
            <v>6096</v>
          </cell>
          <cell r="I170">
            <v>12192</v>
          </cell>
        </row>
        <row r="171">
          <cell r="D171">
            <v>10.029999999999999</v>
          </cell>
          <cell r="E171" t="str">
            <v>Fire Pumps</v>
          </cell>
          <cell r="G171" t="str">
            <v>ea</v>
          </cell>
          <cell r="H171">
            <v>15240</v>
          </cell>
          <cell r="I171">
            <v>0</v>
          </cell>
        </row>
        <row r="172">
          <cell r="D172">
            <v>10.039999999999999</v>
          </cell>
          <cell r="E172" t="str">
            <v>Fire Alarm System, Mass Notification - 3.00</v>
          </cell>
          <cell r="F172">
            <v>89411</v>
          </cell>
          <cell r="G172" t="str">
            <v>sf</v>
          </cell>
          <cell r="H172">
            <v>3.048</v>
          </cell>
          <cell r="I172">
            <v>272524.728</v>
          </cell>
        </row>
        <row r="174">
          <cell r="C174">
            <v>11</v>
          </cell>
          <cell r="D174" t="str">
            <v>Electrical</v>
          </cell>
          <cell r="I174">
            <v>1975804.2779999999</v>
          </cell>
        </row>
        <row r="176">
          <cell r="D176">
            <v>11.01</v>
          </cell>
          <cell r="E176" t="str">
            <v>Service and Distribution</v>
          </cell>
          <cell r="F176">
            <v>89411</v>
          </cell>
          <cell r="H176">
            <v>7.1120000000000001</v>
          </cell>
          <cell r="I176">
            <v>635891.03200000001</v>
          </cell>
        </row>
        <row r="177">
          <cell r="D177">
            <v>11.02</v>
          </cell>
          <cell r="E177" t="str">
            <v>Feeders, Cables, Wiring</v>
          </cell>
          <cell r="F177">
            <v>89411</v>
          </cell>
          <cell r="H177">
            <v>3.048</v>
          </cell>
          <cell r="I177">
            <v>272524.728</v>
          </cell>
        </row>
        <row r="178">
          <cell r="D178">
            <v>11.03</v>
          </cell>
          <cell r="E178" t="str">
            <v>Lighting and power</v>
          </cell>
          <cell r="F178">
            <v>89411</v>
          </cell>
          <cell r="H178">
            <v>8.1280000000000001</v>
          </cell>
          <cell r="I178">
            <v>726732.60800000001</v>
          </cell>
        </row>
        <row r="179">
          <cell r="D179">
            <v>11.04</v>
          </cell>
          <cell r="E179" t="str">
            <v>Switches</v>
          </cell>
          <cell r="F179">
            <v>89411</v>
          </cell>
          <cell r="H179">
            <v>3.048</v>
          </cell>
          <cell r="I179">
            <v>272524.728</v>
          </cell>
        </row>
        <row r="180">
          <cell r="D180">
            <v>11.049999999999999</v>
          </cell>
          <cell r="E180" t="str">
            <v>Grounding</v>
          </cell>
          <cell r="F180">
            <v>89411</v>
          </cell>
          <cell r="H180">
            <v>0.76200000000000001</v>
          </cell>
          <cell r="I180">
            <v>68131.182000000001</v>
          </cell>
        </row>
        <row r="182">
          <cell r="C182">
            <v>12</v>
          </cell>
          <cell r="D182" t="str">
            <v>Electrical Systems</v>
          </cell>
          <cell r="I182">
            <v>726732.60800000001</v>
          </cell>
        </row>
        <row r="184">
          <cell r="D184">
            <v>12.1</v>
          </cell>
          <cell r="E184" t="str">
            <v>Data/Communications, Security</v>
          </cell>
          <cell r="F184">
            <v>89411</v>
          </cell>
          <cell r="H184">
            <v>8.1280000000000001</v>
          </cell>
          <cell r="I184">
            <v>726732.60800000001</v>
          </cell>
        </row>
        <row r="186">
          <cell r="C186">
            <v>13</v>
          </cell>
          <cell r="D186" t="str">
            <v xml:space="preserve">Equipment </v>
          </cell>
          <cell r="I186">
            <v>1417188</v>
          </cell>
        </row>
        <row r="188">
          <cell r="D188">
            <v>13.01</v>
          </cell>
          <cell r="E188" t="str">
            <v>Compressors</v>
          </cell>
          <cell r="F188">
            <v>6</v>
          </cell>
          <cell r="G188" t="str">
            <v>ea</v>
          </cell>
          <cell r="H188">
            <v>25500</v>
          </cell>
          <cell r="I188">
            <v>153000</v>
          </cell>
        </row>
        <row r="189">
          <cell r="D189">
            <v>13.02</v>
          </cell>
          <cell r="E189" t="str">
            <v xml:space="preserve">Bridge Crane - 20 Ton </v>
          </cell>
          <cell r="F189">
            <v>2</v>
          </cell>
          <cell r="G189" t="str">
            <v>ea</v>
          </cell>
          <cell r="H189">
            <v>168300</v>
          </cell>
          <cell r="I189">
            <v>336600</v>
          </cell>
        </row>
        <row r="190">
          <cell r="D190">
            <v>13.03</v>
          </cell>
          <cell r="E190" t="str">
            <v xml:space="preserve">Bridge Crane - 30 Ton </v>
          </cell>
          <cell r="F190">
            <v>1</v>
          </cell>
          <cell r="G190" t="str">
            <v>ea</v>
          </cell>
          <cell r="H190">
            <v>188700</v>
          </cell>
          <cell r="I190">
            <v>188700</v>
          </cell>
        </row>
        <row r="191">
          <cell r="D191">
            <v>13.04</v>
          </cell>
          <cell r="E191" t="str">
            <v xml:space="preserve">Jib Cranes - 2 Ton </v>
          </cell>
          <cell r="F191">
            <v>23</v>
          </cell>
          <cell r="G191" t="str">
            <v>ea</v>
          </cell>
          <cell r="H191">
            <v>28560</v>
          </cell>
          <cell r="I191">
            <v>656880</v>
          </cell>
        </row>
        <row r="192">
          <cell r="D192">
            <v>13.049999999999999</v>
          </cell>
          <cell r="E192" t="str">
            <v xml:space="preserve">Workstation Cranes - 1 Ton </v>
          </cell>
          <cell r="F192">
            <v>1</v>
          </cell>
          <cell r="G192" t="str">
            <v>ea</v>
          </cell>
          <cell r="H192">
            <v>67320</v>
          </cell>
          <cell r="I192">
            <v>67320</v>
          </cell>
        </row>
        <row r="193">
          <cell r="D193">
            <v>13.049999999999999</v>
          </cell>
          <cell r="E193" t="str">
            <v>Breakroom Appliances</v>
          </cell>
          <cell r="F193">
            <v>12</v>
          </cell>
          <cell r="G193" t="str">
            <v>ea</v>
          </cell>
          <cell r="H193">
            <v>1224</v>
          </cell>
          <cell r="I193">
            <v>14688</v>
          </cell>
        </row>
        <row r="195">
          <cell r="C195">
            <v>14</v>
          </cell>
          <cell r="D195" t="str">
            <v>Furnishings</v>
          </cell>
          <cell r="I195">
            <v>45599.61</v>
          </cell>
        </row>
        <row r="197">
          <cell r="D197">
            <v>14.01</v>
          </cell>
          <cell r="E197" t="str">
            <v>Furnishings</v>
          </cell>
          <cell r="F197">
            <v>89411</v>
          </cell>
          <cell r="G197" t="str">
            <v>sf</v>
          </cell>
          <cell r="H197">
            <v>0.51</v>
          </cell>
          <cell r="I197">
            <v>45599.61</v>
          </cell>
        </row>
        <row r="200">
          <cell r="C200">
            <v>15</v>
          </cell>
          <cell r="D200" t="str">
            <v>Special Construction</v>
          </cell>
          <cell r="I200">
            <v>24480</v>
          </cell>
        </row>
        <row r="202">
          <cell r="D202">
            <v>15.01</v>
          </cell>
          <cell r="E202" t="str">
            <v>Entry Canopy/Structure</v>
          </cell>
          <cell r="F202">
            <v>1200</v>
          </cell>
          <cell r="G202" t="str">
            <v>sf</v>
          </cell>
          <cell r="H202">
            <v>20.399999999999999</v>
          </cell>
          <cell r="I202">
            <v>24480</v>
          </cell>
        </row>
        <row r="204">
          <cell r="C204">
            <v>16</v>
          </cell>
          <cell r="D204" t="str">
            <v>Building Sitework</v>
          </cell>
          <cell r="I204">
            <v>46136.076000000001</v>
          </cell>
        </row>
        <row r="206">
          <cell r="D206">
            <v>16.010000000000002</v>
          </cell>
          <cell r="E206" t="str">
            <v>Building Sitework</v>
          </cell>
          <cell r="F206">
            <v>89411</v>
          </cell>
          <cell r="G206" t="str">
            <v>sf</v>
          </cell>
          <cell r="H206">
            <v>0.51600000000000001</v>
          </cell>
          <cell r="I206">
            <v>46136.076000000001</v>
          </cell>
        </row>
        <row r="209">
          <cell r="C209">
            <v>17</v>
          </cell>
          <cell r="D209" t="str">
            <v>Landscaping</v>
          </cell>
          <cell r="I209">
            <v>27681.6456</v>
          </cell>
        </row>
        <row r="211">
          <cell r="D211">
            <v>17.010000000000002</v>
          </cell>
          <cell r="E211" t="str">
            <v>Landscaping and Irrigation</v>
          </cell>
          <cell r="F211">
            <v>89411</v>
          </cell>
          <cell r="G211" t="str">
            <v>sf</v>
          </cell>
          <cell r="H211">
            <v>0.30959999999999999</v>
          </cell>
          <cell r="I211">
            <v>27681.6456</v>
          </cell>
        </row>
        <row r="215">
          <cell r="C215">
            <v>31</v>
          </cell>
          <cell r="E215" t="str">
            <v>Subtotal A</v>
          </cell>
          <cell r="H215">
            <v>190.48534358656653</v>
          </cell>
          <cell r="I215">
            <v>17031485.055418499</v>
          </cell>
        </row>
        <row r="216">
          <cell r="C216">
            <v>32</v>
          </cell>
          <cell r="E216" t="str">
            <v>General Conditions OH &amp; P</v>
          </cell>
          <cell r="F216">
            <v>0.23</v>
          </cell>
          <cell r="H216">
            <v>43.811629024910296</v>
          </cell>
          <cell r="I216">
            <v>3917241.5627462547</v>
          </cell>
        </row>
        <row r="218">
          <cell r="E218" t="str">
            <v>Subtotal B</v>
          </cell>
          <cell r="H218">
            <v>234.29697261147683</v>
          </cell>
          <cell r="I218">
            <v>20948726.618164755</v>
          </cell>
        </row>
        <row r="219">
          <cell r="C219">
            <v>33</v>
          </cell>
          <cell r="E219" t="str">
            <v>Local Sales Tax</v>
          </cell>
          <cell r="F219">
            <v>8.4000000000000005E-2</v>
          </cell>
          <cell r="H219">
            <v>19.680945699364056</v>
          </cell>
          <cell r="I219">
            <v>1759693.0359258396</v>
          </cell>
        </row>
        <row r="221">
          <cell r="C221">
            <v>34</v>
          </cell>
          <cell r="E221" t="str">
            <v>Permits, Bonds &amp; Insurance</v>
          </cell>
          <cell r="F221">
            <v>2.5000000000000001E-2</v>
          </cell>
          <cell r="H221">
            <v>5.857424315286921</v>
          </cell>
          <cell r="I221">
            <v>523718.16545411892</v>
          </cell>
        </row>
        <row r="223">
          <cell r="E223" t="str">
            <v>Subtotal C</v>
          </cell>
          <cell r="H223">
            <v>259.83534262612784</v>
          </cell>
          <cell r="I223">
            <v>23232137.819544714</v>
          </cell>
        </row>
        <row r="224">
          <cell r="C224">
            <v>35</v>
          </cell>
          <cell r="E224" t="str">
            <v>Design Contingency</v>
          </cell>
          <cell r="F224">
            <v>0.2</v>
          </cell>
          <cell r="H224">
            <v>51.967068525225564</v>
          </cell>
          <cell r="I224">
            <v>4646427.563908943</v>
          </cell>
        </row>
        <row r="226">
          <cell r="E226" t="str">
            <v>Subtotal D</v>
          </cell>
          <cell r="H226">
            <v>311.80241115135334</v>
          </cell>
          <cell r="I226">
            <v>27878565.383453656</v>
          </cell>
        </row>
        <row r="227">
          <cell r="C227">
            <v>36</v>
          </cell>
          <cell r="E227" t="str">
            <v>Escalation MOC June 2009</v>
          </cell>
          <cell r="F227">
            <v>0.12</v>
          </cell>
          <cell r="H227">
            <v>37.4162893381624</v>
          </cell>
          <cell r="I227">
            <v>3345427.8460144387</v>
          </cell>
        </row>
        <row r="229">
          <cell r="E229" t="str">
            <v>Subtotal E</v>
          </cell>
          <cell r="H229">
            <v>349.21870048951581</v>
          </cell>
          <cell r="I229">
            <v>31223993.229468096</v>
          </cell>
        </row>
        <row r="230">
          <cell r="C230">
            <v>37</v>
          </cell>
          <cell r="E230" t="str">
            <v>LEED</v>
          </cell>
          <cell r="F230">
            <v>0.02</v>
          </cell>
          <cell r="H230">
            <v>6.984374009790316</v>
          </cell>
          <cell r="I230">
            <v>624479.86458936194</v>
          </cell>
        </row>
        <row r="232">
          <cell r="E232" t="str">
            <v>Subtoal F</v>
          </cell>
          <cell r="H232">
            <v>356.20307449930613</v>
          </cell>
          <cell r="I232">
            <v>31848473.094057459</v>
          </cell>
        </row>
        <row r="233">
          <cell r="C233">
            <v>38</v>
          </cell>
          <cell r="E233" t="str">
            <v>Construction Contingency</v>
          </cell>
          <cell r="F233">
            <v>0.1</v>
          </cell>
          <cell r="H233">
            <v>35.620307449930614</v>
          </cell>
          <cell r="I233">
            <v>3184847.3094057459</v>
          </cell>
        </row>
        <row r="235">
          <cell r="E235" t="str">
            <v>Subtotal H</v>
          </cell>
          <cell r="H235">
            <v>391.82338194923676</v>
          </cell>
          <cell r="I235">
            <v>35033320.403463207</v>
          </cell>
        </row>
        <row r="236">
          <cell r="C236">
            <v>39</v>
          </cell>
          <cell r="E236" t="str">
            <v>Design/Engineering Fee</v>
          </cell>
          <cell r="F236">
            <v>0.1</v>
          </cell>
          <cell r="H236">
            <v>39.182338194923673</v>
          </cell>
          <cell r="I236">
            <v>3503332.0403463207</v>
          </cell>
        </row>
        <row r="238">
          <cell r="C238">
            <v>40</v>
          </cell>
          <cell r="E238" t="str">
            <v>Total Cost</v>
          </cell>
          <cell r="H238">
            <v>431.00572014416036</v>
          </cell>
          <cell r="I238">
            <v>38536652.443809524</v>
          </cell>
        </row>
        <row r="244">
          <cell r="C244">
            <v>51</v>
          </cell>
          <cell r="E244" t="str">
            <v>Civil</v>
          </cell>
          <cell r="I244">
            <v>5822880.8926600004</v>
          </cell>
        </row>
        <row r="245">
          <cell r="D245">
            <v>1</v>
          </cell>
          <cell r="E245" t="str">
            <v>Substructure</v>
          </cell>
          <cell r="H245">
            <v>1735639.4566600001</v>
          </cell>
        </row>
        <row r="246">
          <cell r="D246">
            <v>2</v>
          </cell>
          <cell r="E246" t="str">
            <v>Superstructure</v>
          </cell>
          <cell r="H246">
            <v>4041105.36</v>
          </cell>
        </row>
        <row r="247">
          <cell r="D247">
            <v>16</v>
          </cell>
          <cell r="E247" t="str">
            <v>Building Sitework</v>
          </cell>
          <cell r="H247">
            <v>46136.076000000001</v>
          </cell>
        </row>
        <row r="249">
          <cell r="C249">
            <v>52</v>
          </cell>
          <cell r="E249" t="str">
            <v>Shell &amp; Core</v>
          </cell>
          <cell r="I249">
            <v>3867461.3687585001</v>
          </cell>
        </row>
        <row r="250">
          <cell r="D250">
            <v>3</v>
          </cell>
          <cell r="E250" t="str">
            <v>Exterior Closure</v>
          </cell>
          <cell r="H250">
            <v>596866.07999999996</v>
          </cell>
        </row>
        <row r="251">
          <cell r="D251">
            <v>4</v>
          </cell>
          <cell r="E251" t="str">
            <v>Roofing</v>
          </cell>
          <cell r="H251">
            <v>223920.16499999998</v>
          </cell>
        </row>
        <row r="252">
          <cell r="D252">
            <v>5</v>
          </cell>
          <cell r="E252" t="str">
            <v>Interior Construction</v>
          </cell>
          <cell r="H252">
            <v>1358926.6047</v>
          </cell>
        </row>
        <row r="253">
          <cell r="D253">
            <v>6</v>
          </cell>
          <cell r="E253" t="str">
            <v>Interior Finishes</v>
          </cell>
          <cell r="H253">
            <v>808763.08705850004</v>
          </cell>
        </row>
        <row r="254">
          <cell r="D254">
            <v>7</v>
          </cell>
          <cell r="E254" t="str">
            <v>Conveying</v>
          </cell>
          <cell r="H254">
            <v>206422.39999999999</v>
          </cell>
        </row>
        <row r="255">
          <cell r="D255">
            <v>10</v>
          </cell>
          <cell r="E255" t="str">
            <v>Fire Protection</v>
          </cell>
          <cell r="H255">
            <v>648083.03200000001</v>
          </cell>
        </row>
        <row r="256">
          <cell r="D256">
            <v>15</v>
          </cell>
          <cell r="E256" t="str">
            <v>Special Construction</v>
          </cell>
          <cell r="H256">
            <v>24480</v>
          </cell>
        </row>
        <row r="258">
          <cell r="C258">
            <v>53</v>
          </cell>
          <cell r="E258" t="str">
            <v>Mechanical</v>
          </cell>
          <cell r="I258">
            <v>3148136.6524</v>
          </cell>
        </row>
        <row r="259">
          <cell r="D259">
            <v>8</v>
          </cell>
          <cell r="E259" t="str">
            <v>Plumbing</v>
          </cell>
          <cell r="H259">
            <v>579983.36599999992</v>
          </cell>
        </row>
        <row r="260">
          <cell r="D260">
            <v>9</v>
          </cell>
          <cell r="E260" t="str">
            <v>HVAC</v>
          </cell>
          <cell r="H260">
            <v>2568153.2864000001</v>
          </cell>
        </row>
        <row r="262">
          <cell r="C262">
            <v>54</v>
          </cell>
          <cell r="E262" t="str">
            <v>Electrical</v>
          </cell>
          <cell r="I262">
            <v>2702536.8859999999</v>
          </cell>
        </row>
        <row r="263">
          <cell r="D263">
            <v>11</v>
          </cell>
          <cell r="E263" t="str">
            <v>Electrical</v>
          </cell>
          <cell r="H263">
            <v>1975804.2779999999</v>
          </cell>
        </row>
        <row r="264">
          <cell r="D264">
            <v>12</v>
          </cell>
          <cell r="E264" t="str">
            <v>Electrical Systems</v>
          </cell>
          <cell r="H264">
            <v>726732.60800000001</v>
          </cell>
        </row>
        <row r="266">
          <cell r="C266">
            <v>55</v>
          </cell>
          <cell r="E266" t="str">
            <v>Furnishing</v>
          </cell>
          <cell r="I266">
            <v>1490469.2556</v>
          </cell>
        </row>
        <row r="267">
          <cell r="D267">
            <v>13</v>
          </cell>
          <cell r="E267" t="str">
            <v xml:space="preserve">Equipment </v>
          </cell>
          <cell r="H267">
            <v>1417188</v>
          </cell>
        </row>
        <row r="268">
          <cell r="D268">
            <v>14</v>
          </cell>
          <cell r="E268" t="str">
            <v>Furnishings</v>
          </cell>
          <cell r="H268">
            <v>45599.61</v>
          </cell>
        </row>
        <row r="269">
          <cell r="D269">
            <v>17</v>
          </cell>
          <cell r="E269" t="str">
            <v>Landscaping</v>
          </cell>
          <cell r="H269">
            <v>27681.6456</v>
          </cell>
        </row>
        <row r="271">
          <cell r="C271">
            <v>56</v>
          </cell>
          <cell r="E271" t="str">
            <v>General Conditions &amp; Contingency</v>
          </cell>
          <cell r="I271">
            <v>18001835.348044701</v>
          </cell>
        </row>
        <row r="272">
          <cell r="D272">
            <v>32</v>
          </cell>
          <cell r="E272" t="str">
            <v>General Conditions OH &amp; P</v>
          </cell>
          <cell r="H272">
            <v>3917241.5627462547</v>
          </cell>
        </row>
        <row r="273">
          <cell r="D273">
            <v>33</v>
          </cell>
          <cell r="E273" t="str">
            <v>Local Sales Tax</v>
          </cell>
          <cell r="H273">
            <v>1759693.0359258396</v>
          </cell>
        </row>
        <row r="274">
          <cell r="D274">
            <v>34</v>
          </cell>
          <cell r="E274" t="str">
            <v>Permits, Bonds &amp; Insurance</v>
          </cell>
          <cell r="H274">
            <v>523718.16545411892</v>
          </cell>
        </row>
        <row r="275">
          <cell r="D275">
            <v>35</v>
          </cell>
          <cell r="E275" t="str">
            <v>Design Contingency</v>
          </cell>
          <cell r="H275">
            <v>4646427.563908943</v>
          </cell>
        </row>
        <row r="276">
          <cell r="D276">
            <v>36</v>
          </cell>
          <cell r="E276" t="str">
            <v>Escalation MOC June 2009</v>
          </cell>
          <cell r="H276">
            <v>3345427.8460144387</v>
          </cell>
        </row>
        <row r="277">
          <cell r="D277">
            <v>37</v>
          </cell>
          <cell r="E277" t="str">
            <v>LEED</v>
          </cell>
          <cell r="H277">
            <v>624479.86458936194</v>
          </cell>
        </row>
        <row r="278">
          <cell r="D278">
            <v>38</v>
          </cell>
          <cell r="E278" t="str">
            <v>Construction Contingency</v>
          </cell>
          <cell r="H278">
            <v>3184847.3094057459</v>
          </cell>
        </row>
        <row r="280">
          <cell r="C280">
            <v>57</v>
          </cell>
          <cell r="E280" t="str">
            <v>Design/Engineering Fee</v>
          </cell>
          <cell r="I280">
            <v>3503332.0403463207</v>
          </cell>
        </row>
        <row r="281">
          <cell r="D281">
            <v>39</v>
          </cell>
          <cell r="E281" t="str">
            <v>Design/Engineering Fee</v>
          </cell>
          <cell r="H281">
            <v>3503332.0403463207</v>
          </cell>
        </row>
        <row r="283">
          <cell r="H283">
            <v>38536652.443809524</v>
          </cell>
          <cell r="I283">
            <v>38536652.443809524</v>
          </cell>
        </row>
        <row r="284">
          <cell r="H284" t="str">
            <v>OK</v>
          </cell>
          <cell r="I284" t="str">
            <v>OK</v>
          </cell>
        </row>
      </sheetData>
      <sheetData sheetId="10" refreshError="1"/>
      <sheetData sheetId="11" refreshError="1"/>
      <sheetData sheetId="12" refreshError="1"/>
      <sheetData sheetId="13" refreshError="1">
        <row r="50">
          <cell r="C50">
            <v>1</v>
          </cell>
          <cell r="D50" t="str">
            <v>Substructure</v>
          </cell>
          <cell r="I50">
            <v>503320.65818666667</v>
          </cell>
        </row>
        <row r="52">
          <cell r="D52">
            <v>1.01</v>
          </cell>
          <cell r="E52" t="str">
            <v xml:space="preserve">Site Clearing, Grading </v>
          </cell>
          <cell r="F52">
            <v>27872</v>
          </cell>
          <cell r="G52" t="str">
            <v>sf</v>
          </cell>
          <cell r="H52">
            <v>2.1240000000000001</v>
          </cell>
          <cell r="I52">
            <v>59200.128000000004</v>
          </cell>
        </row>
        <row r="53">
          <cell r="D53">
            <v>1.02</v>
          </cell>
          <cell r="E53" t="str">
            <v>Spread Footings - 6x6x 2- Exc. Forms, Rebar, Conc</v>
          </cell>
          <cell r="F53">
            <v>40</v>
          </cell>
          <cell r="G53" t="str">
            <v>ea</v>
          </cell>
          <cell r="H53">
            <v>839.8</v>
          </cell>
          <cell r="I53">
            <v>33592</v>
          </cell>
        </row>
        <row r="54">
          <cell r="D54">
            <v>1.03</v>
          </cell>
          <cell r="E54" t="str">
            <v>Cont. Footings -1.5x1.5 - Exc., Forms, Rebar, Conc</v>
          </cell>
          <cell r="F54">
            <v>3423</v>
          </cell>
          <cell r="G54" t="str">
            <v>lf</v>
          </cell>
          <cell r="H54">
            <v>54.339999999999996</v>
          </cell>
          <cell r="I54">
            <v>186005.81999999998</v>
          </cell>
        </row>
        <row r="55">
          <cell r="D55">
            <v>1.04</v>
          </cell>
          <cell r="E55" t="str">
            <v>Addl. Spread Footings For Mezzanine</v>
          </cell>
          <cell r="G55" t="str">
            <v>ea</v>
          </cell>
          <cell r="H55">
            <v>642.20000000000005</v>
          </cell>
          <cell r="I55">
            <v>0</v>
          </cell>
        </row>
        <row r="56">
          <cell r="D56">
            <v>1.05</v>
          </cell>
          <cell r="E56" t="str">
            <v>Addl. Cont. Footings for Mezzanine</v>
          </cell>
          <cell r="G56" t="str">
            <v>lf</v>
          </cell>
          <cell r="H56">
            <v>49.4</v>
          </cell>
          <cell r="I56">
            <v>0</v>
          </cell>
        </row>
        <row r="57">
          <cell r="D57">
            <v>1.06</v>
          </cell>
          <cell r="E57" t="str">
            <v>Slab on Grade - 8" thick</v>
          </cell>
          <cell r="F57">
            <v>27872</v>
          </cell>
          <cell r="G57" t="str">
            <v>sf</v>
          </cell>
          <cell r="H57">
            <v>7.3112000000000004</v>
          </cell>
          <cell r="I57">
            <v>203777.76640000002</v>
          </cell>
        </row>
        <row r="58">
          <cell r="D58">
            <v>1.07</v>
          </cell>
          <cell r="E58" t="str">
            <v>4" Sand, Compaction</v>
          </cell>
          <cell r="F58">
            <v>408.78933333333339</v>
          </cell>
          <cell r="G58" t="str">
            <v>cy</v>
          </cell>
          <cell r="H58">
            <v>34.58</v>
          </cell>
          <cell r="I58">
            <v>14135.935146666669</v>
          </cell>
        </row>
        <row r="59">
          <cell r="D59">
            <v>1.08</v>
          </cell>
          <cell r="E59" t="str">
            <v>6 mil membrane</v>
          </cell>
          <cell r="F59">
            <v>27872</v>
          </cell>
          <cell r="G59" t="str">
            <v>sf</v>
          </cell>
          <cell r="H59">
            <v>0.23712</v>
          </cell>
          <cell r="I59">
            <v>6609.00864</v>
          </cell>
        </row>
        <row r="61">
          <cell r="C61">
            <v>2</v>
          </cell>
          <cell r="D61" t="str">
            <v>Superstructure</v>
          </cell>
          <cell r="I61">
            <v>1023459.84</v>
          </cell>
        </row>
        <row r="63">
          <cell r="D63">
            <v>2.0099999999999998</v>
          </cell>
          <cell r="E63" t="str">
            <v>Pre-Engineered Metal Bldg.</v>
          </cell>
          <cell r="F63">
            <v>27872</v>
          </cell>
          <cell r="G63" t="str">
            <v>sf</v>
          </cell>
          <cell r="H63">
            <v>36.72</v>
          </cell>
          <cell r="I63">
            <v>1023459.84</v>
          </cell>
        </row>
        <row r="64">
          <cell r="D64">
            <v>2.0199999999999996</v>
          </cell>
          <cell r="E64" t="str">
            <v>Heavy Mezzanine - Structural Steel - 9600 sf</v>
          </cell>
          <cell r="G64" t="str">
            <v>tons</v>
          </cell>
          <cell r="H64">
            <v>3060</v>
          </cell>
          <cell r="I64">
            <v>0</v>
          </cell>
        </row>
        <row r="65">
          <cell r="D65">
            <v>2.0299999999999994</v>
          </cell>
          <cell r="E65" t="str">
            <v>Heavy Mezzanine - Steel Deck</v>
          </cell>
          <cell r="G65" t="str">
            <v>sf</v>
          </cell>
          <cell r="H65">
            <v>4.08</v>
          </cell>
          <cell r="I65">
            <v>0</v>
          </cell>
        </row>
        <row r="66">
          <cell r="D66">
            <v>2.0399999999999991</v>
          </cell>
          <cell r="E66" t="str">
            <v>Heavy Mezzanine - Concrete Slab</v>
          </cell>
          <cell r="G66" t="str">
            <v>sf</v>
          </cell>
          <cell r="H66">
            <v>5.0999999999999996</v>
          </cell>
          <cell r="I66">
            <v>0</v>
          </cell>
        </row>
        <row r="67">
          <cell r="D67">
            <v>2.0499999999999989</v>
          </cell>
          <cell r="E67" t="str">
            <v>Heavy Mezzanine - Finishes, Misc. items</v>
          </cell>
          <cell r="G67" t="str">
            <v>sf</v>
          </cell>
          <cell r="H67">
            <v>6.12</v>
          </cell>
          <cell r="I67">
            <v>0</v>
          </cell>
        </row>
        <row r="68">
          <cell r="D68">
            <v>2.0599999999999987</v>
          </cell>
          <cell r="E68" t="str">
            <v>Light Mezzanine - Structural Steel - 9600 sf</v>
          </cell>
          <cell r="G68" t="str">
            <v>tons</v>
          </cell>
          <cell r="H68">
            <v>3060</v>
          </cell>
          <cell r="I68">
            <v>0</v>
          </cell>
        </row>
        <row r="69">
          <cell r="D69">
            <v>2.0699999999999985</v>
          </cell>
          <cell r="E69" t="str">
            <v>Light Mezzanine - Steel Deck</v>
          </cell>
          <cell r="G69" t="str">
            <v>sf</v>
          </cell>
          <cell r="H69">
            <v>3.5700000000000003</v>
          </cell>
          <cell r="I69">
            <v>0</v>
          </cell>
        </row>
        <row r="70">
          <cell r="D70">
            <v>2.0799999999999983</v>
          </cell>
          <cell r="E70" t="str">
            <v>Light Mezzanine - Concrete Slab</v>
          </cell>
          <cell r="G70" t="str">
            <v>sf</v>
          </cell>
          <cell r="H70">
            <v>5.0999999999999996</v>
          </cell>
          <cell r="I70">
            <v>0</v>
          </cell>
        </row>
        <row r="71">
          <cell r="D71">
            <v>2.0899999999999981</v>
          </cell>
          <cell r="E71" t="str">
            <v>Light Mezzanine - Finishes, Misc. items</v>
          </cell>
          <cell r="G71" t="str">
            <v>sf</v>
          </cell>
          <cell r="H71">
            <v>5.0999999999999996</v>
          </cell>
          <cell r="I71">
            <v>0</v>
          </cell>
        </row>
        <row r="72">
          <cell r="D72">
            <v>2.0999999999999979</v>
          </cell>
          <cell r="E72" t="str">
            <v>Roof Deck</v>
          </cell>
          <cell r="G72" t="str">
            <v>sf</v>
          </cell>
          <cell r="H72">
            <v>3.8250000000000002</v>
          </cell>
          <cell r="I72">
            <v>0</v>
          </cell>
        </row>
        <row r="74">
          <cell r="C74">
            <v>3</v>
          </cell>
          <cell r="D74" t="str">
            <v>Exterior Closure</v>
          </cell>
          <cell r="I74">
            <v>116184.08999999998</v>
          </cell>
        </row>
        <row r="76">
          <cell r="D76">
            <v>3.01</v>
          </cell>
          <cell r="E76" t="str">
            <v>Roll-up Doors</v>
          </cell>
          <cell r="F76">
            <v>7</v>
          </cell>
          <cell r="G76" t="str">
            <v>ea</v>
          </cell>
          <cell r="H76">
            <v>7924.8</v>
          </cell>
          <cell r="I76">
            <v>55473.599999999999</v>
          </cell>
        </row>
        <row r="77">
          <cell r="D77">
            <v>3.0199999999999996</v>
          </cell>
          <cell r="E77" t="str">
            <v>Improved Insulation</v>
          </cell>
          <cell r="F77">
            <v>28920</v>
          </cell>
          <cell r="G77" t="str">
            <v>sf</v>
          </cell>
          <cell r="H77">
            <v>1.2687499999999998</v>
          </cell>
          <cell r="I77">
            <v>36692.249999999993</v>
          </cell>
        </row>
        <row r="78">
          <cell r="D78">
            <v>3.0299999999999994</v>
          </cell>
          <cell r="E78" t="str">
            <v>Windows &amp; Glazed Walls</v>
          </cell>
          <cell r="F78">
            <v>480</v>
          </cell>
          <cell r="G78" t="str">
            <v>sf</v>
          </cell>
          <cell r="H78">
            <v>45.72</v>
          </cell>
          <cell r="I78">
            <v>21945.599999999999</v>
          </cell>
        </row>
        <row r="79">
          <cell r="D79">
            <v>3.0399999999999991</v>
          </cell>
          <cell r="E79" t="str">
            <v>Glass Blocks</v>
          </cell>
          <cell r="F79">
            <v>120</v>
          </cell>
          <cell r="G79" t="str">
            <v>ea</v>
          </cell>
          <cell r="H79">
            <v>17.271999999999998</v>
          </cell>
          <cell r="I79">
            <v>2072.64</v>
          </cell>
        </row>
        <row r="80">
          <cell r="D80">
            <v>3.0499999999999989</v>
          </cell>
          <cell r="E80" t="str">
            <v>Anti Graffiti Paint - 10' High</v>
          </cell>
          <cell r="G80" t="str">
            <v>sf</v>
          </cell>
          <cell r="H80">
            <v>1.8796000000000002</v>
          </cell>
          <cell r="I80">
            <v>0</v>
          </cell>
        </row>
        <row r="83">
          <cell r="C83">
            <v>4</v>
          </cell>
          <cell r="D83" t="str">
            <v>Roofing</v>
          </cell>
          <cell r="I83">
            <v>181575.37999999998</v>
          </cell>
        </row>
        <row r="85">
          <cell r="D85">
            <v>4.01</v>
          </cell>
          <cell r="E85" t="str">
            <v xml:space="preserve">Roof Coverings - Modify Standard </v>
          </cell>
          <cell r="F85">
            <v>27872</v>
          </cell>
          <cell r="G85" t="str">
            <v>sf</v>
          </cell>
          <cell r="H85">
            <v>1.7762499999999999</v>
          </cell>
          <cell r="I85">
            <v>49507.64</v>
          </cell>
        </row>
        <row r="86">
          <cell r="D86">
            <v>4.0199999999999996</v>
          </cell>
          <cell r="E86" t="str">
            <v>Insulation</v>
          </cell>
          <cell r="F86">
            <v>27872</v>
          </cell>
          <cell r="G86" t="str">
            <v>sf</v>
          </cell>
          <cell r="H86">
            <v>2.0299999999999998</v>
          </cell>
          <cell r="I86">
            <v>56580.159999999996</v>
          </cell>
        </row>
        <row r="87">
          <cell r="D87">
            <v>4.0299999999999994</v>
          </cell>
          <cell r="E87" t="str">
            <v>Gutters</v>
          </cell>
          <cell r="F87">
            <v>723</v>
          </cell>
          <cell r="G87" t="str">
            <v>lf</v>
          </cell>
          <cell r="H87">
            <v>14.209999999999999</v>
          </cell>
          <cell r="I87">
            <v>10273.83</v>
          </cell>
        </row>
        <row r="88">
          <cell r="D88">
            <v>4.0399999999999991</v>
          </cell>
          <cell r="E88" t="str">
            <v>Down Pipes</v>
          </cell>
          <cell r="F88">
            <v>500</v>
          </cell>
          <cell r="G88" t="str">
            <v>lf</v>
          </cell>
          <cell r="H88">
            <v>14.717499999999999</v>
          </cell>
          <cell r="I88">
            <v>7358.75</v>
          </cell>
        </row>
        <row r="89">
          <cell r="D89">
            <v>4.0499999999999989</v>
          </cell>
          <cell r="E89" t="str">
            <v>Skylights 5'x10'</v>
          </cell>
          <cell r="F89">
            <v>30</v>
          </cell>
          <cell r="G89" t="str">
            <v>ea</v>
          </cell>
          <cell r="H89">
            <v>1928.4999999999998</v>
          </cell>
          <cell r="I89">
            <v>57854.999999999993</v>
          </cell>
        </row>
        <row r="91">
          <cell r="C91">
            <v>5</v>
          </cell>
          <cell r="D91" t="str">
            <v>Interior Construction</v>
          </cell>
          <cell r="I91">
            <v>188439.552</v>
          </cell>
        </row>
        <row r="93">
          <cell r="D93">
            <v>5.01</v>
          </cell>
          <cell r="E93" t="str">
            <v>Metal Stud Framing - Interior</v>
          </cell>
          <cell r="F93">
            <v>11250</v>
          </cell>
          <cell r="G93" t="str">
            <v>sf</v>
          </cell>
          <cell r="H93">
            <v>5.08</v>
          </cell>
          <cell r="I93">
            <v>89733.119999999995</v>
          </cell>
        </row>
        <row r="94">
          <cell r="D94">
            <v>5.0199999999999996</v>
          </cell>
          <cell r="E94" t="str">
            <v>Gyp.Board Walls - Interior, Insulation, Paint</v>
          </cell>
          <cell r="F94">
            <v>11250</v>
          </cell>
          <cell r="G94" t="str">
            <v>sf</v>
          </cell>
          <cell r="H94">
            <v>5.5880000000000001</v>
          </cell>
          <cell r="I94">
            <v>98706.432000000001</v>
          </cell>
        </row>
        <row r="96">
          <cell r="C96">
            <v>6</v>
          </cell>
          <cell r="D96" t="str">
            <v>Interior Finishes</v>
          </cell>
          <cell r="I96">
            <v>48476.137499999997</v>
          </cell>
        </row>
        <row r="98">
          <cell r="D98">
            <v>6.01</v>
          </cell>
          <cell r="E98" t="str">
            <v>Floor Finishes - Seal Concrete</v>
          </cell>
          <cell r="F98">
            <v>27872</v>
          </cell>
          <cell r="G98" t="str">
            <v>sf</v>
          </cell>
          <cell r="H98">
            <v>1.3387499999999999</v>
          </cell>
          <cell r="I98">
            <v>37313.64</v>
          </cell>
        </row>
        <row r="99">
          <cell r="E99" t="str">
            <v>Floor Finishes - Corridors - VCT</v>
          </cell>
          <cell r="F99">
            <v>800</v>
          </cell>
          <cell r="G99" t="str">
            <v>sf</v>
          </cell>
          <cell r="H99">
            <v>2.6774999999999998</v>
          </cell>
          <cell r="I99">
            <v>2142</v>
          </cell>
        </row>
        <row r="100">
          <cell r="E100" t="str">
            <v>Floor Finishes - Offices - Carpet</v>
          </cell>
          <cell r="F100">
            <v>1125</v>
          </cell>
          <cell r="G100" t="str">
            <v>sf</v>
          </cell>
          <cell r="H100">
            <v>4.8194999999999997</v>
          </cell>
          <cell r="I100">
            <v>5421.9375</v>
          </cell>
        </row>
        <row r="101">
          <cell r="E101" t="str">
            <v>Floor Finishes - Restrooms - Ceramic Tiles</v>
          </cell>
          <cell r="F101">
            <v>240</v>
          </cell>
          <cell r="G101" t="str">
            <v>sf</v>
          </cell>
          <cell r="H101">
            <v>14.994</v>
          </cell>
          <cell r="I101">
            <v>3598.56</v>
          </cell>
        </row>
        <row r="104">
          <cell r="C104">
            <v>7</v>
          </cell>
          <cell r="D104" t="str">
            <v>Conveying</v>
          </cell>
          <cell r="I104">
            <v>0</v>
          </cell>
        </row>
        <row r="107">
          <cell r="C107">
            <v>8</v>
          </cell>
          <cell r="D107" t="str">
            <v>Plumbing</v>
          </cell>
          <cell r="I107">
            <v>35397.440000000002</v>
          </cell>
        </row>
        <row r="109">
          <cell r="D109">
            <v>8.01</v>
          </cell>
          <cell r="E109" t="str">
            <v xml:space="preserve">Plumbing </v>
          </cell>
          <cell r="F109">
            <v>27872</v>
          </cell>
          <cell r="G109" t="str">
            <v>sf</v>
          </cell>
          <cell r="H109">
            <v>1.27</v>
          </cell>
          <cell r="I109">
            <v>35397.440000000002</v>
          </cell>
        </row>
        <row r="111">
          <cell r="C111">
            <v>9</v>
          </cell>
          <cell r="D111" t="str">
            <v>HVAC</v>
          </cell>
          <cell r="I111">
            <v>126863.856</v>
          </cell>
        </row>
        <row r="113">
          <cell r="D113">
            <v>9.01</v>
          </cell>
          <cell r="E113" t="str">
            <v>Heating and Air Conditioning</v>
          </cell>
          <cell r="F113">
            <v>1050</v>
          </cell>
          <cell r="G113" t="str">
            <v>sf</v>
          </cell>
          <cell r="H113">
            <v>25.4</v>
          </cell>
          <cell r="I113">
            <v>26670</v>
          </cell>
        </row>
        <row r="114">
          <cell r="D114">
            <v>9.02</v>
          </cell>
          <cell r="E114" t="str">
            <v>Ventililating and Radiant Heating</v>
          </cell>
          <cell r="F114">
            <v>1000</v>
          </cell>
          <cell r="G114" t="str">
            <v>sf</v>
          </cell>
          <cell r="H114">
            <v>15.24</v>
          </cell>
          <cell r="I114">
            <v>15240</v>
          </cell>
        </row>
        <row r="115">
          <cell r="D115">
            <v>9.0299999999999994</v>
          </cell>
          <cell r="E115" t="str">
            <v>HVAC - Ventilating Fans</v>
          </cell>
          <cell r="F115">
            <v>27872</v>
          </cell>
          <cell r="G115" t="str">
            <v>sf</v>
          </cell>
          <cell r="H115">
            <v>3.048</v>
          </cell>
          <cell r="I115">
            <v>84953.856</v>
          </cell>
        </row>
        <row r="118">
          <cell r="C118">
            <v>10</v>
          </cell>
          <cell r="D118" t="str">
            <v>Fire Protection</v>
          </cell>
          <cell r="I118">
            <v>86408.767999999996</v>
          </cell>
        </row>
        <row r="120">
          <cell r="D120">
            <v>10.01</v>
          </cell>
          <cell r="E120" t="str">
            <v>Fire Protection</v>
          </cell>
          <cell r="F120">
            <v>27872</v>
          </cell>
          <cell r="G120" t="str">
            <v>sf</v>
          </cell>
          <cell r="H120">
            <v>2.794</v>
          </cell>
          <cell r="I120">
            <v>77874.368000000002</v>
          </cell>
        </row>
        <row r="121">
          <cell r="D121">
            <v>10.02</v>
          </cell>
          <cell r="E121" t="str">
            <v>Mass Notification Alarm System</v>
          </cell>
          <cell r="F121">
            <v>1050</v>
          </cell>
          <cell r="G121" t="str">
            <v>sf</v>
          </cell>
          <cell r="H121">
            <v>8.1280000000000001</v>
          </cell>
          <cell r="I121">
            <v>8534.4</v>
          </cell>
        </row>
        <row r="123">
          <cell r="C123">
            <v>11</v>
          </cell>
          <cell r="D123" t="str">
            <v>Electrical</v>
          </cell>
          <cell r="I123">
            <v>436096.4608</v>
          </cell>
        </row>
        <row r="125">
          <cell r="D125">
            <v>11.01</v>
          </cell>
          <cell r="E125" t="str">
            <v>Service and Distribution</v>
          </cell>
          <cell r="F125">
            <v>27872</v>
          </cell>
          <cell r="H125">
            <v>7.1120000000000001</v>
          </cell>
          <cell r="I125">
            <v>198225.66399999999</v>
          </cell>
        </row>
        <row r="126">
          <cell r="D126">
            <v>11.02</v>
          </cell>
          <cell r="E126" t="str">
            <v>Lighting and Power</v>
          </cell>
          <cell r="F126">
            <v>27872</v>
          </cell>
          <cell r="H126">
            <v>8.1280000000000001</v>
          </cell>
          <cell r="I126">
            <v>226543.61600000001</v>
          </cell>
        </row>
        <row r="127">
          <cell r="D127">
            <v>11.03</v>
          </cell>
          <cell r="E127" t="str">
            <v>Grounding</v>
          </cell>
          <cell r="F127">
            <v>27872</v>
          </cell>
          <cell r="H127">
            <v>0.40640000000000004</v>
          </cell>
          <cell r="I127">
            <v>11327.180800000002</v>
          </cell>
        </row>
        <row r="129">
          <cell r="C129">
            <v>12</v>
          </cell>
          <cell r="D129" t="str">
            <v>Electrical Systems</v>
          </cell>
          <cell r="I129">
            <v>226543.61600000001</v>
          </cell>
        </row>
        <row r="131">
          <cell r="D131">
            <v>12.1</v>
          </cell>
          <cell r="E131" t="str">
            <v>Data/Communications, Fire Alarm, Security</v>
          </cell>
          <cell r="F131">
            <v>27872</v>
          </cell>
          <cell r="H131">
            <v>8.1280000000000001</v>
          </cell>
          <cell r="I131">
            <v>226543.61600000001</v>
          </cell>
        </row>
        <row r="133">
          <cell r="C133">
            <v>13</v>
          </cell>
          <cell r="D133" t="str">
            <v xml:space="preserve">Equipment </v>
          </cell>
          <cell r="I133">
            <v>35113.5</v>
          </cell>
        </row>
        <row r="135">
          <cell r="D135">
            <v>13.01</v>
          </cell>
          <cell r="E135" t="str">
            <v>Dock Bumpers</v>
          </cell>
          <cell r="F135">
            <v>3</v>
          </cell>
          <cell r="G135" t="str">
            <v>sets</v>
          </cell>
          <cell r="H135">
            <v>265.2</v>
          </cell>
          <cell r="I135">
            <v>795.59999999999991</v>
          </cell>
        </row>
        <row r="136">
          <cell r="D136">
            <v>13.02</v>
          </cell>
          <cell r="E136" t="str">
            <v>Dock Levellers/Locks</v>
          </cell>
          <cell r="F136">
            <v>3</v>
          </cell>
          <cell r="G136" t="str">
            <v>ea</v>
          </cell>
          <cell r="H136">
            <v>10786.5</v>
          </cell>
          <cell r="I136">
            <v>32359.5</v>
          </cell>
        </row>
        <row r="137">
          <cell r="D137">
            <v>13.03</v>
          </cell>
          <cell r="E137" t="str">
            <v>Vehicle Restraints</v>
          </cell>
          <cell r="F137">
            <v>3</v>
          </cell>
          <cell r="G137" t="str">
            <v>sets</v>
          </cell>
          <cell r="H137">
            <v>652.79999999999995</v>
          </cell>
          <cell r="I137">
            <v>1958.3999999999999</v>
          </cell>
        </row>
        <row r="139">
          <cell r="C139">
            <v>14</v>
          </cell>
          <cell r="D139" t="str">
            <v>Furnishings</v>
          </cell>
          <cell r="I139">
            <v>0</v>
          </cell>
        </row>
        <row r="142">
          <cell r="C142">
            <v>15</v>
          </cell>
          <cell r="D142" t="str">
            <v>Special Construction</v>
          </cell>
          <cell r="I142">
            <v>127500</v>
          </cell>
        </row>
        <row r="144">
          <cell r="D144">
            <v>15.01</v>
          </cell>
          <cell r="E144" t="str">
            <v>Loading Docks</v>
          </cell>
          <cell r="F144">
            <v>1</v>
          </cell>
          <cell r="G144" t="str">
            <v>ea</v>
          </cell>
          <cell r="H144">
            <v>45900</v>
          </cell>
          <cell r="I144">
            <v>45900</v>
          </cell>
        </row>
        <row r="145">
          <cell r="D145">
            <v>15.02</v>
          </cell>
          <cell r="E145" t="str">
            <v xml:space="preserve">Canopy over Loading Dock </v>
          </cell>
          <cell r="F145">
            <v>4000</v>
          </cell>
          <cell r="G145" t="str">
            <v>sf</v>
          </cell>
          <cell r="H145">
            <v>20.399999999999999</v>
          </cell>
          <cell r="I145">
            <v>81600</v>
          </cell>
        </row>
        <row r="147">
          <cell r="C147">
            <v>16</v>
          </cell>
          <cell r="D147" t="str">
            <v>Building Sitework</v>
          </cell>
          <cell r="I147">
            <v>14158.976000000001</v>
          </cell>
        </row>
        <row r="149">
          <cell r="D149">
            <v>16.010000000000002</v>
          </cell>
          <cell r="E149" t="str">
            <v>Building Sitework</v>
          </cell>
          <cell r="F149">
            <v>27872</v>
          </cell>
          <cell r="H149">
            <v>0.50800000000000001</v>
          </cell>
          <cell r="I149">
            <v>14158.976000000001</v>
          </cell>
        </row>
        <row r="151">
          <cell r="C151">
            <v>17</v>
          </cell>
          <cell r="D151" t="str">
            <v>Landscaping</v>
          </cell>
          <cell r="I151">
            <v>14158.976000000001</v>
          </cell>
        </row>
        <row r="153">
          <cell r="D153">
            <v>17.010000000000002</v>
          </cell>
          <cell r="E153" t="str">
            <v>Landscaping</v>
          </cell>
          <cell r="F153">
            <v>27872</v>
          </cell>
          <cell r="H153">
            <v>0.50800000000000001</v>
          </cell>
          <cell r="I153">
            <v>14158.976000000001</v>
          </cell>
        </row>
        <row r="156">
          <cell r="C156">
            <v>31</v>
          </cell>
          <cell r="E156" t="str">
            <v>Subtotal A</v>
          </cell>
          <cell r="H156">
            <v>113.50808160471681</v>
          </cell>
          <cell r="I156">
            <v>3163697.2504866668</v>
          </cell>
        </row>
        <row r="157">
          <cell r="C157">
            <v>32</v>
          </cell>
          <cell r="E157" t="str">
            <v>General Conditions OH &amp; P</v>
          </cell>
          <cell r="F157">
            <v>0.23</v>
          </cell>
          <cell r="H157">
            <v>26.106858769084866</v>
          </cell>
          <cell r="I157">
            <v>727650.36761193338</v>
          </cell>
        </row>
        <row r="159">
          <cell r="E159" t="str">
            <v>Subtotal B</v>
          </cell>
          <cell r="H159">
            <v>139.61494037380169</v>
          </cell>
          <cell r="I159">
            <v>3891347.6180986003</v>
          </cell>
        </row>
        <row r="160">
          <cell r="C160">
            <v>33</v>
          </cell>
          <cell r="E160" t="str">
            <v>Local Sales Tax</v>
          </cell>
          <cell r="F160">
            <v>8.4000000000000005E-2</v>
          </cell>
          <cell r="H160">
            <v>11.727654991399342</v>
          </cell>
          <cell r="I160">
            <v>326873.19992028247</v>
          </cell>
        </row>
        <row r="162">
          <cell r="C162">
            <v>34</v>
          </cell>
          <cell r="E162" t="str">
            <v>Permits, Bonds &amp; Insurance</v>
          </cell>
          <cell r="F162">
            <v>2.5000000000000001E-2</v>
          </cell>
          <cell r="H162">
            <v>3.4903735093450421</v>
          </cell>
          <cell r="I162">
            <v>97283.690452465016</v>
          </cell>
        </row>
        <row r="164">
          <cell r="E164" t="str">
            <v>Subtotal C</v>
          </cell>
          <cell r="H164">
            <v>154.83296887454605</v>
          </cell>
          <cell r="I164">
            <v>4315504.5084713474</v>
          </cell>
        </row>
        <row r="165">
          <cell r="C165">
            <v>35</v>
          </cell>
          <cell r="E165" t="str">
            <v>Design Contingency</v>
          </cell>
          <cell r="F165">
            <v>0.2</v>
          </cell>
          <cell r="H165">
            <v>30.96659377490921</v>
          </cell>
          <cell r="I165">
            <v>863100.9016942695</v>
          </cell>
        </row>
        <row r="167">
          <cell r="E167" t="str">
            <v>Subtotal D</v>
          </cell>
          <cell r="H167">
            <v>185.79956264945528</v>
          </cell>
          <cell r="I167">
            <v>5178605.4101656172</v>
          </cell>
        </row>
        <row r="168">
          <cell r="C168">
            <v>36</v>
          </cell>
          <cell r="E168" t="str">
            <v>Escalation MOC June 2009</v>
          </cell>
          <cell r="F168">
            <v>0.12</v>
          </cell>
          <cell r="H168">
            <v>22.295947517934632</v>
          </cell>
          <cell r="I168">
            <v>621432.64921987406</v>
          </cell>
        </row>
        <row r="170">
          <cell r="E170" t="str">
            <v>Subtotal E</v>
          </cell>
          <cell r="H170">
            <v>208.0955101673899</v>
          </cell>
          <cell r="I170">
            <v>5800038.0593854915</v>
          </cell>
        </row>
        <row r="171">
          <cell r="C171">
            <v>37</v>
          </cell>
          <cell r="E171" t="str">
            <v>LEED</v>
          </cell>
          <cell r="F171">
            <v>0.02</v>
          </cell>
          <cell r="H171">
            <v>4.1619102033477988</v>
          </cell>
          <cell r="I171">
            <v>116000.76118770984</v>
          </cell>
        </row>
        <row r="173">
          <cell r="E173" t="str">
            <v>Subtoal F</v>
          </cell>
          <cell r="H173">
            <v>212.25742037073772</v>
          </cell>
          <cell r="I173">
            <v>5916038.8205732014</v>
          </cell>
        </row>
        <row r="174">
          <cell r="C174">
            <v>38</v>
          </cell>
          <cell r="E174" t="str">
            <v>Construction Contingency</v>
          </cell>
          <cell r="F174">
            <v>0.1</v>
          </cell>
          <cell r="H174">
            <v>21.225742037073772</v>
          </cell>
          <cell r="I174">
            <v>591603.88205732021</v>
          </cell>
        </row>
        <row r="176">
          <cell r="E176" t="str">
            <v>Subtotal H</v>
          </cell>
          <cell r="H176">
            <v>233.48316240781148</v>
          </cell>
          <cell r="I176">
            <v>6507642.7026305217</v>
          </cell>
        </row>
        <row r="177">
          <cell r="C177">
            <v>39</v>
          </cell>
          <cell r="E177" t="str">
            <v>Design/Engineering Fee</v>
          </cell>
          <cell r="F177">
            <v>0.1</v>
          </cell>
          <cell r="H177">
            <v>23.348316240781148</v>
          </cell>
          <cell r="I177">
            <v>650764.2702630522</v>
          </cell>
        </row>
        <row r="179">
          <cell r="C179">
            <v>40</v>
          </cell>
          <cell r="E179" t="str">
            <v>Total Cost</v>
          </cell>
          <cell r="H179">
            <v>256.83147864859262</v>
          </cell>
          <cell r="I179">
            <v>7158406.9728935743</v>
          </cell>
        </row>
        <row r="185">
          <cell r="C185">
            <v>51</v>
          </cell>
          <cell r="E185" t="str">
            <v>Civil</v>
          </cell>
          <cell r="I185">
            <v>1540939.4741866665</v>
          </cell>
        </row>
        <row r="186">
          <cell r="D186">
            <v>1</v>
          </cell>
          <cell r="E186" t="str">
            <v>Substructure</v>
          </cell>
          <cell r="H186">
            <v>503320.65818666667</v>
          </cell>
        </row>
        <row r="187">
          <cell r="D187">
            <v>2</v>
          </cell>
          <cell r="E187" t="str">
            <v>Superstructure</v>
          </cell>
          <cell r="H187">
            <v>1023459.84</v>
          </cell>
        </row>
        <row r="188">
          <cell r="D188">
            <v>16</v>
          </cell>
          <cell r="E188" t="str">
            <v>Building Sitework</v>
          </cell>
          <cell r="H188">
            <v>14158.976000000001</v>
          </cell>
        </row>
        <row r="190">
          <cell r="C190">
            <v>52</v>
          </cell>
          <cell r="E190" t="str">
            <v>Shell &amp; Core</v>
          </cell>
          <cell r="I190">
            <v>748583.92749999999</v>
          </cell>
        </row>
        <row r="191">
          <cell r="D191">
            <v>3</v>
          </cell>
          <cell r="E191" t="str">
            <v>Exterior Closure</v>
          </cell>
          <cell r="H191">
            <v>116184.08999999998</v>
          </cell>
        </row>
        <row r="192">
          <cell r="D192">
            <v>4</v>
          </cell>
          <cell r="E192" t="str">
            <v>Roofing</v>
          </cell>
          <cell r="H192">
            <v>181575.37999999998</v>
          </cell>
        </row>
        <row r="193">
          <cell r="D193">
            <v>5</v>
          </cell>
          <cell r="E193" t="str">
            <v>Interior Construction</v>
          </cell>
          <cell r="H193">
            <v>188439.552</v>
          </cell>
        </row>
        <row r="194">
          <cell r="D194">
            <v>6</v>
          </cell>
          <cell r="E194" t="str">
            <v>Interior Finishes</v>
          </cell>
          <cell r="H194">
            <v>48476.137499999997</v>
          </cell>
        </row>
        <row r="195">
          <cell r="D195">
            <v>7</v>
          </cell>
          <cell r="E195" t="str">
            <v>Conveying</v>
          </cell>
          <cell r="H195">
            <v>0</v>
          </cell>
        </row>
        <row r="196">
          <cell r="D196">
            <v>10</v>
          </cell>
          <cell r="E196" t="str">
            <v>Fire Protection</v>
          </cell>
          <cell r="H196">
            <v>86408.767999999996</v>
          </cell>
        </row>
        <row r="197">
          <cell r="D197">
            <v>15</v>
          </cell>
          <cell r="E197" t="str">
            <v>Special Construction</v>
          </cell>
          <cell r="H197">
            <v>127500</v>
          </cell>
        </row>
        <row r="199">
          <cell r="C199">
            <v>53</v>
          </cell>
          <cell r="E199" t="str">
            <v>Mechanical</v>
          </cell>
          <cell r="I199">
            <v>162261.296</v>
          </cell>
        </row>
        <row r="200">
          <cell r="D200">
            <v>8</v>
          </cell>
          <cell r="E200" t="str">
            <v>Plumbing</v>
          </cell>
          <cell r="H200">
            <v>35397.440000000002</v>
          </cell>
        </row>
        <row r="201">
          <cell r="D201">
            <v>9</v>
          </cell>
          <cell r="E201" t="str">
            <v>HVAC</v>
          </cell>
          <cell r="H201">
            <v>126863.856</v>
          </cell>
        </row>
        <row r="203">
          <cell r="C203">
            <v>54</v>
          </cell>
          <cell r="E203" t="str">
            <v>Electrical</v>
          </cell>
          <cell r="I203">
            <v>662640.07680000004</v>
          </cell>
        </row>
        <row r="204">
          <cell r="D204">
            <v>11</v>
          </cell>
          <cell r="E204" t="str">
            <v>Electrical</v>
          </cell>
          <cell r="H204">
            <v>436096.4608</v>
          </cell>
        </row>
        <row r="205">
          <cell r="D205">
            <v>12</v>
          </cell>
          <cell r="E205" t="str">
            <v>Electrical Systems</v>
          </cell>
          <cell r="H205">
            <v>226543.61600000001</v>
          </cell>
        </row>
        <row r="207">
          <cell r="C207">
            <v>55</v>
          </cell>
          <cell r="E207" t="str">
            <v>Furnishing</v>
          </cell>
          <cell r="I207">
            <v>49272.476000000002</v>
          </cell>
        </row>
        <row r="208">
          <cell r="D208">
            <v>13</v>
          </cell>
          <cell r="E208" t="str">
            <v xml:space="preserve">Equipment </v>
          </cell>
          <cell r="H208">
            <v>35113.5</v>
          </cell>
        </row>
        <row r="209">
          <cell r="D209">
            <v>14</v>
          </cell>
          <cell r="E209" t="str">
            <v>Furnishings</v>
          </cell>
          <cell r="H209">
            <v>0</v>
          </cell>
        </row>
        <row r="210">
          <cell r="D210">
            <v>17</v>
          </cell>
          <cell r="E210" t="str">
            <v>Landscaping</v>
          </cell>
          <cell r="H210">
            <v>14158.976000000001</v>
          </cell>
        </row>
        <row r="212">
          <cell r="C212">
            <v>56</v>
          </cell>
          <cell r="E212" t="str">
            <v>General Conditions &amp; Contingency</v>
          </cell>
          <cell r="I212">
            <v>3343945.4521438545</v>
          </cell>
        </row>
        <row r="213">
          <cell r="D213">
            <v>32</v>
          </cell>
          <cell r="E213" t="str">
            <v>General Conditions OH &amp; P</v>
          </cell>
          <cell r="H213">
            <v>727650.36761193338</v>
          </cell>
        </row>
        <row r="214">
          <cell r="D214">
            <v>33</v>
          </cell>
          <cell r="E214" t="str">
            <v>Local Sales Tax</v>
          </cell>
          <cell r="H214">
            <v>326873.19992028247</v>
          </cell>
        </row>
        <row r="215">
          <cell r="D215">
            <v>34</v>
          </cell>
          <cell r="E215" t="str">
            <v>Permits, Bonds &amp; Insurance</v>
          </cell>
          <cell r="H215">
            <v>97283.690452465016</v>
          </cell>
        </row>
        <row r="216">
          <cell r="D216">
            <v>35</v>
          </cell>
          <cell r="E216" t="str">
            <v>Design Contingency</v>
          </cell>
          <cell r="H216">
            <v>863100.9016942695</v>
          </cell>
        </row>
        <row r="217">
          <cell r="D217">
            <v>36</v>
          </cell>
          <cell r="E217" t="str">
            <v>Escalation MOC June 2009</v>
          </cell>
          <cell r="H217">
            <v>621432.64921987406</v>
          </cell>
        </row>
        <row r="218">
          <cell r="D218">
            <v>37</v>
          </cell>
          <cell r="E218" t="str">
            <v>LEED</v>
          </cell>
          <cell r="H218">
            <v>116000.76118770984</v>
          </cell>
        </row>
        <row r="219">
          <cell r="D219">
            <v>38</v>
          </cell>
          <cell r="E219" t="str">
            <v>Construction Contingency</v>
          </cell>
          <cell r="H219">
            <v>591603.88205732021</v>
          </cell>
        </row>
        <row r="221">
          <cell r="C221">
            <v>57</v>
          </cell>
          <cell r="E221" t="str">
            <v>Design/Engineering Fee</v>
          </cell>
          <cell r="I221">
            <v>650764.2702630522</v>
          </cell>
        </row>
        <row r="222">
          <cell r="D222">
            <v>39</v>
          </cell>
          <cell r="E222" t="str">
            <v>Design/Engineering Fee</v>
          </cell>
          <cell r="H222">
            <v>650764.2702630522</v>
          </cell>
        </row>
        <row r="224">
          <cell r="H224">
            <v>7158406.9728935743</v>
          </cell>
          <cell r="I224">
            <v>7158406.9728935733</v>
          </cell>
        </row>
        <row r="225">
          <cell r="H225" t="str">
            <v>OK</v>
          </cell>
          <cell r="I225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2006-07"/>
      <sheetName val="2006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</row>
        <row r="270">
          <cell r="R270">
            <v>0</v>
          </cell>
          <cell r="S270">
            <v>205776.56</v>
          </cell>
          <cell r="T270">
            <v>272399.3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</row>
        <row r="500">
          <cell r="R500">
            <v>0</v>
          </cell>
          <cell r="S500">
            <v>0</v>
          </cell>
          <cell r="T500">
            <v>10144618.43</v>
          </cell>
        </row>
        <row r="501">
          <cell r="R501">
            <v>0</v>
          </cell>
          <cell r="S501">
            <v>0</v>
          </cell>
          <cell r="T501">
            <v>212634.15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</row>
        <row r="561">
          <cell r="R561">
            <v>0</v>
          </cell>
          <cell r="S561">
            <v>0</v>
          </cell>
          <cell r="T561">
            <v>40009301</v>
          </cell>
        </row>
        <row r="562">
          <cell r="R562">
            <v>0</v>
          </cell>
          <cell r="S562">
            <v>0</v>
          </cell>
          <cell r="T562">
            <v>-40009301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</row>
        <row r="580">
          <cell r="R580">
            <v>0</v>
          </cell>
          <cell r="S580">
            <v>0</v>
          </cell>
          <cell r="T580">
            <v>783.5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</row>
        <row r="627">
          <cell r="R627">
            <v>0</v>
          </cell>
          <cell r="S627">
            <v>496</v>
          </cell>
          <cell r="T627">
            <v>3305.19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</row>
        <row r="849">
          <cell r="R849">
            <v>0</v>
          </cell>
          <cell r="S849">
            <v>0</v>
          </cell>
          <cell r="T849">
            <v>340757</v>
          </cell>
        </row>
        <row r="850">
          <cell r="R850">
            <v>0</v>
          </cell>
          <cell r="S850">
            <v>0</v>
          </cell>
          <cell r="T850">
            <v>16000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T1004">
            <v>-80250000</v>
          </cell>
        </row>
        <row r="1005">
          <cell r="T1005">
            <v>-200000000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T1007">
            <v>-431100</v>
          </cell>
        </row>
        <row r="1008">
          <cell r="T1008">
            <v>-1458300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</row>
        <row r="1124">
          <cell r="R1124">
            <v>1.19</v>
          </cell>
          <cell r="S1124">
            <v>5.95</v>
          </cell>
          <cell r="T1124">
            <v>14.76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T1320">
            <v>-3250409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</row>
        <row r="1344">
          <cell r="R1344">
            <v>0</v>
          </cell>
          <cell r="S1344">
            <v>0</v>
          </cell>
          <cell r="T1344">
            <v>-256699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</row>
        <row r="1373">
          <cell r="R1373">
            <v>0</v>
          </cell>
          <cell r="S1373">
            <v>0</v>
          </cell>
          <cell r="T1373">
            <v>-967879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</row>
        <row r="1400">
          <cell r="R1400">
            <v>0</v>
          </cell>
          <cell r="S1400">
            <v>0</v>
          </cell>
          <cell r="T1400">
            <v>-97579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</row>
        <row r="1450">
          <cell r="R1450">
            <v>0</v>
          </cell>
          <cell r="S1450">
            <v>0</v>
          </cell>
          <cell r="T1450">
            <v>-13468.61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Scenario Summary"/>
      <sheetName val="Monthly Cost Summary"/>
      <sheetName val="Exclude MF Scenario=====&gt;"/>
      <sheetName val="Aurora &amp; Non Aurora WHE"/>
      <sheetName val="AURORA Total WHE"/>
      <sheetName val="Pivot Costs WHE"/>
      <sheetName val="Pivot Energy WHE"/>
      <sheetName val="Exclude WHE Scenario=====&gt;"/>
      <sheetName val="Aurora &amp; Non Aurora MF"/>
      <sheetName val="AURORA Total MF"/>
      <sheetName val="Pivot Costs MF"/>
      <sheetName val="Pivot Energy MF"/>
      <sheetName val="Map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B4" t="str">
            <v>Baker Replacement 1997-2025</v>
          </cell>
          <cell r="C4" t="str">
            <v>Baker Replacement</v>
          </cell>
        </row>
        <row r="5">
          <cell r="B5" t="str">
            <v>BC Hydro Point Roberts 2004-2007</v>
          </cell>
          <cell r="C5" t="str">
            <v>BC Hydro Point Roberts</v>
          </cell>
        </row>
        <row r="6">
          <cell r="B6" t="str">
            <v>BC Hydro Point Roberts 2007-2025</v>
          </cell>
          <cell r="C6" t="str">
            <v>BC Hydro Point Roberts</v>
          </cell>
        </row>
        <row r="7">
          <cell r="B7" t="str">
            <v>BPA Snohomish Conservation  2004-2010</v>
          </cell>
          <cell r="C7" t="str">
            <v>BPA Snohomish Conservation</v>
          </cell>
        </row>
        <row r="8">
          <cell r="B8" t="str">
            <v>Canadian EA 2004-2025</v>
          </cell>
          <cell r="C8" t="str">
            <v>Canadian EA</v>
          </cell>
        </row>
        <row r="9">
          <cell r="B9" t="str">
            <v>Colstrip 1</v>
          </cell>
          <cell r="C9" t="str">
            <v>Colstrip 1&amp;2</v>
          </cell>
        </row>
        <row r="10">
          <cell r="B10" t="str">
            <v>Colstrip 2</v>
          </cell>
          <cell r="C10" t="str">
            <v>Colstrip 1&amp;2</v>
          </cell>
        </row>
        <row r="11">
          <cell r="B11" t="str">
            <v>Colstrip 3</v>
          </cell>
          <cell r="C11" t="str">
            <v>Colstrip 3&amp;4</v>
          </cell>
        </row>
        <row r="12">
          <cell r="B12" t="str">
            <v>Colstrip 4</v>
          </cell>
          <cell r="C12" t="str">
            <v>Colstrip 3&amp;4</v>
          </cell>
        </row>
        <row r="13">
          <cell r="B13" t="str">
            <v xml:space="preserve">Electron </v>
          </cell>
          <cell r="C13" t="str">
            <v>Puget's Hydro</v>
          </cell>
        </row>
        <row r="14">
          <cell r="B14" t="str">
            <v>Encogen 1</v>
          </cell>
          <cell r="C14" t="str">
            <v>Encogen</v>
          </cell>
        </row>
        <row r="15">
          <cell r="B15" t="str">
            <v>Frederickson 1</v>
          </cell>
          <cell r="C15" t="str">
            <v>Frederickson 1&amp;2</v>
          </cell>
        </row>
        <row r="16">
          <cell r="B16" t="str">
            <v>Frederickson 2</v>
          </cell>
          <cell r="C16" t="str">
            <v>Frederickson 1&amp;2</v>
          </cell>
        </row>
        <row r="17">
          <cell r="B17" t="str">
            <v>Frederickson Primary</v>
          </cell>
          <cell r="C17" t="str">
            <v>Fred 1</v>
          </cell>
        </row>
        <row r="18">
          <cell r="B18" t="str">
            <v>Frederickson Duct Firing</v>
          </cell>
          <cell r="C18" t="str">
            <v>Fred 1</v>
          </cell>
        </row>
        <row r="19">
          <cell r="B19" t="str">
            <v>Fredonia 1</v>
          </cell>
          <cell r="C19" t="str">
            <v>Fredonia 1&amp;2</v>
          </cell>
        </row>
        <row r="20">
          <cell r="B20" t="str">
            <v>Fredonia 2</v>
          </cell>
          <cell r="C20" t="str">
            <v>Fredonia 1&amp;2</v>
          </cell>
        </row>
        <row r="21">
          <cell r="B21" t="str">
            <v>Fredonia 3-4</v>
          </cell>
          <cell r="C21" t="str">
            <v>Fredonia 3&amp;4</v>
          </cell>
        </row>
        <row r="22">
          <cell r="B22" t="str">
            <v>Goldendale Energy Center</v>
          </cell>
          <cell r="C22" t="str">
            <v>Goldendale</v>
          </cell>
        </row>
        <row r="23">
          <cell r="B23" t="str">
            <v>Goldendale Duct Firing</v>
          </cell>
          <cell r="C23" t="str">
            <v>Goldendale</v>
          </cell>
        </row>
        <row r="24">
          <cell r="B24" t="str">
            <v>Hopkins Ridge Wind</v>
          </cell>
          <cell r="C24" t="str">
            <v>Hopkins Ridge Wind</v>
          </cell>
        </row>
        <row r="25">
          <cell r="B25" t="str">
            <v>Lower Baker 1</v>
          </cell>
          <cell r="C25" t="str">
            <v>Puget's Hydro</v>
          </cell>
        </row>
        <row r="26">
          <cell r="B26" t="str">
            <v>March Point 1 MRun 2004-2011</v>
          </cell>
          <cell r="C26" t="str">
            <v>QF March Point 1</v>
          </cell>
        </row>
        <row r="27">
          <cell r="B27" t="str">
            <v>March Point 2 Dis 2004-2011</v>
          </cell>
          <cell r="C27" t="str">
            <v>QF March Point 2</v>
          </cell>
        </row>
        <row r="28">
          <cell r="B28" t="str">
            <v>March Point 2 MRun  2004-2011</v>
          </cell>
          <cell r="C28" t="str">
            <v>QF March Point 2</v>
          </cell>
        </row>
        <row r="29">
          <cell r="B29" t="str">
            <v>Market Purchases</v>
          </cell>
          <cell r="C29" t="str">
            <v>Market Purchase</v>
          </cell>
        </row>
        <row r="30">
          <cell r="B30" t="str">
            <v>Market Sales</v>
          </cell>
          <cell r="C30" t="str">
            <v>Market Sale</v>
          </cell>
        </row>
        <row r="31">
          <cell r="B31" t="str">
            <v>Northwestern Energy 2004-2010</v>
          </cell>
          <cell r="C31" t="str">
            <v>Northwestern Energy</v>
          </cell>
        </row>
        <row r="32">
          <cell r="B32" t="str">
            <v>Nooksack Hydro 2004-2008</v>
          </cell>
          <cell r="C32" t="str">
            <v>Nooksack Hydro</v>
          </cell>
        </row>
        <row r="33">
          <cell r="B33" t="str">
            <v>North Wasco 2004-2012</v>
          </cell>
          <cell r="C33" t="str">
            <v>Wasco Hydro</v>
          </cell>
        </row>
        <row r="34">
          <cell r="B34" t="str">
            <v>PG&amp;E Exchange In 2004-2008</v>
          </cell>
          <cell r="C34" t="str">
            <v>PG&amp;E Exchange</v>
          </cell>
        </row>
        <row r="35">
          <cell r="B35" t="str">
            <v>PG&amp;E Exchange Out 2004-2008</v>
          </cell>
          <cell r="C35" t="str">
            <v>PG&amp;E Exchange</v>
          </cell>
        </row>
        <row r="36">
          <cell r="B36" t="str">
            <v>PR Disp Product 2005-2011</v>
          </cell>
          <cell r="C36" t="str">
            <v>PR Displacement Product</v>
          </cell>
        </row>
        <row r="37">
          <cell r="B37" t="str">
            <v>Priest Rapids</v>
          </cell>
          <cell r="C37" t="str">
            <v>Mid Columbia</v>
          </cell>
        </row>
        <row r="38">
          <cell r="B38" t="str">
            <v>QF Koma Kulshan Hydro 2004-2025</v>
          </cell>
          <cell r="C38" t="str">
            <v>QF Koma Kulshan Hydro</v>
          </cell>
        </row>
        <row r="39">
          <cell r="B39" t="str">
            <v>QF PERC 2004-2009</v>
          </cell>
          <cell r="C39" t="str">
            <v>QF PERC</v>
          </cell>
        </row>
        <row r="40">
          <cell r="B40" t="str">
            <v>QF Port Townsend Hydro 2000-2025</v>
          </cell>
          <cell r="C40" t="str">
            <v>QF Port Townsend Hydro</v>
          </cell>
        </row>
        <row r="41">
          <cell r="B41" t="str">
            <v>QF Spokane MSW 2004-2011</v>
          </cell>
          <cell r="C41" t="str">
            <v>QF Spokane MSW</v>
          </cell>
        </row>
        <row r="42">
          <cell r="B42" t="str">
            <v>QF Sygitowicz 2004-2014</v>
          </cell>
          <cell r="C42" t="str">
            <v>QF Sygitowicz</v>
          </cell>
        </row>
        <row r="43">
          <cell r="B43" t="str">
            <v>QF Sygitowicz 2014 - 2025</v>
          </cell>
          <cell r="C43" t="str">
            <v>QF Sygitowicz</v>
          </cell>
        </row>
        <row r="44">
          <cell r="B44" t="str">
            <v>QF Twin Falls 2004-2025</v>
          </cell>
          <cell r="C44" t="str">
            <v>QF Twin Falls</v>
          </cell>
        </row>
        <row r="45">
          <cell r="B45" t="str">
            <v>QF Weeks Falls 2004-2025</v>
          </cell>
          <cell r="C45" t="str">
            <v>QF Weeks Falls</v>
          </cell>
        </row>
        <row r="46">
          <cell r="B46" t="str">
            <v>Resource Total</v>
          </cell>
          <cell r="C46" t="str">
            <v>Resource Total</v>
          </cell>
        </row>
        <row r="47">
          <cell r="B47" t="str">
            <v>Rock Island 1</v>
          </cell>
          <cell r="C47" t="str">
            <v>Mid Columbia</v>
          </cell>
        </row>
        <row r="48">
          <cell r="B48" t="str">
            <v>Rock Island 2</v>
          </cell>
          <cell r="C48" t="str">
            <v>Mid Columbia</v>
          </cell>
        </row>
        <row r="49">
          <cell r="B49" t="str">
            <v>Rocky Reach 1-11</v>
          </cell>
          <cell r="C49" t="str">
            <v>Mid Columbia</v>
          </cell>
        </row>
        <row r="50">
          <cell r="B50" t="str">
            <v>Snoqualmie Falls</v>
          </cell>
          <cell r="C50" t="str">
            <v>Puget's Hydro</v>
          </cell>
        </row>
        <row r="51">
          <cell r="B51" t="str">
            <v>Tenaska 2004-2011</v>
          </cell>
          <cell r="C51" t="str">
            <v>QF Tenaska</v>
          </cell>
        </row>
        <row r="52">
          <cell r="B52" t="str">
            <v>Tenaska Excess Energy 2004-2011</v>
          </cell>
          <cell r="C52" t="str">
            <v>Tenaska Excess Energy</v>
          </cell>
        </row>
        <row r="53">
          <cell r="B53" t="str">
            <v>Total</v>
          </cell>
          <cell r="C53" t="str">
            <v>Total</v>
          </cell>
        </row>
        <row r="54">
          <cell r="B54" t="str">
            <v>Total Contract Purchases</v>
          </cell>
          <cell r="C54" t="str">
            <v>Total Contract Purchases</v>
          </cell>
        </row>
        <row r="55">
          <cell r="B55" t="str">
            <v>Total Contract Sales</v>
          </cell>
          <cell r="C55" t="str">
            <v>Total Contract Sales</v>
          </cell>
        </row>
        <row r="56">
          <cell r="B56" t="str">
            <v>Upper Baker</v>
          </cell>
          <cell r="C56" t="str">
            <v>Puget's Hydro</v>
          </cell>
        </row>
        <row r="57">
          <cell r="B57" t="str">
            <v xml:space="preserve">Wanapum </v>
          </cell>
          <cell r="C57" t="str">
            <v>Mid Columbia</v>
          </cell>
        </row>
        <row r="58">
          <cell r="B58" t="str">
            <v xml:space="preserve">Wells </v>
          </cell>
          <cell r="C58" t="str">
            <v>Mid Columbia</v>
          </cell>
        </row>
        <row r="59">
          <cell r="B59" t="str">
            <v>Whitehorn 2 (Point Whitehorn)</v>
          </cell>
          <cell r="C59" t="str">
            <v>Whitehorn 2&amp;3</v>
          </cell>
        </row>
        <row r="60">
          <cell r="B60" t="str">
            <v>Whitehorn 3 (Point Whitehorn)</v>
          </cell>
          <cell r="C60" t="str">
            <v>Whitehorn 2&amp;3</v>
          </cell>
        </row>
        <row r="61">
          <cell r="B61" t="str">
            <v>Wild Horse Wind Project</v>
          </cell>
          <cell r="C61" t="str">
            <v>Wild Horse Wind</v>
          </cell>
        </row>
        <row r="62">
          <cell r="B62" t="str">
            <v>WNP-3 BPA Exch Power 2004-2017</v>
          </cell>
          <cell r="C62" t="str">
            <v>BPA Firm - WNP #3 Exchange</v>
          </cell>
        </row>
        <row r="63">
          <cell r="B63" t="str">
            <v>WNP-3 Return  2000 - 2017</v>
          </cell>
          <cell r="C63" t="str">
            <v>WNP-3 Return</v>
          </cell>
        </row>
        <row r="64">
          <cell r="B64" t="str">
            <v>Klondike III PPA 2007-2026</v>
          </cell>
          <cell r="C64" t="str">
            <v>Klondike Wind PPA</v>
          </cell>
        </row>
        <row r="65">
          <cell r="B65" t="str">
            <v>Lehman Brothers 2009-2013</v>
          </cell>
          <cell r="C65" t="str">
            <v>Lehman Brothers PPA</v>
          </cell>
        </row>
        <row r="66">
          <cell r="B66" t="str">
            <v>Powerex OnPeak PPA 2008-2012</v>
          </cell>
          <cell r="C66" t="str">
            <v>Powerex OnPeak PPA</v>
          </cell>
        </row>
        <row r="67">
          <cell r="B67" t="str">
            <v>Sempra Energy 2009-2013</v>
          </cell>
          <cell r="C67" t="str">
            <v>Sempra PPA</v>
          </cell>
        </row>
        <row r="68">
          <cell r="B68" t="str">
            <v>PSE ST OnPeak Contracts</v>
          </cell>
          <cell r="C68" t="str">
            <v>PSE Short Term Contracts</v>
          </cell>
        </row>
        <row r="69">
          <cell r="B69" t="str">
            <v>PSE ST OffPeak Contracts</v>
          </cell>
          <cell r="C69" t="str">
            <v>PSE Short Term Contracts</v>
          </cell>
        </row>
        <row r="70">
          <cell r="B70" t="str">
            <v>Sumas Energy 1-2</v>
          </cell>
          <cell r="C70" t="str">
            <v>Sumas</v>
          </cell>
        </row>
        <row r="71">
          <cell r="B71" t="str">
            <v>TransAlta Exchange in 2007-2010</v>
          </cell>
          <cell r="C71" t="str">
            <v>TransAlta Exchange</v>
          </cell>
        </row>
        <row r="72">
          <cell r="B72" t="str">
            <v>TransAlta Exchange out 2007-2010</v>
          </cell>
          <cell r="C72" t="str">
            <v>TransAlta Exchange</v>
          </cell>
        </row>
        <row r="73">
          <cell r="B73" t="str">
            <v>Credit Suisse 2009-2013</v>
          </cell>
          <cell r="C73" t="str">
            <v>Credit Suisse</v>
          </cell>
        </row>
        <row r="74">
          <cell r="B74" t="str">
            <v>Qualco</v>
          </cell>
          <cell r="C74" t="str">
            <v>Qualco Dairy Digester</v>
          </cell>
        </row>
        <row r="75">
          <cell r="B75" t="str">
            <v>Mint Farm Energy Center</v>
          </cell>
          <cell r="C75" t="str">
            <v>Mint Farm</v>
          </cell>
        </row>
        <row r="76">
          <cell r="B76" t="str">
            <v>Mint Farm Duct Firing</v>
          </cell>
          <cell r="C76" t="str">
            <v>Mint Farm</v>
          </cell>
        </row>
        <row r="77">
          <cell r="B77" t="str">
            <v>Wild Horse Expansion</v>
          </cell>
          <cell r="C77" t="str">
            <v>Wild Horse Expansion</v>
          </cell>
        </row>
        <row r="78">
          <cell r="B78" t="str">
            <v>Priest Rapids</v>
          </cell>
          <cell r="C78" t="str">
            <v>Mid Columbia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Mint Farm"/>
      <sheetName val="Financial Statements"/>
      <sheetName val="General Inputs"/>
      <sheetName val="Revenue Calculation"/>
      <sheetName val="Expenses"/>
      <sheetName val="Maintenance"/>
      <sheetName val="FFH Fees"/>
      <sheetName val="Generation &amp; Fuel"/>
      <sheetName val="Error Checks &amp; Notes"/>
      <sheetName val="Depreciation"/>
      <sheetName val="CapEx"/>
      <sheetName val="Links to Notes"/>
      <sheetName val="VOM"/>
      <sheetName val="2009 O&amp;M Budget"/>
      <sheetName val="MFGS Insurance Costs"/>
      <sheetName val="MFgS Prop Tax Est (2)"/>
      <sheetName val="Variable Gas Transport Inputs"/>
      <sheetName val="Fixed Gas Transport"/>
      <sheetName val="MFGS Capital"/>
    </sheetNames>
    <sheetDataSet>
      <sheetData sheetId="0" refreshError="1"/>
      <sheetData sheetId="1" refreshError="1"/>
      <sheetData sheetId="2" refreshError="1">
        <row r="4">
          <cell r="E4">
            <v>39783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88">
          <cell r="I88">
            <v>37440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3">
          <cell r="F243">
            <v>171000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  <row r="318">
          <cell r="A318" t="b">
            <v>0</v>
          </cell>
        </row>
        <row r="319">
          <cell r="A319" t="b">
            <v>0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15">
          <cell r="A15">
            <v>2005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97"/>
  <sheetViews>
    <sheetView tabSelected="1" workbookViewId="0">
      <selection activeCell="A8" sqref="A8:XFD8"/>
    </sheetView>
  </sheetViews>
  <sheetFormatPr defaultColWidth="9.140625" defaultRowHeight="12.75"/>
  <cols>
    <col min="1" max="1" width="3" style="45" customWidth="1"/>
    <col min="2" max="2" width="29.28515625" style="45" customWidth="1"/>
    <col min="3" max="3" width="12.5703125" style="45" customWidth="1"/>
    <col min="4" max="4" width="13.85546875" style="45" customWidth="1"/>
    <col min="5" max="5" width="13.28515625" style="45" customWidth="1"/>
    <col min="6" max="6" width="17.140625" style="5" customWidth="1"/>
    <col min="7" max="62" width="9.140625" style="5"/>
    <col min="63" max="16384" width="9.140625" style="45"/>
  </cols>
  <sheetData>
    <row r="1" spans="1:6" s="5" customFormat="1">
      <c r="A1" s="1"/>
      <c r="B1" s="2" t="s">
        <v>3</v>
      </c>
      <c r="C1" s="3"/>
      <c r="D1" s="1"/>
      <c r="E1" s="3"/>
      <c r="F1" s="46" t="s">
        <v>76</v>
      </c>
    </row>
    <row r="2" spans="1:6" s="5" customFormat="1">
      <c r="A2" s="1"/>
      <c r="B2" s="2" t="s">
        <v>4</v>
      </c>
      <c r="C2" s="3"/>
      <c r="D2" s="1"/>
      <c r="E2" s="3"/>
      <c r="F2" s="46" t="s">
        <v>77</v>
      </c>
    </row>
    <row r="3" spans="1:6" s="5" customFormat="1">
      <c r="A3" s="1"/>
      <c r="B3" s="6" t="s">
        <v>6</v>
      </c>
      <c r="C3" s="3"/>
      <c r="D3" s="7"/>
      <c r="E3" s="3"/>
      <c r="F3" s="46" t="s">
        <v>78</v>
      </c>
    </row>
    <row r="4" spans="1:6" s="5" customFormat="1">
      <c r="A4" s="1"/>
      <c r="B4" s="8" t="s">
        <v>75</v>
      </c>
      <c r="C4" s="3"/>
      <c r="D4" s="7"/>
      <c r="E4" s="3"/>
      <c r="F4" s="9"/>
    </row>
    <row r="5" spans="1:6" s="5" customFormat="1">
      <c r="A5" s="1"/>
      <c r="B5" s="10"/>
      <c r="C5" s="11"/>
      <c r="D5" s="12"/>
      <c r="E5" s="12"/>
      <c r="F5" s="13"/>
    </row>
    <row r="6" spans="1:6" s="5" customFormat="1">
      <c r="A6" s="1"/>
      <c r="B6" s="10"/>
      <c r="C6" s="14" t="s">
        <v>3</v>
      </c>
      <c r="D6" s="11" t="s">
        <v>7</v>
      </c>
      <c r="E6" s="12"/>
      <c r="F6" s="4"/>
    </row>
    <row r="7" spans="1:6" s="5" customFormat="1">
      <c r="A7" s="1"/>
      <c r="B7" s="3"/>
      <c r="C7" s="15" t="s">
        <v>0</v>
      </c>
      <c r="D7" s="11" t="s">
        <v>0</v>
      </c>
      <c r="E7" s="15" t="s">
        <v>8</v>
      </c>
      <c r="F7" s="4"/>
    </row>
    <row r="8" spans="1:6" s="5" customFormat="1">
      <c r="A8" s="1"/>
      <c r="B8" s="16" t="s">
        <v>9</v>
      </c>
      <c r="C8" s="16"/>
      <c r="D8" s="17"/>
      <c r="E8" s="18"/>
      <c r="F8" s="19"/>
    </row>
    <row r="9" spans="1:6" s="5" customFormat="1">
      <c r="A9" s="1">
        <v>1</v>
      </c>
      <c r="B9" s="3" t="s">
        <v>10</v>
      </c>
      <c r="C9" s="3"/>
      <c r="D9" s="17"/>
      <c r="E9" s="19">
        <f>+D9-C9</f>
        <v>0</v>
      </c>
      <c r="F9" s="19"/>
    </row>
    <row r="10" spans="1:6" s="5" customFormat="1">
      <c r="A10" s="1">
        <v>2</v>
      </c>
      <c r="B10" s="3" t="s">
        <v>11</v>
      </c>
      <c r="C10" s="3"/>
      <c r="D10" s="17"/>
      <c r="E10" s="19">
        <f t="shared" ref="E10:E12" si="0">+D10-C10</f>
        <v>0</v>
      </c>
      <c r="F10" s="19"/>
    </row>
    <row r="11" spans="1:6" s="5" customFormat="1">
      <c r="A11" s="1">
        <v>3</v>
      </c>
      <c r="B11" s="3" t="s">
        <v>12</v>
      </c>
      <c r="C11" s="3"/>
      <c r="D11" s="17"/>
      <c r="E11" s="19">
        <f t="shared" si="0"/>
        <v>0</v>
      </c>
      <c r="F11" s="19"/>
    </row>
    <row r="12" spans="1:6" s="5" customFormat="1">
      <c r="A12" s="1">
        <v>4</v>
      </c>
      <c r="B12" s="3" t="s">
        <v>13</v>
      </c>
      <c r="C12" s="17"/>
      <c r="D12" s="17"/>
      <c r="E12" s="19">
        <f t="shared" si="0"/>
        <v>0</v>
      </c>
      <c r="F12" s="20"/>
    </row>
    <row r="13" spans="1:6" s="5" customFormat="1">
      <c r="A13" s="1">
        <v>5</v>
      </c>
      <c r="B13" s="16" t="s">
        <v>14</v>
      </c>
      <c r="C13" s="21">
        <f>SUM(C9:C12)</f>
        <v>0</v>
      </c>
      <c r="D13" s="21">
        <f>SUM(D9:D12)</f>
        <v>0</v>
      </c>
      <c r="E13" s="21">
        <f>SUM(E9:E12)</f>
        <v>0</v>
      </c>
      <c r="F13" s="19"/>
    </row>
    <row r="14" spans="1:6" s="5" customFormat="1">
      <c r="A14" s="1">
        <v>6</v>
      </c>
      <c r="B14" s="3"/>
      <c r="C14" s="3"/>
      <c r="D14" s="17"/>
      <c r="E14" s="19"/>
      <c r="F14" s="19"/>
    </row>
    <row r="15" spans="1:6" s="5" customFormat="1">
      <c r="A15" s="1">
        <v>7</v>
      </c>
      <c r="B15" s="16" t="s">
        <v>15</v>
      </c>
      <c r="C15" s="16"/>
      <c r="D15" s="17"/>
      <c r="E15" s="19"/>
      <c r="F15" s="19"/>
    </row>
    <row r="16" spans="1:6" s="5" customFormat="1">
      <c r="A16" s="1">
        <v>8</v>
      </c>
      <c r="B16" s="3" t="s">
        <v>16</v>
      </c>
      <c r="C16" s="3"/>
      <c r="D16" s="17"/>
      <c r="E16" s="19">
        <f>+D16-C16</f>
        <v>0</v>
      </c>
      <c r="F16" s="19"/>
    </row>
    <row r="17" spans="1:6" s="5" customFormat="1">
      <c r="A17" s="1">
        <v>9</v>
      </c>
      <c r="B17" s="3" t="s">
        <v>17</v>
      </c>
      <c r="C17" s="3"/>
      <c r="D17" s="17"/>
      <c r="E17" s="19">
        <f t="shared" ref="E17:E25" si="1">+D17-C17</f>
        <v>0</v>
      </c>
      <c r="F17" s="19"/>
    </row>
    <row r="18" spans="1:6" s="5" customFormat="1">
      <c r="A18" s="1">
        <v>10</v>
      </c>
      <c r="B18" s="3" t="s">
        <v>18</v>
      </c>
      <c r="C18" s="17"/>
      <c r="D18" s="17"/>
      <c r="E18" s="19">
        <f t="shared" si="1"/>
        <v>0</v>
      </c>
      <c r="F18" s="19"/>
    </row>
    <row r="19" spans="1:6" s="5" customFormat="1">
      <c r="A19" s="1">
        <v>11</v>
      </c>
      <c r="B19" s="3" t="s">
        <v>19</v>
      </c>
      <c r="C19" s="3"/>
      <c r="D19" s="22"/>
      <c r="E19" s="19">
        <f t="shared" si="1"/>
        <v>0</v>
      </c>
      <c r="F19" s="19"/>
    </row>
    <row r="20" spans="1:6" s="5" customFormat="1">
      <c r="A20" s="1">
        <v>12</v>
      </c>
      <c r="B20" s="3" t="s">
        <v>20</v>
      </c>
      <c r="C20" s="3"/>
      <c r="D20" s="17"/>
      <c r="E20" s="19">
        <f t="shared" si="1"/>
        <v>0</v>
      </c>
      <c r="F20" s="19"/>
    </row>
    <row r="21" spans="1:6" s="5" customFormat="1">
      <c r="A21" s="1">
        <v>13</v>
      </c>
      <c r="B21" s="3" t="s">
        <v>21</v>
      </c>
      <c r="C21" s="3"/>
      <c r="D21" s="17"/>
      <c r="E21" s="19">
        <f t="shared" si="1"/>
        <v>0</v>
      </c>
      <c r="F21" s="19"/>
    </row>
    <row r="22" spans="1:6" s="5" customFormat="1">
      <c r="A22" s="1">
        <v>14</v>
      </c>
      <c r="B22" s="3" t="s">
        <v>22</v>
      </c>
      <c r="C22" s="3"/>
      <c r="D22" s="17"/>
      <c r="E22" s="19">
        <f t="shared" si="1"/>
        <v>0</v>
      </c>
      <c r="F22" s="19"/>
    </row>
    <row r="23" spans="1:6" s="5" customFormat="1">
      <c r="A23" s="1">
        <v>15</v>
      </c>
      <c r="B23" s="3" t="s">
        <v>23</v>
      </c>
      <c r="C23" s="3"/>
      <c r="D23" s="17"/>
      <c r="E23" s="19">
        <f t="shared" si="1"/>
        <v>0</v>
      </c>
      <c r="F23" s="19"/>
    </row>
    <row r="24" spans="1:6" s="5" customFormat="1">
      <c r="A24" s="1">
        <v>16</v>
      </c>
      <c r="B24" s="3" t="s">
        <v>24</v>
      </c>
      <c r="C24" s="3"/>
      <c r="D24" s="17"/>
      <c r="E24" s="19">
        <f t="shared" si="1"/>
        <v>0</v>
      </c>
      <c r="F24" s="19"/>
    </row>
    <row r="25" spans="1:6" s="5" customFormat="1">
      <c r="A25" s="1">
        <v>17</v>
      </c>
      <c r="B25" s="3" t="s">
        <v>25</v>
      </c>
      <c r="C25" s="17"/>
      <c r="D25" s="17"/>
      <c r="E25" s="19">
        <f t="shared" si="1"/>
        <v>0</v>
      </c>
      <c r="F25" s="20"/>
    </row>
    <row r="26" spans="1:6" s="5" customFormat="1">
      <c r="A26" s="1">
        <v>18</v>
      </c>
      <c r="B26" s="23" t="s">
        <v>26</v>
      </c>
      <c r="C26" s="24">
        <f>SUM(C16:C25)</f>
        <v>0</v>
      </c>
      <c r="D26" s="24">
        <f>SUM(D16:D25)</f>
        <v>0</v>
      </c>
      <c r="E26" s="24">
        <f>SUM(E16:E25)</f>
        <v>0</v>
      </c>
      <c r="F26" s="20"/>
    </row>
    <row r="27" spans="1:6" s="5" customFormat="1">
      <c r="A27" s="1"/>
      <c r="B27" s="16"/>
      <c r="C27" s="16"/>
      <c r="D27" s="20"/>
      <c r="E27" s="20"/>
      <c r="F27" s="19"/>
    </row>
    <row r="28" spans="1:6" s="5" customFormat="1">
      <c r="A28" s="1">
        <v>19</v>
      </c>
      <c r="B28" s="3" t="s">
        <v>1</v>
      </c>
      <c r="C28" s="25"/>
      <c r="D28" s="17"/>
      <c r="E28" s="19">
        <f>+D28-C28</f>
        <v>0</v>
      </c>
      <c r="F28" s="19"/>
    </row>
    <row r="29" spans="1:6" s="5" customFormat="1">
      <c r="A29" s="1">
        <v>20</v>
      </c>
      <c r="B29" s="3" t="s">
        <v>2</v>
      </c>
      <c r="C29" s="25"/>
      <c r="D29" s="17"/>
      <c r="E29" s="19">
        <f t="shared" ref="E29:E35" si="2">+D29-C29</f>
        <v>0</v>
      </c>
      <c r="F29" s="19"/>
    </row>
    <row r="30" spans="1:6" s="5" customFormat="1">
      <c r="A30" s="1">
        <v>21</v>
      </c>
      <c r="B30" s="3" t="s">
        <v>27</v>
      </c>
      <c r="C30" s="3"/>
      <c r="D30" s="17"/>
      <c r="E30" s="19">
        <f t="shared" si="2"/>
        <v>0</v>
      </c>
      <c r="F30" s="19"/>
    </row>
    <row r="31" spans="1:6" s="5" customFormat="1">
      <c r="A31" s="1">
        <v>22</v>
      </c>
      <c r="B31" s="3" t="s">
        <v>28</v>
      </c>
      <c r="C31" s="17">
        <f>C83</f>
        <v>0</v>
      </c>
      <c r="D31" s="17">
        <f>D83</f>
        <v>0</v>
      </c>
      <c r="E31" s="19">
        <f t="shared" si="2"/>
        <v>0</v>
      </c>
      <c r="F31" s="19"/>
    </row>
    <row r="32" spans="1:6" s="5" customFormat="1">
      <c r="A32" s="1">
        <v>23</v>
      </c>
      <c r="B32" s="3" t="s">
        <v>29</v>
      </c>
      <c r="C32" s="17">
        <f>C80</f>
        <v>0</v>
      </c>
      <c r="D32" s="17">
        <f>D80</f>
        <v>0</v>
      </c>
      <c r="E32" s="19">
        <f t="shared" si="2"/>
        <v>0</v>
      </c>
      <c r="F32" s="19"/>
    </row>
    <row r="33" spans="1:6" s="5" customFormat="1">
      <c r="A33" s="1">
        <v>24</v>
      </c>
      <c r="B33" s="3" t="s">
        <v>30</v>
      </c>
      <c r="C33" s="17">
        <v>525562</v>
      </c>
      <c r="D33" s="17"/>
      <c r="E33" s="19">
        <f t="shared" si="2"/>
        <v>-525562</v>
      </c>
      <c r="F33" s="19"/>
    </row>
    <row r="34" spans="1:6" s="5" customFormat="1">
      <c r="A34" s="1">
        <v>25</v>
      </c>
      <c r="B34" s="3" t="s">
        <v>31</v>
      </c>
      <c r="C34" s="3"/>
      <c r="D34" s="17"/>
      <c r="E34" s="19">
        <f t="shared" si="2"/>
        <v>0</v>
      </c>
      <c r="F34" s="19"/>
    </row>
    <row r="35" spans="1:6" s="5" customFormat="1">
      <c r="A35" s="1">
        <v>26</v>
      </c>
      <c r="B35" s="3" t="s">
        <v>32</v>
      </c>
      <c r="C35" s="17"/>
      <c r="D35" s="17"/>
      <c r="E35" s="19">
        <f t="shared" si="2"/>
        <v>0</v>
      </c>
      <c r="F35" s="19"/>
    </row>
    <row r="36" spans="1:6" s="5" customFormat="1">
      <c r="A36" s="1">
        <v>27</v>
      </c>
      <c r="B36" s="16" t="s">
        <v>33</v>
      </c>
      <c r="C36" s="26">
        <f>SUM(C26:C35)</f>
        <v>525562</v>
      </c>
      <c r="D36" s="26">
        <f>SUM(D26:D35)</f>
        <v>0</v>
      </c>
      <c r="E36" s="26">
        <f>SUM(E26:E35)</f>
        <v>-525562</v>
      </c>
      <c r="F36" s="19"/>
    </row>
    <row r="37" spans="1:6" s="5" customFormat="1">
      <c r="A37" s="1">
        <v>28</v>
      </c>
      <c r="B37" s="3"/>
      <c r="C37" s="17"/>
      <c r="D37" s="17"/>
      <c r="E37" s="17"/>
      <c r="F37" s="20"/>
    </row>
    <row r="38" spans="1:6" s="5" customFormat="1" ht="13.5" thickBot="1">
      <c r="A38" s="1">
        <v>29</v>
      </c>
      <c r="B38" s="27" t="s">
        <v>34</v>
      </c>
      <c r="C38" s="28">
        <f>C13-C36</f>
        <v>-525562</v>
      </c>
      <c r="D38" s="28">
        <f>D13-D36</f>
        <v>0</v>
      </c>
      <c r="E38" s="28">
        <f>E13-E36</f>
        <v>525562</v>
      </c>
      <c r="F38" s="19"/>
    </row>
    <row r="39" spans="1:6" s="5" customFormat="1" ht="13.5" thickTop="1">
      <c r="A39" s="1">
        <v>30</v>
      </c>
      <c r="B39" s="3"/>
      <c r="C39" s="3"/>
      <c r="D39" s="17"/>
      <c r="E39" s="19"/>
      <c r="F39" s="19"/>
    </row>
    <row r="40" spans="1:6" s="5" customFormat="1">
      <c r="A40" s="1">
        <v>31</v>
      </c>
      <c r="B40" s="16" t="s">
        <v>35</v>
      </c>
      <c r="C40" s="29"/>
      <c r="D40" s="17"/>
      <c r="E40" s="19"/>
      <c r="F40" s="19"/>
    </row>
    <row r="41" spans="1:6" s="5" customFormat="1">
      <c r="A41" s="1">
        <v>32</v>
      </c>
      <c r="B41" s="3" t="s">
        <v>36</v>
      </c>
      <c r="C41" s="25"/>
      <c r="D41" s="17"/>
      <c r="E41" s="19">
        <f t="shared" ref="E41:E51" si="3">+D41-C41</f>
        <v>0</v>
      </c>
      <c r="F41" s="19"/>
    </row>
    <row r="42" spans="1:6" s="5" customFormat="1">
      <c r="A42" s="1">
        <v>33</v>
      </c>
      <c r="B42" s="3" t="s">
        <v>37</v>
      </c>
      <c r="C42" s="25"/>
      <c r="D42" s="17"/>
      <c r="E42" s="19">
        <f t="shared" si="3"/>
        <v>0</v>
      </c>
      <c r="F42" s="19"/>
    </row>
    <row r="43" spans="1:6" s="5" customFormat="1">
      <c r="A43" s="1">
        <v>34</v>
      </c>
      <c r="B43" s="3" t="s">
        <v>38</v>
      </c>
      <c r="C43" s="25"/>
      <c r="D43" s="17"/>
      <c r="E43" s="19">
        <f t="shared" si="3"/>
        <v>0</v>
      </c>
      <c r="F43" s="19"/>
    </row>
    <row r="44" spans="1:6" s="5" customFormat="1">
      <c r="A44" s="1">
        <v>35</v>
      </c>
      <c r="B44" s="3" t="s">
        <v>39</v>
      </c>
      <c r="C44" s="25"/>
      <c r="D44" s="17"/>
      <c r="E44" s="19">
        <f t="shared" si="3"/>
        <v>0</v>
      </c>
      <c r="F44" s="19"/>
    </row>
    <row r="45" spans="1:6" s="5" customFormat="1">
      <c r="A45" s="1">
        <v>36</v>
      </c>
      <c r="B45" s="3" t="s">
        <v>40</v>
      </c>
      <c r="C45" s="25"/>
      <c r="D45" s="17"/>
      <c r="E45" s="19">
        <f t="shared" si="3"/>
        <v>0</v>
      </c>
      <c r="F45" s="19"/>
    </row>
    <row r="46" spans="1:6" s="5" customFormat="1">
      <c r="A46" s="1">
        <v>37</v>
      </c>
      <c r="B46" s="3" t="s">
        <v>41</v>
      </c>
      <c r="C46" s="25"/>
      <c r="D46" s="17"/>
      <c r="E46" s="19">
        <f t="shared" si="3"/>
        <v>0</v>
      </c>
      <c r="F46" s="19"/>
    </row>
    <row r="47" spans="1:6" s="5" customFormat="1">
      <c r="A47" s="1">
        <v>38</v>
      </c>
      <c r="B47" s="3" t="s">
        <v>42</v>
      </c>
      <c r="C47" s="25"/>
      <c r="D47" s="17"/>
      <c r="E47" s="19">
        <f t="shared" si="3"/>
        <v>0</v>
      </c>
      <c r="F47" s="19"/>
    </row>
    <row r="48" spans="1:6" s="5" customFormat="1">
      <c r="A48" s="1">
        <v>39</v>
      </c>
      <c r="B48" s="3" t="s">
        <v>43</v>
      </c>
      <c r="C48" s="25"/>
      <c r="D48" s="17"/>
      <c r="E48" s="19">
        <f t="shared" si="3"/>
        <v>0</v>
      </c>
      <c r="F48" s="19"/>
    </row>
    <row r="49" spans="1:6" s="5" customFormat="1">
      <c r="A49" s="1">
        <v>40</v>
      </c>
      <c r="B49" s="3" t="s">
        <v>44</v>
      </c>
      <c r="C49" s="25"/>
      <c r="D49" s="17"/>
      <c r="E49" s="19">
        <f t="shared" si="3"/>
        <v>0</v>
      </c>
      <c r="F49" s="19"/>
    </row>
    <row r="50" spans="1:6" s="5" customFormat="1">
      <c r="A50" s="1">
        <v>41</v>
      </c>
      <c r="B50" s="3" t="s">
        <v>45</v>
      </c>
      <c r="C50" s="25"/>
      <c r="D50" s="17"/>
      <c r="E50" s="19">
        <f t="shared" si="3"/>
        <v>0</v>
      </c>
      <c r="F50" s="19"/>
    </row>
    <row r="51" spans="1:6" s="5" customFormat="1">
      <c r="A51" s="1">
        <v>42</v>
      </c>
      <c r="B51" s="3" t="s">
        <v>46</v>
      </c>
      <c r="C51" s="30"/>
      <c r="D51" s="17"/>
      <c r="E51" s="19">
        <f t="shared" si="3"/>
        <v>0</v>
      </c>
      <c r="F51" s="19"/>
    </row>
    <row r="52" spans="1:6" s="5" customFormat="1">
      <c r="A52" s="1">
        <v>43</v>
      </c>
      <c r="B52" s="16" t="s">
        <v>47</v>
      </c>
      <c r="C52" s="31">
        <f>SUM(C41:C51)</f>
        <v>0</v>
      </c>
      <c r="D52" s="26">
        <f>SUM(D41:D51)</f>
        <v>0</v>
      </c>
      <c r="E52" s="26">
        <f>SUM(E41:E51)</f>
        <v>0</v>
      </c>
      <c r="F52" s="19"/>
    </row>
    <row r="53" spans="1:6" s="5" customFormat="1">
      <c r="A53" s="1">
        <v>44</v>
      </c>
      <c r="B53" s="3"/>
      <c r="C53" s="25"/>
      <c r="D53" s="17"/>
      <c r="E53" s="19"/>
      <c r="F53" s="19"/>
    </row>
    <row r="54" spans="1:6" s="5" customFormat="1">
      <c r="A54" s="1">
        <v>45</v>
      </c>
      <c r="B54" s="16" t="s">
        <v>48</v>
      </c>
      <c r="C54" s="29"/>
      <c r="D54" s="17"/>
      <c r="E54" s="19"/>
      <c r="F54" s="19"/>
    </row>
    <row r="55" spans="1:6" s="5" customFormat="1">
      <c r="A55" s="1">
        <v>46</v>
      </c>
      <c r="B55" s="3" t="s">
        <v>49</v>
      </c>
      <c r="C55" s="25"/>
      <c r="D55" s="17"/>
      <c r="E55" s="19">
        <f t="shared" ref="E55:E62" si="4">+D55-C55</f>
        <v>0</v>
      </c>
      <c r="F55" s="19"/>
    </row>
    <row r="56" spans="1:6" s="5" customFormat="1">
      <c r="A56" s="1">
        <v>47</v>
      </c>
      <c r="B56" s="3" t="s">
        <v>50</v>
      </c>
      <c r="C56" s="25"/>
      <c r="D56" s="17"/>
      <c r="E56" s="19">
        <f t="shared" si="4"/>
        <v>0</v>
      </c>
      <c r="F56" s="19"/>
    </row>
    <row r="57" spans="1:6" s="5" customFormat="1">
      <c r="A57" s="1">
        <v>48</v>
      </c>
      <c r="B57" s="3" t="s">
        <v>5</v>
      </c>
      <c r="C57" s="25">
        <v>-262781</v>
      </c>
      <c r="D57" s="17"/>
      <c r="E57" s="19">
        <f t="shared" si="4"/>
        <v>262781</v>
      </c>
      <c r="F57" s="19"/>
    </row>
    <row r="58" spans="1:6" s="5" customFormat="1">
      <c r="A58" s="1">
        <v>49</v>
      </c>
      <c r="B58" s="3" t="s">
        <v>51</v>
      </c>
      <c r="C58" s="25"/>
      <c r="D58" s="17"/>
      <c r="E58" s="19">
        <f t="shared" si="4"/>
        <v>0</v>
      </c>
      <c r="F58" s="19"/>
    </row>
    <row r="59" spans="1:6" s="5" customFormat="1">
      <c r="A59" s="1">
        <v>50</v>
      </c>
      <c r="B59" s="3" t="s">
        <v>52</v>
      </c>
      <c r="C59" s="25"/>
      <c r="D59" s="17"/>
      <c r="E59" s="19">
        <f t="shared" si="4"/>
        <v>0</v>
      </c>
      <c r="F59" s="19"/>
    </row>
    <row r="60" spans="1:6" s="5" customFormat="1">
      <c r="A60" s="1">
        <v>51</v>
      </c>
      <c r="B60" s="3" t="s">
        <v>53</v>
      </c>
      <c r="C60" s="25"/>
      <c r="D60" s="17"/>
      <c r="E60" s="19">
        <f t="shared" si="4"/>
        <v>0</v>
      </c>
      <c r="F60" s="19"/>
    </row>
    <row r="61" spans="1:6" s="5" customFormat="1">
      <c r="A61" s="1">
        <v>52</v>
      </c>
      <c r="B61" s="3" t="s">
        <v>54</v>
      </c>
      <c r="C61" s="25"/>
      <c r="D61" s="17"/>
      <c r="E61" s="19">
        <f t="shared" si="4"/>
        <v>0</v>
      </c>
      <c r="F61" s="19"/>
    </row>
    <row r="62" spans="1:6" s="5" customFormat="1">
      <c r="A62" s="1">
        <v>53</v>
      </c>
      <c r="B62" s="3"/>
      <c r="C62" s="30"/>
      <c r="D62" s="17"/>
      <c r="E62" s="19">
        <f t="shared" si="4"/>
        <v>0</v>
      </c>
      <c r="F62" s="19"/>
    </row>
    <row r="63" spans="1:6" s="5" customFormat="1">
      <c r="A63" s="1">
        <v>54</v>
      </c>
      <c r="B63" s="16" t="s">
        <v>55</v>
      </c>
      <c r="C63" s="31">
        <f>SUM(C55:C62)</f>
        <v>-262781</v>
      </c>
      <c r="D63" s="26">
        <f>SUM(D55:D62)</f>
        <v>0</v>
      </c>
      <c r="E63" s="26">
        <f>SUM(E55:E62)</f>
        <v>262781</v>
      </c>
      <c r="F63" s="19"/>
    </row>
    <row r="64" spans="1:6" s="5" customFormat="1">
      <c r="A64" s="1">
        <v>55</v>
      </c>
      <c r="B64" s="3"/>
      <c r="C64" s="25"/>
      <c r="D64" s="17"/>
      <c r="E64" s="17"/>
      <c r="F64" s="20"/>
    </row>
    <row r="65" spans="1:6" s="5" customFormat="1">
      <c r="A65" s="1">
        <v>56</v>
      </c>
      <c r="B65" s="23" t="s">
        <v>56</v>
      </c>
      <c r="C65" s="32">
        <f>C52+C63</f>
        <v>-262781</v>
      </c>
      <c r="D65" s="33">
        <f>D52+D63</f>
        <v>0</v>
      </c>
      <c r="E65" s="33">
        <f>+D65-C65</f>
        <v>262781</v>
      </c>
      <c r="F65" s="34"/>
    </row>
    <row r="66" spans="1:6" s="5" customFormat="1">
      <c r="A66" s="1">
        <v>57</v>
      </c>
      <c r="B66" s="3"/>
      <c r="C66" s="25"/>
      <c r="D66" s="25"/>
      <c r="E66" s="25"/>
      <c r="F66" s="34"/>
    </row>
    <row r="67" spans="1:6" s="5" customFormat="1" ht="13.5" thickBot="1">
      <c r="A67" s="1">
        <v>58</v>
      </c>
      <c r="B67" s="35" t="s">
        <v>57</v>
      </c>
      <c r="C67" s="36">
        <f>ROUND((-C38+(C65*C84))/C85,0)</f>
        <v>812490</v>
      </c>
      <c r="D67" s="36">
        <f>ROUND((-D38+(D65*D84))/D85,0)</f>
        <v>0</v>
      </c>
      <c r="E67" s="36">
        <f>ROUND((-E38+(E65*E84))/E85,0)</f>
        <v>-816135</v>
      </c>
      <c r="F67" s="34"/>
    </row>
    <row r="68" spans="1:6" s="5" customFormat="1">
      <c r="A68" s="1">
        <v>59</v>
      </c>
      <c r="B68" s="3"/>
      <c r="C68" s="3"/>
      <c r="D68" s="1"/>
      <c r="E68" s="34"/>
      <c r="F68" s="37"/>
    </row>
    <row r="69" spans="1:6" s="5" customFormat="1">
      <c r="A69" s="1">
        <v>60</v>
      </c>
      <c r="B69" s="3" t="s">
        <v>58</v>
      </c>
      <c r="C69" s="3"/>
      <c r="D69" s="1"/>
      <c r="E69" s="3"/>
      <c r="F69" s="37"/>
    </row>
    <row r="70" spans="1:6" s="5" customFormat="1">
      <c r="A70" s="1">
        <v>61</v>
      </c>
      <c r="B70" s="3" t="s">
        <v>59</v>
      </c>
      <c r="C70" s="3"/>
      <c r="D70" s="1"/>
      <c r="E70" s="3"/>
      <c r="F70" s="37"/>
    </row>
    <row r="71" spans="1:6" s="5" customFormat="1">
      <c r="A71" s="1">
        <v>62</v>
      </c>
      <c r="B71" s="3"/>
      <c r="C71" s="3"/>
      <c r="D71" s="1"/>
      <c r="E71" s="3"/>
      <c r="F71" s="19"/>
    </row>
    <row r="72" spans="1:6" s="5" customFormat="1">
      <c r="A72" s="1">
        <v>63</v>
      </c>
      <c r="B72" s="3" t="s">
        <v>60</v>
      </c>
      <c r="C72" s="17">
        <f>C13-C26-C28-C29-C30-C35</f>
        <v>0</v>
      </c>
      <c r="D72" s="17">
        <f>D13-D26-D28-D29-D30-D35</f>
        <v>0</v>
      </c>
      <c r="E72" s="33">
        <f>+D72-C72</f>
        <v>0</v>
      </c>
      <c r="F72" s="19"/>
    </row>
    <row r="73" spans="1:6" s="5" customFormat="1">
      <c r="A73" s="1">
        <v>64</v>
      </c>
      <c r="B73" s="3" t="s">
        <v>61</v>
      </c>
      <c r="C73" s="17"/>
      <c r="D73" s="17"/>
      <c r="E73" s="17"/>
      <c r="F73" s="19"/>
    </row>
    <row r="74" spans="1:6" s="5" customFormat="1">
      <c r="A74" s="1">
        <v>65</v>
      </c>
      <c r="B74" s="3" t="s">
        <v>62</v>
      </c>
      <c r="C74" s="17"/>
      <c r="D74" s="17"/>
      <c r="E74" s="17"/>
      <c r="F74" s="19"/>
    </row>
    <row r="75" spans="1:6" s="5" customFormat="1">
      <c r="A75" s="1">
        <v>66</v>
      </c>
      <c r="B75" s="3" t="s">
        <v>63</v>
      </c>
      <c r="C75" s="17"/>
      <c r="D75" s="17"/>
      <c r="E75" s="17"/>
      <c r="F75" s="19"/>
    </row>
    <row r="76" spans="1:6" s="5" customFormat="1">
      <c r="A76" s="1">
        <v>67</v>
      </c>
      <c r="B76" s="3" t="s">
        <v>64</v>
      </c>
      <c r="C76" s="17"/>
      <c r="D76" s="17"/>
      <c r="E76" s="33">
        <f t="shared" ref="E76:E77" si="5">+D76-C76</f>
        <v>0</v>
      </c>
      <c r="F76" s="19"/>
    </row>
    <row r="77" spans="1:6" s="5" customFormat="1">
      <c r="A77" s="1">
        <v>68</v>
      </c>
      <c r="B77" s="3" t="s">
        <v>65</v>
      </c>
      <c r="C77" s="38"/>
      <c r="D77" s="38"/>
      <c r="E77" s="39">
        <f t="shared" si="5"/>
        <v>0</v>
      </c>
      <c r="F77" s="19"/>
    </row>
    <row r="78" spans="1:6" s="5" customFormat="1">
      <c r="A78" s="1">
        <v>69</v>
      </c>
      <c r="B78" s="3"/>
      <c r="C78" s="17"/>
      <c r="D78" s="17"/>
      <c r="E78" s="17"/>
      <c r="F78" s="40"/>
    </row>
    <row r="79" spans="1:6" s="5" customFormat="1">
      <c r="A79" s="1">
        <v>70</v>
      </c>
      <c r="B79" s="3" t="s">
        <v>66</v>
      </c>
      <c r="C79" s="41">
        <f>C72-C73-C74-C75+C76-C77</f>
        <v>0</v>
      </c>
      <c r="D79" s="41">
        <f>D72-D73-D74-D75+D76-D77</f>
        <v>0</v>
      </c>
      <c r="E79" s="41">
        <f>+D79-C79</f>
        <v>0</v>
      </c>
      <c r="F79" s="19"/>
    </row>
    <row r="80" spans="1:6" s="5" customFormat="1">
      <c r="A80" s="1">
        <v>71</v>
      </c>
      <c r="B80" s="3" t="s">
        <v>67</v>
      </c>
      <c r="C80" s="17">
        <f>C79*$D$87</f>
        <v>0</v>
      </c>
      <c r="D80" s="17">
        <f>D79*$D$87</f>
        <v>0</v>
      </c>
      <c r="E80" s="41">
        <f>+D80-C80</f>
        <v>0</v>
      </c>
      <c r="F80" s="19"/>
    </row>
    <row r="81" spans="1:6" s="5" customFormat="1">
      <c r="A81" s="1">
        <v>72</v>
      </c>
      <c r="B81" s="3" t="s">
        <v>68</v>
      </c>
      <c r="C81" s="26">
        <f>C79-C80</f>
        <v>0</v>
      </c>
      <c r="D81" s="26">
        <f>D79-D80</f>
        <v>0</v>
      </c>
      <c r="E81" s="26">
        <f>E79-E80</f>
        <v>0</v>
      </c>
      <c r="F81" s="19"/>
    </row>
    <row r="82" spans="1:6" s="5" customFormat="1">
      <c r="A82" s="1">
        <v>73</v>
      </c>
      <c r="B82" s="3" t="s">
        <v>69</v>
      </c>
      <c r="C82" s="17"/>
      <c r="D82" s="17"/>
      <c r="E82" s="17"/>
      <c r="F82" s="19"/>
    </row>
    <row r="83" spans="1:6" s="5" customFormat="1" ht="13.5" thickBot="1">
      <c r="A83" s="1">
        <v>74</v>
      </c>
      <c r="B83" s="3" t="s">
        <v>70</v>
      </c>
      <c r="C83" s="42">
        <f>C81*$D$86+C82</f>
        <v>0</v>
      </c>
      <c r="D83" s="42">
        <f>D81*$D$86+D82</f>
        <v>0</v>
      </c>
      <c r="E83" s="42">
        <f>+D83-C83</f>
        <v>0</v>
      </c>
      <c r="F83" s="9"/>
    </row>
    <row r="84" spans="1:6" s="5" customFormat="1" ht="13.5" thickTop="1">
      <c r="A84" s="1"/>
      <c r="B84" s="43" t="s">
        <v>71</v>
      </c>
      <c r="C84" s="44">
        <v>8.3400000000000002E-2</v>
      </c>
      <c r="D84" s="44">
        <v>7.4800000000000005E-2</v>
      </c>
      <c r="E84" s="44">
        <v>7.4800000000000005E-2</v>
      </c>
    </row>
    <row r="85" spans="1:6" s="5" customFormat="1">
      <c r="A85" s="1"/>
      <c r="B85" s="43" t="s">
        <v>72</v>
      </c>
      <c r="C85" s="43">
        <v>0.61987999999999999</v>
      </c>
      <c r="D85" s="43">
        <v>0.61987999999999999</v>
      </c>
      <c r="E85" s="43">
        <v>0.61987999999999999</v>
      </c>
    </row>
    <row r="86" spans="1:6" s="5" customFormat="1">
      <c r="A86" s="1"/>
      <c r="B86" s="43" t="s">
        <v>73</v>
      </c>
      <c r="C86" s="43">
        <v>0.35</v>
      </c>
      <c r="D86" s="43">
        <v>0.35</v>
      </c>
      <c r="E86" s="43">
        <v>0.35</v>
      </c>
    </row>
    <row r="87" spans="1:6" s="5" customFormat="1">
      <c r="A87" s="1"/>
      <c r="B87" s="43" t="s">
        <v>74</v>
      </c>
      <c r="C87" s="43"/>
      <c r="D87" s="43"/>
      <c r="E87" s="45"/>
    </row>
    <row r="88" spans="1:6" s="5" customFormat="1">
      <c r="A88" s="1"/>
      <c r="B88" s="45"/>
      <c r="C88" s="45"/>
      <c r="D88" s="45"/>
      <c r="E88" s="45"/>
    </row>
    <row r="89" spans="1:6" s="5" customFormat="1">
      <c r="A89" s="1"/>
      <c r="B89" s="8" t="s">
        <v>79</v>
      </c>
      <c r="C89" s="45"/>
      <c r="D89" s="45"/>
      <c r="E89" s="45"/>
    </row>
    <row r="90" spans="1:6" s="5" customFormat="1">
      <c r="A90" s="1"/>
      <c r="B90" s="45"/>
      <c r="C90" s="45"/>
      <c r="D90" s="45"/>
      <c r="E90" s="45"/>
    </row>
    <row r="91" spans="1:6" s="5" customFormat="1">
      <c r="A91" s="1"/>
      <c r="B91" s="45"/>
      <c r="C91" s="45"/>
      <c r="D91" s="45"/>
      <c r="E91" s="45"/>
    </row>
    <row r="92" spans="1:6" s="5" customFormat="1">
      <c r="A92" s="1"/>
      <c r="B92" s="45"/>
      <c r="C92" s="45"/>
      <c r="D92" s="45"/>
      <c r="E92" s="45"/>
    </row>
    <row r="93" spans="1:6" s="5" customFormat="1">
      <c r="A93" s="1"/>
      <c r="B93" s="16"/>
      <c r="C93" s="17"/>
      <c r="D93" s="17"/>
      <c r="E93" s="17"/>
      <c r="F93" s="19"/>
    </row>
    <row r="94" spans="1:6" s="5" customFormat="1">
      <c r="A94" s="1"/>
      <c r="B94" s="3"/>
      <c r="C94" s="41"/>
      <c r="D94" s="17"/>
      <c r="E94" s="17"/>
      <c r="F94" s="19"/>
    </row>
    <row r="95" spans="1:6" s="5" customFormat="1">
      <c r="A95" s="1"/>
      <c r="B95" s="1"/>
      <c r="C95" s="1"/>
      <c r="D95" s="1"/>
      <c r="E95" s="1"/>
      <c r="F95" s="9"/>
    </row>
    <row r="96" spans="1:6" s="5" customFormat="1">
      <c r="A96" s="1"/>
      <c r="B96" s="1"/>
      <c r="C96" s="1"/>
      <c r="D96" s="1"/>
      <c r="E96" s="1"/>
      <c r="F96" s="9"/>
    </row>
    <row r="97" spans="1:6" s="5" customFormat="1">
      <c r="A97" s="1"/>
      <c r="B97" s="1"/>
      <c r="C97" s="1"/>
      <c r="D97" s="1"/>
      <c r="E97" s="1"/>
      <c r="F97" s="9"/>
    </row>
  </sheetData>
  <pageMargins left="0.7" right="0.7" top="0.75" bottom="0.25" header="0.3" footer="0.05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2010-10-05T07:00:00+00:00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EC454F-720C-4677-9852-6FBFDEE6BAF2}"/>
</file>

<file path=customXml/itemProps2.xml><?xml version="1.0" encoding="utf-8"?>
<ds:datastoreItem xmlns:ds="http://schemas.openxmlformats.org/officeDocument/2006/customXml" ds:itemID="{8E6E8C30-5BF5-403A-8421-F98707C56693}"/>
</file>

<file path=customXml/itemProps3.xml><?xml version="1.0" encoding="utf-8"?>
<ds:datastoreItem xmlns:ds="http://schemas.openxmlformats.org/officeDocument/2006/customXml" ds:itemID="{5C9B7018-AF20-4BED-A2AC-47E807760A40}"/>
</file>

<file path=customXml/itemProps4.xml><?xml version="1.0" encoding="utf-8"?>
<ds:datastoreItem xmlns:ds="http://schemas.openxmlformats.org/officeDocument/2006/customXml" ds:itemID="{196E62FD-2EBD-492A-9636-9EB5BF71C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Krista Gross</cp:lastModifiedBy>
  <cp:lastPrinted>2010-10-01T20:04:11Z</cp:lastPrinted>
  <dcterms:created xsi:type="dcterms:W3CDTF">2010-08-30T21:55:18Z</dcterms:created>
  <dcterms:modified xsi:type="dcterms:W3CDTF">2010-10-01T20:04:28Z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