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</sheets>
  <definedNames>
    <definedName name="_xlnm.Print_Area" localSheetId="0">'Sheet1'!$A$1:$Q$32</definedName>
    <definedName name="_xlnm.Print_Titles" localSheetId="0">'Sheet1'!$A:$B</definedName>
  </definedNames>
  <calcPr fullCalcOnLoad="1"/>
</workbook>
</file>

<file path=xl/comments1.xml><?xml version="1.0" encoding="utf-8"?>
<comments xmlns="http://schemas.openxmlformats.org/spreadsheetml/2006/main">
  <authors>
    <author>Craig Bertholf</author>
  </authors>
  <commentList>
    <comment ref="B26" authorId="0">
      <text>
        <r>
          <rPr>
            <b/>
            <sz val="8"/>
            <rFont val="Tahoma"/>
            <family val="0"/>
          </rPr>
          <t>Craig Bertholf:</t>
        </r>
        <r>
          <rPr>
            <sz val="8"/>
            <rFont val="Tahoma"/>
            <family val="0"/>
          </rPr>
          <t xml:space="preserve">
Actual volumes lower then test year volumes</t>
        </r>
      </text>
    </comment>
    <comment ref="B27" authorId="0">
      <text>
        <r>
          <rPr>
            <b/>
            <sz val="8"/>
            <rFont val="Tahoma"/>
            <family val="0"/>
          </rPr>
          <t>Craig Bertholf:</t>
        </r>
        <r>
          <rPr>
            <sz val="8"/>
            <rFont val="Tahoma"/>
            <family val="0"/>
          </rPr>
          <t xml:space="preserve">
actual volumes higher then test year volumes</t>
        </r>
      </text>
    </comment>
  </commentList>
</comments>
</file>

<file path=xl/sharedStrings.xml><?xml version="1.0" encoding="utf-8"?>
<sst xmlns="http://schemas.openxmlformats.org/spreadsheetml/2006/main" count="31" uniqueCount="31">
  <si>
    <t>Avista Utilities</t>
  </si>
  <si>
    <t>Decoupling Data Request D.6</t>
  </si>
  <si>
    <t>Gas - Washington</t>
  </si>
  <si>
    <t>Operating Revenue</t>
  </si>
  <si>
    <t>Exploration/Dev</t>
  </si>
  <si>
    <t>Production Ops Exp</t>
  </si>
  <si>
    <t>Margin</t>
  </si>
  <si>
    <t>Underground Stg Exp</t>
  </si>
  <si>
    <t>Distribution Exps</t>
  </si>
  <si>
    <t>Customer Accting Exp</t>
  </si>
  <si>
    <t>Cust Serv/Info</t>
  </si>
  <si>
    <t>Sales Exp</t>
  </si>
  <si>
    <t>A &amp; G Exps</t>
  </si>
  <si>
    <t>Total Exps Before FIT</t>
  </si>
  <si>
    <t>Net Operating Inc</t>
  </si>
  <si>
    <t>1/31/08</t>
  </si>
  <si>
    <t>2/29/08</t>
  </si>
  <si>
    <t>3/31/08</t>
  </si>
  <si>
    <t>4/30/08</t>
  </si>
  <si>
    <t>5/31/08</t>
  </si>
  <si>
    <t>6/30/08</t>
  </si>
  <si>
    <t>7/31/08</t>
  </si>
  <si>
    <t>8/31/08</t>
  </si>
  <si>
    <t>Total Exps Before FIT W/O Decoupling</t>
  </si>
  <si>
    <t>Percent of Pre-Tax Income</t>
  </si>
  <si>
    <t>Percent of Margin</t>
  </si>
  <si>
    <t>Remove Decoupling Deferrals</t>
  </si>
  <si>
    <t>Account 407328 Decoupling Def</t>
  </si>
  <si>
    <t>Account 407428 Decoupling Def</t>
  </si>
  <si>
    <t>1/08 - 12/08</t>
  </si>
  <si>
    <t>From Avista's Response to Data Request 10, Question 2.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</si>
</sst>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%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0.0000%"/>
  </numFmts>
  <fonts count="7">
    <font>
      <sz val="10"/>
      <name val="Arial"/>
      <family val="0"/>
    </font>
    <font>
      <b/>
      <sz val="10"/>
      <name val="Helv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Helv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64" fontId="0" fillId="0" borderId="1" xfId="0" applyNumberFormat="1" applyFont="1" applyBorder="1" applyAlignment="1" applyProtection="1" quotePrefix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37" fontId="0" fillId="0" borderId="0" xfId="0" applyNumberFormat="1" applyFont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 locked="0"/>
    </xf>
    <xf numFmtId="37" fontId="0" fillId="0" borderId="3" xfId="0" applyNumberFormat="1" applyFont="1" applyBorder="1" applyAlignment="1" applyProtection="1">
      <alignment/>
      <protection/>
    </xf>
    <xf numFmtId="37" fontId="0" fillId="0" borderId="0" xfId="0" applyNumberFormat="1" applyFont="1" applyAlignment="1">
      <alignment/>
    </xf>
    <xf numFmtId="37" fontId="0" fillId="0" borderId="4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10" fontId="0" fillId="0" borderId="0" xfId="19" applyNumberFormat="1" applyFont="1" applyBorder="1" applyAlignment="1">
      <alignment/>
    </xf>
    <xf numFmtId="37" fontId="0" fillId="0" borderId="0" xfId="0" applyNumberFormat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Zeros="0" tabSelected="1" workbookViewId="0" topLeftCell="A1">
      <selection activeCell="S9" sqref="S9"/>
    </sheetView>
  </sheetViews>
  <sheetFormatPr defaultColWidth="9.140625" defaultRowHeight="12.75"/>
  <cols>
    <col min="1" max="1" width="1.7109375" style="0" customWidth="1"/>
    <col min="2" max="2" width="33.140625" style="0" customWidth="1"/>
    <col min="3" max="3" width="13.28125" style="7" bestFit="1" customWidth="1"/>
    <col min="4" max="7" width="13.28125" style="7" hidden="1" customWidth="1"/>
    <col min="8" max="8" width="12.57421875" style="7" hidden="1" customWidth="1"/>
    <col min="9" max="10" width="11.8515625" style="7" hidden="1" customWidth="1"/>
    <col min="11" max="13" width="12.57421875" style="7" hidden="1" customWidth="1"/>
    <col min="14" max="14" width="12.28125" style="7" hidden="1" customWidth="1"/>
    <col min="15" max="15" width="12.7109375" style="7" hidden="1" customWidth="1"/>
    <col min="16" max="16" width="1.7109375" style="7" customWidth="1"/>
    <col min="17" max="17" width="13.28125" style="7" bestFit="1" customWidth="1"/>
    <col min="18" max="18" width="13.7109375" style="0" customWidth="1"/>
    <col min="19" max="21" width="14.00390625" style="0" customWidth="1"/>
    <col min="22" max="36" width="14.00390625" style="0" bestFit="1" customWidth="1"/>
  </cols>
  <sheetData>
    <row r="1" spans="1:17" ht="12.75">
      <c r="A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2.75"/>
    <row r="4" ht="12.75" hidden="1"/>
    <row r="5" ht="12.75" hidden="1"/>
    <row r="6" ht="12.75" hidden="1"/>
    <row r="7" spans="1:17" ht="12.75">
      <c r="A7" s="2" t="s">
        <v>2</v>
      </c>
      <c r="C7" s="4" t="s">
        <v>29</v>
      </c>
      <c r="D7" s="4">
        <v>39813</v>
      </c>
      <c r="E7" s="4">
        <v>39782</v>
      </c>
      <c r="F7" s="4">
        <v>39752</v>
      </c>
      <c r="G7" s="4">
        <v>39721</v>
      </c>
      <c r="H7" s="4" t="s">
        <v>22</v>
      </c>
      <c r="I7" s="4" t="s">
        <v>21</v>
      </c>
      <c r="J7" s="4" t="s">
        <v>20</v>
      </c>
      <c r="K7" s="4" t="s">
        <v>19</v>
      </c>
      <c r="L7" s="4" t="s">
        <v>18</v>
      </c>
      <c r="M7" s="4" t="s">
        <v>17</v>
      </c>
      <c r="N7" s="4" t="s">
        <v>16</v>
      </c>
      <c r="O7" s="4" t="s">
        <v>15</v>
      </c>
      <c r="P7" s="4"/>
      <c r="Q7" s="4">
        <v>39447</v>
      </c>
    </row>
    <row r="8" spans="2:17" ht="12.75">
      <c r="B8" s="1"/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/>
    </row>
    <row r="9" spans="1:17" ht="12.75">
      <c r="A9" s="1" t="s">
        <v>3</v>
      </c>
      <c r="C9" s="5">
        <f>SUM(D9:O9)</f>
        <v>377590274</v>
      </c>
      <c r="D9" s="6">
        <v>51986196</v>
      </c>
      <c r="E9" s="6">
        <v>28622874</v>
      </c>
      <c r="F9" s="6">
        <v>22821902</v>
      </c>
      <c r="G9" s="6">
        <v>23780955</v>
      </c>
      <c r="H9" s="6">
        <v>23766289</v>
      </c>
      <c r="I9" s="6">
        <v>27041007</v>
      </c>
      <c r="J9" s="6">
        <v>21405789</v>
      </c>
      <c r="K9" s="6">
        <v>22510505</v>
      </c>
      <c r="L9" s="6">
        <v>28679404</v>
      </c>
      <c r="M9" s="6">
        <v>35486688</v>
      </c>
      <c r="N9" s="6">
        <v>46918844</v>
      </c>
      <c r="O9" s="6">
        <v>44569821</v>
      </c>
      <c r="P9" s="6"/>
      <c r="Q9" s="5">
        <v>284735942</v>
      </c>
    </row>
    <row r="10" ht="12.75"/>
    <row r="11" spans="1:17" ht="12.75">
      <c r="A11" s="1" t="s">
        <v>4</v>
      </c>
      <c r="C11" s="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8"/>
    </row>
    <row r="12" spans="1:17" ht="12.75">
      <c r="A12" s="1" t="s">
        <v>5</v>
      </c>
      <c r="C12" s="8">
        <f>SUM(D12:O12)</f>
        <v>308796419</v>
      </c>
      <c r="D12" s="6">
        <v>41368637</v>
      </c>
      <c r="E12" s="6">
        <v>22334035</v>
      </c>
      <c r="F12" s="6">
        <v>18525562</v>
      </c>
      <c r="G12" s="6">
        <v>21197046</v>
      </c>
      <c r="H12" s="6">
        <v>21414064</v>
      </c>
      <c r="I12" s="6">
        <v>24752418</v>
      </c>
      <c r="J12" s="6">
        <v>18573080</v>
      </c>
      <c r="K12" s="6">
        <v>18653279</v>
      </c>
      <c r="L12" s="6">
        <v>22550694</v>
      </c>
      <c r="M12" s="6">
        <v>27872990</v>
      </c>
      <c r="N12" s="6">
        <v>37530706</v>
      </c>
      <c r="O12" s="6">
        <v>34023908</v>
      </c>
      <c r="P12" s="6"/>
      <c r="Q12" s="8">
        <v>220407159</v>
      </c>
    </row>
    <row r="13" spans="1:17" ht="12.75">
      <c r="A13" t="s">
        <v>6</v>
      </c>
      <c r="C13" s="9">
        <f aca="true" t="shared" si="0" ref="C13:Q13">C9-C11-C12</f>
        <v>68793855</v>
      </c>
      <c r="D13" s="9">
        <f t="shared" si="0"/>
        <v>10617559</v>
      </c>
      <c r="E13" s="9">
        <f t="shared" si="0"/>
        <v>6288839</v>
      </c>
      <c r="F13" s="9">
        <f t="shared" si="0"/>
        <v>4296340</v>
      </c>
      <c r="G13" s="9">
        <f t="shared" si="0"/>
        <v>2583909</v>
      </c>
      <c r="H13" s="9">
        <f t="shared" si="0"/>
        <v>2352225</v>
      </c>
      <c r="I13" s="9">
        <f>I9-I11-I12</f>
        <v>2288589</v>
      </c>
      <c r="J13" s="9">
        <f>J9-J11-J12</f>
        <v>2832709</v>
      </c>
      <c r="K13" s="9">
        <f>K9-K11-K12</f>
        <v>3857226</v>
      </c>
      <c r="L13" s="9">
        <f>L9-L11-L12</f>
        <v>6128710</v>
      </c>
      <c r="M13" s="9">
        <f t="shared" si="0"/>
        <v>7613698</v>
      </c>
      <c r="N13" s="9">
        <f t="shared" si="0"/>
        <v>9388138</v>
      </c>
      <c r="O13" s="9">
        <f t="shared" si="0"/>
        <v>10545913</v>
      </c>
      <c r="P13" s="9"/>
      <c r="Q13" s="9">
        <f t="shared" si="0"/>
        <v>64328783</v>
      </c>
    </row>
    <row r="14" ht="12.75"/>
    <row r="15" spans="1:17" ht="12.75">
      <c r="A15" s="1" t="s">
        <v>7</v>
      </c>
      <c r="C15" s="8">
        <f aca="true" t="shared" si="1" ref="C15:C20">SUM(D15:O15)</f>
        <v>778936</v>
      </c>
      <c r="D15" s="6">
        <v>50438</v>
      </c>
      <c r="E15" s="6">
        <v>81996</v>
      </c>
      <c r="F15" s="6">
        <v>69878</v>
      </c>
      <c r="G15" s="6">
        <v>41361</v>
      </c>
      <c r="H15" s="6">
        <v>80311</v>
      </c>
      <c r="I15" s="6">
        <v>41677</v>
      </c>
      <c r="J15" s="6">
        <v>89359</v>
      </c>
      <c r="K15" s="6">
        <v>62836</v>
      </c>
      <c r="L15" s="6">
        <v>65809</v>
      </c>
      <c r="M15" s="6">
        <v>65412</v>
      </c>
      <c r="N15" s="6">
        <v>64828</v>
      </c>
      <c r="O15" s="6">
        <v>65031</v>
      </c>
      <c r="P15" s="6"/>
      <c r="Q15" s="8">
        <v>884714</v>
      </c>
    </row>
    <row r="16" spans="1:17" ht="12.75">
      <c r="A16" s="1" t="s">
        <v>8</v>
      </c>
      <c r="C16" s="8">
        <f t="shared" si="1"/>
        <v>29014306</v>
      </c>
      <c r="D16" s="6">
        <v>2333034</v>
      </c>
      <c r="E16" s="6">
        <v>2267479</v>
      </c>
      <c r="F16" s="6">
        <v>1797301</v>
      </c>
      <c r="G16" s="6">
        <v>1780128</v>
      </c>
      <c r="H16" s="6">
        <v>1525950</v>
      </c>
      <c r="I16" s="6">
        <v>1835110</v>
      </c>
      <c r="J16" s="6">
        <v>1863508</v>
      </c>
      <c r="K16" s="6">
        <v>2340975</v>
      </c>
      <c r="L16" s="6">
        <v>2784920</v>
      </c>
      <c r="M16" s="6">
        <v>2945999</v>
      </c>
      <c r="N16" s="6">
        <v>3898005</v>
      </c>
      <c r="O16" s="6">
        <v>3641897</v>
      </c>
      <c r="P16" s="6"/>
      <c r="Q16" s="8">
        <v>30085043</v>
      </c>
    </row>
    <row r="17" spans="1:17" ht="12.75">
      <c r="A17" s="1" t="s">
        <v>9</v>
      </c>
      <c r="C17" s="8">
        <f t="shared" si="1"/>
        <v>4950109</v>
      </c>
      <c r="D17" s="6">
        <v>400854</v>
      </c>
      <c r="E17" s="6">
        <v>434397</v>
      </c>
      <c r="F17" s="6">
        <v>457245</v>
      </c>
      <c r="G17" s="6">
        <v>448484</v>
      </c>
      <c r="H17" s="6">
        <v>374558</v>
      </c>
      <c r="I17" s="6">
        <v>422320</v>
      </c>
      <c r="J17" s="6">
        <v>400206</v>
      </c>
      <c r="K17" s="6">
        <v>425253</v>
      </c>
      <c r="L17" s="6">
        <v>391918</v>
      </c>
      <c r="M17" s="6">
        <v>403416</v>
      </c>
      <c r="N17" s="6">
        <v>374772</v>
      </c>
      <c r="O17" s="6">
        <v>416686</v>
      </c>
      <c r="P17" s="6"/>
      <c r="Q17" s="8">
        <v>4734722</v>
      </c>
    </row>
    <row r="18" spans="1:17" ht="12.75">
      <c r="A18" s="1" t="s">
        <v>10</v>
      </c>
      <c r="C18" s="8">
        <f t="shared" si="1"/>
        <v>5169099</v>
      </c>
      <c r="D18" s="6">
        <v>867701</v>
      </c>
      <c r="E18" s="6">
        <v>503789</v>
      </c>
      <c r="F18" s="6">
        <v>371002</v>
      </c>
      <c r="G18" s="6">
        <v>197133</v>
      </c>
      <c r="H18" s="6">
        <v>176406</v>
      </c>
      <c r="I18" s="6">
        <v>148009</v>
      </c>
      <c r="J18" s="6">
        <v>189255</v>
      </c>
      <c r="K18" s="6">
        <v>220998</v>
      </c>
      <c r="L18" s="6">
        <v>421206</v>
      </c>
      <c r="M18" s="6">
        <v>570565</v>
      </c>
      <c r="N18" s="6">
        <v>677869</v>
      </c>
      <c r="O18" s="6">
        <v>825166</v>
      </c>
      <c r="P18" s="6"/>
      <c r="Q18" s="8">
        <v>4658248</v>
      </c>
    </row>
    <row r="19" spans="1:17" ht="12.75">
      <c r="A19" s="1" t="s">
        <v>11</v>
      </c>
      <c r="C19" s="8">
        <f t="shared" si="1"/>
        <v>441524</v>
      </c>
      <c r="D19" s="6">
        <v>18198</v>
      </c>
      <c r="E19" s="6">
        <v>12841</v>
      </c>
      <c r="F19" s="6">
        <v>32596</v>
      </c>
      <c r="G19" s="6">
        <v>34388</v>
      </c>
      <c r="H19" s="6">
        <v>51284</v>
      </c>
      <c r="I19" s="6">
        <v>50240</v>
      </c>
      <c r="J19" s="6">
        <v>36858</v>
      </c>
      <c r="K19" s="6">
        <v>40998</v>
      </c>
      <c r="L19" s="6">
        <v>56229</v>
      </c>
      <c r="M19" s="6">
        <v>47906</v>
      </c>
      <c r="N19" s="6">
        <v>39630</v>
      </c>
      <c r="O19" s="6">
        <v>20356</v>
      </c>
      <c r="P19" s="6"/>
      <c r="Q19" s="8">
        <v>516483</v>
      </c>
    </row>
    <row r="20" spans="1:17" ht="12.75">
      <c r="A20" s="1" t="s">
        <v>12</v>
      </c>
      <c r="C20" s="8">
        <f t="shared" si="1"/>
        <v>11794912</v>
      </c>
      <c r="D20" s="10">
        <v>1671681</v>
      </c>
      <c r="E20" s="10">
        <v>781060</v>
      </c>
      <c r="F20" s="10">
        <v>865591</v>
      </c>
      <c r="G20" s="10">
        <v>826371</v>
      </c>
      <c r="H20" s="10">
        <v>963874</v>
      </c>
      <c r="I20" s="10">
        <v>944400</v>
      </c>
      <c r="J20" s="10">
        <v>759923</v>
      </c>
      <c r="K20" s="10">
        <v>1089207</v>
      </c>
      <c r="L20" s="10">
        <v>950534</v>
      </c>
      <c r="M20" s="10">
        <v>832224</v>
      </c>
      <c r="N20" s="10">
        <v>1267322</v>
      </c>
      <c r="O20" s="10">
        <v>842725</v>
      </c>
      <c r="P20" s="10"/>
      <c r="Q20" s="8">
        <v>9478074</v>
      </c>
    </row>
    <row r="21" spans="1:17" ht="12.75">
      <c r="A21" s="1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2.75">
      <c r="A22" s="1" t="s">
        <v>13</v>
      </c>
      <c r="C22" s="11">
        <f>SUM(D22:O22)</f>
        <v>360945305</v>
      </c>
      <c r="D22" s="11">
        <f>SUM(D15:D20)+D11+D12</f>
        <v>46710543</v>
      </c>
      <c r="E22" s="11">
        <f>SUM(E15:E20)+E11+E12</f>
        <v>26415597</v>
      </c>
      <c r="F22" s="11">
        <f>SUM(F15:F20)+F11+F12</f>
        <v>22119175</v>
      </c>
      <c r="G22" s="11">
        <f>SUM(G15:G20)+G11+G12</f>
        <v>24524911</v>
      </c>
      <c r="H22" s="11">
        <f aca="true" t="shared" si="2" ref="H22:Q22">SUM(H15:H20)+H11+H12</f>
        <v>24586447</v>
      </c>
      <c r="I22" s="11">
        <f t="shared" si="2"/>
        <v>28194174</v>
      </c>
      <c r="J22" s="11">
        <f t="shared" si="2"/>
        <v>21912189</v>
      </c>
      <c r="K22" s="11">
        <f t="shared" si="2"/>
        <v>22833546</v>
      </c>
      <c r="L22" s="11">
        <f t="shared" si="2"/>
        <v>27221310</v>
      </c>
      <c r="M22" s="11">
        <f t="shared" si="2"/>
        <v>32738512</v>
      </c>
      <c r="N22" s="11">
        <f t="shared" si="2"/>
        <v>43853132</v>
      </c>
      <c r="O22" s="11">
        <f t="shared" si="2"/>
        <v>39835769</v>
      </c>
      <c r="P22" s="11"/>
      <c r="Q22" s="11">
        <f t="shared" si="2"/>
        <v>270764443</v>
      </c>
    </row>
    <row r="23" spans="1:17" ht="12.75">
      <c r="A23" s="1" t="s">
        <v>14</v>
      </c>
      <c r="C23" s="8">
        <f aca="true" t="shared" si="3" ref="C23:Q23">C9-C22</f>
        <v>16644969</v>
      </c>
      <c r="D23" s="8">
        <f t="shared" si="3"/>
        <v>5275653</v>
      </c>
      <c r="E23" s="8">
        <f t="shared" si="3"/>
        <v>2207277</v>
      </c>
      <c r="F23" s="8">
        <f t="shared" si="3"/>
        <v>702727</v>
      </c>
      <c r="G23" s="8">
        <f t="shared" si="3"/>
        <v>-743956</v>
      </c>
      <c r="H23" s="8">
        <f t="shared" si="3"/>
        <v>-820158</v>
      </c>
      <c r="I23" s="8">
        <f t="shared" si="3"/>
        <v>-1153167</v>
      </c>
      <c r="J23" s="8">
        <f t="shared" si="3"/>
        <v>-506400</v>
      </c>
      <c r="K23" s="8">
        <f t="shared" si="3"/>
        <v>-323041</v>
      </c>
      <c r="L23" s="8">
        <f t="shared" si="3"/>
        <v>1458094</v>
      </c>
      <c r="M23" s="8">
        <f t="shared" si="3"/>
        <v>2748176</v>
      </c>
      <c r="N23" s="8">
        <f t="shared" si="3"/>
        <v>3065712</v>
      </c>
      <c r="O23" s="8">
        <f t="shared" si="3"/>
        <v>4734052</v>
      </c>
      <c r="P23" s="8"/>
      <c r="Q23" s="8">
        <f t="shared" si="3"/>
        <v>13971499</v>
      </c>
    </row>
    <row r="24" ht="12.75"/>
    <row r="25" ht="12.75">
      <c r="A25" s="1" t="s">
        <v>26</v>
      </c>
    </row>
    <row r="26" spans="2:17" ht="12.75">
      <c r="B26" t="s">
        <v>27</v>
      </c>
      <c r="C26" s="8">
        <f>SUM(D26:O26)</f>
        <v>504233</v>
      </c>
      <c r="D26" s="12"/>
      <c r="E26" s="12"/>
      <c r="F26" s="12"/>
      <c r="G26" s="12"/>
      <c r="H26" s="12">
        <v>29218</v>
      </c>
      <c r="I26" s="12">
        <v>45897</v>
      </c>
      <c r="J26" s="12"/>
      <c r="K26" s="12">
        <v>96832</v>
      </c>
      <c r="L26" s="12"/>
      <c r="M26" s="12"/>
      <c r="N26" s="12"/>
      <c r="O26" s="12">
        <v>332286</v>
      </c>
      <c r="P26" s="12"/>
      <c r="Q26" s="8">
        <f>28235+69456+38209+83107</f>
        <v>219007</v>
      </c>
    </row>
    <row r="27" spans="2:17" ht="12.75">
      <c r="B27" t="s">
        <v>28</v>
      </c>
      <c r="C27" s="8">
        <f>SUM(D27:O27)</f>
        <v>-1177741</v>
      </c>
      <c r="D27" s="12">
        <v>-341519</v>
      </c>
      <c r="E27" s="12">
        <v>-202917</v>
      </c>
      <c r="F27" s="12">
        <v>-81590</v>
      </c>
      <c r="G27" s="12">
        <v>-39026</v>
      </c>
      <c r="H27" s="12"/>
      <c r="I27" s="12"/>
      <c r="J27" s="12">
        <v>-6415</v>
      </c>
      <c r="K27" s="12"/>
      <c r="L27" s="12">
        <v>-18789</v>
      </c>
      <c r="M27" s="12">
        <v>-364868</v>
      </c>
      <c r="N27" s="12"/>
      <c r="O27" s="12">
        <v>-122617</v>
      </c>
      <c r="P27" s="12"/>
      <c r="Q27" s="8">
        <f>-113945-174304-84166-69162-36007-31750-238592-250659-120541</f>
        <v>-1119126</v>
      </c>
    </row>
    <row r="28" ht="12.75"/>
    <row r="29" spans="2:17" ht="13.5" thickBot="1">
      <c r="B29" s="1" t="s">
        <v>23</v>
      </c>
      <c r="C29" s="13">
        <f>SUM(C23:C28)</f>
        <v>15971461</v>
      </c>
      <c r="D29" s="13">
        <f aca="true" t="shared" si="4" ref="D29:Q29">SUM(D23:D28)</f>
        <v>4934134</v>
      </c>
      <c r="E29" s="13">
        <f t="shared" si="4"/>
        <v>2004360</v>
      </c>
      <c r="F29" s="13">
        <f t="shared" si="4"/>
        <v>621137</v>
      </c>
      <c r="G29" s="13">
        <f t="shared" si="4"/>
        <v>-782982</v>
      </c>
      <c r="H29" s="13">
        <f t="shared" si="4"/>
        <v>-790940</v>
      </c>
      <c r="I29" s="13">
        <f t="shared" si="4"/>
        <v>-1107270</v>
      </c>
      <c r="J29" s="13">
        <f t="shared" si="4"/>
        <v>-512815</v>
      </c>
      <c r="K29" s="13">
        <f t="shared" si="4"/>
        <v>-226209</v>
      </c>
      <c r="L29" s="13">
        <f t="shared" si="4"/>
        <v>1439305</v>
      </c>
      <c r="M29" s="13">
        <f t="shared" si="4"/>
        <v>2383308</v>
      </c>
      <c r="N29" s="13">
        <f t="shared" si="4"/>
        <v>3065712</v>
      </c>
      <c r="O29" s="13">
        <f t="shared" si="4"/>
        <v>4943721</v>
      </c>
      <c r="P29" s="13"/>
      <c r="Q29" s="13">
        <f t="shared" si="4"/>
        <v>13071380</v>
      </c>
    </row>
    <row r="30" spans="2:17" ht="13.5" thickTop="1">
      <c r="B30" s="1"/>
      <c r="C30" s="14">
        <f>SUM(D29:O29)-C29</f>
        <v>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2:17" ht="12.75">
      <c r="B31" s="1" t="s">
        <v>24</v>
      </c>
      <c r="C31" s="15">
        <f>ROUND((+C26+C27)/C23,4)</f>
        <v>-0.0405</v>
      </c>
      <c r="D31" s="15"/>
      <c r="E31" s="15"/>
      <c r="F31" s="15"/>
      <c r="G31" s="15"/>
      <c r="H31" s="14"/>
      <c r="I31" s="14"/>
      <c r="J31" s="14"/>
      <c r="K31" s="14"/>
      <c r="L31" s="14"/>
      <c r="M31" s="14"/>
      <c r="N31" s="14"/>
      <c r="O31" s="14"/>
      <c r="P31" s="14"/>
      <c r="Q31" s="15">
        <f>ROUND((+Q26+Q27)/Q23,4)</f>
        <v>-0.0644</v>
      </c>
    </row>
    <row r="32" spans="2:17" ht="12.75">
      <c r="B32" s="1" t="s">
        <v>25</v>
      </c>
      <c r="C32" s="15">
        <f>ROUND((+C26+C27)/C13,4)</f>
        <v>-0.0098</v>
      </c>
      <c r="D32" s="15"/>
      <c r="E32" s="15"/>
      <c r="F32" s="15"/>
      <c r="G32" s="15"/>
      <c r="Q32" s="15">
        <f>ROUND((+Q26+Q27)/Q13,4)</f>
        <v>-0.014</v>
      </c>
    </row>
    <row r="33" ht="12.75"/>
    <row r="34" spans="2:17" ht="25.5">
      <c r="B34" s="16" t="s">
        <v>30</v>
      </c>
      <c r="C34" s="12">
        <f>ROUND(-C26-Q26+723240,0)</f>
        <v>0</v>
      </c>
      <c r="D34" s="12"/>
      <c r="E34" s="12"/>
      <c r="F34" s="12"/>
      <c r="G34" s="12"/>
      <c r="Q34" s="12"/>
    </row>
    <row r="35" spans="3:17" ht="12.75">
      <c r="C35" s="12"/>
      <c r="D35" s="12"/>
      <c r="E35" s="12"/>
      <c r="F35" s="12"/>
      <c r="G35" s="12"/>
      <c r="Q35" s="12"/>
    </row>
  </sheetData>
  <printOptions/>
  <pageMargins left="0.5" right="0.5" top="1" bottom="1" header="0.5" footer="0.5"/>
  <pageSetup fitToHeight="1" fitToWidth="1" horizontalDpi="600" verticalDpi="600" orientation="portrait" scale="97" r:id="rId3"/>
  <headerFooter alignWithMargins="0">
    <oddHeader>&amp;C&amp;"Arial,Bold"&amp;12Exhibit D-4 Decoupling Margin Impact</oddHeader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Bertholf</dc:creator>
  <cp:keywords/>
  <dc:description/>
  <cp:lastModifiedBy>steve vock</cp:lastModifiedBy>
  <cp:lastPrinted>2009-03-06T18:36:57Z</cp:lastPrinted>
  <dcterms:created xsi:type="dcterms:W3CDTF">2008-10-22T15:46:53Z</dcterms:created>
  <dcterms:modified xsi:type="dcterms:W3CDTF">2009-03-06T18:37:10Z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060518</vt:lpwstr>
  </property>
  <property fmtid="{D5CDD505-2E9C-101B-9397-08002B2CF9AE}" pid="6" name="IsConfidenti">
    <vt:lpwstr>0</vt:lpwstr>
  </property>
  <property fmtid="{D5CDD505-2E9C-101B-9397-08002B2CF9AE}" pid="7" name="Dat">
    <vt:lpwstr>2009-03-31T00:00:00Z</vt:lpwstr>
  </property>
  <property fmtid="{D5CDD505-2E9C-101B-9397-08002B2CF9AE}" pid="8" name="CaseTy">
    <vt:lpwstr>Petition</vt:lpwstr>
  </property>
  <property fmtid="{D5CDD505-2E9C-101B-9397-08002B2CF9AE}" pid="9" name="OpenedDa">
    <vt:lpwstr>2006-04-05T00:00:00Z</vt:lpwstr>
  </property>
  <property fmtid="{D5CDD505-2E9C-101B-9397-08002B2CF9AE}" pid="10" name="Pref">
    <vt:lpwstr>UG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